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https://d.docs.live.net/dbb3931c8741440f/Projects/Datachord/Excel-Lambda-Chrono/Release/"/>
    </mc:Choice>
  </mc:AlternateContent>
  <xr:revisionPtr revIDLastSave="723489" documentId="14_{90F21E72-33FA-4D3F-8C7F-1BBFD20B4CB2}" xr6:coauthVersionLast="47" xr6:coauthVersionMax="47" xr10:uidLastSave="{6619D57C-04A1-453F-B614-A1224150337B}"/>
  <bookViews>
    <workbookView xWindow="28680" yWindow="-120" windowWidth="29040" windowHeight="15720" tabRatio="806" firstSheet="3" activeTab="6" xr2:uid="{00000000-000D-0000-FFFF-FFFF00000000}"/>
  </bookViews>
  <sheets>
    <sheet name="FN" sheetId="26" r:id="rId1"/>
    <sheet name="ARRAYS" sheetId="42" r:id="rId2"/>
    <sheet name="CHRONO_TIMESPAN" sheetId="29" r:id="rId3"/>
    <sheet name="CHRONO_COMPLICATIONS" sheetId="51" r:id="rId4"/>
    <sheet name="CHRONO_TIMEZONE" sheetId="33" r:id="rId5"/>
    <sheet name="CHRONO_YEAR" sheetId="46" r:id="rId6"/>
    <sheet name="Sheet1" sheetId="55" r:id="rId7"/>
    <sheet name="CHRONO_MONTH" sheetId="44" r:id="rId8"/>
    <sheet name="CHRONO_WEEKDAY" sheetId="37" r:id="rId9"/>
    <sheet name="CHRONO_CALENDAR_DATE" sheetId="3" r:id="rId10"/>
    <sheet name="CHRONO_JULIAN_DATES" sheetId="47" r:id="rId11"/>
    <sheet name="CHRONO_DATE_AND_TIME" sheetId="6" r:id="rId12"/>
    <sheet name="CHRONO_WEEK_DATE" sheetId="4" r:id="rId13"/>
    <sheet name="CHRONO_QUARTER_DATE" sheetId="18" r:id="rId14"/>
    <sheet name="CHRONO_DELTAS" sheetId="16" r:id="rId15"/>
    <sheet name="CHRONO_CONVERSION" sheetId="8" r:id="rId16"/>
  </sheets>
  <definedNames>
    <definedName name="ARRAYS.ARE_EQUAL">_xlfn.LAMBDA(_xlpm.Array1,_xlpm.Array2, IF(ROWS(_xlpm.Array1) &lt;&gt; ROWS(_xlpm.Array2), FALSE, IF(COLUMNS(_xlpm.Array1) &lt;&gt; COLUMNS(_xlpm.Array2), FALSE, _xlfn.LET(_xlpm.fnCompare, _xlfn.LAMBDA(_xlpm._a,_xlpm._b, _xlfn.LET(_xlpm._isErrA, ISERROR(_xlpm._a), _xlpm._isErrB, ISERROR(_xlpm._b), IF(_xlpm._isErrA * _xlpm._isErrB, ERROR.TYPE(_xlpm._a) = ERROR.TYPE(_xlpm._b), IF(NOT(_xlpm._isErrA) * NOT(_xlpm._isErrB), _xlpm._a = _xlpm._b, FALSE)))), _xlpm._array1, FN.NULLIFY(_xlpm.Array1), _xlpm._array2, FN.NULLIFY(_xlpm.Array2), _xlpm._rowIndex, _xlfn.SEQUENCE(ROWS(_xlpm.Array1)), _xlpm._colIndex, _xlfn.SEQUENCE(COLUMNS(_xlpm.Array1)), _xlfn.REDUCE(TRUE, _xlpm._rowIndex, _xlfn.LAMBDA(_xlpm._accR,_xlpm._row, IF(NOT(_xlpm._accR), _xlpm._accR, _xlfn.REDUCE(TRUE, _xlpm._colIndex, _xlfn.LAMBDA(_xlpm._accC,_xlpm._col, IF(NOT(_xlpm._accC), _xlpm._accC, _xlpm.fnCompare(INDEX(_xlpm._array1, _xlpm._row, _xlpm._col), INDEX(_xlpm._array2, _xlpm._row, _xlpm._col))))))))))))</definedName>
    <definedName name="ARRAYS.COMPARE">_xlfn.LAMBDA(_xlpm.Array1,_xlpm.Array2,_xlop.CompareColumns, IF(_xlfn.ISOMITTED(_xlpm.CompareColumns), _xlfn.LET(_xlpm._rows1, ROWS(_xlpm.Array1), _xlpm._rows2, ROWS(_xlpm.Array2), _xlpm._rowCount, MAX(_xlpm._rows1, _xlpm._rows2), _xlpm._rowIdx, _xlfn.SEQUENCE(_xlpm._rowCount), _xlfn.BYROW(_xlpm._rowIdx, _xlfn.LAMBDA(_xlpm._row, _xlfn.LET(_xlpm._compare1, _xlfn.CHOOSEROWS(_xlpm.Array1, _xlpm._row), _xlpm._compare2, _xlfn.CHOOSEROWS(_xlpm.Array2, _xlpm._row), IFERROR(PRODUCT(N(_xlpm._compare1 = _xlpm._compare2)) &gt; 0, {#N/A}))))), IF(ROWS(_xlpm.CompareColumns) &gt; 1, {#VALUE!}, IF(NOT(ARRAYS.IS_INTEGER(_xlpm.CompareColumns)), {#VALUE!}, _xlfn.LET(_xlpm._rows1, ROWS(_xlpm.Array1), _xlpm._rows2, ROWS(_xlpm.Array2), _xlpm._rowCount, MAX(_xlpm._rows1, _xlpm._rows2), _xlpm._rowIdx, _xlfn.SEQUENCE(_xlpm._rowCount), _xlfn.BYROW(_xlpm._rowIdx, _xlfn.LAMBDA(_xlpm._row, _xlfn.LET(_xlpm._compare1, _xlfn.CHOOSECOLS(_xlfn.CHOOSEROWS(_xlpm.Array1, _xlpm._row), _xlpm.CompareColumns), _xlpm._compare2, _xlfn.CHOOSECOLS(_xlfn.CHOOSEROWS(_xlpm.Array2, _xlpm._row), _xlpm.CompareColumns), IFERROR(PRODUCT(N(_xlpm._compare1 = _xlpm._compare2)) &gt; 0, {#N/A})))))))))</definedName>
    <definedName name="ARRAYS.DISTINCT_ROWS">_xlfn.LAMBDA(_xlpm.Array,_xlop.CompareColumns,_xlop.BottomUp, IF(ARRAYS.H_NA(_xlpm.Array), {#N/A}, _xlfn.LET(_xlpm._rowCount, ROWS(_xlpm.Array), IF(_xlpm._rowCount = 1, 1, _xlfn.LET(_xlpm._bottomUp, FN.COERCE(_xlpm.BottomUp) &lt;&gt; 0, _xlpm._array1, _xlfn.DROP(_xlpm.Array, -1), _xlpm._array2, _xlfn.DROP(_xlpm.Array, 1), _xlpm._dedupe, ARRAYS.COMPARE(_xlpm._array1, _xlpm._array2, _xlpm.CompareColumns), _xlpm._distinct, _xlfn._xlws.FILTER(_xlfn.SEQUENCE(_xlpm._rowCount - 1), NOT(_xlpm._dedupe), {#N/A}), IF(_xlpm._bottomUp, IF(ARRAYS.H_NA(_xlpm._distinct), _xlpm._rowCount, _xlfn.VSTACK(_xlpm._distinct, _xlpm._rowCount)), IF(ARRAYS.H_NA(_xlpm._distinct), 1, _xlfn.VSTACK(1, _xlpm._distinct + 1))))))))</definedName>
    <definedName name="ARRAYS.H_EMPTY">_xlfn.LAMBDA(_xlpm.Array, IF(_xlfn.ISOMITTED(_xlpm.Array), FALSE, IF(ROWS(_xlpm.Array) &gt; 1, FALSE, FN.IS_EMPTY(INDEX(_xlpm.Array, 1, 1)))))</definedName>
    <definedName name="ARRAYS.H_ERROR">_xlfn.LAMBDA(_xlpm.Array, _xlfn.BYROW(_xlpm.Array, _xlfn.LAMBDA(_xlpm._row, _xlfn.XLOOKUP(1, N(ISERROR(_xlpm._row)), _xlpm._row, "", 0, 1))))</definedName>
    <definedName name="ARRAYS.H_NA">_xlfn.LAMBDA(_xlpm.Array, IF(_xlfn.ISOMITTED(_xlpm.Array), FALSE, IF(ROWS(_xlpm.Array) &gt; 1, FALSE, ISNA(INDEX(_xlpm.Array, 1, 1)))))</definedName>
    <definedName name="ARRAYS.HAS_DECIMAL">_xlfn.LAMBDA(_xlpm.Array, _xlfn.LET(_xlpm._logicalArray, IF(ISNUMBER(_xlpm.Array), N(FN.IS_DECIMAL(_xlpm.Array)), 0), MAX(_xlpm._logicalArray) &gt; 0))</definedName>
    <definedName name="ARRAYS.HAS_EMPTY">_xlfn.LAMBDA(_xlpm.Array, MAX(N(FN.IS_EMPTY(_xlpm.Array))) &gt; 0)</definedName>
    <definedName name="ARRAYS.HAS_ERROR">_xlfn.LAMBDA(_xlpm.Array, MAX(N(ISERROR(_xlpm.Array))) &gt; 0)</definedName>
    <definedName name="ARRAYS.HAS_NEGATIVE">_xlfn.LAMBDA(_xlpm.Array, _xlfn.LET(_xlpm._logicalArray, IF(ISNUMBER(_xlpm.Array), N(_xlpm.Array &lt; 0), 0), MAX(_xlpm._logicalArray) &gt; 0))</definedName>
    <definedName name="ARRAYS.HAS_NONZERO">_xlfn.LAMBDA(_xlpm.Array, _xlfn.LET(_xlpm._logicalArray, IF(ISNUMBER(_xlpm.Array), N(_xlpm.Array &lt;&gt; 0), 0), MAX(_xlpm._logicalArray) &gt; 0))</definedName>
    <definedName name="ARRAYS.HAS_POSITIVE">_xlfn.LAMBDA(_xlpm.Array, _xlfn.LET(_xlpm._logicalArray, IF(ISNUMBER(_xlpm.Array), N(_xlpm.Array &gt; 0), 0), MAX(_xlpm._logicalArray) &gt; 0))</definedName>
    <definedName name="ARRAYS.HAS_VALUE">_xlfn.LAMBDA(_xlpm.Value,_xlpm.Array, _xlfn.LET(_xlpm._array, FN.NULLIFY(_xlpm.Array), _xlpm.fnCompare, _xlfn.LAMBDA(_xlpm._a,_xlpm._b, _xlfn.LET(_xlpm._errA, ISERROR(_xlpm._a), _xlpm._errB, ISERROR(_xlpm._b), IF(_xlpm._errA * _xlpm._errB, ERROR.TYPE(_xlpm._a) = ERROR.TYPE(_xlpm._b), IF(NOT(_xlpm._errA) * NOT(_xlpm._errB), _xlpm._a = _xlpm._b, FALSE)))), _xlpm._rowIndex, _xlfn.SEQUENCE(ROWS(_xlpm._array)), _xlpm._colIndex, _xlfn.SEQUENCE(COLUMNS(_xlpm._array)), _xlpm.fnHasValue, _xlfn.LAMBDA(_xlpm._value, _xlfn.REDUCE(FALSE, _xlpm._rowIndex, _xlfn.LAMBDA(_xlpm._accR,_xlpm._row, IF(_xlpm._accR, _xlpm._accR, _xlfn.REDUCE(FALSE, _xlpm._colIndex, _xlfn.LAMBDA(_xlpm._accC,_xlpm._col, IF(_xlpm._accC, _xlpm._accC, _xlpm.fnCompare(_xlpm._value, INDEX(_xlpm._array, _xlpm._row, _xlpm._col))))))))), _xlfn.MAP(FN.NULLIFY(_xlpm.Value), _xlfn.LAMBDA(_xlpm._element, _xlpm.fnHasValue(_xlpm._element)))))</definedName>
    <definedName name="ARRAYS.IS_ARRAY">_xlfn.LAMBDA(_xlpm.Value, IF(_xlfn.ISOMITTED(_xlpm.Value), FALSE, IF(COLUMNS(_xlpm.Value) &gt; 1, TRUE, ROWS(_xlpm.Value) &gt; 1)))</definedName>
    <definedName name="ARRAYS.IS_EMPTY">_xlfn.LAMBDA(_xlpm.Array, MAX(N(NOT(FN.IS_EMPTY(_xlpm.Array)))) = 0)</definedName>
    <definedName name="ARRAYS.IS_ERROR">_xlfn.LAMBDA(_xlpm.Array, MAX(N(NOT(ISERROR(_xlpm.Array)))) = 0)</definedName>
    <definedName name="ARRAYS.IS_INTEGER">_xlfn.LAMBDA(_xlpm.Array, MAX(N(NOT(FN.IS_INTEGER(_xlpm.Array)))) = 0)</definedName>
    <definedName name="ARRAYS.IS_INTEGER_NULL">_xlfn.LAMBDA(_xlpm.Array, MAX(N(NOT(FN.IS_INTEGER_NULL(_xlpm.Array)))) = 0)</definedName>
    <definedName name="ARRAYS.IS_NEGATIVE">_xlfn.LAMBDA(_xlpm.Array, _xlfn.LET(_xlpm._logicalArray, IF(ISNUMBER(_xlpm.Array), N(_xlpm.Array &gt;= 0), 1), MAX(_xlpm._logicalArray) = 0))</definedName>
    <definedName name="ARRAYS.IS_NONZERO">_xlfn.LAMBDA(_xlpm.Array, _xlfn.LET(_xlpm._logicalArray, IF(ISNUMBER(_xlpm.Array), N(_xlpm.Array = 0), 1), MAX(_xlpm._logicalArray) = 0))</definedName>
    <definedName name="ARRAYS.IS_NUMERIC">_xlfn.LAMBDA(_xlpm.Array, MAX(N(NOT(ISNUMBER(_xlpm.Array)))) = 0)</definedName>
    <definedName name="ARRAYS.IS_NUMERIC_NULL">_xlfn.LAMBDA(_xlpm.Array, MAX(N(NOT(ISNUMBER(_xlpm.Array)) * NOT(FN.IS_EMPTY(_xlpm.Array)))) = 0)</definedName>
    <definedName name="ARRAYS.IS_POSITIVE">_xlfn.LAMBDA(_xlpm.Array, _xlfn.LET(_xlpm._logicalArray, IF(ISNUMBER(_xlpm.Array), N(_xlpm.Array &lt;= 0), 1), MAX(_xlpm._logicalArray) = 0))</definedName>
    <definedName name="ARRAYS.IS_ZERO">_xlfn.LAMBDA(_xlpm.Array, _xlfn.LET(_xlpm._logicalArray, IF(ISNUMBER(_xlpm.Array), N(_xlpm.Array &lt;&gt; 0), 1), MAX(_xlpm._logicalArray) = 0))</definedName>
    <definedName name="ARRAYS.ISNA">_xlfn.LAMBDA(_xlpm.Array, IF(_xlfn.ISOMITTED(_xlpm.Array), FALSE, MAX(N(NOT(ISNA(_xlpm.Array)))) &gt; 0))</definedName>
    <definedName name="ARRAYS.KEYLOOKUP">_xlfn.LAMBDA(_xlpm.Array,_xlpm.Keys,_xlop.KeyColumn,_xlop.IgnoreUnmatched, _xlfn.LET(_xlpm._ignoreUnmatched, FN.COERCE(_xlpm.IgnoreUnmatched) &gt; 0, _xlpm._na, {#N/A} * _xlfn.SEQUENCE(1, COLUMNS(_xlpm.Array)), _xlpm._keyColumn, MAX(FN.COERCE(_xlpm.KeyColumn), 1), _xlpm._keysArray, _xlfn.CHOOSECOLS(_xlpm.Array, _xlpm._keyColumn), _xlpm._byRow, _xlfn.REDUCE("", _xlpm.Keys, _xlfn.LAMBDA(_xlpm._acc,_xlpm._key, _xlfn.LET(_xlpm._match, _xlfn.XMATCH(_xlpm._key, _xlpm._keysArray, 0), IF(ISNA(_xlpm._match), IF(_xlpm._ignoreUnmatched, _xlpm._acc, _xlfn.VSTACK(_xlpm._acc, _xlpm._na)), _xlfn.VSTACK(_xlpm._acc, _xlfn.CHOOSEROWS(_xlpm.Array, _xlpm._match)))))), IF(ROWS(_xlpm._byRow) = 1, {#N/A}, _xlfn.DROP(_xlpm._byRow, 1))))</definedName>
    <definedName name="ARRAYS.REPEAT">_xlfn.LAMBDA(_xlpm.Array,_xlop.Rows,_xlop.Columns, _xlfn.LET(_xlpm._array, FN.NULLIFY(_xlpm.Array), _xlpm._rowCount, ROWS(_xlpm._array), _xlpm._colCount, COLUMNS(_xlpm._array), _xlpm._rows, _xlfn.LET(_xlpm._r, FN.NULLIFY(_xlpm.Rows), IF(_xlpm._r = "", 1, INT(_xlpm._r))), _xlpm._cols, _xlfn.LET(_xlpm._c, FN.NULLIFY(_xlpm.Columns), IF(_xlpm._c = "", 1, INT(_xlpm._c))), IF((_xlpm._rows = 0) + (_xlpm._cols = 0), {#CALC!}, _xlfn.LET(_xlpm._aRows, ABS(_xlpm._rows), _xlpm._aCols, ABS(_xlpm._cols), IF((_xlpm._rowCount = 1) * (_xlpm._colCount = 1), _xlfn.LET(_xlpm._val, INDEX(_xlpm._array, 1, 1), _xlfn.EXPAND(_xlpm._val, _xlpm._aRows, _xlpm._aCols, _xlpm._val)), _xlfn.MAKEARRAY(_xlpm._aRows, _xlpm._aCols, _xlfn.LAMBDA(_xlpm._r,_xlpm._c, _xlfn.LET(_xlpm._rIdx, IF(_xlpm._rows &gt; 0, MOD(_xlpm._r - 1, _xlpm._rowCount) + 1, _xlpm._rowCount - MOD(_xlpm._r - 1, _xlpm._rowCount)), _xlpm._cIdx, IF(_xlpm._cols &gt; 0, MOD(_xlpm._c - 1, _xlpm._colCount) + 1, _xlpm._colCount - MOD(_xlpm._c - 1, _xlpm._colCount)), INDEX(_xlpm._array, _xlpm._rIdx, _xlpm._cIdx)))))))))</definedName>
    <definedName name="ARRAYS.REVERSE_COLUMNS">_xlfn.LAMBDA(_xlpm.Array, _xlfn.LET(_xlpm._colCount, COLUMNS(_xlpm.Array), _xlpm._reverseIdx, _xlfn.SEQUENCE(_xlpm._colCount, 1, _xlpm._colCount, -1), _xlfn.CHOOSECOLS(_xlpm.Array, _xlpm._reverseIdx)))</definedName>
    <definedName name="ARRAYS.REVERSE_ROWS">_xlfn.LAMBDA(_xlpm.Array, _xlfn.LET(_xlpm._rowCount, ROWS(_xlpm.Array), _xlpm._reverseIdx, _xlfn.SEQUENCE(_xlpm._rowCount, 1, _xlpm._rowCount, -1), _xlfn.CHOOSEROWS(_xlpm.Array, _xlpm._reverseIdx)))</definedName>
    <definedName name="ARRAYS.S_EMPTY">_xlfn.LAMBDA(_xlpm.Array, IF(_xlfn.ISOMITTED(_xlpm.Array), FALSE, IF(ROWS(_xlpm.Array) &gt; 1, FALSE, IF(COLUMNS(_xlpm.Array) &gt; 1, FALSE, FN.IS_EMPTY(INDEX(_xlpm.Array, 1, 1))))))</definedName>
    <definedName name="ARRAYS.S_ERROR">_xlfn.LAMBDA(_xlpm.Array, IF(_xlfn.ISOMITTED(_xlpm.Array), FALSE, IF(ROWS(_xlpm.Array) &gt; 1, FALSE, IF(COLUMNS(_xlpm.Array) &gt; 1, FALSE, ISERROR(INDEX(_xlpm.Array, 1, 1))))))</definedName>
    <definedName name="ARRAYS.S_NA">_xlfn.LAMBDA(_xlpm.Array, IF(_xlfn.ISOMITTED(_xlpm.Array), FALSE, IF(ROWS(_xlpm.Array) &gt; 1, FALSE, IF(COLUMNS(_xlpm.Array) &gt; 1, FALSE, ISNA(INDEX(_xlpm.Array, 1, 1))))))</definedName>
    <definedName name="ARRAYS.V_EMPTY">_xlfn.LAMBDA(_xlpm.Array, IF(_xlfn.ISOMITTED(_xlpm.Array), FALSE, IF(COLUMNS(_xlpm.Array) &gt; 1, FALSE, FN.IS_EMPTY(INDEX(_xlpm.Array, 1, 1)))))</definedName>
    <definedName name="ARRAYS.V_ERROR">_xlfn.LAMBDA(_xlpm.Array, _xlfn.BYCOL(_xlpm.Array, _xlfn.LAMBDA(_xlpm._col, _xlfn.XLOOKUP(1, N(ISERROR(_xlpm._col)), _xlpm._col, "", 0, 1))))</definedName>
    <definedName name="ARRAYS.V_NA">_xlfn.LAMBDA(_xlpm.Array, IF(_xlfn.ISOMITTED(_xlpm.Array), FALSE, IF(COLUMNS(_xlpm.Array) &gt; 1, FALSE, ISNA(INDEX(_xlpm.Array, 1, 1)))))</definedName>
    <definedName name="ARRAYS.X_EMPTY">_xlfn.LAMBDA(_xlpm.Array, IF(NOT(ARRAYS.HAS_EMPTY(_xlpm.Array)), TRUE, ARRAYS.IS_EMPTY(_xlpm.Array)))</definedName>
    <definedName name="ARRAYS.X_FILTER">_xlfn.LAMBDA(_xlpm.Array,_xlpm.FilterBy,_xlop.Index, _xlfn.LET(_xlpm._index, MAX(FN.COERCE(_xlpm.Index), 1), _xlpm._filterBy, _xlfn.CHOOSECOLS(_xlpm.FilterBy, 1), _xlpm._matches, _xlfn.BYROW(_xlfn.CHOOSECOLS(_xlpm.Array, _xlpm._index), _xlfn.LAMBDA(_xlpm._row, NOT(ISNA(_xlfn.XMATCH(_xlpm._row, _xlpm._filterBy, 0))))), _xlfn._xlws.FILTER(_xlpm.Array, _xlpm._matches, {#N/A})))</definedName>
    <definedName name="CALENDAR.DELTA_YWD">_xlfn.LAMBDA(_xlpm.StartMJDate,_xlpm.EndMJDate,_xlop.JulianCalendar, _xlfn.LET(_xlpm._julianCalendar, FN.COERCE(_xlpm.JulianCalendar) &lt;&gt; 0, _xlpm.fnDeltaYWD, _xlfn.LAMBDA(_xlpm._startMJDate,_xlpm._endMJDate, IF(ISERROR(_xlpm._startMJDate), _xlpm._startMJDate * {1,2,3,4}, IF(ISERROR(_xlpm._endMJDate), _xlpm._endMJDate * {1,2,3,4}, IF(FN.IS_EMPTY(_xlpm._startMJDate) * FN.IS_EMPTY(_xlpm._endMJDate), {"","","",""}, IF(_xlpm._startMJDate = _xlpm._endMJDate, {0,0,0,0}, _xlfn.LET(_xlpm._sign, IF(_xlpm._startMJDate &lt;= _xlpm._endMJDate, 1, -1), _xlpm._date_A, CALENDAR.MJDATE_TO_YMDT(IF(_xlpm._sign = 1, _xlpm._startMJDate, _xlpm._endMJDate), , , , _xlpm._julianCalendar), _xlpm._date_B, CALENDAR.MJDATE_TO_YMDT(IF(_xlpm._sign = 1, _xlpm._endMJDate, _xlpm._startMJDate), , , , _xlpm._julianCalendar), _xlpm._diffYears, INDEX(_xlpm._date_B, 1, 1) - INDEX(_xlpm._date_A, 1, 1), _xlpm._deltaYear, IF(_xlpm._diffYears = 0, 0, _xlpm._diffYears - 1), _xlpm._diffDays, IF(_xlpm._diffYears = 0, _xlpm._sign * (_xlpm._endMJDate - _xlpm._startMJDate), _xlfn.LET(_xlpm._prevYear, INDEX(_xlpm._date_B, 1, 1) - 1, _xlpm._prevYearMJDate, CALENDAR.MODIFIED_JULIAN_DATE(_xlfn.HSTACK(_xlpm._prevYear, _xlfn.DROP(_xlpm._date_A, , 1)), _xlpm._julianCalendar), IF(_xlpm._sign = 1, _xlpm._endMJDate, _xlpm._startMJDate) - _xlpm._prevYearMJDate)), _xlpm._deltaWeek, INT(_xlpm._diffDays / 7), _xlpm._deltaDay, MOD(_xlpm._diffDays, 7), _xlfn.HSTACK(_xlpm._sign, _xlpm._deltaYear, _xlpm._deltaWeek, _xlpm._deltaDay))))))), _xlpm._startMJDate, FN.NULLIFY(INDEX(_xlpm.StartMJDate, , 1)), _xlpm._endMJDate, FN.NULLIFY(INDEX(_xlpm.EndMJDate, , 1)), _xlpm._rowsStart, ROWS(_xlpm._startMJDate), _xlpm._rowsEnd, ROWS(_xlpm._endMJDate), _xlpm._rowCount, MAX(_xlpm._rowsStart, _xlpm._rowsEnd), _xlpm._byRow, IF(_xlpm._rowsStart = 1, _xlfn.REDUCE("", _xlfn.SEQUENCE(_xlpm._rowCount), _xlfn.LAMBDA(_xlpm._acc,_xlpm._curr, _xlfn.VSTACK(_xlpm._acc, _xlpm.fnDeltaYWD(_xlpm._startMJDate, INDEX(_xlpm._endMJDate, _xlpm._curr, 1))))), IF(_xlpm._rowsEnd = 1, _xlfn.REDUCE("", _xlfn.SEQUENCE(_xlpm._rowCount), _xlfn.LAMBDA(_xlpm._acc,_xlpm._curr, _xlfn.VSTACK(_xlpm._acc, _xlpm.fnDeltaYWD(INDEX(_xlpm._startMJDate, _xlpm._curr, 1), _xlpm._endMJDate)))), _xlfn.REDUCE("", _xlfn.SEQUENCE(_xlpm._rowCount), _xlfn.LAMBDA(_xlpm._acc,_xlpm._curr, _xlfn.VSTACK(_xlpm._acc, _xlpm.fnDeltaYWD(INDEX(_xlpm._startMJDate, _xlpm._curr, 1), INDEX(_xlpm._endMJDate, _xlpm._curr, 1))))))), _xlfn.DROP(_xlpm._byRow, 1)))</definedName>
    <definedName name="CALENDAR.FORMAT_DATETIME">_xlfn.LAMBDA(_xlpm.Date_YMDT,_xlop.Options,_xlop.JulianCalendar, _xlfn.LET(_xlpm._julianCalendar, N(_xlpm.JulianCalendar) &lt;&gt; 0, _xlpm._options, FN.NULLIFY(_xlpm.Options), _xlpm._padding, IFERROR(SEARCH("P", _xlpm._options), 0) &gt; 0, _xlpm._dateOptions, FN.SIFT_FOR_CHARS(_xlpm._options, ".-+UVP"), _xlpm._timeOptions, FN.SIFT_FOR_CHARS(_xlpm._options, "CAPJKLNFDHMS*0123456789"), _xlpm._timeOfDayOptionSet, CALENDAR._FORMAT_TIME_OF_DAY_OPTIONS(_xlpm._timeOptions, TRUE), _xlpm.fnFormatDateTime, _xlfn.LAMBDA(_xlpm._date_YMDT, IF(COLUMNS(_xlpm._date_YMDT) &gt; 4, {#REF!}, _xlfn.LET(_xlpm._firstError, ARRAYS.H_ERROR(_xlpm._date_YMDT), IF(ISERROR(_xlpm._firstError), _xlpm._firstError * {1}, IF(ARRAYS.IS_EMPTY(_xlpm._date_YMDT), "", IF(NOT(ARRAYS.IS_NUMERIC_NULL(_xlpm._date_YMDT)), {#VALUE!}, _xlfn.LET(_xlpm._expandYMDT, _xlfn.EXPAND(_xlpm._date_YMDT, 1, 4, ""), _xlpm._YMD, _xlfn.TAKE(_xlpm._expandYMDT, 1, 3), IF(NOT(CALENDAR.IS_VALID_CALENDAR_DATE(_xlpm._YMD, TRUE, _xlpm._julianCalendar)), {#NUM!}, _xlfn.LET(_xlpm._hasTime, NOT(FN.IS_EMPTY(INDEX(_xlpm._expandYMDT, 1, 4))), _xlpm._DT, CALENDAR._FORMAT_TIME_OF_DAY(INDEX(_xlpm._expandYMDT, 1, 4), _xlpm._timeOfDayOptionSet), _xlpm._carryDay, INDEX(_xlpm._DT, 1, 1), _xlpm._sToD, INDEX(_xlpm._DT, 1, 2), _xlpm._resolveYMD, IF(_xlpm._carryDay = 0, CALENDAR.RESOLVE_CALENDAR_DATE(_xlpm._YMD, _xlpm._julianCalendar), _xlfn.LET(_xlpm._YMD1, CALENDAR.RESOLVE_CALENDAR_DATE(_xlpm._YMD, _xlpm._julianCalendar), _xlpm._roundedYMD, _xlpm._YMD1 + _xlfn.HSTACK(0, 0, _xlpm._carryDay), CALENDAR.RESOLVE_CALENDAR_DATE(_xlpm._roundedYMD, _xlpm._julianCalendar))), _xlpm._sDate, CALENDAR.FORMAT_CALENDAR_DATE(_xlpm._resolveYMD, _xlpm._dateOptions, _xlpm._julianCalendar), IF(_xlpm._hasTime, _xlpm._sDate &amp; " " &amp; _xlpm._sToD, _xlpm._sDate)))))))))), _xlfn.BYROW(FN.NULLIFY(_xlpm.Date_YMDT), _xlfn.LAMBDA(_xlpm._row, _xlpm.fnFormatDateTime(_xlpm._row)))))</definedName>
    <definedName name="CALENDAR.FORMAT_ISO_DATETIME">_xlfn.LAMBDA(_xlpm.Date_YMDT,_xlop.TZOMinutes,_xlop.Options,_xlop.JulianCalendar, _xlfn.LET(_xlpm._options, FN.NULLIFY(_xlpm.Options), _xlpm._julianCalendar, FN.COERCE(_xlpm.JulianCalendar) &lt;&gt; 0, _xlpm._dateOptions, FN.SIFT_FOR_CHARS(_xlpm._options, "B+"), _xlpm._basic, IFERROR(SEARCH("B", _xlpm._dateOptions), 0) &gt; 0, _xlpm._TZoptions, FN.SIFT_FOR_CHARS(_xlpm._options, "BZ"), _xlpm._TZOpart, CALENDAR.FORMAT_ISO_TZO(_xlpm.TZOMinutes, _xlpm._TZoptions), _xlpm._timeOfDayOptionSet, CALENDAR._FORMAT_TIME_OF_DAY_OPTIONS(_xlpm._options &amp; "I", TRUE), _xlpm.fnValidate, _xlfn.LAMBDA(_xlpm._YMDT, IF(COLUMNS(_xlpm._YMDT) &gt; 4, {#REF!}, IF(ARRAYS.IS_EMPTY(_xlpm._YMDT), "", _xlfn.LET(_xlpm._firstError, ARRAYS.H_ERROR(_xlpm._YMDT), IF(ISERROR(_xlpm._firstError), _xlpm._firstError * {1}, IF(NOT(ARRAYS.IS_NUMERIC_NULL(_xlpm._YMDT)), {#VALUE!}, _xlfn.LET(_xlpm._expandYMDT, _xlfn.EXPAND(_xlpm._YMDT, 1, 4, ""), IF(ARRAYS.HAS_NEGATIVE(_xlfn.DROP(_xlpm._expandYMDT, , 1)), {#NUM!}, _xlfn.LET(_xlpm._nominalToD, INDEX(_xlpm._expandYMDT, 1, 4), _xlpm._hasToD, ISNUMBER(_xlpm._nominalToD), IF(_xlpm._hasToD * ((_xlpm._nominalToD &lt; 0) + (_xlpm._nominalToD &gt; 1)), {#NUM!}, _xlfn.LET(_xlpm._YMD, _xlfn.TAKE(_xlpm._expandYMDT, 1, 3), _xlpm._noDate, ARRAYS.IS_EMPTY(_xlpm._YMD), IF(_xlpm._noDate, _xlpm._expandYMDT, IF(NOT(CALENDAR.IS_VALID_CALENDAR_DATE(_xlpm._YMD, TRUE, _xlpm._julianCalendar)), {#NUM!}, _xlpm._expandYMDT))))))))))))), _xlpm.fnResolveDatePart, _xlfn.LAMBDA(_xlpm._validatedYMDT,_xlpm._carryDay, IF(INDEX(_xlpm._validatedYMDT, 1, 1) = "", "", _xlfn.LET(_xlpm._YM, _xlfn.TAKE(_xlpm._validatedYMDT, 1, 2), _xlpm._providedDay, INDEX(_xlpm._validatedYMDT, 1, 3), _xlpm._nominalDay, _xlpm._carryDay + IF(_xlpm._providedDay = "", 1, _xlpm._providedDay), _xlpm._YMD, _xlfn.HSTACK(_xlpm._YM, _xlpm._nominalDay), _xlpm._resolveDate, CALENDAR.RESOLVE_CALENDAR_DATE(_xlpm._YMD, _xlpm._julianCalendar), CALENDAR.FORMAT_ISO_CALENDAR_DATE(_xlpm._resolveDate, _xlpm._dateOptions, _xlpm._julianCalendar)))), _xlpm.fnFormatISODateTime, _xlfn.LAMBDA(_xlpm._YMDT, _xlfn.LET(_xlpm._validateYMDT, _xlpm.fnValidate(_xlpm._YMDT), IF(COLUMNS(_xlpm._validateYMDT) = 1, INDEX(_xlpm._validateYMDT, 1, 1), _xlfn.LET(_xlpm._timeInfo, CALENDAR._FORMAT_TIME_OF_DAY(INDEX(_xlpm._validateYMDT, 1, 4), _xlpm._timeOfDayOptionSet), _xlpm._carryDay, INDEX(_xlpm._timeInfo, 1, 1), _xlpm._timePart, INDEX(_xlpm._timeInfo, 1, 2), _xlpm._datePart, _xlpm.fnResolveDatePart(_xlpm._validateYMDT, _xlpm._carryDay), IF(_xlpm._timePart = "", _xlpm._datePart, _xlfn.CONCAT(_xlpm._datePart, _xlpm._timePart, _xlpm._TZOpart)))))), _xlpm._date_YMDT, FN.NULLIFY(_xlpm.Date_YMDT), _xlfn.BYROW(_xlpm._date_YMDT, _xlfn.LAMBDA(_xlpm._row, _xlpm.fnFormatISODateTime(_xlpm._row)))))</definedName>
    <definedName name="CALENDAR.FORMAT_LITERARY_DATE">_xlfn.LAMBDA(_xlpm.Date_YMDTW,_xlop.Options,_xlop.LanguageCode,_xlop.JulianCalendar, _xlfn.LET(_xlpm._options, FN.NULLIFY(_xlpm.Options), _xlpm._languageID, FN.LANGUAGE_ID(FN.NULLIFY(_xlpm.LanguageCode)), _xlpm._julianCalendar, FN.COERCE(_xlpm.JulianCalendar) &lt;&gt; 0, _xlpm._showWeekday, IFERROR(SEARCH("W", _xlpm._options), 0) &gt; 0, _xlpm._short, IFERROR(SEARCH("R", _xlpm._options), 0) &gt; 0, _xlpm._separator, IF(IFERROR(SEARCH("G", _xlpm._options), 0), " ", ", "), _xlpm._yearOptions, FN.SIFT_FOR_CHARS(_xlpm._options, "ETJK"), _xlpm.fnValidateYMD, _xlfn.LAMBDA(_xlpm._YMD, _xlfn.LET(_xlpm._firstError, ARRAYS.H_ERROR(_xlpm._YMD), IF(ISERROR(_xlpm._firstError), _xlpm._firstError * {1}, IF(NOT(ARRAYS.IS_NUMERIC_NULL(_xlpm._YMD)), {#VALUE!}, IF(ARRAYS.HAS_DECIMAL(_xlfn.TAKE(_xlpm._YMD, 1, 2)), {#NUM!}, _xlfn.LET(_xlpm._month, INDEX(_xlpm._YMD, 1, 2), _xlpm._day, INDEX(_xlpm._YMD, 1, 3), _xlpm._validDate, IF((_xlpm._month = "") * (_xlpm._day &gt;= 1) * (_xlpm._day &lt;= 31), TRUE, CALENDAR.IS_VALID_CALENDAR_DATE(_xlpm._YMD, TRUE, _xlpm._julianCalendar)), IF(_xlpm._validDate, TRUE, {#NUM!}))))))), _xlpm.fnWeekday, _xlfn.LAMBDA(_xlpm._YMD,_xlpm._DoW, _xlfn.LET(_xlpm._validateDoW, IF(ISERROR(_xlpm._DoW), _xlpm._DoW * {1}, IF(_xlpm._DoW = "", "", IF(NOT(ISNUMBER(_xlpm._DoW)), {#VALUE!}, _xlfn.LET(_xlpm._iDoW, INT(_xlpm._DoW), IF((_xlpm._iDoW &gt;= 1) * (_xlpm._iDoW &lt;= 7), _xlpm._iDoW, {#NUM!}))))), _xlpm._resolveDoW, IF(ISERROR(_xlpm._validateDoW), _xlpm._validateDoW * {1}, IF(ARRAYS.HAS_EMPTY(_xlpm._YMD), _xlpm._validateDoW, _xlfn.LET(_xlpm._MJDN, CALENDAR.MODIFIED_JULIAN_DAY_NUMBER(_xlpm._YMD, _xlpm._julianCalendar), _xlpm._calcDoW, CALENDAR.MJDN_TO_WEEKDAY(_xlpm._MJDN), IF(ISNUMBER(_xlpm._validateDoW), IF(_xlpm._calcDoW = _xlpm._validateDoW, _xlpm._calcDoW, {#NUM!}), _xlpm._calcDoW)))), CALENDAR.WEEKDAY_NAME(_xlpm._resolveDoW, _xlpm._short, _xlpm._languageID))), _xlpm.fnDatePart, _xlfn.LAMBDA(_xlpm._validatedYMDTW, _xlfn.LET(_xlpm._YMD, _xlfn.TAKE(_xlpm._validatedYMDTW, 1, 3), IF(ARRAYS.IS_EMPTY(_xlpm._YMD), "", _xlfn.LET(_xlpm._sYear, CALENDAR.FORMAT_LITERARY_YEAR(INDEX(_xlpm._YMD, 1, 1), _xlpm._yearOptions), _xlpm._sMonth, CALENDAR.MONTH_NAME(INDEX(_xlpm._YMD, 1, 2), _xlpm._short, _xlpm._languageID), _xlpm._sDay, FN.FORMAT_ORDINAL(INDEX(_xlpm._YMD, 1, 3)), _xlpm._sMonthDay, _xlfn.TEXTJOIN(" ", TRUE, _xlpm._sMonth, _xlpm._sDay), _xlfn.TEXTJOIN(_xlpm._separator, TRUE, _xlpm._sMonthDay, _xlpm._sYear))))), _xlpm.fnFormatLiteraryDate, _xlfn.LAMBDA(_xlpm._date_YMDTW, IF(COLUMNS(_xlpm._date_YMDTW) &gt; 5, {#REF!}, _xlfn.LET(_xlpm._YMD, _xlfn.EXPAND(_xlfn.TAKE(_xlpm._date_YMDTW, 1, 3), 1, 3, ""), _xlpm._W, IF(COLUMNS(_xlpm._date_YMDTW) = 5, INDEX(_xlpm._date_YMDTW, 1, 5), ""), _xlpm._isValidYMD, _xlpm.fnValidateYMD(_xlpm._YMD), IF(ISERROR(_xlpm._isValidYMD), _xlpm._isValidYMD * {1}, _xlfn.LET(_xlpm._sDate, _xlpm.fnDatePart(_xlpm._YMD), IF(NOT(_xlpm._showWeekday), _xlpm._sDate, _xlfn.LET(_xlpm._sWeekday, _xlpm.fnWeekday(_xlpm._YMD, _xlpm._W), _xlfn.TEXTJOIN(_xlpm._separator, TRUE, _xlpm._sWeekday, _xlpm._sDate)))))))), _xlfn.BYROW(FN.NULLIFY(_xlpm.Date_YMDTW), _xlfn.LAMBDA(_xlpm._row, _xlpm.fnFormatLiteraryDate(_xlpm._row)))))</definedName>
    <definedName name="CALENDAR.FORMAT_LITERARY_DATETIME">_xlfn.LAMBDA(_xlpm.Date_YMDTW,_xlop.Options,_xlop.JulianCalendar, _xlfn.LET(_xlpm._julianCalendar, FN.COERCE(_xlpm.JulianCalendar) &lt;&gt; 0, _xlpm._options, IF(_xlfn.ISOMITTED(_xlpm.Options), "", _xlpm.Options), _xlpm._showWeekday, IFERROR(SEARCH("W", _xlpm._options), 0) &gt; 0, _xlpm._short, IFERROR(SEARCH("R", _xlpm._options), 0) &gt; 0, _xlpm._intEnglish, IFERROR(SEARCH("I", _xlpm._options), 0) &gt; 0, _xlpm._delim, IF(IFERROR(SEARCH("G", _xlpm._options), 0) &gt; 0, " ", ", "), _xlpm._yearOptions, FN.SIFT_FOR_CHARS(_xlpm._options, "ETJK", 1), _xlpm._timeOptions, "C0" &amp; FN.SIFT_FOR_CHARS(_xlpm._options, "JKLDHMS"), _xlpm._timeOfDayOptionSet, CALENDAR._FORMAT_TIME_OF_DAY_OPTIONS(_xlpm._timeOptions, TRUE), _xlpm.fnValidate, _xlfn.LAMBDA(_xlpm._YMDWT, _xlfn.IFS(COLUMNS(_xlpm._YMDWT) &gt; 5, {#REF!}, ARRAYS.IS_EMPTY(_xlpm._YMDWT), "", TRUE, _xlfn.LET(_xlpm._firstError, ARRAYS.H_ERROR(_xlpm._YMDWT), _xlfn.IFS(ISERROR(_xlpm._firstError), _xlpm._firstError * {1}, NOT(ARRAYS.IS_NUMERIC_NULL(_xlpm._YMDWT)), {#VALUE!}, TRUE, _xlfn.LET(_xlpm._expandYMDWT, _xlfn.EXPAND(_xlpm._YMDWT, 1, 5, ""), _xlfn.IFS(ARRAYS.HAS_NEGATIVE(_xlfn.DROP(_xlpm._expandYMDWT, , 1)), {#NUM!}, N(INDEX(_xlpm._expandYMDWT, 1, 5)) &gt; 1, {#NUM!}, TRUE, _xlpm._expandYMDWT)))))), _xlpm.fnResolveDatePart, _xlfn.LAMBDA(_xlpm._validateYMDWT,_xlpm._carryDay, _xlfn.LET(_xlpm._YMD, _xlfn.TAKE(_xlpm._validateYMDWT, 1, 3), IF(ARRAYS.IS_EMPTY(_xlpm._YMD), _xlfn.HSTACK("", "", "", ""), _xlfn.LET(_xlpm._resolveYMD, _xlfn.IFS(_xlpm._carryDay = 0, _xlpm._YMD, ARRAYS.HAS_EMPTY(_xlpm._YMD), _xlpm._YMD, TRUE, _xlfn.LET(_xlpm._MJDN, CALENDAR.MODIFIED_JULIAN_DAY_NUMBER(_xlpm._YMD, _xlpm._julianCalendar) + _xlpm._carryDay, CALENDAR.MJDN_TO_CALENDAR_DATE(_xlpm._MJDN, _xlpm._julianCalendar))), _xlpm._sYear, CALENDAR.FORMAT_LITERARY_YEAR(INDEX(_xlpm._resolveYMD, 1, 1), _xlpm._yearOptions), _xlpm._sMonth, CALENDAR.MONTH_NAME(INDEX(_xlpm._resolveYMD, 1, 2), _xlpm._short, _xlpm._intEnglish), _xlpm._sDay, FN.FORMAT_ORDINAL(INDEX(_xlpm._resolveYMD, 1, 3)), _xlpm._sMonthDay, _xlfn.TEXTJOIN(" ", TRUE, _xlpm._sMonth, _xlpm._sDay), _xlpm._sDate, _xlfn.TEXTJOIN(_xlpm._delim, TRUE, _xlpm._sMonthDay, _xlpm._sYear), _xlfn.HSTACK(_xlpm._sDate, _xlpm._resolveYMD))))), _xlpm.fnResolveWeekday, _xlfn.LAMBDA(_xlpm._YMD,_xlpm._DoW, IF(ARRAYS.IS_EMPTY(_xlpm._YMD) * FN.IS_EMPTY(_xlpm._DoW), "", _xlfn.LET(_xlpm._resolvedDoW, IF(ARRAYS.HAS_EMPTY(_xlpm._YMD), _xlpm._DoW, _xlfn.LET(_xlpm._MJDN, CALENDAR.MODIFIED_JULIAN_DAY_NUMBER(_xlpm._YMD, _xlpm._julianCalendar), CALENDAR.MJDN_TO_WEEKDAY(_xlpm._MJDN))), CALENDAR.WEEKDAY_NAME(_xlpm._resolvedDoW, _xlpm._short, _xlpm._intEnglish)))), _xlpm.fnFormatLiteraryDateTime, _xlfn.LAMBDA(_xlpm._date_YMDWT, _xlfn.LET(_xlpm._validateYMDWT, _xlpm.fnValidate(_xlpm._date_YMDWT), IF(COLUMNS(_xlpm._validateYMDWT) = 1, INDEX(_xlpm._validateYMDWT, 1, 1), _xlfn.LET(_xlpm._tod, INDEX(_xlpm._validateYMDWT, 1, 5), _xlpm._DT, CALENDAR._FORMAT_TIME_OF_DAY(INDEX(_xlpm._validateYMDWT, 1, 5), _xlpm._timeOfDayOptionSet), _xlpm._carryDay, INDEX(_xlpm._DT, 1, 1), _xlpm._timePart, INDEX(_xlpm._DT, 1, 2), _xlpm._dateInfo, _xlpm.fnResolveDatePart(_xlpm._validateYMDWT, _xlpm._carryDay), _xlpm._datePart, INDEX(_xlpm._dateInfo, 1, 1), _xlpm._resolveYMD, _xlfn.DROP(_xlpm._dateInfo, , 1), _xlpm._sDateTime, _xlfn.TEXTJOIN(_xlpm._delim, TRUE, _xlpm._datePart, _xlpm._timePart), IF(NOT(_xlpm._showWeekday), _xlpm._sDateTime, _xlfn.LET(_xlpm._sDoW, _xlpm.fnResolveWeekday(_xlpm._resolveYMD, INDEX(_xlpm._validateYMDWT, 1, 4)), _xlfn.TEXTJOIN(_xlpm._delim, TRUE, _xlpm._sDoW, _xlpm._sDateTime))))))), _xlpm._date_YMDWT, FN.NULLIFY(Date_YMDWT), _xlfn.BYROW(_xlpm._date_YMDWT, _xlfn.LAMBDA(_xlpm._row, _xlpm.fnFormatLiteraryDateTime(_xlpm._row)))))</definedName>
    <definedName name="CALENDAR.FORMAT_MIL_DTG">_xlfn.LAMBDA(_xlpm.Date_YMDT,_xlop.TZOMinutes,_xlop.Options, _xlfn.LET(_xlpm._tzo, FN.NULLIFY(_xlpm.TZOMinutes), _xlpm._militaryTZ, _xlfn.LET(_xlpm._z, IF(_xlpm._tzo = "", {#N/A}, _xlpm._tzo), CALENDAR.TZO_TO_MILITARY(_xlpm._z)), _xlpm._sTZ, INDEX(_xlpm._militaryTZ, 1, 1), _xlpm._milOffset, INDEX(_xlpm._militaryTZ, 1, 3), _xlpm._options, FN.NULLIFY(_xlpm.Options), _xlpm._short, IFERROR(SEARCH("S", _xlpm._options), 0) &gt; 0, _xlpm._spacing, IFERROR(SEARCH("X", _xlpm._options), 0) &gt; 0, _xlpm._spc, IF(_xlpm._spacing, " ", ""), _xlpm._timeFmt, IF(_xlpm._short, IF(_xlpm._spacing, "[HH] mm", "[HH]mm"), IF(_xlpm._spacing, "[HH] mm ss", "[HH]mmss")), _xlpm._lowOrder, 4 - N(_xlpm._short), _xlpm._roundingOverride, _xlfn.LET(_xlpm._r, LEFT(FN.SIFT_FOR_CHARS(_xlpm._options, "NF")), _xlfn.SWITCH(_xlpm._r, "N", 1, "F", -1, 0)), _xlpm.fnFormatTime, _xlfn.LAMBDA(_xlpm._time, _xlfn.LET(_xlpm._nominalTime, N(_xlpm._time) + _xlpm._milOffset, IF(_xlpm._nominalTime = 1, _xlfn.HSTACK(0, TEXT(1, _xlpm._timeFmt)), _xlfn.LET(_xlpm._DT, CALENDAR.ROUND_DAY_AND_TIME(_xlpm._nominalTime, _xlpm._lowOrder, 0, _xlpm._roundingOverride), _xlpm._ToD, INDEX(_xlpm._DT, 1, 2), _xlpm._carryDay, INDEX(_xlpm._DT, 1, 1), _xlpm._sTime, TEXT(_xlpm._ToD, _xlpm._timeFmt), _xlfn.HSTACK(_xlpm._carryDay, _xlpm._sTime))))), _xlpm.fnFormatDTG, _xlfn.LAMBDA(_xlpm._date_YMDT, IF(COLUMNS(_xlpm._date_YMDT) &lt;&gt; 4, {#REF!}, IF(ARRAYS.IS_EMPTY(_xlpm._date_YMDT), "", _xlfn.LET(_xlpm._firstError, ARRAYS.H_ERROR(_xlpm._date_YMDT), IF(ISERROR(_xlpm._firstError), _xlpm._firstError * {1}, IF(NOT(ARRAYS.IS_NUMERIC_NULL(_xlpm._date_YMDT)), {#VALUE!}, IF(INDEX(_xlpm._date_YMDT, 1, 3) = "", {#VALUE!}, _xlfn.LET(_xlpm._isPlanner, ARRAYS.IS_EMPTY(_xlfn.TAKE(_xlpm._date_YMDT, 1, 2)), IF(_xlpm._isPlanner, _xlfn.LET(_xlpm._DT, _xlpm.fnFormatTime(INDEX(_xlpm._date_YMDT, 1, 4)), _xlpm._day, N(INDEX(_xlpm._date_YMDT, 1, 3)) + INDEX(_xlpm._DT, 1, 1), _xlpm._sDay, TEXT(_xlpm._day, "00"), _xlpm._sTime, INDEX(_xlpm._DT, 1, 2), _xlfn.CONCAT(_xlpm._sDay, _xlpm._spc, _xlpm._sTime, _xlpm._spc, _xlpm._sTZ)), _xlfn.LET(_xlpm._validateYMD, CALENDAR.VALIDATE_CALENDAR_DATE(_xlfn.TAKE(_xlpm._date_YMDT, 1, 3), FALSE), _xlpm._firstError1, ARRAYS.H_ERROR(_xlpm._validateYMD), IF(ISERROR(_xlpm._firstError1), _xlpm._firstError1 * {1}, _xlfn.LET(_xlpm._DT, _xlpm.fnFormatTime(INDEX(_xlpm._date_YMDT, 1, 4)), _xlpm._day, INDEX(_xlpm._validateYMD, 1, 3) + INDEX(_xlpm._DT, 1, 1), _xlpm._resolveYMD, CALENDAR.RESOLVE_CALENDAR_DATE(_xlfn.HSTACK(_xlfn.TAKE(_xlpm._validateYMD, 1, 2), _xlpm._day), FALSE), _xlpm._year, INDEX(_xlpm._resolveYMD, 1, 1), IF((_xlpm._year &lt; 1951) + (_xlpm._year &gt; 2050), {#NUM!}, _xlfn.LET(_xlpm._sTime, INDEX(_xlpm._DT, 1, 2), _xlpm._sDay, TEXT(INDEX(_xlpm._resolveYMD, 1, 3), "00"), _xlpm._sMonth, UPPER(CALENDAR.MONTH_NAME(INDEX(_xlpm._resolveYMD, 1, 2), TRUE, TRUE)), _xlpm._sYY, TEXT(MOD(_xlpm._year, 100), "00"), _xlfn.CONCAT(_xlpm._sDay, _xlpm._spc, _xlpm._sTime, _xlpm._spc, _xlpm._sTZ, _xlpm._spc, _xlpm._sMonth, _xlpm._spc, _xlpm._sYY))))))))))))))), _xlpm._date_YMDT, FN.NULLIFY(_xlpm.Date_YMDT), _xlfn.BYROW(_xlpm._date_YMDT, _xlfn.LAMBDA(_xlpm._row, _xlpm.fnFormatDTG(_xlpm._row)))))</definedName>
    <definedName name="CALENDAR.GREGORIAN_TO_JULIAN">_xlfn.LAMBDA(_xlpm.Date_YMD, _xlfn.LET(_xlpm._JDN, CALENDAR.JULIAN_DAY_NUMBER(_xlpm.Date_YMD, 0), CALENDAR.JDN_TO_CALENDAR_DATE(_xlpm._JDN, 1)))</definedName>
    <definedName name="CALENDAR.ISO_WEEK_DATE_TO_MJDN">_xlfn.LAMBDA(_xlpm.Date_YWD,_xlop.JulianCalendar, _xlfn.LET(_xlpm._julianCalendar, FN.COERCE(_xlpm.JulianCalendar) &lt;&gt; 0, _xlpm.fnISOWeekdateToMJDN, _xlfn.LAMBDA(_xlpm._date_YWD, IF(ARRAYS.IS_EMPTY(_xlpm._date_YWD), "", _xlfn.LET(_xlpm._firstError, ARRAYS.H_ERROR(_xlpm._date_YWD), IF(ISERROR(_xlpm._firstError), _xlpm._firstError * {1}, _xlfn.LET(_xlpm._validateYWD, CALENDAR.VALIDATE_ISO_WEEK_DATE(_xlpm._date_YWD, _xlpm._julianCalendar), _xlpm._firstError1, ARRAYS.H_ERROR(_xlpm._validateYWD), IF(ISERROR(_xlpm._firstError1), _xlpm._firstError1 * {1}, _xlfn.LET(_xlpm._year, INDEX(_xlpm._validateYWD, 1, 1), _xlpm._week, INDEX(_xlpm._validateYWD, 1, 2), _xlpm._weekday, _xlfn.LET(_xlpm._d, INDEX(_xlpm._validateYWD, 1, 3), IF(_xlpm._d = "", 1, _xlpm._d)), _xlpm._shiftWeek, (_xlpm._week - 1) * 7, _xlpm._shiftDayOfWeek, MOD(_xlpm._weekday - 1, 7), _xlpm._firstDayOfYear, CALENDAR.MODIFIED_JULIAN_DAY_NUMBER(_xlpm._year, _xlpm._julianCalendar), _xlpm._firstWeekDay, CALENDAR.MJDN_TO_WEEKDAY(_xlpm._firstDayOfYear), _xlpm._yearCorrection, MOD(4 - _xlpm._firstWeekDay, 7) - 3, _xlpm._firstDayOfYear + _xlpm._yearCorrection + _xlpm._shiftWeek + _xlpm._shiftDayOfWeek))))))), _xlpm._date_YWD, FN.NULLIFY(_xlpm.Date_YWD), _xlfn.BYROW(_xlpm._date_YWD, _xlfn.LAMBDA(_xlpm._row, _xlpm.fnISOWeekdateToMJDN(_xlpm._row)))))</definedName>
    <definedName name="CALENDAR.JDN">_xlfn.LAMBDA(_xlpm.Date_YMDT,_xlop.JulianCalendar, _xlfn.LET(_xlpm._julianCalendar, FN.COERCE(_xlpm.JulianCalendar) &lt;&gt; 0, _xlpm.fnResolveJDN, _xlfn.LAMBDA(_xlpm._date_YMDT, IF(ARRAYS.IS_EMPTY(_xlpm._date_YMDT), "", _xlfn.LET(_xlpm._validateDate, CALENDAR.VALIDATE_YMDT(_xlpm._date_YMDT, _xlpm._julianCalendar), _xlpm._firstError, ARRAYS.H_ERROR(_xlpm._validateDate), IF(ISERROR(_xlpm._firstError), _xlpm._firstError * {1}, _xlfn.LET(_xlpm._y, INDEX(_xlpm._validateDate, 1, 1), _xlpm._m, INDEX(_xlpm._validateDate, 1, 2), _xlpm._d, INDEX(_xlpm._validateDate, 1, 3), IF(_xlpm._m = "", _xlfn.LET(_xlpm._JDN_JAN0, CALENDAR._JULIAN_DAY_NUMBER(_xlpm._y, 1, 0, _xlpm._julianCalendar), _xlpm._JDN_JAN0 + IF(_xlpm._d = "", 1, _xlpm._d)), IF(_xlpm._d = "", CALENDAR._JULIAN_DAY_NUMBER(_xlpm._y, _xlpm._m, 1, _xlpm._julianCalendar), CALENDAR._JULIAN_DAY_NUMBER(_xlpm._y, _xlpm._m, _xlpm._d, _xlpm._julianCalendar)))))))), _xlpm._date_YMDT, FN.NULLIFY(_xlpm.Date_YMDT), _xlfn.BYROW(_xlpm._date_YMDT, _xlfn.LAMBDA(_xlpm._row, _xlpm.fnResolveJDN(_xlpm._row)))))</definedName>
    <definedName name="CALENDAR.JULIAN_DATE">_xlfn.LAMBDA(_xlpm.Date_YMDT,_xlop.JulianCalendar, _xlfn.LET(_xlpm._julianCalendar, FN.COERCE(_xlpm.JulianCalendar) &lt;&gt; 0, _xlpm.fnJulianDate, _xlfn.LAMBDA(_xlpm._date_YMDT, _xlfn.LET(_xlpm._MJDate, CALENDAR.MODIFIED_JULIAN_DATE(_xlpm._date_YMDT), CALENDAR.MODIFIED_TO_JDATE(_xlpm._MJDate))), _xlfn.BYROW(FN.NULLIFY(_xlpm.Date_YMDT), _xlfn.LAMBDA(_xlpm._dateRow, _xlpm.fnJulianDate(_xlpm._dateRow)))))</definedName>
    <definedName name="CALENDAR.JULIAN_TO_GREGORIAN">_xlfn.LAMBDA(_xlpm.Date_YMD, _xlfn.LET(_xlpm._JDN, CALENDAR.JULIAN_DAY_NUMBER(_xlpm.Date_YMD, 1), CALENDAR.JDN_TO_CALENDAR_DATE(_xlpm._JDN, 0)))</definedName>
    <definedName name="CALENDAR.MJDATE_ADDITION">_xlfn.LAMBDA(_xlpm.LocalMJDate,_xlpm.AddValue,_xlop.Component,_xlop.JulianCalendar, _xlfn.LET(_xlpm._component, IF(_xlfn.ISOMITTED(_xlpm.Component), "D", IF(_xlpm.Component = "", "D", _xlfn.LET(_xlpm._c, LEFT(FN.SIFT_FOR_CHARS(_xlpm.Component, "YQLWDHMS")), IF(_xlpm._c = "", "D", _xlpm._c)))), _xlpm._julianCalendar, FN.COERCE(_xlpm.JulianCalendar) &lt;&gt; 0, _xlpm.fnMJDateAddition, _xlfn.LAMBDA(_xlpm._localMJDate,_xlpm._addValue, IF(ISERROR(_xlpm._localMJDate), _xlpm._localMJDate * {1}, IF(ISERROR(_xlpm._addValue), _xlpm._addValue * {1}, IF(_xlpm._localMJDate = "", "", IF(_xlpm._addValue = "", _xlpm._localMJDate, IF(NOT(ISNUMBER(_xlpm._localMJDate)), {#VALUE!}, IF(NOT(ISNUMBER(_xlpm._addValue)), {#VALUE!}, IF(_xlpm._component = "W", _xlpm._localMJDate + ROUND(_xlpm._addValue * 7, 0), IF(_xlpm._component = "D", _xlpm._localMJDate + _xlpm._addValue, IF(_xlpm._component = "H", _xlpm._localMJDate + (_xlpm._addValue / 24), IF(_xlpm._component = "M", _xlpm._localMJDate + (_xlpm._addValue / 1440), IF(_xlpm._component = "S", _xlpm._localMJDate + (_xlpm._addValue / 86400), _xlfn.LET(_xlpm._avgDaysMonth, IF(_xlpm._julianCalendar, 30.4375, 30.436875), _xlpm._decAddMonths, _xlpm._addValue * _xlfn.SWITCH(_xlpm._component, "Y", 12, "Q", 3, "L", 1), _xlpm._intAddMonths, INT(_xlpm._decAddMonths), _xlpm._partialMonths, MOD(_xlpm._decAddMonths, 1), _xlpm._localDate_YMDT, CALENDAR.MJDATE_TO_YMDT(_xlpm._localMJDate, , , , _xlpm._julianCalendar), _xlpm._addedDate_YMDT, _xlpm._localDate_YMDT + _xlfn.HSTACK(0, _xlpm._intAddMonths, ROUND(_xlpm._partialMonths * _xlpm._avgDaysMonth, 0), 0), _xlpm._resolve_YMDT, CALENDAR.RESOLVE_YMDT(_xlpm._addedDate_YMDT, , , , _xlpm._julianCalendar), CALENDAR.MODIFIED_JULIAN_DATE(_xlpm._resolve_YMDT, _xlpm._julianCalendar)))))))))))))), _xlpm._localMJDate, FN.NULLIFY(INDEX(_xlpm.LocalMJDate, , 1)), _xlpm._addValue, FN.NULLIFY(INDEX(_xlpm.AddValue, , 1)), _xlpm._rowCount, ROWS(_xlpm._localMJDate), _xlpm._addCount, ROWS(_xlpm._addValue), IF(_xlpm._addCount = 1, _xlfn.LET(_xlpm._addScalar, INDEX(_xlpm._addValue, 1, 1), _xlpm._byMJDate, _xlfn.REDUCE("", _xlfn.SEQUENCE(_xlpm._rowCount), _xlfn.LAMBDA(_xlpm._acc,_xlpm._curr, _xlfn.VSTACK(_xlpm._acc, _xlpm.fnMJDateAddition(INDEX(_xlpm._localMJDate, _xlpm._curr, 1), _xlpm._addScalar)))), _xlfn.DROP(_xlpm._byMJDate, 1)), _xlfn.LET(_xlpm._byRow, _xlfn.REDUCE("", _xlfn.SEQUENCE(_xlpm._rowCount), _xlfn.LAMBDA(_xlpm._acc,_xlpm._curr, _xlfn.LET(_xlpm._addValue, IF(_xlpm._curr &lt;= _xlpm._addCount, INDEX(_xlpm._addValue, _xlpm._curr, 1), 0), _xlfn.VSTACK(_xlpm._acc, _xlpm.fnMJDateAddition(INDEX(_xlpm._localMJDate, _xlpm._curr, 1), _xlpm._addValue))))), _xlfn.DROP(_xlpm._byRow, 1)))))</definedName>
    <definedName name="CALENDAR.MJDATE_TO_ISO_DATETIME">_xlfn.LAMBDA(_xlpm.MJDate,_xlop.TZOMinutes,_xlop.Options,_xlop.JulianCalendar, _xlfn.LET(_xlpm._TZOMinutes, FN.NULLIFY(_xlpm.TZOMinutes), _xlpm._options, FN.NULLIFY(_xlpm.Options), _xlpm._julianCalendar, FN.COERCE(_xlpm.JulianCalendar) &lt;&gt; 0, _xlpm.fnISODateTime, _xlfn.LAMBDA(_xlpm._MJDate, IF(ISERROR(_xlpm._MJDate), _xlpm._MJDate * {1}, IF(_xlpm._MJDate = "", "", _xlfn.LET(_xlpm._date_YMDT, CALENDAR.MJDATE_TO_YMDT(_xlpm._MJDate, , , , _xlpm._julianCalendar), CALENDAR.FORMAT_ISO_DATETIME(_xlpm._date_YMDT, _xlpm.TZOMinutes, _xlpm.Options, _xlpm._julianCalendar))))), _xlpm._MJDate, FN.NULLIFY(_xlpm.MJDate), _xlfn.BYROW(_xlpm._MJDate, _xlfn.LAMBDA(_xlpm._row, _xlpm.fnISODateTime(_xlpm._row)))))</definedName>
    <definedName name="CALENDAR.MJDN_TO_ISO_WEEK_DATE">_xlfn.LAMBDA(_xlpm.MJDN,_xlop.JulianCalendar, _xlfn.LET(_xlpm._julianCalendar, FN.COERCE(_xlpm.JulianCalendar) &lt;&gt; 0, _xlpm.fnMJDNtoISOWeekDate, _xlfn.LAMBDA(_xlpm._MJDN, IF(ISERROR(_xlpm._MJDN), _xlpm._MJDN * {1,2,3,4}, IF(_xlpm._MJDN = "", {"","","",""}, IF(NOT(ISNUMBER(_xlpm._MJDN)), {#VALUE!,#VALUE!,#VALUE!,#VALUE!}, _xlfn.LET(_xlpm._cDate, CALENDAR.MJDN_TO_CALENDAR_DATE(_xlpm._MJDN, _xlpm._julianCalendar), _xlpm._year, INDEX(_xlpm._cDate, 1, 1), _xlpm._weekday, CALENDAR.MJDN_TO_WEEKDAY(_xlpm._MJDN), _xlpm._MJDNofYear, CALENDAR.MODIFIED_JULIAN_DAY_NUMBER(_xlpm._year, _xlpm._julianCalendar) - 1, _xlpm._dayOfYear, _xlpm._MJDN - _xlpm._MJDNofYear, _xlpm._nominalWeek, INT((_xlpm._dayOfYear - _xlpm._weekday + 10) / 7), IF(_xlpm._nominalWeek = 0, _xlfn.LET(_xlpm._previousYear, _xlpm._year - 1, _xlpm._weeksInYear, CALENDAR.WEEKS_IN_YEAR(_xlpm._previousYear, _xlpm._julianCalendar), _xlfn.HSTACK(_xlpm._previousYear, _xlpm._weeksInYear, _xlpm._weekday, _xlpm._weeksInYear)), IF(_xlpm._nominalWeek = 53, IF(CALENDAR.WEEKS_IN_YEAR(_xlpm._year, _xlpm._julianCalendar) = 53, _xlfn.HSTACK(_xlpm._year, 53, _xlpm._weekday, 53), _xlfn.LET(_xlpm._nextYear, _xlpm._year + 1, _xlpm._weeksInYear, CALENDAR.WEEKS_IN_YEAR(_xlpm._nextYear, _xlpm._julianCalendar), _xlfn.HSTACK(_xlpm._nextYear, 1, _xlpm._weekday, _xlpm._weeksInYear))), _xlfn.LET(_xlpm._weeksInYear, CALENDAR.WEEKS_IN_YEAR(_xlpm._year, _xlpm._julianCalendar), _xlfn.HSTACK(_xlpm._year, _xlpm._nominalWeek, _xlpm._weekday, _xlpm._weeksInYear))))))))), _xlpm._MJDN, FN.NULLIFY(INDEX(_xlpm.MJDN, , 1)), _xlpm._rowCount, ROWS(_xlpm._MJDN), _xlpm._byRow, _xlfn.REDUCE("", _xlfn.SEQUENCE(_xlpm._rowCount), _xlfn.LAMBDA(_xlpm._acc,_xlpm._curr, _xlfn.VSTACK(_xlpm._acc, _xlpm.fnMJDNtoISOWeekDate(INDEX(_xlpm._MJDN, _xlpm._curr, 1))))), _xlfn.DROP(_xlpm._byRow, 1)))</definedName>
    <definedName name="CALENDAR.MJDN_TO_QUARTER_DATE">_xlfn.LAMBDA(_xlpm.MJDN,_xlop.MonthOffset,_xlop.JulianCalendar, _xlfn.LET(_xlpm._monthOffset, _xlfn.LET(_xlpm._mo, INT(FN.COERCE(_xlpm.MonthOffset)), IF((_xlpm._mo &gt;= -6) * (_xlpm._mo &lt;= 3), _xlpm._mo, {#NUM!})), _xlpm._julianCalendar, FN.COERCE(_xlpm.JulianCalendar) &lt;&gt; 0, _xlpm.fnMJDNtoYQD, _xlfn.LAMBDA(_xlpm._MJDN, IF(ISERROR(_xlpm._MJDN), _xlpm._MJDN * {1,2,3,4}, IF(_xlpm._MJDN = "", {"","","",""}, IF(NOT(ISNUMBER(_xlpm._MJDN)), {#VALUE!,#VALUE!,#VALUE!,#VALUE!}, IF(ISERROR(_xlpm._monthOffset), _xlpm._monthOffset * {1,2,3,4}, _xlfn.LET(_xlpm._cDate, CALENDAR.MJDN_TO_CALENDAR_DATE(_xlpm.MJDN, _xlpm._julianCalendar), _xlpm._shiftMonth, INDEX(_xlpm._cDate, 1, 2) - 1 - _xlpm._monthOffset, _xlpm._fiscalYear, INDEX(_xlpm._cDate, 1, 1) + INT(_xlpm._shiftMonth / 12), _xlpm._zeroBasedFiscalMonth, MOD(_xlpm._shiftMonth, 12), _xlpm._quarter, INT(_xlpm._zeroBasedFiscalMonth / 3) + 1, _xlpm._MJDNofQuarter, CALENDAR.QUARTER_DATE_TO_MJDN(_xlfn.HSTACK(_xlpm._fiscalYear, _xlpm._quarter, 1), _xlpm._monthOffset, _xlpm._julianCalendar), _xlpm._dayOfQuarter, _xlpm.MJDN - _xlpm._MJDNofQuarter + 1, _xlpm._daysInQuarter, CALENDAR.DAYS_IN_QUARTER(_xlpm._quarter, _xlpm._fiscalYear, _xlpm._monthOffset, _xlpm._julianCalendar), _xlfn.HSTACK(_xlpm._fiscalYear, _xlpm._quarter, _xlpm._dayOfQuarter, _xlpm._daysInQuarter))))))), _xlpm._MJDN, FN.NULLIFY(INDEX(_xlpm.MJDN, , 1)), _xlpm._rowCount, ROWS(_xlpm._MJDN), _xlpm._byRow, _xlfn.REDUCE("", _xlfn.SEQUENCE(_xlpm._rowCount), _xlfn.LAMBDA(_xlpm._acc,_xlpm._curr, _xlfn.VSTACK(_xlpm._acc, _xlpm.fnMJDNtoYQD(INDEX(_xlpm._MJDN, _xlpm._curr, 1))))), _xlfn.DROP(_xlpm._byRow, 1)))</definedName>
    <definedName name="CALENDAR.MODIFIED_JULIAN_DATE">_xlfn.LAMBDA(_xlpm.Date_YMDT,_xlop.JulianCalendar, _xlfn.LET(_xlpm._julianCalendar, FN.COERCE(_xlpm.JulianCalendar) &lt;&gt; 0, _xlpm.fnModifiedJulianDate, _xlfn.LAMBDA(_xlpm._date_YMDT, IF(COLUMNS(_xlpm._date_YMDT) &gt; 4, {#REF!}, IF(ARRAYS.IS_EMPTY(_xlpm._date_YMDT), "", _xlfn.LET(_xlpm._firstError, ARRAYS.H_ERROR(_xlpm._date_YMDT), IF(ISERROR(_xlpm._firstError), _xlpm._firstError * {1}, IF(NOT(ARRAYS.IS_NUMERIC_NULL(_xlpm._date_YMDT)), {#VALUE!}, _xlfn.LET(_xlpm._YMDT, _xlfn.EXPAND(_xlpm._date_YMDT, 1, 4, ""), _xlpm._YMD, _xlfn.TAKE(_xlpm._YMDT, 1, 3), _xlpm._MJDN, CALENDAR.MODIFIED_JULIAN_DAY_NUMBER(_xlpm._YMD, _xlpm._julianCalendar), IF(ISERROR(_xlpm._MJDN), _xlpm._MJDN, _xlfn.LET(_xlpm._tod, INDEX(_xlpm._date_YMDT, 1, 4), IF(_xlpm._tod = "", _xlpm._MJDN + MOD(N(INDEX(_xlpm._date_YMDT, 1, 3)), 1), IF(_xlpm._tod &lt; 0, {#NUM!}, IF(_xlpm._tod &gt; 1, {#NUM!}, _xlpm._MJDN + _xlpm._tod)))))))))))), _xlfn.BYROW(FN.NULLIFY(_xlpm.Date_YMDT), _xlfn.LAMBDA(_xlpm._dateRow, _xlpm.fnModifiedJulianDate(_xlpm._dateRow)))))</definedName>
    <definedName name="CALENDAR.MODIFIED_JULIAN_DAY_NUMBER">_xlfn.LAMBDA(_xlpm.Date_YMD,_xlop.JulianCalendar, CALENDAR.JDN_TO_MODIFIED(CALENDAR.JULIAN_DAY_NUMBER(_xlpm.Date_YMD, _xlpm.JulianCalendar)))</definedName>
    <definedName name="CALENDAR.PARSE_LITERARY_DATE">_xlfn.LAMBDA(_xlpm.Expression,_xlop.LanguageCode,_xlop.JulianCalendar, _xlfn.LET(_xlpm._YMDWT, CALENDAR.PARSE_LITERARY_DATETIME(_xlpm.Expression, _xlpm.LanguageCode, _xlpm.JulianCalendar), _xlfn.TAKE(_xlpm._YMDWT, 1, 4)))</definedName>
    <definedName name="CALENDAR.PARSE_LITERARY_DATETIME">_xlfn.LAMBDA(_xlpm.Expression,_xlop.LanguageCode,_xlop.JulianCalendar, _xlfn.LET(_xlpm._julianCalendar, FN.COERCE(_xlpm.JulianCalendar) &lt;&gt; 0, _xlpm._languageID, FN.LANGUAGE_ID(FN.NULLIFY(_xlpm.LanguageCode)), _xlpm.fnMinusDelimToSpace, _xlfn.LAMBDA(_xlpm._text, _xlfn.LET(_xlpm._charArray, MID(_xlpm._text, _xlfn.SEQUENCE(LEN(_xlpm._text)), 1), _xlpm._reduceMinus, _xlfn.REDUCE({"";1}, _xlpm._charArray, _xlfn.LAMBDA(_xlpm._acc,_xlpm._currChar, _xlfn.LET(_xlpm._isMinus, N(_xlpm._currChar = "-"), _xlpm._prevIsSpace, INDEX(_xlpm._acc, 2), IF(NOT(_xlpm._prevIsSpace) * _xlpm._isMinus, _xlfn.VSTACK(INDEX(_xlpm._acc, 1) &amp; " ", 1), _xlfn.LET(_xlpm._isSpace, N(_xlpm._currChar = " "), _xlfn.VSTACK(INDEX(_xlpm._acc, 1) &amp; _xlpm._currChar, _xlpm._isSpace)))))), INDEX(_xlpm._reduceMinus, 1))), _xlpm.fnParseNotation, _xlfn.LAMBDA(_xlpm._text, _xlfn.LET(_xlpm._resolveSuffix, SUBSTITUTE(SUBSTITUTE(SUBSTITUTE(SUBSTITUTE(SUBSTITUTE(SUBSTITUTE(UPPER(_xlpm._text), "A.M.", "AM"), "P.M.", "PM"), "C.E.", "CE"), "A.D.", "AD"), "B.C.E.", "BCE"), "B.C.", "BC"), _xlpm._condensed, FN.CONDENSE_WHITESPACE(TRIM(FN.REPLACE_CHARS(_xlpm._resolveSuffix, "\|,;/.", " "))), SUBSTITUTE(SUBSTITUTE(SUBSTITUTE(SUBSTITUTE(SUBSTITUTE(_xlpm._condensed, " AM", "AM"), " PM", "PM"), " CE", "CE"), " AD", "AD"), " BC", "BC"))), _xlpm.fnParseLiteraryDate, _xlfn.LAMBDA(_xlpm._literaryDate, IF(ISERROR(_xlpm._literaryDate), _xlpm._literaryDate * {1,2,3,4,5}, IF(_xlpm._literaryDate = "", {"","","","",""}, _xlfn.LET(_xlpm._parseMinusDelims, _xlpm.fnMinusDelimToSpace(_xlpm._literaryDate), _xlpm._parseDelims, _xlpm.fnParseNotation(_xlpm._parseMinusDelims), _xlpm._split, FN.SPLIT(_xlpm._parseDelims, " ", FALSE, TRUE, 6), _xlpm._countParts, INDEX(_xlpm._split, 1, 1), _xlpm._parts, _xlfn.DROP(_xlpm._split, 0, 1), IF(_xlpm._countParts &gt; 5, {#VALUE!,#VALUE!,#VALUE!,#VALUE!,#VALUE!}, _xlfn.LET(_xlpm._values, VALUE(_xlpm._parts), _xlpm._testTextParts, N(ISERROR(_xlpm._values)) + N(IFERROR(FIND(":", _xlpm._parts), 0) &gt; 0), _xlpm._textParts, _xlfn._xlws.FILTER(_xlpm._parts, _xlpm._testTextParts &gt; 0, #N/A), _xlpm._numericParts, _xlfn._xlws.FILTER(_xlpm._values, _xlpm._testTextParts = 0, #N/A), _xlpm._parseTextParts, CALENDAR._PARSE_LITERARY_DATE_TEXT_PARTS(_xlpm._textParts, _xlpm._languageID), _xlpm._parsedTextYMD, _xlfn.TAKE(_xlpm._parseTextParts, 1, 3), _xlpm._parseNumericParts, CALENDAR._PARSE_LITERARY_DATE_NUMERIC_PARTS(_xlpm._numericParts, _xlpm._parsedTextYMD, _xlpm._julianCalendar), _xlpm._resolvedYMD, _xlfn.HSTACK(INDEX(_xlpm._parseNumericParts, 1, 1), INDEX(_xlpm._parsedTextYMD, 1, 2), INDEX(_xlpm._parseNumericParts, 1, 2)), _xlpm._parsedWeekday, INDEX(_xlpm._parseTextParts, 1, 4), _xlpm._parsedToD, INDEX(_xlpm._parseTextParts, 1, 5), _xlpm._resolvedWeekday, IF(NOT(ISNUMBER(_xlpm._parsedWeekday)), _xlpm._parsedWeekday, IF(NOT(ARRAYS.IS_NUMERIC(_xlpm._resolvedYMD)), _xlpm._parsedWeekday, _xlfn.LET(_xlpm._MJDN, CALENDAR.MODIFIED_JULIAN_DAY_NUMBER(_xlpm._resolvedYMD, _xlpm._julianCalendar), IF(_xlpm._parsedWeekday = CALENDAR.MJDN_TO_WEEKDAY(_xlpm._MJDN), _xlpm._parsedWeekday, {#NUM!})))), _xlpm._resolvedYMDWT, _xlfn.HSTACK(_xlpm._resolvedYMD, _xlpm._resolvedWeekday, _xlpm._parsedToD), IF(ISERROR(INDEX(_xlpm._resolvedYMDWT, 1, 1)) * ARRAYS.IS_EMPTY(_xlfn.DROP(_xlpm._resolvedYMDWT, , 1)), INDEX(_xlpm._resolvedYMDWT, 1, 1) * {1,2,3,4,5}, _xlpm._resolvedYMDWT))))))), _xlpm._expression, FN.NULLIFY(INDEX(_xlpm.Expression, , 1)), _xlpm._rowCount, ROWS(_xlpm._expression), _xlpm._byRow, _xlfn.REDUCE("", _xlfn.SEQUENCE(_xlpm._rowCount), _xlfn.LAMBDA(_xlpm._acc,_xlpm._curr, _xlfn.VSTACK(_xlpm._acc, _xlpm.fnParseLiteraryDate(INDEX(_xlpm._expression, _xlpm._curr, 1))))), _xlfn.DROP(_xlpm._byRow, 1)))</definedName>
    <definedName name="CALENDAR.QUARTER_DATE_TO_MJDN">_xlfn.LAMBDA(_xlpm.Date_YQD,_xlop.MonthOffset,_xlop.JulianCalendar, _xlfn.LET(_xlpm._monthOffset, _xlfn.LET(_xlpm._mo, INT(FN.COERCE(_xlpm.MonthOffset)), IF((_xlpm._mo &gt;= -6) * (_xlpm._mo &lt;= 3), _xlpm._mo, {#NUM!})), _xlpm._julianCalendar, FN.COERCE(_xlpm.JulianCalendar) &lt;&gt; 0, _xlpm.fnQuarterDateToMJDN, _xlfn.LAMBDA(_xlpm._YQD, IF(ARRAYS.IS_EMPTY(_xlpm._YQD), "", _xlfn.LET(_xlpm._firstError, ARRAYS.H_ERROR(_xlpm._YQD), IF(ISERROR(_xlpm._firstError), _xlpm._firstError * {1}, IF(NOT(ISNUMBER(INDEX(_xlpm._YQD, 1, 1))), {#VALUE!}, IF(ISERROR(_xlpm._monthOffset), _xlpm._monthOffset * {1}, _xlfn.LET(_xlpm._expandYQD, _xlfn.EXPAND(_xlpm._YQD, 1, 3, 1), _xlpm._nominalYQD, IF(_xlpm._expandYQD = "", 1, INT(_xlpm._expandYQD)), _xlpm._nominalQuarter, INDEX(_xlpm._nominalYQD, 1, 2) - 1, _xlpm._shiftMonth, (_xlpm._nominalQuarter * 3) + _xlpm._monthOffset, _xlpm._year, INDEX(_xlpm._nominalYQD, 1, 1) + INT(_xlpm._shiftMonth / 12), _xlpm._month, MOD(_xlpm._shiftMonth, 12) + 1, _xlpm._MJDNofQuarter, CALENDAR.MODIFIED_JULIAN_DAY_NUMBER(_xlfn.HSTACK(_xlpm._year, _xlpm._month, 1), _xlpm._julianCalendar) - 1, _xlpm._MJDNofQuarter + INDEX(_xlpm._nominalYQD, 1, 3)))))))), _xlpm._date_YQD, FN.NULLIFY(_xlpm.Date_YQD), _xlfn.BYROW(_xlpm._date_YQD, _xlfn.LAMBDA(_xlpm._row, _xlpm.fnQuarterDateToMJDN(_xlpm._row)))))</definedName>
    <definedName name="CALENDAR.RESOLVE_CALENDAR_DATE">_xlfn.LAMBDA(_xlpm.Date_YMDT,_xlop.JulianCalendar, _xlfn.LET(_xlpm._julianCalendar, FN.COERCE(_xlpm.JulianCalendar) &lt;&gt; 0, _xlpm.fnResolveDate, _xlfn.LAMBDA(_xlpm._date_YMDT, IF(COLUMNS(_xlpm._date_YMDT) &gt; 4, {#REF!,#REF!,#REF!}, IF(ARRAYS.IS_EMPTY(_xlpm._date_YMDT), {"","",""}, _xlfn.LET(_xlpm._YMD, _xlfn.EXPAND(_xlfn.TAKE(_xlpm._date_YMDT, 1, 3), 1, 3, ""), _xlpm._y, INDEX(_xlpm._YMD, 1, 1), _xlpm._m, INDEX(_xlpm._YMD, 1, 2), _xlpm._d, INDEX(_xlpm._YMD, 1, 3), _xlpm._year, IF(ISERROR(_xlpm._y), _xlpm._y, IF(FN.IS_INTEGER(_xlpm._y), _xlpm._y, IF(ISNUMBER(_xlpm._y), {#NUM!}, {#VALUE!}))), _xlpm._month, IF(ISERROR(_xlpm._m), _xlpm._m, IF(_xlpm._m = "", 1, IF(FN.IS_INTEGER(_xlpm._m), _xlpm._m, IF(ISNUMBER(_xlpm._m), {#NUM!}, {#VALUE!})))), _xlpm._day, IF(ISERROR(_xlpm._d), _xlpm._d, IF(_xlpm._d = "", 1, IF(ISNUMBER(_xlpm._d), INT(_xlpm._d), {#VALUE!}))), IF(ISERROR(_xlpm._year), _xlpm._year * {1,2,3}, IF(ISERROR(_xlpm._month), _xlpm._month * {1,2,3}, IF(ISERROR(_xlpm._day), _xlpm._day * {1,2,3}, _xlfn.LET(_xlpm._resolveYear, _xlpm._year + INT((_xlpm._month - 1) / 12), _xlpm._resolveMonth, MOD((_xlpm._month - 1), 12) + 1, _xlpm._daysInMonth, CALENDAR.DAYS_IN_MONTH(_xlpm._resolveMonth, _xlpm._resolveYear, _xlpm._julianCalendar), _xlpm._validDay, (_xlpm._day &gt;= 1) * (_xlpm._day &lt;= _xlpm._daysInMonth), IF(_xlpm._validDay, _xlfn.HSTACK(_xlpm._resolveYear, _xlpm._resolveMonth, _xlpm._day), _xlfn.LET(_xlpm._MJD1, CALENDAR.MODIFIED_JULIAN_DAY_NUMBER(_xlfn.HSTACK(_xlpm._resolveYear, _xlpm._resolveMonth, 1), _xlpm._julianCalendar), _xlpm._resolveMJD, _xlpm._MJD1 - 1 + _xlpm._day, CALENDAR.MJDN_TO_CALENDAR_DATE(_xlpm._resolveMJD, _xlpm._julianCalendar))))))))))), _xlpm._date_YMDT, FN.NULLIFY(_xlpm.Date_YMDT), _xlpm._rowCount, ROWS(_xlpm._date_YMDT), _xlpm._byRow, _xlfn.REDUCE("", _xlfn.SEQUENCE(_xlpm._rowCount), _xlfn.LAMBDA(_xlpm._acc,_xlpm._curr, _xlfn.VSTACK(_xlpm._acc, _xlpm.fnResolveDate(INDEX(_xlpm._date_YMDT, _xlpm._curr, ))))), _xlfn.DROP(_xlpm._byRow, 1)))</definedName>
    <definedName name="CALENDAR.RESOLVE_ISO_WEEK_DATE">_xlfn.LAMBDA(_xlpm.Date_YWD,_xlop.JulianCalendar, _xlfn.LET(_xlpm._julianCalendar, FN.COERCE(_xlpm.JulianCalendar) &lt;&gt; 0, _xlpm.fnResolveWeekDate, _xlfn.LAMBDA(_xlpm._date_YWD, IF(COLUMNS(_xlpm._date_YWD) &gt; 3, {#REF!,#REF!,#REF!,#REF!}, IF(ARRAYS.IS_EMPTY(_xlpm._date_YWD), {"","","",""}, _xlfn.LET(_xlpm._firstError, ARRAYS.H_ERROR(_xlpm._date_YWD), IF(ISERROR(_xlpm._firstError), _xlpm._firstError * {1,2,3,4}, IF(NOT(ARRAYS.IS_NUMERIC_NULL(_xlpm._date_YWD)), {#VALUE!,#VALUE!,#VALUE!,#VALUE!}, IF(NOT(FN.IS_INTEGER(INDEX(_xlpm._date_YWD, 1, 1))), {#NUM!,#NUM!,#NUM!,#NUM!}, _xlfn.LET(_xlpm._YWD, _xlfn.EXPAND(_xlpm._date_YWD, 1, 3, 1), _xlpm._baseYear, INDEX(_xlpm._YWD, 1, 1), _xlpm._w, INDEX(_xlpm._YWD, 1, 2), _xlpm._d, INDEX(_xlpm._YWD, 1, 3), _xlpm._nominalWeek, IF(_xlpm._w = "", 1, INT(_xlpm._w)), _xlpm._nominalWeekday, IF(_xlpm._d = "", 1, INT(_xlpm._d)), _xlpm._MJDNofISOYear, CALENDAR.ISO_WEEK_DATE_TO_MJDN(_xlfn.HSTACK(_xlpm._baseYear, 1, 1), _xlpm._julianCalendar) - 1, _xlpm._MJDNofWeekDate, _xlpm._MJDNofISOYear + ((_xlpm._nominalWeek - 1) * 7) + _xlpm._nominalWeekday, CALENDAR.MJDN_TO_ISO_WEEK_DATE(_xlpm._MJDNofWeekDate, _xlpm._julianCalendar))))))))), _xlpm._date_YWD, FN.NULLIFY(_xlpm.Date_YWD), _xlpm._rowCount, ROWS(_xlpm._date_YWD), _xlpm._byRow, _xlfn.REDUCE("", _xlfn.SEQUENCE(_xlpm._rowCount), _xlfn.LAMBDA(_xlpm._acc,_xlpm._curr, _xlfn.VSTACK(_xlpm._acc, _xlpm.fnResolveWeekDate(INDEX(_xlpm._date_YWD, _xlpm._curr, ))))), _xlfn.DROP(_xlpm._byRow, 1)))</definedName>
    <definedName name="CALENDAR.RESOLVE_YMDT">_xlfn.LAMBDA(_xlpm.Date_YMDT,_xlop.LowOrder,_xlop.SecondPrecision,_xlop.RoundingOverride,_xlop.JulianCalendar, _xlfn.LET(_xlpm._lowOrder, IF(NOT(ISNUMBER(_xlpm.LowOrder)), 4, IF(_xlpm.LowOrder &lt; 1, 1, IF(_xlpm.LowOrder &gt; 4, 4, INT(_xlpm.LowOrder)))), _xlpm._maxPrecision, 9, _xlpm._secondPrecision, IF(_xlpm._lowOrder &lt; 4, 0, IF(NOT(ISNUMBER(_xlpm.SecondPrecision)), _xlpm._maxPrecision, IF(_xlpm.SecondPrecision &lt; 0, 0, IF(_xlpm.SecondPrecision &gt; _xlpm._maxPrecision, _xlpm._maxPrecision, INT(_xlpm.SecondPrecision))))), _xlpm._julianCalendar, FN.COERCE(_xlpm.JulianCalendar) &lt;&gt; 0, _xlpm.fnResolveYMDT, _xlfn.LAMBDA(_xlpm._date_YMDT, IF(COLUMNS(_xlpm._date_YMDT) &gt; 4, {#REF!,#REF!,#REF!,#REF!}, IF(ARRAYS.IS_EMPTY(_xlpm._date_YMDT), {"","","",""}, IF(FN.IS_EMPTY(INDEX(_xlpm._date_YMDT, 1, 1)), {#VALUE!,#VALUE!,#VALUE!,#VALUE!}, _xlfn.LET(_xlpm._firstError, ARRAYS.H_ERROR(_xlpm._date_YMDT), IF(ISERROR(_xlpm._firstError), _xlpm._firstError * {1,2,3,4}, IF(NOT(ARRAYS.IS_NUMERIC_NULL(_xlpm._date_YMDT)), {#VALUE!,#VALUE!,#VALUE!,#VALUE!}, _xlfn.LET(_xlpm._YMDT, _xlfn.EXPAND(_xlpm._date_YMDT, 1, 4, ""), _xlpm._tod, N(INDEX(_xlpm._YMDT, 1, 4)), _xlpm._day, IF(INDEX(_xlpm._YMDT, 1, 3) = "", 1, INDEX(_xlpm._YMDT, 1, 3)), _xlpm._dayAndTime, _xlpm._day + _xlpm._tod, _xlpm._roundDayAndTime, CALENDAR.ROUND_DAY_AND_TIME(_xlpm._dayAndTime, _xlpm._lowOrder, _xlpm._secondPrecision, _xlpm.RoundingOverride), _xlpm._roundDay, INDEX(_xlpm._roundDayAndTime, 1, 1), _xlpm._roundYMD, _xlfn.HSTACK(_xlfn.TAKE(_xlpm._YMDT, , 2), _xlpm._roundDay), _xlpm._resolveYMD, CALENDAR.RESOLVE_CALENDAR_DATE(_xlpm._roundYMD, _xlpm._julianCalendar), IF(_xlpm._lowOrder = 1, _xlfn.HSTACK(_xlpm._resolveYMD, ""), _xlfn.LET(_xlpm._roundToD, INDEX(_xlpm._roundDayAndTime, 1, 2), _xlfn.HSTACK(_xlpm._resolveYMD, _xlpm._roundToD))))))))))), _xlpm._date_YMDT, FN.NULLIFY(_xlpm.Date_YMDT), _xlpm._rowCount, ROWS(_xlpm._date_YMDT), _xlpm._byRow, _xlfn.REDUCE("", _xlfn.SEQUENCE(_xlpm._rowCount), _xlfn.LAMBDA(_xlpm._acc,_xlpm._curr, _xlfn.VSTACK(_xlpm._acc, _xlpm.fnResolveYMDT(INDEX(_xlpm._date_YMDT, _xlpm._curr, ))))), _xlfn.DROP(_xlpm._byRow, 1)))</definedName>
    <definedName name="CALENDAR.SECULAR_DIFFERENCE">_xlfn.LAMBDA(_xlpm.Date_YMD,_xlop.FromJulianCalendar, _xlfn.LET(_xlpm._fromJulianCalendar, FN.COERCE(_xlpm.FromJulianCalendar) &lt;&gt; 0, _xlpm.fnFromGregorian, _xlfn.LAMBDA(_xlpm._date_YMD, _xlfn.LET(_xlpm._JDN_G, CALENDAR.JULIAN_DAY_NUMBER(_xlpm._date_YMD, 0), IF(ISERROR(_xlpm._JDN_G), _xlpm._JDN_G * {1}, IF(_xlpm._JDN_G = "", "", _xlfn.LET(_xlpm._year, INDEX(_xlpm._date_YMD, 1, 1), _xlpm._month, IFERROR(INDEX(_xlpm._date_YMD, 1, 2), 1), _xlpm._day, IFERROR(INDEX(_xlpm._date_YMD, 1, 3), 1), _xlpm._JDN_J, IF((_xlpm._month = 2) * (_xlpm._day = 29) * NOT(CALENDAR.IS_LEAP_YEAR(_xlpm._year, 1)), CALENDAR.JULIAN_DAY_NUMBER(_xlfn.HSTACK(_xlpm._year, 2, 28), 1), CALENDAR.JULIAN_DAY_NUMBER(_xlpm._date_YMD, 1)), _xlpm._JDN_J - _xlpm._JDN_G))))), _xlpm.fnFromJulian, _xlfn.LAMBDA(_xlpm._date_YMD, _xlfn.LET(_xlpm._date_G, CALENDAR.JULIAN_TO_GREGORIAN(_xlpm._date_YMD), IF(ISERROR(INDEX(_xlpm._date_G, 1, 1)), INDEX(_xlpm._date_G, 1, 1) * {1}, IF(INDEX(_xlpm._date_G, 1, 1) = "", "", _xlpm.fnFromGregorian(_xlpm._date_G))))), IF(_xlpm._fromJulianCalendar, _xlfn.BYROW(_xlpm.Date_YMD, _xlfn.LAMBDA(_xlpm._row, _xlpm.fnFromJulian(_xlpm._row))), _xlfn.BYROW(_xlpm.Date_YMD, _xlfn.LAMBDA(_xlpm._row, _xlpm.fnFromGregorian(_xlpm._row))))))</definedName>
    <definedName name="CALENDAR.WEEKDAY_OF_MONTH_TO_MJDN">_xlfn.LAMBDA(_xlpm.Date_YMWD,_xlop.JulianCalendar, _xlfn.LET(_xlpm._julianCalendar, FN.COERCE(_xlpm.JulianCalendar) &lt;&gt; 0, _xlpm.fnWeekdayMonthToMJDN, _xlfn.LAMBDA(_xlpm._date_YMWD, IF(COLUMNS(_xlpm._date_YMWD) &gt; 4, {#REF!}, IF(ARRAYS.IS_EMPTY(_xlpm._date_YMWD), "", _xlfn.LET(_xlpm._firstError, ARRAYS.H_ERROR(_xlpm._date_YMWD), IF(ISERROR(_xlpm._firstError), _xlpm._firstError * {1}, IF(NOT(ARRAYS.IS_NUMERIC_NULL(_xlpm._date_YMWD)), {#VALUE!}, _xlfn.LET(_xlpm._expandYMWD, _xlfn.EXPAND(_xlpm._date_YMWD, 1, 4, 1), IF(NOT(ARRAYS.IS_INTEGER(_xlfn.TAKE(_xlpm._expandYMWD, 1, 2))), {#NUM!}, _xlfn.LET(_xlpm._year, INDEX(_xlpm._expandYMWD, 1, 1), _xlpm._month, INDEX(_xlpm._expandYMWD, 1, 2), _xlpm._weekOfMonth, _xlfn.LET(_xlpm._w, INDEX(_xlpm._expandYMWD, 1, 3), IF(_xlpm._w = "", 1, INT(_xlpm._w))), IF((_xlpm._weekOfMonth &gt; 5) + (_xlpm._weekOfMonth &lt; -4), {#NUM!}, _xlfn.LET(_xlpm._weekday, _xlfn.LET(_xlpm._d, INDEX(_xlpm._expandYMWD, 1, 4), IF(_xlpm._d = "", 1, INT(_xlpm._d))), IF((_xlpm._weekday &lt; 1) + (_xlpm._weekday &gt; 7), {#NUM!}, _xlfn.LET(_xlpm._monthOffset, _xlpm._month + N(_xlpm._weekOfMonth &lt; 0) - 1, _xlpm._weekOffset, _xlpm._weekOfMonth - N(_xlpm._weekOfMonth &gt;= 0), _xlpm._firstOfYear, CALENDAR.MODIFIED_JULIAN_DAY_NUMBER(_xlfn.HSTACK(_xlpm._year, 1, 1), _xlpm._julianCalendar), _xlpm._firstOfMonth, CALENDAR.MJDATE_ADDITION(_xlpm._firstOfYear, _xlpm._monthOffset, "L", _xlpm._julianCalendar), _xlpm._firstDoW, CALENDAR.MJDN_TO_WEEKDAY(_xlpm._firstOfMonth), _xlpm._firstOfMonth + (_xlpm._weekOffset * 7) + MOD(_xlpm._weekday - _xlpm._firstDoW, 7)))))))))))))), _xlpm._date_YMWD, FN.NULLIFY(_xlpm.Date_YMWD), _xlfn.BYROW(_xlpm._date_YMWD, _xlfn.LAMBDA(_xlpm._row, _xlpm.fnWeekdayMonthToMJDN(_xlpm._row)))))</definedName>
    <definedName name="CHRONO._FORMAT_PROVIDER_TIME_OF_DAY_24HR" hidden="1">_xlfn.LAMBDA(_xlpm._components,_xlpm._padding, IF(ROWS(_xlpm._components) = 1, INDEX(_xlpm._components, 1, 1), IF(INDEX(_xlpm._components, 1, 1) = 0, "", _xlfn.LET(_xlpm._displayDecimals, INDEX(_xlpm._components, 1, 4), _xlpm._leadFmt, IF(_xlpm._padding, "00", "0"), _xlpm._midFmt, "00", _xlpm._lastFmt, IF(_xlpm._displayDecimals = 0, _xlpm._midFmt, _xlfn.CONCAT(_xlpm._midFmt, LEFT(".000000000", _xlpm._displayDecimals + 1))), _xlpm._formats, _xlfn.HSTACK(_xlpm._leadFmt, _xlpm._midFmt, _xlpm._lastFmt), _xlpm._displayLowOrder, INDEX(_xlpm._components, 1, 3), _xlpm._delims, _xlfn.SWITCH(_xlpm._displayLowOrder, 3, {"",":","",""}, 4, {"",":",":",""}, {"","","",""}), _xlfn.VSTACK(_xlpm._formats, _xlpm._delims)))))</definedName>
    <definedName name="CHRONO._FORMAT_PROVIDER_TIME_OF_DAY_CIVIL" hidden="1">_xlfn.LAMBDA(_xlpm._components,_xlpm._padding,_xlpm._AMPMDotted,_xlpm._AMPMCondense,_xlpm._AMPMLower, IF(ROWS(_xlpm._components) = 1, INDEX(_xlpm._components, 1, 1), IF(INDEX(_xlpm._components, 1, 1) = 0, "", _xlfn.LET(_xlpm._ampmMatrix, {" AM","AM"," A.M.","A.M.";" PM","PM"," P.M.","P.M.";" am","am"," a.m.","a.m.";" pm","pm"," p.m.","p.m."}, _xlpm._r, 1 + (2 * N(_xlpm._AMPMLower)), _xlpm._c, 1 + N(_xlpm._AMPMCondense) + (2 * N(_xlpm._AMPMDotted)), _xlpm._am, INDEX(_xlpm._ampmMatrix, _xlpm._r, _xlpm._c), _xlpm._pm, INDEX(_xlpm._ampmMatrix, _xlpm._r + 1, _xlpm._c), _xlpm._displayLowOrder, INDEX(_xlpm._components, 1, 3), _xlpm._leadFmt, IF(_xlpm._padding, "00", "0"), _xlpm._midFmt, "00", _xlpm._lastFmt, IF(_xlpm._displayLowOrder = 2, _xlpm._leadFmt, _xlpm._midFmt), _xlpm._formats, _xlfn.HSTACK(_xlpm._leadFmt, _xlpm._midFmt, _xlpm._lastFmt), _xlpm._ampm, IF(INDEX(_xlpm._components, 1, 5), _xlpm._pm, _xlpm._am), _xlpm._delims, _xlfn.SWITCH(_xlpm._displayLowOrder, 2, _xlfn.HSTACK("", _xlpm._ampm, "", ""), 3, _xlfn.HSTACK("", ":", _xlpm._ampm, ""), 4, _xlfn.HSTACK("", ":", ":", _xlpm._ampm), {"","","",""}), _xlfn.VSTACK(_xlpm._formats, _xlpm._delims)))))</definedName>
    <definedName name="CHRONO._FORMAT_PROVIDER_TIME_OF_DAY_ISO" hidden="1">_xlfn.LAMBDA(_xlpm._components,_xlpm._basic, IF(ROWS(_xlpm._components) = 1, INDEX(_xlpm._components, 1, 1), IF(INDEX(_xlpm._components, 1, 1) = 0, "", _xlfn.LET(_xlpm._displayDecimals, INDEX(_xlpm._components, 1, 4), _xlpm._leadFmt, "00", _xlpm._midFmt, "00", _xlpm._lastFmt, IF(_xlpm._displayDecimals = 0, _xlpm._midFmt, _xlfn.CONCAT(_xlpm._midFmt, LEFT(".000000000", _xlpm._displayDecimals + 1))), _xlpm._formats, _xlfn.HSTACK(_xlpm._leadFmt, _xlpm._midFmt, _xlpm._lastFmt), _xlpm._displayLowOrder, INDEX(_xlpm._components, 1, 3), _xlpm._delims, IF(_xlpm._basic, {"T","","",""}, _xlfn.SWITCH(_xlpm._displayLowOrder, 2, {"T","","",""}, 3, {"T",":","",""}, 4, {"T",":",":",""}, {"","","",""})), _xlfn.VSTACK(_xlpm._formats, _xlpm._delims)))))</definedName>
    <definedName name="CHRONO._FORMAT_PROVIDER_TIMESPAN_EUROPEAN" hidden="1">_xlfn.LAMBDA(_xlpm._components,_xlpm._signPositive,_xlpm._padding,_xlpm._spacing, IF(ROWS(_xlpm._components) = 1, INDEX(_xlpm._components, 1, 1), IF(INDEX(_xlpm._components, 1, 1) &lt; 1, "", _xlfn.LET(_xlpm._provider, CHRONO._FORMAT_PROVIDER_TIMESPAN_TRADITIONAL(_xlpm._components, _xlpm._signPositive, _xlpm._padding, _xlpm._spacing), _xlpm._delims, _xlfn.HSTACK(_xlfn.TAKE(_xlpm._provider, -1, 3), "'", """"), _xlfn.VSTACK(_xlfn.TAKE(_xlpm._provider, 1), _xlpm._delims)))))</definedName>
    <definedName name="CHRONO._FORMAT_PROVIDER_TIMESPAN_MODERN" hidden="1">_xlfn.LAMBDA(_xlpm._components,_xlpm._signPositive,_xlpm._padding, _xlfn.LET(_xlpm._spacing, FALSE, IF(ROWS(_xlpm._components) = 1, INDEX(_xlpm._components, 1, 1), IF(INDEX(_xlpm._components, 1, 1) &lt; 1, "", _xlfn.LET(_xlpm._sign, INDEX(_xlpm._components, 2, 1), _xlpm._designator, IF(_xlpm._sign &lt; 0, "−", IF(_xlpm._signPositive, "+", "")), _xlpm._displayDecimals, INDEX(_xlpm._components, 1, 4), _xlpm._leadFmt, IF(_xlpm._padding, "00", "0"), _xlpm._midFmt, "00", _xlpm._lastFmt, IF(_xlpm._displayDecimals = 0, _xlpm._midFmt, _xlfn.CONCAT(_xlpm._midFmt, LEFT(".000000000", _xlpm._displayDecimals + 1))), _xlpm._formats, _xlfn.HSTACK(_xlpm._leadFmt, _xlpm._midFmt, _xlpm._lastFmt, _xlpm._spacing), _xlpm._displayLowOrder, INDEX(_xlpm._components, 1, 3), _xlpm._delims, IF(_xlpm._displayLowOrder = 3, _xlfn.HSTACK(_xlpm._designator, ".", ":", "", ""), _xlfn.HSTACK(_xlpm._designator, ".", ":", ":", "")), _xlfn.VSTACK(_xlpm._formats, _xlpm._delims))))))</definedName>
    <definedName name="CHRONO._FORMAT_PROVIDER_TIMESPAN_TRADITIONAL" hidden="1">_xlfn.LAMBDA(_xlpm._components,_xlpm._signPositive,_xlpm._padding,_xlpm._spacing, IF(ROWS(_xlpm._components) = 1, INDEX(_xlpm._components, 1, 1), IF(INDEX(_xlpm._components, 1, 1) &lt; 1, "", _xlfn.LET(_xlpm._sign, INDEX(_xlpm._components, 2, 1), _xlpm._designator, IF(_xlpm._sign &lt; 0, "−", IF(_xlpm._signPositive, "+", "")), _xlpm._count, INDEX(_xlpm._components, 1, 1), _xlpm._displayDecimals, INDEX(_xlpm._components, 1, 4), _xlpm._leadFmt, "0", _xlpm._midFmt, IF(_xlpm._padding, "00", "0"), _xlpm._lastPad, IF(_xlpm._count = 1, _xlpm._leadFmt, _xlpm._midFmt), _xlpm._lastFmt, IF(_xlpm._displayDecimals = 0, _xlpm._lastPad, _xlfn.CONCAT(_xlpm._lastPad, LEFT(".000000000", _xlpm._displayDecimals + 1))), _xlpm._formats, _xlfn.HSTACK(_xlpm._leadFmt, _xlpm._midFmt, _xlpm._lastFmt, _xlpm._spacing), _xlpm._displayLowOrder, INDEX(_xlpm._components, 1, 3), _xlpm._delims, _xlfn.HSTACK(_xlpm._designator, "d", "h", "m", "s"), _xlfn.VSTACK(_xlpm._formats, _xlpm._delims)))))</definedName>
    <definedName name="CHRONO._FORMAT_TIME_OF_DAY" hidden="1">_xlfn.LAMBDA(_xlpm._timeOfDay,_xlpm._optionSet, IF(ISERROR(_xlpm._timeOfDay), _xlfn.HSTACK(0, _xlpm._timeOfDay * {1}), IF(_xlpm._timeOfDay = "", {0,""}, IF(NOT(ISNUMBER(_xlpm._timeOfDay)), _xlfn.HSTACK(0, {#VALUE!}), _xlfn.LET(_xlpm._style, INDEX(_xlpm._optionSet, 1, 1), _xlpm._midnightCeiling, INDEX(_xlpm._optionSet, 1, 2), _xlpm._lowOrder, INDEX(_xlpm._optionSet, 1, 3), _xlpm._lowFixed, INDEX(_xlpm._optionSet, 1, 4), _xlpm._secondPrecision, INDEX(_xlpm._optionSet, 1, 5), _xlpm._roundingOverride, INDEX(_xlpm._optionSet, 1, 6), _xlpm._components, _xlfn.SWITCH(_xlpm._style, "", CHRONO._TIME_OF_DAY_COMPONENTS_24HR(_xlpm._timeOfDay, _xlpm._midnightCeiling, _xlpm._lowOrder, _xlpm._lowFixed, _xlpm._secondPrecision, _xlpm._roundingOverride), "C", CHRONO._TIME_OF_DAY_COMPONENTS_CIVIL(_xlpm._timeOfDay, _xlpm._lowOrder, _xlpm._lowFixed, _xlpm._roundingOverride), CHRONO._TIME_OF_DAY_COMPONENTS_ISO(_xlpm._timeOfDay, _xlpm._midnightCeiling, _xlpm._lowOrder, _xlpm._lowFixed, _xlpm._secondPrecision, _xlpm._roundingOverride)), IF(ROWS(_xlpm._components) = 1, _xlfn.HSTACK(0, INDEX(_xlpm._components, 1, 1) * {1}), _xlfn.LET(_xlpm._padding, INDEX(_xlpm._optionSet, 1, 7), _xlpm._ampmDotted, INDEX(_xlpm._optionSet, 1, 8), _xlpm._ampmCondense, INDEX(_xlpm._optionSet, 1, 9), _xlpm._ampmLower, INDEX(_xlpm._optionSet, 1, 10), _xlpm._provider, _xlfn.SWITCH(_xlpm._style, "C", CHRONO._FORMAT_PROVIDER_TIME_OF_DAY_CIVIL(_xlpm._components, _xlpm._padding, _xlpm._ampmDotted, _xlpm._ampmCondense, _xlpm._ampmLower), "I", CHRONO._FORMAT_PROVIDER_TIME_OF_DAY_ISO(_xlpm._components, FALSE), "B", CHRONO._FORMAT_PROVIDER_TIME_OF_DAY_ISO(_xlpm._components, TRUE), CHRONO._FORMAT_PROVIDER_TIME_OF_DAY_24HR(_xlpm._components, _xlpm._padding)), _xlpm._carryDay, INDEX(_xlpm._components, 2, 1), _xlpm._sToD, CHRONO._TIME_OF_DAY_FORMATTER(_xlpm._components, _xlpm._provider), _xlfn.HSTACK(_xlpm._carryDay, _xlpm._sToD))))))))</definedName>
    <definedName name="CHRONO._FORMAT_TIME_OF_DAY_OPTIONS" hidden="1">_xlfn.LAMBDA(_xlpm._options,_xlpm._allowDayResolution, _xlfn.LET(_xlpm._options1, FN.NULLIFY(_xlpm._options), _xlpm._style, LEFT(FN.SIFT_FOR_CHARS(_xlpm._options1, "CIB")), _xlpm._midnightCeiling, IFERROR(SEARCH("A", _xlpm._options1), 0) &gt; 0, _xlpm._padding, IFERROR(SEARCH("P", _xlpm._options1), 0) &gt; 0, _xlpm._ampmDotted, IFERROR(SEARCH("J", _xlpm._options1), 0) &gt; 0, _xlpm._ampmCondense, IFERROR(SEARCH("K", _xlpm._options1), 0) &gt; 0, _xlpm._ampmLower, IFERROR(SEARCH("L", _xlpm._options1), 0) &gt; 0, _xlpm._roundingOverride, _xlfn.LET(_xlpm._r, LEFT(FN.SIFT_FOR_CHARS(_xlpm._options1, "NF")), _xlfn.SWITCH(_xlpm._r, "N", 1, "F", -1, 0)), _xlpm._secondPrecision, _xlfn.LET(_xlpm._pChar, LEFT(FN.SIFT_FOR_CHARS(_xlpm._options1, "*0123456789")), _xlfn.SWITCH(_xlpm._pChar, "", -2, "*", -1, VALUE(_xlpm._pChar))), _xlpm._lowOrderChars, IF(_xlpm._allowDayResolution, "DHMS", "HMS"), _xlpm._lowChar, LEFT(FN.SIFT_FOR_CHARS(_xlpm._options1, _xlpm._lowOrderChars)), _xlpm._lowOrder, _xlfn.SWITCH(_xlpm._lowChar, "D", 1, "H", 2, "M", 3, "S", 4, 0), _xlpm._lowFixed, IF(_xlpm._lowOrder = 0, _xlpm._secondPrecision &lt;&gt; -1, CODE(_xlpm._lowChar) &lt; 100), _xlfn.HSTACK(_xlpm._style, _xlpm._midnightCeiling, _xlpm._lowOrder, _xlpm._lowFixed, _xlpm._secondPrecision, _xlpm._roundingOverride, _xlpm._padding, _xlpm._ampmDotted, _xlpm._ampmCondense, _xlpm._ampmLower)))</definedName>
    <definedName name="CHRONO._FORMAT_TIMESPAN" hidden="1">_xlfn.LAMBDA(_xlpm._timeSpan_D,_xlpm._timeSpanFormatOptions, IF(ISERROR(_xlpm._timeSpan_D), _xlpm._timeSpan_D * {1}, IF(_xlpm._timeSpan_D = "", "", IF(NOT(ISNUMBER(_xlpm._timeSpan_D)), {#VALUE!}, _xlfn.LET(_xlpm._style, INDEX(_xlpm._timeSpanFormatOptions, 1, 1), _xlpm._highOrder, INDEX(_xlpm._timeSpanFormatOptions, 1, 2), _xlpm._highFixed, INDEX(_xlpm._timeSpanFormatOptions, 1, 3), _xlpm._lowOrder, INDEX(_xlpm._timeSpanFormatOptions, 1, 4), _xlpm._lowFixed, INDEX(_xlpm._timeSpanFormatOptions, 1, 5), _xlpm._precision, INDEX(_xlpm._timeSpanFormatOptions, 1, 6), _xlpm._roundingOverride, INDEX(_xlpm._timeSpanFormatOptions, 1, 7), _xlpm._components, IF(_xlpm._style = "", CHRONO._TIMESPAN_COMPONENTS_MODERN(_xlpm._timeSpan_D, _xlpm._highOrder, _xlpm._highFixed, _xlpm._lowOrder, _xlpm._lowFixed, _xlpm._precision, _xlpm._roundingOverride), CHRONO._TIMESPAN_COMPONENTS_TRADITIONAL(_xlpm._timeSpan_D, _xlpm._highOrder, _xlpm._highFixed, _xlpm._lowOrder, _xlpm._lowFixed, _xlpm._precision, _xlpm._roundingOverride)), IF(ROWS(_xlpm._components) = 1, INDEX(_xlpm._components, 1, 1) * {1}, _xlfn.LET(_xlpm._signPositive, INDEX(_xlpm._timeSpanFormatOptions, 1, 8), _xlpm._padding, INDEX(_xlpm._timeSpanFormatOptions, 1, 9), _xlpm._spacing, INDEX(_xlpm._timeSpanFormatOptions, 1, 10), _xlpm._provider, _xlfn.SWITCH(_xlpm._style, "T", CHRONO._FORMAT_PROVIDER_TIMESPAN_TRADITIONAL(_xlpm._components, _xlpm._signPositive, _xlpm._padding, _xlpm._spacing), "E", CHRONO._FORMAT_PROVIDER_TIMESPAN_EUROPEAN(_xlpm._components, _xlpm._signPositive, _xlpm._padding, _xlpm._spacing), CHRONO._FORMAT_PROVIDER_TIMESPAN_MODERN(_xlpm._components, _xlpm._signPositive, _xlpm._padding)), CHRONO._TIMESPAN_FORMATTER(_xlpm._components, _xlpm._provider))))))))</definedName>
    <definedName name="CHRONO._FORMAT_TIMESPAN_OPTIONS" hidden="1">_xlfn.LAMBDA(_xlpm._options, _xlfn.LET(_xlpm._options1, FN.NULLIFY(_xlpm._options), _xlpm._style, LEFT(FN.SIFT_FOR_CHARS(_xlpm._options1, "ET")), _xlpm._signPositive, IFERROR(FIND("+", _xlpm._options1), 0) &gt; 0, _xlpm._padding, IFERROR(SEARCH("P", _xlpm._options1), 0) &gt; 0, _xlpm._spacing, IFERROR(SEARCH("X", _xlpm._options1), 0) &gt; 0, _xlpm._roundingOverride, _xlfn.LET(_xlpm._r, LEFT(FN.SIFT_FOR_CHARS(_xlpm._options1, "NF")), _xlfn.SWITCH(_xlpm._r, "N", 1, "F", -1, 0)), _xlpm._precision, _xlfn.LET(_xlpm._pChar, LEFT(FN.SIFT_FOR_CHARS(_xlpm._options1, "*0123456789")), _xlfn.SWITCH(_xlpm._pChar, "", -2, "*", -1, VALUE(_xlpm._pChar))), _xlpm._orderSpec, FN.SIFT_FOR_CHARS(_xlpm._options1, "DHMS", FALSE, TRUE, 2), _xlpm._highChar, IF(LEN(_xlpm._orderSpec) = 2, LEFT(_xlpm._orderSpec), ""), _xlpm._highOrder, _xlfn.SWITCH(_xlpm._highChar, "D", 1, "H", 2, "M", 3, "S", 4, 0), _xlpm._highFixed, IF(_xlpm._highOrder = 0, FALSE, CODE(_xlpm._highChar) &lt; 100), _xlpm._lowChar, RIGHT(_xlpm._orderSpec), _xlpm._lowOrder, _xlfn.SWITCH(_xlpm._lowChar, "D", 1, "H", 2, "M", 3, "S", 4, 0), _xlpm._lowFixed, IF(_xlpm._lowOrder = 0, FALSE, N(CODE(_xlpm._lowChar) &lt; 100)), _xlfn.HSTACK(_xlpm._style, _xlpm._highOrder, _xlpm._highFixed, _xlpm._lowOrder, _xlpm._lowFixed, _xlpm._precision, _xlpm._roundingOverride, _xlpm._signPositive, _xlpm._padding, _xlpm._spacing)))</definedName>
    <definedName name="CHRONO._GIS_ANGULAR_SEPARATION" hidden="1">_xlfn.LAMBDA(_xlpm.FromCoords,_xlpm.ToCoords, _xlfn.LET(_xlpm._fromCoords, FN.NULLIFY(_xlpm.FromCoords), _xlpm._toCoords, FN.NULLIFY(_xlpm.ToCoords), _xlpm._method, IF(ROWS(_xlpm._fromCoords) = ROWS(_xlpm._toCoords), 1, IF(ROWS(_xlpm._fromCoords) = 1, 2, 3)), _xlpm._coordsA, IF(_xlpm._method = 3, _xlpm._toCoords, _xlpm._fromCoords), _xlpm._coordsB, IF(_xlpm._method = 3, _xlpm._fromCoords, _xlpm._toCoords), _xlpm._rowCount, ROWS(_xlpm._coordsB), _xlpm.fnAngularSeparation, _xlfn.LAMBDA(_xlpm._latA,_xlpm._longA,_xlpm._latB,_xlpm._longB, DEGREES(ACOS(SIN(RADIANS(_xlpm._latA)) * SIN(RADIANS(_xlpm._latB)) + COS(RADIANS(_xlpm._latA)) * COS(RADIANS(_xlpm._latB)) * COS(RADIANS(_xlpm._longA) - RADIANS(_xlpm._longB))))), IF(COLUMNS(_xlpm._coordsA) &lt;&gt; 2, {#CALC!} * _xlfn.SEQUENCE(_xlpm._rowCount), IF(COLUMNS(_xlpm._coordsB) &lt;&gt; 2, {#CALC!} * _xlfn.SEQUENCE(_xlpm._rowCount), IF(_xlpm._method = 1, _xlfn.BYROW(_xlfn.SEQUENCE(_xlpm._rowCount), _xlfn.LAMBDA(_xlpm._idx, _xlpm.fnAngularSeparation(INDEX(_xlpm._coordsA, _xlpm._idx, 1), INDEX(_xlpm._coordsA, _xlpm._idx, 2), INDEX(_xlpm._coordsB, _xlpm._idx, 1), INDEX(_xlpm._coordsB, _xlpm._idx, 2)))), _xlfn.BYROW(_xlfn.SEQUENCE(_xlpm._rowCount), _xlfn.LAMBDA(_xlpm._idx, _xlpm.fnAngularSeparation(INDEX(_xlpm._coordsA, 1, 1), INDEX(_xlpm._coordsA, 1, 2), INDEX(_xlpm._coordsB, _xlpm._idx, 1), INDEX(_xlpm._coordsB, _xlpm._idx, 2)))))))))</definedName>
    <definedName name="CHRONO._JULIAN_DAY_NUMBER" hidden="1">_xlfn.LAMBDA(_xlpm._yearCE,_xlpm._month,_xlpm._day,_xlpm._julianCalendar, _xlfn.LET(_xlpm._YEAR4801BCE, -4800, _xlpm._G4801BCE_JD, -32045, _xlpm._J4801BCE_JD, -32083, _xlpm._DaysIn5MonthsFromMarch, 153, _xlpm._iMonth, INT(_xlpm._month), _xlpm._MarchShiftYear, INT((14 - _xlpm._iMonth) / 12), _xlpm._years, INT(_xlpm._yearCE) - _xlpm._YEAR4801BCE - _xlpm._MarchShiftYear, _xlpm._MarchShiftMonth, _xlpm._iMonth + (12 * _xlpm._MarchShiftYear) - 3, _xlpm._days, 365 * _xlpm._years + INT(_xlpm._years / 4) + INT((_xlpm._DaysIn5MonthsFromMarch * _xlpm._MarchShiftMonth + 2) / 5) + INT(_xlpm._day), _xlpm._days + IF(_xlpm._julianCalendar, _xlpm._J4801BCE_JD, _xlpm._G4801BCE_JD - INT(_xlpm._years / 100) + INT(_xlpm._years / 400))))</definedName>
    <definedName name="CHRONO._MJDATE_SHIFT_TZO" hidden="1">_xlfn.LAMBDA(_xlpm.MJDate,_xlpm.ReferenceTZOMinutes,_xlpm.TranslateTZOMinutes, IF(ISERROR(_xlpm.MJDate), _xlpm.MJDate * {1}, IF(_xlpm.MJDate = "", "", IF(NOT(ISNUMBER(_xlpm.MJDate)), {#VALUE!}, _xlfn.LET(_xlpm._difference, (N(_xlpm.TranslateTZOMinutes) - N(_xlpm.ReferenceTZOMinutes)) / 1440, _xlpm.MJDate + _xlpm._difference)))))</definedName>
    <definedName name="CHRONO._MJDN_DAYS_TO_WEEKDAY" hidden="1">_xlfn.LAMBDA(_xlpm.MJDN,_xlpm.Weekday,_xlpm.Weeks,_xlpm.Exclusive, IF(ISERROR(_xlpm.MJDN), _xlpm.MJDN * {1}, IF(_xlpm.MJDN = "", "", IF(NOT(ISNUMBER(_xlpm.MJDN)), {#VALUE!}, _xlfn.LET(_xlpm._MJDN, INT(_xlpm.MJDN), _xlpm._thisDoW, CHRONO.MJDN_TO_WEEKDAY(_xlpm._MJDN), _xlpm._backwards, N(_xlpm.Weeks &lt; 0), _xlpm._weekOffset, _xlpm.Weeks + _xlpm._backwards, _xlpm._sign, IF(_xlpm._backwards, -1, 1), _xlpm._exclusive, N(_xlpm.Exclusive &lt;&gt; 0), _xlpm._dayDelta, (_xlpm._sign * (_xlpm.Weekday - _xlpm._thisDoW)) - _xlpm._exclusive, _xlpm._dayOffset, _xlpm._sign * (MOD(_xlpm._dayDelta, 7) + _xlpm._exclusive), _xlpm._dayOffset + (_xlpm._weekOffset * 7))))))</definedName>
    <definedName name="CHRONO._PARSE_DATE_PARTS" hidden="1">_xlfn.LAMBDA(_xlpm._expression, _xlfn.LET(_xlpm._validCharSet, "+−0123456789-./", _xlpm.fnYearValue, _xlfn.LAMBDA(_xlpm._sYear,_xlpm._knownMinus, _xlfn.LET(_xlpm._sChar, LEFT(_xlpm._sYear), _xlpm._hasSign, _xlfn.SWITCH(_xlpm._sChar, "+", TRUE, "−", TRUE, FALSE), _xlpm._sign, IF(_xlpm._knownMinus, -1, IF(_xlpm._hasSign, _xlfn.SWITCH(_xlpm._sChar, "+", 1, "−", -1, 1), 1)), _xlpm._absYearVal, IF(_xlpm._hasSign, VALUE(RIGHT(_xlpm._sYear, LEN(_xlpm._sYear) - 1)), VALUE(_xlpm._sYear)), _xlpm._sign * _xlpm._absYearVal)), IF(ISERROR(_xlpm._expression), _xlpm._expression * {1,2,3}, IF(ISNUMBER(_xlpm._expression), {#VALUE!,#VALUE!,#VALUE!}, _xlfn.LET(_xlpm._trimExpr, TRIM(_xlpm._expression), IF(_xlpm._trimExpr = "", {"","",""}, IF(NOT(FN.VALIDATE_CHARSET(_xlpm._trimExpr, _xlpm._validCharSet)), {#VALUE!,#VALUE!,#VALUE!}, _xlfn.LET(_xlpm._dateSplit, FN.SPLIT_AROUND(_xlpm._trimExpr, "+−0123456789", FALSE, 4), _xlpm._splitCount, INDEX(_xlpm._dateSplit, 1, 1), _xlpm._separators, INDEX(_xlpm._dateSplit, 1, 2), _xlpm._parseError, IF(_xlpm._splitCount &lt;&gt; 3, TRUE, _xlfn.SWITCH(_xlpm._separators, "//", FALSE, "--", FALSE, "..", FALSE, "//-", FALSE, "---", FALSE, "..-", FALSE, TRUE)), IF(_xlpm._parseError, {#VALUE!,#VALUE!,#VALUE!}, _xlfn.LET(_xlpm._knownMinus, (LEN(_xlpm._separators) = 3) * (RIGHT(_xlpm._separators) = "-"), _xlpm._y, _xlpm.fnYearValue(INDEX(_xlpm._dateSplit, 1, 5), _xlpm._knownMinus), _xlpm._ab, VALUE(_xlfn.CHOOSECOLS(_xlpm._dateSplit, {4,3})), _xlfn.HSTACK(_xlpm._y, _xlpm._ab)))))))))))</definedName>
    <definedName name="CHRONO._PARSE_LITERARY_DATE_NUMERIC_PARTS" hidden="1">_xlfn.LAMBDA(_xlpm._numericParts,_xlpm._textYMD,_xlpm._julianCalendar, _xlfn.LET(_xlpm._textYear, INDEX(_xlpm._textYMD, 1, 1), _xlpm._textMonth, INDEX(_xlpm._textYMD, 1, 2), _xlpm._textDay, INDEX(_xlpm._textYMD, 1, 3), _xlpm._countNumericParts, IF(ARRAYS.V_NA(_xlpm._numericParts), 0, COLUMNS(_xlpm._numericParts)), _xlpm._countYD, N(ISNUMBER(_xlpm._textYear)) + N(ISNUMBER(_xlpm._textDay)), _xlpm._maxNumericParts, 2 - _xlpm._countYD, IF(_xlpm._countNumericParts &gt; _xlpm._maxNumericParts, _xlfn.HSTACK(IF(ISNUMBER(_xlpm._textYear), _xlpm._textYear, {#VALUE!}), {#VALUE!}), IF(_xlpm._countNumericParts = 0, _xlfn.HSTACK(_xlpm._textYear, _xlpm._textDay), IF(_xlpm._countNumericParts = 1, IF(INDEX(_xlpm._numericParts, 1, 1) &lt; 1, IF(ISNUMBER(_xlpm._textYear), _xlfn.HSTACK(_xlpm._textYear, {#VALUE!}), _xlfn.HSTACK(INDEX(_xlpm._numericParts, 1, 1), _xlpm._textDay)), _xlfn.LET(_xlpm._maxDay, IF(ISNUMBER(_xlpm._textMonth), CHRONO.DAYS_IN_MONTH(_xlpm._textMonth, _xlpm._textYear, _xlpm._julianCalendar), 31), IF(INDEX(_xlpm._numericParts, 1, 1) &lt;= _xlpm._maxDay, _xlfn.HSTACK(_xlpm._textYear, INDEX(_xlpm._numericParts, 1, 1)), IF(ISNUMBER(_xlpm._textYear), _xlfn.HSTACK(_xlpm._textYear, {#VALUE!}), _xlfn.HSTACK(INDEX(_xlpm._numericParts, 1, 1), _xlpm._textDay))))), IF(_xlpm._countNumericParts = 2, _xlfn.LET(_xlpm._isDayFirst, IF(INDEX(_xlpm._numericParts, 1, 1) &lt; 1, FALSE, _xlfn.LET(_xlpm._maxDayFirst, IF(ISNUMBER(_xlpm._textMonth), CHRONO.DAYS_IN_MONTH(_xlpm._textMonth, INDEX(_xlpm._numericParts, 1, 2), _xlpm._julianCalendar), 31), INDEX(_xlpm._numericParts, 1, 1) &lt;= _xlpm._maxDayFirst)), IF(_xlpm._isDayFirst, _xlfn.CHOOSECOLS(_xlpm._numericParts, {2,1}), _xlfn.LET(_xlpm._isDaySecond, IF(INDEX(_xlpm._numericParts, 1, 2) &lt; 1, FALSE, _xlfn.LET(_xlpm._maxDaySecond, IF(ISNUMBER(_xlpm._textMonth), CHRONO.DAYS_IN_MONTH(_xlpm._textMonth, INDEX(_xlpm._numericParts, 1, 1), _xlpm._julianCalendar), 31), INDEX(_xlpm._numericParts, 1, 2) &lt;= _xlpm._maxDaySecond)), IF(_xlpm._isDaySecond, _xlpm._numericParts, _xlfn.HSTACK(INDEX(_xlpm._numericParts, 1, 2), {#NUM!})))))))))))</definedName>
    <definedName name="CHRONO._PARSE_LITERARY_DATE_TEXT_PARTS" hidden="1">_xlfn.LAMBDA(_xlpm._textParts,_xlpm._languageID, IF(ARRAYS.H_NA(_xlpm._textParts), _xlfn.HSTACK("", "", "", "", ""), _xlfn.LET(_xlpm._parseMonthParts, CHRONO.PARSE_MONTH(_xlpm._textParts, _xlpm._languageID), _xlpm._isMonth, N(ISNUMBER(_xlpm._parseMonthParts)), _xlpm._countMonth, SUM(_xlpm._isMonth), _xlpm._month, _xlfn.SWITCH(_xlpm._countMonth, 0, "", 1, _xlfn.XLOOKUP(1, _xlpm._isMonth, _xlpm._parseMonthParts), {#VALUE!}), _xlpm._remainParts1, _xlfn._xlws.FILTER(_xlpm._textParts, _xlpm._isMonth = 0, {#N/A}), IF(ARRAYS.H_NA(_xlpm._remainParts1), _xlfn.HSTACK("", _xlpm._month, "", "", ""), _xlfn.LET(_xlpm._parseDayOfWeekParts, CHRONO.PARSE_WEEKDAY(_xlpm._remainParts1, _xlpm._languageID), _xlpm._isDayOfWeek, N(ISNUMBER(_xlpm._parseDayOfWeekParts)), _xlpm._countDayOfWeek, SUM(_xlpm._isDayOfWeek), _xlpm._dayOfWeek, _xlfn.SWITCH(_xlpm._countDayOfWeek, 0, "", 1, _xlfn.XLOOKUP(1, _xlpm._isDayOfWeek, _xlpm._parseDayOfWeekParts), {#VALUE!}), _xlpm._remainParts2, _xlfn._xlws.FILTER(_xlpm._remainParts1, _xlpm._isDayOfWeek = 0, {#N/A}), IF(ARRAYS.H_NA(_xlpm._remainParts2), _xlfn.HSTACK("", _xlpm._month, "", _xlpm._dayOfWeek, ""), _xlfn.LET(_xlpm._parseDayOrdinalParts, FN.ORDINAL_VALUE(_xlpm._remainParts2), _xlpm._isDayOrdinal, N(ISNUMBER(_xlpm._parseDayOrdinalParts)), _xlpm._countDayOrdinal, SUM(_xlpm._isDayOrdinal), _xlpm._day, _xlfn.SWITCH(_xlpm._countDayOrdinal, 0, "", 1, _xlfn.XLOOKUP(1, _xlpm._isDayOrdinal, _xlpm._parseDayOrdinalParts), {#VALUE!}), _xlpm._remainParts3, _xlfn._xlws.FILTER(_xlpm._remainParts2, _xlpm._isDayOrdinal = 0, {#N/A}), IF(ARRAYS.H_NA(_xlpm._remainParts3), _xlfn.HSTACK("", _xlpm._month, _xlpm._day, _xlpm._dayOfWeek, ""), _xlfn.LET(_xlpm._parseTimeSpanParts, CHRONO.PARSE_TIMESPAN(_xlpm._remainParts3), _xlpm._parseTimeOfDayParts, CHRONO.PARSE_TIME_OF_DAY(_xlpm._remainParts3), _xlpm._isTimeSpan, N(ISNUMBER(_xlpm._parseTimeSpanParts)), _xlpm._isTimeOfDay, N(ISNUMBER(_xlpm._parseTimeOfDayParts)), _xlpm._countTimeSpan, SUM(_xlpm._isTimeSpan), _xlpm._countTimeOfDay, SUM(_xlpm._isTimeOfDay), _xlpm._timeOfday, _xlfn.SWITCH(_xlpm._countTimeOfDay, 0, IF(_xlpm._countTimeSpan = 0, "", {#NUM!}), 1, _xlfn.XLOOKUP(1, _xlpm._isTimeOfDay, _xlpm._parseTimeOfDayParts), {#VALUE!}), _xlpm._remainParts4, _xlfn._xlws.FILTER(_xlpm._remainParts3, (_xlpm._isTimeSpan = 0) * (_xlpm._isTimeOfDay = 0), {#N/A}), IF(ARRAYS.H_NA(_xlpm._remainParts4), _xlfn.HSTACK("", _xlpm._month, _xlpm._day, _xlpm._dayOfWeek, _xlpm._timeOfday), _xlfn.LET(_xlpm._parseYearParts, CHRONO.PARSE_LITERARY_YEAR(_xlpm._remainParts4), _xlpm._isYear, N(ISNUMBER(_xlpm._parseYearParts)), _xlpm._countYear, SUM(_xlpm._isYear), _xlpm._year, _xlfn.SWITCH(_xlpm._countYear, 0, {#VALUE!}, 1, _xlfn.XLOOKUP(1, _xlpm._isYear, _xlpm._parseYearParts), {#VALUE!}), _xlfn.HSTACK(_xlpm._year, _xlpm._month, _xlpm._day, _xlpm._dayOfWeek, _xlpm._timeOfday))))))))))))</definedName>
    <definedName name="CHRONO._TIME_OF_DAY_COMPONENTS" hidden="1">_xlfn.LAMBDA(_xlpm._timeOfDay_D,_xlpm._midnightCeiling,_xlpm._minLowOrder,_xlpm._defaultLowOrder,_xlpm._autoLowOrder,_xlpm._maxPrecision,_xlpm._defaultPrecision,_xlpm._lowOrder,_xlpm._lowFixed,_xlpm._secondPrecision,_xlpm._roundingOverride, IF(ISERROR(_xlpm._timeOfDay_D), _xlpm._timeOfDay_D * {1}, IF(_xlpm._timeOfDay_D = "", "", IF(NOT(ISNUMBER(_xlpm._timeOfDay_D)), {#VALUE!}, _xlfn.LET(_xlpm._doAuto, _xlpm._autoLowOrder * (_xlpm._lowOrder = 0) * (_xlpm._secondPrecision &gt;= 0) &lt;&gt; 0, _xlpm._setLowOrder, IF(_xlpm._doAuto, 4, _xlpm._lowOrder), _xlpm._setLowFixed, IF(_xlpm._doAuto, FALSE, _xlpm._lowFixed), _xlpm._resolveLowDefault, IF(_xlpm._defaultLowOrder = 0, 4, _xlpm._defaultLowOrder), _xlpm._resolveLowOrder, IF(NOT(_xlpm._setLowFixed), 4, IF(_xlpm._setLowOrder = 0, _xlpm._resolveLowDefault, IF(_xlpm._setLowOrder = 1, 1, MAX(_xlpm._setLowOrder, _xlpm._minLowOrder)))), _xlpm._resolveToSeconds, _xlpm._resolveLowOrder = 4, _xlpm._resolveSecondPrecision, IF(NOT(_xlpm._resolveToSeconds), 0, _xlfn.SWITCH(_xlpm._secondPrecision, -2, _xlpm._defaultPrecision, -1, _xlpm._maxPrecision, MIN(_xlpm._secondPrecision, _xlpm._maxPrecision))), _xlpm._dhms, N(CHRONO.DAY_AND_TIME_TO_DHMS(_xlpm._timeOfDay_D, _xlpm._resolveLowOrder, _xlpm._resolveSecondPrecision, _xlpm._roundingOverride)), _xlpm._displayLowOrder, IF(_xlpm._setLowFixed, _xlpm._resolveLowOrder, _xlfn.LET(_xlpm._bookend, _xlfn.SWITCH(_xlpm._setLowOrder, 0, IF(_xlpm._defaultLowOrder = 0, 1, _xlpm._defaultLowOrder), 1, 1, MAX(_xlpm._setLowOrder, _xlpm._minLowOrder)), _xlpm._nonZeroComponents, IFERROR(_xlpm._dhms, 1) &lt;&gt; 0, _xlpm._hasLowOrder, _xlfn.IFNA(_xlfn.XMATCH(1, N(_xlpm._nonZeroComponents), 0, -1), 0), IF(_xlpm._hasLowOrder &gt; _xlpm._bookend, _xlpm._hasLowOrder, _xlpm._bookend))), _xlpm._displayHighOrder, 2, _xlpm._displayDecimals, IF(_xlpm._displayLowOrder &lt; 4, 0, IF(_xlpm._secondPrecision = -2, _xlpm._resolveSecondPrecision, IF(_xlpm._secondPrecision = 0, 0, IF(_xlpm._setLowFixed * (_xlpm._secondPrecision &gt; 0), _xlpm._resolveSecondPrecision, _xlfn.LET(_xlpm._expressedDecimals, MIN(FN.DECIMALS(INDEX(_xlpm._dhms, 1, 4)), _xlpm._resolveSecondPrecision), IF(_xlpm._secondPrecision = -1, _xlpm._expressedDecimals, IF(_xlpm._expressedDecimals = 0, 0, _xlpm._resolveSecondPrecision))))))), _xlpm._dhms1, IF(NOT(_xlpm._midnightCeiling), _xlpm._dhms, IF(_xlpm._displayLowOrder = 1, _xlpm._dhms, IF(NOT(ARRAYS.ARE_EQUAL(N(_xlfn.DROP(_xlpm._dhms, , 1)), {0,0,0})), _xlpm._dhms, _xlfn.LET(_xlpm._day, INDEX(_xlpm._dhms, 1, 1) - 1, _xlfn.HSTACK(_xlpm._day, 24, _xlfn.DROP(_xlpm._dhms, , 2)))))), _xlpm._displayCount, _xlpm._displayLowOrder - _xlpm._displayHighOrder + 1, _xlfn.VSTACK(_xlfn.HSTACK(_xlpm._displayCount, _xlpm._displayHighOrder, _xlpm._displayLowOrder, _xlpm._displayDecimals, _xlpm._resolveSecondPrecision), _xlpm._dhms1))))))</definedName>
    <definedName name="CHRONO._TIME_OF_DAY_COMPONENTS_24HR" hidden="1">_xlfn.LAMBDA(_xlpm._timeOfDay_D,_xlpm._midnightCeiling,_xlpm._lowOrder,_xlpm._lowFixed,_xlpm._secondPrecision,_xlpm._roundingOverride, _xlfn.LET(_xlpm._minLowOrder, 3, _xlpm._defaultLowOrder, 3, _xlpm._autoLowOrder, TRUE, _xlpm._maxPrecision, 9, _xlpm._defaultPrecision, 0, CHRONO._TIME_OF_DAY_COMPONENTS(_xlpm._timeOfDay_D, _xlpm._midnightCeiling, _xlpm._minLowOrder, _xlpm._defaultLowOrder, _xlpm._autoLowOrder, _xlpm._maxPrecision, _xlpm._defaultPrecision, _xlpm._lowOrder, _xlpm._lowFixed, _xlpm._secondPrecision, _xlpm._roundingOverride)))</definedName>
    <definedName name="CHRONO._TIME_OF_DAY_COMPONENTS_CIVIL" hidden="1">_xlfn.LAMBDA(_xlpm._timeOfDay_D,_xlpm._lowOrder,_xlpm._lowFixed,_xlpm._roundingOverride, _xlfn.LET(_xlpm._midnightCeiling, FALSE, _xlpm._minLowOrder, 3, _xlpm._defaultLowOrder, 3, _xlpm._autoLowOrder, FALSE, _xlpm._defaultPrecision, 0, _xlpm._components, CHRONO._TIME_OF_DAY_COMPONENTS(_xlpm._timeOfDay_D, _xlpm._midnightCeiling, _xlpm._minLowOrder, _xlpm._defaultLowOrder, _xlpm._autoLowOrder, _xlpm._defaultPrecision, _xlpm._defaultPrecision, _xlpm._lowOrder, _xlpm._lowFixed, _xlpm._defaultPrecision, _xlpm._roundingOverride), IF(ROWS(_xlpm._components) = 1, INDEX(_xlpm._components, 1, 1), _xlfn.LET(_xlpm._hour, N(INDEX(_xlpm._components, 2, 2)), _xlpm._displayLowOrder, INDEX(_xlpm._components, 1, 3), _xlpm._day, INDEX(_xlpm._components, 2, 1), _xlpm._hourCivil, IF(_xlpm._displayLowOrder = 1, "", MOD(_xlpm._hour - 1, 12) + 1), _xlpm._isPM, MOD(_xlpm._hour, 24) &gt;= 12, _xlfn.VSTACK(_xlfn.HSTACK(_xlfn.TAKE(_xlpm._components, 1, 4), _xlpm._isPM), _xlfn.HSTACK(_xlpm._day, _xlpm._hourCivil, _xlfn.DROP(_xlpm._components, 1, 2)))))))</definedName>
    <definedName name="CHRONO._TIME_OF_DAY_COMPONENTS_ISO" hidden="1">_xlfn.LAMBDA(_xlpm._timeOfDay_D,_xlpm._midnightCeiling,_xlpm._lowOrder,_xlpm._lowFixed,_xlpm._secondPrecision,_xlpm._roundingOverride, _xlfn.LET(_xlpm._minLowOrder, 2, _xlpm._defaultLowOrder, 3, _xlpm._autoLowOrder, TRUE, _xlpm._maxPrecision, 9, _xlpm._defaultPrecision, 0, CHRONO._TIME_OF_DAY_COMPONENTS(_xlpm._timeOfDay_D, _xlpm._midnightCeiling, _xlpm._minLowOrder, _xlpm._defaultLowOrder, _xlpm._autoLowOrder, _xlpm._maxPrecision, _xlpm._defaultPrecision, _xlpm._lowOrder, _xlpm._lowFixed, _xlpm._secondPrecision, _xlpm._roundingOverride)))</definedName>
    <definedName name="CHRONO._TIME_OF_DAY_FORMATTER" hidden="1">_xlfn.LAMBDA(_xlpm._components,_xlpm._provider, IF(ROWS(_xlpm._components) = 1, INDEX(_xlpm._components, 1, 1), IF(ROWS(_xlpm._provider) = 1, INDEX(_xlpm._provider, 1, 1), _xlfn.LET(_xlpm._count, INDEX(_xlpm._components, 1, 1), IF(_xlpm._count &lt; 1, "", _xlfn.LET(_xlpm._designator, INDEX(_xlpm._provider, 2, 1), _xlfn.REDUCE(_xlpm._designator, _xlfn.SEQUENCE(_xlpm._count), _xlfn.LAMBDA(_xlpm._acc,_xlpm._n, _xlfn.LET(_xlpm._fmt, IF(_xlpm._n = _xlpm._count, INDEX(_xlpm._provider, 1, 3), IF(_xlpm._n = 1, INDEX(_xlpm._provider, 1, 1), INDEX(_xlpm._provider, 1, 2))), _xlpm._col, INDEX(_xlpm._components, 1, 2) + _xlpm._n - 1, _xlpm._part, TEXT(INDEX(_xlpm._components, 2, _xlpm._col), _xlpm._fmt), _xlpm._delim, INDEX(_xlpm._provider, 2, _xlpm._col), _xlfn.CONCAT(_xlpm._acc, _xlpm._part, _xlpm._delim))))))))))</definedName>
    <definedName name="CHRONO._TIMESPAN_COMPONENTS" hidden="1">_xlfn.LAMBDA(_xlpm._timeSpan_D,_xlpm._maxHighOrder,_xlpm._defaultHighOrder,_xlpm._minLowOrder,_xlpm._defaultLowOrder,_xlpm._fractionalSecondsOnly,_xlpm._maxPrecision,_xlpm._defaultPrecision,_xlpm._highOrder,_xlpm._highFixed,_xlpm._lowOrder,_xlpm._lowFixed,_xlpm._precision,_xlpm._roundingOverride, IF(ISERROR(_xlpm._timeSpan_D), _xlpm._timeSpan_D * {1}, IF(_xlpm._timeSpan_D = "", "", IF(NOT(ISNUMBER(_xlpm._timeSpan_D)), {#VALUE!}, _xlfn.LET(_xlpm._resolveLowDefault, IF(_xlpm._defaultLowOrder = 0, 4, _xlpm._defaultLowOrder), _xlpm._resolveLowOrder, IF(NOT(_xlpm._lowFixed), 4, IF(_xlpm._lowOrder = 0, _xlpm._resolveLowDefault, MAX(_xlpm._lowOrder, _xlpm._minLowOrder))), _xlpm._resolveHighDefault, IF(_xlpm._defaultHighOrder = 0, 1, _xlpm._defaultHighOrder), _xlpm._resolveHighOrder, _xlfn.LET(_xlpm._high, IF(NOT(_xlpm._highFixed), 1, IF(_xlpm._highOrder = 0, _xlpm._resolveHighDefault, MIN(_xlpm._highOrder, _xlpm._maxHighOrder))), MIN(_xlpm._resolveLowOrder, _xlpm._high)), _xlpm._notResolveToSeconds, _xlpm._lowFixed * (_xlpm._lowOrder &gt; 0) * (_xlpm._lowOrder &lt; 4), _xlpm._resolvePrecision, IF(_xlpm._fractionalSecondsOnly * _xlpm._notResolveToSeconds, 0, _xlfn.SWITCH(_xlpm._precision, -2, _xlpm._defaultPrecision, -1, _xlpm._maxPrecision, MIN(_xlpm._precision, _xlpm._maxPrecision))), _xlpm._sexagesimal, N(CHRONO.TIMESPAN_TO_DHMS(_xlpm._timeSpan_D, _xlpm._resolveHighOrder, _xlpm._resolveLowOrder, _xlpm._resolvePrecision, _xlpm._roundingOverride)), _xlpm._displayHighOrder, IF(_xlpm._highFixed, _xlpm._resolveHighOrder, _xlfn.LET(_xlpm._bookend, IF(_xlpm._highOrder = 0, IF(_xlpm._defaultHighOrder = 0, 4, _xlpm._defaultHighOrder), MIN(_xlpm._highOrder, _xlpm._maxHighOrder)), _xlpm._hasHighOrder, _xlfn.IFNA(CHRONO._TIMESPAN_EXPRESSED_ORDER(_xlpm._sexagesimal, 1), 5), IF(_xlpm._hasHighOrder &lt; _xlpm._bookend, _xlpm._hasHighOrder, _xlpm._bookend))), _xlpm._displayLowOrder, IF(_xlpm._lowFixed, _xlpm._resolveLowOrder, _xlfn.LET(_xlpm._bookend, IF(_xlpm._lowOrder = 0, IF(_xlpm._defaultLowOrder = 0, 1, _xlpm._defaultLowOrder), MAX(_xlpm._lowOrder, _xlpm._minLowOrder)), _xlpm._hasLowOrder, _xlfn.IFNA(CHRONO._TIMESPAN_EXPRESSED_ORDER(_xlpm._sexagesimal, -1), 0), _xlpm._nominalLowOrder, IF(_xlpm._hasLowOrder &gt; _xlpm._bookend, _xlpm._hasLowOrder, _xlpm._bookend), MAX(_xlpm._nominalLowOrder, _xlpm._displayHighOrder))), _xlpm._colLowOrder, _xlpm._displayLowOrder + 1, _xlpm._displayDecimals, IF(_xlpm._fractionalSecondsOnly * (_xlpm._displayLowOrder &lt; 4), 0, IF(_xlpm._precision = -2, _xlpm._resolvePrecision, IF(_xlpm._precision = 0, 0, IF(_xlpm._lowFixed * (_xlpm._precision &gt; 0), _xlpm._resolvePrecision, _xlfn.LET(_xlpm._expressedDecimals, MIN(FN.DECIMALS(INDEX(_xlpm._sexagesimal, 1, _xlpm._colLowOrder)), _xlpm._resolvePrecision), IF(_xlpm._precision = -1, _xlpm._expressedDecimals, IF(_xlpm._expressedDecimals = 0, 0, _xlpm._resolvePrecision))))))), _xlpm._displayCount, _xlpm._displayLowOrder - _xlpm._displayHighOrder + 1, _xlfn.VSTACK(_xlfn.HSTACK(_xlpm._displayCount, _xlpm._displayHighOrder, _xlpm._displayLowOrder, _xlpm._displayDecimals, _xlpm._resolvePrecision), _xlpm._sexagesimal))))))</definedName>
    <definedName name="CHRONO._TIMESPAN_COMPONENTS_MODERN" hidden="1">_xlfn.LAMBDA(_xlpm._timeSpan_D,_xlpm._highOrder,_xlpm._highFixed,_xlpm._lowOrder,_xlpm._lowFixed,_xlpm._precision,_xlpm._roundingOverride, _xlfn.LET(_xlpm._maxHighOrder, 2, _xlpm._defaultHighOrder, 1, _xlpm._minLowOrder, 3, _xlpm._defaultLowOrder, 4, _xlpm._fractionalSecondsOnly, TRUE, _xlpm._maxPrecision, 9, _xlpm._defaultPrecision, 0, CHRONO._TIMESPAN_COMPONENTS(_xlpm._timeSpan_D, _xlpm._maxHighOrder, _xlpm._defaultHighOrder, _xlpm._minLowOrder, _xlpm._defaultLowOrder, _xlpm._fractionalSecondsOnly, _xlpm._maxPrecision, _xlpm._defaultPrecision, _xlpm._highOrder, _xlpm._highFixed, _xlpm._lowOrder, _xlpm._lowFixed, _xlpm._precision, _xlpm._roundingOverride)))</definedName>
    <definedName name="CHRONO._TIMESPAN_COMPONENTS_TRADITIONAL" hidden="1">_xlfn.LAMBDA(_xlpm._timeSpan_D,_xlpm._highOrder,_xlpm._highFixed,_xlpm._lowOrder,_xlpm._lowFixed,_xlpm._precision,_xlpm._roundingOverride, _xlfn.LET(_xlpm._maxHighOrder, 4, _xlpm._defaultHighOrder, 0, _xlpm._minLowOrder, 1, _xlpm._defaultLowOrder, 0, _xlpm._fractionalSecondsOnly, FALSE, _xlpm._maxPrecision, 9, _xlpm._defaultPrecision, 0, CHRONO._TIMESPAN_COMPONENTS(_xlpm._timeSpan_D, _xlpm._maxHighOrder, _xlpm._defaultHighOrder, _xlpm._minLowOrder, _xlpm._defaultLowOrder, _xlpm._fractionalSecondsOnly, _xlpm._maxPrecision, _xlpm._defaultPrecision, _xlpm._highOrder, _xlpm._highFixed, _xlpm._lowOrder, _xlpm._lowFixed, _xlpm._precision, _xlpm._roundingOverride)))</definedName>
    <definedName name="CHRONO._TIMESPAN_EXPRESSED_ORDER" hidden="1">_xlfn.LAMBDA(_xlpm._timeSpan,_xlpm._direction, _xlfn.LET(_xlpm._sign, INDEX(_xlpm._timeSpan, 1, 1), IF(_xlpm._sign = 0, {#N/A}, _xlfn.LET(_xlpm._nonZeroComponents, IFERROR(_xlfn.DROP(_xlpm._timeSpan, , 1), 1) &lt;&gt; 0, _xlfn.XMATCH(1, N(_xlpm._nonZeroComponents), 0, _xlpm._direction)))))</definedName>
    <definedName name="CHRONO._TIMESPAN_FORMATTER" hidden="1">_xlfn.LAMBDA(_xlpm._components,_xlpm._provider, IF(ROWS(_xlpm._components) = 1, INDEX(_xlpm._components, 1, 1), IF(ROWS(_xlpm._provider) = 1, INDEX(_xlpm._provider, 1, 1), _xlfn.LET(_xlpm._count, INDEX(_xlpm._components, 1, 1), IF(_xlpm._count &lt; 1, "", _xlfn.LET(_xlpm._designator, IF(INDEX(_xlpm._provider, 2, 1) = "", "", _xlfn.CONCAT(INDEX(_xlpm._provider, 2, 1), IF(INDEX(_xlpm._provider, 1, 4), " ", ""))), _xlfn.REDUCE(_xlpm._designator, _xlfn.SEQUENCE(_xlpm._count), _xlfn.LAMBDA(_xlpm._acc,_xlpm._n, _xlfn.LET(_xlpm._fmt, IF(_xlpm._n = _xlpm._count, INDEX(_xlpm._provider, 1, 3), IF(_xlpm._n = 1, INDEX(_xlpm._provider, 1, 1), INDEX(_xlpm._provider, 1, 2))), _xlpm._col, INDEX(_xlpm._components, 1, 2) + _xlpm._n, _xlpm._part, TEXT(INDEX(_xlpm._components, 2, _xlpm._col), _xlpm._fmt), _xlpm._delim, INDEX(_xlpm._provider, 2, _xlpm._col), _xlpm._space, IF(INDEX(_xlpm._provider, 1, 4) * (_xlpm._n &lt; _xlpm._count), " ", ""), _xlfn.CONCAT(_xlpm._acc, _xlpm._part, _xlpm._delim, _xlpm._space))))))))))</definedName>
    <definedName name="CHRONO._TZ_INSTANCE" hidden="1">_xlfn.LAMBDA(_xlpm.TZoneEffectiveIdx,_xlpm.TZoneEffective,_xlpm.MJDate,_xlpm.FromKind, _xlfn.LET(_xlpm.fnTZInstanceNoRules, _xlfn.LAMBDA(_xlfn.LET(_xlpm._DLSoffset, INDEX(_xlpm.TZoneEffective, 1, 5), _xlpm._isDLS, _xlpm._DLSoffset &lt;&gt; 0, _xlpm._displayNameCols, IF(_xlpm._isDLS, {12,14}, {11,13}), _xlfn.HSTACK(INDEX(_xlpm.TZoneEffective, 1, 1), _xlpm.TZoneEffectiveIdx, "", "", "", _xlfn.TAKE(_xlfn.DROP(_xlpm.TZoneEffective, , 1), 1, 8), _xlpm._isDLS, INDEX(_xlpm.TZoneEffective, 1, _xlpm._displayNameCols)))), _xlpm._TZRuleName, INDEX(_xlpm.TZoneEffective, 1, 10), IF(_xlpm._TZRuleName = "", _xlpm.fnTZInstanceNoRules(), _xlfn.LET(_xlpm._TZFromYear, CHRONO.MJDATE_YEAR(INDEX(_xlpm.TZoneEffective, 1, 2)), _xlpm._TZUntilYear, CHRONO.MJDATE_YEAR(INDEX(_xlpm.TZoneEffective, 1, 3)), _xlpm._stdOffset, INDEX(_xlpm.TZoneEffective, 1, 4), _xlpm._TZRules, CHRONO_DATA.TIMEZONE_RULES(_xlpm._TZRuleName), _xlpm._localMJDate, _xlpm.MJDate + IF(_xlpm.FromKind &lt; 2, 0, _xlpm._stdOffset), _xlpm._TZRuleRecurrences, CHRONO._TZ_RULE_ADJACENT_RECURRENCES(_xlpm._TZRules, _xlpm._localMJDate, _xlpm._TZFromYear, _xlpm._TZUntilYear, 2), IF(ARRAYS.H_NA(_xlpm._TZRuleRecurrences), _xlpm.fnTZInstanceNoRules(), _xlfn.LET(_xlpm._TZRuleInstances, CHRONO._TZRULE_INSTANCES(_xlpm.TZoneEffective, _xlpm._TZRules, _xlpm._TZRuleRecurrences), _xlpm._untilObserved, _xlfn.CHOOSECOLS(_xlpm._TZRuleInstances, 3), _xlpm._ruleDLSoffset, _xlfn.CHOOSECOLS(_xlpm._TZRuleInstances, 4), _xlpm._untilInKind, IF(_xlpm._untilObserved = "", "", _xlpm._untilObserved - _xlfn.SWITCH(_xlpm.FromKind, 0, 0, 1, _xlpm._ruleDLSoffset, _xlpm._stdOffset + _xlpm._ruleDLSoffset)), _xlpm._endsAfter, N(_xlpm._untilInKind &gt; _xlpm.MJDate), _xlpm._effectiveInstanceRow, _xlfn.XMATCH(1, _xlpm._endsAfter, 0, 1), IF(ISNA(_xlpm._effectiveInstanceRow), {#CALC!}, _xlfn.LET(_xlpm._lastRow, ROWS(_xlpm._TZRuleInstances), _xlpm._effectiveInstance, _xlfn.CHOOSEROWS(_xlpm._TZRuleInstances, _xlpm._effectiveInstanceRow), _xlpm._TZoneName, INDEX(_xlpm.TZoneEffective, 1, 1), _xlpm._isDLS, _xlfn.CHOOSECOLS(_xlpm._effectiveInstance, 4) &lt;&gt; 0, _xlpm.fnDisplayNames, _xlfn.LAMBDA(_xlpm.TZRuleIdx, _xlfn.LET(_xlpm._abbrevToken, INDEX(_xlpm._TZRules, _xlpm.TZRuleIdx, 11), _xlpm._fullToken, INDEX(_xlpm._TZRules, _xlpm.TZRuleIdx, 12), _xlpm._abbrevFormat, IF(NOT(_xlpm._isDLS), INDEX(_xlpm.TZoneEffective, 1, 11), IF(INDEX(_xlpm.TZoneEffective, 1, 12) = "", INDEX(_xlpm.TZoneEffective, 1, 11), INDEX(_xlpm.TZoneEffective, 1, 12))), _xlpm._abbrevName, IF(_xlpm._abbrevToken = "", _xlpm._abbrevFormat, SUBSTITUTE(_xlpm._abbrevFormat, "%", _xlpm._abbrevToken)), _xlpm._fullFormat, IF(NOT(_xlpm._isDLS), INDEX(_xlpm.TZoneEffective, 1, 13), IF(INDEX(_xlpm.TZoneEffective, 1, 14) = "", INDEX(_xlpm.TZoneEffective, 1, 13), INDEX(_xlpm.TZoneEffective, 1, 14))), _xlpm._fullName, IF(_xlpm._fullToken = "", _xlpm._fullFormat, SUBSTITUTE(_xlpm._fullFormat, "%", _xlpm._fullToken)), _xlfn.HSTACK(_xlpm._abbrevName, _xlpm._fullName))), _xlpm.fnTZInstanceBeforeRules, _xlfn.LAMBDA(_xlfn.LET(_xlpm._ruleIdx, _xlfn.XMATCH(1, N(INDEX(_xlpm._TZRules, , 10) = 0), 0, 1), _xlpm._displayNames, _xlpm.fnDisplayNames(_xlpm._ruleIdx), _xlpm._DLSoffset, INDEX(_xlpm._effectiveInstance, 1, 4), _xlpm._deltaPrevStd, INDEX(_xlpm.TZoneEffective, 1, 6), _xlpm._deltaPrevDLS, INDEX(_xlpm.TZoneEffective, 1, 7), _xlpm._deltaNextStd, 0, _xlpm._deltaNextDLS, INDEX(_xlpm._effectiveInstance, 1, 6), _xlfn.HSTACK(_xlpm._TZoneName, _xlpm.TZoneEffectiveIdx, -1, _xlpm._TZRuleName, _xlfn.TAKE(_xlpm._effectiveInstance, 1, 3), _xlpm._stdOffset, _xlpm._DLSoffset, _xlpm._deltaPrevStd, _xlpm._deltaPrevDLS, _xlpm._deltaNextStd, _xlpm._deltaNextDLS, _xlpm._isDLS, _xlpm._displayNames))), _xlpm.fnTZInstanceAfterRules, _xlfn.LAMBDA(_xlfn.LET(_xlpm._ruleIdx, INDEX(_xlpm._effectiveInstance, 1, 1), _xlpm._displayNames, _xlpm.fnDisplayNames(_xlpm._ruleIdx), _xlpm._DLSoffset, INDEX(_xlpm._effectiveInstance, 1, 4), _xlpm._deltaPrevStd, 0, _xlpm._deltaPrevDLS, INDEX(_xlpm._effectiveInstance, 1, 5), _xlpm._deltaNextStd, INDEX(_xlpm.TZoneEffective, 1, 8), _xlpm._deltaNextDLS, _xlfn.LET(_xlpm._TZdeltaNextDLS, INDEX(_xlpm.TZoneEffective, 1, 9), IF(_xlpm._TZdeltaNextDLS = "", "", _xlpm._TZdeltaNextDLS - _xlpm._DLSoffset)), _xlfn.HSTACK(_xlpm._TZoneName, _xlpm.TZoneEffectiveIdx, 1, _xlpm._TZRuleName, _xlfn.TAKE(_xlpm._effectiveInstance, 1, 3), _xlpm._stdOffset, _xlpm._DLSoffset, _xlpm._deltaPrevStd, _xlpm._deltaPrevDLS, _xlpm._deltaNextStd, _xlpm._deltaNextDLS, _xlpm._isDLS, _xlpm._displayNames))), _xlpm.fnTZInstanceBounded, _xlfn.LAMBDA(_xlfn.LET(_xlpm._ruleIdx, INDEX(_xlpm._effectiveInstance, 1, 1), _xlpm._displayNames, _xlpm.fnDisplayNames(_xlpm._ruleIdx), _xlpm._DLSoffset, INDEX(_xlpm._effectiveInstance, 1, 4), _xlpm._deltaPrevStd, 0, _xlpm._deltaPrevDLS, INDEX(_xlpm._effectiveInstance, 1, 5), _xlpm._deltaNextStd, 0, _xlpm._deltaNextDLS, INDEX(_xlpm._effectiveInstance, 1, 6), _xlfn.HSTACK(_xlpm._TZoneName, _xlpm.TZoneEffectiveIdx, 0, _xlpm._TZRuleName, _xlfn.TAKE(_xlpm._effectiveInstance, 1, 3), _xlpm._stdOffset, _xlpm._DLSoffset, _xlpm._deltaPrevStd, _xlpm._deltaPrevDLS, _xlpm._deltaNextStd, _xlpm._deltaNextDLS, _xlpm._isDLS, _xlpm._displayNames))), _xlfn.SWITCH(_xlpm._effectiveInstanceRow, 1, _xlpm.fnTZInstanceBeforeRules(), _xlpm._lastRow, _xlpm.fnTZInstanceAfterRules(), _xlpm.fnTZInstanceBounded())))))))))</definedName>
    <definedName name="CHRONO._TZ_OBSERVED" hidden="1">_xlfn.LAMBDA(_xlpm.TZoneEffectiveIdx,_xlpm.TZoneEffective,_xlpm.MJDate,_xlpm.Kind, _xlfn.LET(_xlpm._TZInstance, CHRONO._TZ_INSTANCE(_xlpm.TZoneEffectiveIdx, _xlpm.TZoneEffective, _xlpm.MJDate, _xlpm.Kind), _xlpm._lowerBound, INDEX(_xlpm._TZInstance, 1, 6), _xlpm._upperBound, INDEX(_xlpm._TZInstance, 1, 7), _xlpm._stdOffset, INDEX(_xlpm._TZInstance, 1, 8), _xlpm._DLSoffset, INDEX(_xlpm._TZInstance, 1, 9), _xlpm._deltaPrev, N(INDEX(_xlpm._TZInstance, 1, 10)) + N(INDEX(_xlpm._TZInstance, 1, 11)), _xlpm._deltaNext, N(INDEX(_xlpm._TZInstance, 1, 12)) + N(INDEX(_xlpm._TZInstance, 1, 13)), _xlpm._observedMJDate, _xlpm.MJDate + _xlfn.SWITCH(_xlpm.Kind, 0, 0, 1, _xlpm._DLSoffset, _xlpm._stdOffset + _xlpm._DLSoffset), _xlpm._lowOutOfBound, IF(NOT(ISNUMBER(_xlpm._lowerBound)), "", IF(_xlpm._observedMJDate = _xlpm._lowerBound, SIGN(_xlpm._deltaPrev), IF(_xlpm._deltaPrev = 0, "", IF(_xlpm._deltaPrev &lt; 0, IF(_xlpm._observedMJDate = N(_xlpm._lowerBound) - _xlpm._deltaPrev, -1, ""), IF(_xlpm._observedMJDate &lt; _xlpm._lowerBound, 2, ""))))), _xlpm._outOfBound, IF(ISNUMBER(_xlpm._lowOutOfBound), _xlpm._lowOutOfBound, IF(NOT(ISNUMBER(_xlpm._upperBound)), "", IF(_xlpm._deltaNext &gt;= 0, "", IF(_xlpm._observedMJDate &gt;= _xlpm._upperBound + _xlpm._deltaNext, -2, "")))), _xlfn.HSTACK(_xlpm._observedMJDate, _xlpm._lowerBound, _xlpm._upperBound, _xlpm._outOfBound, _xlpm._stdOffset, _xlpm._DLSoffset, _xlfn.TAKE(_xlpm._TZInstance, 1, -3))))</definedName>
    <definedName name="CHRONO._TZ_PREVIOUS_INSTANCE" hidden="1">_xlfn.LAMBDA(_xlpm.TZones,_xlpm.MJDate,_xlpm.Kind,_xlpm.AnyChange,_xlop.PreCalcTZInstance, _xlfn.LET(_xlpm._thisTZInstance, IF(NOT(_xlfn.ISOMITTED(_xlpm.PreCalcTZInstance)), _xlpm.PreCalcTZInstance, _xlfn.LET(_xlpm._TZoneEffectiveIdx, CHRONO._TZONE_EFFECTIVE_IDX(_xlpm.TZones, _xlpm.MJDate, _xlpm.Kind), IF(ISNA(_xlpm._TZoneEffectiveIdx), {#N/A}, _xlfn.LET(_xlpm._TZoneEffective, _xlfn.CHOOSEROWS(_xlpm.TZones, _xlpm._TZoneEffectiveIdx), CHRONO._TZ_INSTANCE(_xlpm._TZoneEffectiveIdx, _xlpm._TZoneEffective, _xlpm.MJDate, _xlpm.Kind))))), IF(ARRAYS.H_NA(_xlpm._thisTZInstance), {#N/A}, _xlfn.LET(_xlpm._establishingTZ, IF(_xlfn.CHOOSECOLS(_xlpm._thisTZInstance, 2) &gt; 1, FALSE, IF(_xlfn.CHOOSECOLS(_xlpm._thisTZInstance, 3) = "", TRUE, _xlfn.CHOOSECOLS(_xlpm._thisTZInstance, 3) = -1)), IF(_xlpm._establishingTZ, _xlpm._thisTZInstance, _xlfn.LET(_xlpm._deltaPrev, N(_xlfn.CHOOSECOLS(_xlpm._thisTZInstance, 10)) + N(_xlfn.CHOOSECOLS(_xlpm._thisTZInstance, 11)), IF(_xlpm._deltaPrev &lt;&gt; 0, _xlpm._thisTZInstance, _xlfn.LET(_xlpm._prevTZMJDate, _xlfn.CHOOSECOLS(_xlpm._thisTZInstance, 6) - _xlpm._deltaPrev - 0.00001, IF(NOT(_xlpm.AnyChange), CHRONO._TZ_PREVIOUS_INSTANCE(_xlpm.TZones, _xlpm._prevTZMJDate, 0, FALSE), _xlfn.LET(_xlpm._prevTZoneEffectiveIdx, CHRONO._TZONE_EFFECTIVE_IDX(_xlpm.TZones, _xlpm._prevTZMJDate, 0), IF(ISNA(_xlpm._prevTZoneEffectiveIdx), {#N/A}, _xlfn.LET(_xlpm._prevTZoneEffective, _xlfn.CHOOSEROWS(_xlpm.TZones, _xlpm._prevTZoneEffectiveIdx), _xlpm._prevTZInstance, CHRONO._TZ_INSTANCE(_xlpm._prevTZoneEffectiveIdx, _xlpm._prevTZoneEffective, _xlpm._prevTZMJDate, 0), IF(ARRAYS.H_NA(_xlpm._prevTZInstance), {#N/A}, IF(_xlfn.CHOOSECOLS(_xlpm._thisTZInstance, 16) &lt;&gt; _xlfn.CHOOSECOLS(_xlpm._prevTZInstance, 16), _xlpm._thisTZInstance, CHRONO._TZ_PREVIOUS_INSTANCE(_xlpm.TZones, _xlpm._prevTZMJDate, 0, TRUE, _xlpm._prevTZInstance)))))))))))))))</definedName>
    <definedName name="CHRONO._TZ_RULE_ADJACENT_RECURRENCES" hidden="1">_xlfn.LAMBDA(_xlpm.TZRules,_xlpm.LocalMJDate,_xlpm.TZFromYear,_xlpm.TZUntilYear,_xlpm.N, _xlfn.LET(_xlpm._prevTZRuleRecurrences, CHRONO._TZ_RULE_PREVIOUS_RECURRENCES(_xlpm.TZRules, _xlpm.LocalMJDate, _xlpm.TZFromYear, _xlpm.N), _xlpm._nextTZRuleRecurrences, CHRONO._TZ_RULE_NEXT_RECURRENCES(_xlpm.TZRules, _xlpm.LocalMJDate, _xlpm.TZUntilYear, _xlpm.N), _xlpm._TZRuleRecurrences, _xlfn.UNIQUE(_xlfn.VSTACK(_xlpm._prevTZRuleRecurrences, _xlpm._nextTZRuleRecurrences)), IF(ARRAYS.H_NA(_xlpm._TZRuleRecurrences), {#N/A}, _xlfn.LET(_xlpm._noNA, _xlfn._xlws.FILTER(_xlpm._TZRuleRecurrences, NOT(ISNA(_xlfn.CHOOSECOLS(_xlpm._TZRuleRecurrences, 1))), {#N/A}), _xlfn.SORTBY(_xlpm._noNA, _xlfn.CHOOSECOLS(_xlpm._noNA, 2), 1, _xlfn.CHOOSECOLS(_xlpm._noNA, 1), 1)))))</definedName>
    <definedName name="CHRONO._TZ_RULE_NEXT_RECURRENCES" hidden="1">_xlfn.LAMBDA(_xlpm.TZRules,_xlpm.LocalMJDate,_xlpm.TZUntilYear,_xlpm.N, _xlfn.LET(_xlpm._refYear, CHRONO.MJDATE_YEAR(_xlpm.LocalMJDate - 1), _xlpm._fromYears, _xlfn.CHOOSECOLS(_xlpm.TZRules, 2), _xlpm._toYears, _xlfn.CHOOSECOLS(_xlpm.TZRules, 3), _xlpm._rowCount, ROWS(_xlpm.TZRules), _xlpm._idx, _xlfn.SEQUENCE(_xlpm._rowCount), _xlpm._maxYear, _xlfn.TAKE(_xlfn._xlws.SORT(_xlpm._toYears, 1, -1), 1), IF(ISNUMBER(_xlpm._maxYear) * (_xlpm._maxYear &lt; _xlpm._refYear), {#N/A}, _xlfn.LET(_xlpm._init, _xlfn.VSTACK(0, _xlfn.HSTACK(0, _xlpm._refYear - 1)), _xlpm._seq, _xlfn.SEQUENCE(_xlpm.N), _xlpm._yearList, _xlfn.REDUCE(_xlpm._init, _xlpm._seq, _xlfn.LAMBDA(_xlpm._acc,_xlpm._i, IF(INDEX(_xlpm._acc, 1, 1) = -1, _xlpm._acc, _xlfn.LET(_xlpm._lastRow, ROWS(_xlpm._acc), _xlpm._lastYear, INDEX(_xlpm._acc, _xlpm._lastRow, 2), _xlpm._nextYear, _xlpm._lastYear + 1, _xlpm._inRange, (_xlpm._fromYears &lt;= _xlpm._nextYear) * (_xlpm._toYears &gt;= _xlpm._nextYear), _xlpm._fIdx, _xlfn._xlws.FILTER(_xlpm._idx, _xlpm._inRange, {#N/A}), IF(NOT(ARRAYS.S_NA(_xlpm._fIdx)), _xlfn.LET(_xlpm._fCount, ROWS(_xlpm._fIdx), _xlpm._ny, ARRAYS.REPEAT(_xlpm._nextYear, _xlpm._fCount), _xlfn.VSTACK(_xlpm._acc, _xlfn.HSTACK(_xlpm._fIdx, _xlpm._ny))), _xlfn.LET(_xlpm._nextIdx, _xlfn.XMATCH(1, N(_xlpm._fromYears &gt; _xlpm._nextYear), 0, 1), IF(ISNA(_xlpm._nextIdx), _xlfn.VSTACK({-1,"EoF"}, _xlfn.DROP(_xlpm._acc, 1)), _xlfn.LET(_xlpm._nextYear2, INDEX(_xlpm._fromYears, _xlpm._nextIdx, 1), _xlpm._inRange2, (_xlpm._fromYears &lt;= _xlpm._nextYear2) * (_xlpm._toYears &gt;= _xlpm._nextYear2), _xlpm._fIdx2, _xlfn._xlws.FILTER(_xlpm._idx, _xlpm._inRange2, {#N/A}), _xlpm._fCount2, ROWS(_xlpm._fIdx2), _xlpm._ny2, ARRAYS.REPEAT(_xlpm._nextYear2, _xlpm._fCount2), _xlfn.VSTACK(_xlpm._acc, _xlfn.HSTACK(_xlpm._fIdx2, _xlpm._ny2)))))))))), IF(ROWS(_xlpm._yearList) &lt;= 2, {#N/A}, _xlfn.LET(_xlpm._yl, _xlfn.DROP(_xlpm._yearList, 2), IF(_xlpm.TZUntilYear = "", _xlpm._yl, _xlfn._xlws.FILTER(_xlpm._yl, _xlfn.CHOOSECOLS(_xlpm._yl, 2) &lt;= _xlpm.TZUntilYear, {#N/A}))))))))</definedName>
    <definedName name="CHRONO._TZ_RULE_PREVIOUS_RECURRENCES" hidden="1">_xlfn.LAMBDA(_xlpm.TZRules,_xlpm.LocalMJDate,_xlpm.TZFromYear,_xlpm.N, _xlfn.LET(_xlpm._refYear, CHRONO.MJDATE_YEAR(_xlpm.LocalMJDate + 1), _xlpm._fromYears, _xlfn.CHOOSECOLS(_xlpm.TZRules, 2), _xlpm._toYears, _xlfn.CHOOSECOLS(_xlpm.TZRules, 3), _xlpm._ruleCount, ROWS(_xlpm.TZRules), _xlpm._idx, _xlfn.SEQUENCE(_xlpm._ruleCount), _xlpm._minYear, MIN(_xlpm._fromYears), IF(_xlpm._minYear &gt; _xlpm._refYear, {#N/A}, _xlfn.LET(_xlpm._init, _xlfn.VSTACK(0, _xlfn.HSTACK(0, _xlpm._refYear + 1)), _xlpm._seq, _xlfn.SEQUENCE(_xlpm.N), _xlpm._yearList, _xlfn.REDUCE(_xlpm._init, _xlpm._seq, _xlfn.LAMBDA(_xlpm._acc,_xlpm._i, IF(INDEX(_xlpm._acc, 1, 1) = -1, _xlpm._acc, _xlfn.LET(_xlpm._lastRow, ROWS(_xlpm._acc), _xlpm._lastYear, INDEX(_xlpm._acc, _xlpm._lastRow, 2), _xlpm._prevYear, _xlpm._lastYear - 1, _xlpm._inRange, (_xlpm._fromYears &lt;= _xlpm._prevYear) * (_xlpm._toYears &gt;= _xlpm._prevYear), _xlpm._fIdx, _xlfn._xlws.FILTER(_xlpm._idx, _xlpm._inRange, {#N/A}), IF(NOT(ARRAYS.S_NA(_xlpm._fIdx)), _xlfn.LET(_xlpm._fCount, ROWS(_xlpm._fIdx), _xlpm._ny, ARRAYS.REPEAT(_xlpm._prevYear, _xlpm._fCount), _xlfn.VSTACK(_xlpm._acc, _xlfn.HSTACK(_xlpm._fIdx, _xlpm._ny))), _xlfn.LET(_xlpm._prevIdx, _xlfn.XMATCH(1, N(_xlpm._fromYears &lt; _xlpm._prevYear), 0, 1), IF(ISNA(_xlpm._prevIdx), _xlfn.VSTACK(-1, _xlfn.DROP(_xlpm._acc, 1)), _xlfn.LET(_xlpm._prevYear2, INDEX(_xlpm._fromYears, _xlpm._prevIdx, 1), _xlpm._inRange2, (_xlpm._fromYears &lt;= _xlpm._prevYear2) * (_xlpm._toYears &gt;= _xlpm._prevYear2), _xlpm._fIdx2, _xlfn._xlws.FILTER(_xlpm._idx, _xlpm._inRange2, {#N/A}), _xlpm._fCount2, ROWS(_xlpm._fIdx2), _xlpm._ny2, ARRAYS.REPEAT(_xlpm._prevYear2, _xlpm._fCount2), _xlfn.VSTACK(_xlpm._acc, _xlfn.HSTACK(_xlpm._fIdx2, _xlpm._ny2)))))))))), IF(ROWS(_xlpm._yearList) &lt;= 2, {#N/A}, _xlfn.LET(_xlpm._yl, _xlfn.DROP(_xlpm._yearList, 2), IF(_xlpm.TZFromYear = "", _xlpm._yl, _xlfn._xlws.FILTER(_xlpm._yl, _xlfn.CHOOSECOLS(_xlpm._yl, 2) &gt;= _xlpm.TZFromYear, {#N/A}))))))))</definedName>
    <definedName name="CHRONO._TZ_RULE_TRANSITION_MJDATE" hidden="1">_xlfn.LAMBDA(_xlpm.TZRule,_xlpm.Year, _xlfn.LET(_xlpm._fromYear, INDEX(_xlpm.TZRule, 1, 2), _xlpm._toYear, INDEX(_xlpm.TZRule, 1, 3), _xlpm._inRange, IF(_xlpm._fromYear = "", _xlpm._toYear &gt;= _xlpm.Year, (_xlpm._fromYear &lt;= _xlpm.Year) * (_xlpm._toYear &gt;= _xlpm.Year) &gt; 0), IF(NOT(_xlpm._inRange), {#N/A}, _xlfn.LET(_xlpm._month, INDEX(_xlpm.TZRule, 1, 4), _xlpm._ruleType, INDEX(_xlpm.TZRule, 1, 5), _xlpm._weekday, INDEX(_xlpm.TZRule, 1, 6), _xlpm._dayOfMonth, INDEX(_xlpm.TZRule, 1, 7), _xlpm._timeOfDay, INDEX(_xlpm.TZRule, 1, 8), _xlpm._MJDN, IF(_xlpm._ruleType = -1, CHRONO.WEEKDAY_OF_MONTH_TO_MJDATE(_xlpm.Year, _xlpm._month, -1, _xlpm._weekday, 0, 0), _xlfn.LET(_xlpm._refMJDN, CHRONO.MJDN(_xlfn.HSTACK(_xlpm.Year, _xlpm._month, _xlpm._dayOfMonth), 0), IF(_xlpm._ruleType = 0, _xlpm._refMJDN, _xlfn.LET(_xlpm._weekShift, IF(_xlpm._ruleType = 2, -1, 0), CHRONO.MJDN_ADJACENT_WEEKDAY(_xlpm._refMJDN, _xlpm._weekday, _xlpm._weekShift, 0))))), _xlpm._MJDN + _xlpm._timeOfDay))))</definedName>
    <definedName name="CHRONO._TZONE_EFFECTIVE_IDX" hidden="1">_xlfn.LAMBDA(_xlpm.TZones,_xlpm.MJDate,_xlpm.FromKind, IF(ARRAYS.H_NA(_xlpm.TZones), {#N/A}, IF(ARRAYS.IS_ARRAY(_xlpm.MJDate), {#CALC!}, IF(NOT(ISNUMBER(_xlpm.MJDate)), {#VALUE!}, _xlfn.LET(_xlpm._untilMJDate, _xlfn.CHOOSECOLS(_xlpm.TZones, 3), _xlpm._seekMJDatesInKind, IF(_xlpm._untilMJDate = "", "", _xlfn.SWITCH(_xlpm.FromKind, 0, _xlpm._untilMJDate, 1, _xlpm._untilMJDate - _xlfn.CHOOSECOLS(_xlpm.TZones, 5), _xlpm._untilMJDate - _xlfn.CHOOSECOLS(_xlpm.TZones, 4) - _xlfn.CHOOSECOLS(_xlpm.TZones, 5))), _xlpm._matches, N(_xlpm._seekMJDatesInKind &gt; _xlpm.MJDate), _xlfn.XMATCH(1, _xlpm._matches, 0, 1))))))</definedName>
    <definedName name="CHRONO._TZONE_NEXT_IDX" hidden="1">_xlfn.LAMBDA(_xlpm.TZones,_xlpm.TZoneIdx, IF(ARRAYS.S_NA(_xlpm.TZones), {#N/A}, IF(ISERROR(_xlpm.TZoneIdx), _xlpm.TZoneIdx * {1}, IF(_xlpm.TZoneIdx = "", 1, _xlfn.LET(_xlpm._nextIdx, _xlpm.TZoneIdx + 1, IF(_xlpm._nextIdx &gt; ROWS(_xlpm.TZones), {#N/A}, _xlpm._nextIdx))))))</definedName>
    <definedName name="CHRONO._TZONE_PREVIOUS_IDX" hidden="1">_xlfn.LAMBDA(_xlpm.TZones,_xlpm.TZoneIdx, IF(ARRAYS.S_NA(_xlpm.TZones), {#N/A}, IF(ISERROR(_xlpm.TZoneIdx), _xlpm.TZoneIdx * {1}, IF(_xlpm.TZoneIdx = "", ROWS(_xlpm.TZones), _xlfn.LET(_xlpm._prevIdx, _xlpm.TZoneIdx - 1, IF(_xlpm._prevIdx = 0, {#N/A}, _xlpm._prevIdx))))))</definedName>
    <definedName name="CHRONO._TZRULE_INSTANCES" hidden="1">_xlfn.LAMBDA(_xlpm.TZoneEffective,_xlpm.TZRules,_xlpm.TZRuleRecurrences, _xlfn.LET(_xlpm._TZFromMJDate, INDEX(_xlpm.TZoneEffective, 1, 2), _xlpm._TZUntilMJDate, INDEX(_xlpm.TZoneEffective, 1, 3), _xlpm._stdOffset, INDEX(_xlpm.TZoneEffective, 1, 4), _xlpm._transMJDates, _xlfn.BYROW(_xlpm.TZRuleRecurrences, _xlfn.LAMBDA(_xlpm._TZRuleRecurrence, _xlfn.LET(_xlpm._idx, INDEX(_xlpm._TZRuleRecurrence, 1, 1), _xlpm._rule, INDEX(_xlpm.TZRules, _xlpm._idx, ), _xlpm._year, INDEX(_xlpm._TZRuleRecurrence, 1, 2), CHRONO._TZ_RULE_TRANSITION_MJDATE(_xlpm._rule, _xlpm._year)))), _xlpm._instances, _xlfn.HSTACK(_xlfn.CHOOSECOLS(_xlpm.TZRuleRecurrences, 1), _xlpm._transMJDates), IF(ARRAYS.H_NA(_xlpm._instances), {#N/A}, _xlfn.LET(_xlpm._sorted, _xlfn._xlws.SORT(_xlpm._instances, 2, 1), _xlpm._transIdx, _xlfn.CHOOSECOLS(_xlpm._sorted, 1), _xlpm._trans, _xlfn.CHOOSECOLS(_xlpm._sorted, 2), _xlpm._transKind, INDEX(_xlpm.TZRules, _xlpm._transIdx, 9), _xlpm._DLSoffset, INDEX(_xlpm.TZRules, _xlpm._transIdx, 10), _xlpm._prevDLS, IF(ROWS(_xlpm._DLSoffset) = 1, 0, _xlfn.VSTACK(0, _xlfn.DROP(_xlpm._DLSoffset, -1))), _xlpm._fromObserved, _xlfn.LET(_xlpm._fObs, _xlpm._trans + _xlfn.SWITCH(_xlpm._transKind, 0, _xlpm._DLSoffset - _xlpm._prevDLS, 1, _xlpm._DLSoffset, _xlpm._stdOffset + _xlpm._DLSoffset), _xlfn.VSTACK(_xlpm._TZFromMJDate, _xlpm._fObs)), _xlpm._untilObserved, _xlfn.LET(_xlpm._uObs, _xlpm._trans + _xlfn.SWITCH(_xlpm._transKind, 0, 0, 1, _xlpm._prevDLS, _xlpm._stdOffset + _xlpm._prevDLS), _xlfn.VSTACK(_xlpm._uObs, _xlpm._TZUntilMJDate)), _xlpm._effectiveRuleIdx, _xlfn.VSTACK(0, _xlpm._transIdx), _xlpm._effectiveDLSoffset, _xlfn.VSTACK(0, _xlpm._DLSoffset), _xlpm._deltaDLS, _xlfn.VSTACK(_xlpm._DLSoffset, 0) - _xlfn.VSTACK(0, _xlpm._DLSoffset), _xlpm._deltaPrevDLS, _xlfn.VSTACK("", _xlfn.DROP(_xlpm._deltaDLS, -1)), _xlpm._deltaNextDLS, _xlfn.VSTACK(_xlfn.DROP(_xlpm._deltaDLS, -1), ""), _xlfn.HSTACK(_xlpm._effectiveRuleIdx, _xlpm._fromObserved, _xlpm._untilObserved, _xlpm._effectiveDLSoffset, _xlpm._deltaPrevDLS, _xlpm._deltaNextDLS)))))</definedName>
    <definedName name="CHRONO.COMBINE_DT">_xlfn.LAMBDA(_xlpm.DT, _xlfn.LET(_xlpm.fnCombineDT, _xlfn.LAMBDA(_xlpm._DT, IF(COLUMNS(_xlpm._DT) &gt; 2, {#CALC!}, IF(ARRAYS.IS_EMPTY(_xlpm._DT), "", _xlfn.LET(_xlpm._expandDT, _xlfn.EXPAND(_xlpm._DT, 1, 2, ""), _xlpm._firstError, ARRAYS.H_ERROR(_xlpm._expandDT), IF(ISERROR(_xlpm._firstError), _xlpm._firstError * {1}, IF(NOT(ARRAYS.IS_NUMERIC_NULL(_xlpm._expandDT)), {#VALUE!}, SUM(N(_xlpm._expandDT)))))))), _xlfn.BYROW(FN.NULLIFY(_xlpm.DT), _xlfn.LAMBDA(_xlpm._row, _xlpm.fnCombineDT(_xlpm._row)))))</definedName>
    <definedName name="CHRONO.CONVERT_WEEKDAY_NUMBER">_xlfn.LAMBDA(_xlpm.DayOfWeek,_xlop.ISOtoTraditional, _xlfn.LET(_xlpm._ISOSoffset, IF(FN.COERCE(_xlpm.ISOtoTraditional), 0, -2), _xlpm.fnWeekday, _xlfn.LAMBDA(_xlpm._dayOfWeek, IF(ISERROR(_xlpm._dayOfWeek), _xlpm._dayOfWeek * {1}, IF(_xlpm._dayOfWeek = "", "", IF(NOT(ISNUMBER(_xlpm._dayOfWeek)), {#VALUE!}, _xlfn.LET(_xlpm._givenDoW, INT(N(_xlpm._dayOfWeek)), _xlpm._shiftDoW, _xlpm._givenDoW + _xlpm._ISOSoffset, MOD(_xlpm._shiftDoW, 7) + 1))))), _xlfn.MAP(FN.NULLIFY(_xlpm.DayOfWeek), _xlfn.LAMBDA(_xlpm._element, _xlpm.fnWeekday(_xlpm._element)))))</definedName>
    <definedName name="CHRONO.DAY_AND_TIME_TO_DHMS">_xlfn.LAMBDA(_xlpm.DayAndTime_D,_xlop.LowOrder,_xlop.SecondPrecision,_xlop.RoundingOverride, _xlfn.LET(_xlpm._highOrder, 1, _xlpm._lowOrder, IF(NOT(ISNUMBER(_xlpm.LowOrder)), 4, IF(_xlpm.LowOrder &lt; 1, 1, IF(_xlpm.LowOrder &gt; 4, 4, INT(_xlpm.LowOrder)))), _xlpm._maxPrecision, 9, _xlpm._secondPrecision, IF(_xlpm._lowOrder &lt; 4, 0, IF(NOT(ISNUMBER(_xlpm.SecondPrecision)), _xlpm._maxPrecision, IF(_xlpm.SecondPrecision &lt; 0, 0, IF(_xlpm.SecondPrecision &gt; _xlpm._maxPrecision, _xlpm._maxPrecision, INT(_xlpm.SecondPrecision))))), _xlpm.fnRoundDayAndTime, _xlfn.LAMBDA(_xlpm._dayAndTime_D, IF(ISERROR(_xlpm._dayAndTime_D), _xlpm._dayAndTime_D * {1,2,3,4}, IF(_xlpm._dayAndTime_D = "", {"","","",""}, IF(NOT(ISNUMBER(_xlpm._dayAndTime_D)), {#VALUE!,#VALUE!,#VALUE!,#VALUE!}, _xlfn.LET(_xlpm._DT, CHRONO.DT_COMPLICATION(_xlpm._dayAndTime_D), _xlpm._day, INDEX(_xlpm._DT, 1, 1), _xlpm._time, INDEX(_xlpm._DT, 1, 2), _xlpm._roundTime_C5, CHRONO.TIMESPAN_TO_DHMS(_xlpm._time, _xlpm._highOrder, _xlpm._lowOrder, _xlpm._secondPrecision, _xlpm.RoundingOverride), _xlpm._dayCarry, INDEX(_xlpm._roundTime_C5, 1, 2), _xlpm._resolveDay, _xlpm._day + _xlpm._dayCarry, _xlfn.HSTACK(_xlpm._resolveDay, _xlfn.DROP(_xlpm._roundTime_C5, , 2))))))), _xlpm._dayAndTime_D, FN.NULLIFY(INDEX(_xlpm.DayAndTime_D, , 1)), _xlpm._rowCount, ROWS(_xlpm._dayAndTime_D), _xlpm._byRow, _xlfn.REDUCE("", _xlfn.SEQUENCE(_xlpm._rowCount), _xlfn.LAMBDA(_xlpm._acc,_xlpm._curr, _xlfn.VSTACK(_xlpm._acc, _xlpm.fnRoundDayAndTime(INDEX(_xlpm._dayAndTime_D, _xlpm._curr, 1))))), _xlfn.DROP(_xlpm._byRow, 1)))</definedName>
    <definedName name="CHRONO.DAYS_IN_MONTH">_xlfn.LAMBDA(_xlpm.Month,_xlop.YearCE,_xlop.JulianCalendar, _xlfn.LET(_xlpm._julianCalendar, FN.COERCE(_xlpm.JulianCalendar) &lt;&gt; 0, _xlpm._month, FN.NULLIFY(_xlpm.Month), _xlpm._year, FN.NULLIFY(_xlpm.YearCE), _xlpm._rowCount, ROWS(_xlpm.Month), _xlfn.BYROW(_xlfn.SEQUENCE(_xlpm._rowCount), _xlfn.LAMBDA(_xlpm._row, _xlfn.LET(_xlpm._m, INDEX(_xlpm._month, _xlpm._row, 1), IF(ISERROR(_xlpm._m), _xlpm._m * {1}, IF(_xlpm._m = "", "", IF(NOT(ISNUMBER(_xlpm._m)), {#VALUE!}, IF(NOT(FN.IS_INTEGER(_xlpm._m)), {#NUM!}, IF((_xlpm._m &lt; 1) + (_xlpm._m &gt; 12), {#NUM!}, IF(_xlpm._m = 2, _xlfn.LET(_xlpm._y, IFERROR(INDEX(_xlpm._year, _xlpm._row, 1), ""), _xlpm._leapDay, IF(ISNUMBER(_xlpm._y), N(CHRONO.IS_LEAP_YEAR(_xlpm._y, _xlpm._julianCalendar)), 0), 28 + _xlpm._leapDay), IF(_xlpm._m &lt;= 7, 30 + MOD(_xlpm._m, 2), 31 - MOD(_xlpm._m, 2)))))))))))))</definedName>
    <definedName name="CHRONO.DAYS_IN_QUARTER">_xlfn.LAMBDA(_xlpm.Quarter,_xlop.FiscalYearCE,_xlop.MonthOffset,_xlop.JulianCalendar, _xlfn.LET(_xlpm._monthOffset, _xlfn.LET(_xlpm._mo, INT(FN.COERCE(_xlpm.MonthOffset)), IF((_xlpm._mo &gt;= -6) * (_xlpm._mo &lt;= 3), _xlpm._mo, {#NUM!})), _xlpm._julianCalendar, FN.COERCE(_xlpm.JulianCalendar) &lt;&gt; 0, _xlpm._daysInQuarterCyclical, {90,89,92,91,92,92,92,92,91,92,92,90}, _xlpm.fnDaysInQuarter, _xlfn.LAMBDA(_xlpm._quarter,_xlpm._fiscalYear, IF(ISERROR(_xlpm._monthOffset), _xlpm._monthOffset * {1}, IF(ISERROR(_xlpm._quarter), _xlpm._quarter * {1}, IF(ISERROR(_xlpm._fiscalYear), _xlpm._fiscalYear * {1}, IF(NOT(FN.IS_NUMERIC_NULL(_xlpm._fiscalYear)), {#VALUE!}, IF(_xlpm._quarter = "", "", IF(NOT(ISNUMBER(_xlpm._quarter)), {#VALUE!}, _xlfn.LET(_xlpm._nominalQuarter, INT(_xlpm._quarter) - 1, _xlpm._resolveQuarter, MOD(_xlpm._nominalQuarter, 4), _xlpm._resolveYear, IF(_xlpm._fiscalYear = "", "", INT(_xlpm._fiscalYear) + INT(_xlpm._nominalQuarter / 4)), _xlpm._quarterWithFeb, INT(MOD(1 - _xlpm._monthOffset, 12) / 3), _xlpm._quarterPrecession, MOD(_xlpm._monthOffset + (_xlpm._resolveQuarter * 3), 12) + 1, _xlpm._nominalDaysInQuarter, INDEX(_xlpm._daysInQuarterCyclical, 1, _xlpm._quarterPrecession), _xlpm._leapDay, IF(NOT(ISNUMBER(_xlpm._resolveYear) * (_xlpm._quarterWithFeb = _xlpm._resolveQuarter)), 0, _xlfn.LET(_xlpm._yearOfFeb, _xlpm._resolveYear + N(_xlpm._resolveQuarter = 3), N(CHRONO.IS_LEAP_YEAR(_xlpm._yearOfFeb, _xlpm._julianCalendar)))), _xlpm._nominalDaysInQuarter + _xlpm._leapDay)))))))), _xlpm._quarter, FN.NULLIFY(INDEX(_xlpm.Quarter, , 1)), _xlpm._fiscalYear, FN.NULLIFY(INDEX(_xlpm.FiscalYearCE, , 1)), _xlpm._scalar, ROWS(_xlpm._fiscalYear) = 1, _xlpm._rowCount, MAX(ROWS(_xlpm._quarter), ROWS(_xlpm._fiscalYear)), _xlpm._byRow, _xlfn.REDUCE("", _xlfn.SEQUENCE(_xlpm._rowCount), _xlfn.LAMBDA(_xlpm._acc,_xlpm._curr, _xlfn.LET(_xlpm._fyIdx, IF(_xlpm._scalar, 1, _xlpm._curr), _xlpm._fy, INDEX(_xlpm._fiscalYear, _xlpm._fyIdx, 1), _xlpm._q, INDEX(_xlpm._quarter, _xlpm._curr, 1), _xlfn.VSTACK(_xlpm._acc, _xlpm.fnDaysInQuarter(_xlpm._q, _xlpm._fy))))), _xlfn.DROP(_xlpm._byRow, 1)))</definedName>
    <definedName name="CHRONO.DAYS_IN_YEAR">_xlfn.LAMBDA(_xlpm.YearCE,_xlop.JulianCalendar, _xlfn.LET(_xlpm._julianCalendar, FN.COERCE(_xlpm.JulianCalendar) &lt;&gt; 0, _xlfn.MAP(FN.NULLIFY(_xlpm.YearCE), _xlfn.LAMBDA(_xlpm._element, IF(ISERROR(_xlpm._element), _xlpm._element * {1}, IF(_xlpm._element = "", "", IF(CHRONO.IS_LEAP_YEAR(_xlpm._element, _xlpm._julianCalendar), 366, 365)))))))</definedName>
    <definedName name="CHRONO.DELTA_MONTHS">_xlfn.LAMBDA(_xlpm.StartMJDate,_xlpm.EndMJDate,_xlop.JulianCalendar, _xlfn.LET(_xlpm._julianCalendar, FN.COERCE(_xlpm.JulianCalendar) &lt;&gt; 0, _xlpm._avgMonthDaysGregorian, 30.436875, _xlpm._avgMonthDaysJulian, 30.4375, _xlpm._avgMonthDays, IF(_xlpm._julianCalendar, _xlpm._avgMonthDaysJulian, _xlpm._avgMonthDaysGregorian), _xlpm.fnDeltaMonths, _xlfn.LAMBDA(_xlpm._startMJDate,_xlpm._endMJDate, IF(FN.IS_EMPTY(_xlpm._startMJDate) * FN.IS_EMPTY(_xlpm._endMJDate), "", _xlfn.LET(_xlpm._months, (_xlpm._endMJDate - _xlpm._startMJDate) / _xlpm._avgMonthDays, IF(ISERROR(_xlpm._months), _xlpm._months * {1}, _xlpm._months)))), _xlpm._startMJDate, FN.NULLIFY(INDEX(_xlpm.StartMJDate, , 1)), _xlpm._endMJDate, FN.NULLIFY(INDEX(_xlpm.EndMJDate, , 1)), _xlpm._rowsStart, ROWS(_xlpm._startMJDate), _xlpm._rowsEnd, ROWS(_xlpm._endMJDate), _xlpm._rowCount, MAX(_xlpm._rowsStart, _xlpm._rowsEnd), _xlpm._byRow, IF(_xlpm._rowsStart = 1, _xlfn.REDUCE("", _xlfn.SEQUENCE(_xlpm._rowCount), _xlfn.LAMBDA(_xlpm._acc,_xlpm._curr, _xlfn.VSTACK(_xlpm._acc, _xlpm.fnDeltaMonths(_xlpm._startMJDate, INDEX(_xlpm._endMJDate, _xlpm._curr, 1))))), IF(_xlpm._rowsEnd = 1, _xlfn.REDUCE("", _xlfn.SEQUENCE(_xlpm._rowCount), _xlfn.LAMBDA(_xlpm._acc,_xlpm._curr, _xlfn.VSTACK(_xlpm._acc, _xlpm.fnDeltaMonths(INDEX(_xlpm._startMJDate, _xlpm._curr, 1), _xlpm._endMJDate)))), _xlfn.REDUCE("", _xlfn.SEQUENCE(_xlpm._rowCount), _xlfn.LAMBDA(_xlpm._acc,_xlpm._curr, _xlfn.VSTACK(_xlpm._acc, _xlpm.fnDeltaMonths(INDEX(_xlpm._startMJDate, _xlpm._curr, 1), INDEX(_xlpm._endMJDate, _xlpm._curr, 1))))))), _xlfn.DROP(_xlpm._byRow, 1)))</definedName>
    <definedName name="CHRONO.DELTA_YEARS">_xlfn.LAMBDA(_xlpm.StartMJDate,_xlpm.EndMJDate,_xlop.JulianCalendar, _xlfn.LET(_xlpm._julianCalendar, FN.COERCE(_xlpm.JulianCalendar) &lt;&gt; 0, _xlpm._avgYearDaysGregorian, 365.2425, _xlpm._avgYearDaysJulian, 365.25, _xlpm._avgYearDays, IF(_xlpm._julianCalendar, _xlpm._avgYearDaysJulian, _xlpm._avgYearDaysGregorian), _xlpm.fnDeltaYears, _xlfn.LAMBDA(_xlpm._startMJDate,_xlpm._endMJDate, IF(FN.IS_EMPTY(_xlpm._startMJDate) * FN.IS_EMPTY(_xlpm._endMJDate), "", _xlfn.LET(_xlpm._years, (_xlpm._endMJDate - _xlpm._startMJDate) / _xlpm._avgYearDays, IF(ISERROR(_xlpm._years), _xlpm._years * {1}, _xlpm._years)))), _xlpm._startMJDate, FN.NULLIFY(INDEX(_xlpm.StartMJDate, , 1)), _xlpm._endMJDate, FN.NULLIFY(INDEX(_xlpm.EndMJDate, , 1)), _xlpm._rowsStart, ROWS(_xlpm._startMJDate), _xlpm._rowsEnd, ROWS(_xlpm._endMJDate), _xlpm._rowCount, MAX(_xlpm._rowsStart, _xlpm._rowsEnd), _xlpm._byRow, IF(_xlpm._rowsStart = 1, _xlfn.REDUCE("", _xlfn.SEQUENCE(_xlpm._rowCount), _xlfn.LAMBDA(_xlpm._acc,_xlpm._curr, _xlfn.VSTACK(_xlpm._acc, _xlpm.fnDeltaYears(_xlpm._startMJDate, INDEX(_xlpm._endMJDate, _xlpm._curr, 1))))), IF(_xlpm._rowsEnd = 1, _xlfn.REDUCE("", _xlfn.SEQUENCE(_xlpm._rowCount), _xlfn.LAMBDA(_xlpm._acc,_xlpm._curr, _xlfn.VSTACK(_xlpm._acc, _xlpm.fnDeltaYears(INDEX(_xlpm._startMJDate, _xlpm._curr, 1), _xlpm._endMJDate)))), _xlfn.REDUCE("", _xlfn.SEQUENCE(_xlpm._rowCount), _xlfn.LAMBDA(_xlpm._acc,_xlpm._curr, _xlfn.VSTACK(_xlpm._acc, _xlpm.fnDeltaYears(INDEX(_xlpm._startMJDate, _xlpm._curr, 1), INDEX(_xlpm._endMJDate, _xlpm._curr, 1))))))), _xlfn.DROP(_xlpm._byRow, 1)))</definedName>
    <definedName name="CHRONO.DELTA_YMD">_xlfn.LAMBDA(_xlpm.StartMJDate,_xlpm.EndMJDate,_xlop.JulianCalendar, _xlfn.LET(_xlpm._julianCalendar, FN.COERCE(_xlpm.JulianCalendar) &lt;&gt; 0, _xlpm.fnDeltaYMD, _xlfn.LAMBDA(_xlpm._startMJDate,_xlpm._endMJDate, IF(ISERROR(_xlpm._startMJDate), _xlpm._startMJDate * {1,2,3,4}, IF(ISERROR(_xlpm._endMJDate), _xlpm._endMJDate * {1,2,3,4}, IF(FN.IS_EMPTY(_xlpm._startMJDate) * FN.IS_EMPTY(_xlpm._endMJDate), {"","","",""}, IF(_xlpm._startMJDate = _xlpm._endMJDate, {0,0,0,0}, _xlfn.LET(_xlpm._sign, IF(_xlpm._startMJDate &lt;= _xlpm._endMJDate, 1, -1), _xlpm._date_A, CHRONO.MJDATE_TO_YMDT(IF(_xlpm._sign = 1, _xlpm._startMJDate, _xlpm._endMJDate), , , , _xlpm._julianCalendar), _xlpm._date_B, CHRONO.MJDATE_TO_YMDT(IF(_xlpm._sign = 1, _xlpm._endMJDate, _xlpm._startMJDate), , , , _xlpm._julianCalendar), _xlpm._diffDays, INDEX(_xlpm._date_B, 1, 3) - INDEX(_xlpm._date_A, 1, 3) + INDEX(_xlpm._date_B, 1, 4) - INDEX(_xlpm._date_A, 1, 4), _xlpm._deltaDay, IF(_xlpm._diffDays &gt;= 0, _xlpm._diffDays, _xlfn.LET(_xlpm._daysMonth_A, CHRONO.DAYS_IN_MONTH(INDEX(_xlpm._date_A, 1, 2), INDEX(_xlpm._date_A, 1, 1), _xlpm._julianCalendar), MOD(_xlpm._diffDays, _xlpm._daysMonth_A))), _xlpm._diffMonths, INDEX(_xlpm._date_B, 1, 2) - INDEX(_xlpm._date_A, 1, 2) - N(_xlpm._diffDays &lt; 0), _xlpm._deltaMonth, MOD(_xlpm._diffMonths, 12), _xlpm._deltaYear, INDEX(_xlpm._date_B, 1, 1) - INDEX(_xlpm._date_A, 1, 1) - N(_xlpm._diffMonths &lt; 0), _xlfn.HSTACK(_xlpm._sign, _xlpm._deltaYear, _xlpm._deltaMonth, _xlpm._deltaDay))))))), _xlpm._startMJDate, FN.NULLIFY(INDEX(_xlpm.StartMJDate, , 1)), _xlpm._endMJDate, FN.NULLIFY(INDEX(_xlpm.EndMJDate, , 1)), _xlpm._rowsStart, ROWS(_xlpm._startMJDate), _xlpm._rowsEnd, ROWS(_xlpm._endMJDate), _xlpm._rowCount, MAX(_xlpm._rowsStart, _xlpm._rowsEnd), _xlpm._byRow, IF(_xlpm._rowsStart = 1, _xlfn.REDUCE("", _xlfn.SEQUENCE(_xlpm._rowCount), _xlfn.LAMBDA(_xlpm._acc,_xlpm._curr, _xlfn.VSTACK(_xlpm._acc, _xlpm.fnDeltaYMD(_xlpm._startMJDate, INDEX(_xlpm._endMJDate, _xlpm._curr, 1))))), IF(_xlpm._rowsEnd = 1, _xlfn.REDUCE("", _xlfn.SEQUENCE(_xlpm._rowCount), _xlfn.LAMBDA(_xlpm._acc,_xlpm._curr, _xlfn.VSTACK(_xlpm._acc, _xlpm.fnDeltaYMD(INDEX(_xlpm._startMJDate, _xlpm._curr, 1), _xlpm._endMJDate)))), _xlfn.REDUCE("", _xlfn.SEQUENCE(_xlpm._rowCount), _xlfn.LAMBDA(_xlpm._acc,_xlpm._curr, _xlfn.VSTACK(_xlpm._acc, _xlpm.fnDeltaYMD(INDEX(_xlpm._startMJDate, _xlpm._curr, 1), INDEX(_xlpm._endMJDate, _xlpm._curr, 1))))))), _xlfn.DROP(_xlpm._byRow, 1)))</definedName>
    <definedName name="CHRONO.DELTA_YWD">_xlfn.LAMBDA(_xlpm.StartMJDate,_xlpm.EndMJDate,_xlop.JulianCalendar, _xlfn.LET(_xlpm._julianCalendar, FN.COERCE(_xlpm.JulianCalendar) &lt;&gt; 0, _xlpm.fnDeltaYWD, _xlfn.LAMBDA(_xlpm._startMJDate,_xlpm._endMJDate, IF(ISERROR(_xlpm._startMJDate), _xlpm._startMJDate * {1,2,3,4}, IF(ISERROR(_xlpm._endMJDate), _xlpm._endMJDate * {1,2,3,4}, IF(FN.IS_EMPTY(_xlpm._startMJDate) * FN.IS_EMPTY(_xlpm._endMJDate), {"","","",""}, IF(_xlpm._startMJDate = _xlpm._endMJDate, {0,0,0,0}, _xlfn.LET(_xlpm._sign, IF(_xlpm._startMJDate &lt;= _xlpm._endMJDate, 1, -1), _xlpm._date_A, CHRONO.MJDATE_TO_YMDT(IF(_xlpm._sign = 1, _xlpm._startMJDate, _xlpm._endMJDate), , , , _xlpm._julianCalendar), _xlpm._date_B, CHRONO.MJDATE_TO_YMDT(IF(_xlpm._sign = 1, _xlpm._endMJDate, _xlpm._startMJDate), , , , _xlpm._julianCalendar), _xlpm._diffYears, INDEX(_xlpm._date_B, 1, 1) - INDEX(_xlpm._date_A, 1, 1), _xlpm._deltaYear, IF(_xlpm._diffYears = 0, 0, _xlpm._diffYears - 1), _xlpm._diffDays, IF(_xlpm._diffYears = 0, _xlpm._sign * (_xlpm._endMJDate - _xlpm._startMJDate), _xlfn.LET(_xlpm._prevYear, INDEX(_xlpm._date_B, 1, 1) - 1, _xlpm._prevYearMJDate, CHRONO.MODIFIED_JULIAN_DATE(_xlfn.HSTACK(_xlpm._prevYear, _xlfn.DROP(_xlpm._date_A, , 1)), _xlpm._julianCalendar), IF(_xlpm._sign = 1, _xlpm._endMJDate, _xlpm._startMJDate) - _xlpm._prevYearMJDate)), _xlpm._deltaWeek, INT(_xlpm._diffDays / 7), _xlpm._deltaDay, MOD(_xlpm._diffDays, 7), _xlfn.HSTACK(_xlpm._sign, _xlpm._deltaYear, _xlpm._deltaWeek, _xlpm._deltaDay))))))), _xlpm._startMJDate, FN.NULLIFY(INDEX(_xlpm.StartMJDate, , 1)), _xlpm._endMJDate, FN.NULLIFY(INDEX(_xlpm.EndMJDate, , 1)), _xlpm._rowsStart, ROWS(_xlpm._startMJDate), _xlpm._rowsEnd, ROWS(_xlpm._endMJDate), _xlpm._rowCount, MAX(_xlpm._rowsStart, _xlpm._rowsEnd), _xlpm._byRow, IF(_xlpm._rowsStart = 1, _xlfn.REDUCE("", _xlfn.SEQUENCE(_xlpm._rowCount), _xlfn.LAMBDA(_xlpm._acc,_xlpm._curr, _xlfn.VSTACK(_xlpm._acc, _xlpm.fnDeltaYWD(_xlpm._startMJDate, INDEX(_xlpm._endMJDate, _xlpm._curr, 1))))), IF(_xlpm._rowsEnd = 1, _xlfn.REDUCE("", _xlfn.SEQUENCE(_xlpm._rowCount), _xlfn.LAMBDA(_xlpm._acc,_xlpm._curr, _xlfn.VSTACK(_xlpm._acc, _xlpm.fnDeltaYWD(INDEX(_xlpm._startMJDate, _xlpm._curr, 1), _xlpm._endMJDate)))), _xlfn.REDUCE("", _xlfn.SEQUENCE(_xlpm._rowCount), _xlfn.LAMBDA(_xlpm._acc,_xlpm._curr, _xlfn.VSTACK(_xlpm._acc, _xlpm.fnDeltaYWD(INDEX(_xlpm._startMJDate, _xlpm._curr, 1), INDEX(_xlpm._endMJDate, _xlpm._curr, 1))))))), _xlfn.DROP(_xlpm._byRow, 1)))</definedName>
    <definedName name="CHRONO.DT_COMPLICATION">_xlfn.LAMBDA(_xlpm.Day_D, _xlfn.LET(_xlpm.fnDTcomplication, _xlfn.LAMBDA(_xlpm._day_D, IF(ISERROR(_xlpm._day_D), _xlpm._day_D * {1,2}, IF(_xlpm._day_D = "", {"",""}, IF(NOT(ISNUMBER(_xlpm._day_D)), {#VALUE!}, _xlfn.LET(_xlpm._day, INT(_xlpm._day_D), _xlpm._time, MOD(_xlpm._day_D, 1), _xlfn.HSTACK(_xlpm._day, _xlpm._time)))))), _xlpm._day_D, FN.NULLIFY(INDEX(_xlpm.Day_D, , 1)), _xlpm._rowCount, ROWS(_xlpm._day_D), _xlpm._byRow, _xlfn.REDUCE("", _xlfn.SEQUENCE(_xlpm._rowCount), _xlfn.LAMBDA(_xlpm._acc,_xlpm._curr, _xlfn.VSTACK(_xlpm._acc, _xlpm.fnDTcomplication(INDEX(_xlpm._day_D, _xlpm._curr, 1))))), _xlfn.DROP(_xlpm._byRow, 1)))</definedName>
    <definedName name="CHRONO.EXCELDATE_TO_ISO_DATETIME">_xlfn.LAMBDA(_xlpm.ExcelDate,_xlop.TZOMinutes,_xlop.Options, _xlfn.LET(_xlpm._MJDate, CHRONO.EXCELDATE_TO_MJDATE(_xlpm.ExcelDate), CHRONO.MJDATE_TO_ISO_DATETIME(_xlpm._MJDate, _xlpm.TZOMinutes, _xlpm.Options, FALSE)))</definedName>
    <definedName name="CHRONO.EXCELDATE_TO_MJDATE">_xlfn.LAMBDA(_xlpm.ExcelDate, IF(FN.IS_EMPTY(_xlpm.ExcelDate), "", _xlpm.ExcelDate + 15018))</definedName>
    <definedName name="CHRONO.EXCELDATE_TO_USDATE">_xlfn.LAMBDA(_xlpm.ExcelDate,_xlop.Options, _xlfn.LET(_xlpm._options, "V" &amp; FN.NULLIFY(_xlpm.Options), _xlpm._YMDT, _xlfn.HSTACK(YEAR(_xlpm.ExcelDate), MONTH(_xlpm.ExcelDate), DAY(_xlpm.ExcelDate), MOD(_xlpm.ExcelDate, 1)), CHRONO.FORMAT_DATETIME(_xlpm._YMDT, _xlpm._options, FALSE)))</definedName>
    <definedName name="CHRONO.FIND_COUNTRY">_xlfn.LAMBDA(_xlpm.SearchName, _xlfn.LET(_xlpm.fnLookupCountry, _xlfn.LAMBDA(_xlpm._searchText, IF(_xlpm._searchText = "", {#N/A}, _xlfn.LET(_xlpm._ISO_3166, CHRONO_DATA.ISO_3166(), _xlpm._matches, IFERROR(SEARCH(_xlpm._searchText, _xlfn.CHOOSECOLS(_xlpm._ISO_3166, 1)), 0) &gt; 0, _xlfn._xlws.FILTER(_xlpm._ISO_3166, _xlpm._matches, {#N/A})))), _xlpm._searchName, _xlfn.CHOOSECOLS(FN.NULLIFY(_xlpm.SearchName), 1), _xlpm._byRow, _xlfn.REDUCE("", _xlpm._searchName, _xlfn.LAMBDA(_xlpm._acc,_xlpm._curr, _xlfn.LET(_xlpm._matches, _xlpm.fnLookupCountry(_xlpm._curr), IF(ARRAYS.H_NA(_xlpm._matches), _xlpm._acc, _xlfn.VSTACK(_xlpm._acc, _xlpm._matches))))), IF(ROWS(_xlpm._byRow) = 1, {#N/A}, _xlfn.CHOOSECOLS(_xlfn._xlws.SORT(_xlfn.UNIQUE(_xlfn.DROP(_xlpm._byRow, 1))), {2,1}))))</definedName>
    <definedName name="CHRONO.FIND_TIMEZONE_NAME">_xlfn.LAMBDA(_xlop.SearchName,_xlop.CountryCodes,_xlop.Latitude,_xlop.Longitude,_xlop.ExcludeHistorical,_xlop.ReturnMax, _xlfn.LET(_xlpm._searchName, _xlfn.CHOOSECOLS(FN.NULLIFY(_xlpm.SearchName), 1), _xlpm._findCountryCodes, _xlfn.UNIQUE(_xlfn.CHOOSECOLS(FN.NULLIFY(_xlpm.CountryCodes), 1)), _xlpm._latitude, INDEX(FN.NULLIFY(_xlpm.Latitude), 1, 1), _xlpm._longitude, INDEX(FN.NULLIFY(_xlpm.Longitude), 1, 1), _xlpm._excludeHistorical, INDEX(FN.COERCE(_xlpm.ExcludeHistorical), 1, 1) &lt;&gt; 0, _xlpm._returnMax, IF(_xlfn.ISOMITTED(_xlpm.ReturnMax), 1, INT(INDEX(FN.COERCE(_xlpm.ReturnMax), 1, 1))), IF(ARRAYS.IS_EMPTY(_xlpm._searchName) * ARRAYS.IS_EMPTY(_xlpm._findCountryCodes) * (_xlpm._latitude = "") * (_xlpm._longitude = ""), {#N/A}, _xlfn.LET(_xlpm._timeZoneAliasToName, CHRONO_DATA.TIMEZONE_ALIAS_TO_NAME(), _xlpm._TZsearchSet, IF(ARRAYS.IS_EMPTY(_xlpm._findCountryCodes), _xlpm._timeZoneAliasToName, _xlfn.LET(_xlpm._countryCodeMatched, _xlfn.UNIQUE(_xlfn.DROP(ARRAYS.X_FILTER(CHRONO_DATA.COUNTRY_TO_TZNAME(), _xlpm._findCountryCodes, 1), , 1)), ARRAYS.X_FILTER(_xlpm._timeZoneAliasToName, _xlpm._countryCodeMatched, 2))), IF(ARRAYS.H_NA(_xlpm._TZsearchSet), {#N/A}, _xlfn.LET(_xlpm._fTZsearchSet, IF(_xlpm._excludeHistorical, ARRAYS.X_FILTER(_xlpm._TZsearchSet, CHRONO_DATA.TIMEZONE_NAMES_ACTIVE(), 2), _xlpm._TZsearchSet), IF(ARRAYS.H_NA(_xlpm._fTZsearchSet), {#N/A}, _xlfn.LET(_xlpm._filterByName, _xlfn.LET(_xlpm._tzNames, _xlfn.CHOOSECOLS(_xlpm._fTZsearchSet, 2), IF(_xlpm._searchName = "", _xlpm._tzNames, _xlfn.LET(_xlpm._tzSearchAlias, _xlfn.CHOOSECOLS(_xlpm._fTZsearchSet, 1), _xlpm._searchMatches, IFERROR(SEARCH(_xlpm._searchName, _xlpm._tzSearchAlias), 0) &gt; 0, _xlfn._xlws.FILTER(_xlpm._tzNames, _xlpm._searchMatches, {#N/A})))), _xlpm._unique, _xlfn.UNIQUE(_xlpm._filterByName), _xlpm._uniqueNA, _xlfn._xlws.FILTER(_xlpm._unique, NOT(ISNA(_xlpm._unique)), {#N/A}), IF(ARRAYS.H_NA(_xlpm._uniqueNA), {#N/A}, _xlfn.LET(_xlpm._result, IF(NOT(ISNUMBER(_xlpm._latitude)) * NOT(ISNUMBER(_xlpm._longitude)), _xlfn._xlws.SORT(_xlpm._uniqueNA), _xlfn.LET(_xlpm._TZproximity, CHRONO.TIMEZONE_PROXIMITY(_xlpm._uniqueNA, _xlpm._latitude, _xlpm._longitude), _xlfn.SORTBY(_xlpm._uniqueNA, _xlpm._TZproximity, 1, _xlpm._uniqueNA, 1))), IF(_xlpm._returnMax &lt;= 0, _xlpm._result, _xlfn.TAKE(_xlpm._result, _xlpm._returnMax))))))))))))</definedName>
    <definedName name="CHRONO.FORMAT_CALENDAR_DATE">_xlfn.LAMBDA(_xlpm.Date_YMD,_xlop.Options,_xlop.JulianCalendar, _xlfn.LET(_xlpm._options, FN.NULLIFY(_xlpm.Options), _xlpm._julianCalendar, FN.COERCE(_xlpm.JulianCalendar) &lt;&gt; 0, _xlpm._separator, _xlfn.LET(_xlpm._sepOption, LEFT(FN.SIFT_FOR_CHARS(_xlpm._options, ".-")), _xlfn.SWITCH(_xlpm._sepOption, "", "/", _xlpm._sepOption)), _xlpm._alwaysSign, IFERROR(FIND("+", _xlpm._options), 0) &gt; 0, _xlpm._internationalOrder, IF(IFERROR(SEARCH("U", _xlpm._options), 0) &gt; 0, TRUE, IF(IFERROR(SEARCH("V", _xlpm._options), 0) &gt; 0, FALSE, NOT(FN.NORTH_AMERICAN_REGION()))), _xlpm._mdFmt, IF(IFERROR(SEARCH("P", _xlpm._options), 0) &gt; 0, "00", "0"), _xlpm.fnFormatDate, _xlfn.LAMBDA(_xlpm._date_YMD, _xlfn.LET(_xlpm._validateDate, CHRONO.VALIDATE_CALENDAR_DATE(_xlpm._date_YMD, _xlpm._julianCalendar), IF(ARRAYS.IS_EMPTY(_xlpm._validateDate), "", _xlfn.LET(_xlpm._firstError, ARRAYS.H_ERROR(_xlpm._validateDate), IF(ISERROR(_xlpm._firstError), _xlpm._firstError * {1}, IF(ARRAYS.HAS_EMPTY(_xlpm._validateDate), {#VALUE!}, _xlfn.LET(_xlpm._sYear, CHRONO.FORMAT_ISO_YEAR(INDEX(_xlpm._validateDate, 1, 1), _xlpm._alwaysSign), _xlpm._sMonth, TEXT(INDEX(_xlpm._validateDate, 1, 2), _xlpm._mdFmt), _xlpm._sDay, TEXT(INDEX(_xlpm._validateDate, 1, 3), _xlpm._mdFmt), IF(_xlpm._internationalOrder, _xlfn.CONCAT(_xlpm._sDay, _xlpm._separator, _xlpm._sMonth, _xlpm._separator, _xlpm._sYear), _xlfn.CONCAT(_xlpm._sMonth, _xlpm._separator, _xlpm._sDay, _xlpm._separator, _xlpm._sYear))))))))), _xlpm._date_YMD, FN.NULLIFY(_xlpm.Date_YMD), _xlpm._rowCount, ROWS(_xlpm._date_YMD), _xlpm._byRow, _xlfn.REDUCE("", _xlfn.SEQUENCE(_xlpm._rowCount), _xlfn.LAMBDA(_xlpm._acc,_xlpm._curr, _xlfn.VSTACK(_xlpm._acc, _xlpm.fnFormatDate(INDEX(_xlpm._date_YMD, _xlpm._curr, ))))), _xlfn.DROP(_xlpm._byRow, 1)))</definedName>
    <definedName name="CHRONO.FORMAT_DATETIME">_xlfn.LAMBDA(_xlpm.Date_YMDT,_xlop.Options,_xlop.JulianCalendar, _xlfn.LET(_xlpm._julianCalendar, N(_xlpm.JulianCalendar) &lt;&gt; 0, _xlpm._options, FN.NULLIFY(_xlpm.Options), _xlpm._padding, IFERROR(SEARCH("P", _xlpm._options), 0) &gt; 0, _xlpm._dateOptions, FN.SIFT_FOR_CHARS(_xlpm._options, ".-+UVP"), _xlpm._timeOptions, FN.SIFT_FOR_CHARS(_xlpm._options, "CAPJKLNFDHMS*0123456789"), _xlpm._timeOfDayOptionSet, CHRONO._FORMAT_TIME_OF_DAY_OPTIONS(_xlpm._timeOptions, TRUE), _xlpm.fnFormatDateTime, _xlfn.LAMBDA(_xlpm._date_YMDT, IF(COLUMNS(_xlpm._date_YMDT) &gt; 4, {#CALC!}, _xlfn.LET(_xlpm._firstError, ARRAYS.H_ERROR(_xlpm._date_YMDT), IF(ISERROR(_xlpm._firstError), _xlpm._firstError * {1}, IF(ARRAYS.IS_EMPTY(_xlpm._date_YMDT), "", IF(NOT(ARRAYS.IS_NUMERIC_NULL(_xlpm._date_YMDT)), {#VALUE!}, _xlfn.LET(_xlpm._expandYMDT, _xlfn.EXPAND(_xlpm._date_YMDT, 1, 4, ""), _xlpm._YMD, _xlfn.TAKE(_xlpm._expandYMDT, 1, 3), IF(NOT(CHRONO.IS_VALID_CALENDAR_DATE(_xlpm._YMD, TRUE, _xlpm._julianCalendar)), {#NUM!}, _xlfn.LET(_xlpm._hasTime, NOT(FN.IS_EMPTY(INDEX(_xlpm._expandYMDT, 1, 4))), _xlpm._DT, CHRONO._FORMAT_TIME_OF_DAY(INDEX(_xlpm._expandYMDT, 1, 4), _xlpm._timeOfDayOptionSet), _xlpm._carryDay, INDEX(_xlpm._DT, 1, 1), _xlpm._sToD, INDEX(_xlpm._DT, 1, 2), _xlpm._resolveYMD, IF(_xlpm._carryDay = 0, CHRONO.RESOLVE_CALENDAR_DATE(_xlpm._YMD, _xlpm._julianCalendar), _xlfn.LET(_xlpm._YMD1, CHRONO.RESOLVE_CALENDAR_DATE(_xlpm._YMD, _xlpm._julianCalendar), _xlpm._roundedYMD, _xlpm._YMD1 + _xlfn.HSTACK(0, 0, _xlpm._carryDay), CHRONO.RESOLVE_CALENDAR_DATE(_xlpm._roundedYMD, _xlpm._julianCalendar))), _xlpm._sDate, CHRONO.FORMAT_CALENDAR_DATE(_xlpm._resolveYMD, _xlpm._dateOptions, _xlpm._julianCalendar), IF(_xlpm._hasTime, _xlpm._sDate &amp; " " &amp; _xlpm._sToD, _xlpm._sDate)))))))))), _xlfn.BYROW(FN.NULLIFY(_xlpm.Date_YMDT), _xlfn.LAMBDA(_xlpm._row, _xlpm.fnFormatDateTime(_xlpm._row)))))</definedName>
    <definedName name="CHRONO.FORMAT_ISO_CALENDAR_DATE">_xlfn.LAMBDA(_xlpm.Date_YMDT,_xlop.Options,_xlop.JulianCalendar, _xlfn.LET(_xlpm._options, FN.NULLIFY(_xlpm.Options), _xlpm._julianCalendar, FN.COERCE(_xlpm.JulianCalendar) &lt;&gt; 0, _xlpm._basic, IFERROR(SEARCH("B", _xlpm._options), 0) &gt; 0, _xlpm._alwaysSign, IFERROR(FIND("+", _xlpm._options), 0) &gt; 0, _xlpm._separator, IF(_xlpm._basic, "", "-"), _xlpm.fnFormatISOCalendarDate, _xlfn.LAMBDA(_xlpm._date_YMD, IF(ARRAYS.IS_EMPTY(_xlpm._date_YMD), "", _xlfn.LET(_xlpm._validateDate, CHRONO.VALIDATE_CALENDAR_DATE(_xlpm._date_YMD, _xlpm._julianCalendar), _xlpm._firstError, ARRAYS.H_ERROR(_xlpm._validateDate), IF(ISERROR(_xlpm._firstError), _xlpm._firstError * {1}, IF(_xlpm._basic * (ABS(INDEX(_xlpm._validateDate, 1, 1)) &gt; 9999), {#VALUE!}, _xlfn.LET(_xlpm._sYear, CHRONO.FORMAT_ISO_YEAR(INDEX(_xlpm._validateDate, 1, 1), _xlpm._alwaysSign), IF(INDEX(_xlpm._validateDate, 1, 2) = "", IF(INDEX(_xlpm._validateDate, 1, 3) = "", _xlpm._sYear, {#VALUE!}), _xlfn.LET(_xlpm._sMonth, TEXT(INDEX(_xlpm._validateDate, 1, 2), "00"), IF(INDEX(_xlpm._validateDate, 1, 3) = "", IF(_xlpm._basic, {#VALUE!}, _xlfn.CONCAT(_xlpm._sYear, _xlpm._separator, _xlpm._sMonth)), _xlfn.CONCAT(_xlpm._sYear, _xlpm._separator, _xlpm._sMonth, _xlpm._separator, TEXT(INDEX(_xlpm._validateDate, 1, 3), "00"))))))))))), _xlpm._date_YMDT, FN.NULLIFY(_xlpm.Date_YMDT), _xlfn.BYROW(_xlpm._date_YMDT, _xlfn.LAMBDA(_xlpm._row, _xlpm.fnFormatISOCalendarDate(_xlpm._row)))))</definedName>
    <definedName name="CHRONO.FORMAT_ISO_DATETIME">_xlfn.LAMBDA(_xlpm.Date_YMDT,_xlop.TZOMinutes,_xlop.Options,_xlop.JulianCalendar, _xlfn.LET(_xlpm._options, FN.NULLIFY(_xlpm.Options), _xlpm._julianCalendar, FN.COERCE(_xlpm.JulianCalendar) &lt;&gt; 0, _xlpm._dateOptions, FN.SIFT_FOR_CHARS(_xlpm._options, "B+"), _xlpm._basic, IFERROR(SEARCH("B", _xlpm._dateOptions), 0) &gt; 0, _xlpm._TZoptions, FN.SIFT_FOR_CHARS(_xlpm._options, "BZ"), _xlpm._TZOpart, CHRONO.FORMAT_ISO_TZO(_xlpm.TZOMinutes, _xlpm._TZoptions), _xlpm._timeOfDayOptionSet, CHRONO._FORMAT_TIME_OF_DAY_OPTIONS(_xlpm._options &amp; "I", TRUE), _xlpm.fnValidate, _xlfn.LAMBDA(_xlpm._YMDT, IF(COLUMNS(_xlpm._YMDT) &gt; 4, {#CALC!}, IF(ARRAYS.IS_EMPTY(_xlpm._YMDT), "", _xlfn.LET(_xlpm._firstError, ARRAYS.H_ERROR(_xlpm._YMDT), IF(ISERROR(_xlpm._firstError), _xlpm._firstError * {1}, IF(NOT(ARRAYS.IS_NUMERIC_NULL(_xlpm._YMDT)), {#VALUE!}, _xlfn.LET(_xlpm._expandYMDT, _xlfn.EXPAND(_xlpm._YMDT, 1, 4, ""), IF(ARRAYS.HAS_NEGATIVE(_xlfn.DROP(_xlpm._expandYMDT, , 1)), {#NUM!}, _xlfn.LET(_xlpm._nominalToD, INDEX(_xlpm._expandYMDT, 1, 4), _xlpm._hasToD, ISNUMBER(_xlpm._nominalToD), IF(_xlpm._hasToD * ((_xlpm._nominalToD &lt; 0) + (_xlpm._nominalToD &gt; 1)), {#NUM!}, _xlfn.LET(_xlpm._YMD, _xlfn.TAKE(_xlpm._expandYMDT, 1, 3), _xlpm._noDate, ARRAYS.IS_EMPTY(_xlpm._YMD), IF(_xlpm._noDate, _xlpm._expandYMDT, IF(NOT(CHRONO.IS_VALID_CALENDAR_DATE(_xlpm._YMD, TRUE, _xlpm._julianCalendar)), {#NUM!}, _xlpm._expandYMDT))))))))))))), _xlpm.fnResolveDatePart, _xlfn.LAMBDA(_xlpm._validatedYMDT,_xlpm._carryDay, IF(INDEX(_xlpm._validatedYMDT, 1, 1) = "", "", _xlfn.LET(_xlpm._YM, _xlfn.TAKE(_xlpm._validatedYMDT, 1, 2), _xlpm._providedDay, INDEX(_xlpm._validatedYMDT, 1, 3), _xlpm._nominalDay, _xlpm._carryDay + IF(_xlpm._providedDay = "", 1, _xlpm._providedDay), _xlpm._YMD, _xlfn.HSTACK(_xlpm._YM, _xlpm._nominalDay), _xlpm._resolveDate, CHRONO.RESOLVE_CALENDAR_DATE(_xlpm._YMD, _xlpm._julianCalendar), CHRONO.FORMAT_ISO_CALENDAR_DATE(_xlpm._resolveDate, _xlpm._dateOptions, _xlpm._julianCalendar)))), _xlpm.fnFormatISODateTime, _xlfn.LAMBDA(_xlpm._YMDT, _xlfn.LET(_xlpm._validateYMDT, _xlpm.fnValidate(_xlpm._YMDT), IF(COLUMNS(_xlpm._validateYMDT) = 1, INDEX(_xlpm._validateYMDT, 1, 1), _xlfn.LET(_xlpm._timeInfo, CHRONO._FORMAT_TIME_OF_DAY(INDEX(_xlpm._validateYMDT, 1, 4), _xlpm._timeOfDayOptionSet), _xlpm._carryDay, INDEX(_xlpm._timeInfo, 1, 1), _xlpm._timePart, INDEX(_xlpm._timeInfo, 1, 2), _xlpm._datePart, _xlpm.fnResolveDatePart(_xlpm._validateYMDT, _xlpm._carryDay), IF(_xlpm._timePart = "", _xlpm._datePart, _xlfn.CONCAT(_xlpm._datePart, _xlpm._timePart, _xlpm._TZOpart)))))), _xlpm._date_YMDT, FN.NULLIFY(_xlpm.Date_YMDT), _xlfn.BYROW(_xlpm._date_YMDT, _xlfn.LAMBDA(_xlpm._row, _xlpm.fnFormatISODateTime(_xlpm._row)))))</definedName>
    <definedName name="CHRONO.FORMAT_ISO_TZO">_xlfn.LAMBDA(_xlpm.TZOMinutes,_xlop.Options, _xlfn.LET(_xlpm._options, FN.NULLIFY(_xlpm.Options), _xlpm._basic, IFERROR(SEARCH("B", _xlpm._options), 0) &gt; 0, _xlpm._zulu, IFERROR(SEARCH("Z", _xlpm._options), 0) &gt; 0, _xlpm._lowOrder, LEFT(FN.SIFT_FOR_CHARS(_xlpm._options, "HMS")), _xlpm._fmt, _xlfn.SWITCH(_xlpm._lowOrder, "", IF(_xlpm._basic, "Bm0", "Im0"), "H", "BH", "M", IF(_xlpm._basic, "BM", "IM"), "S", IF(_xlpm._basic, "BS0", "IS0")), _xlpm.fnFormatTZO, _xlfn.LAMBDA(_xlpm._TZOMinutes, IF(ISERROR(_xlpm._TZOMinutes), _xlpm._TZOMinutes * {1}, IF(_xlpm._TZOMinutes = "", "", IF(NOT(ISNUMBER(_xlpm._TZOMinutes)), {#VALUE!}, IF(NOT(CHRONO.IS_VALID_TZO(_xlpm._TZOMinutes)), {#NUM!}, IF((_xlpm._lowOrder = "H") * (MOD(_xlpm._TZOMinutes, 60) &lt;&gt; 0), {#NUM!}, IF((_xlpm._TZOMinutes = 0) * _xlpm._zulu, "Z", _xlfn.LET(_xlpm._signChar, IF(_xlpm._TZOMinutes &gt;= 0, "+", "−"), _xlpm._tod, CHRONO.FORMAT_TIME_OF_DAY(ABS(_xlpm._TZOMinutes) / 1440, _xlpm._fmt), _xlfn.CONCAT(_xlpm._signChar, RIGHT(_xlpm._tod, LEN(_xlpm._tod) - 1)))))))))), _xlfn.MAP(FN.NULLIFY(_xlpm.TZOMinutes), _xlfn.LAMBDA(_xlpm._element, _xlpm.fnFormatTZO(_xlpm._element)))))</definedName>
    <definedName name="CHRONO.FORMAT_ISO_WEEK_DATE">_xlfn.LAMBDA(_xlpm.Date_YWD,_xlop.Options,_xlop.JulianCalendar, _xlfn.LET(_xlpm._options, FN.NULLIFY(_xlpm.Options), _xlpm._julianCalendar, FN.COERCE(_xlpm.JulianCalendar) &lt;&gt; 0, _xlpm._basic, IFERROR(SEARCH("B", _xlpm._options), 0) &gt; 0, _xlpm._alwaysSign, IFERROR(FIND("+", _xlpm._options), 0) &gt; 0, _xlpm._separator, IF(_xlpm._basic, "", "-"), _xlpm.fnFormatISOWeekDate, _xlfn.LAMBDA(_xlpm._date_YWD, IF(ARRAYS.IS_EMPTY(_xlpm._date_YWD), "", _xlfn.LET(_xlpm._validateYWD, CHRONO.VALIDATE_ISO_WEEK_DATE(_xlpm._date_YWD, _xlpm._julianCalendar), _xlpm._firstError, ARRAYS.H_ERROR(_xlpm._validateYWD), IF(ISERROR(_xlpm._firstError), _xlpm._firstError * {1}, _xlfn.LET(_xlpm._sYear, CHRONO.FORMAT_ISO_YEAR(INDEX(_xlpm._validateYWD, 1, 1), _xlpm._alwaysSign), _xlpm._sWeek, TEXT(INDEX(_xlpm._validateYWD, 1, 2), "W00"), IF(INDEX(_xlpm._validateYWD, 1, 3) = "", _xlfn.CONCAT(_xlpm._sYear, _xlpm._separator, _xlpm._sWeek), _xlfn.LET(_xlpm._sDay, TEXT(INDEX(_xlpm._validateYWD, 1, 3), "0"), _xlfn.CONCAT(_xlpm._sYear, _xlpm._separator, _xlpm._sWeek, _xlpm._separator, _xlpm._sDay)))))))), _xlpm._date_YWD, FN.NULLIFY(_xlpm.Date_YWD), _xlfn.BYROW(_xlpm._date_YWD, _xlfn.LAMBDA(_xlpm._row, _xlpm.fnFormatISOWeekDate(_xlpm._row)))))</definedName>
    <definedName name="CHRONO.FORMAT_ISO_YEAR">_xlfn.LAMBDA(_xlpm.YearCE,_xlop.AlwaysSign, _xlfn.LET(_xlpm._alwaysSign, FN.COERCE(_xlpm.AlwaysSign), _xlpm.fnFormatISOYear, _xlfn.LAMBDA(_xlpm._year, IF(ISERROR(_xlpm._year), _xlpm._year * {1}, IF(_xlpm._year = "", "", IF(NOT(ISNUMBER(_xlpm._year)), {#VALUE!}, IF(NOT(FN.IS_INTEGER(_xlpm._year)), {#NUM!}, _xlfn.LET(_xlpm._yearFmt, IF(_xlpm._alwaysSign, "+0000;−0000;+0000;", IF((_xlpm._year &gt;= 0) * (_xlpm._year &lt;= 9999), "0000;−0000", "+0000;−0000")), TEXT(_xlpm._year, _xlpm._yearFmt))))))), _xlfn.MAP(FN.NULLIFY(_xlpm.YearCE), _xlfn.LAMBDA(_xlpm._element, _xlpm.fnFormatISOYear(_xlpm._element)))))</definedName>
    <definedName name="CHRONO.FORMAT_LITERARY_DATE">_xlfn.LAMBDA(_xlpm.Date_YMDW,_xlop.Options,_xlop.LanguageCode,_xlop.JulianCalendar, _xlfn.LET(_xlpm._options, FN.NULLIFY(_xlpm.Options), _xlpm._languageID, FN.LANGUAGE_ID(FN.NULLIFY(_xlpm.LanguageCode)), _xlpm._julianCalendar, FN.COERCE(_xlpm.JulianCalendar) &lt;&gt; 0, _xlpm._showWeekday, IFERROR(SEARCH("W", _xlpm._options), 0) &gt; 0, _xlpm._short, IFERROR(SEARCH("R", _xlpm._options), 0) &gt; 0, _xlpm._separator, IF(IFERROR(SEARCH("G", _xlpm._options), 0), " ", ", "), _xlpm._yearOptions, FN.SIFT_FOR_CHARS(_xlpm._options, "ETJK"), _xlpm.fnValidateYMD, _xlfn.LAMBDA(_xlpm._YMD, _xlfn.LET(_xlpm._firstError, ARRAYS.H_ERROR(_xlpm._YMD), IF(ISERROR(_xlpm._firstError), _xlpm._firstError * {1}, IF(NOT(ARRAYS.IS_NUMERIC_NULL(_xlpm._YMD)), {#VALUE!}, IF(ARRAYS.HAS_DECIMAL(_xlfn.TAKE(_xlpm._YMD, 1, 2)), {#NUM!}, _xlfn.LET(_xlpm._month, INDEX(_xlpm._YMD, 1, 2), _xlpm._day, INDEX(_xlpm._YMD, 1, 3), _xlpm._validDate, IF((_xlpm._month = "") * (_xlpm._day &gt;= 1) * (_xlpm._day &lt;= 31), TRUE, CHRONO.IS_VALID_CALENDAR_DATE(_xlpm._YMD, TRUE, _xlpm._julianCalendar)), IF(_xlpm._validDate, TRUE, {#NUM!}))))))), _xlpm.fnWeekday, _xlfn.LAMBDA(_xlpm._YMD,_xlpm._DoW, _xlfn.LET(_xlpm._validateDoW, IF(ISERROR(_xlpm._DoW), _xlpm._DoW * {1}, IF(_xlpm._DoW = "", "", IF(NOT(ISNUMBER(_xlpm._DoW)), {#VALUE!}, _xlfn.LET(_xlpm._iDoW, INT(_xlpm._DoW), IF((_xlpm._iDoW &gt;= 1) * (_xlpm._iDoW &lt;= 7), _xlpm._iDoW, {#NUM!}))))), _xlpm._resolveDoW, IF(ISERROR(_xlpm._validateDoW), _xlpm._validateDoW * {1}, IF(ARRAYS.HAS_EMPTY(_xlpm._YMD), _xlpm._validateDoW, _xlfn.LET(_xlpm._MJDN, CHRONO.MJDN(_xlpm._YMD, _xlpm._julianCalendar), _xlpm._calcDoW, CHRONO.MJDN_TO_WEEKDAY(_xlpm._MJDN), IF(ISNUMBER(_xlpm._validateDoW), IF(_xlpm._calcDoW = _xlpm._validateDoW, _xlpm._calcDoW, {#NUM!}), _xlpm._calcDoW)))), CHRONO.WEEKDAY_NAME(_xlpm._resolveDoW, _xlpm._short, _xlpm._languageID))), _xlpm.fnDatePart, _xlfn.LAMBDA(_xlpm._validatedYMDTW, _xlfn.LET(_xlpm._YMD, _xlfn.TAKE(_xlpm._validatedYMDTW, 1, 3), IF(ARRAYS.IS_EMPTY(_xlpm._YMD), "", _xlfn.LET(_xlpm._sYear, CHRONO.FORMAT_LITERARY_YEAR(INDEX(_xlpm._YMD, 1, 1), _xlpm._yearOptions), _xlpm._sMonth, CHRONO.MONTH_NAME(INDEX(_xlpm._YMD, 1, 2), _xlpm._short, _xlpm._languageID), _xlpm._sDay, FN.FORMAT_ORDINAL(INDEX(_xlpm._YMD, 1, 3)), _xlpm._sMonthDay, _xlfn.TEXTJOIN(" ", TRUE, _xlpm._sMonth, _xlpm._sDay), _xlfn.TEXTJOIN(_xlpm._separator, TRUE, _xlpm._sMonthDay, _xlpm._sYear))))), _xlpm.fnFormatLiteraryDate, _xlfn.LAMBDA(_xlpm._date_YMDW, IF(COLUMNS(_xlpm._date_YMDW) &gt; 4, {#CALC!}, _xlfn.LET(_xlpm._expandYMDW, _xlfn.EXPAND(_xlpm._date_YMDW, 1, 4, ""), _xlpm._YMD, _xlfn.TAKE(_xlpm._expandYMDW, 1, 3), _xlpm._W, INDEX(_xlpm._expandYMDW, 1, 4), _xlpm._isValidYMD, _xlpm.fnValidateYMD(_xlpm._YMD), IF(ISERROR(_xlpm._isValidYMD), _xlpm._isValidYMD * {1}, _xlfn.LET(_xlpm._sDate, _xlpm.fnDatePart(_xlpm._YMD), IF(NOT(_xlpm._showWeekday), _xlpm._sDate, _xlfn.LET(_xlpm._sWeekday, _xlpm.fnWeekday(_xlpm._YMD, _xlpm._W), _xlfn.TEXTJOIN(_xlpm._separator, TRUE, _xlpm._sWeekday, _xlpm._sDate)))))))), _xlfn.BYROW(FN.NULLIFY(_xlpm.Date_YMDW), _xlfn.LAMBDA(_xlpm._row, _xlpm.fnFormatLiteraryDate(_xlpm._row)))))</definedName>
    <definedName name="CHRONO.FORMAT_LITERARY_DATETIME">_xlfn.LAMBDA(_xlpm.Date_YMDWT,_xlop.Options,_xlop.LanguageCode,_xlop.JulianCalendar, _xlfn.LET(_xlpm._options, IF(_xlfn.ISOMITTED(_xlpm.Options), "", _xlpm.Options), _xlpm._languageID, FN.LANGUAGE_ID(FN.NULLIFY(_xlpm.LanguageCode)), _xlpm._julianCalendar, FN.COERCE(_xlpm.JulianCalendar) &lt;&gt; 0, _xlpm._showWeekday, IFERROR(SEARCH("W", _xlpm._options), 0) &gt; 0, _xlpm._short, IFERROR(SEARCH("R", _xlpm._options), 0) &gt; 0, _xlpm._delim, IF(IFERROR(SEARCH("G", _xlpm._options), 0) &gt; 0, " ", ", "), _xlpm._yearOptions, FN.SIFT_FOR_CHARS(_xlpm._options, "ETJK", 1), _xlpm._timeOptions, "C" &amp; FN.SIFT_FOR_CHARS(_xlpm._options, "JKLDHMS"), _xlpm._timeOfDayOptionSet, CHRONO._FORMAT_TIME_OF_DAY_OPTIONS(_xlpm._timeOptions, TRUE), _xlpm.fnValidate, _xlfn.LAMBDA(_xlpm._YMDWT, IF(COLUMNS(_xlpm._YMDWT) &gt; 5, {#CALC!}, IF(ARRAYS.IS_EMPTY(_xlpm._YMDWT), "", _xlfn.LET(_xlpm._firstError, ARRAYS.H_ERROR(_xlpm._YMDWT), IF(ISERROR(_xlpm._firstError), _xlpm._firstError * {1}, IF(NOT(ARRAYS.IS_NUMERIC_NULL(_xlpm._YMDWT)), {#VALUE!}, _xlfn.LET(_xlpm._expandYMDWT, _xlfn.EXPAND(_xlpm._YMDWT, 1, 5, ""), IF(ARRAYS.HAS_NEGATIVE(_xlfn.DROP(_xlpm._expandYMDWT, , 1)), {#NUM!}, IF(N(INDEX(_xlpm._expandYMDWT, 1, 5)) &gt; 1, {#NUM!}, _xlpm._expandYMDWT))))))))), _xlpm.fnResolveDatePart, _xlfn.LAMBDA(_xlpm._validateYMDWT,_xlpm._carryDay, _xlfn.LET(_xlpm._YMD, _xlfn.TAKE(_xlpm._validateYMDWT, 1, 3), IF(ARRAYS.IS_EMPTY(_xlpm._YMD), _xlfn.HSTACK("", "", "", ""), _xlfn.LET(_xlpm._resolveYMD, IF(_xlpm._carryDay = 0, _xlpm._YMD, IF(ARRAYS.HAS_EMPTY(_xlpm._YMD), _xlpm._YMD, _xlfn.LET(_xlpm._MJDN, CHRONO.MJDN(_xlpm._YMD, _xlpm._julianCalendar) + _xlpm._carryDay, CHRONO.MJDN_TO_CALENDAR_DATE(_xlpm._MJDN, _xlpm._julianCalendar)))), _xlpm._sYear, CHRONO.FORMAT_LITERARY_YEAR(INDEX(_xlpm._resolveYMD, 1, 1), _xlpm._yearOptions), _xlpm._sMonth, CHRONO.MONTH_NAME(INDEX(_xlpm._resolveYMD, 1, 2), _xlpm._short, _xlpm._languageID), _xlpm._sDay, FN.FORMAT_ORDINAL(INDEX(_xlpm._resolveYMD, 1, 3)), _xlpm._sMonthDay, _xlfn.TEXTJOIN(" ", TRUE, _xlpm._sMonth, _xlpm._sDay), _xlpm._sDate, _xlfn.TEXTJOIN(_xlpm._delim, TRUE, _xlpm._sMonthDay, _xlpm._sYear), _xlfn.HSTACK(_xlpm._sDate, _xlpm._resolveYMD))))), _xlpm.fnResolveWeekday, _xlfn.LAMBDA(_xlpm._YMD,_xlpm._DoW, IF(ARRAYS.IS_EMPTY(_xlpm._YMD) * FN.IS_EMPTY(_xlpm._DoW), "", _xlfn.LET(_xlpm._resolvedDoW, IF(ARRAYS.HAS_EMPTY(_xlpm._YMD), _xlpm._DoW, _xlfn.LET(_xlpm._MJDN, CHRONO.MJDN(_xlpm._YMD, _xlpm._julianCalendar), CHRONO.MJDN_TO_WEEKDAY(_xlpm._MJDN))), CHRONO.WEEKDAY_NAME(_xlpm._resolvedDoW, _xlpm._short, _xlpm._languageID)))), _xlpm.fnFormatLiteraryDateTime, _xlfn.LAMBDA(_xlpm._date_YMDWT, _xlfn.LET(_xlpm._validateYMDWT, _xlpm.fnValidate(_xlpm._date_YMDWT), IF(COLUMNS(_xlpm._validateYMDWT) = 1, INDEX(_xlpm._validateYMDWT, 1, 1), _xlfn.LET(_xlpm._time, INDEX(_xlpm._validateYMDWT, 1, 5), _xlpm._DT, CHRONO._FORMAT_TIME_OF_DAY(_xlpm._time, _xlpm._timeOfDayOptionSet), _xlpm._carryDay, INDEX(_xlpm._DT, 1, 1), _xlpm._timePart, INDEX(_xlpm._DT, 1, 2), _xlpm._dateInfo, _xlpm.fnResolveDatePart(_xlpm._validateYMDWT, _xlpm._carryDay), _xlpm._datePart, INDEX(_xlpm._dateInfo, 1, 1), _xlpm._resolveYMD, _xlfn.DROP(_xlpm._dateInfo, , 1), _xlpm._sDateTime, _xlfn.TEXTJOIN(_xlpm._delim, TRUE, _xlpm._datePart, _xlpm._timePart), IF(NOT(_xlpm._showWeekday), _xlpm._sDateTime, _xlfn.LET(_xlpm._sDoW, _xlpm.fnResolveWeekday(_xlpm._resolveYMD, INDEX(_xlpm._validateYMDWT, 1, 4)), _xlfn.TEXTJOIN(_xlpm._delim, TRUE, _xlpm._sDoW, _xlpm._sDateTime))))))), _xlfn.BYROW(FN.NULLIFY(_xlpm.Date_YMDWT), _xlfn.LAMBDA(_xlpm._row, _xlpm.fnFormatLiteraryDateTime(_xlpm._row)))))</definedName>
    <definedName name="CHRONO.FORMAT_LITERARY_YEAR">_xlfn.LAMBDA(_xlpm.YearCE,_xlop.Options, _xlfn.LET(_xlpm._options, IF(_xlfn.ISOMITTED(_xlpm.Options), "", _xlpm.Options), _xlpm._alwaysShowEra, IFERROR(SEARCH("E", _xlpm._options), 0) &gt; 0, _xlpm._dotted, IFERROR(SEARCH("J", _xlpm._options), 0) &gt; 0, _xlpm._noSpace, IFERROR(SEARCH("K", _xlpm._options), 0) &gt; 0, _xlpm._traditional, IFERROR(SEARCH("T", _xlpm._options), 0) &gt; 0, _xlpm._eraMatrix, {" CE","CE"," C.E.","C.E.";" BCE","BCE"," B.C.E.","B.C.E.";" AD","AD"," A.D.","A.D.";" BC","BC"," B.C.","B.C."}, _xlpm._r, 1 + (2 * N(_xlpm._traditional)), _xlpm._c, 1 + N(_xlpm._noSpace) + (2 * N(_xlpm._dotted)), _xlpm._CE, INDEX(_xlpm._eraMatrix, _xlpm._r, _xlpm._c), _xlpm._BCE, INDEX(_xlpm._eraMatrix, _xlpm._r + 1, _xlpm._c), _xlpm.fnFormatLiteraryYear, _xlfn.LAMBDA(_xlpm._yearCE, IF(ISERROR(_xlpm._yearCE), _xlpm._yearCE * {1}, IF(_xlpm._yearCE = "", "", IF(NOT(ISNUMBER(_xlpm._yearCE)), {#VALUE!}, IF(NOT(FN.IS_INTEGER(_xlpm._yearCE)), {#NUM!}, _xlfn.LET(_xlpm._isCE, _xlpm._yearCE &gt;= 1, _xlpm._year, IF(_xlpm._isCE, _xlpm._yearCE, 1 - _xlpm._yearCE), _xlpm._suffix, IF(NOT(_xlpm._isCE), _xlpm._BCE, IF(_xlpm._yearCE &lt; 1000, _xlpm._CE, IF(_xlpm._alwaysShowEra, _xlpm._CE, ""))), TEXT(_xlpm._year, "0") &amp; _xlpm._suffix)))))), _xlfn.MAP(FN.NULLIFY(_xlpm.YearCE), _xlfn.LAMBDA(_xlpm._element, _xlpm.fnFormatLiteraryYear(_xlpm._element)))))</definedName>
    <definedName name="CHRONO.FORMAT_MIL_DTG">_xlfn.LAMBDA(_xlpm.Date_YMDT,_xlop.TZOMinutes,_xlop.Options, _xlfn.LET(_xlpm._tzo, FN.NULLIFY(_xlpm.TZOMinutes), _xlpm._militaryTZ, _xlfn.LET(_xlpm._z, IF(_xlpm._tzo = "", {#N/A}, _xlpm._tzo), CHRONO.TZO_TO_MILITARY(_xlpm._z)), _xlpm._sTZ, INDEX(_xlpm._militaryTZ, 1, 1), _xlpm._milOffset, INDEX(_xlpm._militaryTZ, 1, 3), _xlpm._options, FN.NULLIFY(_xlpm.Options), _xlpm._short, IFERROR(SEARCH("S", _xlpm._options), 0) &gt; 0, _xlpm._spacing, IFERROR(SEARCH("X", _xlpm._options), 0) &gt; 0, _xlpm._spc, IF(_xlpm._spacing, " ", ""), _xlpm._timeFmt, IF(_xlpm._short, IF(_xlpm._spacing, "[HH] mm", "[HH]mm"), IF(_xlpm._spacing, "[HH] mm ss", "[HH]mmss")), _xlpm._lowOrder, 4 - N(_xlpm._short), _xlpm._roundingOverride, _xlfn.LET(_xlpm._r, LEFT(FN.SIFT_FOR_CHARS(_xlpm._options, "NF")), _xlfn.SWITCH(_xlpm._r, "N", 1, "F", -1, 0)), _xlpm.fnFormatTime, _xlfn.LAMBDA(_xlpm._time, _xlfn.LET(_xlpm._nominalTime, N(_xlpm._time) + _xlpm._milOffset, IF(_xlpm._nominalTime = 1, _xlfn.HSTACK(0, TEXT(1, _xlpm._timeFmt)), _xlfn.LET(_xlpm._DT, CHRONO.ROUND_TO_DT(_xlpm._nominalTime, _xlpm._lowOrder, 0, _xlpm._roundingOverride), _xlpm._ToD, INDEX(_xlpm._DT, 1, 2), _xlpm._carryDay, INDEX(_xlpm._DT, 1, 1), _xlpm._sTime, TEXT(_xlpm._ToD, _xlpm._timeFmt), _xlfn.HSTACK(_xlpm._carryDay, _xlpm._sTime))))), _xlpm.fnFormatDTG, _xlfn.LAMBDA(_xlpm._date_YMDT, IF(COLUMNS(_xlpm._date_YMDT) &lt;&gt; 4, {#CALC!}, IF(ARRAYS.IS_EMPTY(_xlpm._date_YMDT), "", _xlfn.LET(_xlpm._firstError, ARRAYS.H_ERROR(_xlpm._date_YMDT), IF(ISERROR(_xlpm._firstError), _xlpm._firstError * {1}, IF(NOT(ARRAYS.IS_NUMERIC_NULL(_xlpm._date_YMDT)), {#VALUE!}, IF(INDEX(_xlpm._date_YMDT, 1, 3) = "", {#VALUE!}, _xlfn.LET(_xlpm._isPlanner, ARRAYS.IS_EMPTY(_xlfn.TAKE(_xlpm._date_YMDT, 1, 2)), IF(_xlpm._isPlanner, _xlfn.LET(_xlpm._DT, _xlpm.fnFormatTime(INDEX(_xlpm._date_YMDT, 1, 4)), _xlpm._day, N(INDEX(_xlpm._date_YMDT, 1, 3)) + INDEX(_xlpm._DT, 1, 1), _xlpm._sDay, TEXT(_xlpm._day, "00"), _xlpm._sTime, INDEX(_xlpm._DT, 1, 2), _xlfn.CONCAT(_xlpm._sDay, _xlpm._spc, _xlpm._sTime, _xlpm._spc, _xlpm._sTZ)), _xlfn.LET(_xlpm._validateYMD, CHRONO.VALIDATE_CALENDAR_DATE(_xlfn.TAKE(_xlpm._date_YMDT, 1, 3), FALSE), _xlpm._firstError1, ARRAYS.H_ERROR(_xlpm._validateYMD), IF(ISERROR(_xlpm._firstError1), _xlpm._firstError1 * {1}, _xlfn.LET(_xlpm._DT, _xlpm.fnFormatTime(INDEX(_xlpm._date_YMDT, 1, 4)), _xlpm._day, INDEX(_xlpm._validateYMD, 1, 3) + INDEX(_xlpm._DT, 1, 1), _xlpm._resolveYMD, CHRONO.RESOLVE_CALENDAR_DATE(_xlfn.HSTACK(_xlfn.TAKE(_xlpm._validateYMD, 1, 2), _xlpm._day), FALSE), _xlpm._year, INDEX(_xlpm._resolveYMD, 1, 1), IF((_xlpm._year &lt; 1951) + (_xlpm._year &gt; 2050), {#NUM!}, _xlfn.LET(_xlpm._sTime, INDEX(_xlpm._DT, 1, 2), _xlpm._sDay, TEXT(INDEX(_xlpm._resolveYMD, 1, 3), "00"), _xlpm._sMonth, UPPER(CHRONO.MONTH_NAME(INDEX(_xlpm._resolveYMD, 1, 2), TRUE, TRUE)), _xlpm._sYY, TEXT(MOD(_xlpm._year, 100), "00"), _xlfn.CONCAT(_xlpm._sDay, _xlpm._spc, _xlpm._sTime, _xlpm._spc, _xlpm._sTZ, _xlpm._spc, _xlpm._sMonth, _xlpm._spc, _xlpm._sYY))))))))))))))), _xlpm._date_YMDT, FN.NULLIFY(_xlpm.Date_YMDT), _xlfn.BYROW(_xlpm._date_YMDT, _xlfn.LAMBDA(_xlpm._row, _xlpm.fnFormatDTG(_xlpm._row)))))</definedName>
    <definedName name="CHRONO.FORMAT_TIME_OF_DAY">_xlfn.LAMBDA(_xlpm.TimeOfDay,_xlop.Options, _xlfn.LET(_xlpm._optionSet, CHRONO._FORMAT_TIME_OF_DAY_OPTIONS(_xlpm.Options, FALSE), _xlfn.MAP(FN.NULLIFY(_xlpm.TimeOfDay), _xlfn.LAMBDA(_xlpm._element, _xlfn.LET(_xlpm._DT, CHRONO._FORMAT_TIME_OF_DAY(_xlpm._element, _xlpm._optionSet), INDEX(_xlpm._DT, 1, 2))))))</definedName>
    <definedName name="CHRONO.FORMAT_TIMESPAN">_xlfn.LAMBDA(_xlpm.TimeSpan_D,_xlop.Options, _xlfn.LET(_xlpm._timeSpanFormatOptions, CHRONO._FORMAT_TIMESPAN_OPTIONS(_xlpm.Options), _xlfn.MAP(FN.NULLIFY(_xlpm.TimeSpan_D), _xlfn.LAMBDA(_xlpm._element, CHRONO._FORMAT_TIMESPAN(_xlpm._element, _xlpm._timeSpanFormatOptions)))))</definedName>
    <definedName name="CHRONO.GREGORIAN_TO_JULIAN">_xlfn.LAMBDA(_xlpm.Date_YMD, _xlfn.LET(_xlpm._JDN, CHRONO.JDN(_xlpm.Date_YMD, 0), CHRONO.JDN_TO_CALENDAR_DATE(_xlpm._JDN, 1)))</definedName>
    <definedName name="CHRONO.HOURS_TO_TIMESPAN">_xlfn.LAMBDA(_xlpm.Hours, IF(_xlpm.Hours = "", "", _xlpm.Hours / 24))</definedName>
    <definedName name="CHRONO.IS_LEAP_YEAR">_xlfn.LAMBDA(_xlpm.YearCE,_xlop.JulianCalendar, _xlfn.LET(_xlpm._gregorian, FN.COERCE(_xlpm.JulianCalendar) = 0, _xlpm.fnIsLeapYear, _xlfn.LAMBDA(_xlpm._yearCE, IF(ISERROR(_xlpm._yearCE), _xlpm._yearCE * {1}, IF(_xlpm._yearCE = "", "", IF(NOT(ISNUMBER(_xlpm._yearCE)), {#VALUE!}, _xlfn.LET(_xlpm._iYear, INT(_xlpm._yearCE), IF(_xlpm._gregorian, IF(MOD(_xlpm._iYear, 400) = 0, TRUE, IF(MOD(_xlpm._iYear, 100) = 0, FALSE, MOD(_xlpm._iYear, 4) = 0)), MOD(_xlpm._iYear, 4) = 0)))))), _xlfn.MAP(FN.NULLIFY(_xlpm.YearCE), _xlfn.LAMBDA(_xlpm._element, _xlpm.fnIsLeapYear(_xlpm._element)))))</definedName>
    <definedName name="CHRONO.IS_VALID_CALENDAR_DATE">_xlfn.LAMBDA(_xlpm.Date_YMD,_xlop.AllowPartial,_xlop.JulianCalendar, _xlfn.LET(_xlpm._allowPartial, FN.COERCE(_xlpm.AllowPartial) &lt;&gt; 0, _xlpm._julianCalendar, FN.COERCE(_xlpm.JulianCalendar) &lt;&gt; 0, _xlpm._date_YMD, FN.NULLIFY(_xlpm.Date_YMD), _xlfn.BYROW(_xlpm._date_YMD, _xlfn.LAMBDA(_xlpm._row, _xlfn.LET(_xlpm._validateDate, CHRONO.VALIDATE_CALENDAR_DATE(_xlpm._row, _xlpm._julianCalendar), IF(ARRAYS.IS_EMPTY(_xlpm._validateDate), FALSE, IF(_xlpm._allowPartial, NOT(ARRAYS.HAS_ERROR(_xlpm._validateDate)), ARRAYS.IS_NUMERIC(_xlpm._validateDate))))))))</definedName>
    <definedName name="CHRONO.IS_VALID_DT">_xlfn.LAMBDA(_xlpm.DT, _xlfn.BYROW(FN.NULLIFY(_xlpm.DT), _xlfn.LAMBDA(_xlpm._row, IF(ARRAYS.IS_EMPTY(_xlpm._row), FALSE, _xlfn.LET(_xlpm._validateDT, CHRONO.VALIDATE_DT(_xlpm._row), NOT(ARRAYS.HAS_ERROR(_xlpm._validateDT)))))))</definedName>
    <definedName name="CHRONO.IS_VALID_ISO_WEEK_DATE">_xlfn.LAMBDA(_xlpm.Date_YWD,_xlop.JulianCalendar, _xlfn.LET(_xlpm._julianCalendar, FN.COERCE(_xlpm.JulianCalendar) &lt;&gt; 0, _xlpm.fnIsValidWeekDate, _xlfn.LAMBDA(_xlpm._date_YWD, IF(ARRAYS.IS_EMPTY(_xlpm._date_YWD), FALSE, _xlfn.LET(_xlpm._validateYWD, CHRONO.VALIDATE_ISO_WEEK_DATE(_xlpm._date_YWD, _xlpm._julianCalendar), NOT(ARRAYS.HAS_ERROR(_xlpm._validateYWD))))), _xlpm._date_YWD, FN.NULLIFY(_xlpm.Date_YWD), _xlfn.BYROW(_xlpm._date_YWD, _xlfn.LAMBDA(_xlpm._row, _xlpm.fnIsValidWeekDate(_xlpm._row)))))</definedName>
    <definedName name="CHRONO.IS_VALID_TIME_OF_DAY">_xlfn.LAMBDA(_xlpm.Time_HMS,_xlop.Allow24Hour, _xlfn.LET(_xlpm._allow24hr, FN.COERCE(_xlpm.Allow24Hour) &lt;&gt; 0, _xlpm.fnValidateToD, _xlfn.LAMBDA(_xlpm._time_HMS, IF(COLUMNS(_xlpm._time_HMS) &lt;&gt; 3, FALSE, IF(NOT(ARRAYS.IS_NUMERIC(_xlpm._time_HMS)), FALSE, IF(ARRAYS.HAS_NEGATIVE(_xlpm._time_HMS), FALSE, IF(INDEX(_xlpm._time_HMS, 1, 3) &gt;= 60, FALSE, IF(INDEX(_xlpm._time_HMS, 1, 2) &gt;= 60, FALSE, IF(NOT(FN.IS_INTEGER(INDEX(_xlpm._time_HMS, 1, 2))), FALSE, IF(NOT(FN.IS_INTEGER(INDEX(_xlpm._time_HMS, 1, 1))), FALSE, IF(INDEX(_xlpm._time_HMS, 1, 1) &lt; 24, TRUE, IF(INDEX(_xlpm._time_HMS, 1, 1) &gt; 24, FALSE, IF(_xlpm._allow24hr = 0, FALSE, IF(INDEX(_xlpm._time_HMS, 1, 2) &gt; 0, FALSE, IF(INDEX(_xlpm._time_HMS, 1, 3) &gt; 0, FALSE, TRUE))))))))))))), _xlfn.BYROW(FN.NULLIFY(_xlpm.Time_HMS), _xlfn.LAMBDA(_xlpm._row, _xlpm.fnValidateToD(_xlpm._row)))))</definedName>
    <definedName name="CHRONO.IS_VALID_TIMESPAN">_xlfn.LAMBDA(_xlpm.TimeSpan_C5, _xlfn.LET(_xlpm.fnValidateTimeSpan, _xlfn.LAMBDA(_xlpm._timeSpan, _xlfn.LET(_xlpm._colCount, COLUMNS(_xlpm._timeSpan), IF(_xlpm._colCount &gt; 5, FALSE, IF(_xlpm._colCount &lt; 2, FALSE, IF(NOT(ARRAYS.IS_NUMERIC_NULL(_xlpm._timeSpan)), FALSE, _xlfn.LET(_xlpm._sign, INDEX(_xlpm._timeSpan, 1, 1), IF(NOT(ARRAYS.HAS_VALUE(_xlpm._sign, {-1,0,1})), FALSE, _xlfn.LET(_xlpm._DHMS, _xlfn.DROP(_xlpm._timeSpan, , 1), _xlpm._isEmpty, _xlfn.EXPAND(N(FN.IS_EMPTY(_xlpm._DHMS)), , 4, 1), IF(ARRAYS.ARE_EQUAL(_xlpm._isEmpty, {1,1,1,1}), FALSE, IF(ARRAYS.ARE_EQUAL(_xlpm._isEmpty, {0,1,1,0}), FALSE, IF(ARRAYS.ARE_EQUAL(_xlpm._isEmpty, {0,0,1,0}), FALSE, IF(ARRAYS.ARE_EQUAL(_xlpm._isEmpty, {0,1,0,0}), FALSE, _xlfn.LET(_xlpm._isNumber, N(ISNUMBER(_xlpm._DHMS)), _xlpm._firstNumIdx, _xlfn.XMATCH(1, _xlpm._isNumber, 0, 1), _xlpm._lastNumIdx, _xlfn.XMATCH(1, _xlpm._isNumber, 0, -1), _xlpm._decimalIdx, _xlfn.IFNA(_xlfn.XMATCH(1, _xlpm._isNumber * N(NOT(FN.IS_INTEGER(_xlpm._DHMS))), 0, 1), 0), IF((_xlpm._decimalIdx &gt; 0) * (_xlpm._decimalIdx &lt; _xlpm._lastNumIdx), FALSE, _xlfn.LET(_xlpm._DHMS0, _xlfn.EXPAND(N(_xlpm._DHMS), , 4, 0), IF(ARRAYS.HAS_NEGATIVE(_xlpm._DHMS0), FALSE, IF((_xlpm._sign = 0) * ARRAYS.HAS_NONZERO(_xlpm._DHMS0), FALSE, IF((_xlpm._firstNumIdx &lt; 2) * (INDEX(_xlpm._DHMS0, 1, 2) &gt;= 24), FALSE, IF((_xlpm._firstNumIdx &lt; 3) * (INDEX(_xlpm._DHMS0, 1, 3) &gt;= 60), FALSE, IF((_xlpm._firstNumIdx &lt; 4) * (INDEX(_xlpm._DHMS0, 1, 4) &gt;= 60), FALSE, TRUE)))))))))))))))))))), _xlfn.BYROW(FN.NULLIFY(_xlpm.TimeSpan_C5), _xlfn.LAMBDA(_xlpm._row, _xlpm.fnValidateTimeSpan(_xlpm._row)))))</definedName>
    <definedName name="CHRONO.IS_VALID_TZO">_xlfn.LAMBDA(_xlpm.TZOMinutes, IF(NOT(ISNUMBER(_xlpm.TZOMinutes)), FALSE, ABS(_xlpm.TZOMinutes) &lt;= 900))</definedName>
    <definedName name="CHRONO.IS_VALID_YMDT">_xlfn.LAMBDA(_xlpm.Date_YMDT,_xlop.AllowPartial,_xlop.JulianCalendar, _xlfn.LET(_xlpm._date_YMDT, FN.NULLIFY(_xlpm.Date_YMDT), _xlpm._allowPartial, FN.COERCE(_xlpm.AllowPartial) &lt;&gt; 0, _xlpm._julianCalendar, FN.COERCE(_xlpm.JulianCalendar) &lt;&gt; 0, _xlfn.BYROW(_xlpm._date_YMDT, _xlfn.LAMBDA(_xlpm._row, IF(ARRAYS.IS_EMPTY(_xlpm._row), FALSE, _xlfn.LET(_xlpm._validateYMDT, CHRONO.VALIDATE_YMDT(_xlpm._row, _xlpm._julianCalendar), IF(_xlpm._allowPartial, NOT(ARRAYS.HAS_ERROR(_xlpm._validateYMDT)), ARRAYS.IS_NUMERIC(_xlpm._validateYMDT))))))))</definedName>
    <definedName name="CHRONO.ISO_DATETIME_TO_EXCELDATE">_xlfn.LAMBDA(_xlpm.Expression,_xlop.StrictISO, _xlfn.LET(_xlpm._MJDateTZO, CHRONO.ISO_DATETIME_TO_MJDATE(_xlpm.Expression, _xlpm.StrictISO, FALSE), _xlpm._excelDate, CHRONO.MJDATE_TO_EXCELDATE(_xlfn.CHOOSECOLS(_xlpm._MJDateTZO, 1)), _xlpm._TZO, _xlfn.CHOOSECOLS(_xlpm._MJDateTZO, 2), _xlfn.HSTACK(_xlpm._excelDate, _xlpm._TZO)))</definedName>
    <definedName name="CHRONO.ISO_DATETIME_TO_MJDATE">_xlfn.LAMBDA(_xlpm.Expression,_xlop.StrictISO,_xlop.JulianCalendar, _xlfn.LET(_xlpm._strictISO, FN.COERCE(_xlpm.StrictISO) &lt;&gt; 0, _xlpm._julianCalendar, FN.COERCE(_xlpm.JulianCalendar) &lt;&gt; 0, _xlpm.fnISOtoMJDate, _xlfn.LAMBDA(_xlpm._expr, IF(FN.IS_EMPTY(_xlpm._expr), {"",""}, _xlfn.LET(_xlpm._isoDateTime, CHRONO.PARSE_ISO_DATETIME(_xlpm._expr, _xlpm._strictISO, _xlpm._julianCalendar), _xlpm._y, _xlfn.CHOOSECOLS(_xlpm._isoDateTime, 1), _xlpm._t, _xlfn.CHOOSECOLS(_xlpm._isoDateTime, 4), _xlpm._tzo, _xlfn.CHOOSECOLS(_xlpm._isoDateTime, 5), _xlpm._dateValError, _xlfn.HSTACK({#VALUE!}, _xlpm._tzo), IF(ISERROR(_xlpm._y), _xlpm._dateValError, IF(NOT(FN.IS_NUMERIC_NULL(_xlpm._t)), _xlpm._dateValError, IF(FN.IS_EMPTY(_xlpm._y), _xlpm._dateValError, _xlfn.LET(_xlpm._MJDate, CHRONO.MODIFIED_JULIAN_DATE(_xlfn.DROP(_xlpm._isoDateTime, , -1), _xlpm._julianCalendar), _xlfn.HSTACK(_xlpm._MJDate, _xlpm._tzo)))))))), _xlpm._expression, FN.NULLIFY(INDEX(_xlpm.Expression, , 1)), _xlpm._rowCount, ROWS(_xlpm._expression), _xlpm._byRow, _xlfn.REDUCE("", _xlfn.SEQUENCE(_xlpm._rowCount), _xlfn.LAMBDA(_xlpm._acc,_xlpm._curr, _xlfn.VSTACK(_xlpm._acc, _xlpm.fnISOtoMJDate(INDEX(_xlpm._expression, _xlpm._curr, 1))))), _xlfn.DROP(_xlpm._byRow, 1)))</definedName>
    <definedName name="CHRONO.ISO_WEEK_DATE_TO_MJDN">_xlfn.LAMBDA(_xlpm.Date_YWD,_xlop.JulianCalendar, _xlfn.LET(_xlpm._julianCalendar, FN.COERCE(_xlpm.JulianCalendar) &lt;&gt; 0, _xlpm.fnISOWeekdateToMJDN, _xlfn.LAMBDA(_xlpm._date_YWD, IF(ARRAYS.IS_EMPTY(_xlpm._date_YWD), "", _xlfn.LET(_xlpm._firstError, ARRAYS.H_ERROR(_xlpm._date_YWD), IF(ISERROR(_xlpm._firstError), _xlpm._firstError * {1}, _xlfn.LET(_xlpm._validateYWD, CHRONO.VALIDATE_ISO_WEEK_DATE(_xlpm._date_YWD, _xlpm._julianCalendar), _xlpm._firstError1, ARRAYS.H_ERROR(_xlpm._validateYWD), IF(ISERROR(_xlpm._firstError1), _xlpm._firstError1 * {1}, _xlfn.LET(_xlpm._year, INDEX(_xlpm._validateYWD, 1, 1), _xlpm._week, INDEX(_xlpm._validateYWD, 1, 2), _xlpm._weekday, _xlfn.LET(_xlpm._d, INDEX(_xlpm._validateYWD, 1, 3), IF(_xlpm._d = "", 1, _xlpm._d)), _xlpm._shiftWeek, (_xlpm._week - 1) * 7, _xlpm._shiftDayOfWeek, MOD(_xlpm._weekday - 1, 7), _xlpm._firstDayOfYear, CHRONO.MJDN(_xlpm._year, _xlpm._julianCalendar), _xlpm._firstWeekDay, CHRONO.MJDN_TO_WEEKDAY(_xlpm._firstDayOfYear), _xlpm._yearCorrection, MOD(4 - _xlpm._firstWeekDay, 7) - 3, _xlpm._firstDayOfYear + _xlpm._yearCorrection + _xlpm._shiftWeek + _xlpm._shiftDayOfWeek))))))), _xlpm._date_YWD, FN.NULLIFY(_xlpm.Date_YWD), _xlfn.BYROW(_xlpm._date_YWD, _xlfn.LAMBDA(_xlpm._row, _xlpm.fnISOWeekdateToMJDN(_xlpm._row)))))</definedName>
    <definedName name="CHRONO.JDATE_ADDITION">_xlfn.LAMBDA(_xlpm.LocalJDate,_xlpm.AddValue,_xlop.Component,_xlop.JulianCalendar, _xlfn.LET(_xlpm._localMJDate, CHRONO.JDATE_TO_MJDATE(_xlpm.LocalJDate), _xlpm._resultMJDate, CHRONO.MJDATE_ADDITION(_xlpm._localMJDate, _xlpm.AddValue, _xlpm.Component, _xlpm.JulianCalendar), CHRONO.MJDATE_TO_JDATE(_xlpm._resultMJDate)))</definedName>
    <definedName name="CHRONO.JDATE_TO_JDN">_xlfn.LAMBDA(_xlpm.JDate, _xlfn.LET(_xlpm._JDate, FN.NULLIFY(_xlpm.JDate), IF(_xlpm._JDate = "", "", INT(_xlpm._JDate + 0.5))))</definedName>
    <definedName name="CHRONO.JDATE_TO_MJDATE">_xlfn.LAMBDA(_xlpm.JDate, _xlfn.LET(_xlpm._JDate, FN.NULLIFY(_xlpm.JDate), IF(_xlpm._JDate = "", "", _xlpm._JDate - 2400000.5)))</definedName>
    <definedName name="CHRONO.JDATE_TO_YMDT">_xlfn.LAMBDA(_xlpm.JDate,_xlop.LowOrder,_xlop.SecondPrecision,_xlop.RoundingOverride,_xlop.JulianCalendar, _xlfn.LET(_xlpm._MJDate, CHRONO.JDATE_TO_MJDATE(_xlpm.JDate), CHRONO.MJDATE_TO_YMDT(_xlpm._MJDate, _xlpm.LowOrder, _xlpm.SecondPrecision, _xlpm.RoundingOverride, _xlpm.JulianCalendar)))</definedName>
    <definedName name="CHRONO.JDN">_xlfn.LAMBDA(_xlpm.Date_YMD,_xlop.JulianCalendar, _xlfn.LET(_xlpm._julianCalendar, FN.COERCE(_xlpm.JulianCalendar) &lt;&gt; 0, _xlpm.fnResolveJDN, _xlfn.LAMBDA(_xlpm._date_YMD, IF(ARRAYS.IS_EMPTY(_xlpm._date_YMD), "", _xlfn.LET(_xlpm._validateDate, CHRONO.VALIDATE_CALENDAR_DATE(_xlpm._date_YMD, _xlpm._julianCalendar), _xlpm._firstError, ARRAYS.H_ERROR(_xlpm._validateDate), IF(ISERROR(_xlpm._firstError), _xlpm._firstError * {1}, _xlfn.LET(_xlpm._y, INDEX(_xlpm._validateDate, 1, 1), _xlpm._m, INDEX(_xlpm._validateDate, 1, 2), _xlpm._d, INDEX(_xlpm._validateDate, 1, 3), IF(_xlpm._m = "", _xlfn.LET(_xlpm._JDN_JAN0, CHRONO._JULIAN_DAY_NUMBER(_xlpm._y, 1, 0, _xlpm._julianCalendar), _xlpm._JDN_JAN0 + IF(_xlpm._d = "", 1, _xlpm._d)), IF(_xlpm._d = "", CHRONO._JULIAN_DAY_NUMBER(_xlpm._y, _xlpm._m, 1, _xlpm._julianCalendar), CHRONO._JULIAN_DAY_NUMBER(_xlpm._y, _xlpm._m, _xlpm._d, _xlpm._julianCalendar)))))))), _xlfn.BYROW(FN.NULLIFY(_xlpm.Date_YMD), _xlfn.LAMBDA(_xlpm._row, _xlpm.fnResolveJDN(_xlpm._row)))))</definedName>
    <definedName name="CHRONO.JDN_TO_CALENDAR_DATE">_xlfn.LAMBDA(_xlpm.JDN,_xlop.JulianCalendar, _xlfn.LET(_xlpm._julianCalendar, FN.COERCE(_xlpm.JulianCalendar) &lt;&gt; 0, _xlpm.fnJDNtoCalendarDate, _xlfn.LAMBDA(_xlpm._JDN, IF(ISERROR(_xlpm._JDN), _xlpm._JDN * {1,2,3}, IF(_xlpm._JDN = "", {"","",""}, IF(NOT(ISNUMBER(_xlpm._JDN)), {#VALUE!,#VALUE!,#VALUE!}, _xlfn.LET(_xlpm._YEAR4801BCE, -4800, _xlpm._DaysIn4Year, 1461, _xlpm._DaysInYear, 365, _xlpm._MonthCorrectionDays, 308, _xlpm._DaysIn4Months, 122, _xlpm._DaysIn5MonthsFromMarch, 153, IF(_xlpm._julianCalendar, _xlfn.LET(_xlpm._J4801BCE_JD0, -32083, _xlpm._days0, INT(_xlpm._JDN) - _xlpm._J4801BCE_JD0 - 1, _xlpm._quadYr, INT(_xlpm._days0 / _xlpm._DaysIn4Year), _xlpm._days1, _xlpm._days0 - _xlpm._quadYr * _xlpm._DaysIn4Year, _xlpm._remYr, INT((INT(_xlpm._days1 / _xlpm._DaysInYear) + 1) * 0.75), _xlpm._days2, _xlpm._days1 - _xlpm._remYr * _xlpm._DaysInYear, _xlpm._y, _xlpm._quadYr * 4 + _xlpm._remYr, _xlpm._m, INT((_xlpm._days2 * 5 + _xlpm._MonthCorrectionDays) / _xlpm._DaysIn5MonthsFromMarch) - 2, _xlpm._day, _xlpm._days2 - INT((_xlpm._m + 4) * _xlpm._DaysIn5MonthsFromMarch / 5) + _xlpm._DaysIn4Months + 1, _xlpm._year, _xlpm._YEAR4801BCE + _xlpm._y + INT((_xlpm._m + 2) / 12), _xlpm._month, MOD(_xlpm._m + 2, 12) + 1, _xlfn.HSTACK(_xlpm._year, _xlpm._month, _xlpm._day)), _xlfn.LET(_xlpm._G4801BCE_JD0, -32045, _xlpm._GregDaysIn400Year, 146097, _xlpm._GregDaysIn100Year, 36524, _xlpm._days0, INT(_xlpm._JDN) - _xlpm._G4801BCE_JD0 - 1, _xlpm._quadCent, INT(_xlpm._days0 / _xlpm._GregDaysIn400Year), _xlpm._days1, _xlpm._days0 - _xlpm._quadCent * _xlpm._GregDaysIn400Year, _xlpm._remCent, INT((INT(_xlpm._days1 / _xlpm._GregDaysIn100Year) + 1) * 0.75), _xlpm._days2, _xlpm._days1 - _xlpm._remCent * _xlpm._GregDaysIn100Year, _xlpm._quadYr, INT(_xlpm._days2 / _xlpm._DaysIn4Year), _xlpm._days3, _xlpm._days2 - _xlpm._quadYr * _xlpm._DaysIn4Year, _xlpm._remYr, INT((INT(_xlpm._days3 / _xlpm._DaysInYear) + 1) * 0.75), _xlpm._days4, _xlpm._days3 - _xlpm._remYr * _xlpm._DaysInYear, _xlpm._y, _xlpm._quadCent * 400 + _xlpm._remCent * 100 + _xlpm._quadYr * 4 + _xlpm._remYr, _xlpm._m, INT((_xlpm._days4 * 5 + _xlpm._MonthCorrectionDays) / _xlpm._DaysIn5MonthsFromMarch) - 2, _xlpm._day, _xlpm._days4 - INT((_xlpm._m + 4) * _xlpm._DaysIn5MonthsFromMarch / 5) + _xlpm._DaysIn4Months + 1, _xlpm._year, _xlpm._YEAR4801BCE + _xlpm._y + INT((_xlpm._m + 2) / 12), _xlpm._month, MOD(_xlpm._m + 2, 12) + 1, _xlfn.HSTACK(_xlpm._year, _xlpm._month, _xlpm._day)))))))), _xlpm._JDNcolumn, FN.NULLIFY(INDEX(_xlpm.JDN, , 1)), _xlpm._rowCount, ROWS(_xlpm._JDNcolumn), _xlpm._byRow, _xlfn.REDUCE("", _xlfn.SEQUENCE(_xlpm._rowCount), _xlfn.LAMBDA(_xlpm._acc,_xlpm._curr, _xlfn.VSTACK(_xlpm._acc, _xlpm.fnJDNtoCalendarDate(INDEX(_xlpm._JDNcolumn, _xlpm._curr, 1))))), _xlfn.DROP(_xlpm._byRow, 1)))</definedName>
    <definedName name="CHRONO.JDN_TO_JDATE">_xlfn.LAMBDA(_xlpm.JDN, _xlfn.LET(_xlpm._JDN, FN.NULLIFY(_xlpm.JDN), IF(_xlpm._JDN = "", "", _xlpm._JDN - 0.5)))</definedName>
    <definedName name="CHRONO.JDN_TO_MJDN">_xlfn.LAMBDA(_xlpm.JDN, _xlfn.LET(_xlpm._JDN, FN.NULLIFY(_xlpm.JDN), IF(ISERROR(_xlpm._JDN), _xlpm._JDN * {1}, IF(_xlpm._JDN = "", "", INT(_xlpm._JDN + 0.5) - 2400001))))</definedName>
    <definedName name="CHRONO.JDN_TO_WEEKDAY">_xlfn.LAMBDA(_xlpm.JDN, _xlfn.LET(_xlpm._MJDN, CHRONO.JDN_TO_MJDN(_xlpm.JDN), CHRONO.MJDN_TO_WEEKDAY(_xlpm._MJDN)))</definedName>
    <definedName name="CHRONO.JULIAN_DATE">_xlfn.LAMBDA(_xlpm.Date_YMDT,_xlop.JulianCalendar, _xlfn.LET(_xlpm._julianCalendar, FN.COERCE(_xlpm.JulianCalendar) &lt;&gt; 0, _xlpm.fnJulianDate, _xlfn.LAMBDA(_xlpm._date_YMDT, _xlfn.LET(_xlpm._MJDate, CHRONO.MODIFIED_JULIAN_DATE(_xlpm._date_YMDT), CHRONO.MJDATE_TO_JDATE(_xlpm._MJDate))), _xlfn.BYROW(FN.NULLIFY(_xlpm.Date_YMDT), _xlfn.LAMBDA(_xlpm._dateRow, _xlpm.fnJulianDate(_xlpm._dateRow)))))</definedName>
    <definedName name="CHRONO.JULIAN_TO_GREGORIAN">_xlfn.LAMBDA(_xlpm.Date_YMD, _xlfn.LET(_xlpm._JDN, CHRONO.JDN(_xlpm.Date_YMD, 1), CHRONO.JDN_TO_CALENDAR_DATE(_xlpm._JDN, 0)))</definedName>
    <definedName name="CHRONO.MILITARY_TZO">_xlfn.LAMBDA(_xlpm.Designator, _xlfn.LET(_xlpm._Designator, FN.NULLIFY(_xlpm.Designator), IF(ISERROR(_xlpm._Designator), _xlpm._Designator * {1}, IF(_xlpm._Designator = "", "", _xlfn.LET(_xlpm._code, CODE(_xlpm._Designator) - 64, IF(_xlpm._code &lt;= 0, {#VALUE!}, IF(_xlpm._code &gt; 26, {#VALUE!}, IF(_xlpm._code = 10, {#N/A}, IF(_xlpm._code = 26, 0, IF(_xlpm._code &lt;= 9, _xlpm._code * 60, IF(_xlpm._code &lt;= 13, (_xlpm._code - 1) * 60, IF(_xlpm._code &lt;= 25, (13 - _xlpm._code) * 60, {#VALUE!}))))))))))))</definedName>
    <definedName name="CHRONO.MINUTES_TO_TIMESPAN">_xlfn.LAMBDA(_xlpm.Minutes, IF(_xlpm.Minutes = "", "", _xlpm.Minutes / 1440))</definedName>
    <definedName name="CHRONO.MJDATE_ADDITION">_xlfn.LAMBDA(_xlpm.LocalMJDate,_xlpm.AddValue,_xlop.Component,_xlop.JulianCalendar, _xlfn.LET(_xlpm._component, IF(_xlfn.ISOMITTED(_xlpm.Component), "D", IF(_xlpm.Component = "", "D", _xlfn.LET(_xlpm._c, LEFT(FN.SIFT_FOR_CHARS(_xlpm.Component, "YQLWDHMS")), IF(_xlpm._c = "", "D", _xlpm._c)))), _xlpm._julianCalendar, FN.COERCE(_xlpm.JulianCalendar) &lt;&gt; 0, _xlpm.fnMJDateAddition, _xlfn.LAMBDA(_xlpm._localMJDate,_xlpm._addValue, IF(ISERROR(_xlpm._localMJDate), _xlpm._localMJDate * {1}, IF(ISERROR(_xlpm._addValue), _xlpm._addValue * {1}, IF(_xlpm._localMJDate = "", "", IF(_xlpm._addValue = "", _xlpm._localMJDate, IF(NOT(ISNUMBER(_xlpm._localMJDate)), {#VALUE!}, IF(NOT(ISNUMBER(_xlpm._addValue)), {#VALUE!}, IF(_xlpm._component = "W", _xlpm._localMJDate + ROUND(_xlpm._addValue * 7, 0), IF(_xlpm._component = "D", _xlpm._localMJDate + _xlpm._addValue, IF(_xlpm._component = "H", _xlpm._localMJDate + (_xlpm._addValue / 24), IF(_xlpm._component = "M", _xlpm._localMJDate + (_xlpm._addValue / 1440), IF(_xlpm._component = "S", _xlpm._localMJDate + (_xlpm._addValue / 86400), _xlfn.LET(_xlpm._avgDaysMonth, IF(_xlpm._julianCalendar, 30.4375, 30.436875), _xlpm._decAddMonths, _xlpm._addValue * _xlfn.SWITCH(_xlpm._component, "Y", 12, "Q", 3, "L", 1), _xlpm._intAddMonths, INT(_xlpm._decAddMonths), _xlpm._partialMonths, MOD(_xlpm._decAddMonths, 1), _xlpm._localDate_YMDT, CHRONO.MJDATE_TO_YMDT(_xlpm._localMJDate, , , , _xlpm._julianCalendar), _xlpm._addedDate_YMDT, _xlpm._localDate_YMDT + _xlfn.HSTACK(0, _xlpm._intAddMonths, ROUND(_xlpm._partialMonths * _xlpm._avgDaysMonth, 0), 0), _xlpm._resolve_YMDT, CHRONO.RESOLVE_YMDT(_xlpm._addedDate_YMDT, _xlpm._julianCalendar), CHRONO.MODIFIED_JULIAN_DATE(_xlpm._resolve_YMDT, _xlpm._julianCalendar)))))))))))))), _xlpm._localMJDate, FN.NULLIFY(INDEX(_xlpm.LocalMJDate, , 1)), _xlpm._addValue, FN.NULLIFY(INDEX(_xlpm.AddValue, , 1)), _xlpm._rowCount, ROWS(_xlpm._localMJDate), _xlpm._addCount, ROWS(_xlpm._addValue), IF(_xlpm._addCount = 1, _xlfn.LET(_xlpm._addScalar, INDEX(_xlpm._addValue, 1, 1), _xlpm._byMJDate, _xlfn.REDUCE("", _xlfn.SEQUENCE(_xlpm._rowCount), _xlfn.LAMBDA(_xlpm._acc,_xlpm._curr, _xlfn.VSTACK(_xlpm._acc, _xlpm.fnMJDateAddition(INDEX(_xlpm._localMJDate, _xlpm._curr, 1), _xlpm._addScalar)))), _xlfn.DROP(_xlpm._byMJDate, 1)), _xlfn.LET(_xlpm._byRow, _xlfn.REDUCE("", _xlfn.SEQUENCE(_xlpm._rowCount), _xlfn.LAMBDA(_xlpm._acc,_xlpm._curr, _xlfn.LET(_xlpm._addValue, IF(_xlpm._curr &lt;= _xlpm._addCount, INDEX(_xlpm._addValue, _xlpm._curr, 1), 0), _xlfn.VSTACK(_xlpm._acc, _xlpm.fnMJDateAddition(INDEX(_xlpm._localMJDate, _xlpm._curr, 1), _xlpm._addValue))))), _xlfn.DROP(_xlpm._byRow, 1)))))</definedName>
    <definedName name="CHRONO.MJDATE_DAY">_xlfn.LAMBDA(_xlpm.MJDate,_xlop.JulianCalendar, _xlfn.LET(_xlpm._YMDT, CHRONO.MJDATE_TO_YMDT(_xlpm.MJDate, _xlpm.JulianCalendar), _xlfn.CHOOSECOLS(_xlpm._YMDT, 3)))</definedName>
    <definedName name="CHRONO.MJDATE_MONTH">_xlfn.LAMBDA(_xlpm.MJDate,_xlop.JulianCalendar, _xlfn.LET(_xlpm._YMDT, CHRONO.MJDATE_TO_YMDT(_xlpm.MJDate, _xlpm.JulianCalendar), _xlfn.CHOOSECOLS(_xlpm._YMDT, 2)))</definedName>
    <definedName name="CHRONO.MJDATE_SHIFT_TZO">_xlfn.LAMBDA(_xlpm.MJDate,_xlpm.ReferenceTZOMinutes,_xlpm.TranslateTZOMinutes, _xlfn.LET(_xlpm._MJDate, _xlfn.CHOOSECOLS(FN.NULLIFY(_xlpm.MJDate), 1), _xlpm._refTZO, _xlfn.CHOOSECOLS(FN.NULLIFY(_xlpm.ReferenceTZOMinutes), 1), _xlpm._transTZO, _xlfn.CHOOSECOLS(FN.NULLIFY(_xlpm.TranslateTZOMinutes), 1), _xlpm._rowsMJDate, ROWS(_xlpm._MJDate), _xlpm._rowsRefTZO, ROWS(_xlpm._refTZO), _xlpm._rowsTransTZO, ROWS(_xlpm._transTZO), _xlpm._rowCount, MAX(_xlpm._rowsMJDate, _xlpm._rowsRefTZO, _xlpm._rowsTransTZO), IF(_xlpm._rowCount = 1, CHRONO._MJDATE_SHIFT_TZO(_xlpm._MJDate, _xlpm._refTZO, _xlpm._transTZO), _xlfn.LET(_xlpm._nMJDate, IF(_xlpm._rowsMJDate = 1, _xlfn.EXPAND(_xlpm._MJDate, _xlpm._rowCount, , INDEX(_xlpm._MJDate, 1, 1)), _xlpm._MJDate), _xlpm._nRefTZO, IF(_xlpm._rowsRefTZO = 1, _xlfn.EXPAND(_xlpm._refTZO, _xlpm._rowCount, , INDEX(_xlpm._refTZO, 1, 1)), _xlpm._refTZO), _xlpm._nTransTZO, IF(_xlpm._rowsTransTZO = 1, _xlfn.EXPAND(_xlpm._transTZO, _xlpm._rowCount, 1, INDEX(_xlpm._transTZO, 1, 1)), _xlpm._transTZO), _xlpm._byRow, _xlfn.REDUCE("", _xlfn.SEQUENCE(_xlpm._rowCount), _xlfn.LAMBDA(_xlpm._acc,_xlpm._idx, _xlfn.VSTACK(_xlpm._acc, CHRONO._MJDATE_SHIFT_TZO(_xlfn.CHOOSEROWS(_xlpm._nMJDate, _xlpm._idx), _xlfn.CHOOSEROWS(_xlpm._nRefTZO, _xlpm._idx), _xlfn.CHOOSEROWS(_xlpm._nTransTZO, _xlpm._idx))))), _xlfn.DROP(_xlpm._byRow, 1)))))</definedName>
    <definedName name="CHRONO.MJDATE_TIME">_xlfn.LAMBDA(_xlpm.MJDate,_xlop.JulianCalendar, _xlfn.LET(_xlpm._MJDate, FN.NULLIFY(_xlpm.MJDate), IF(_xlpm._MJDate = "", "", MOD(_xlpm.MJDate, 1))))</definedName>
    <definedName name="CHRONO.MJDATE_TO_EXCELDATE">_xlfn.LAMBDA(_xlpm.MJDate, IF(FN.IS_EMPTY(_xlpm.MJDate), "", IF(NOT((_xlpm.MJDate &gt;= 15019) * (_xlpm.MJDate &lt; 2973484)), {#NUM!}, _xlpm.MJDate - 15018)))</definedName>
    <definedName name="CHRONO.MJDATE_TO_ISO_DATETIME">_xlfn.LAMBDA(_xlpm.MJDate,_xlop.TZOMinutes,_xlop.Options,_xlop.JulianCalendar, _xlfn.LET(_xlpm._TZOMinutes, FN.NULLIFY(_xlpm.TZOMinutes), _xlpm._options, FN.NULLIFY(_xlpm.Options), _xlpm._julianCalendar, FN.COERCE(_xlpm.JulianCalendar) &lt;&gt; 0, _xlpm.fnISODateTime, _xlfn.LAMBDA(_xlpm._MJDate, IF(ISERROR(_xlpm._MJDate), _xlpm._MJDate * {1}, IF(_xlpm._MJDate = "", "", _xlfn.LET(_xlpm._date_YMDT, CHRONO.MJDATE_TO_YMDT(_xlpm._MJDate, , , , _xlpm._julianCalendar), CHRONO.FORMAT_ISO_DATETIME(_xlpm._date_YMDT, _xlpm.TZOMinutes, _xlpm.Options, _xlpm._julianCalendar))))), _xlfn.MAP(FN.NULLIFY(_xlpm.MJDate), _xlfn.LAMBDA(_xlpm._element, _xlpm.fnISODateTime(_xlpm._element)))))</definedName>
    <definedName name="CHRONO.MJDATE_TO_JDATE">_xlfn.LAMBDA(_xlpm.MJDate, _xlfn.LET(_xlpm._MJDate, FN.NULLIFY(_xlpm.MJDate), IF(_xlpm._MJDate = "", "", _xlpm._MJDate + 2400000.5)))</definedName>
    <definedName name="CHRONO.MJDATE_TO_MJDN">_xlfn.LAMBDA(_xlpm.MJDate, _xlfn.LET(_xlpm._MJDate, FN.NULLIFY(_xlpm.MJDate), IF(_xlpm._MJDate = "", "", INT(_xlpm._MJDate))))</definedName>
    <definedName name="CHRONO.MJDATE_TO_YMDT">_xlfn.LAMBDA(_xlpm.MJDate,_xlop.LowOrder,_xlop.SecondPrecision,_xlop.RoundingOverride,_xlop.JulianCalendar, _xlfn.LET(_xlpm._lowOrder, IF(NOT(ISNUMBER(_xlpm.LowOrder)), 4, IF(_xlpm.LowOrder &lt; 1, 1, IF(_xlpm.LowOrder &gt; 4, 4, INT(_xlpm.LowOrder)))), _xlpm._maxPrecision, 9, _xlpm._secondPrecision, IF(_xlpm._lowOrder &lt; 4, 0, IF(NOT(ISNUMBER(_xlpm.SecondPrecision)), _xlpm._maxPrecision, IF(_xlpm.SecondPrecision &lt; 0, 0, IF(_xlpm.SecondPrecision &gt; _xlpm._maxPrecision, _xlpm._maxPrecision, INT(_xlpm.SecondPrecision))))), _xlpm._julianCalendar, FN.COERCE(_xlpm.JulianCalendar) &lt;&gt; 0, _xlpm.fnMJDateToYMDT, _xlfn.LAMBDA(_xlpm._MJDate, IF(ISERROR(_xlpm._MJDate), _xlpm._MJDate * {1,2,3,4}, IF(_xlpm._MJDate = "", {"","","",""}, IF(NOT(ISNUMBER(_xlpm._MJDate)), {#VALUE!,#VALUE!,#VALUE!,#VALUE!}, _xlfn.LET(_xlpm._DT, CHRONO.ROUND_TO_DT(_xlpm._MJDate, _xlpm._lowOrder, _xlpm._secondPrecision, _xlpm.RoundingOverride), _xlpm._MJDN, INDEX(_xlpm._DT, 1, 1), _xlpm._date_YMD, CHRONO.MJDN_TO_CALENDAR_DATE(_xlpm._MJDN, _xlpm._julianCalendar), IF(_xlpm._lowOrder = 1, _xlfn.HSTACK(_xlpm._date_YMD, ""), _xlfn.LET(_xlpm._time, INDEX(_xlpm._DT, 1, 2), _xlfn.HSTACK(_xlpm._date_YMD, _xlpm._time)))))))), _xlpm._MJDate, FN.NULLIFY(INDEX(_xlpm.MJDate, , 1)), _xlpm._rowCount, ROWS(_xlpm._MJDate), _xlpm._byRow, _xlfn.REDUCE("", _xlfn.SEQUENCE(_xlpm._rowCount), _xlfn.LAMBDA(_xlpm._acc,_xlpm._curr, _xlfn.VSTACK(_xlpm._acc, _xlpm.fnMJDateToYMDT(INDEX(_xlpm._MJDate, _xlpm._curr, 1))))), _xlfn.DROP(_xlpm._byRow, 1)))</definedName>
    <definedName name="CHRONO.MJDATE_YEAR">_xlfn.LAMBDA(_xlpm.MJDate,_xlop.JulianCalendar, _xlfn.LET(_xlpm._YMDT, CHRONO.MJDATE_TO_YMDT(_xlpm.MJDate, _xlpm.JulianCalendar), _xlfn.CHOOSECOLS(_xlpm._YMDT, 1)))</definedName>
    <definedName name="CHRONO.MJDN">_xlfn.LAMBDA(_xlpm.Date_YMD,_xlop.JulianCalendar, CHRONO.JDN_TO_MJDN(CHRONO.JDN(_xlpm.Date_YMD, _xlpm.JulianCalendar)))</definedName>
    <definedName name="CHRONO.MJDN_ADJACENT_WEEKDAY">_xlfn.LAMBDA(_xlpm.MJDN,_xlpm.Weekday,_xlop.Weeks,_xlop.Exclusive, _xlfn.LET(_xlpm._days, CHRONO.MJDN_DAYS_TO_WEEKDAY(_xlpm.MJDN, _xlpm.Weekday, _xlpm.Weeks, _xlpm.Exclusive), IF(NOT(ISNUMBER(_xlpm._days)), _xlpm._days, INT(_xlpm.MJDN) + _xlpm._days)))</definedName>
    <definedName name="CHRONO.MJDN_DAYS_TO_WEEKDAY">_xlfn.LAMBDA(_xlpm.MJDN,_xlpm.Weekday,_xlop.Weeks,_xlop.Exclusive, _xlfn.LET(_xlpm._MJDN, _xlfn.CHOOSECOLS(FN.NULLIFY(_xlpm.MJDN), 1), _xlpm._weekDay, INT(_xlfn.CHOOSECOLS(FN.NULLIFY(_xlpm.Weekday), 1)), _xlpm._weeks, INT(_xlfn.CHOOSECOLS(FN.COERCE(_xlpm.Weeks), 1)), _xlpm._exclusive, _xlfn.CHOOSECOLS(FN.COERCE(_xlpm.Exclusive), 1), _xlpm._rowCount, ROWS(_xlpm._MJDN), _xlpm._rowsWD, ROWS(_xlpm._weekDay), _xlpm._rowsWeeks, ROWS(_xlpm._weeks), _xlpm._rowsExcl, ROWS(_xlpm._exclusive), _xlpm._enumErr, IF((_xlpm._rowsWD &lt; _xlpm._rowCount) * (_xlpm._rowsWD &gt; 1), TRUE, IF((_xlpm._rowsWeeks &lt; _xlpm._rowCount) * (_xlpm._rowsWeeks &gt; 1), TRUE, IF((_xlpm._rowsExcl &lt; _xlpm._rowCount) * (_xlpm._rowsExcl &gt; 1), TRUE, FALSE))), IF(_xlpm._enumErr, {#CALC!}, _xlfn.LET(_xlpm._enumWD, IF(_xlpm._rowsWD = _xlpm._rowCount, _xlpm._weekDay, _xlfn.SEQUENCE(_xlpm._rowCount, , 1, 0) * _xlpm._weekDay), _xlpm._enumWeeks, IF(_xlpm._rowsWeeks = _xlpm._rowCount, _xlpm._weeks, _xlfn.SEQUENCE(_xlpm._rowCount, , 1, 0) * _xlpm._weeks), _xlpm._enumExcl, IF(_xlpm._rowsExcl = _xlpm._rowCount, _xlpm._exclusive, _xlfn.SEQUENCE(_xlpm._rowCount, , 1, 0) * _xlpm._exclusive), _xlfn.BYROW(_xlfn.SEQUENCE(_xlpm._rowCount), _xlfn.LAMBDA(_xlpm._idx, CHRONO._MJDN_DAYS_TO_WEEKDAY(_xlfn.CHOOSEROWS(_xlpm._MJDN, _xlpm._idx), _xlfn.CHOOSEROWS(_xlpm._enumWD, _xlpm._idx), _xlfn.CHOOSEROWS(_xlpm._enumWeeks, _xlpm._idx), _xlfn.CHOOSEROWS(_xlpm._enumExcl, _xlpm._idx))))))))</definedName>
    <definedName name="CHRONO.MJDN_TO_CALENDAR_DATE">_xlfn.LAMBDA(_xlpm.MJDN,_xlop.JulianCalendar, _xlfn.LET(_xlpm._JDN, CHRONO.MJDN_TO_JDN(_xlpm.MJDN), CHRONO.JDN_TO_CALENDAR_DATE(_xlpm._JDN, _xlpm.JulianCalendar)))</definedName>
    <definedName name="CHRONO.MJDN_TO_ISO_WEEK_DATE">_xlfn.LAMBDA(_xlpm.MJDN,_xlop.JulianCalendar, _xlfn.LET(_xlpm._julianCalendar, FN.COERCE(_xlpm.JulianCalendar) &lt;&gt; 0, _xlpm.fnMJDNtoISOWeekDate, _xlfn.LAMBDA(_xlpm._MJDN, IF(ISERROR(_xlpm._MJDN), _xlpm._MJDN * {1,2,3,4}, IF(_xlpm._MJDN = "", {"","","",""}, IF(NOT(ISNUMBER(_xlpm._MJDN)), {#VALUE!,#VALUE!,#VALUE!,#VALUE!}, _xlfn.LET(_xlpm._cDate, CHRONO.MJDN_TO_CALENDAR_DATE(_xlpm._MJDN, _xlpm._julianCalendar), _xlpm._year, INDEX(_xlpm._cDate, 1, 1), _xlpm._weekday, CHRONO.MJDN_TO_WEEKDAY(_xlpm._MJDN), _xlpm._MJDNofYear, CHRONO.MJDN(_xlpm._year, _xlpm._julianCalendar) - 1, _xlpm._dayOfYear, _xlpm._MJDN - _xlpm._MJDNofYear, _xlpm._nominalWeek, INT((_xlpm._dayOfYear - _xlpm._weekday + 10) / 7), IF(_xlpm._nominalWeek = 0, _xlfn.LET(_xlpm._previousYear, _xlpm._year - 1, _xlpm._weeksInYear, CHRONO.WEEKS_IN_YEAR(_xlpm._previousYear, _xlpm._julianCalendar), _xlfn.HSTACK(_xlpm._previousYear, _xlpm._weeksInYear, _xlpm._weekday, _xlpm._weeksInYear)), IF(_xlpm._nominalWeek = 53, IF(CHRONO.WEEKS_IN_YEAR(_xlpm._year, _xlpm._julianCalendar) = 53, _xlfn.HSTACK(_xlpm._year, 53, _xlpm._weekday, 53), _xlfn.LET(_xlpm._nextYear, _xlpm._year + 1, _xlpm._weeksInYear, CHRONO.WEEKS_IN_YEAR(_xlpm._nextYear, _xlpm._julianCalendar), _xlfn.HSTACK(_xlpm._nextYear, 1, _xlpm._weekday, _xlpm._weeksInYear))), _xlfn.LET(_xlpm._weeksInYear, CHRONO.WEEKS_IN_YEAR(_xlpm._year, _xlpm._julianCalendar), _xlfn.HSTACK(_xlpm._year, _xlpm._nominalWeek, _xlpm._weekday, _xlpm._weeksInYear))))))))), _xlpm._MJDN, FN.NULLIFY(INDEX(_xlpm.MJDN, , 1)), _xlpm._rowCount, ROWS(_xlpm._MJDN), _xlpm._byRow, _xlfn.REDUCE("", _xlfn.SEQUENCE(_xlpm._rowCount), _xlfn.LAMBDA(_xlpm._acc,_xlpm._curr, _xlfn.VSTACK(_xlpm._acc, _xlpm.fnMJDNtoISOWeekDate(INDEX(_xlpm._MJDN, _xlpm._curr, 1))))), _xlfn.DROP(_xlpm._byRow, 1)))</definedName>
    <definedName name="CHRONO.MJDN_TO_JDN">_xlfn.LAMBDA(_xlpm.MJDN, _xlfn.LET(_xlpm._MJDN, FN.NULLIFY(_xlpm.MJDN), IF(ISERROR(_xlpm._MJDN), _xlpm._MJDN * {1}, IF(_xlpm._MJDN = "", "", INT(_xlpm._MJDN) + 2400001))))</definedName>
    <definedName name="CHRONO.MJDN_TO_QUARTER_DATE">_xlfn.LAMBDA(_xlpm.MJDN,_xlop.MonthOffset,_xlop.JulianCalendar, _xlfn.LET(_xlpm._monthOffset, _xlfn.LET(_xlpm._mo, INT(FN.COERCE(_xlpm.MonthOffset)), IF((_xlpm._mo &gt;= -6) * (_xlpm._mo &lt;= 3), _xlpm._mo, {#NUM!})), _xlpm._julianCalendar, FN.COERCE(_xlpm.JulianCalendar) &lt;&gt; 0, _xlpm.fnMJDNtoYQD, _xlfn.LAMBDA(_xlpm._MJDN, IF(ISERROR(_xlpm._MJDN), _xlpm._MJDN * {1,2,3,4}, IF(_xlpm._MJDN = "", {"","","",""}, IF(NOT(ISNUMBER(_xlpm._MJDN)), {#VALUE!,#VALUE!,#VALUE!,#VALUE!}, IF(ISERROR(_xlpm._monthOffset), _xlpm._monthOffset * {1,2,3,4}, _xlfn.LET(_xlpm._cDate, CHRONO.MJDN_TO_CALENDAR_DATE(_xlpm.MJDN, _xlpm._julianCalendar), _xlpm._shiftMonth, INDEX(_xlpm._cDate, 1, 2) - 1 - _xlpm._monthOffset, _xlpm._fiscalYear, INDEX(_xlpm._cDate, 1, 1) + INT(_xlpm._shiftMonth / 12), _xlpm._zeroBasedFiscalMonth, MOD(_xlpm._shiftMonth, 12), _xlpm._quarter, INT(_xlpm._zeroBasedFiscalMonth / 3) + 1, _xlpm._MJDNofQuarter, CHRONO.QUARTER_DATE_TO_MJDN(_xlfn.HSTACK(_xlpm._fiscalYear, _xlpm._quarter, 1), _xlpm._monthOffset, _xlpm._julianCalendar), _xlpm._dayOfQuarter, _xlpm.MJDN - _xlpm._MJDNofQuarter + 1, _xlpm._daysInQuarter, CHRONO.DAYS_IN_QUARTER(_xlpm._quarter, _xlpm._fiscalYear, _xlpm._monthOffset, _xlpm._julianCalendar), _xlfn.HSTACK(_xlpm._fiscalYear, _xlpm._quarter, _xlpm._dayOfQuarter, _xlpm._daysInQuarter))))))), _xlpm._MJDN, FN.NULLIFY(INDEX(_xlpm.MJDN, , 1)), _xlpm._rowCount, ROWS(_xlpm._MJDN), _xlpm._byRow, _xlfn.REDUCE("", _xlfn.SEQUENCE(_xlpm._rowCount), _xlfn.LAMBDA(_xlpm._acc,_xlpm._curr, _xlfn.VSTACK(_xlpm._acc, _xlpm.fnMJDNtoYQD(INDEX(_xlpm._MJDN, _xlpm._curr, 1))))), _xlfn.DROP(_xlpm._byRow, 1)))</definedName>
    <definedName name="CHRONO.MJDN_TO_WEEKDAY">_xlfn.LAMBDA(_xlpm.MJDN, _xlfn.LET(_xlpm.fnISOWeekday, _xlfn.LAMBDA(_xlpm._MJDN, IF(ISERROR(_xlpm._MJDN), _xlpm._MJDN * {1}, IF(_xlpm._MJDN = "", "", IF(NOT(ISNUMBER(_xlpm._MJDN)), {#VALUE!}, _xlfn.LET(_xlpm._iMJDN, INT(_xlpm._MJDN), MOD(_xlpm._iMJDN + 2, 7) + 1))))), _xlfn.MAP(FN.NULLIFY(_xlpm.MJDN), _xlfn.LAMBDA(_xlpm._element, _xlpm.fnISOWeekday(_xlpm._element)))))</definedName>
    <definedName name="CHRONO.MODIFIED_JULIAN_DATE">_xlfn.LAMBDA(_xlpm.Date_YMDT,_xlop.JulianCalendar, _xlfn.LET(_xlpm._julianCalendar, FN.COERCE(_xlpm.JulianCalendar) &lt;&gt; 0, _xlpm.fnModifiedJulianDate, _xlfn.LAMBDA(_xlpm._date_YMDT, IF(COLUMNS(_xlpm._date_YMDT) &gt; 4, {#CALC!}, IF(ARRAYS.IS_EMPTY(_xlpm._date_YMDT), "", _xlfn.LET(_xlpm._firstError, ARRAYS.H_ERROR(_xlpm._date_YMDT), IF(ISERROR(_xlpm._firstError), _xlpm._firstError * {1}, IF(NOT(ARRAYS.IS_NUMERIC_NULL(_xlpm._date_YMDT)), {#VALUE!}, _xlfn.LET(_xlpm._expandYMDT, _xlfn.EXPAND(_xlpm._date_YMDT, 1, 4, ""), _xlpm._DT, CHRONO.RESOLVE_DT(_xlfn.DROP(_xlpm._expandYMDT, , 2)), _xlpm._resolveYMD, _xlfn.LET(_xlpm._y, _xlfn.CHOOSECOLS(_xlpm._expandYMDT, 1), _xlpm._m, IF(FN.IS_EMPTY(_xlfn.CHOOSECOLS(_xlpm._expandYMDT, 2)), 1, _xlfn.CHOOSECOLS(_xlpm._expandYMDT, 2)), _xlpm._d, _xlfn.CHOOSECOLS(_xlpm._DT, 1), _xlfn.HSTACK(_xlpm._y, _xlpm._m, _xlpm._d)), _xlpm._MJDN, CHRONO.MJDN(_xlpm._resolveYMD, _xlpm._julianCalendar), IF(ISERROR(_xlpm._MJDN), _xlpm._MJDN * {1}, _xlfn.LET(_xlpm._time, _xlfn.CHOOSECOLS(_xlpm._DT, 2), _xlpm._MJDN + N(_xlpm._time)))))))))), _xlfn.BYROW(FN.NULLIFY(_xlpm.Date_YMDT), _xlfn.LAMBDA(_xlpm._dateRow, _xlpm.fnModifiedJulianDate(_xlpm._dateRow)))))</definedName>
    <definedName name="CHRONO.MONTH_NAME">_xlfn.LAMBDA(_xlpm.Month,_xlop.Short,_xlop.LanguageCode, _xlfn.LET(_xlpm._useShort, FN.COERCE(_xlpm.Short), _xlpm._languageID, FN.LANGUAGE_ID(FN.NULLIFY(_xlpm.LanguageCode)), _xlpm._fmt, IF(_xlpm._useShort, "MMM", "MMMM"), _xlpm._iFmt, IF(_xlpm._languageID = "", _xlpm._fmt, "[$-" &amp; _xlpm._languageID &amp; "]" &amp; _xlpm._fmt), _xlpm.fnMonthName, _xlfn.LAMBDA(_xlpm._m, IF(ISERROR(_xlpm._m), _xlpm._m * {1}, IF(_xlpm._m = "", "", IF(NOT(ISNUMBER(_xlpm._m)), {#VALUE!}, _xlfn.LET(_xlpm._month, MOD(INT(_xlpm._m) - 1, 12) + 1, _xlpm._dayOfMonth, DATE(2000, _xlpm._month, 1), TEXT(_xlpm._dayOfMonth, _xlpm._iFmt)))))), _xlfn.MAP(FN.NULLIFY(_xlpm.Month), _xlfn.LAMBDA(_xlpm._element, _xlpm.fnMonthName(_xlpm._element)))))</definedName>
    <definedName name="CHRONO.PARSE_CALENDAR_DATE">_xlfn.LAMBDA(_xlpm.Expression,_xlop.NorthAmericanRegion,_xlop.JulianCalendar, _xlfn.LET(_xlpm._northAmericanRegion, IF(_xlfn.ISOMITTED(_xlpm.NorthAmericanRegion), FN.NORTH_AMERICAN_REGION(), FN.COERCE(_xlpm.NorthAmericanRegion) &lt;&gt; 0), _xlpm._julianCalendar, FN.COERCE(_xlpm.JulianCalendar) &lt;&gt; 0, _xlpm._expression, FN.NULLIFY(INDEX(_xlpm.Expression, , 1)), _xlpm._rowCount, ROWS(_xlpm._expression), _xlpm._byRow, _xlfn.REDUCE("", _xlfn.SEQUENCE(_xlpm._rowCount), _xlfn.LAMBDA(_xlpm._acc,_xlpm._curr, _xlfn.LET(_xlpm._parts, CHRONO._PARSE_DATE_PARTS(INDEX(_xlpm._expression, _xlpm._curr, 1)), _xlpm._YMD, IF(_xlpm._northAmericanRegion, _xlfn.CHOOSECOLS(_xlpm._parts, {1,3,2}), _xlpm._parts), _xlpm._validateYMD, CHRONO.VALIDATE_CALENDAR_DATE(_xlpm._YMD, _xlpm._julianCalendar), _xlfn.VSTACK(_xlpm._acc, _xlpm._validateYMD)))), _xlfn.DROP(_xlpm._byRow, 1)))</definedName>
    <definedName name="CHRONO.PARSE_DATETIME">_xlfn.LAMBDA(_xlpm.Expression,_xlop.NorthAmericanRegion,_xlop.JulianCalendar, _xlfn.LET(_xlpm._northAmericanRegion, IF(_xlfn.ISOMITTED(_xlpm.NorthAmericanRegion), FN.NORTH_AMERICAN_REGION(), FN.COERCE(_xlpm.NorthAmericanRegion) &lt;&gt; 0), _xlpm._julianCalendar, N(_xlpm.JulianCalendar) &lt;&gt; 0, _xlpm._validCharSet, "0123456789AMPTamp :,-./_−", _xlpm.fnParseDateTime, _xlfn.LAMBDA(_xlpm._expression, IF(ISERROR(_xlpm._expression), _xlpm.Expression * {1,2,3,4}, IF(_xlpm._expression = "", {"","","",""}, IF(NOT(FN.VALIDATE_CHARSET(_xlpm._expression, _xlpm._validCharSet, TRUE)), {#VALUE!,#VALUE!,#VALUE!,#VALUE!}, _xlfn.LET(_xlpm._timeDelim, LEFT(FN.SIFT_FOR_CHARS(_xlpm._expression, ",-./_:m")), _xlpm._isTimeOnly, _xlfn.SWITCH(_xlpm._timeDelim, ":", TRUE, "m", TRUE, FALSE), _xlpm._parts, IF(_xlpm._isTimeOnly, _xlfn.HSTACK("", _xlpm._expression), _xlfn.LET(_xlpm._tPos1, FN.FIND_NTH_CHAR(_xlpm._expression, " T_,", 1, TRUE), _xlpm._tPos2, IF(_xlpm._tPos1 = 0, 0, FN.FIND_NTH_CHAR(_xlpm._expression, "0123456789", 1, FALSE, FALSE, _xlpm._tPos1 + 1)), _xlpm._datePart, IF(_xlpm._tPos1 = 0, _xlpm._expression, TRIM(LEFT(_xlpm._expression, _xlpm._tPos1 - 1))), _xlpm._timePart, IF(_xlpm._tPos2 = 0, "", TRIM(RIGHT(_xlpm._expression, LEN(_xlpm._expression) - _xlpm._tPos2 + 1))), _xlfn.HSTACK(_xlpm._datePart, _xlpm._timePart))), _xlpm._YMD, CHRONO.PARSE_CALENDAR_DATE(INDEX(_xlpm._parts, 1, 1), _xlpm._northAmericanRegion, _xlpm._julianCalendar), _xlpm._timeOfDay, CHRONO.PARSE_TIME_OF_DAY(INDEX(_xlpm._parts, 1, 2), FALSE), _xlfn.HSTACK(_xlpm._YMD, _xlpm._timeOfDay)))))), _xlpm._expression, FN.NULLIFY(INDEX(_xlpm.Expression, , 1)), _xlpm._rowCount, ROWS(_xlpm._expression), _xlpm._byRow, _xlfn.REDUCE("", _xlfn.SEQUENCE(_xlpm._rowCount), _xlfn.LAMBDA(_xlpm._acc,_xlpm._curr, _xlfn.VSTACK(_xlpm._acc, _xlpm.fnParseDateTime(INDEX(_xlpm._expression, _xlpm._curr, 1))))), _xlfn.DROP(_xlpm._byRow, 1)))</definedName>
    <definedName name="CHRONO.PARSE_ISO_CALENDAR_DATE">_xlfn.LAMBDA(_xlpm.Expression,_xlop.JulianCalendar, _xlfn.LET(_xlpm._julianCalendar, FN.COERCE(_xlpm.JulianCalendar) &lt;&gt; 0, _xlpm._validCharSet, "0123456789-+−", _xlpm._valErr, {#VALUE!,#VALUE!,#VALUE!}, _xlpm.fnParseISOCalendarDate, _xlfn.LAMBDA(_xlpm._expr, IF(ISERROR(_xlpm._expr), _xlpm._expr * {1,2,3}, IF(_xlpm._expr = "", {"","",""}, IF(NOT(FN.VALIDATE_CHARSET(_xlpm._expr, _xlpm._validCharSet)), _xlpm._valErr, _xlfn.LET(_xlpm._firstChar, LEFT(_xlpm._expr), _xlpm._isSigned, _xlfn.SWITCH(_xlpm._firstChar, "+", TRUE, "-", TRUE, "−", TRUE, FALSE), _xlpm._sign, IF(NOT(_xlpm._isSigned), 1, _xlfn.SWITCH(_xlpm._firstChar, "-", -1, "−", -1, 1)), _xlpm._unSigned, IF(_xlpm._isSigned, RIGHT(_xlpm._expr, LEN(_xlpm._expr) - 1), _xlpm._expr), _xlpm._len, LEN(_xlpm._unSigned), _xlpm._pattern, FN.REPLACE_CHARS(_xlpm._unSigned, "0123456789", "_"), _xlpm.fnTryParse10, _xlfn.LAMBDA(IF(_xlpm._pattern = RIGHT("_______________-__-__", _xlpm._len), _xlfn.HSTACK(_xlpm._sign * VALUE(LEFT(_xlpm._unSigned, _xlpm._len - 6)), VALUE(MID(_xlpm._unSigned, _xlpm._len - 4, 2)), VALUE(RIGHT(_xlpm._unSigned, 2))), IF(_xlpm._pattern = RIGHT("_______________-__", _xlpm._len), _xlfn.HSTACK(_xlpm._sign * VALUE(LEFT(_xlpm._unSigned, _xlpm._len - 3)), VALUE(RIGHT(_xlpm._unSigned, 2)), ""), IF(_xlpm._pattern = RIGHT("___________________", _xlpm._len), _xlfn.HSTACK(_xlpm._sign * VALUE(LEFT(_xlpm._unSigned, _xlpm._len - 4)), VALUE(MID(_xlpm._unSigned, _xlpm._len - 3, 2)), VALUE(RIGHT(_xlpm._unSigned, 2))), _xlpm._valErr)))), _xlpm.fnTryParse8, _xlfn.LAMBDA(IF(_xlpm._pattern = RIGHT("______-__", _xlpm._len), _xlfn.HSTACK(_xlpm._sign * VALUE(LEFT(_xlpm._unSigned, _xlpm._len - 3)), VALUE(RIGHT(_xlpm._unSigned, 2)), ""), IF(_xlpm._pattern = RIGHT("_________", _xlpm._len), _xlfn.HSTACK(_xlpm._sign * VALUE(LEFT(_xlpm._unSigned, _xlpm._len - 4)), VALUE(MID(_xlpm._unSigned, _xlpm._len - 3, 2)), VALUE(RIGHT(_xlpm._unSigned, 2))), _xlpm._valErr))), _xlpm.fnTryParse7, _xlfn.LAMBDA(IF(_xlpm._pattern = "____-__", _xlfn.HSTACK(_xlpm._sign * VALUE(LEFT(_xlpm._unSigned, 4)), VALUE(RIGHT(_xlpm._unSigned, 2)), ""), _xlpm._valErr)), _xlpm.fnTryParse4, _xlfn.LAMBDA(IF(_xlpm._pattern = RIGHT("_____", _xlpm._len), _xlfn.HSTACK(_xlpm._sign * VALUE(_xlpm._unSigned), "", ""), _xlpm._valErr)), _xlpm._tryParse, IF(_xlpm._len &gt;= 10, _xlpm.fnTryParse10(), IF(_xlpm._len &gt;= 8, _xlpm.fnTryParse8(), IF(_xlpm._len = 7, _xlpm.fnTryParse7(), IF((_xlpm._len = 5) + (_xlpm._len = 4), _xlpm.fnTryParse4(), _xlpm._valErr)))), IF(ISERROR(INDEX(_xlpm._tryParse, 1, 1)), _xlpm._tryParse, CHRONO.VALIDATE_CALENDAR_DATE(_xlpm._tryParse, _xlpm._julianCalendar))))))), _xlpm._expression, FN.NULLIFY(INDEX(_xlpm.Expression, , 1)), _xlpm._rowCount, ROWS(_xlpm._expression), _xlpm._byRow, _xlfn.REDUCE("", _xlfn.SEQUENCE(_xlpm._rowCount), _xlfn.LAMBDA(_xlpm._acc,_xlpm._curr, _xlfn.VSTACK(_xlpm._acc, _xlpm.fnParseISOCalendarDate(INDEX(_xlpm._expression, _xlpm._curr, 1))))), _xlfn.DROP(_xlpm._byRow, 1)))</definedName>
    <definedName name="CHRONO.PARSE_ISO_DATETIME">_xlfn.LAMBDA(_xlpm.Expression,_xlop.StrictISO,_xlop.JulianCalendar, _xlfn.LET(_xlpm._strictISO, FN.COERCE(_xlpm.StrictISO) &lt;&gt; 0, _xlpm._julianCalendar, FN.COERCE(_xlpm.JulianCalendar) &lt;&gt; 0, _xlpm._validCharSet, "0123456789TWZ:-+.,−", _xlpm._TZdelim, "Z-+−", _xlpm.fnParseISODateTime, _xlfn.LAMBDA(_xlpm._expr, IF(ISERROR(_xlpm._expr), _xlpm._expr * {1,2,3,4,5}, IF(_xlpm._expr = "", {"","","","",""}, IF(NOT(FN.VALIDATE_CHARSET(_xlpm._expr, _xlpm._validCharSet, 1)), {#VALUE!,#VALUE!,#VALUE!,#VALUE!,#VALUE!}, _xlfn.LET(_xlpm._Tpos, IFERROR(FIND("T", _xlpm._expr), 0), _xlpm._parts, IF(_xlpm._Tpos = 0, _xlfn.HSTACK(_xlpm._expr, "", ""), _xlfn.LET(_xlpm._len, LEN(_xlpm._expr), _xlpm._datePart, LEFT(_xlpm._expr, _xlpm._Tpos - 1), _xlpm._TZpos, FN.FIND_NTH_CHAR(_xlpm._expr, _xlpm._TZdelim, 1, 1, 0, _xlpm._Tpos + 1), IF(_xlpm._TZpos = 0, _xlfn.HSTACK(_xlpm._datePart, RIGHT(_xlpm._expr, _xlpm._len - _xlpm._Tpos + 1), ""), IF(_xlpm._TZpos = _xlpm._Tpos + 1, _xlfn.HSTACK(_xlpm._datePart, "", RIGHT(_xlpm._expr, _xlpm._len - _xlpm._TZpos + 1)), _xlfn.HSTACK(_xlpm._datePart, MID(_xlpm._expr, _xlpm._Tpos, _xlpm._TZpos - _xlpm._Tpos), RIGHT(_xlpm._expr, _xlpm._len - _xlpm._TZpos + 1)))))), _xlpm._failStyleCheck, IF(NOT(_xlpm._strictISO), FALSE, _xlfn.LET(_xlpm._styleDate, IF(INDEX(_xlpm._parts, 1, 1) = "", 3, IF(IFERROR(FIND("-", INDEX(_xlpm._parts, 1, 1), 5), 0) &gt; 0, 2, 1)), _xlpm._styleTime, IF(INDEX(_xlpm._parts, 1, 2) = "", 3, IF(LEN(INDEX(_xlpm._parts, 1, 2)) = 3, 3, IF(IFERROR(FIND(":", INDEX(_xlpm._parts, 1, 2), 4), 0) &gt; 0, 2, 1))), _xlpm._styleTZO, IF(INDEX(_xlpm._parts, 1, 3) = "", 3, IF(EXACT(INDEX(_xlpm._parts, 1, 3), "Z"), 3, IF(LEN(INDEX(_xlpm._parts, 1, 3)) = 3, 3, IF(IFERROR(FIND(":", INDEX(_xlpm._parts, 1, 3), 4), 0) &gt; 0, 2, 1)))), IF(_xlfn.BITAND(_xlpm._styleDate, _xlpm._styleTime) = 0, TRUE, IF(_xlfn.BITAND(_xlpm._styleDate, _xlpm._styleTZO) = 0, TRUE, _xlfn.BITAND(_xlpm._styleTime, _xlpm._styleTZO) = 0)))), IF(_xlpm._failStyleCheck, {#VALUE!,#VALUE!,#VALUE!,#VALUE!,#VALUE!}, _xlfn.LET(_xlpm._time, CHRONO.PARSE_TIME_OF_DAY(INDEX(_xlpm._parts, 1, 2), TRUE), _xlpm._tzo, CHRONO.PARSE_ISO_TZO(INDEX(_xlpm._parts, 1, 3)), IF(INDEX(_xlpm._parts, 1, 1) = "", IF(_xlpm._time = "", _xlfn.HSTACK("", "", "", {#N/A}, _xlpm._tzo), _xlfn.HSTACK("", "", "", _xlpm._time, _xlpm._tzo)), _xlfn.LET(_xlpm._date, CHRONO.PARSE_ISO_CALENDAR_DATE(INDEX(_xlpm._parts, 1, 1), _xlpm._julianCalendar), _xlfn.HSTACK(_xlpm._date, _xlpm._time, _xlpm._tzo)))))))))), _xlpm._expression, FN.NULLIFY(INDEX(_xlpm.Expression, , 1)), _xlpm._rowCount, ROWS(_xlpm._expression), _xlpm._byRow, _xlfn.REDUCE("", _xlfn.SEQUENCE(_xlpm._rowCount), _xlfn.LAMBDA(_xlpm._acc,_xlpm._curr, _xlfn.VSTACK(_xlpm._acc, _xlpm.fnParseISODateTime(INDEX(_xlpm._expression, _xlpm._curr, 1))))), _xlfn.DROP(_xlpm._byRow, 1)))</definedName>
    <definedName name="CHRONO.PARSE_ISO_TZO">_xlfn.LAMBDA(_xlpm.Expression, _xlfn.LET(_xlpm.fnParseTZO, _xlfn.LAMBDA(_xlpm._TZO, IF(ISERROR(_xlpm._TZO), _xlpm._TZO * {1}, IF(_xlpm._TZO = "", "", IF(ISNUMBER(_xlpm._TZO), IF(CHRONO.IS_VALID_TZO(_xlpm._TZO), _xlpm._TZO, {#NUM!}), IF(EXACT(_xlpm._TZO, "Z"), 0, _xlfn.LET(_xlpm._sChar, LEFT(_xlpm._TZO), _xlpm._sign, _xlfn.SWITCH(_xlpm._sChar, "+", 1, "-", -1, "−", -1, 0), IF(_xlpm._sign = 0, {#VALUE!}, _xlfn.LET(_xlpm._tz, "T" &amp; RIGHT(_xlpm._TZO, LEN(_xlpm._TZO) - 1), _xlpm._ISOtimeValue, CHRONO.PARSE_TIME_OF_DAY(_xlpm._tz, TRUE), CHRONO.TIMESPAN_TO_TZO(_xlpm._sign * _xlpm._ISOtimeValue))))))))), _xlfn.MAP(FN.NULLIFY(_xlpm.Expression), _xlfn.LAMBDA(_xlpm._element, _xlpm.fnParseTZO(_xlpm._element)))))</definedName>
    <definedName name="CHRONO.PARSE_ISO_WEEK_DATE">_xlfn.LAMBDA(_xlpm.Expression,_xlop.JulianCalendar, _xlfn.LET(_xlpm._julianCalendar, FN.COERCE(_xlpm.JulianCalendar) &lt;&gt; 0, _xlpm._validCharSet, "0123456789W+-−", _xlpm._valErr, {#VALUE!,#VALUE!,#VALUE!}, _xlpm.fnParseISOWeekDate, _xlfn.LAMBDA(_xlpm._expr, IF(ISERROR(_xlpm._expr), _xlpm._expr * {1,2,3}, IF(_xlpm._expr = "", {"","",""}, IF(NOT(FN.VALIDATE_CHARSET(_xlpm._expr, _xlpm._validCharSet)), _xlpm._valErr, _xlfn.LET(_xlpm._firstChar, LEFT(_xlpm._expr), _xlpm._isSigned, _xlfn.SWITCH(_xlpm._firstChar, "+", TRUE, "-", TRUE, "−", TRUE, FALSE), _xlpm._sign, IF(NOT(_xlpm._isSigned), 1, _xlfn.SWITCH(_xlpm._firstChar, "-", -1, "−", -1, 1)), _xlpm._unSigned, IF(_xlpm._isSigned, RIGHT(_xlpm._expr, LEN(_xlpm._expr) - 1), _xlpm._expr), _xlpm._len, LEN(_xlpm._unSigned), _xlpm._pattern, FN.REPLACE_CHARS(_xlpm._unSigned, "0123456789", "_"), _xlpm.fnTryParse10, _xlfn.LAMBDA(IF(_xlpm._pattern = RIGHT("_______________-W__-_", _xlpm._len), _xlfn.HSTACK(_xlpm._sign * VALUE(LEFT(_xlpm._unSigned, _xlpm._len - 6)), VALUE(MID(_xlpm._unSigned, _xlpm._len - 3, 2)), VALUE(RIGHT(_xlpm._unSigned, 1))), IF(_xlpm._pattern = RIGHT("_______________-W__", _xlpm._len), _xlfn.HSTACK(_xlpm._sign * VALUE(LEFT(_xlpm._unSigned, _xlpm._len - 4)), VALUE(RIGHT(_xlpm._unSigned, 2)), ""), IF(_xlpm._pattern = RIGHT("_______________W___", _xlpm._len), _xlfn.HSTACK(_xlpm._sign * VALUE(LEFT(_xlpm._unSigned, _xlpm._len - 4)), VALUE(MID(_xlpm._unSigned, _xlpm._len - 2, 2)), VALUE(RIGHT(_xlpm._unSigned, 1))), IF(_xlpm._pattern = RIGHT("_______________W__", _xlpm._len), _xlfn.HSTACK(_xlpm._sign * VALUE(LEFT(_xlpm._unSigned, _xlpm._len - 3)), VALUE(RIGHT(_xlpm._unSigned, 2)), ""), _xlpm._valErr))))), _xlpm.fnTryParse8, _xlfn.LAMBDA(IF(_xlpm._pattern = RIGHT("_____-W__", _xlpm._len), _xlfn.HSTACK(_xlpm._sign * VALUE(LEFT(_xlpm._unSigned, _xlpm._len - 4)), VALUE(RIGHT(_xlpm._unSigned, 2)), ""), IF(_xlpm._pattern = RIGHT("_____W___", _xlpm._len), _xlfn.HSTACK(_xlpm._sign * VALUE(LEFT(_xlpm._unSigned, _xlpm._len - 4)), VALUE(MID(_xlpm._unSigned, _xlpm._len - 2, 2)), VALUE(RIGHT(_xlpm._unSigned, 1))), IF(_xlpm._pattern = RIGHT("______W__", _xlpm._len), _xlfn.HSTACK(_xlpm._sign * VALUE(LEFT(_xlpm._unSigned, _xlpm._len - 3)), VALUE(RIGHT(_xlpm._unSigned, 2)), ""), _xlpm._valErr)))), _xlpm.fnTryParse7, _xlfn.LAMBDA(IF(_xlpm._pattern = "____W__", _xlfn.HSTACK(_xlpm._sign * VALUE(LEFT(_xlpm._unSigned, _xlpm._len - 3)), VALUE(RIGHT(_xlpm._unSigned, 2)), ""), _xlpm._valErr)), _xlpm.fnTryParse4, _xlfn.LAMBDA(IF(_xlpm._pattern = RIGHT("_____", _xlpm._len), _xlfn.HSTACK(_xlpm._sign * VALUE(_xlpm._unSigned), "", ""), _xlpm._valErr)), _xlpm._tryParse, IF(_xlpm._len &gt;= 10, _xlpm.fnTryParse10(), IF(_xlpm._len &gt;= 8, _xlpm.fnTryParse8(), IF(_xlpm._len = 7, _xlpm.fnTryParse7(), IF((_xlpm._len = 5) + (_xlpm._len = 4), _xlpm.fnTryParse4(), _xlpm._valErr)))), IF(ISERROR(INDEX(_xlpm._tryParse, 1, 1)), _xlpm._tryParse, CHRONO.VALIDATE_ISO_WEEK_DATE(_xlpm._tryParse, _xlpm._julianCalendar))))))), _xlpm._expression, FN.NULLIFY(INDEX(_xlpm.Expression, , 1)), _xlpm._rowCount, ROWS(_xlpm._expression), _xlpm._byRow, _xlfn.REDUCE("", _xlfn.SEQUENCE(_xlpm._rowCount), _xlfn.LAMBDA(_xlpm._acc,_xlpm._curr, _xlfn.VSTACK(_xlpm._acc, _xlpm.fnParseISOWeekDate(INDEX(_xlpm._expression, _xlpm._curr, ))))), _xlfn.DROP(_xlpm._byRow, 1)))</definedName>
    <definedName name="CHRONO.PARSE_ISO_YEAR">_xlfn.LAMBDA(_xlpm.Expression, _xlfn.LET(_xlpm.fnParseISOYear, _xlfn.LAMBDA(_xlpm._sYear, IF(ISERROR(_xlpm._sYear), _xlpm._sYear * {1}, IF(_xlpm._sYear = "", "", IF(FN.IS_INTEGER(_xlpm._sYear), _xlpm._sYear, IF(ISNUMBER(_xlpm._sYear), {#NUM!}, _xlfn.LET(_xlpm._sChar, LEFT(_xlpm._sYear), _xlpm._sign, _xlfn.SWITCH(_xlpm._sChar, "+", 1, "-", -1, "−", -1, #N/A), _xlpm._nominalYear, IF(ISNA(_xlpm._sign), VALUE(_xlpm._sYear), _xlpm._sign * VALUE(RIGHT(_xlpm._sYear, LEN(_xlpm._sYear) - 1))), IF(ISERROR(_xlpm._nominalYear), {#VALUE!}, IF(NOT(FN.IS_INTEGER(_xlpm._nominalYear)), {#NUM!}, _xlpm._nominalYear)))))))), _xlfn.MAP(FN.NULLIFY(_xlpm.Expression), _xlfn.LAMBDA(_xlpm._element, _xlpm.fnParseISOYear(_xlpm._element)))))</definedName>
    <definedName name="CHRONO.PARSE_LITERARY_DATE">_xlfn.LAMBDA(_xlpm.Expression,_xlop.LanguageCode,_xlop.JulianCalendar, _xlfn.LET(_xlpm._YMDWT, CHRONO.PARSE_LITERARY_DATETIME(_xlpm.Expression, _xlpm.LanguageCode, _xlpm.JulianCalendar), _xlfn.TAKE(_xlpm._YMDWT, 1, 4)))</definedName>
    <definedName name="CHRONO.PARSE_LITERARY_DATETIME">_xlfn.LAMBDA(_xlpm.Expression,_xlop.LanguageCode,_xlop.JulianCalendar, _xlfn.LET(_xlpm._julianCalendar, FN.COERCE(_xlpm.JulianCalendar) &lt;&gt; 0, _xlpm._languageID, FN.LANGUAGE_ID(FN.NULLIFY(_xlpm.LanguageCode)), _xlpm.fnMinusDelimToSpace, _xlfn.LAMBDA(_xlpm._text, _xlfn.LET(_xlpm._charArray, MID(_xlpm._text, _xlfn.SEQUENCE(LEN(_xlpm._text)), 1), _xlpm._reduceMinus, _xlfn.REDUCE({"";1}, _xlpm._charArray, _xlfn.LAMBDA(_xlpm._acc,_xlpm._currChar, _xlfn.LET(_xlpm._isMinus, N(_xlpm._currChar = "-"), _xlpm._prevIsSpace, INDEX(_xlpm._acc, 2, 1), IF(NOT(_xlpm._prevIsSpace) * _xlpm._isMinus, _xlfn.VSTACK(INDEX(_xlpm._acc, 1, 1) &amp; " ", 1), _xlfn.LET(_xlpm._isSpace, N(_xlpm._currChar = " "), _xlfn.VSTACK(INDEX(_xlpm._acc, 1, 1) &amp; _xlpm._currChar, _xlpm._isSpace)))))), INDEX(_xlpm._reduceMinus, 1, 1))), _xlpm.fnParseNotation, _xlfn.LAMBDA(_xlpm._text, _xlfn.LET(_xlpm._resolveSuffix, SUBSTITUTE(SUBSTITUTE(SUBSTITUTE(SUBSTITUTE(SUBSTITUTE(SUBSTITUTE(UPPER(_xlpm._text), "A.M.", "AM"), "P.M.", "PM"), "C.E.", "CE"), "A.D.", "AD"), "B.C.E.", "BCE"), "B.C.", "BC"), _xlpm._condensed, FN.CONDENSE_WHITESPACE(TRIM(FN.REPLACE_CHARS(_xlpm._resolveSuffix, "\|,;/.", " "))), SUBSTITUTE(SUBSTITUTE(SUBSTITUTE(SUBSTITUTE(SUBSTITUTE(_xlpm._condensed, " AM", "AM"), " PM", "PM"), " CE", "CE"), " AD", "AD"), " BC", "BC"))), _xlpm.fnParseLiteraryDate, _xlfn.LAMBDA(_xlpm._literaryDate, IF(ISERROR(_xlpm._literaryDate), _xlpm._literaryDate * {1,2,3,4,5}, IF(_xlpm._literaryDate = "", {"","","","",""}, _xlfn.LET(_xlpm._parseMinusDelims, _xlpm.fnMinusDelimToSpace(_xlpm._literaryDate), _xlpm._parseDelims, _xlpm.fnParseNotation(_xlpm._parseMinusDelims), _xlpm._split, FN.SPLIT(_xlpm._parseDelims, " ", FALSE, TRUE, 6), _xlpm._countParts, INDEX(_xlpm._split, 1, 1), _xlpm._parts, _xlfn.DROP(_xlpm._split, , 1), IF(_xlpm._countParts &gt; 5, {#VALUE!,#VALUE!,#VALUE!,#VALUE!,#VALUE!}, _xlfn.LET(_xlpm._values, VALUE(_xlpm._parts), _xlpm._testTextParts, N(ISERROR(_xlpm._values)) + N(IFERROR(FIND(":", _xlpm._parts), 0) &gt; 0), _xlpm._textParts, _xlfn._xlws.FILTER(_xlpm._parts, _xlpm._testTextParts &gt; 0, {#N/A}), _xlpm._numericParts, _xlfn._xlws.FILTER(_xlpm._values, _xlpm._testTextParts = 0, {#N/A}), _xlpm._parseTextParts, CHRONO._PARSE_LITERARY_DATE_TEXT_PARTS(_xlpm._textParts, _xlpm._languageID), _xlpm._parsedTextYMD, _xlfn.TAKE(_xlpm._parseTextParts, 1, 3), _xlpm._parseNumericParts, CHRONO._PARSE_LITERARY_DATE_NUMERIC_PARTS(_xlpm._numericParts, _xlpm._parsedTextYMD, _xlpm._julianCalendar), _xlpm._resolvedYMD, _xlfn.HSTACK(INDEX(_xlpm._parseNumericParts, 1, 1), INDEX(_xlpm._parsedTextYMD, 1, 2), INDEX(_xlpm._parseNumericParts, 1, 2)), _xlpm._parsedWeekday, INDEX(_xlpm._parseTextParts, 1, 4), _xlpm._parsedToD, INDEX(_xlpm._parseTextParts, 1, 5), _xlpm._resolvedWeekday, IF(NOT(ISNUMBER(_xlpm._parsedWeekday)), _xlpm._parsedWeekday, IF(NOT(ARRAYS.IS_NUMERIC(_xlpm._resolvedYMD)), _xlpm._parsedWeekday, _xlfn.LET(_xlpm._MJDN, CHRONO.MJDN(_xlpm._resolvedYMD, _xlpm._julianCalendar), IF(_xlpm._parsedWeekday = CHRONO.MJDN_TO_WEEKDAY(_xlpm._MJDN), _xlpm._parsedWeekday, {#NUM!})))), _xlpm._resolvedYMDWT, _xlfn.HSTACK(_xlpm._resolvedYMD, _xlpm._resolvedWeekday, _xlpm._parsedToD), IF(ISERROR(INDEX(_xlpm._resolvedYMDWT, 1, 1)) * ARRAYS.IS_EMPTY(_xlfn.DROP(_xlpm._resolvedYMDWT, , 1)), INDEX(_xlpm._resolvedYMDWT, 1, 1) * {1,2,3,4,5}, _xlpm._resolvedYMDWT))))))), _xlpm._expression, INDEX(FN.NULLIFY(_xlpm.Expression), , 1), _xlpm._byRow, _xlfn.REDUCE("", _xlpm._expression, _xlfn.LAMBDA(_xlpm._acc,_xlpm._curr, _xlfn.VSTACK(_xlpm._acc, _xlpm.fnParseLiteraryDate(_xlpm._curr)))), _xlfn.DROP(_xlpm._byRow, 1)))</definedName>
    <definedName name="CHRONO.PARSE_LITERARY_YEAR">_xlfn.LAMBDA(_xlpm.Expression, _xlfn.LET(_xlpm._validCharSet, "0123456789ABCDEabcde .-+−", _xlpm.fnYearValue, _xlfn.LAMBDA(_xlpm._sYear, _xlfn.LET(_xlpm._sChar, LEFT(_xlpm._sYear), _xlpm._sign, _xlfn.SWITCH(_xlpm._sChar, "+", 1, "-", -1, "−", -1, ""), IF(_xlpm._sign = "", INT(VALUE(_xlpm._sYear)), _xlpm._sign * INT(VALUE(RIGHT(_xlpm._sYear, LEN(_xlpm._sYear) - 1)))))), _xlpm.fnParseLiteraryYear, _xlfn.LAMBDA(_xlpm._expr, IF(ISERROR(_xlpm._expr), _xlpm._expr * {1}, IF(_xlpm._expr = "", "", IF(ISNUMBER(_xlpm._expr), IF(FN.IS_INTEGER(_xlpm._expr), _xlpm._expr, {#NUM!}), IF(NOT(FN.VALIDATE_CHARSET(_xlpm._expr, _xlpm._validCharSet)), {#VALUE!}, _xlfn.LET(_xlpm._litYear, FN.REPLACE_CHARS(_xlpm._expr, ", ", ""), IF(RIGHT(_xlpm._litYear, 3) = "BCE", _xlfn.LET(_xlpm._sYear, LEFT(_xlpm._litYear, LEN(_xlpm._litYear) - 3), 1 - _xlpm.fnYearValue(_xlpm._sYear)), IF((RIGHT(_xlpm._litYear, 2) = "CE") + (RIGHT(_xlpm._litYear, 2) = "AD"), _xlfn.LET(_xlpm._sYear, LEFT(_xlpm._litYear, LEN(_xlpm._litYear) - 2), _xlpm.fnYearValue(_xlpm._sYear)), IF(RIGHT(_xlpm._litYear, 2) = "BC", _xlfn.LET(_xlpm._sYear, LEFT(_xlpm._litYear, LEN(_xlpm._litYear) - 2), 1 - _xlpm.fnYearValue(_xlpm._sYear)), IF(RIGHT(_xlpm._litYear, 6) = "B.C.E.", _xlfn.LET(_xlpm._sYear, LEFT(_xlpm._litYear, LEN(_xlpm._litYear) - 6), 1 - _xlpm.fnYearValue(_xlpm._sYear)), IF((RIGHT(_xlpm._litYear, 4) = "C.E.") + (RIGHT(_xlpm._litYear, 2) = "A.D."), _xlfn.LET(_xlpm._sYear, LEFT(_xlpm._litYear, LEN(_xlpm._litYear) - 4), _xlpm.fnYearValue(_xlpm._sYear)), IF(RIGHT(_xlpm._litYear, 4) = "B.C.", _xlfn.LET(_xlpm._sYear, LEFT(_xlpm._litYear, LEN(_xlpm._litYear) - 4), 1 - _xlpm.fnYearValue(_xlpm._sYear)), _xlpm.fnYearValue(_xlpm._litYear))))))))))))), _xlfn.MAP(FN.NULLIFY(_xlpm.Expression), _xlfn.LAMBDA(_xlpm._element, _xlpm.fnParseLiteraryYear(_xlpm._element)))))</definedName>
    <definedName name="CHRONO.PARSE_MIL_DTG">_xlfn.LAMBDA(_xlpm.Expression, _xlfn.LET(_xlpm._valErr, {#VALUE!,#VALUE!,#VALUE!,#VALUE!,#VALUE!}, _xlpm.fnParseDTG, _xlfn.LAMBDA(_xlpm._expr, IF(ISERROR(_xlpm._expr), _xlpm._expr * {1,2,3,4,5}, _xlfn.LET(_xlpm._DTG, SUBSTITUTE(_xlpm._expr, " ", ""), IF(_xlpm._DTG = "", {"","","","",""}, IF(NOT(FN.VALIDATE_CHARSET(_xlpm._DTG, "0123456789ABCDEFGHIJKLMNOPQRSTUVWXYZ", 1)), _xlpm._valErr, _xlfn.LET(_xlpm.fnYear, _xlfn.LAMBDA(_xlpm._sYear, _xlfn.LET(_xlpm._yy, VALUE(_xlpm._sYear), IF(_xlpm._yy &lt; 51, 2000 + _xlpm._yy, 1900 + _xlpm._yy))), _xlpm.fnParseFull, _xlfn.LAMBDA(_xlpm._DTG, _xlfn.LET(_xlpm._YMD, _xlfn.HSTACK(_xlpm.fnYear(RIGHT(_xlpm._DTG, 2)), CHRONO.PARSE_MONTH(MID(_xlpm._DTG, 10, 3)), VALUE(LEFT(_xlpm._DTG, 2))), IF(NOT(CHRONO.IS_VALID_CALENDAR_DATE(_xlpm._YMD, TRUE, FALSE)), _xlpm._valErr, _xlfn.LET(_xlpm._HMS, _xlfn.HSTACK(VALUE(MID(_xlpm._DTG, 3, 2)), VALUE(MID(_xlpm._DTG, 5, 2)), VALUE(MID(_xlpm._DTG, 7, 2))), _xlpm._ToD, CHRONO.TIME_OF_DAY(_xlpm._HMS), _xlpm._TZ, _xlfn.IFNA(CHRONO.MILITARY_TZO(MID(_xlpm._DTG, 9, 1)), ""), _xlfn.HSTACK(_xlpm._YMD, _xlpm._ToD, _xlpm._TZ))))), _xlpm.fnParseShort, _xlfn.LAMBDA(_xlpm._DTG, _xlfn.LET(_xlpm._YMD, _xlfn.HSTACK(_xlpm.fnYear(RIGHT(_xlpm._DTG, 2)), CHRONO.PARSE_MONTH(MID(_xlpm._DTG, 8, 3)), VALUE(LEFT(_xlpm._DTG, 2))), IF(NOT(CHRONO.IS_VALID_CALENDAR_DATE(_xlpm._YMD, TRUE, FALSE)), _xlpm._valErr, _xlfn.LET(_xlpm._HMS, _xlfn.HSTACK(VALUE(MID(_xlpm._DTG, 3, 2)), VALUE(MID(_xlpm._DTG, 5, 2)), 0), _xlpm._ToD, CHRONO.TIME_OF_DAY(_xlpm._HMS), _xlpm._TZ, _xlfn.IFNA(CHRONO.MILITARY_TZO(MID(_xlpm._DTG, 7, 1)), ""), _xlfn.HSTACK(_xlpm._YMD, _xlpm._ToD, _xlpm._TZ))))), _xlpm.fnParsePlan, _xlfn.LAMBDA(_xlpm._DTG, _xlfn.LET(_xlpm._YMD, _xlfn.HSTACK("", "", VALUE(LEFT(_xlpm._DTG, 2))), _xlpm._HMS, _xlfn.HSTACK(VALUE(MID(_xlpm._DTG, 3, 2)), VALUE(MID(_xlpm._DTG, 5, 2)), 0), _xlpm._ToD, CHRONO.TIME_OF_DAY(_xlpm._HMS), _xlpm._TZ, _xlfn.IFNA(CHRONO.MILITARY_TZO(MID(_xlpm._DTG, 7, 1)), ""), _xlfn.HSTACK(_xlpm._YMD, _xlpm._ToD, _xlpm._TZ))), _xlpm._len, LEN(_xlpm._DTG), _xlfn.SWITCH(_xlpm._len, 14, _xlpm.fnParseFull(_xlpm._DTG), 12, _xlpm.fnParseShort(_xlpm._DTG), 7, _xlpm.fnParsePlan(_xlpm._DTG), _xlpm._valErr))))))), _xlpm._expression, FN.NULLIFY(INDEX(_xlpm.Expression, , 1)), _xlpm._rowCount, ROWS(_xlpm._expression), _xlpm._byRow, _xlfn.REDUCE("", _xlfn.SEQUENCE(_xlpm._rowCount), _xlfn.LAMBDA(_xlpm._acc,_xlpm._curr, _xlfn.VSTACK(_xlpm._acc, _xlpm.fnParseDTG(INDEX(_xlpm._expression, _xlpm._curr, 1))))), _xlfn.DROP(_xlpm._byRow, 1)))</definedName>
    <definedName name="CHRONO.PARSE_MONTH">_xlfn.LAMBDA(_xlpm.Expression,_xlop.LanguageCode, _xlfn.LET(_xlpm._languageID, FN.LANGUAGE_ID(FN.NULLIFY(_xlpm.LanguageCode)), _xlpm.fnParseMonthFromText, _xlfn.LAMBDA(_xlpm._text, IF(_xlpm._languageID = "", MONTH(DATEVALUE(_xlfn.CONCAT(_xlpm._text, " 2000"))), _xlfn.LET(_xlpm._longMonthList, CHRONO.MONTH_NAME(_xlfn.SEQUENCE(12), FALSE, _xlpm._languageID), _xlpm._lMonth, _xlfn.IFNA(_xlfn.XMATCH(_xlpm._text, _xlpm._longMonthList, 0), 0), IF(_xlpm._lMonth &gt; 0, _xlpm._lMonth, _xlfn.LET(_xlpm._shortMonthList, CHRONO.MONTH_NAME(_xlfn.SEQUENCE(12), TRUE, _xlpm._languageID), _xlpm._sMonth, _xlfn.IFNA(_xlfn.XMATCH(_xlpm._text, _xlpm._shortMonthList, 0), 0), IF(_xlpm._sMonth &gt; 0, _xlpm._sMonth, {#VALUE!})))))), _xlpm.fnParseMonth, _xlfn.LAMBDA(_xlpm._expr, IF(ISERROR(_xlpm._expr), _xlpm._expr * {1}, IF(_xlpm._expr = "", "", IF(IFERROR(FIND(":", _xlpm._expr), 0) &gt; 0, {#VALUE!}, _xlfn.LET(_xlpm._numericVal, VALUE(_xlpm._expr), IF(ISERROR(_xlpm._numericVal), _xlpm.fnParseMonthFromText(_xlpm._expr), IF(NOT(FN.IS_INTEGER(_xlpm._numericVal)), {#NUM!}, IF((_xlpm._numericVal &gt;= 1) * (_xlpm._numericVal &lt;= 12), _xlpm._numericVal, {#NUM!})))))))), _xlfn.MAP(FN.NULLIFY(_xlpm.Expression), _xlfn.LAMBDA(_xlpm._element, _xlpm.fnParseMonth(_xlpm._element)))))</definedName>
    <definedName name="CHRONO.PARSE_TIME_OF_DAY">_xlfn.LAMBDA(_xlpm.Expression,_xlop.RequireISO8601, _xlfn.LET(_xlpm._strictISO, FN.COERCE(_xlpm.RequireISO8601), _xlfn.MAP(FN.NULLIFY(_xlpm.Expression), _xlfn.LAMBDA(_xlpm._element, _xlfn.LET(_xlpm._HMS, CHRONO.PARSE_TIME_OF_DAY_HMS(_xlpm._element, _xlpm._strictISO), CHRONO.TIME_OF_DAY(_xlpm._HMS))))))</definedName>
    <definedName name="CHRONO.PARSE_TIME_OF_DAY_HMS">_xlfn.LAMBDA(_xlpm.Expression,_xlop.RequireISO8601, _xlfn.LET(_xlpm._strictISO, FN.COERCE(_xlpm.RequireISO8601) &lt;&gt; 0, _xlpm._validCharsGeneral, "0123456789AMP :.", _xlpm._validCharsISO, "0123456789:.", _xlpm._generalLogicTable, {4,"::. a.m.",TRUE,1;4,"::.a.m.",TRUE,1;4,"::. am",TRUE,1;4,"::.am",TRUE,1;4,"::. p.m.",TRUE,2;4,"::.p.m.",TRUE,2;4,"::. pm",TRUE,2;4,"::.pm",TRUE,2;4,"::.",TRUE,0;3,":: a.m.",FALSE,1;3,"::a.m.",FALSE,1;3,":: am",FALSE,1;3,"::am",FALSE,1;3,":: p.m.",FALSE,2;3,"::p.m.",FALSE,2;3,":: pm",FALSE,2;3,"::pm",FALSE,2;3,"::",FALSE,0;2,": a.m.",FALSE,1;2,":a.m.",FALSE,1;2,": am",FALSE,1;2,":am",FALSE,1;2,": p.m.",FALSE,2;2,":p.m.",FALSE,2;2,": pm",FALSE,2;2,":pm",FALSE,2;2,":",FALSE,0;1," a.m.",FALSE,1;1,"a.m.",FALSE,1;1," am",FALSE,1;1,"am",FALSE,1;1," p.m.",FALSE,2;1,"p.m.",FALSE,2;1," pm",FALSE,2;1,"pm",FALSE,2;1,"",FALSE,0}, _xlpm.fnParseISO, _xlfn.LAMBDA(_xlpm._timeOfDay, IF(NOT(EXACT(LEFT(_xlpm._timeOfDay), "T")), {#VALUE!,#VALUE!,#VALUE!}, _xlfn.LET(_xlpm._ISOtime, RIGHT(_xlpm._timeOfDay, LEN(_xlpm._timeOfDay) - 1), IF(NOT(FN.VALIDATE_CHARSET(_xlpm._ISOtime, _xlpm._validCharsISO)), {#VALUE!,#VALUE!,#VALUE!}, _xlfn.LET(_xlpm._pattern, FN.REPLACE_CHARS(_xlpm._ISOtime, "0123456789", "0"), _xlpm._dotPos, IFERROR(FIND(".", _xlpm._pattern), 0), _xlpm._lenDecimal, LEN(_xlpm._pattern) - _xlpm._dotPos, _xlpm._decPartError, IF(_xlpm._dotPos = 0, FALSE, IF(_xlpm._dotPos = 1, TRUE, IF(_xlpm._dotPos = LEN(_xlpm._pattern), TRUE, RIGHT(_xlpm._pattern, _xlpm._lenDecimal) &lt;&gt; REPT("0", _xlpm._lenDecimal)))), IF(_xlpm._decPartError, {#VALUE!,#VALUE!,#VALUE!}, _xlfn.LET(_xlpm._hmsPattern, IF(_xlpm._dotPos = 0, _xlpm._pattern, LEFT(_xlpm._pattern, _xlpm._dotPos - 1)), _xlpm._hms, _xlfn.SWITCH(_xlpm._hmsPattern, "00:00:00", VALUE(MID(_xlpm._ISOtime, {1,4,7}, 2)), "00:00", _xlfn.HSTACK(VALUE(MID(_xlpm._ISOtime, {1,4}, 2)), 0), "000000", VALUE(MID(_xlpm._ISOtime, {1,3,5}, 2)), "0000", _xlfn.HSTACK(VALUE(MID(_xlpm._ISOtime, {1,3}, 2)), 0), "00", _xlfn.HSTACK(VALUE(MID(_xlpm._ISOtime, 1, 2)), 0, 0), {#VALUE!}), IF(ISERROR(INDEX(_xlpm._hms, 1, 1)), {#VALUE!,#VALUE!,#VALUE!}, _xlfn.LET(_xlpm._fracSeconds, IF(_xlpm._dotPos = 0, 0, _xlfn.LET(_xlpm._decimals, MIN(_xlpm._lenDecimal, 9), VALUE(MID(_xlpm._ISOtime, _xlpm._dotPos + 1, _xlpm._decimals)) / (10 ^ _xlpm._decimals))), _xlpm._hmsf, _xlfn.HSTACK(_xlfn.TAKE(_xlpm._hms, 1, 2), INDEX(_xlpm._hms, 1, 3) + _xlpm._fracSeconds), _xlpm._hmsf))))))))), _xlpm.fnParseGeneral, _xlfn.LAMBDA(_xlpm._timeOfDay, IF(NOT(FN.VALIDATE_CHARSET(_xlpm._timeOfDay, _xlpm._validCharsGeneral)), {#VALUE!,#VALUE!,#VALUE!}, _xlfn.LET(_xlpm._split, FN.SPLIT_AROUND(_xlpm._timeOfDay, "0123456789", FALSE, 5), _xlpm._countTerms, INDEX(_xlpm._split, 1, 1), IF(_xlpm._countTerms = 0, {#VALUE!,#VALUE!,#VALUE!}, IF(_xlpm._countTerms &gt; 4, {#VALUE!,#VALUE!,#VALUE!}, _xlfn.LET(_xlpm._pattern, INDEX(_xlpm._split, 1, 2), _xlpm._match, _xlfn._xlws.FILTER(_xlpm._generalLogicTable, (INDEX(_xlpm._generalLogicTable, , 1) = _xlpm._countTerms) * (INDEX(_xlpm._generalLogicTable, , 2) = _xlpm._pattern), #N/A), IF(ARRAYS.H_NA(_xlpm._match), {#VALUE!,#VALUE!,#VALUE!}, _xlfn.LET(_xlpm._hasDecimal, INDEX(_xlpm._match, 1, 3), _xlpm._ampm, INDEX(_xlpm._match, 1, 4), _xlpm._terms, _xlfn.DROP(_xlpm._split, , 2), _xlpm._hms, IF(_xlpm._hasDecimal, _xlfn.HSTACK(_xlfn.DROP(_xlpm._terms, , -2), _xlfn.CONCAT(INDEX(_xlpm._terms, 1, _xlpm._countTerms - 1), ".", LEFT(INDEX(_xlpm._terms, 1, _xlpm._countTerms), 9))), _xlpm._terms), _xlpm._hms3, _xlfn.EXPAND(VALUE(_xlpm._hms), 1, 3, 0), _xlpm._hms24, IF(_xlpm._ampm = 0, _xlpm._hms3, _xlfn.LET(_xlpm._h, INDEX(_xlpm._hms3, 1, 1), _xlpm._resolveH, IF(_xlpm._h = 0, {#NUM!}, IF(_xlpm._h &gt; 12, {#NUM!}, IF((_xlpm._ampm = 1) * (_xlpm._h = 12), 0, IF((_xlpm._ampm = 2) * (_xlpm._h &lt; 12), _xlpm._h + 12, _xlpm._h)))), _xlfn.HSTACK(_xlpm._resolveH, _xlfn.DROP(_xlpm._hms3, , 1)))), _xlpm._hms24)))))))), _xlpm.fnParseTimeOfDay, _xlfn.LAMBDA(_xlpm._timeOfDay, IF(ISERROR(_xlpm._timeOfDay), {#VALUE!,#VALUE!,#VALUE!}, _xlfn.LET(_xlpm._trimToD, TRIM(_xlpm._timeOfDay), IF(_xlpm._trimToD = "", {"","",""}, _xlfn.LET(_xlpm._parsedTimeOfDay, IF(_xlpm._strictISO, _xlpm.fnParseISO(_xlpm._timeOfDay), _xlfn.LET(_xlpm._firstChar, LEFT(_xlpm._timeOfDay), _xlpm._detectStyle, IF(EXACT(_xlpm._firstChar, "T"), 1, IF(NOT(ISERROR(VALUE(_xlpm._firstChar))), 2, 3)), _xlfn.SWITCH(_xlpm._detectStyle, 1, _xlpm.fnParseISO(_xlpm._timeOfDay), 2, _xlpm.fnParseGeneral(_xlpm._trimToD), {#N/A}))), IF(ISERROR(INDEX(_xlpm._parsedTimeOfDay, 1, 1)), {#VALUE!,#VALUE!,#VALUE!}, IF(NOT(CHRONO.IS_VALID_TIME_OF_DAY(_xlpm._parsedTimeOfDay, TRUE)), {#NUM!,#NUM!,#NUM!}, _xlpm._parsedTimeOfDay))))))), _xlpm._expression, FN.NULLIFY(INDEX(_xlpm.Expression, , 1)), _xlpm._rowCount, ROWS(_xlpm._expression), _xlpm._byRow, _xlfn.REDUCE("", _xlfn.SEQUENCE(_xlpm._rowCount), _xlfn.LAMBDA(_xlpm._acc,_xlpm._curr, _xlfn.VSTACK(_xlpm._acc, _xlpm.fnParseTimeOfDay(INDEX(_xlpm._expression, _xlpm._curr, 1))))), _xlfn.DROP(_xlpm._byRow, 1)))</definedName>
    <definedName name="CHRONO.PARSE_TIMESPAN">_xlfn.LAMBDA(_xlpm.Expression, _xlfn.MAP(FN.NULLIFY(_xlpm.Expression), _xlfn.LAMBDA(_xlpm._element, _xlfn.LET(_xlpm._timeSpan_C5, CHRONO.PARSE_TIMESPAN_DHMS(_xlpm._element), CHRONO.TIMESPAN(_xlpm._timeSpan_C5)))))</definedName>
    <definedName name="CHRONO.PARSE_TIMESPAN_DHMS">_xlfn.LAMBDA(_xlpm.Expression, _xlfn.LET(_xlpm._maxPrecision, 9, _xlpm._logicTable, {5,".::.",1,4,TRUE;4,".::",1,4,FALSE;4,"::.",2,4,TRUE;3,".:",1,3,FALSE;3,"::",2,4,FALSE;3,":.",3,4,TRUE;2,":",2,3,FALSE;2,".",1,1,TRUE;1,"",1,1,FALSE;5,"dhm.s",1,4,TRUE;4,"dhms",1,4,FALSE;4,"dh.m",1,3,TRUE;4,"hm.s",2,4,TRUE;3,"dhm",1,3,FALSE;3,"hms",2,4,FALSE;3,"d.h",1,2,TRUE;2,"h.m",2,3,TRUE;2,"m.s",3,4,TRUE;2,"dh",1,2,FALSE;2,"hm",2,3,FALSE;2,"ms",3,4,FALSE;2,".d",1,1,TRUE;2,".h",2,2,TRUE;2,".m",3,3,TRUE;2,".s",4,4,TRUE;1,"d",1,1,FALSE;1,"h",2,2,FALSE;1,"m",3,3,FALSE;1,"s",4,4,FALSE;5,"dh'.""",1,4,TRUE;4,"dh'""",1,4,FALSE;4,"dh.'",1,3,TRUE;4,"h'.""",2,4,TRUE;3,"dh'",1,3,FALSE;3,"h'""",2,4,FALSE;3,"h.'",2,3,TRUE;3,"'.""",3,4,TRUE;2,"h'",2,3,FALSE;2,"'""",3,4,FALSE;2,".'",3,3,TRUE;2,".""",4,4,TRUE;1,"'",3,3,FALSE;1,"""",4,4,FALSE}, _xlpm.fnParseSexagesimal, _xlfn.LAMBDA(_xlpm._expr, _xlfn.LET(_xlpm._expr1, IF(FN.FIND_NTH_CHAR(_xlpm._expr, "dhms'""") &gt; 0, SUBSTITUTE(_xlpm._expr, " ", ""), _xlpm._expr), _xlpm._signDenoted, _xlfn.SWITCH(LEFT(_xlpm._expr1), "+", 1, "-", -1, "−", -1, ""), _xlpm._hasSign, ISNUMBER(_xlpm._signDenoted), _xlpm._nominalSign, IF(_xlpm._hasSign, _xlpm._signDenoted, 1), _xlpm._unsignedTStext, IF(_xlpm._hasSign, MID(_xlpm._expr1, 2, LEN(_xlpm._expr1) - 1), _xlpm._expr1), _xlpm._split, FN.SPLIT_AROUND(_xlpm._unsignedTStext, "0123456789", , 6), _xlpm._terms, INDEX(_xlpm._split, 1, 1), _xlpm._pattern, INDEX(_xlpm._split, 1, 2), _xlpm._match, _xlfn._xlws.FILTER(_xlpm._logicTable, (INDEX(_xlpm._logicTable, , 1) = _xlpm._terms) * (INDEX(_xlpm._logicTable, , 2) = _xlpm._pattern), #N/A), IF(ARRAYS.H_NA(_xlpm._match), {#VALUE!}, _xlfn.LET(_xlpm._high, INDEX(_xlpm._match, 1, 3), _xlpm._low, INDEX(_xlpm._match, 1, 4), _xlpm._lastCol, 2 + _xlpm._terms, _xlpm._hasDecimals, INDEX(_xlpm._match, 1, 5), _xlpm._expressedTerms, IF(_xlpm._hasDecimals, _xlfn.LET(_xlpm._decimals, MIN(LEN(INDEX(_xlpm._split, 1, _xlpm._lastCol)), _xlpm._maxPrecision), IF(_xlpm._terms &gt; 2, _xlfn.HSTACK(VALUE(_xlfn.TAKE(_xlfn.DROP(_xlpm._split, , 2), 1, _xlpm._terms - 2)), VALUE(INDEX(_xlpm._split, 1, _xlpm._lastCol - 1)) + (VALUE(LEFT(INDEX(_xlpm._split, 1, _xlpm._lastCol), _xlpm._decimals)) / (10 ^ _xlpm._decimals))), IF(_xlpm._terms = 2, _xlfn.HSTACK(VALUE(INDEX(_xlpm._split, 1, _xlpm._lastCol - 1)) + (VALUE(LEFT(INDEX(_xlpm._split, 1, _xlpm._lastCol), _xlpm._decimals)) / (10 ^ _xlpm._decimals))), {#VALUE!}))), _xlfn.HSTACK(VALUE(_xlfn.DROP(_xlpm._split, , 2)))), _xlpm._trueSign, IF(ARRAYS.IS_ZERO(N(_xlpm._expressedTerms)), 0, _xlpm._nominalSign), IF((_xlpm._high = 1) * (_xlpm._low = 4), _xlfn.HSTACK(_xlpm._trueSign, _xlpm._expressedTerms), IF((_xlpm._high &gt; 1) * (_xlpm._low = 4), _xlfn.HSTACK(_xlpm._trueSign, _xlfn.EXPAND("", , _xlpm._high - 1, ""), _xlpm._expressedTerms), IF((_xlpm._high = 1) * (_xlpm._low &lt; 4), _xlfn.HSTACK(_xlpm._trueSign, _xlpm._expressedTerms, _xlfn.EXPAND("", , 4 - _xlpm._low, "")), _xlfn.HSTACK(_xlpm._trueSign, _xlfn.EXPAND("", , _xlpm._high - 1, ""), _xlpm._expressedTerms, _xlfn.EXPAND("", , 4 - _xlpm._low, ""))))))))), _xlpm.fnParseTimeSpan, _xlfn.LAMBDA(_xlpm._expr, IF(ISERROR(_xlpm._expr), _xlpm._expr * {1,2,3,4,5}, IF(_xlpm._expr = "", {"","","","",""}, IF(ISNUMBER(_xlpm._expr), CHRONO.TIMESPAN_TO_DHMS(_xlpm._expr, 1, 1), _xlfn.LET(_xlpm._sexagesimal, _xlpm.fnParseSexagesimal(_xlpm._expr), IF(CHRONO.IS_VALID_TIMESPAN(_xlpm._sexagesimal), _xlpm._sexagesimal, {#VALUE!,#VALUE!,#VALUE!,#VALUE!,#VALUE!})))))), _xlpm._exprColumn, FN.NULLIFY(INDEX(_xlpm.Expression, , 1)), _xlpm._rowCount, ROWS(_xlpm._exprColumn), _xlpm._byRow, _xlfn.REDUCE("", _xlfn.SEQUENCE(_xlpm._rowCount), _xlfn.LAMBDA(_xlpm._acc,_xlpm._curr, _xlfn.VSTACK(_xlpm._acc, _xlpm.fnParseTimeSpan(INDEX(_xlpm._exprColumn, _xlpm._curr, 1))))), _xlfn.DROP(_xlpm._byRow, 1)))</definedName>
    <definedName name="CHRONO.PARSE_WEEKDAY">_xlfn.LAMBDA(_xlpm.Expression,_xlop.LanguageCode, _xlfn.LET(_xlpm._languageID, FN.LANGUAGE_ID(FN.NULLIFY(_xlpm.LanguageCode)), _xlpm.fnParseWeekdayFromText, _xlfn.LAMBDA(_xlpm._text, _xlfn.LET(_xlpm._longWeekdayList, CHRONO.WEEKDAY_NAME(_xlfn.SEQUENCE(7), FALSE, _xlpm._languageID), _xlpm._lWeekday, _xlfn.IFNA(_xlfn.XMATCH(_xlpm._text, _xlpm._longWeekdayList, 0), 0), IF(_xlpm._lWeekday &gt; 0, _xlpm._lWeekday, _xlfn.LET(_xlpm._shortWeekdayList, CHRONO.WEEKDAY_NAME(_xlfn.SEQUENCE(7), TRUE, _xlpm._languageID), _xlpm._sWeekday, _xlfn.IFNA(_xlfn.XMATCH(_xlpm._text, _xlpm._shortWeekdayList, 0), 0), IF(_xlpm._sWeekday &gt; 0, _xlpm._sWeekday, {#VALUE!}))))), _xlpm.fnParseWeekday, _xlfn.LAMBDA(_xlpm._expr, IF(ISERROR(_xlpm._expr), _xlpm._expr * {1}, IF(_xlpm._expr = "", "", IF(IFERROR(FIND(":", _xlpm._expr), 0) &gt; 0, {#VALUE!}, _xlfn.LET(_xlpm._numericVal, INT(VALUE(_xlpm._expr)), IF(ISNUMBER(_xlpm._numericVal), IF((_xlpm._numericVal &gt;= 1) * (_xlpm._numericVal &lt;= 7), _xlpm._numericVal, {#NUM!}), _xlfn.LET(_xlpm._ISOWeekday, _xlpm.fnParseWeekdayFromText(_xlpm._expr), IF(ISNUMBER(_xlpm._ISOWeekday), _xlpm._ISOWeekday, {#VALUE!})))))))), _xlfn.MAP(FN.NULLIFY(_xlpm.Expression), _xlfn.LAMBDA(_xlpm._element, _xlpm.fnParseWeekday(_xlpm._element)))))</definedName>
    <definedName name="CHRONO.QUARTER_DATE_TO_MJDN">_xlfn.LAMBDA(_xlpm.Date_YQD,_xlop.MonthOffset,_xlop.JulianCalendar, _xlfn.LET(_xlpm._monthOffset, _xlfn.LET(_xlpm._mo, INT(FN.COERCE(_xlpm.MonthOffset)), IF((_xlpm._mo &gt;= -6) * (_xlpm._mo &lt;= 3), _xlpm._mo, {#NUM!})), _xlpm._julianCalendar, FN.COERCE(_xlpm.JulianCalendar) &lt;&gt; 0, _xlpm.fnQuarterDateToMJDN, _xlfn.LAMBDA(_xlpm._YQD, IF(ARRAYS.IS_EMPTY(_xlpm._YQD), "", _xlfn.LET(_xlpm._firstError, ARRAYS.H_ERROR(_xlpm._YQD), IF(ISERROR(_xlpm._firstError), _xlpm._firstError * {1}, IF(NOT(ISNUMBER(INDEX(_xlpm._YQD, 1, 1))), {#VALUE!}, IF(ISERROR(_xlpm._monthOffset), _xlpm._monthOffset * {1}, _xlfn.LET(_xlpm._expandYQD, _xlfn.EXPAND(_xlpm._YQD, 1, 3, 1), _xlpm._nominalYQD, IF(_xlpm._expandYQD = "", 1, INT(_xlpm._expandYQD)), _xlpm._nominalQuarter, INDEX(_xlpm._nominalYQD, 1, 2) - 1, _xlpm._shiftMonth, (_xlpm._nominalQuarter * 3) + _xlpm._monthOffset, _xlpm._year, INDEX(_xlpm._nominalYQD, 1, 1) + INT(_xlpm._shiftMonth / 12), _xlpm._month, MOD(_xlpm._shiftMonth, 12) + 1, _xlpm._MJDNofQuarter, CHRONO.MJDN(_xlfn.HSTACK(_xlpm._year, _xlpm._month, 1), _xlpm._julianCalendar) - 1, _xlpm._MJDNofQuarter + INDEX(_xlpm._nominalYQD, 1, 3)))))))), _xlpm._date_YQD, FN.NULLIFY(_xlpm.Date_YQD), _xlfn.BYROW(_xlpm._date_YQD, _xlfn.LAMBDA(_xlpm._row, _xlpm.fnQuarterDateToMJDN(_xlpm._row)))))</definedName>
    <definedName name="CHRONO.RESOLVE_CALENDAR_DATE">_xlfn.LAMBDA(_xlpm.Date_YMD,_xlop.JulianCalendar, _xlfn.LET(_xlpm._julianCalendar, FN.COERCE(_xlpm.JulianCalendar) &lt;&gt; 0, _xlpm.fnResolveDate, _xlfn.LAMBDA(_xlpm._date_YMD, IF(COLUMNS(_xlpm._date_YMD) &gt; 3, {#CALC!,#CALC!,#CALC!}, IF(ARRAYS.IS_EMPTY(_xlpm._date_YMD), {"","",""}, _xlfn.LET(_xlpm._YMD, _xlfn.EXPAND(_xlpm._date_YMD, 1, 3, ""), _xlpm._y, INDEX(_xlpm._YMD, 1, 1), _xlpm._m, INDEX(_xlpm._YMD, 1, 2), _xlpm._d, INDEX(_xlpm._YMD, 1, 3), _xlpm._year, IF(ISERROR(_xlpm._y), _xlpm._y, IF(FN.IS_INTEGER(_xlpm._y), _xlpm._y, IF(ISNUMBER(_xlpm._y), {#NUM!}, {#VALUE!}))), _xlpm._month, IF(ISERROR(_xlpm._m), _xlpm._m, IF(_xlpm._m = "", 1, IF(FN.IS_INTEGER(_xlpm._m), _xlpm._m, IF(ISNUMBER(_xlpm._m), {#NUM!}, {#VALUE!})))), _xlpm._day, IF(ISERROR(_xlpm._d), _xlpm._d, IF(_xlpm._d = "", 1, IF(ISNUMBER(_xlpm._d), INT(_xlpm._d), {#VALUE!}))), IF(ISERROR(_xlpm._year), _xlpm._year * {1,2,3}, IF(ISERROR(_xlpm._month), _xlpm._month * {1,2,3}, IF(ISERROR(_xlpm._day), _xlpm._day * {1,2,3}, _xlfn.LET(_xlpm._resolveYear, _xlpm._year + INT((_xlpm._month - 1) / 12), _xlpm._resolveMonth, MOD((_xlpm._month - 1), 12) + 1, _xlpm._daysInMonth, CHRONO.DAYS_IN_MONTH(_xlpm._resolveMonth, _xlpm._resolveYear, _xlpm._julianCalendar), _xlpm._validDay, (_xlpm._day &gt;= 1) * (_xlpm._day &lt;= _xlpm._daysInMonth), IF(_xlpm._validDay, _xlfn.HSTACK(_xlpm._resolveYear, _xlpm._resolveMonth, _xlpm._day), _xlfn.LET(_xlpm._MJD1, CHRONO.MJDN(_xlfn.HSTACK(_xlpm._resolveYear, _xlpm._resolveMonth, 1), _xlpm._julianCalendar), _xlpm._resolveMJD, _xlpm._MJD1 - 1 + _xlpm._day, CHRONO.MJDN_TO_CALENDAR_DATE(_xlpm._resolveMJD, _xlpm._julianCalendar))))))))))), _xlpm._date_YMD, FN.NULLIFY(_xlpm.Date_YMD), _xlpm._rowCount, ROWS(_xlpm._date_YMD), _xlpm._byRow, _xlfn.REDUCE("", _xlfn.SEQUENCE(_xlpm._rowCount), _xlfn.LAMBDA(_xlpm._acc,_xlpm._curr, _xlfn.VSTACK(_xlpm._acc, _xlpm.fnResolveDate(INDEX(_xlpm._date_YMD, _xlpm._curr, ))))), _xlfn.DROP(_xlpm._byRow, 1)))</definedName>
    <definedName name="CHRONO.RESOLVE_DHMS">_xlfn.LAMBDA(_xlpm.DayAndTime_C4,_xlop.LowOrder,_xlop.SecondPrecision,_xlop.RoundingOverride, _xlfn.LET(_xlpm.fnResolveDayAndTime, _xlfn.LAMBDA(_xlpm._dayAndTime, IF(ARRAYS.IS_EMPTY(_xlpm._dayAndTime), {"","","",""}, _xlfn.LET(_xlpm._timeSpan_C5, _xlfn.HSTACK(1, _xlpm._dayAndTime), _xlpm._timeSpan_D, CHRONO.TIMESPAN(_xlpm._timeSpan_C5), CHRONO.DAY_AND_TIME_TO_DHMS(_xlpm._timeSpan_D, _xlpm.LowOrder, _xlpm.SecondPrecision, _xlpm.RoundingOverride)))), _xlpm._dayAndTime, FN.NULLIFY(_xlpm.DayAndTime_C4), _xlpm._rowCount, ROWS(_xlpm._dayAndTime), _xlpm._byRow, _xlfn.REDUCE("", _xlfn.SEQUENCE(_xlpm._rowCount), _xlfn.LAMBDA(_xlpm._acc,_xlpm._curr, _xlfn.VSTACK(_xlpm._acc, _xlpm.fnResolveDayAndTime(INDEX(_xlpm._dayAndTime, _xlpm._curr, ))))), _xlfn.DROP(_xlpm._byRow, 1)))</definedName>
    <definedName name="CHRONO.RESOLVE_DT">_xlfn.LAMBDA(_xlpm.DT, _xlfn.LET(_xlpm.fnResolveDT, _xlfn.LAMBDA(_xlpm._DT, IF(COLUMNS(_xlpm._DT) &gt; 2, {#CALC!,#CALC!}, IF(ARRAYS.IS_EMPTY(_xlpm._DT), {"",""}, _xlfn.LET(_xlpm._combineDT, CHRONO.COMBINE_DT(_xlpm._DT), IF(ISERROR(_xlpm._combineDT), _xlpm._combineDT * {1,2}, _xlfn.LET(_xlpm._dayEmpty, N(FN.IS_EMPTY(_xlfn.CHOOSECOLS(_xlpm._DT, 1))), _xlpm._resolveTime, MOD(_xlpm._combineDT, 1), _xlpm._nominalDay, INT(_xlpm._combineDT), _xlpm._resolveDay, _xlpm._nominalDay + N(_xlpm._nominalDay &lt;= 0), _xlfn.HSTACK(_xlpm._resolveDay, _xlpm._resolveTime))))))), _xlpm._DT, FN.NULLIFY(_xlpm.DT), _xlpm._rowCount, ROWS(_xlpm._DT), _xlpm._byRow, _xlfn.REDUCE("", _xlfn.SEQUENCE(_xlpm._rowCount), _xlfn.LAMBDA(_xlpm._acc,_xlpm._curr, _xlfn.VSTACK(_xlpm._acc, _xlpm.fnResolveDT(INDEX(_xlpm._DT, _xlpm._curr, ))))), _xlfn.DROP(_xlpm._byRow, 1)))</definedName>
    <definedName name="CHRONO.RESOLVE_ISO_WEEK_DATE">_xlfn.LAMBDA(_xlpm.Date_YWD,_xlop.JulianCalendar, _xlfn.LET(_xlpm._julianCalendar, FN.COERCE(_xlpm.JulianCalendar) &lt;&gt; 0, _xlpm.fnResolveWeekDate, _xlfn.LAMBDA(_xlpm._date_YWD, IF(COLUMNS(_xlpm._date_YWD) &gt; 3, {#CALC!,#CALC!,#CALC!,#CALC!}, IF(ARRAYS.IS_EMPTY(_xlpm._date_YWD), {"","","",""}, _xlfn.LET(_xlpm._firstError, ARRAYS.H_ERROR(_xlpm._date_YWD), IF(ISERROR(_xlpm._firstError), _xlpm._firstError * {1,2,3,4}, IF(NOT(ARRAYS.IS_NUMERIC_NULL(_xlpm._date_YWD)), {#VALUE!,#VALUE!,#VALUE!,#VALUE!}, IF(NOT(FN.IS_INTEGER(INDEX(_xlpm._date_YWD, 1, 1))), {#NUM!,#NUM!,#NUM!,#NUM!}, _xlfn.LET(_xlpm._YWD, _xlfn.EXPAND(_xlpm._date_YWD, 1, 3, 1), _xlpm._baseYear, INDEX(_xlpm._YWD, 1, 1), _xlpm._w, INDEX(_xlpm._YWD, 1, 2), _xlpm._d, INDEX(_xlpm._YWD, 1, 3), _xlpm._nominalWeek, IF(_xlpm._w = "", 1, INT(_xlpm._w)), _xlpm._nominalWeekday, IF(_xlpm._d = "", 1, INT(_xlpm._d)), _xlpm._MJDNofISOYear, CHRONO.ISO_WEEK_DATE_TO_MJDN(_xlfn.HSTACK(_xlpm._baseYear, 1, 1), _xlpm._julianCalendar) - 1, _xlpm._MJDNofWeekDate, _xlpm._MJDNofISOYear + ((_xlpm._nominalWeek - 1) * 7) + _xlpm._nominalWeekday, CHRONO.MJDN_TO_ISO_WEEK_DATE(_xlpm._MJDNofWeekDate, _xlpm._julianCalendar))))))))), _xlpm._date_YWD, FN.NULLIFY(_xlpm.Date_YWD), _xlpm._rowCount, ROWS(_xlpm._date_YWD), _xlpm._byRow, _xlfn.REDUCE("", _xlfn.SEQUENCE(_xlpm._rowCount), _xlfn.LAMBDA(_xlpm._acc,_xlpm._curr, _xlfn.VSTACK(_xlpm._acc, _xlpm.fnResolveWeekDate(INDEX(_xlpm._date_YWD, _xlpm._curr, ))))), _xlfn.DROP(_xlpm._byRow, 1)))</definedName>
    <definedName name="CHRONO.RESOLVE_TIMESPAN_DHMS">_xlfn.LAMBDA(_xlpm.TimeSpan_C5,_xlop.HighOrder,_xlop.LowOrder,_xlop.Precision,_xlop.RoundingOverride, _xlfn.LET(_xlpm._timeSpan_C5, FN.NULLIFY(_xlpm.TimeSpan_C5), _xlpm._timeSpan_D, CHRONO.TIMESPAN(_xlpm._timeSpan_C5), CHRONO.TIMESPAN_TO_DHMS(_xlpm._timeSpan_D, _xlpm.HighOrder, _xlpm.LowOrder, _xlpm.Precision, _xlpm.RoundingOverride)))</definedName>
    <definedName name="CHRONO.RESOLVE_YMDT">_xlfn.LAMBDA(_xlpm.Date_YMDT,_xlop.JulianCalendar, _xlfn.LET(_xlpm._julianCalendar, FN.COERCE(_xlpm.JulianCalendar) &lt;&gt; 0, _xlpm.fnResolveYMDT, _xlfn.LAMBDA(_xlpm._date_YMDT, IF(COLUMNS(_xlpm._date_YMDT) &gt; 4, {#CALC!,#CALC!,#CALC!,#CALC!}, IF(ARRAYS.IS_EMPTY(_xlpm._date_YMDT), {"","","",""}, IF(FN.IS_EMPTY(INDEX(_xlpm._date_YMDT, 1, 1)), {#VALUE!,#VALUE!,#VALUE!,#VALUE!}, _xlfn.LET(_xlpm._firstError, ARRAYS.H_ERROR(_xlpm._date_YMDT), IF(ISERROR(_xlpm._firstError), _xlpm._firstError * {1,2,3,4}, IF(NOT(ARRAYS.IS_NUMERIC_NULL(_xlpm._date_YMDT)), {#VALUE!,#VALUE!,#VALUE!,#VALUE!}, _xlfn.LET(_xlpm._expandYMDT, _xlfn.EXPAND(_xlpm._date_YMDT, 1, 4, ""), _xlpm._YM, _xlfn.TAKE(_xlpm._expandYMDT, 1, 2), _xlpm._DT, CHRONO.RESOLVE_DT(_xlfn.DROP(_xlpm._expandYMDT, , 2)), _xlpm._day, _xlfn.CHOOSECOLS(_xlpm._DT, 1), _xlpm._time, _xlfn.CHOOSECOLS(_xlpm._DT, 2), _xlpm._YMD, _xlfn.HSTACK(_xlpm._YM, _xlpm._day), _xlpm._resolveYMD, CHRONO.RESOLVE_CALENDAR_DATE(_xlpm._YMD, _xlpm._julianCalendar), _xlfn.HSTACK(_xlpm._resolveYMD, _xlpm._time))))))))), _xlpm._date_YMDT, FN.NULLIFY(_xlpm.Date_YMDT), _xlpm._rowCount, ROWS(_xlpm._date_YMDT), _xlpm._byRow, _xlfn.REDUCE("", _xlfn.SEQUENCE(_xlpm._rowCount), _xlfn.LAMBDA(_xlpm._acc,_xlpm._curr, _xlfn.VSTACK(_xlpm._acc, _xlpm.fnResolveYMDT(INDEX(_xlpm._date_YMDT, _xlpm._curr, ))))), _xlfn.DROP(_xlpm._byRow, 1)))</definedName>
    <definedName name="CHRONO.ROUND_JDATE">_xlfn.LAMBDA(_xlpm.JDate,_xlop.LowOrder,_xlop.SecondPrecision,_xlop.RoundingOverride, _xlfn.LET(_xlpm._MJDate, CHRONO.JDATE_TO_MJDATE(_xlpm.JDate), _xlpm._roundMJDate, CHRONO.ROUND_MJDATE(_xlpm._MJDate, _xlpm.LowOrder, _xlpm.SecondPrecision, _xlpm.RoundingOverride), CHRONO.MJDATE_TO_JDATE(_xlpm._roundMJDate)))</definedName>
    <definedName name="CHRONO.ROUND_MJDATE">_xlfn.LAMBDA(_xlpm.MJDate,_xlop.LowOrder,_xlop.SecondPrecision,_xlop.RoundingOverride, _xlfn.LET(_xlpm._lowOrder, IF(NOT(ISNUMBER(_xlpm.LowOrder)), 4, IF(_xlpm.LowOrder &lt; 1, 1, IF(_xlpm.LowOrder &gt; 4, 4, INT(_xlpm.LowOrder)))), _xlpm._maxPrecision, 9, _xlpm._secondPrecision, IF(_xlpm._lowOrder &lt; 4, 0, IF(NOT(ISNUMBER(_xlpm.SecondPrecision)), 0, IF(_xlpm.SecondPrecision &lt; 0, 0, IF(_xlpm.SecondPrecision &gt; _xlpm._maxPrecision, _xlpm._maxPrecision, INT(_xlpm.SecondPrecision))))), _xlpm.fnRoundMJDate, _xlfn.LAMBDA(_xlpm._MJDate, IF(ISERROR(_xlpm._MJDate), _xlpm._MJDate * {1}, IF(_xlpm._MJDate = "", "", IF(NOT(ISNUMBER(_xlpm._MJDate)), {#VALUE!}, _xlfn.LET(_xlpm._roundMJDate, CHRONO.ROUND_TO_DT(_xlpm._MJDate, _xlpm._lowOrder, _xlpm._secondPrecision, _xlpm.RoundingOverride), SUM(_xlpm._roundMJDate)))))), _xlfn.MAP(FN.NULLIFY(_xlpm.MJDate), _xlfn.LAMBDA(_xlpm._element, _xlpm.fnRoundMJDate(_xlpm._element)))))</definedName>
    <definedName name="CHRONO.ROUND_TIMESPAN">_xlfn.LAMBDA(_xlpm.TimeSpan_D,_xlop.LowOrder,_xlop.Precision,_xlop.RoundingOverride, _xlfn.LET(_xlpm._maxPrecision, 9, _xlpm._precision, IF(NOT(ISNUMBER(_xlpm.Precision)), 0, IF(_xlpm.Precision &lt; 0, 0, IF(_xlpm.Precision &gt; _xlpm._maxPrecision, _xlpm._maxPrecision, INT(_xlpm.Precision)))), _xlpm._lowOrder, IF(NOT(ISNUMBER(_xlpm.LowOrder)), 4, IF(_xlpm.LowOrder &lt; 1, 1, IF(_xlpm.LowOrder &gt; 4, 4, INT(_xlpm.LowOrder)))), _xlpm._roundingOverride, FN.COERCE(_xlpm.RoundingOverride), _xlpm._roundMethod, IF((_xlpm._roundingOverride = 0) * (_xlpm._precision = 0), 1, IF(_xlpm._roundingOverride &gt;= 0, 2, IF(_xlpm._roundingOverride &lt; 0, 3, 1))), _xlpm.fnRoundWhole, _xlfn.LAMBDA(_xlpm._timeSpan, _xlfn.LET(_xlpm._roundSeconds, ROUND(_xlpm._timeSpan * 86400, 0), _xlfn.SWITCH(_xlpm._lowOrder, 1, ROUNDDOWN(_xlpm._roundSeconds / 86400, 0), 2, ROUNDDOWN(_xlpm._roundSeconds / 3600, 0) / 24, 3, ROUNDDOWN(_xlpm._roundSeconds / 60, 0) / 1440, _xlpm._roundSeconds / 86400))), _xlpm.fnRoundNearest, _xlfn.LAMBDA(_xlpm._timeSpan, _xlfn.SWITCH(_xlpm._lowOrder, 1, ROUND(_xlpm._timeSpan, _xlpm._precision), 2, ROUND(_xlpm._timeSpan * 24, _xlpm._precision) / 24, 3, ROUND(_xlpm._timeSpan * 1440, _xlpm._precision) / 1440, ROUND(_xlpm._timeSpan * 86400, _xlpm._precision) / 86400)), _xlpm.fnRoundDown, _xlfn.LAMBDA(_xlpm._timeSpan, _xlfn.SWITCH(_xlpm._lowOrder, 1, ROUNDDOWN(_xlpm._timeSpan, _xlpm._precision), 2, ROUNDDOWN(_xlpm._timeSpan * 24, _xlpm._precision) / 24, 3, ROUNDDOWN(_xlpm._timeSpan * 1440, _xlpm._precision) / 1440, ROUNDDOWN(_xlpm._timeSpan * 86400, _xlpm._precision) / 86400)), _xlpm.fnRoundTimeSpan, _xlfn.LAMBDA(_xlpm._timeSpan, IF(ISERROR(_xlpm._timeSpan), _xlpm._timeSpan * {1}, IF(_xlpm._timeSpan = "", "", IF(NOT(ISNUMBER(_xlpm._timeSpan)), {#VALUE!}, IF(_xlpm._timeSpan = 0, 0, _xlfn.SWITCH(_xlpm._roundMethod, 2, _xlpm.fnRoundNearest(_xlpm._timeSpan), 3, _xlpm.fnRoundDown(_xlpm._timeSpan), _xlpm.fnRoundWhole(_xlpm._timeSpan))))))), _xlfn.MAP(FN.NULLIFY(_xlpm.TimeSpan_D), _xlfn.LAMBDA(_xlpm._element, _xlpm.fnRoundTimeSpan(_xlpm._element)))))</definedName>
    <definedName name="CHRONO.ROUND_TO_DT">_xlfn.LAMBDA(_xlpm.Day_D,_xlop.LowOrder,_xlop.SecondPrecision,_xlop.RoundingOverride, _xlfn.LET(_xlpm._lowOrder, IF(NOT(ISNUMBER(_xlpm.LowOrder)), 4, IF(_xlpm.LowOrder &lt; 1, 1, IF(_xlpm.LowOrder &gt; 4, 4, INT(_xlpm.LowOrder)))), _xlpm._maxPrecision, 9, _xlpm._secondPrecision, IF(_xlpm._lowOrder &lt; 4, 0, IF(NOT(ISNUMBER(_xlpm.SecondPrecision)), 0, IF(_xlpm.SecondPrecision &lt; 0, 0, IF(_xlpm.SecondPrecision &gt; _xlpm._maxPrecision, _xlpm._maxPrecision, INT(_xlpm.SecondPrecision))))), _xlpm.fnRoundDT, _xlfn.LAMBDA(_xlpm._day_D, IF(ISERROR(_xlpm._day_D), _xlpm._day_D * {1,2}, IF(_xlpm._day_D = "", {"",""}, IF(NOT(ISNUMBER(_xlpm._day_D)), {#VALUE!,#VALUE!}, _xlfn.LET(_xlpm._DT, CHRONO.DT_COMPLICATION(_xlpm._day_D), _xlpm._day, INDEX(_xlpm._DT, 1, 1), _xlpm._time, INDEX(_xlpm._DT, 1, 2), _xlpm._roundTime, CHRONO.ROUND_TIMESPAN(_xlpm._time, _xlpm._lowOrder, _xlpm._secondPrecision, _xlpm.RoundingOverride), _xlpm._dayCarry, INT(_xlpm._roundTime), _xlpm._resolveTime, MOD(_xlpm._roundTime, 1), _xlpm._resolveDay, _xlpm._day + _xlpm._dayCarry, _xlfn.HSTACK(_xlpm._resolveDay, _xlpm._resolveTime)))))), _xlpm._day_D, FN.NULLIFY(INDEX(_xlpm.Day_D, , 1)), _xlpm._rowCount, ROWS(_xlpm._day_D), _xlpm._byRow, _xlfn.REDUCE("", _xlfn.SEQUENCE(_xlpm._rowCount), _xlfn.LAMBDA(_xlpm._acc,_xlpm._curr, _xlfn.VSTACK(_xlpm._acc, _xlpm.fnRoundDT(INDEX(_xlpm._day_D, _xlpm._curr, 1))))), _xlfn.DROP(_xlpm._byRow, 1)))</definedName>
    <definedName name="CHRONO.ROUND_YMDT">_xlfn.LAMBDA(_xlpm.Date_YMDT,_xlop.LowOrder,_xlop.SecondPrecision,_xlop.RoundingOverride,_xlop.JulianCalendar, _xlfn.LET(_xlpm._lowOrder, IF(NOT(ISNUMBER(_xlpm.LowOrder)), 4, IF(_xlpm.LowOrder &lt; 1, 1, IF(_xlpm.LowOrder &gt; 4, 4, INT(_xlpm.LowOrder)))), _xlpm._maxPrecision, 9, _xlpm._secondPrecision, IF(_xlpm._lowOrder &lt; 4, 0, IF(NOT(ISNUMBER(_xlpm.SecondPrecision)), _xlpm._maxPrecision, IF(_xlpm.SecondPrecision &lt; 0, 0, IF(_xlpm.SecondPrecision &gt; _xlpm._maxPrecision, _xlpm._maxPrecision, INT(_xlpm.SecondPrecision))))), _xlpm._julianCalendar, FN.COERCE(_xlpm.JulianCalendar) &lt;&gt; 0, _xlpm.fnRoundYMDT, _xlfn.LAMBDA(_xlpm._date_YMDT, _xlfn.LET(_xlpm._resolveYMDT, CHRONO.RESOLVE_YMDT(_xlpm._date_YMDT, _xlpm._julianCalendar), IF(ISERROR(INDEX(_xlpm._resolveYMDT, 1, 1)), _xlpm._resolveYMDT, IF(ARRAYS.IS_EMPTY(_xlpm._resolveYMDT), _xlpm._resolveYMDT, _xlfn.LET(_xlpm._YM, _xlfn.TAKE(_xlpm._resolveYMDT, 1, 2), _xlpm._roundDT, CHRONO.ROUND_TO_DT(CHRONO.COMBINE_DT(_xlfn.DROP(_xlpm._resolveYMDT, , 2)), _xlpm._lowOrder, _xlpm._secondPrecision, _xlpm.RoundingOverride), _xlpm._day, _xlfn.CHOOSECOLS(_xlpm._roundDT, 1), _xlpm._time, _xlfn.CHOOSECOLS(_xlpm._roundDT, 2), _xlpm._YMD, _xlfn.HSTACK(_xlpm._YM, _xlpm._day), _xlpm._resolveYMD, CHRONO.RESOLVE_CALENDAR_DATE(_xlpm._YMD, _xlpm._julianCalendar), _xlpm._showTime, IF(_xlpm._lowOrder = 1, "", _xlpm._time), _xlfn.HSTACK(_xlpm._resolveYMD, _xlpm._showTime)))))), _xlpm._date_YMDT, FN.NULLIFY(_xlpm.Date_YMDT), _xlpm._rowCount, ROWS(_xlpm._date_YMDT), _xlpm._byRow, _xlfn.REDUCE("", _xlfn.SEQUENCE(_xlpm._rowCount), _xlfn.LAMBDA(_xlpm._acc,_xlpm._curr, _xlfn.VSTACK(_xlpm._acc, _xlpm.fnRoundYMDT(INDEX(_xlpm._date_YMDT, _xlpm._curr, ))))), _xlfn.DROP(_xlpm._byRow, 1)))</definedName>
    <definedName name="CHRONO.SECONDS_TO_TIMESPAN">_xlfn.LAMBDA(_xlpm.Seconds, IF(_xlpm.Seconds = "", "", _xlpm.Seconds / 86400))</definedName>
    <definedName name="CHRONO.SECULAR_DIFFERENCE">_xlfn.LAMBDA(_xlpm.Date_YMD,_xlop.FromJulianCalendar, _xlfn.LET(_xlpm._fromJulianCalendar, FN.COERCE(_xlpm.FromJulianCalendar) &lt;&gt; 0, _xlpm.fnFromGregorian, _xlfn.LAMBDA(_xlpm._date_YMD, _xlfn.LET(_xlpm._JDN_G, CHRONO.JDN(_xlpm._date_YMD, 0), IF(ISERROR(_xlpm._JDN_G), _xlpm._JDN_G * {1}, IF(_xlpm._JDN_G = "", "", _xlfn.LET(_xlpm._year, INDEX(_xlpm._date_YMD, 1, 1), _xlpm._month, IFERROR(INDEX(_xlpm._date_YMD, 1, 2), 1), _xlpm._day, IFERROR(INDEX(_xlpm._date_YMD, 1, 3), 1), _xlpm._JDN_J, IF((_xlpm._month = 2) * (_xlpm._day = 29) * NOT(CHRONO.IS_LEAP_YEAR(_xlpm._year, 1)), CHRONO.JDN(_xlfn.HSTACK(_xlpm._year, 2, 28), 1), CHRONO.JDN(_xlpm._date_YMD, 1)), _xlpm._JDN_J - _xlpm._JDN_G))))), _xlpm.fnFromJulian, _xlfn.LAMBDA(_xlpm._date_YMD, _xlfn.LET(_xlpm._date_G, CHRONO.JULIAN_TO_GREGORIAN(_xlpm._date_YMD), IF(ISERROR(INDEX(_xlpm._date_G, 1, 1)), INDEX(_xlpm._date_G, 1, 1) * {1}, IF(INDEX(_xlpm._date_G, 1, 1) = "", "", _xlpm.fnFromGregorian(_xlpm._date_G))))), IF(_xlpm._fromJulianCalendar, _xlfn.BYROW(_xlpm.Date_YMD, _xlfn.LAMBDA(_xlpm._row, _xlpm.fnFromJulian(_xlpm._row))), _xlfn.BYROW(_xlpm.Date_YMD, _xlfn.LAMBDA(_xlpm._row, _xlpm.fnFromGregorian(_xlpm._row))))))</definedName>
    <definedName name="CHRONO.TIME_OF_DAY">_xlfn.LAMBDA(_xlpm.Time_HMS, _xlfn.LET(_xlpm.fnTimeSpan, _xlfn.LAMBDA(_xlpm._hms, IF(COLUMNS(_xlpm._hms) &lt;&gt; 3, {#CALC!}, IF(ARRAYS.IS_EMPTY(_xlpm._hms), "", _xlfn.LET(_xlpm._firstError, ARRAYS.H_ERROR(_xlpm._hms), IF(ISERROR(_xlpm._firstError), _xlpm._firstError * {1}, IF(NOT(CHRONO.IS_VALID_TIME_OF_DAY(_xlpm._hms, TRUE)), {#NUM!}, CHRONO.TIMESPAN(_xlfn.HSTACK(1, 0, _xlpm._hms)))))))), _xlfn.BYROW(FN.NULLIFY(_xlpm.Time_HMS), _xlfn.LAMBDA(_xlpm._row, _xlpm.fnTimeSpan(_xlpm._row)))))</definedName>
    <definedName name="CHRONO.TIMESPAN">_xlfn.LAMBDA(_xlpm.TimeSpan_C5, _xlfn.LET(_xlpm.fnTimeSpan, _xlfn.LAMBDA(_xlpm._timeSpan, _xlfn.LET(_xlpm._colCount, COLUMNS(_xlpm._timeSpan), IF(_xlpm._colCount &gt; 5, {#CALC!}, IF(ARRAYS.IS_EMPTY(_xlpm._timeSpan), "", _xlfn.LET(_xlpm._firstError, ARRAYS.H_ERROR(_xlpm._timeSpan), IF(ISERROR(_xlpm._firstError), _xlpm._firstError * {1}, IF(NOT(ARRAYS.IS_NUMERIC_NULL(_xlpm._timeSpan)), {#VALUE!}, IF(_xlpm._colCount &lt; 2, {#CALC!}, _xlfn.LET(_xlpm._sign, IF(INDEX(_xlpm._timeSpan, 1, 1) &lt; 0, -1, 1), _xlpm._days, N(INDEX(_xlpm._timeSpan, 1, 2)), _xlpm._hours, IF(_xlpm._colCount &lt; 3, 0, N(INDEX(_xlpm._timeSpan, 1, 3))), _xlpm._minutes, IF(_xlpm._colCount &lt; 4, 0, N(INDEX(_xlpm._timeSpan, 1, 4))), _xlpm._seconds, IF(_xlpm._colCount &lt; 5, 0, N(INDEX(_xlpm._timeSpan, 1, 5))), _xlpm._sign * (_xlpm._days + (_xlpm._hours / 24) + (_xlpm._minutes / 1440) + (_xlpm._seconds / 86400))))))))))), _xlfn.BYROW(FN.NULLIFY(_xlpm.TimeSpan_C5), _xlfn.LAMBDA(_xlpm._row, _xlpm.fnTimeSpan(_xlpm._row)))))</definedName>
    <definedName name="CHRONO.TIMESPAN_ADD_HOURS">_xlfn.LAMBDA(_xlpm.TimeSpan_D,_xlpm.Hours, IF(_xlpm.TimeSpan_D = "", "", _xlpm.TimeSpan_D + (_xlpm.Hours / 24)))</definedName>
    <definedName name="CHRONO.TIMESPAN_ADD_MINUTES">_xlfn.LAMBDA(_xlpm.TimeSpan_D,_xlpm.Minutes, IF(_xlpm.TimeSpan_D = "", "", _xlpm.TimeSpan_D + (_xlpm.Minutes / 1440)))</definedName>
    <definedName name="CHRONO.TIMESPAN_ADD_SECONDS">_xlfn.LAMBDA(_xlpm.TimeSpan_D,_xlpm.Seconds, IF(_xlpm.TimeSpan_D = "", "", _xlpm.TimeSpan_D + (N(_xlpm.Seconds) / 86400)))</definedName>
    <definedName name="CHRONO.TIMESPAN_TO_DHMS">_xlfn.LAMBDA(_xlpm.TimeSpan_D,_xlop.HighOrder,_xlop.LowOrder,_xlop.Precision,_xlop.RoundingOverride, _xlfn.LET(_xlpm._maxPrecision, 9, _xlpm._precision, IF(NOT(ISNUMBER(_xlpm.Precision)), _xlpm._maxPrecision, IF(_xlpm.Precision &lt; 0, 0, IF(_xlpm.Precision &gt; _xlpm._maxPrecision, _xlpm._maxPrecision, INT(_xlpm.Precision)))), _xlpm._lowOrder, IF(NOT(ISNUMBER(_xlpm.LowOrder)), 4, IF(_xlpm.LowOrder &lt; 1, 1, IF(_xlpm.LowOrder &gt; 4, 4, INT(_xlpm.LowOrder)))), _xlpm._highOrder, _xlfn.LET(_xlpm._high, IF(NOT(ISNUMBER(_xlpm.HighOrder)), 1, IF(_xlpm.HighOrder &lt; 1, 1, IF(_xlpm.HighOrder &gt; 4, 4, INT(_xlpm.HighOrder)))), IF(_xlpm._high &gt; _xlpm._lowOrder, _xlpm._lowOrder, _xlpm._high)), _xlpm._roundingOverride, FN.COERCE(_xlpm.RoundingOverride), _xlpm._roundMethod, IF((_xlpm._roundingOverride = 0) * (_xlpm._precision = 0), 1, IF(_xlpm._roundingOverride &gt;= 0, 2, IF(_xlpm._roundingOverride &lt; 0, 3, 1))), _xlpm._componentMods, {1,24,60,60}, _xlpm.fnZeroComplication, _xlfn.LAMBDA(_xlfn.LET(_xlpm._index, {1,2,3,4,5}, _xlfn.MAP(_xlpm._index, _xlfn.LAMBDA(_xlpm._n, IF(_xlpm._n = 1, 0, IF(_xlpm._n - 1 &lt; _xlpm._highOrder, "", IF(_xlpm._n - 1 &gt; _xlpm._lowOrder, "", 0))))))), _xlpm.fnResolveWhole, _xlfn.LAMBDA(_xlpm._absTimeSpan, _xlfn.LET(_xlpm._index, {1,2,3,4}, _xlpm._roundWhole, _xlfn.REDUCE(_xlfn.HSTACK(0, _xlpm._absTimeSpan), _xlpm._index, _xlfn.LAMBDA(_xlpm._acc,_xlpm._curr, _xlfn.LET(_xlpm._modulus, INDEX(_xlpm._componentMods, 1, _xlpm._curr), _xlpm._prevRemainder, INDEX(_xlpm._acc, 1, _xlpm._curr + 1), _xlpm._thisRemainder, _xlpm._prevRemainder * _xlpm._modulus, IF(_xlpm._curr &lt; _xlpm._highOrder, _xlfn.HSTACK(_xlfn.DROP(_xlpm._acc, , -1), 0, _xlpm._thisRemainder), IF(_xlpm._curr = 4, _xlfn.LET(_xlpm._secondComponent, ROUND(_xlpm._thisRemainder, 0), _xlfn.HSTACK(_xlfn.DROP(_xlpm._acc, , -1), _xlpm._secondComponent)), _xlfn.LET(_xlpm._component, INT(_xlpm._thisRemainder), _xlpm._nextRemainder, _xlpm._thisRemainder - _xlpm._component, _xlfn.HSTACK(_xlfn.DROP(_xlpm._acc, , -1), _xlpm._component, _xlpm._nextRemainder))))))), _xlfn.DROP(_xlpm._roundWhole, , 1))), _xlpm.fnResolveFractional, _xlfn.LAMBDA(_xlpm._absTimeSpan, _xlfn.LET(_xlpm._index, {1,2,3,4}, _xlpm._roundFrac, _xlfn.REDUCE(_xlfn.HSTACK(0, _xlpm._absTimeSpan), _xlpm._index, _xlfn.LAMBDA(_xlpm._acc,_xlpm._curr, IF(_xlpm._curr &gt; _xlpm._lowOrder, _xlfn.HSTACK(_xlpm._acc, 0), _xlfn.LET(_xlpm._modulus, INDEX(_xlpm._componentMods, 1, _xlpm._curr), _xlpm._prevRemainder, _xlfn.TAKE(_xlpm._acc, 1, -1), _xlpm._thisRemainder, _xlpm._prevRemainder * _xlpm._modulus, IF(_xlpm._curr &lt; _xlpm._highOrder, _xlfn.HSTACK(_xlfn.DROP(_xlpm._acc, , -1), 0, _xlpm._thisRemainder), IF(_xlpm._curr = _xlpm._lowOrder, _xlfn.LET(_xlpm._lowComponent, IF(_xlpm._roundMethod = 3, ROUNDDOWN(_xlpm._thisRemainder, _xlpm._precision), ROUND(_xlpm._thisRemainder, _xlpm._precision)), _xlfn.HSTACK(_xlfn.DROP(_xlpm._acc, , -1), _xlpm._lowComponent)), _xlfn.LET(_xlpm._component, INT(_xlpm._thisRemainder), _xlpm._nextRemainder, _xlpm._thisRemainder - _xlpm._component, _xlfn.HSTACK(_xlfn.DROP(_xlpm._acc, , -1), _xlpm._component, _xlpm._nextRemainder)))))))), _xlfn.DROP(_xlpm._roundFrac, , 1))), _xlpm.fnResolveModulus, _xlfn.LAMBDA(_xlpm._complication, _xlfn.LET(_xlpm._index, {4,3,2,1}, _xlpm._resolve, _xlfn.REDUCE({0,0}, _xlpm._index, _xlfn.LAMBDA(_xlpm._acc,_xlpm._curr, IF(_xlpm._curr &lt; _xlpm._highOrder, _xlfn.HSTACK("", _xlfn.DROP(_xlpm._acc, , -1), 0), IF(_xlpm._curr &gt; _xlpm._lowOrder, _xlfn.HSTACK("", _xlfn.DROP(_xlpm._acc, , -1), 0), _xlfn.LET(_xlpm._carry, _xlfn.TAKE(_xlpm._acc, 1, -1), _xlpm._value, _xlpm._carry + N(INDEX(_xlpm._complication, 1, _xlpm._curr)), IF(_xlpm._curr = _xlpm._highOrder, _xlfn.HSTACK(_xlpm._value, _xlfn.DROP(_xlpm._acc, , -1), 0), _xlfn.LET(_xlpm._modulus, INDEX(_xlpm._componentMods, 1, _xlpm._curr), _xlpm._carryNext, INT(_xlpm._value / _xlpm._modulus), _xlpm._resolveValue, IF(_xlpm._carryNext, 0, _xlpm._value), _xlfn.HSTACK(_xlpm._resolveValue, _xlfn.DROP(_xlpm._acc, , -1), _xlpm._carryNext)))))))), _xlfn.DROP(_xlpm._resolve, , -2))), _xlpm.fnSexagesimal, _xlfn.LAMBDA(_xlpm._timeSpan, IF(ISERROR(_xlpm._timeSpan), _xlpm._timeSpan * {1,2,3,4,5}, IF(_xlpm._timeSpan = "", {"","","","",""}, IF(NOT(ISNUMBER(_xlpm._timeSpan)), {#VALUE!,#VALUE!,#VALUE!,#VALUE!,#VALUE!}, IF(_xlpm._timeSpan = 0, _xlpm.fnZeroComplication(), _xlfn.LET(_xlpm._unroundedSign, IF(_xlpm._timeSpan &lt; 0, -1, 1), _xlpm._absTimeSpan, ABS(_xlpm._timeSpan), _xlpm._roundComponents, IF(_xlpm._roundMethod = 1, _xlpm.fnResolveWhole(_xlpm._absTimeSpan), _xlpm.fnResolveFractional(_xlpm._absTimeSpan)), _xlpm._resolveComponents, _xlpm.fnResolveModulus(_xlpm._roundComponents), _xlpm._isZero, ARRAYS.IS_ZERO(N(_xlpm._resolveComponents)), _xlpm._sign, IF(_xlpm._isZero, 0, _xlpm._unroundedSign), _xlfn.HSTACK(_xlpm._sign, _xlpm._resolveComponents))))))), _xlpm._timeSpanColumn, FN.NULLIFY(INDEX(_xlpm.TimeSpan_D, , 1)), _xlpm._rowCount, ROWS(_xlpm._timeSpanColumn), _xlpm._byRow, _xlfn.REDUCE("", _xlfn.SEQUENCE(_xlpm._rowCount), _xlfn.LAMBDA(_xlpm._acc,_xlpm._curr, _xlfn.VSTACK(_xlpm._acc, _xlpm.fnSexagesimal(INDEX(_xlpm._timeSpanColumn, _xlpm._curr, 1))))), _xlfn.DROP(_xlpm._byRow, 1)))</definedName>
    <definedName name="CHRONO.TIMESPAN_TO_TZO">_xlfn.LAMBDA(_xlpm.TZOTimeSpan, _xlfn.LET(_xlpm._TZOTimeSpan, FN.NULLIFY(_xlpm.TZOTimeSpan), IF(ISERROR(_xlpm._TZOTimeSpan), _xlpm._TZOTimeSpan * {1}, IF(_xlpm._TZOTimeSpan = "", "", IF(NOT(ISNUMBER(_xlpm._TZOTimeSpan)), {#VALUE!}, _xlfn.LET(_xlpm._tzo, _xlpm._TZOTimeSpan * 1440, IF(CHRONO.IS_VALID_TZO(_xlpm._tzo), _xlpm._tzo, {#NUM!})))))))</definedName>
    <definedName name="CHRONO.TIMEZONE_COORDINATES">_xlfn.LAMBDA(_xlpm.TZName, _xlfn.LET(_xlpm._TZName, _xlfn.CHOOSECOLS(FN.NULLIFY(_xlpm.TZName), 1), _xlpm._tzCoords, ARRAYS.KEYLOOKUP(CHRONO_DATA.TIMEZONE_COORDS_DATA(), _xlpm._TZName), IF(ARRAYS.H_NA(_xlpm._tzCoords), {#N/A}, _xlfn.DROP(_xlpm._tzCoords, , 1))))</definedName>
    <definedName name="CHRONO.TIMEZONE_FOLLOWING_DLS">_xlfn.LAMBDA(_xlpm.MJDate,_xlpm.TZName,_xlop.Kind, _xlfn.LET(_xlpm._kind, _xlfn.LET(_xlpm._k, INT(FN.COERCE(INDEX(_xlpm.Kind, 1, 1))), IF(_xlpm._k &lt;= 0, 0, IF(_xlpm._k &gt;= 2, 2, _xlpm._k))), _xlpm._TZones, CHRONO_DATA.TIMEZONE_INFOS(INDEX(_xlpm.TZName, 1, 1)), IF(ARRAYS.H_NA(_xlpm._TZones), {#N/A} * _xlfn.SEQUENCE(ROWS(_xlpm.MJDate)), _xlfn.LET(_xlpm.fnFollowingTZoneHasDLSoffset, _xlfn.LAMBDA(_xlpm.TZoneEffectiveIdx, _xlfn.LET(_xlpm._idx, _xlfn.SEQUENCE(ROWS(_xlpm._TZones)), _xlpm._hasDLS, N((_xlpm._idx &gt;= _xlpm.TZoneEffectiveIdx) * (_xlfn.CHOOSECOLS(_xlpm._TZones, 5) &lt;&gt; 0) &lt;&gt; 0), NOT(ISNA(_xlfn.XMATCH(1, _xlpm._hasDLS, 0, 1))))), _xlpm.fnFutureTZoneHasRules, _xlfn.LAMBDA(_xlpm.TZoneEffectiveIdx, _xlfn.LET(_xlpm._idx, _xlfn.SEQUENCE(ROWS(_xlpm._TZones)), _xlpm._hasRules, N((_xlpm._idx &gt; _xlpm.TZoneEffectiveIdx) * (_xlfn.CHOOSECOLS(_xlpm._TZones, 10) &lt;&gt; "") &lt;&gt; 0), NOT(ISNA(_xlfn.XMATCH(1, _xlpm._hasRules, 0, 1))))), _xlpm.fnFollowingDLSinTZone, _xlfn.LAMBDA(_xlpm.TZoneEffectiveIdx, _xlfn.LET(_xlpm._TZoneEffective, _xlfn.CHOOSEROWS(_xlpm._TZones, _xlpm.TZoneEffectiveIdx), _xlpm._ruleName, _xlfn.CHOOSECOLS(_xlpm._TZoneEffective, 10), IF(_xlpm._ruleName = "", FALSE, _xlfn.LET(_xlpm._localMJDate, _xlpm.MJDate + IF(_xlpm._kind = 2, _xlfn.CHOOSECOLS(_xlpm._TZoneEffective, 5), 0), _xlpm._TZFrom, _xlfn.CHOOSECOLS(_xlpm._TZoneEffective, 2), _xlpm._TZUntil, _xlfn.CHOOSECOLS(_xlpm._TZoneEffective, 3), _xlpm._TZFromYear, CHRONO.MJDATE_YEAR(_xlpm._TZFrom), _xlpm._TZUntilYear, CHRONO.MJDATE_YEAR(_xlpm._TZUntil), _xlpm._TZRules, CHRONO_DATA.TIMEZONE_RULES(_xlpm._ruleName), _xlpm._ruleRecurrences, CHRONO._TZ_RULE_ADJACENT_RECURRENCES(_xlpm._TZRules, _xlpm._localMJDate, _xlpm._TZFromYear, _xlpm._TZUntilYear, 3), IF(ARRAYS.H_NA(_xlpm._ruleRecurrences), FALSE, _xlfn.LET(_xlpm._ruleInstances, CHRONO._TZRULE_INSTANCES(_xlpm._TZoneEffective, _xlpm._TZRules, _xlpm._ruleRecurrences), _xlpm._ruleUntil, _xlfn.CHOOSECOLS(_xlpm._ruleInstances, 3), _xlpm._DLSoffset, _xlfn.CHOOSECOLS(_xlpm._ruleInstances, 4), _xlpm._followingDLS, N((ISNUMBER(_xlpm._ruleUntil) * (_xlpm._ruleUntil &gt; _xlpm._localMJDate) * (_xlpm._DLSoffset &lt;&gt; 0)) &lt;&gt; 0), NOT(ISNA(_xlfn.XMATCH(1, _xlpm._followingDLS, 0, 1))))))))), _xlpm.fnFollowingDLS, _xlfn.LAMBDA(_xlpm._MJDate, IF(ISERROR(_xlpm._MJDate), _xlpm._MJDate * {1}, IF(_xlpm._MJDate = "", "", IF(NOT(ISNUMBER(_xlpm._MJDate)), {#VALUE!}, _xlfn.LET(_xlpm._TZoneEffectiveIdx, CHRONO._TZONE_EFFECTIVE_IDX(_xlpm._TZones, _xlpm._MJDate, _xlpm._kind), IF(ISNA(_xlpm._TZoneEffectiveIdx), {#N/A}, IF(_xlpm.fnFollowingTZoneHasDLSoffset(_xlpm._TZoneEffectiveIdx), TRUE, IF(_xlpm.fnFutureTZoneHasRules(_xlpm._TZoneEffectiveIdx), TRUE, _xlpm.fnFollowingDLSinTZone(_xlpm._TZoneEffectiveIdx))))))))), _xlpm._MJDates, _xlfn.CHOOSECOLS(FN.NULLIFY(_xlpm.MJDate), 1), _xlfn.BYROW(_xlpm._MJDates, _xlfn.LAMBDA(_xlpm._MJDate, _xlpm.fnFollowingDLS(_xlpm._MJDate)))))))</definedName>
    <definedName name="CHRONO.TIMEZONE_HAS_DLS">_xlfn.LAMBDA(_xlpm.TZName,_xlop.FromYear,_xlop.ToYear, _xlfn.LET(_xlpm._TZNames, FN.NULLIFY(_xlfn.CHOOSECOLS(_xlpm.TZName, 1)), _xlpm._fromYear, INDEX(FN.NULLIFY(_xlpm.FromYear), 1, 1), _xlpm._toYear, INDEX(FN.NULLIFY(_xlpm.ToYear), 1, 1), IF(ISNUMBER(_xlpm._fromYear) * ISNUMBER(_xlpm._toYear) * (_xlpm._toYear &lt; _xlpm._fromYear), {#VALUE!}, _xlfn.LET(_xlpm._noYearFilter, ISNUMBER(_xlpm._fromYear) + ISNUMBER(_xlpm._toYear) = 0, _xlpm._fromMJDate, CHRONO.MODIFIED_JULIAN_DATE(_xlpm._fromYear), _xlpm._toMJDate, IF(ISNUMBER(_xlpm._toYear), CHRONO.MODIFIED_JULIAN_DATE(_xlpm._toYear + 1) - 0.000001, ""), _xlfn.BYROW(_xlpm._TZNames, _xlfn.LAMBDA(_xlpm._TZName, _xlfn.LET(_xlpm._TZInfos, CHRONO_DATA.FILTER_TIMEZONE_INFOS(_xlpm._TZName, _xlpm._fromMJDate, _xlpm._toMJDate), IF(ARRAYS.H_NA(_xlpm._TZInfos), {#N/A}, _xlfn.LET(_xlpm._DLSoffset, _xlfn.CHOOSECOLS(_xlpm._TZInfos, 5), _xlpm._DLSrow, _xlfn.XMATCH(1, N(_xlpm._DLSoffset &lt;&gt; 0), 0), IF(ISNUMBER(_xlpm._DLSrow), TRUE, _xlfn.LET(_xlpm._TZRuleNames, _xlfn.CHOOSECOLS(_xlpm._TZInfos, 10), _xlpm._fTZRuleNames, _xlfn.UNIQUE(_xlfn._xlws.FILTER(_xlpm._TZRuleNames, _xlpm._TZRuleNames &lt;&gt; "", {#N/A})), IF(ARRAYS.H_NA(_xlpm._fTZRuleNames), FALSE, IF(_xlpm._noYearFilter, TRUE, _xlfn.LET(_xlpm._TZRules, CHRONO_DATA.FILTER_TIMEZONE_RULES(_xlpm._fTZRuleNames, _xlpm._fromYear, _xlpm._toYear), NOT(ARRAYS.H_NA(_xlpm._TZRules))))))))))))))))</definedName>
    <definedName name="CHRONO.TIMEZONE_NAME">_xlfn.LAMBDA(_xlpm.TZAlias, _xlfn.LET(_xlpm._TZname, ARRAYS.KEYLOOKUP(CHRONO_DATA.TIMEZONE_ALIAS_TO_NAME(), _xlpm.TZAlias, 1), _xlfn.DROP(_xlpm._TZname, , 1)))</definedName>
    <definedName name="CHRONO.TIMEZONE_OBSERVED">_xlfn.LAMBDA(_xlpm.TZName,_xlpm.MJDate,_xlop.Kind, _xlfn.LET(_xlpm._TZones, CHRONO_DATA.TIMEZONE_INFOS(_xlpm.TZName), IF(ARRAYS.H_NA(_xlpm._TZones), {#N/A} * _xlfn.SEQUENCE(ROWS(_xlpm.MJDate)), _xlfn.LET(_xlpm._MJDates, FN.NULLIFY(INDEX(_xlpm.MJDate, , 1)), _xlpm._kind, _xlfn.LET(_xlpm._k, INT(FN.COERCE(INDEX(_xlpm.Kind, 1, 1))), IF(_xlpm._k &lt;= 0, 0, IF(_xlpm._k &gt;= 2, 2, _xlpm._k))), _xlpm.fnTZObserved, _xlfn.LAMBDA(_xlpm._MJDate, IF(ISERROR(_xlpm._MJDate), _xlpm._MJDate * {1}, IF(_xlpm._MJDate = "", "", IF(NOT(ISNUMBER(_xlpm._MJDate)), {#VALUE!}, _xlfn.LET(_xlpm._TZoneEffectiveIdx, CHRONO._TZONE_EFFECTIVE_IDX(_xlpm._TZones, _xlpm._MJDate, _xlpm._kind), _xlpm._TZoneEffective, INDEX(_xlpm._TZones, _xlpm._TZoneEffectiveIdx, ), CHRONO._TZ_OBSERVED(_xlpm._TZoneEffectiveIdx, _xlpm._TZoneEffective, _xlpm._MJDate, _xlpm._kind)))))), _xlpm._byRow, _xlfn.REDUCE("", _xlpm._MJDates, _xlfn.LAMBDA(_xlpm._acc,_xlpm._MJDate, _xlfn.VSTACK(_xlpm._acc, _xlpm.fnTZObserved(_xlpm._MJDate)))), _xlfn.DROP(_xlpm._byRow, 1)))))</definedName>
    <definedName name="CHRONO.TIMEZONE_PREVIOUS_CHANGE">_xlfn.LAMBDA(_xlpm.MJDate,_xlpm.TZName,_xlop.Kind,_xlop.AnyChange, _xlfn.LET(_xlpm._TZones, CHRONO_DATA.TIMEZONE_INFOS(INDEX(_xlpm.TZName, 1, 1)), IF(ARRAYS.H_NA(_xlpm._TZones), {#N/A} * _xlfn.SEQUENCE(ROWS(_xlpm.MJDate)), _xlfn.LET(_xlpm._MJDates, FN.NULLIFY(_xlfn.CHOOSECOLS(_xlpm.MJDate, 1)), _xlpm._kind, _xlfn.LET(_xlpm._k, INT(INDEX(FN.COERCE(_xlpm.Kind), 1, 1)), IF(_xlpm._k &lt;= 0, 0, IF(_xlpm._k &gt;= 2, 2, _xlpm._k))), _xlpm._anyChange, INDEX(FN.COERCE(_xlpm.AnyChange), 1, 1) &lt;&gt; 0, _xlpm.fnPreviousChange, _xlfn.LAMBDA(_xlpm._MJDate, IF(ISERROR(_xlpm._MJDate), _xlpm._MJDate * {1}, IF(_xlpm._MJDate = "", "", IF(NOT(ISNUMBER(_xlpm._MJDate)), {#VALUE!}, CHRONO._TZ_PREVIOUS_INSTANCE(_xlpm._TZones, _xlpm._MJDate, _xlpm._kind, _xlpm._anyChange))))), _xlpm._byRow, _xlfn.REDUCE("", _xlpm._MJDates, _xlfn.LAMBDA(_xlpm._acc,_xlpm._MJDate, _xlfn.VSTACK(_xlpm._acc, _xlpm.fnPreviousChange(_xlpm._MJDate)))), _xlfn.DROP(_xlpm._byRow, 1)))))</definedName>
    <definedName name="CHRONO.TIMEZONE_PROXIMITY">_xlfn.LAMBDA(_xlpm.TZName,_xlop.FromLatitude,_xlop.FromLongitude, _xlfn.LET(_xlpm._TZName, _xlfn.CHOOSECOLS(FN.NULLIFY(_xlpm.TZName), 1), _xlpm._rowCount, ROWS(_xlpm._TZName), _xlpm._fromLatitude, INDEX(FN.NULLIFY(_xlpm.FromLatitude), 1, 1), _xlpm._fromLongitude, INDEX(FN.NULLIFY(_xlpm.FromLongitude), 1, 1), IF(NOT(ISNUMBER(_xlpm._fromLatitude)) * NOT(ISNUMBER(_xlpm._fromLongitude)), {#VALUE!} * _xlfn.SEQUENCE(_xlpm._rowCount), _xlfn.LET(_xlpm._TZcoords, CHRONO.TIMEZONE_COORDINATES(_xlpm._TZName), IF(NOT(ISNUMBER(_xlpm._fromLongitude)), _xlfn.LET(_xlpm._toCords, _xlfn.HSTACK(_xlfn.CHOOSECOLS(_xlpm._TZcoords, 1), {0} * _xlfn.SEQUENCE(_xlpm._rowCount)), CHRONO._GIS_ANGULAR_SEPARATION(_xlfn.HSTACK(_xlpm._fromLatitude, 0), _xlpm._toCords)), IF(NOT(ISNUMBER(_xlpm._fromLatitude)), _xlfn.LET(_xlpm._toCords, _xlfn.HSTACK({0} * _xlfn.SEQUENCE(_xlpm._rowCount), _xlfn.CHOOSECOLS(_xlpm._TZcoords, 2)), CHRONO._GIS_ANGULAR_SEPARATION(_xlfn.HSTACK(0, _xlpm._fromLongitude), _xlpm._toCords)), CHRONO._GIS_ANGULAR_SEPARATION(_xlfn.HSTACK(_xlpm._fromLatitude, _xlpm._fromLongitude), _xlpm._TZcoords)))))))</definedName>
    <definedName name="CHRONO.TZO_TO_MILITARY">_xlfn.LAMBDA(_xlpm.TZOMinutes, _xlfn.LET(_xlpm.fnTZOMilitary, _xlfn.LAMBDA(_xlpm._TZO, IF(ISNA(_xlpm._TZO), {"J","",0}, IF(ISERROR(_xlpm._TZO), _xlpm._TZO * {1,2,3}, IF(_xlpm._TZO = "", {"","",""}, IF(NOT(ISNUMBER(_xlpm._TZO)), {#VALUE!,#VALUE!,#VALUE!}, IF(NOT(CHRONO.IS_VALID_TZO(_xlpm._TZO)), {#NUM!,#NUM!,#NUM!}, IF(_xlpm._TZO = 0, _xlfn.HSTACK("Z", 0, 0), IF(_xlpm._TZO &gt; 720, _xlfn.HSTACK("M", 720, (720 - _xlpm._TZO) / 1440), IF(_xlpm._TZO &lt; -720, _xlfn.HSTACK("Y", -720, (-720 - _xlpm._TZO) / 1440), _xlfn.LET(_xlpm._militaryTZO, SIGN(_xlpm._TZO) * MROUND(ABS(_xlpm._TZO), 60), _xlpm._idx, INT(_xlpm._militaryTZO / 60) + 13, _xlpm._militaryTZ, INDEX({"Y","X","W","V","U","T","S","R","Q","P","O","N","Z","A","B","C","D","E","F","G","H","I","K","L","M"}, 1, _xlpm._idx), _xlfn.HSTACK(_xlpm._militaryTZ, _xlpm._militaryTZO, (_xlpm._TZO - _xlpm._militaryTZO) / 1440))))))))))), _xlpm._TZOMinutes, FN.NULLIFY(INDEX(_xlpm.TZOMinutes, , 1)), _xlpm._rowCount, ROWS(_xlpm._TZOMinutes), _xlpm._byRow, _xlfn.REDUCE("", _xlfn.SEQUENCE(_xlpm._rowCount), _xlfn.LAMBDA(_xlpm._acc,_xlpm._curr, _xlfn.VSTACK(_xlpm._acc, _xlpm.fnTZOMilitary(INDEX(_xlpm._TZOMinutes, _xlpm._curr, 1))))), _xlfn.DROP(_xlpm._byRow, 1)))</definedName>
    <definedName name="CHRONO.TZO_TO_TIMESPAN">_xlfn.LAMBDA(_xlpm.TZOMinutes, _xlfn.LET(_xlpm._TZOMinutes, FN.NULLIFY(_xlpm.TZOMinutes), IF(ISERROR(_xlpm._TZOMinutes), _xlpm._TZOMinutes * {1}, IF(_xlpm._TZOMinutes = "", "", IF(NOT(ISNUMBER(_xlpm._TZOMinutes)), {#VALUE!}, IF(NOT(CHRONO.IS_VALID_TZO(_xlpm._TZOMinutes)), {#NUM!}, _xlpm._TZOMinutes / 1440))))))</definedName>
    <definedName name="CHRONO.USDATE_TO_EXCELDATE">_xlfn.LAMBDA(_xlpm.Expression, IF(FN.IS_EMPTY(_xlpm.Expression), "", _xlfn.LET(_xlpm._date_YMDT, CHRONO.PARSE_DATETIME(_xlpm.Expression, TRUE, FALSE), DATE(_xlfn.CHOOSECOLS(_xlpm._date_YMDT, 1), _xlfn.CHOOSECOLS(_xlpm._date_YMDT, 2), _xlfn.CHOOSECOLS(_xlpm._date_YMDT, 3)) + N(_xlfn.CHOOSECOLS(_xlpm._date_YMDT, 4)))))</definedName>
    <definedName name="CHRONO.VALIDATE_CALENDAR_DATE">_xlfn.LAMBDA(_xlpm.Date_YMD,_xlop.JulianCalendar, _xlfn.LET(_xlpm._julianCalendar, FN.COERCE(_xlpm.JulianCalendar) &lt;&gt; 0, _xlpm.fnValidateDate, _xlfn.LAMBDA(_xlpm._date_YMD, IF(COLUMNS(_xlpm._date_YMD) &gt; 3, {#CALC!,#CALC!,#CALC!}, _xlfn.LET(_xlpm._YMD, _xlfn.EXPAND(_xlpm._date_YMD, 1, 3, ""), IF(ARRAYS.IS_EMPTY(_xlpm._YMD), {"","",""}, _xlfn.LET(_xlpm._y, INDEX(_xlpm._YMD, 1, 1), _xlpm._m, INDEX(_xlpm._YMD, 1, 2), _xlpm._d, INDEX(_xlpm._YMD, 1, 3), _xlpm._year, IF(ISERROR(_xlpm._y), _xlpm._y * {1}, IF(_xlpm._y = "", "", IF(NOT(ISNUMBER(_xlpm._y)), {#VALUE!}, IF(FN.IS_INTEGER(_xlpm._y), _xlpm._y, {#NUM!})))), _xlpm._day, IF(ISERROR(_xlpm._d), _xlpm._d * {1}, IF(_xlpm._d = "", "", IF(NOT(ISNUMBER(_xlpm._d)), {#VALUE!}, _xlfn.LET(_xlpm._iDay, INT(_xlpm._d), IF(_xlpm._iDay &lt; 1, {#NUM!}, IF(ISNUMBER(_xlpm._m), _xlfn.LET(_xlpm._maxDaysInMonth, IF(ISNUMBER(_xlpm._year), CHRONO.DAYS_IN_MONTH(INT(_xlpm._m), _xlpm._year, _xlpm._julianCalendar), CHRONO.DAYS_IN_MONTH(INT(_xlpm._m), 2000, _xlpm._julianCalendar)), IF(_xlpm._iDay &lt;= _xlpm._maxDaysInMonth, _xlpm._iDay, {#NUM!})), IF(_xlpm._iDay &lt;= 31, _xlpm._iDay, {#NUM!}))))))), _xlpm._month, IF(ISERROR(_xlpm._m), _xlpm._m * {1}, IF(_xlpm._m = "", IF(FN.IS_EMPTY(_xlpm._day), "", IF(FN.IS_EMPTY(_xlpm._year), "", {#VALUE!})), IF(NOT(ISNUMBER(_xlpm._m)), {#VALUE!}, IF(NOT(FN.IS_INTEGER(_xlpm._m)), {#NUM!}, IF((_xlpm._m &gt;= 1) * (_xlpm._m &lt;= 12), _xlpm._m, {#NUM!}))))), _xlfn.HSTACK(_xlpm._year, _xlpm._month, _xlpm._day)))))), _xlpm._date_YMD, FN.NULLIFY(_xlpm.Date_YMD), _xlpm._rowCount, ROWS(_xlpm._date_YMD), _xlpm._byRow, _xlfn.REDUCE("", _xlfn.SEQUENCE(_xlpm._rowCount), _xlfn.LAMBDA(_xlpm._acc,_xlpm._curr, _xlfn.VSTACK(_xlpm._acc, _xlpm.fnValidateDate(INDEX(_xlpm._date_YMD, _xlpm._curr, ))))), _xlfn.DROP(_xlpm._byRow, 1)))</definedName>
    <definedName name="CHRONO.VALIDATE_DT">_xlfn.LAMBDA(_xlpm.DT, _xlfn.LET(_xlpm.fnValidateDT, _xlfn.LAMBDA(_xlpm._DT, IF(COLUMNS(_xlpm._DT) &gt; 2, {#CALC!,#CALC!}, IF(ARRAYS.IS_EMPTY(_xlpm._DT), {"",""}, _xlfn.LET(_xlpm._expandDT, _xlfn.EXPAND(_xlpm._DT, 1, 2, ""), _xlpm._d, INDEX(_xlpm._expandDT, 1, 1), _xlpm._t, INDEX(_xlpm._expandDT, 1, 2), _xlpm._dayHasTimeComponent, IF(NOT(ISNUMBER(_xlpm._d)), FALSE, NOT(FN.IS_INTEGER(_xlpm._d))), _xlpm._hasTimeComponent, IF(_xlpm._dayHasTimeComponent, TRUE, NOT(FN.IS_EMPTY(_xlpm._t))), _xlpm._dayAndTimeCollison, _xlpm._dayHasTimeComponent * NOT(FN.IS_EMPTY(_xlpm._t)) &lt;&gt; 0, _xlpm._day, IF(ISERROR(_xlpm._d), _xlpm._d * {1}, IF(_xlpm._dayAndTimeCollison, {#NUM!}, IF(_xlpm._d = "", "", IF(NOT(ISNUMBER(_xlpm._d)), {#VALUE!}, INT(_xlpm._d))))), _xlpm._time, IF(ISERROR(_xlpm._t), _xlpm._t * {1}, IF(_xlpm._dayAndTimeCollison, {#NUM!}, IF(_xlpm._t = "", IF(_xlpm._dayHasTimeComponent, MOD(_xlpm._d, 1), ""), IF(NOT(ISNUMBER(_xlpm._t)), {#VALUE!}, IF((_xlpm._t &gt;= 0) * (_xlpm._t &lt;= 1), _xlpm._t, {#NUM!}))))), _xlfn.HSTACK(_xlpm._day, _xlpm._time))))), _xlpm._DT, FN.NULLIFY(_xlpm.DT), _xlpm._rowCount, ROWS(_xlpm._DT), _xlpm._byRow, _xlfn.REDUCE("", _xlfn.SEQUENCE(_xlpm._rowCount), _xlfn.LAMBDA(_xlpm._acc,_xlpm._curr, _xlfn.VSTACK(_xlpm._acc, _xlpm.fnValidateDT(INDEX(_xlpm._DT, _xlpm._curr, ))))), _xlfn.DROP(_xlpm._byRow, 1)))</definedName>
    <definedName name="CHRONO.VALIDATE_ISO_WEEK_DATE">_xlfn.LAMBDA(_xlpm.Date_YWD,_xlop.JulianCalendar, _xlfn.LET(_xlpm._julianCalendar, FN.COERCE(_xlpm.JulianCalendar) &lt;&gt; 0, _xlpm.fnValidateWeekDate, _xlfn.LAMBDA(_xlpm._date_YWD, IF(COLUMNS(_xlpm._date_YWD) &gt; 3, {#CALC!,#CALC!,#CALC!}, IF(ARRAYS.IS_EMPTY(_xlpm._date_YWD), {"","",""}, _xlfn.LET(_xlpm._YWD, _xlfn.EXPAND(_xlpm._date_YWD, 1, 3, ""), _xlpm._y, INDEX(_xlpm._YWD, 1, 1), _xlpm._w, INDEX(_xlpm._YWD, 1, 2), _xlpm._d, INDEX(_xlpm._YWD, 1, 3), _xlpm._year, IF(ISERROR(_xlpm._y), _xlpm._y * {1}, IF(NOT(ISNUMBER(_xlpm._y)), {#VALUE!}, IF(FN.IS_INTEGER(_xlpm._y), _xlpm._y, {#NUM!}))), _xlpm._week, IF(ISERROR(_xlpm._w), _xlpm._w * {1}, IF(NOT(ISNUMBER(_xlpm._w)), {#VALUE!}, IF(NOT(FN.IS_INTEGER(_xlpm._w)), {#NUM!}, IF((_xlpm._w &lt; 1) + (_xlpm._w &gt; 53), {#NUM!}, IF(_xlpm._w = 53, IF(ISERROR(_xlpm._year), _xlpm._w, _xlfn.LET(_xlpm._weeksInYear, CHRONO.WEEKS_IN_YEAR(_xlpm._year, _xlpm._julianCalendar), IF(_xlpm._w = _xlpm._weeksInYear, 53, {#NUM!}))), _xlpm._w))))), _xlpm._weekday, IF(ISERROR(_xlpm._d), _xlpm._d * {1}, IF(_xlpm._d = "", "", IF(NOT(ISNUMBER(_xlpm._d)), {#VALUE!}, _xlfn.LET(_xlpm._iDay, INT(_xlpm._d), IF((_xlpm._iDay &gt;= 1) * (_xlpm._iDay &lt;= 7), _xlpm._iDay, {#NUM!}))))), _xlfn.HSTACK(_xlpm._year, _xlpm._week, _xlpm._weekday))))), _xlpm._date_YWD, FN.NULLIFY(_xlpm.Date_YWD), _xlpm._rowCount, ROWS(_xlpm._date_YWD), _xlpm._byRow, _xlfn.REDUCE("", _xlfn.SEQUENCE(_xlpm._rowCount), _xlfn.LAMBDA(_xlpm._acc,_xlpm._curr, _xlfn.VSTACK(_xlpm._acc, _xlpm.fnValidateWeekDate(INDEX(_xlpm._date_YWD, _xlpm._curr, ))))), _xlfn.DROP(_xlpm._byRow, 1)))</definedName>
    <definedName name="CHRONO.VALIDATE_YMDT">_xlfn.LAMBDA(_xlpm.Date_YMDT,_xlop.JulianCalendar, _xlfn.LET(_xlpm._julianCalendar, FN.COERCE(_xlpm.JulianCalendar) &lt;&gt; 0, _xlpm.fnValidateDateTime, _xlfn.LAMBDA(_xlpm._date_YMDT, IF(COLUMNS(_xlpm._date_YMDT) &gt; 4, {#CALC!,#CALC!,#CALC!,#CALC!}, IF(ARRAYS.IS_EMPTY(_xlpm._date_YMDT), {"","","",""}, _xlfn.LET(_xlpm._expandYMDT, _xlfn.EXPAND(_xlpm._date_YMDT, 1, 4, ""), _xlpm._YM, _xlfn.TAKE(_xlpm._expandYMDT, 1, 2), _xlpm._DT, CHRONO.VALIDATE_DT(_xlfn.DROP(_xlpm._expandYMDT, , 2)), _xlpm._time, _xlfn.CHOOSECOLS(_xlpm._DT, 2), _xlpm._day, IF(ARRAYS.IS_EMPTY(_xlpm._DT), "", _xlfn.LET(_xlpm._d, _xlfn.CHOOSECOLS(_xlpm._DT, 1), IF(NOT(FN.IS_EMPTY(_xlpm._d)), _xlpm._d, IF(ARRAYS.IS_EMPTY(_xlpm._YM), "", {#VALUE!})))), _xlpm._YMD, _xlfn.HSTACK(_xlpm._YM, _xlpm._day), _xlpm._validateYMD, CHRONO.VALIDATE_CALENDAR_DATE(_xlpm._YMD, _xlpm._julianCalendar), _xlfn.HSTACK(_xlpm._validateYMD, _xlpm._time))))), _xlpm._date_YMDT, FN.NULLIFY(_xlpm.Date_YMDT), _xlpm._rowCount, ROWS(_xlpm._date_YMDT), _xlpm._byRow, _xlfn.REDUCE("", _xlfn.SEQUENCE(_xlpm._rowCount), _xlfn.LAMBDA(_xlpm._acc,_xlpm._curr, _xlfn.VSTACK(_xlpm._acc, _xlpm.fnValidateDateTime(INDEX(_xlpm._date_YMDT, _xlpm._curr, ))))), _xlfn.DROP(_xlpm._byRow, 1)))</definedName>
    <definedName name="CHRONO.WEEKDAY_NAME">_xlfn.LAMBDA(_xlpm.ISOWeekday,_xlop.Short,_xlop.LanguageCode, _xlfn.LET(_xlpm._useShort, FN.COERCE(_xlpm.Short), _xlpm._languageID, FN.LANGUAGE_ID(FN.NULLIFY(_xlpm.LanguageCode)), _xlpm._fmt, IF(_xlpm._useShort, "ddd", "dddd"), _xlpm._iFmt, IF(_xlpm._languageID = "", _xlpm._fmt, "[$-" &amp; _xlpm._languageID &amp; "]" &amp; _xlpm._fmt), _xlpm.fnWeekDayName, _xlfn.LAMBDA(_xlpm._wd, IF(ISERROR(_xlpm._wd), _xlpm._wd * {1}, IF(_xlpm._wd = "", "", IF(NOT(ISNUMBER(_xlpm._wd)), {#VALUE!}, _xlfn.LET(_xlpm._isoDoW, MOD(INT(_xlpm._wd) - 1, 7) + 1, _xlpm._y2krefDay, 36527 + _xlpm._isoDoW, TEXT(_xlpm._y2krefDay, _xlpm._iFmt)))))), _xlfn.MAP(FN.NULLIFY(_xlpm.ISOWeekday), _xlfn.LAMBDA(_xlpm._element, _xlpm.fnWeekDayName(_xlpm._element)))))</definedName>
    <definedName name="CHRONO.WEEKDAY_OF_MONTH_TO_MJDATE">_xlfn.LAMBDA(_xlpm.YearCE,_xlpm.Month,_xlpm.Week,_xlpm.Weekday,_xlop.TimeOfDay,_xlop.JulianCalendar, IF(ARRAYS.IS_ARRAY(_xlpm.YearCE), {#CALC!}, IF(NOT(ISNUMBER(_xlpm.YearCE)), {#VALUE!}, IF(NOT(ISNUMBER(_xlpm.Month)), {#VALUE!}, IF(NOT(ISNUMBER(_xlpm.Week)), {#VALUE!}, IF(NOT(ISNUMBER(_xlpm.Weekday)), {#VALUE!}, IF(NOT(FN.IS_NUMERIC_NULL(_xlpm.TimeOfDay)), {#VALUE!}, _xlfn.LET(_xlpm._julianCalendar, FN.COERCE(_xlpm.JulianCalendar) &lt;&gt; 0, _xlpm._year, INT(_xlpm.YearCE), _xlpm._month, INT(_xlpm.Month), _xlpm._week, INT(_xlpm.Week), _xlpm._monthOffset, _xlpm._month + N(_xlpm._week &lt; 0) - 1, _xlpm._dayOffset, 0 - N(_xlpm._week &lt;= 0), _xlpm._firstOfYear, CHRONO.MJDN(_xlfn.HSTACK(_xlpm._year, 1, 1), _xlpm._julianCalendar), _xlpm._firstOfMonth, CHRONO.MJDATE_ADDITION(_xlpm._firstOfYear, _xlpm._monthOffset, "L", _xlpm._julianCalendar), _xlpm._refMJDN, _xlpm._firstOfMonth + _xlpm._dayOffset, _xlpm._weekday, INT(_xlpm.Weekday), _xlpm._timeOfDay, IF(_xlpm.TimeOfDay = "", MOD(_xlpm.Weekday, 1), _xlpm.TimeOfDay), _xlpm._weekOffset, _xlpm._week - N(_xlpm._week &gt;= 0), _xlpm._dayShift, CHRONO._MJDN_DAYS_TO_WEEKDAY(_xlpm._refMJDN, _xlpm._weekday, _xlpm._weekOffset, 0), _xlpm._refMJDN + _xlpm._dayShift + _xlpm._timeOfDay))))))))</definedName>
    <definedName name="CHRONO.WEEKS_IN_YEAR">_xlfn.LAMBDA(_xlpm.YearCE,_xlop.JulianCalendar, _xlfn.LET(_xlpm._juilianCalendar, FN.COERCE(_xlpm.JulianCalendar) &lt;&gt; 0, _xlpm.fnLastWeekdayOfYear, _xlfn.LAMBDA(_xlpm._yearCE, _xlfn.LET(_xlpm._dayPrecession, IF(_xlpm._juilianCalendar, _xlpm._yearCE + INT(_xlpm._yearCE / 4) + 4, _xlpm._yearCE + INT(_xlpm._yearCE / 4) - INT(_xlpm._yearCE / 100) + INT(_xlpm._yearCE / 400) + 6), MOD(_xlpm._dayPrecession, 7) + 1)), _xlpm.fnWeeksInYear, _xlfn.LAMBDA(_xlpm._yearCE, IF(ISERROR(_xlpm._yearCE), _xlpm._yearCE * {1}, IF(_xlpm._yearCE = "", "", IF(NOT(ISNUMBER(_xlpm._yearCE)), {#VALUE!}, _xlfn.LET(_xlpm._iYear, INT(_xlpm._yearCE), _xlpm._dowLastDay, _xlpm.fnLastWeekdayOfYear(_xlpm._iYear), IF(_xlpm._dowLastDay = 4, 53, _xlfn.LET(_xlpm._dowLastDayPrevYr, _xlpm.fnLastWeekdayOfYear(_xlpm._iYear - 1), IF(_xlpm._dowLastDayPrevYr = 3, 53, 52)))))))), _xlfn.MAP(FN.NULLIFY(_xlpm.YearCE), _xlfn.LAMBDA(_xlpm._element, _xlpm.fnWeeksInYear(_xlpm._element)))))</definedName>
    <definedName name="CHRONO.YEAR_BCE_TO_CE">_xlfn.LAMBDA(_xlpm.Year, _xlfn.LET(_xlpm._year, FN.NULLIFY(_xlpm.Year), IF(ISERROR(_xlpm._year), _xlpm._year * {1}, IF(_xlpm._year = "", "", IF(NOT(ISNUMBER(_xlpm._year)), {#VALUE!}, IF(NOT(FN.IS_INTEGER(_xlpm._year)), {#NUM!}, 1 - _xlpm._year))))))</definedName>
    <definedName name="CHRONO_DATA._COUNTRY_TO_TZNAME_1" hidden="1">{"AD","Europe/Andorra";"AE","Asia/Dubai";"AF","Asia/Kabul";"AG","America/Puerto_Rico";"AI","America/Puerto_Rico";"AL","Europe/Tirane";"AM","Asia/Yerevan";"AO","Africa/Lagos";"AQ","Antarctica/Casey";"AQ","Antarctica/Davis";"AQ","Antarctica/Mawson";"AQ","Antarctica/Palmer";"AQ","Antarctica/Rothera";"AQ","Antarctica/Troll";"AQ","Antarctica/Vostok";"AQ","Asia/Riyadh";"AQ","Pacific/Auckland";"AQ","Pacific/Port_Moresby";"AR","America/Argentina/Buenos_Aires";"AR","America/Argentina/Catamarca";"AR","America/Argentina/Cordoba";"AR","America/Argentina/Jujuy";"AR","America/Argentina/La_Rioja";"AR","America/Argentina/Mendoza";"AR","America/Argentina/Rio_Gallegos";"AR","America/Argentina/Salta";"AR","America/Argentina/San_Juan";"AR","America/Argentina/San_Luis";"AR","America/Argentina/Tucuman";"AR","America/Argentina/Ushuaia";"AS","Pacific/Pago_Pago";"AT","Europe/Vienna";"AU","Antarctica/Macquarie";"AU","Australia/Adelaide";"AU","Australia/Brisbane";"AU","Australia/Broken_Hill";"AU","Australia/Darwin";"AU","Australia/Eucla";"AU","Australia/Hobart";"AU","Australia/Lindeman";"AU","Australia/Lord_Howe";"AU","Australia/Melbourne";"AU","Australia/Perth";"AU","Australia/Sydney";"AW","America/Puerto_Rico";"AX","Europe/Helsinki";"AZ","Asia/Baku";"BA","Europe/Belgrade";"BB","America/Barbados";"BD","Asia/Dhaka";"BE","Europe/Brussels";"BF","Africa/Abidjan";"BG","Europe/Sofia";"BH","Asia/Qatar";"BI","Africa/Maputo";"BJ","Africa/Lagos";"BL","America/Puerto_Rico";"BM","Atlantic/Bermuda";"BN","Asia/Kuching";"BO","America/La_Paz";"BQ","America/Puerto_Rico";"BR","America/Araguaina";"BR","America/Bahia";"BR","America/Belem";"BR","America/Boa_Vista";"BR","America/Campo_Grande";"BR","America/Cuiaba";"BR","America/Eirunepe";"BR","America/Fortaleza";"BR","America/Maceio";"BR","America/Manaus";"BR","America/Noronha";"BR","America/Porto_Velho";"BR","America/Recife";"BR","America/Rio_Branco";"BR","America/Santarem";"BR","America/Sao_Paulo";"BS","America/Toronto";"BT","Asia/Thimphu";"BW","Africa/Maputo";"BY","Europe/Minsk";"BZ","America/Belize";"CA","America/Cambridge_Bay";"CA","America/Dawson";"CA","America/Dawson_Creek";"CA","America/Edmonton";"CA","America/Fort_Nelson";"CA","America/Glace_Bay";"CA","America/Goose_Bay";"CA","America/Halifax";"CA","America/Inuvik";"CA","America/Iqaluit";"CA","America/Moncton";"CA","America/Panama";"CA","America/Phoenix";"CA","America/Puerto_Rico";"CA","America/Rankin_Inlet";"CA","America/Regina";"CA","America/Resolute";"CA","America/St_Johns";"CA","America/Swift_Current";"CA","America/Toronto";"CA","America/Vancouver";"CA","America/Whitehorse";"CA","America/Winnipeg";"CC","Asia/Yangon";"CD","Africa/Lagos";"CD","Africa/Maputo";"CF","Africa/Lagos";"CG","Africa/Lagos";"CH","Europe/Zurich";"CI","Africa/Abidjan";"CK","Pacific/Rarotonga";"CL","America/Punta_Arenas";"CL","America/Santiago";"CL","Pacific/Easter";"CM","Africa/Lagos";"CN","Asia/Shanghai";"CN","Asia/Urumqi";"CO","America/Bogota";"CR","America/Costa_Rica";"CU","America/Havana";"CV","Atlantic/Cape_Verde";"CW","America/Puerto_Rico";"CX","Asia/Bangkok";"CY","Asia/Famagusta";"CY","Asia/Nicosia";"CZ","Europe/Prague";"DE","Europe/Berlin";"DE","Europe/Zurich";"DJ","Africa/Nairobi";"DK","Europe/Berlin";"DM","America/Puerto_Rico";"DO","America/Santo_Domingo";"DZ","Africa/Algiers";"EC","America/Guayaquil";"EC","Pacific/Galapagos";"EE","Europe/Tallinn";"EG","Africa/Cairo";"EH","Africa/El_Aaiun";"ER","Africa/Nairobi";"ES","Africa/Ceuta";"ES","Atlantic/Canary";"ES","Europe/Madrid";"ET","Africa/Nairobi";"FI","Europe/Helsinki";"FJ","Pacific/Fiji";"FK","Atlantic/Stanley";"FM","Pacific/Guadalcanal";"FM","Pacific/Kosrae";"FM","Pacific/Port_Moresby";"FO","Atlantic/Faroe";"FR","Europe/Paris";"GA","Africa/Lagos";"GB","Europe/London";"GD","America/Puerto_Rico";"GE","Asia/Tbilisi";"GF","America/Cayenne";"GG","Europe/London";"GH","Africa/Abidjan";"GI","Europe/Gibraltar";"GL","America/Danmarkshavn";"GL","America/Nuuk";"GL","America/Scoresbysund";"GL","America/Thule";"GM","Africa/Abidjan";"GN","Africa/Abidjan";"GP","America/Puerto_Rico";"GQ","Africa/Lagos";"GR","Europe/Athens";"GS","Atlantic/South_Georgia";"GT","America/Guatemala";"GU","Pacific/Guam";"GW","Africa/Bissau";"GY","America/Guyana";"HK","Asia/Hong_Kong";"HN","America/Tegucigalpa";"HR","Europe/Belgrade";"HT","America/Port-au-Prince";"HU","Europe/Budapest";"ID","Asia/Jakarta";"ID","Asia/Jayapura";"ID","Asia/Makassar";"ID","Asia/Pontianak";"IE","Europe/Dublin";"IL","Asia/Jerusalem";"IM","Europe/London";"IN","Asia/Kolkata";"IO","Indian/Chagos";"IQ","Asia/Baghdad";"IR","Asia/Tehran";"IS","Africa/Abidjan";"IT","Europe/Rome";"JE","Europe/London";"JM","America/Jamaica";"JO","Asia/Amman";"JP","Asia/Tokyo";"KE","Africa/Nairobi";"KG","Asia/Bishkek";"KH","Asia/Bangkok";"KI","Pacific/Kanton";"KI","Pacific/Kiritimati";"KI","Pacific/Tarawa";"KM","Africa/Nairobi";"KN","America/Puerto_Rico";"KP","Asia/Pyongyang";"KR","Asia/Seoul";"KW","Asia/Riyadh";"KY","America/Panama";"KZ","Asia/Almaty";"KZ","Asia/Aqtau";"KZ","Asia/Aqtobe";"KZ","Asia/Atyrau";"KZ","Asia/Oral";"KZ","Asia/Qostanay";"KZ","Asia/Qyzylorda"}</definedName>
    <definedName name="CHRONO_DATA._COUNTRY_TO_TZNAME_2" hidden="1">{"LA","Asia/Bangkok";"LB","Asia/Beirut";"LC","America/Puerto_Rico";"LI","Europe/Zurich";"LK","Asia/Colombo";"LR","Africa/Monrovia";"LS","Africa/Johannesburg";"LT","Europe/Vilnius";"LU","Europe/Brussels";"LV","Europe/Riga";"LY","Africa/Tripoli";"MA","Africa/Casablanca";"MC","Europe/Paris";"MD","Europe/Chisinau";"ME","Europe/Belgrade";"MF","America/Puerto_Rico";"MG","Africa/Nairobi";"MH","Pacific/Kwajalein";"MH","Pacific/Tarawa";"MK","Europe/Belgrade";"ML","Africa/Abidjan";"MM","Asia/Yangon";"MN","Asia/Choibalsan";"MN","Asia/Hovd";"MN","Asia/Ulaanbaatar";"MO","Asia/Macau";"MP","Pacific/Guam";"MQ","America/Martinique";"MR","Africa/Abidjan";"MS","America/Puerto_Rico";"MT","Europe/Malta";"MU","Indian/Mauritius";"MV","Indian/Maldives";"MW","Africa/Maputo";"MX","America/Bahia_Banderas";"MX","America/Cancun";"MX","America/Chihuahua";"MX","America/Ciudad_Juarez";"MX","America/Hermosillo";"MX","America/Matamoros";"MX","America/Mazatlan";"MX","America/Merida";"MX","America/Mexico_City";"MX","America/Monterrey";"MX","America/Ojinaga";"MX","America/Tijuana";"MY","Asia/Kuching";"MY","Asia/Singapore";"MZ","Africa/Maputo";"NA","Africa/Windhoek";"NC","Pacific/Noumea";"NE","Africa/Lagos";"NF","Pacific/Norfolk";"NG","Africa/Lagos";"NI","America/Managua";"NL","Europe/Brussels";"NO","Europe/Berlin";"NP","Asia/Kathmandu";"NR","Pacific/Nauru";"NU","Pacific/Niue";"NZ","Pacific/Auckland";"NZ","Pacific/Chatham";"OM","Asia/Dubai";"PA","America/Panama";"PE","America/Lima";"PF","Pacific/Gambier";"PF","Pacific/Marquesas";"PF","Pacific/Tahiti";"PG","Pacific/Bougainville";"PG","Pacific/Port_Moresby";"PH","Asia/Manila";"PK","Asia/Karachi";"PL","Europe/Warsaw";"PM","America/Miquelon";"PN","Pacific/Pitcairn";"PR","America/Puerto_Rico";"PS","Asia/Gaza";"PS","Asia/Hebron";"PT","Atlantic/Azores";"PT","Atlantic/Madeira";"PT","Europe/Lisbon";"PW","Pacific/Palau";"PY","America/Asuncion";"QA","Asia/Qatar";"RE","Asia/Dubai";"RO","Europe/Bucharest";"RS","Europe/Belgrade";"RU","Asia/Anadyr";"RU","Asia/Barnaul";"RU","Asia/Chita";"RU","Asia/Irkutsk";"RU","Asia/Kamchatka";"RU","Asia/Khandyga";"RU","Asia/Krasnoyarsk";"RU","Asia/Magadan";"RU","Asia/Novokuznetsk";"RU","Asia/Novosibirsk";"RU","Asia/Omsk";"RU","Asia/Sakhalin";"RU","Asia/Srednekolymsk";"RU","Asia/Tomsk";"RU","Asia/Ust-Nera";"RU","Asia/Vladivostok";"RU","Asia/Yakutsk";"RU","Asia/Yekaterinburg";"RU","Europe/Astrakhan";"RU","Europe/Kaliningrad";"RU","Europe/Kirov";"RU","Europe/Moscow";"RU","Europe/Samara";"RU","Europe/Saratov";"RU","Europe/Simferopol";"RU","Europe/Ulyanovsk";"RU","Europe/Volgograd";"RW","Africa/Maputo";"SA","Asia/Riyadh";"SB","Pacific/Guadalcanal";"SC","Asia/Dubai";"SD","Africa/Khartoum";"SE","Europe/Berlin";"SG","Asia/Singapore";"SH","Africa/Abidjan";"SI","Europe/Belgrade";"SJ","Europe/Berlin";"SK","Europe/Prague";"SL","Africa/Abidjan";"SM","Europe/Rome";"SN","Africa/Abidjan";"SO","Africa/Nairobi";"SR","America/Paramaribo";"SS","Africa/Juba";"ST","Africa/Sao_Tome";"SV","America/El_Salvador";"SX","America/Puerto_Rico";"SY","Asia/Damascus";"SZ","Africa/Johannesburg";"TC","America/Grand_Turk";"TD","Africa/Ndjamena";"TF","Asia/Dubai";"TF","Indian/Maldives";"TG","Africa/Abidjan";"TH","Asia/Bangkok";"TJ","Asia/Dushanbe";"TK","Pacific/Fakaofo";"TL","Asia/Dili";"TM","Asia/Ashgabat";"TN","Africa/Tunis";"TO","Pacific/Tongatapu";"TR","Europe/Istanbul";"TT","America/Puerto_Rico";"TV","Pacific/Tarawa";"TW","Asia/Taipei";"TZ","Africa/Nairobi";"UA","Europe/Kyiv";"UA","Europe/Simferopol";"UG","Africa/Nairobi";"UM","Pacific/Pago_Pago";"UM","Pacific/Tarawa";"US","America/Adak";"US","America/Anchorage";"US","America/Boise";"US","America/Chicago";"US","America/Denver";"US","America/Detroit";"US","America/Indiana/Indianapolis";"US","America/Indiana/Knox";"US","America/Indiana/Marengo";"US","America/Indiana/Petersburg";"US","America/Indiana/Tell_City";"US","America/Indiana/Vevay";"US","America/Indiana/Vincennes";"US","America/Indiana/Winamac";"US","America/Juneau";"US","America/Kentucky/Louisville";"US","America/Kentucky/Monticello";"US","America/Los_Angeles";"US","America/Menominee";"US","America/Metlakatla";"US","America/New_York";"US","America/Nome";"US","America/North_Dakota/Beulah";"US","America/North_Dakota/Center";"US","America/North_Dakota/New_Salem";"US","America/Phoenix";"US","America/Sitka";"US","America/Yakutat";"US","Pacific/Honolulu";"UY","America/Montevideo";"UZ","Asia/Samarkand";"UZ","Asia/Tashkent";"VA","Europe/Rome";"VC","America/Puerto_Rico";"VE","America/Caracas";"VG","America/Puerto_Rico";"VI","America/Puerto_Rico";"VN","Asia/Bangkok";"VN","Asia/Ho_Chi_Minh";"VU","Pacific/Efate";"WF","Pacific/Tarawa";"WS","Pacific/Apia";"YE","Asia/Riyadh";"YT","Africa/Nairobi";"ZA","Africa/Johannesburg";"ZM","Africa/Maputo";"ZW","Africa/Maputo"}</definedName>
    <definedName name="CHRONO_DATA._ISO_3166" hidden="1">{"Åland Islands","AX";"Afghanistan","AF";"Albania","AL";"Algeria","DZ";"Andorra","AD";"Angola","AO";"Anguilla","AI";"Antarctica","AQ";"Antigua &amp; Barbuda","AG";"Argentina","AR";"Armenia","AM";"Aruba","AW";"Australia","AU";"Austria","AT";"Azerbaijan","AZ";"Bahamas","BS";"Bahrain","BH";"Bangladesh","BD";"Barbados","BB";"Belarus","BY";"Belgium","BE";"Belize","BZ";"Benin","BJ";"Bermuda","BM";"Bhutan","BT";"Bolivia","BO";"Bosnia &amp; Herzegovina","BA";"Botswana","BW";"Bouvet Island","BV";"Brazil","BR";"Britain (UK)","GB";"British Indian Ocean Territory","IO";"Brunei","BN";"Bulgaria","BG";"Burkina Faso","BF";"Burundi","BI";"Cambodia","KH";"Cameroon","CM";"Canada","CA";"Cape Verde","CV";"Caribbean NL","BQ";"Cayman Islands","KY";"Central African Rep.","CF";"Chad","TD";"Chile","CL";"China","CN";"Christmas Island","CX";"Cocos (Keeling) Islands","CC";"Colombia","CO";"Comoros","KM";"Congo (Dem. Rep.)","CD";"Congo (Rep.)","CG";"Cook Islands","CK";"Costa Rica","CR";"Croatia","HR";"Cuba","CU";"Curaçao","CW";"Cyprus","CY";"Czech Republic","CZ";"Côte d'Ivoire","CI";"Denmark","DK";"Djibouti","DJ";"Dominica","DM";"Dominican Republic","DO";"East Timor","TL";"Ecuador","EC";"Egypt","EG";"El Salvador","SV";"Equatorial Guinea","GQ";"Eritrea","ER";"Estonia","EE";"Eswatini (Swaziland)","SZ";"Ethiopia","ET";"Falkland Islands","FK";"Faroe Islands","FO";"Fiji","FJ";"Finland","FI";"France","FR";"French Guiana","GF";"French Polynesia","PF";"French S. Terr.","TF";"Gabon","GA";"Gambia","GM";"Georgia","GE";"Germany","DE";"Ghana","GH";"Gibraltar","GI";"Greece","GR";"Greenland","GL";"Grenada","GD";"Guadeloupe","GP";"Guam","GU";"Guatemala","GT";"Guernsey","GG";"Guinea","GN";"Guinea-Bissau","GW";"Guyana","GY";"Haiti","HT";"Heard Island &amp; McDonald Islands","HM";"Honduras","HN";"Hong Kong","HK";"Hungary","HU";"Iceland","IS";"India","IN";"Indonesia","ID";"Iran","IR";"Iraq","IQ";"Ireland","IE";"Isle of Man","IM";"Israel","IL";"Italy","IT";"Jamaica","JM";"Japan","JP";"Jersey","JE";"Jordan","JO";"Kazakhstan","KZ";"Kenya","KE";"Kiribati","KI";"Korea (North)","KP";"Korea (South)","KR";"Kuwait","KW";"Kyrgyzstan","KG";"Laos","LA";"Latvia","LV";"Lebanon","LB";"Lesotho","LS";"Liberia","LR";"Libya","LY";"Liechtenstein","LI";"Lithuania","LT";"Luxembourg","LU";"Macau","MO";"Madagascar","MG";"Malawi","MW";"Malaysia","MY";"Maldives","MV";"Mali","ML";"Malta","MT";"Marshall Islands","MH";"Martinique","MQ";"Mauritania","MR";"Mauritius","MU";"Mayotte","YT";"Mexico","MX";"Micronesia","FM";"Moldova","MD";"Monaco","MC";"Mongolia","MN";"Montenegro","ME";"Montserrat","MS";"Morocco","MA";"Mozambique","MZ";"Myanmar (Burma)","MM";"Namibia","NA";"Nauru","NR";"Nepal","NP";"Netherlands","NL";"New Caledonia","NC";"New Zealand","NZ";"Nicaragua","NI";"Niger","NE";"Nigeria","NG";"Niue","NU";"Norfolk Island","NF";"North Macedonia","MK";"Northern Mariana Islands","MP";"Norway","NO";"Oman","OM";"Pakistan","PK";"Palau","PW";"Palestine","PS";"Panama","PA";"Papua New Guinea","PG";"Paraguay","PY";"Peru","PE";"Philippines","PH";"Pitcairn","PN";"Poland","PL";"Portugal","PT";"Puerto Rico","PR";"Qatar","QA";"Romania","RO";"Russia","RU";"Rwanda","RW";"Réunion","RE";"Samoa (American)","AS";"Samoa (western)","WS";"San Marino","SM";"Sao Tome &amp; Principe","ST";"Saudi Arabia","SA";"Senegal","SN";"Serbia","RS";"Seychelles","SC";"Sierra Leone","SL";"Singapore","SG";"Slovakia","SK";"Slovenia","SI";"Solomon Islands","SB";"Somalia","SO";"South Africa","ZA";"South Georgia &amp; the South Sandwich Islands","GS";"South Sudan","SS";"Spain","ES";"Sri Lanka","LK";"St Barthelemy","BL";"St Helena","SH";"St Kitts &amp; Nevis","KN";"St Lucia","LC";"St Maarten (Dutch)","SX";"St Martin (French)","MF";"St Pierre &amp; Miquelon","PM";"St Vincent","VC";"Sudan","SD";"Suriname","SR";"Svalbard &amp; Jan Mayen","SJ";"Sweden","SE";"Switzerland","CH";"Syria","SY";"Taiwan","TW";"Tajikistan","TJ";"Tanzania","TZ";"Thailand","TH";"Togo","TG";"Tokelau","TK";"Tonga","TO";"Trinidad &amp; Tobago","TT";"Tunisia","TN";"Turkey","TR";"Turkmenistan","TM";"Turks &amp; Caicos Is","TC";"Tuvalu","TV";"US minor outlying islands","UM";"Uganda","UG";"Ukraine","UA";"United Arab Emirates","AE";"United States","US";"Uruguay","UY";"Uzbekistan","UZ";"Vanuatu","VU";"Vatican City","VA";"Venezuela","VE";"Vietnam","VN";"Virgin Islands (UK)","VG";"Virgin Islands (US)","VI";"Wallis &amp; Futuna","WF";"Western Sahara","EH";"Yemen","YE";"Zambia","ZM";"Zimbabwe","ZW"}</definedName>
    <definedName name="CHRONO_DATA._TIMEZONE_AFRICA" hidden="1">_xlfn.LAMBDA(_xlpm.Locality, IF(_xlpm.Locality &lt;= "Sao_Tome", CHRONO_DATA._TIMEZONE_AFRICA_01, CHRONO_DATA._TIMEZONE_AFRICA_02))</definedName>
    <definedName name="CHRONO_DATA._TIMEZONE_AFRICA_01" hidden="1">{"Africa/Abidjan","","",19402,0,-968,0,"","",968,0,"","LMT","","Local Mean Time","";"Africa/Abidjan",19402,968,"","",0,0,968,0,"","","","GMT","","Greenwich Mean Time","";"Africa/Algiers","","",11807,0,732,0,"","",-171,0,"","LMT","","Local Mean Time","";"Africa/Algiers",11806,86229,19106,0,561,0,-171,0,-561,0,"","PMT","","Paris Mean Time","";"Africa/Algiers",19105,85839,29684,7200,0,0,-561,0,3600,0,"Algeria","WE%T","","Western European% Time","";"Africa/Algiers",29684,10800,32100,0,3600,0,3600,0,-3600,0,"Algeria","CE%T","","Central European% Time","";"Africa/Algiers",32099,82800,35501,0,0,0,-3600,0,3600,0,"","WET","","Western European Time","";"Africa/Algiers",35501,3600,38133,0,3600,0,3600,0,-3600,0,"","CET","","Central European Time","";"Africa/Algiers",38132,82800,43437,0,0,0,-3600,0,3600,0,"Algeria","WE%T","","Western European% Time","";"Africa/Algiers",43437,3600,44172,0,3600,0,3600,0,-3600,0,"Algeria","CE%T","","Central European% Time","";"Africa/Algiers",44171,82800,44725,0,0,0,-3600,0,3600,0,"Algeria","WE%T","","Western European% Time","";"Africa/Algiers",44725,3600,"","",3600,0,3600,0,"","","","CET","","Central European Time","";"Africa/Bissau","","",19401,86260,-3740,0,"","",140,0,"","LMT","","Local Mean Time","";"Africa/Bissau",19402,0,42413,0,-3600,0,140,0,3600,0,"","−01","","UTC−01:00","";"Africa/Bissau",42413,3600,"","",0,0,3600,0,"","","","GMT","","Greenwich Mean Time","";"Africa/Cairo","","",15293,0,7509,0,"","",-309,0,"","LMT","","Local Mean Time","";"Africa/Cairo",15292,86091,"","",7200,0,-309,0,"","","Egypt","EE%T","","Eastern European% Time","";"Africa/Casablanca","","",20066,0,-1820,0,"","",1820,0,"","LMT","","Local Mean Time","";"Africa/Casablanca",20066,1820,45775,0,0,0,1820,0,3600,0,"Morocco","+00","+01","UTC+00:00","UTC+01:00";"Africa/Casablanca",45775,3600,46431,0,3600,0,3600,0,-3600,0,"","+01","","UTC+01:00","";"Africa/Casablanca",46430,82800,58419,10800,0,0,-3600,0,3600,0,"Morocco","+00","+01","UTC+00:00","UTC+01:00";"Africa/Casablanca",58419,14400,"","",3600,0,3600,0,"","","Morocco","+01","+00","UTC+01:00","UTC+00:00";"Africa/Ceuta","","",15384,85124,-1276,0,"","",1276,0,"","LMT","","Local Mean Time","";"Africa/Ceuta",15385,0,21719,82800,0,0,1276,0,0,3600,"","WET","","Western European Time","";"Africa/Ceuta",21720,0,21873,82800,0,3600,0,3600,0,-3600,"","","WEST","","Western European Summer Time";"Africa/Ceuta",21873,79200,23785,0,0,0,0,-3600,0,0,"","WET","","Western European Time","";"Africa/Ceuta",23785,0,25612,0,0,0,0,0,0,0,"Spain","WE%T","","Western European% Time","";"Africa/Ceuta",25612,0,39491,0,0,0,0,0,0,0,"","WET","","Western European Time","";"Africa/Ceuta",39491,0,45775,0,0,0,0,0,3600,0,"SpainAfrica","WE%T","","Western European% Time","";"Africa/Ceuta",45775,3600,46431,0,3600,0,3600,0,0,0,"","CET","","Central European Time","";"Africa/Ceuta",46431,0,"","",3600,0,0,0,"","","EU","CE%T","","Central European% Time","";"Africa/El_Aaiun","","",27438,0,-3168,0,"","",-432,0,"","LMT","","Local Mean Time","";"Africa/El_Aaiun",27437,85968,42882,0,-3600,0,-432,0,3600,0,"","−01","","UTC−01:00","";"Africa/El_Aaiun",42882,3600,58419,10800,0,0,3600,0,3600,0,"Morocco","+00","+01","UTC+00:00","UTC+01:00";"Africa/El_Aaiun",58419,14400,"","",3600,0,3600,0,"","","Morocco","+01","+00","UTC+01:00","UTC+00:00";"Africa/Johannesburg","","",12136,0,6720,0,"","",-1320,0,"","LMT","","Local Mean Time","";"Africa/Johannesburg",12135,85080,16174,0,5400,0,-1320,0,1800,0,"","SAST","","South Africa Standard Time","";"Africa/Johannesburg",16174,1800,"","",7200,0,1800,0,"","","SA","SAST","","South Africa Standard Time","";"Africa/Juba","","",26342,0,7588,0,"","",-388,0,"","LMT","","Local Mean Time","";"Africa/Juba",26341,86012,51558,43200,7200,0,-388,0,3600,0,"Sudan","CA%T","","Central Africa% Time","";"Africa/Juba",51558,46800,59246,0,10800,0,3600,0,-3600,0,"","EAT","","East Africa Time","";"Africa/Juba",59245,82800,"","",7200,0,-3600,0,"","","","CAT","","Central Africa Time","";"Africa/Khartoum","","",26342,0,7808,0,"","",-608,0,"","LMT","","Local Mean Time","";"Africa/Khartoum",26341,85792,51558,43200,7200,0,-608,0,3600,0,"Sudan","CA%T","","Central Africa% Time","";"Africa/Khartoum",51558,46800,58058,0,10800,0,3600,0,-3600,0,"","EAT","","East Africa Time","";"Africa/Khartoum",58057,82800,"","",7200,0,-3600,0,"","","","CAT","","Central Africa Time","";"Africa/Lagos","","",17027,0,815,0,"","",-815,0,"","LMT","","Local Mean Time","";"Africa/Lagos",17026,85585,18123,0,0,0,-815,0,815,0,"","GMT","","Greenwich Mean Time","";"Africa/Lagos",18123,815,20133,0,815,0,815,0,985,0,"","LMT","","Local Mean Time","";"Africa/Lagos",20133,985,22202,0,1800,0,985,0,1800,0,"","+0030","","UTC+00:30","";"Africa/Lagos",22202,1800,"","",3600,0,1800,0,"","","","WAT","","West Africa Time","";"Africa/Maputo","","",16174,0,7820,0,"","",-620,0,"","LMT","","Local Mean Time","";"Africa/Maputo",16173,85780,"","",7200,0,-620,0,"","","","CAT","","Central Africa Time","";"Africa/Monrovia","","",8446,0,-2588,0,"","",0,0,"","LMT","","Local Mean Time","";"Africa/Monrovia",8446,0,22018,0,-2588,0,0,0,-82,0,"","MMT","","Monrovia Mean Time","";"Africa/Monrovia",22017,86318,41323,0,-2670,0,-82,0,2670,0,"","MMT","","Monrovia Mean Time","";"Africa/Monrovia",41323,2670,"","",0,0,2670,0,"","","","GMT","","Greenwich Mean Time","";"Africa/Nairobi","","",18062,0,8836,0,"","",164,0,"","LMT","","Local Mean Time","";"Africa/Nairobi",18062,164,25428,0,9000,0,164,0,1800,0,"","+0230","","UTC+02:30","";"Africa/Nairobi",25428,1800,25981,0,10800,0,1800,0,-1800,0,"","EAT","","East Africa Time","";"Africa/Nairobi",25980,84600,28534,0,9000,0,-1800,0,900,0,"","+0230","","UTC+02:30","";"Africa/Nairobi",28534,900,30572,0,9900,0,900,0,900,0,"","+0245","","UTC+02:45","";"Africa/Nairobi",30572,900,"","",10800,0,900,0,"","","","EAT","","East Africa Time","";"Africa/Ndjamena","","",19402,0,3612,0,"","",-12,0,"","LMT","","Local Mean Time","";"Africa/Ndjamena",19401,86388,44160,0,3600,0,-12,0,0,3600,"","WAT","","West Africa Time","";"Africa/Ndjamena",44160,3600,44306,0,3600,3600,0,3600,0,-3600,"","","WAST","","West Africa Summer Time";"Africa/Ndjamena",44305,82800,"","",3600,0,0,-3600,"","","","WAT","","West Africa Time","";"Africa/Sao_Tome","","",9176,0,1616,0,"","",-3821,0,"","LMT","","Local Mean Time","";"Africa/Sao_Tome",9175,82579,19401,84195,-2205,0,-3821,0,2205,0,"","LMT","","Local Mean Time","";"Africa/Sao_Tome",19402,0,58119,3600,0,0,2205,0,3600,0,"","GMT","","Greenwich Mean Time","";"Africa/Sao_Tome",58119,7200,58484,7200,3600,0,3600,0,-3600,0,"","WAT","","West Africa Time","";"Africa/Sao_Tome",58484,3600,"","",0,0,-3600,0,"","","","GMT","","Greenwich Mean Time",""}</definedName>
    <definedName name="CHRONO_DATA._TIMEZONE_AFRICA_02" hidden="1">{"Africa/Tripoli","","",22324,0,3164,0,"","",436,0,"","LMT","","Local Mean Time","";"Africa/Tripoli",22324,436,36569,0,3600,0,436,0,3600,0,"Libya","CE%T","","Central European% Time","";"Africa/Tripoli",36569,3600,44970,0,7200,0,3600,0,-3600,0,"","EET","","Eastern European Time","";"Africa/Tripoli",44969,82800,48015,0,3600,0,-3600,0,3600,0,"Libya","CE%T","","Central European% Time","";"Africa/Tripoli",48015,3600,50356,0,7200,0,3600,0,-3600,0,"","EET","","Eastern European Time","";"Africa/Tripoli",50355,82800,50725,0,3600,0,-3600,0,3600,0,"Libya","CE%T","","Central European% Time","";"Africa/Tripoli",50725,3600,56241,7200,7200,0,3600,0,-3600,0,"","EET","","Eastern European Time","";"Africa/Tripoli",56241,3600,56590,7200,3600,0,-3600,0,3600,0,"Libya","CE%T","","Central European% Time","";"Africa/Tripoli",56590,10800,"","",7200,0,3600,0,"","","","EET","","Eastern European Time","";"Africa/Tunis","","",8212,0,2444,0,"","",-1883,0,"","LMT","","Local Mean Time","";"Africa/Tunis",8211,84517,19106,0,561,0,-1883,0,3039,0,"","PMT","","Paris Mean Time","";"Africa/Tunis",19106,3039,"","",3600,0,3039,0,"","","Tunisia","CE%T","","Central European% Time","";"Africa/Windhoek","","",12136,0,4104,0,"","",1296,0,"","LMT","","Local Mean Time","";"Africa/Windhoek",12136,1296,16174,0,5400,0,1296,0,1800,0,"","+0130","","UTC+01:30","";"Africa/Windhoek",16174,1800,30622,7200,7200,0,1800,0,0,3600,"","SAST","","South Africa Standard Time","";"Africa/Windhoek",30622,10800,30804,7200,7200,3600,0,3600,0,-3600,"","","SAST","","South Africa Summer Time";"Africa/Windhoek",30804,3600,47971,0,7200,0,0,-3600,0,0,"","SAST","","South Africa Standard Time","";"Africa/Windhoek",47971,0,"","",7200,0,0,0,"","","Namibia","%","","%",""}</definedName>
    <definedName name="CHRONO_DATA._TIMEZONE_ALIAS_1" hidden="1">{"Africa/Accra","Africa/Abidjan";"Africa/Addis_Ababa","Africa/Nairobi";"Africa/Asmara","Africa/Nairobi";"Africa/Asmera","Africa/Nairobi";"Africa/Bamako","Africa/Abidjan";"Africa/Bangui","Africa/Lagos";"Africa/Banjul","Africa/Abidjan";"Africa/Blantyre","Africa/Maputo";"Africa/Brazzaville","Africa/Lagos";"Africa/Bujumbura","Africa/Maputo";"Africa/Conakry","Africa/Abidjan";"Africa/Dakar","Africa/Abidjan";"Africa/Dar_es_Salaam","Africa/Nairobi";"Africa/Djibouti","Africa/Nairobi";"Africa/Douala","Africa/Lagos";"Africa/Freetown","Africa/Abidjan";"Africa/Gaborone","Africa/Maputo";"Africa/Harare","Africa/Maputo";"Africa/Kampala","Africa/Nairobi";"Africa/Kigali","Africa/Maputo";"Africa/Kinshasa","Africa/Lagos";"Africa/Libreville","Africa/Lagos";"Africa/Lome","Africa/Abidjan";"Africa/Luanda","Africa/Lagos";"Africa/Lubumbashi","Africa/Maputo";"Africa/Lusaka","Africa/Maputo";"Africa/Malabo","Africa/Lagos";"Africa/Maseru","Africa/Johannesburg";"Africa/Mbabane","Africa/Johannesburg";"Africa/Mogadishu","Africa/Nairobi";"Africa/Niamey","Africa/Lagos";"Africa/Nouakchott","Africa/Abidjan";"Africa/Ouagadougou","Africa/Abidjan";"Africa/Porto-Novo","Africa/Lagos";"Africa/Timbuktu","Africa/Abidjan";"America/Anguilla","America/Puerto_Rico";"America/Antigua","America/Puerto_Rico";"America/Argentina/ComodRivadavia","America/Argentina/Catamarca";"America/Aruba","America/Puerto_Rico";"America/Atikokan","America/Panama";"America/Atka","America/Adak";"America/Blanc-Sablon","America/Puerto_Rico";"America/Buenos_Aires","America/Argentina/Buenos_Aires";"America/Catamarca","America/Argentina/Catamarca";"America/Cayman","America/Panama";"America/Coral_Harbour","America/Panama";"America/Cordoba","America/Argentina/Cordoba";"America/Creston","America/Phoenix";"America/Curacao","America/Puerto_Rico";"America/Dominica","America/Puerto_Rico";"America/Ensenada","America/Tijuana";"America/Fort_Wayne","America/Indiana/Indianapolis";"America/Godthab","America/Nuuk";"America/Grenada","America/Puerto_Rico";"America/Guadeloupe","America/Puerto_Rico";"America/Indianapolis","America/Indiana/Indianapolis";"America/Jujuy","America/Argentina/Jujuy";"America/Knox_IN","America/Indiana/Knox";"America/Kralendijk","America/Puerto_Rico";"America/Louisville","America/Kentucky/Louisville";"America/Lower_Princes","America/Puerto_Rico";"America/Marigot","America/Puerto_Rico";"America/Mendoza","America/Argentina/Mendoza";"America/Montreal","America/Toronto";"America/Montserrat","America/Puerto_Rico";"America/Nassau","America/Toronto";"America/Nipigon","America/Toronto";"America/Pangnirtung","America/Iqaluit";"America/Port_of_Spain","America/Puerto_Rico";"America/Porto_Acre","America/Rio_Branco";"America/Rainy_River","America/Winnipeg";"America/Rosario","America/Argentina/Cordoba";"America/Santa_Isabel","America/Tijuana";"America/Shiprock","America/Denver";"America/St_Barthelemy","America/Puerto_Rico";"America/St_Kitts","America/Puerto_Rico";"America/St_Lucia","America/Puerto_Rico";"America/St_Thomas","America/Puerto_Rico";"America/St_Vincent","America/Puerto_Rico";"America/Thunder_Bay","America/Toronto";"America/Tortola","America/Puerto_Rico";"America/Virgin","America/Puerto_Rico";"America/Yellowknife","America/Edmonton"}</definedName>
    <definedName name="CHRONO_DATA._TIMEZONE_ALIAS_2" hidden="1">{"Antarctica/DumontDUrville","Pacific/Port_Moresby";"Antarctica/McMurdo","Pacific/Auckland";"Antarctica/South_Pole","Pacific/Auckland";"Antarctica/Syowa","Asia/Riyadh";"Arctic/Longyearbyen","Europe/Berlin";"Asia/Aden","Asia/Riyadh";"Asia/Ashkhabad","Asia/Ashgabat";"Asia/Bahrain","Asia/Qatar";"Asia/Brunei","Asia/Kuching";"Asia/Calcutta","Asia/Kolkata";"Asia/Chongqing","Asia/Shanghai";"Asia/Chungking","Asia/Shanghai";"Asia/Dacca","Asia/Dhaka";"Asia/Harbin","Asia/Shanghai";"Asia/Istanbul","Europe/Istanbul";"Asia/Kashgar","Asia/Urumqi";"Asia/Katmandu","Asia/Kathmandu";"Asia/Kuala_Lumpur","Asia/Singapore";"Asia/Kuwait","Asia/Riyadh";"Asia/Macao","Asia/Macau";"Asia/Muscat","Asia/Dubai";"Asia/Phnom_Penh","Asia/Bangkok";"Asia/Rangoon","Asia/Yangon";"Asia/Saigon","Asia/Ho_Chi_Minh";"Asia/Tel_Aviv","Asia/Jerusalem";"Asia/Thimbu","Asia/Thimphu";"Asia/Ujung_Pandang","Asia/Makassar";"Asia/Ulan_Bator","Asia/Ulaanbaatar";"Asia/Vientiane","Asia/Bangkok";"Atlantic/Faeroe","Atlantic/Faroe";"Atlantic/Jan_Mayen","Europe/Berlin";"Atlantic/Reykjavik","Africa/Abidjan";"Atlantic/St_Helena","Africa/Abidjan";"Australia/ACT","Australia/Sydney";"Australia/Canberra","Australia/Sydney";"Australia/Currie","Australia/Hobart";"Australia/LHI","Australia/Lord_Howe";"Australia/North","Australia/Darwin";"Australia/NSW","Australia/Sydney";"Australia/Queensland","Australia/Brisbane";"Australia/South","Australia/Adelaide";"Australia/Tasmania","Australia/Hobart";"Australia/Victoria","Australia/Melbourne";"Australia/West","Australia/Perth";"Australia/Yancowinna","Australia/Broken_Hill";"Brazil/Acre","America/Rio_Branco";"Brazil/DeNoronha","America/Noronha";"Brazil/East","America/Sao_Paulo";"Brazil/West","America/Manaus";"Canada/Atlantic","America/Halifax";"Canada/Central","America/Winnipeg";"Canada/Eastern","America/Toronto";"Canada/Mountain","America/Edmonton";"Canada/Newfoundland","America/St_Johns";"Canada/Pacific","America/Vancouver";"Canada/Saskatchewan","America/Regina";"Canada/Yukon","America/Whitehorse";"Chile/Continental","America/Santiago";"Chile/EasterIsland","Pacific/Easter";"Cuba","America/Havana";"Egypt","Africa/Cairo";"Eire","Europe/Dublin";"Etc/GMT+0","Etc/GMT0";"Etc/GMT-0","Etc/GMT0";"Etc/Greenwich","Etc/GMT";"Etc/Universal","Etc/UTC";"Etc/Zulu","Etc/UTC";"Europe/Amsterdam","Europe/Brussels";"Europe/Belfast","Europe/London";"Europe/Bratislava","Europe/Prague";"Europe/Busingen","Europe/Zurich";"Europe/Copenhagen","Europe/Berlin";"Europe/Guernsey","Europe/London";"Europe/Isle_of_Man","Europe/London";"Europe/Jersey","Europe/London";"Europe/Kiev","Europe/Kyiv";"Europe/Ljubljana","Europe/Belgrade";"Europe/Luxembourg","Europe/Brussels";"Europe/Mariehamn","Europe/Helsinki";"Europe/Monaco","Europe/Paris";"Europe/Nicosia","Asia/Nicosia";"Europe/Oslo","Europe/Berlin";"Europe/Podgorica","Europe/Belgrade";"Europe/San_Marino","Europe/Rome";"Europe/Sarajevo","Europe/Belgrade";"Europe/Skopje","Europe/Belgrade";"Europe/Stockholm","Europe/Berlin";"Europe/Tiraspol","Europe/Chisinau";"Europe/Uzhgorod","Europe/Kyiv";"Europe/Vaduz","Europe/Zurich";"Europe/Vatican","Europe/Rome";"Europe/Zagreb","Europe/Belgrade";"Europe/Zaporozhye","Europe/Kyiv";"GB","Europe/London";"GB-Eire","Europe/London";"GMT","Etc/GMT";"Greenwich","Etc/GMT";"Hongkong","Asia/Hong_Kong";"Iceland","Africa/Abidjan";"Indian/Antananarivo","Africa/Nairobi";"Indian/Christmas","Asia/Bangkok";"Indian/Cocos","Asia/Yangon";"Indian/Comoro","Africa/Nairobi";"Indian/Kerguelen","Indian/Maldives";"Indian/Mahe","Asia/Dubai";"Indian/Mayotte","Africa/Nairobi";"Indian/Reunion","Asia/Dubai";"Iran","Asia/Tehran";"Israel","Asia/Jerusalem";"Jamaica","America/Jamaica";"Japan","Asia/Tokyo";"Kwajalein","Pacific/Kwajalein";"Libya","Africa/Tripoli";"Mexico/BajaNorte","America/Tijuana";"Mexico/BajaSur","America/Mazatlan";"Mexico/General","America/Mexico_City";"Military/Alpha","Etc/GMT-1";"Military/Bravo","Etc/GMT-2";"Military/Charlie","Etc/GMT-3";"Military/Delta","Etc/GMT-4";"Military/Echo","Etc/GMT-5";"Military/Foxtrot","Etc/GMT-6";"Military/Golf","Etc/GMT-7";"Military/Hotel","Etc/GMT-8";"Military/India","Etc/GMT-9";"Military/Kilo","Etc/GMT-10";"Military/Lima","Etc/GMT-11";"Military/Mike","Etc/GMT-12";"Military/November","Etc/GMT+1";"Military/Oscar","Etc/GMT+2";"Military/Papa","Etc/GMT+3";"Military/Quebec","Etc/GMT+4";"Military/Romeo","Etc/GMT+5";"Military/Sierra","Etc/GMT+6";"Military/Tango","Etc/GMT+7";"Military/Uniform","Etc/GMT+8";"Military/Victor","Etc/GMT+9";"Military/Whiskey","Etc/GMT+10";"Military/X-Ray","Etc/GMT+11";"Military/Yankee","Etc/GMT+12";"Military/Zulu","Etc/GMT0";"Navajo","America/Denver";"NZ","Pacific/Auckland";"NZ-CHAT","Pacific/Chatham"}</definedName>
    <definedName name="CHRONO_DATA._TIMEZONE_ALIAS_3" hidden="1">{"Pacific/Chuuk","Pacific/Port_Moresby";"Pacific/Enderbury","Pacific/Kanton";"Pacific/Funafuti","Pacific/Tarawa";"Pacific/Johnston","Pacific/Honolulu";"Pacific/Majuro","Pacific/Tarawa";"Pacific/Midway","Pacific/Pago_Pago";"Pacific/Pohnpei","Pacific/Guadalcanal";"Pacific/Ponape","Pacific/Guadalcanal";"Pacific/Saipan","Pacific/Guam";"Pacific/Samoa","Pacific/Pago_Pago";"Pacific/Truk","Pacific/Port_Moresby";"Pacific/Wake","Pacific/Tarawa";"Pacific/Wallis","Pacific/Tarawa";"Pacific/Yap","Pacific/Port_Moresby";"Poland","Europe/Warsaw";"Portugal","Europe/Lisbon";"PRC","Asia/Shanghai";"ROC","Asia/Taipei";"ROK","Asia/Seoul";"Singapore","Asia/Singapore";"Turkey","Europe/Istanbul";"UCT","Etc/UTC";"Universal","Etc/UTC";"US/Alaska","America/Anchorage";"US/Aleutian","America/Adak";"US/Arizona","America/Phoenix";"US/Central","America/Chicago";"US/Eastern","America/New_York";"US/East-Indiana","America/Indiana/Indianapolis";"US/Hawaii","Pacific/Honolulu";"US/Indiana-Starke","America/Indiana/Knox";"US/Michigan","America/Detroit";"US/Mountain","America/Denver";"US/Pacific","America/Los_Angeles";"US/Samoa","Pacific/Pago_Pago";"UTC","Etc/UTC";"UTC+0","Etc/GMT0";"UTC+1","Etc/GMT-1";"UTC+10","Etc/GMT-10";"UTC+11","Etc/GMT-11";"UTC+12","Etc/GMT-12";"UTC+13","Etc/GMT-13";"UTC+14","Etc/GMT-14";"UTC+2","Etc/GMT-2";"UTC+3","Etc/GMT-3";"UTC+4","Etc/GMT-4";"UTC+5","Etc/GMT-5";"UTC+6","Etc/GMT-6";"UTC+7","Etc/GMT-7";"UTC+8","Etc/GMT-8";"UTC+9","Etc/GMT-9";"UTC-0","Etc/GMT0";"UTC-1","Etc/GMT+1";"UTC-10","Etc/GMT+10";"UTC-11","Etc/GMT+11";"UTC-12","Etc/GMT+12";"UTC-2","Etc/GMT+2";"UTC-3","Etc/GMT+3";"UTC-4","Etc/GMT+4";"UTC-5","Etc/GMT+5";"UTC-6","Etc/GMT+6";"UTC-7","Etc/GMT+7";"UTC-8","Etc/GMT+8";"UTC-9","Etc/GMT+9";"W-SU","Europe/Moscow"}</definedName>
    <definedName name="CHRONO_DATA._TIMEZONE_ALIAS_TO_NAME_1" hidden="1">{"Africa/Abidjan","Africa/Abidjan";"Africa/Accra","Africa/Abidjan";"Africa/Addis_Ababa","Africa/Nairobi";"Africa/Algiers","Africa/Algiers";"Africa/Asmara","Africa/Nairobi";"Africa/Asmera","Africa/Nairobi";"Africa/Bamako","Africa/Abidjan";"Africa/Bangui","Africa/Lagos";"Africa/Banjul","Africa/Abidjan";"Africa/Bissau","Africa/Bissau";"Africa/Blantyre","Africa/Maputo";"Africa/Brazzaville","Africa/Lagos";"Africa/Bujumbura","Africa/Maputo";"Africa/Cairo","Africa/Cairo";"Africa/Casablanca","Africa/Casablanca";"Africa/Ceuta","Africa/Ceuta";"Africa/Conakry","Africa/Abidjan";"Africa/Dakar","Africa/Abidjan";"Africa/Dar_es_Salaam","Africa/Nairobi";"Africa/Djibouti","Africa/Nairobi";"Africa/Douala","Africa/Lagos";"Africa/El_Aaiun","Africa/El_Aaiun";"Africa/Freetown","Africa/Abidjan";"Africa/Gaborone","Africa/Maputo";"Africa/Harare","Africa/Maputo";"Africa/Johannesburg","Africa/Johannesburg";"Africa/Juba","Africa/Juba";"Africa/Kampala","Africa/Nairobi";"Africa/Khartoum","Africa/Khartoum";"Africa/Kigali","Africa/Maputo";"Africa/Kinshasa","Africa/Lagos";"Africa/Lagos","Africa/Lagos";"Africa/Libreville","Africa/Lagos";"Africa/Lome","Africa/Abidjan";"Africa/Luanda","Africa/Lagos";"Africa/Lubumbashi","Africa/Maputo";"Africa/Lusaka","Africa/Maputo";"Africa/Malabo","Africa/Lagos";"Africa/Maputo","Africa/Maputo";"Africa/Maseru","Africa/Johannesburg";"Africa/Mbabane","Africa/Johannesburg";"Africa/Mogadishu","Africa/Nairobi";"Africa/Monrovia","Africa/Monrovia";"Africa/Nairobi","Africa/Nairobi";"Africa/Ndjamena","Africa/Ndjamena";"Africa/Niamey","Africa/Lagos";"Africa/Nouakchott","Africa/Abidjan";"Africa/Ouagadougou","Africa/Abidjan";"Africa/Porto-Novo","Africa/Lagos";"Africa/Sao_Tome","Africa/Sao_Tome";"Africa/Timbuktu","Africa/Abidjan";"Africa/Tripoli","Africa/Tripoli";"Africa/Tunis","Africa/Tunis";"Africa/Windhoek","Africa/Windhoek"}</definedName>
    <definedName name="CHRONO_DATA._TIMEZONE_ALIAS_TO_NAME_2" hidden="1">{"America/Adak","America/Adak";"America/Anchorage","America/Anchorage";"America/Anguilla","America/Puerto_Rico";"America/Antigua","America/Puerto_Rico";"America/Araguaina","America/Araguaina";"America/Argentina/Buenos_Aires","America/Argentina/Buenos_Aires";"America/Argentina/Catamarca","America/Argentina/Catamarca";"America/Argentina/ComodRivadavia","America/Argentina/Catamarca";"America/Argentina/Cordoba","America/Argentina/Cordoba";"America/Argentina/Jujuy","America/Argentina/Jujuy";"America/Argentina/La_Rioja","America/Argentina/La_Rioja";"America/Argentina/Mendoza","America/Argentina/Mendoza";"America/Argentina/Rio_Gallegos","America/Argentina/Rio_Gallegos";"America/Argentina/Salta","America/Argentina/Salta";"America/Argentina/San_Juan","America/Argentina/San_Juan";"America/Argentina/San_Luis","America/Argentina/San_Luis";"America/Argentina/Tucuman","America/Argentina/Tucuman";"America/Argentina/Ushuaia","America/Argentina/Ushuaia";"America/Aruba","America/Puerto_Rico";"America/Asuncion","America/Asuncion";"America/Atikokan","America/Panama";"America/Atka","America/Adak";"America/Bahia","America/Bahia";"America/Bahia_Banderas","America/Bahia_Banderas";"America/Barbados","America/Barbados";"America/Belem","America/Belem";"America/Belize","America/Belize";"America/Blanc-Sablon","America/Puerto_Rico";"America/Boa_Vista","America/Boa_Vista";"America/Bogota","America/Bogota";"America/Boise","America/Boise";"America/Buenos_Aires","America/Argentina/Buenos_Aires";"America/Cambridge_Bay","America/Cambridge_Bay";"America/Campo_Grande","America/Campo_Grande";"America/Cancun","America/Cancun";"America/Caracas","America/Caracas";"America/Catamarca","America/Argentina/Catamarca";"America/Cayenne","America/Cayenne";"America/Cayman","America/Panama";"America/Chicago","America/Chicago";"America/Chihuahua","America/Chihuahua";"America/Ciudad_Juarez","America/Ciudad_Juarez";"America/Coral_Harbour","America/Panama";"America/Cordoba","America/Argentina/Cordoba";"America/Costa_Rica","America/Costa_Rica";"America/Creston","America/Phoenix";"America/Cuiaba","America/Cuiaba";"America/Curacao","America/Puerto_Rico";"America/Danmarkshavn","America/Danmarkshavn";"America/Dawson","America/Dawson";"America/Dawson_Creek","America/Dawson_Creek";"America/Denver","America/Denver";"America/Detroit","America/Detroit";"America/Dominica","America/Puerto_Rico";"America/Edmonton","America/Edmonton";"America/Eirunepe","America/Eirunepe";"America/El_Salvador","America/El_Salvador";"America/Ensenada","America/Tijuana";"America/Fort_Nelson","America/Fort_Nelson";"America/Fort_Wayne","America/Indiana/Indianapolis";"America/Fortaleza","America/Fortaleza";"America/Glace_Bay","America/Glace_Bay";"America/Godthab","America/Nuuk";"America/Goose_Bay","America/Goose_Bay";"America/Grand_Turk","America/Grand_Turk";"America/Grenada","America/Puerto_Rico";"America/Guadeloupe","America/Puerto_Rico";"America/Guatemala","America/Guatemala";"America/Guayaquil","America/Guayaquil";"America/Guyana","America/Guyana";"America/Halifax","America/Halifax";"America/Havana","America/Havana";"America/Hermosillo","America/Hermosillo";"America/Indiana/Indianapolis","America/Indiana/Indianapolis";"America/Indiana/Knox","America/Indiana/Knox";"America/Indiana/Marengo","America/Indiana/Marengo";"America/Indiana/Petersburg","America/Indiana/Petersburg";"America/Indiana/Tell_City","America/Indiana/Tell_City";"America/Indiana/Vevay","America/Indiana/Vevay";"America/Indiana/Vincennes","America/Indiana/Vincennes";"America/Indiana/Winamac","America/Indiana/Winamac";"America/Indianapolis","America/Indiana/Indianapolis";"America/Inuvik","America/Inuvik";"America/Iqaluit","America/Iqaluit";"America/Jamaica","America/Jamaica";"America/Jujuy","America/Argentina/Jujuy";"America/Juneau","America/Juneau";"America/Kentucky/Louisville","America/Kentucky/Louisville";"America/Kentucky/Monticello","America/Kentucky/Monticello";"America/Knox_IN","America/Indiana/Knox";"America/Kralendijk","America/Puerto_Rico";"America/La_Paz","America/La_Paz";"America/Lima","America/Lima";"America/Los_Angeles","America/Los_Angeles";"America/Louisville","America/Kentucky/Louisville";"America/Lower_Princes","America/Puerto_Rico";"America/Maceio","America/Maceio";"America/Managua","America/Managua";"America/Manaus","America/Manaus";"America/Marigot","America/Puerto_Rico";"America/Martinique","America/Martinique";"America/Matamoros","America/Matamoros";"America/Mazatlan","America/Mazatlan";"America/Mendoza","America/Argentina/Mendoza";"America/Menominee","America/Menominee";"America/Merida","America/Merida";"America/Metlakatla","America/Metlakatla";"America/Mexico_City","America/Mexico_City";"America/Miquelon","America/Miquelon";"America/Moncton","America/Moncton";"America/Monterrey","America/Monterrey";"America/Montevideo","America/Montevideo";"America/Montreal","America/Toronto";"America/Montserrat","America/Puerto_Rico";"America/Nassau","America/Toronto";"America/New_York","America/New_York";"America/Nipigon","America/Toronto";"America/Nome","America/Nome";"America/Noronha","America/Noronha";"America/North_Dakota/Beulah","America/North_Dakota/Beulah";"America/North_Dakota/Center","America/North_Dakota/Center";"America/North_Dakota/New_Salem","America/North_Dakota/New_Salem";"America/Nuuk","America/Nuuk";"America/Ojinaga","America/Ojinaga";"America/Panama","America/Panama";"America/Pangnirtung","America/Iqaluit";"America/Paramaribo","America/Paramaribo";"America/Phoenix","America/Phoenix";"America/Port_of_Spain","America/Puerto_Rico";"America/Port-au-Prince","America/Port-au-Prince";"America/Porto_Acre","America/Rio_Branco";"America/Porto_Velho","America/Porto_Velho";"America/Puerto_Rico","America/Puerto_Rico";"America/Punta_Arenas","America/Punta_Arenas";"America/Rainy_River","America/Winnipeg";"America/Rankin_Inlet","America/Rankin_Inlet";"America/Recife","America/Recife";"America/Regina","America/Regina";"America/Resolute","America/Resolute";"America/Rio_Branco","America/Rio_Branco";"America/Rosario","America/Argentina/Cordoba";"America/Santa_Isabel","America/Tijuana";"America/Santarem","America/Santarem";"America/Santiago","America/Santiago";"America/Santo_Domingo","America/Santo_Domingo";"America/Sao_Paulo","America/Sao_Paulo";"America/Scoresbysund","America/Scoresbysund";"America/Shiprock","America/Denver";"America/Sitka","America/Sitka";"America/St_Barthelemy","America/Puerto_Rico";"America/St_Johns","America/St_Johns";"America/St_Kitts","America/Puerto_Rico";"America/St_Lucia","America/Puerto_Rico";"America/St_Thomas","America/Puerto_Rico";"America/St_Vincent","America/Puerto_Rico";"America/Swift_Current","America/Swift_Current";"America/Tegucigalpa","America/Tegucigalpa";"America/Thule","America/Thule";"America/Thunder_Bay","America/Toronto";"America/Tijuana","America/Tijuana";"America/Toronto","America/Toronto";"America/Tortola","America/Puerto_Rico";"America/Vancouver","America/Vancouver";"America/Virgin","America/Puerto_Rico";"America/Whitehorse","America/Whitehorse";"America/Winnipeg","America/Winnipeg";"America/Yakutat","America/Yakutat";"America/Yellowknife","America/Edmonton"}</definedName>
    <definedName name="CHRONO_DATA._TIMEZONE_ALIAS_TO_NAME_3" hidden="1">{"Antarctica/Casey","Antarctica/Casey";"Antarctica/Davis","Antarctica/Davis";"Antarctica/DumontDUrville","Pacific/Port_Moresby";"Antarctica/Macquarie","Antarctica/Macquarie";"Antarctica/Mawson","Antarctica/Mawson";"Antarctica/McMurdo","Pacific/Auckland";"Antarctica/Palmer","Antarctica/Palmer";"Antarctica/Rothera","Antarctica/Rothera";"Antarctica/South_Pole","Pacific/Auckland";"Antarctica/Syowa","Asia/Riyadh";"Antarctica/Troll","Antarctica/Troll";"Antarctica/Vostok","Antarctica/Vostok";"Arctic/Longyearbyen","Europe/Berlin";"Asia/Aden","Asia/Riyadh";"Asia/Almaty","Asia/Almaty";"Asia/Amman","Asia/Amman";"Asia/Anadyr","Asia/Anadyr";"Asia/Aqtau","Asia/Aqtau";"Asia/Aqtobe","Asia/Aqtobe";"Asia/Ashgabat","Asia/Ashgabat";"Asia/Ashkhabad","Asia/Ashgabat";"Asia/Atyrau","Asia/Atyrau";"Asia/Baghdad","Asia/Baghdad";"Asia/Bahrain","Asia/Qatar";"Asia/Baku","Asia/Baku";"Asia/Bangkok","Asia/Bangkok";"Asia/Barnaul","Asia/Barnaul";"Asia/Beirut","Asia/Beirut";"Asia/Bishkek","Asia/Bishkek";"Asia/Brunei","Asia/Kuching";"Asia/Calcutta","Asia/Kolkata";"Asia/Chita","Asia/Chita";"Asia/Choibalsan","Asia/Choibalsan";"Asia/Chongqing","Asia/Shanghai";"Asia/Chungking","Asia/Shanghai";"Asia/Colombo","Asia/Colombo";"Asia/Dacca","Asia/Dhaka";"Asia/Damascus","Asia/Damascus";"Asia/Dhaka","Asia/Dhaka";"Asia/Dili","Asia/Dili";"Asia/Dubai","Asia/Dubai";"Asia/Dushanbe","Asia/Dushanbe";"Asia/Famagusta","Asia/Famagusta";"Asia/Gaza","Asia/Gaza";"Asia/Harbin","Asia/Shanghai";"Asia/Hebron","Asia/Hebron";"Asia/Ho_Chi_Minh","Asia/Ho_Chi_Minh";"Asia/Hong_Kong","Asia/Hong_Kong";"Asia/Hovd","Asia/Hovd";"Asia/Irkutsk","Asia/Irkutsk";"Asia/Istanbul","Europe/Istanbul";"Asia/Jakarta","Asia/Jakarta";"Asia/Jayapura","Asia/Jayapura";"Asia/Jerusalem","Asia/Jerusalem";"Asia/Kabul","Asia/Kabul";"Asia/Kamchatka","Asia/Kamchatka";"Asia/Karachi","Asia/Karachi";"Asia/Kashgar","Asia/Urumqi";"Asia/Kathmandu","Asia/Kathmandu";"Asia/Katmandu","Asia/Kathmandu";"Asia/Khandyga","Asia/Khandyga";"Asia/Kolkata","Asia/Kolkata";"Asia/Krasnoyarsk","Asia/Krasnoyarsk";"Asia/Kuala_Lumpur","Asia/Singapore";"Asia/Kuching","Asia/Kuching";"Asia/Kuwait","Asia/Riyadh";"Asia/Macao","Asia/Macau";"Asia/Macau","Asia/Macau";"Asia/Magadan","Asia/Magadan";"Asia/Makassar","Asia/Makassar";"Asia/Manila","Asia/Manila";"Asia/Muscat","Asia/Dubai";"Asia/Nicosia","Asia/Nicosia";"Asia/Novokuznetsk","Asia/Novokuznetsk";"Asia/Novosibirsk","Asia/Novosibirsk";"Asia/Omsk","Asia/Omsk";"Asia/Oral","Asia/Oral";"Asia/Phnom_Penh","Asia/Bangkok";"Asia/Pontianak","Asia/Pontianak";"Asia/Pyongyang","Asia/Pyongyang";"Asia/Qatar","Asia/Qatar";"Asia/Qostanay","Asia/Qostanay";"Asia/Qyzylorda","Asia/Qyzylorda";"Asia/Rangoon","Asia/Yangon";"Asia/Riyadh","Asia/Riyadh";"Asia/Saigon","Asia/Ho_Chi_Minh";"Asia/Sakhalin","Asia/Sakhalin";"Asia/Samarkand","Asia/Samarkand";"Asia/Seoul","Asia/Seoul";"Asia/Shanghai","Asia/Shanghai";"Asia/Singapore","Asia/Singapore";"Asia/Srednekolymsk","Asia/Srednekolymsk";"Asia/Taipei","Asia/Taipei";"Asia/Tashkent","Asia/Tashkent";"Asia/Tbilisi","Asia/Tbilisi";"Asia/Tehran","Asia/Tehran";"Asia/Tel_Aviv","Asia/Jerusalem";"Asia/Thimbu","Asia/Thimphu";"Asia/Thimphu","Asia/Thimphu";"Asia/Tokyo","Asia/Tokyo";"Asia/Tomsk","Asia/Tomsk";"Asia/Ujung_Pandang","Asia/Makassar";"Asia/Ulaanbaatar","Asia/Ulaanbaatar";"Asia/Ulan_Bator","Asia/Ulaanbaatar";"Asia/Urumqi","Asia/Urumqi";"Asia/Ust-Nera","Asia/Ust-Nera";"Asia/Vientiane","Asia/Bangkok";"Asia/Vladivostok","Asia/Vladivostok";"Asia/Yakutsk","Asia/Yakutsk";"Asia/Yangon","Asia/Yangon";"Asia/Yekaterinburg","Asia/Yekaterinburg";"Asia/Yerevan","Asia/Yerevan";"Atlantic/Azores","Atlantic/Azores";"Atlantic/Bermuda","Atlantic/Bermuda";"Atlantic/Canary","Atlantic/Canary";"Atlantic/Cape_Verde","Atlantic/Cape_Verde";"Atlantic/Faeroe","Atlantic/Faroe";"Atlantic/Faroe","Atlantic/Faroe";"Atlantic/Jan_Mayen","Europe/Berlin";"Atlantic/Madeira","Atlantic/Madeira";"Atlantic/Reykjavik","Africa/Abidjan";"Atlantic/South_Georgia","Atlantic/South_Georgia";"Atlantic/St_Helena","Africa/Abidjan";"Atlantic/Stanley","Atlantic/Stanley";"Australia/ACT","Australia/Sydney";"Australia/Adelaide","Australia/Adelaide";"Australia/Brisbane","Australia/Brisbane";"Australia/Broken_Hill","Australia/Broken_Hill";"Australia/Canberra","Australia/Sydney";"Australia/Currie","Australia/Hobart";"Australia/Darwin","Australia/Darwin";"Australia/Eucla","Australia/Eucla";"Australia/Hobart","Australia/Hobart";"Australia/LHI","Australia/Lord_Howe";"Australia/Lindeman","Australia/Lindeman";"Australia/Lord_Howe","Australia/Lord_Howe";"Australia/Melbourne","Australia/Melbourne";"Australia/North","Australia/Darwin";"Australia/NSW","Australia/Sydney";"Australia/Perth","Australia/Perth";"Australia/Queensland","Australia/Brisbane";"Australia/South","Australia/Adelaide";"Australia/Sydney","Australia/Sydney";"Australia/Tasmania","Australia/Hobart";"Australia/Victoria","Australia/Melbourne";"Australia/West","Australia/Perth";"Australia/Yancowinna","Australia/Broken_Hill"}</definedName>
    <definedName name="CHRONO_DATA._TIMEZONE_ALIAS_TO_NAME_4" hidden="1">{"Brazil/Acre","America/Rio_Branco";"Brazil/DeNoronha","America/Noronha";"Brazil/East","America/Sao_Paulo";"Brazil/West","America/Manaus";"Canada/Atlantic","America/Halifax";"Canada/Central","America/Winnipeg";"Canada/Eastern","America/Toronto";"Canada/Mountain","America/Edmonton";"Canada/Newfoundland","America/St_Johns";"Canada/Pacific","America/Vancouver";"Canada/Saskatchewan","America/Regina";"Canada/Yukon","America/Whitehorse";"Chile/Continental","America/Santiago";"Chile/EasterIsland","Pacific/Easter";"Cuba","America/Havana";"Egypt","Africa/Cairo";"Eire","Europe/Dublin";"Etc/GMT","Etc/GMT";"Etc/GMT+0","Etc/GMT0";"Etc/GMT+1","Etc/GMT+1";"Etc/GMT+10","Etc/GMT+10";"Etc/GMT+11","Etc/GMT+11";"Etc/GMT+12","Etc/GMT+12";"Etc/GMT+2","Etc/GMT+2";"Etc/GMT+3","Etc/GMT+3";"Etc/GMT+4","Etc/GMT+4";"Etc/GMT+5","Etc/GMT+5";"Etc/GMT+6","Etc/GMT+6";"Etc/GMT+7","Etc/GMT+7";"Etc/GMT+8","Etc/GMT+8";"Etc/GMT+9","Etc/GMT+9";"Etc/GMT0","Etc/GMT0";"Etc/GMT-0","Etc/GMT0";"Etc/GMT-1","Etc/GMT-1";"Etc/GMT-10","Etc/GMT-10";"Etc/GMT-11","Etc/GMT-11";"Etc/GMT-12","Etc/GMT-12";"Etc/GMT-13","Etc/GMT-13";"Etc/GMT-14","Etc/GMT-14";"Etc/GMT-2","Etc/GMT-2";"Etc/GMT-3","Etc/GMT-3";"Etc/GMT-4","Etc/GMT-4";"Etc/GMT-5","Etc/GMT-5";"Etc/GMT-6","Etc/GMT-6";"Etc/GMT-7","Etc/GMT-7";"Etc/GMT-8","Etc/GMT-8";"Etc/GMT-9","Etc/GMT-9";"Etc/Greenwich","Etc/GMT";"Etc/Universal","Etc/UTC";"Etc/UTC","Etc/UTC";"Etc/Zulu","Etc/UTC";"Europe/Amsterdam","Europe/Brussels";"Europe/Andorra","Europe/Andorra";"Europe/Astrakhan","Europe/Astrakhan";"Europe/Athens","Europe/Athens";"Europe/Belfast","Europe/London";"Europe/Belgrade","Europe/Belgrade";"Europe/Berlin","Europe/Berlin";"Europe/Bratislava","Europe/Prague";"Europe/Brussels","Europe/Brussels";"Europe/Bucharest","Europe/Bucharest";"Europe/Budapest","Europe/Budapest";"Europe/Busingen","Europe/Zurich";"Europe/Chisinau","Europe/Chisinau";"Europe/Copenhagen","Europe/Berlin";"Europe/Dublin","Europe/Dublin";"Europe/Gibraltar","Europe/Gibraltar";"Europe/Guernsey","Europe/London";"Europe/Helsinki","Europe/Helsinki";"Europe/Isle_of_Man","Europe/London";"Europe/Istanbul","Europe/Istanbul";"Europe/Jersey","Europe/London";"Europe/Kaliningrad","Europe/Kaliningrad";"Europe/Kiev","Europe/Kyiv";"Europe/Kirov","Europe/Kirov";"Europe/Kyiv","Europe/Kyiv";"Europe/Lisbon","Europe/Lisbon";"Europe/Ljubljana","Europe/Belgrade";"Europe/London","Europe/London";"Europe/Luxembourg","Europe/Brussels";"Europe/Madrid","Europe/Madrid";"Europe/Malta","Europe/Malta";"Europe/Mariehamn","Europe/Helsinki";"Europe/Minsk","Europe/Minsk";"Europe/Monaco","Europe/Paris";"Europe/Moscow","Europe/Moscow";"Europe/Nicosia","Asia/Nicosia";"Europe/Oslo","Europe/Berlin";"Europe/Paris","Europe/Paris";"Europe/Podgorica","Europe/Belgrade";"Europe/Prague","Europe/Prague";"Europe/Riga","Europe/Riga";"Europe/Rome","Europe/Rome";"Europe/Samara","Europe/Samara";"Europe/San_Marino","Europe/Rome";"Europe/Sarajevo","Europe/Belgrade";"Europe/Saratov","Europe/Saratov";"Europe/Simferopol","Europe/Simferopol";"Europe/Skopje","Europe/Belgrade";"Europe/Sofia","Europe/Sofia";"Europe/Stockholm","Europe/Berlin";"Europe/Tallinn","Europe/Tallinn";"Europe/Tirane","Europe/Tirane";"Europe/Tiraspol","Europe/Chisinau";"Europe/Ulyanovsk","Europe/Ulyanovsk";"Europe/Uzhgorod","Europe/Kyiv";"Europe/Vaduz","Europe/Zurich";"Europe/Vatican","Europe/Rome";"Europe/Vienna","Europe/Vienna";"Europe/Vilnius","Europe/Vilnius";"Europe/Volgograd","Europe/Volgograd";"Europe/Warsaw","Europe/Warsaw";"Europe/Zagreb","Europe/Belgrade";"Europe/Zaporozhye","Europe/Kyiv";"Europe/Zurich","Europe/Zurich";"GB","Europe/London";"GB-Eire","Europe/London";"GMT","Etc/GMT";"Greenwich","Etc/GMT";"Hongkong","Asia/Hong_Kong";"Iceland","Africa/Abidjan";"Indian/Antananarivo","Africa/Nairobi";"Indian/Chagos","Indian/Chagos";"Indian/Christmas","Asia/Bangkok";"Indian/Cocos","Asia/Yangon";"Indian/Comoro","Africa/Nairobi";"Indian/Kerguelen","Indian/Maldives";"Indian/Mahe","Asia/Dubai";"Indian/Maldives","Indian/Maldives";"Indian/Mauritius","Indian/Mauritius";"Indian/Mayotte","Africa/Nairobi";"Indian/Reunion","Asia/Dubai";"Iran","Asia/Tehran";"Israel","Asia/Jerusalem";"Jamaica","America/Jamaica";"Japan","Asia/Tokyo";"Kwajalein","Pacific/Kwajalein";"Libya","Africa/Tripoli";"Mexico/BajaNorte","America/Tijuana";"Mexico/BajaSur","America/Mazatlan";"Mexico/General","America/Mexico_City";"Military/Alpha","Etc/GMT-1";"Military/Bravo","Etc/GMT-2";"Military/Charlie","Etc/GMT-3";"Military/Delta","Etc/GMT-4";"Military/Echo","Etc/GMT-5";"Military/Foxtrot","Etc/GMT-6";"Military/Golf","Etc/GMT-7";"Military/Hotel","Etc/GMT-8";"Military/India","Etc/GMT-9";"Military/Kilo","Etc/GMT-10";"Military/Lima","Etc/GMT-11";"Military/Mike","Etc/GMT-12";"Military/November","Etc/GMT+1";"Military/Oscar","Etc/GMT+2";"Military/Papa","Etc/GMT+3";"Military/Quebec","Etc/GMT+4";"Military/Romeo","Etc/GMT+5";"Military/Sierra","Etc/GMT+6";"Military/Tango","Etc/GMT+7";"Military/Uniform","Etc/GMT+8";"Military/Victor","Etc/GMT+9";"Military/Whiskey","Etc/GMT+10";"Military/X-Ray","Etc/GMT+11";"Military/Yankee","Etc/GMT+12";"Military/Zulu","Etc/GMT0";"Navajo","America/Denver";"NZ","Pacific/Auckland";"NZ-CHAT","Pacific/Chatham"}</definedName>
    <definedName name="CHRONO_DATA._TIMEZONE_ALIAS_TO_NAME_5" hidden="1">{"Pacific/Apia","Pacific/Apia";"Pacific/Auckland","Pacific/Auckland";"Pacific/Bougainville","Pacific/Bougainville";"Pacific/Chatham","Pacific/Chatham";"Pacific/Chuuk","Pacific/Port_Moresby";"Pacific/Easter","Pacific/Easter";"Pacific/Efate","Pacific/Efate";"Pacific/Enderbury","Pacific/Kanton";"Pacific/Fakaofo","Pacific/Fakaofo";"Pacific/Fiji","Pacific/Fiji";"Pacific/Funafuti","Pacific/Tarawa";"Pacific/Galapagos","Pacific/Galapagos";"Pacific/Gambier","Pacific/Gambier";"Pacific/Guadalcanal","Pacific/Guadalcanal";"Pacific/Guam","Pacific/Guam";"Pacific/Honolulu","Pacific/Honolulu";"Pacific/Johnston","Pacific/Honolulu";"Pacific/Kanton","Pacific/Kanton";"Pacific/Kiritimati","Pacific/Kiritimati";"Pacific/Kosrae","Pacific/Kosrae";"Pacific/Kwajalein","Pacific/Kwajalein";"Pacific/Majuro","Pacific/Tarawa";"Pacific/Marquesas","Pacific/Marquesas";"Pacific/Midway","Pacific/Pago_Pago";"Pacific/Nauru","Pacific/Nauru";"Pacific/Niue","Pacific/Niue";"Pacific/Norfolk","Pacific/Norfolk";"Pacific/Noumea","Pacific/Noumea";"Pacific/Pago_Pago","Pacific/Pago_Pago";"Pacific/Palau","Pacific/Palau";"Pacific/Pitcairn","Pacific/Pitcairn";"Pacific/Pohnpei","Pacific/Guadalcanal";"Pacific/Ponape","Pacific/Guadalcanal";"Pacific/Port_Moresby","Pacific/Port_Moresby";"Pacific/Rarotonga","Pacific/Rarotonga";"Pacific/Saipan","Pacific/Guam";"Pacific/Samoa","Pacific/Pago_Pago";"Pacific/Tahiti","Pacific/Tahiti";"Pacific/Tarawa","Pacific/Tarawa";"Pacific/Tongatapu","Pacific/Tongatapu";"Pacific/Truk","Pacific/Port_Moresby";"Pacific/Wake","Pacific/Tarawa";"Pacific/Wallis","Pacific/Tarawa";"Pacific/Yap","Pacific/Port_Moresby";"Poland","Europe/Warsaw";"Portugal","Europe/Lisbon";"PRC","Asia/Shanghai";"ROC","Asia/Taipei";"ROK","Asia/Seoul";"Singapore","Asia/Singapore";"Turkey","Europe/Istanbul";"UCT","Etc/UTC";"Universal","Etc/UTC";"US/Alaska","America/Anchorage";"US/Aleutian","America/Adak";"US/Arizona","America/Phoenix";"US/Central","America/Chicago";"US/Eastern","America/New_York";"US/East-Indiana","America/Indiana/Indianapolis";"US/Hawaii","Pacific/Honolulu";"US/Indiana-Starke","America/Indiana/Knox";"US/Michigan","America/Detroit";"US/Mountain","America/Denver";"US/Pacific","America/Los_Angeles";"US/Samoa","Pacific/Pago_Pago";"UTC","Etc/UTC";"UTC+0","Etc/GMT0";"UTC+1","Etc/GMT-1";"UTC+10","Etc/GMT-10";"UTC+11","Etc/GMT-11";"UTC+12","Etc/GMT-12";"UTC+13","Etc/GMT-13";"UTC+14","Etc/GMT-14";"UTC+2","Etc/GMT-2";"UTC+3","Etc/GMT-3";"UTC+4","Etc/GMT-4";"UTC+5","Etc/GMT-5";"UTC+6","Etc/GMT-6";"UTC+7","Etc/GMT-7";"UTC+8","Etc/GMT-8";"UTC+9","Etc/GMT-9";"UTC-0","Etc/GMT0";"UTC-1","Etc/GMT+1";"UTC-10","Etc/GMT+10";"UTC-11","Etc/GMT+11";"UTC-12","Etc/GMT+12";"UTC-2","Etc/GMT+2";"UTC-3","Etc/GMT+3";"UTC-4","Etc/GMT+4";"UTC-5","Etc/GMT+5";"UTC-6","Etc/GMT+6";"UTC-7","Etc/GMT+7";"UTC-8","Etc/GMT+8";"UTC-9","Etc/GMT+9";"W-SU","Europe/Moscow"}</definedName>
    <definedName name="CHRONO_DATA._TIMEZONE_AMERICA" hidden="1">_xlfn.LAMBDA(_xlpm.Locality, IF(_xlpm.Locality &lt;= "Argentina/Jujuy", CHRONO_DATA._TIMEZONE_AMERICA_01, IF(_xlpm.Locality &lt;= "Argentina/San_Juan", CHRONO_DATA._TIMEZONE_AMERICA_02, IF(_xlpm.Locality &lt;= "Belize", CHRONO_DATA._TIMEZONE_AMERICA_03, IF(_xlpm.Locality &lt;= "Cuiaba", CHRONO_DATA._TIMEZONE_AMERICA_04, IF(_xlpm.Locality &lt;= "Goose_Bay", CHRONO_DATA._TIMEZONE_AMERICA_05, IF(_xlpm.Locality &lt;= "Indiana/Marengo", CHRONO_DATA._TIMEZONE_AMERICA_06, IF(_xlpm.Locality &lt;= "Juneau", CHRONO_DATA._TIMEZONE_AMERICA_07, IF(_xlpm.Locality &lt;= "Menominee", CHRONO_DATA._TIMEZONE_AMERICA_08, IF(_xlpm.Locality &lt;= "Noronha", CHRONO_DATA._TIMEZONE_AMERICA_09, IF(_xlpm.Locality &lt;= "Rankin_Inlet", CHRONO_DATA._TIMEZONE_AMERICA_10, IF(_xlpm.Locality &lt;= "St_Johns", CHRONO_DATA._TIMEZONE_AMERICA_11, CHRONO_DATA._TIMEZONE_AMERICA_12))))))))))))</definedName>
    <definedName name="CHRONO_DATA._TIMEZONE_AMERICA_01" hidden="1">{"America/Adak","","",3258,45875,44002,0,"","",-86400,0,"","LMT","","Local Mean Time","";"America/Adak",3257,45875,15251,43200,-42398,0,-86400,0,2798,0,"","LMT","","Local Mean Time","";"America/Adak",15251,45998,30360,0,-39600,0,2798,0,0,0,"","NST","","Nome Standard Time","";"America/Adak",30360,0,31821,0,-39600,0,0,0,0,0,"US","N%T","","Nome% Time","";"America/Adak",31821,0,39581,0,-39600,0,0,0,0,0,"","NST","","Nome Standard Time","";"America/Adak",39581,0,40222,0,-39600,0,0,0,0,0,"","BST","","Bering Standard Time","";"America/Adak",40222,0,45637,7200,-39600,0,0,0,3600,0,"US","B%T","","Bering% Time","";"America/Adak",45637,10800,45668,0,-36000,0,3600,0,0,0,"US","H%T","","Hawaii-Aleutian% Time","";"America/Adak",45668,0,"","",-36000,0,0,0,"","","US","H%T","","Hawaii-Aleutian% Time","";"America/Anchorage","","",3258,52297,50424,0,"","",-86400,0,"","LMT","","Local Mean Time","";"America/Anchorage",3257,52297,15251,43200,-35976,0,-86400,0,-24,0,"","LMT","","Local Mean Time","";"America/Anchorage",15251,43176,30360,0,-36000,0,-24,0,0,0,"","AST","","Atlantic Standard Time","";"America/Anchorage",30360,0,39581,0,-36000,0,0,0,0,0,"US","A%T","","Atlantic% Time","";"America/Anchorage",39581,0,40222,0,-36000,0,0,0,0,0,"","HST","","Hawaii-Aleutian Standard Time","";"America/Anchorage",40222,0,45637,7200,-36000,0,0,0,3600,0,"US","H%T","","Hawaii-Aleutian% Time","";"America/Anchorage",45637,10800,45668,0,-32400,0,3600,0,0,0,"US","Y%T","","Yukon% Time","";"America/Anchorage",45668,0,"","",-32400,0,0,0,"","","US","AK%T","","Alaska% Time","";"America/Araguaina","","",20133,0,-11568,0,"","",768,0,"","LMT","","Local Mean Time","";"America/Araguaina",20133,768,48151,0,-10800,0,768,0,0,0,"Brazil","−03","−02","UTC−03:00","UTC−02:00";"America/Araguaina",48151,0,49974,0,-10800,0,0,0,0,0,"","−03","","UTC−03:00","";"America/Araguaina",49974,0,52906,0,-10800,0,0,0,0,0,"Brazil","−03","−02","UTC−03:00","UTC−02:00";"America/Araguaina",52906,0,56221,0,-10800,0,0,0,0,0,"","−03","","UTC−03:00","";"America/Araguaina",56221,0,56536,0,-10800,0,0,0,0,0,"Brazil","−03","−02","UTC−03:00","UTC−02:00";"America/Araguaina",56536,0,"","",-10800,0,0,0,"","","","−03","","UTC−03:00","";"America/Argentina/Buenos_Aires","","",13132,0,-14028,0,"","",-1380,0,"","LMT","","Local Mean Time","";"America/Argentina/Buenos_Aires",13131,85020,22445,0,-15408,0,-1380,0,1008,0,"","CMT","","Cordoba Mean Time","";"America/Argentina/Buenos_Aires",22445,1008,26311,0,-14400,0,1008,0,0,0,"","−04","","UTC−04:00","";"America/Argentina/Buenos_Aires",26311,0,40499,0,-14400,0,0,0,3600,0,"Arg","−04","−03","UTC−04:00","UTC−03:00";"America/Argentina/Buenos_Aires",40499,3600,51454,0,-10800,0,3600,0,-3600,0,"Arg","−03","−02","UTC−03:00","UTC−02:00";"America/Argentina/Buenos_Aires",51453,82800,51606,0,-14400,0,-3600,0,3600,0,"Arg","−04","−03","UTC−04:00","UTC−03:00";"America/Argentina/Buenos_Aires",51606,3600,"","",-10800,0,3600,0,"","","Arg","−03","−02","UTC−03:00","UTC−02:00";"America/Argentina/Catamarca","","",13132,0,-15788,0,"","",380,0,"","LMT","","Local Mean Time","";"America/Argentina/Catamarca",13132,380,22445,0,-15408,0,380,0,1008,0,"","CMT","","Cordoba Mean Time","";"America/Argentina/Catamarca",22445,1008,26311,0,-14400,0,1008,0,0,0,"","−04","","UTC−04:00","";"America/Argentina/Catamarca",26311,0,40499,0,-14400,0,0,0,3600,0,"Arg","−04","−03","UTC−04:00","UTC−03:00";"America/Argentina/Catamarca",40499,3600,48318,0,-10800,0,3600,0,-3600,0,"Arg","−03","−02","UTC−03:00","UTC−02:00";"America/Argentina/Catamarca",48317,82800,48549,0,-14400,0,-3600,0,3600,0,"","−04","","UTC−04:00","";"America/Argentina/Catamarca",48549,3600,51454,0,-10800,0,3600,0,-3600,0,"Arg","−03","−02","UTC−03:00","UTC−02:00";"America/Argentina/Catamarca",51453,82800,51606,0,-14400,0,-3600,0,3600,0,"Arg","−04","−03","UTC−04:00","UTC−03:00";"America/Argentina/Catamarca",51606,3600,53157,0,-10800,0,3600,0,-3600,0,"","−03","","UTC−03:00","";"America/Argentina/Catamarca",53156,82800,53176,0,-14400,0,-3600,0,3600,0,"","−04","","UTC−04:00","";"America/Argentina/Catamarca",53176,3600,54757,0,-10800,0,3600,0,0,0,"Arg","−03","−02","UTC−03:00","UTC−02:00";"America/Argentina/Catamarca",54757,0,"","",-10800,0,0,0,"","","","−03","","UTC−03:00","";"America/Argentina/Cordoba","","",13132,0,-15408,0,"","",0,0,"","LMT","","Local Mean Time","";"America/Argentina/Cordoba",13132,0,22445,0,-15408,0,0,0,1008,0,"","CMT","","Cordoba Mean Time","";"America/Argentina/Cordoba",22445,1008,26311,0,-14400,0,1008,0,0,0,"","−04","","UTC−04:00","";"America/Argentina/Cordoba",26311,0,40499,0,-14400,0,0,0,3600,0,"Arg","−04","−03","UTC−04:00","UTC−03:00";"America/Argentina/Cordoba",40499,3600,48318,0,-10800,0,3600,0,-3600,0,"Arg","−03","−02","UTC−03:00","UTC−02:00";"America/Argentina/Cordoba",48317,82800,48549,0,-14400,0,-3600,0,3600,0,"","−04","","UTC−04:00","";"America/Argentina/Cordoba",48549,3600,51454,0,-10800,0,3600,0,-3600,0,"Arg","−03","−02","UTC−03:00","UTC−02:00";"America/Argentina/Cordoba",51453,82800,51606,0,-14400,0,-3600,0,3600,0,"Arg","−04","−03","UTC−04:00","UTC−03:00";"America/Argentina/Cordoba",51606,3600,"","",-10800,0,3600,0,"","","Arg","−03","−02","UTC−03:00","UTC−02:00";"America/Argentina/Jujuy","","",13132,0,-15672,0,"","",264,0,"","LMT","","Local Mean Time","";"America/Argentina/Jujuy",13132,264,22445,0,-15408,0,264,0,1008,0,"","CMT","","Cordoba Mean Time","";"America/Argentina/Jujuy",22445,1008,26311,0,-14400,0,1008,0,0,0,"","−04","","UTC−04:00","";"America/Argentina/Jujuy",26311,0,40499,0,-14400,0,0,0,3600,0,"Arg","−04","−03","UTC−04:00","UTC−03:00";"America/Argentina/Jujuy",40499,3600,47954,0,-10800,0,3600,0,-3600,0,"Arg","−03","−02","UTC−03:00","UTC−02:00";"America/Argentina/Jujuy",47953,82800,48192,0,-14400,0,-3600,0,0,3600,"","−04","","UTC−04:00","";"America/Argentina/Jujuy",48192,3600,48332,0,-14400,3600,0,3600,0,-3600,"","−03","","UTC−03:00","";"America/Argentina/Jujuy",48331,82800,48535,0,-14400,0,0,-3600,3600,3600,"","−04","","UTC−04:00","";"America/Argentina/Jujuy",48535,7200,48622,0,-10800,3600,3600,3600,0,-3600,"","−02","","UTC−02:00","";"America/Argentina/Jujuy",48621,82800,51454,0,-10800,0,0,-3600,-3600,0,"Arg","−03","−02","UTC−03:00","UTC−02:00";"America/Argentina/Jujuy",51453,82800,51606,0,-14400,0,-3600,0,3600,0,"Arg","−04","−03","UTC−04:00","UTC−03:00";"America/Argentina/Jujuy",51606,3600,54757,0,-10800,0,3600,0,0,0,"Arg","−03","−02","UTC−03:00","UTC−02:00";"America/Argentina/Jujuy",54757,0,"","",-10800,0,0,0,"","","","−03","","UTC−03:00",""}</definedName>
    <definedName name="CHRONO_DATA._TIMEZONE_AMERICA_02" hidden="1">{"America/Argentina/La_Rioja","","",13132,0,-16044,0,"","",636,0,"","LMT","","Local Mean Time","";"America/Argentina/La_Rioja",13132,636,22445,0,-15408,0,636,0,1008,0,"","CMT","","Cordoba Mean Time","";"America/Argentina/La_Rioja",22445,1008,26311,0,-14400,0,1008,0,0,0,"","−04","","UTC−04:00","";"America/Argentina/La_Rioja",26311,0,40499,0,-14400,0,0,0,3600,0,"Arg","−04","−03","UTC−04:00","UTC−03:00";"America/Argentina/La_Rioja",40499,3600,48316,0,-10800,0,3600,0,-3600,0,"Arg","−03","−02","UTC−03:00","UTC−02:00";"America/Argentina/La_Rioja",48315,82800,48383,0,-14400,0,-3600,0,3600,0,"","−04","","UTC−04:00","";"America/Argentina/La_Rioja",48383,3600,51454,0,-10800,0,3600,0,-3600,0,"Arg","−03","−02","UTC−03:00","UTC−02:00";"America/Argentina/La_Rioja",51453,82800,51606,0,-14400,0,-3600,0,3600,0,"Arg","−04","−03","UTC−04:00","UTC−03:00";"America/Argentina/La_Rioja",51606,3600,53157,0,-10800,0,3600,0,-3600,0,"","−03","","UTC−03:00","";"America/Argentina/La_Rioja",53156,82800,53176,0,-14400,0,-3600,0,3600,0,"","−04","","UTC−04:00","";"America/Argentina/La_Rioja",53176,3600,54757,0,-10800,0,3600,0,0,0,"Arg","−03","−02","UTC−03:00","UTC−02:00";"America/Argentina/La_Rioja",54757,0,"","",-10800,0,0,0,"","","","−03","","UTC−03:00","";"America/Argentina/Mendoza","","",13132,0,-16516,0,"","",1108,0,"","LMT","","Local Mean Time","";"America/Argentina/Mendoza",13132,1108,22445,0,-15408,0,1108,0,1008,0,"","CMT","","Cordoba Mean Time","";"America/Argentina/Mendoza",22445,1008,26311,0,-14400,0,1008,0,0,0,"","−04","","UTC−04:00","";"America/Argentina/Mendoza",26311,0,40499,0,-14400,0,0,0,3600,0,"Arg","−04","−03","UTC−04:00","UTC−03:00";"America/Argentina/Mendoza",40499,3600,47954,0,-10800,0,3600,0,-3600,0,"Arg","−03","−02","UTC−03:00","UTC−02:00";"America/Argentina/Mendoza",47953,82800,48179,0,-14400,0,-3600,0,0,3600,"","−04","","UTC−04:00","";"America/Argentina/Mendoza",48179,3600,48316,0,-14400,3600,0,3600,0,-3600,"","−03","","UTC−03:00","";"America/Argentina/Mendoza",48315,82800,48544,0,-14400,0,0,-3600,0,3600,"","−04","","UTC−04:00","";"America/Argentina/Mendoza",48544,3600,48682,0,-14400,3600,0,3600,0,-3600,"","−03","","UTC−03:00","";"America/Argentina/Mendoza",48681,82800,48913,0,-14400,0,0,-3600,3600,0,"","−04","","UTC−04:00","";"America/Argentina/Mendoza",48913,3600,51454,0,-10800,0,3600,0,-3600,0,"Arg","−03","−02","UTC−03:00","UTC−02:00";"America/Argentina/Mendoza",51453,82800,51606,0,-14400,0,-3600,0,3600,0,"Arg","−04","−03","UTC−04:00","UTC−03:00";"America/Argentina/Mendoza",51606,3600,53148,0,-10800,0,3600,0,-3600,0,"","−03","","UTC−03:00","";"America/Argentina/Mendoza",53147,82800,53274,0,-14400,0,-3600,0,3600,0,"","−04","","UTC−04:00","";"America/Argentina/Mendoza",53274,3600,54757,0,-10800,0,3600,0,0,0,"Arg","−03","−02","UTC−03:00","UTC−02:00";"America/Argentina/Mendoza",54757,0,"","",-10800,0,0,0,"","","","−03","","UTC−03:00","";"America/Argentina/Rio_Gallegos","","",13132,0,-16612,0,"","",1204,0,"","LMT","","Local Mean Time","";"America/Argentina/Rio_Gallegos",13132,1204,22445,0,-15408,0,1204,0,1008,0,"","CMT","","Cordoba Mean Time","";"America/Argentina/Rio_Gallegos",22445,1008,26311,0,-14400,0,1008,0,0,0,"","−04","","UTC−04:00","";"America/Argentina/Rio_Gallegos",26311,0,40499,0,-14400,0,0,0,3600,0,"Arg","−04","−03","UTC−04:00","UTC−03:00";"America/Argentina/Rio_Gallegos",40499,3600,51454,0,-10800,0,3600,0,-3600,0,"Arg","−03","−02","UTC−03:00","UTC−02:00";"America/Argentina/Rio_Gallegos",51453,82800,51606,0,-14400,0,-3600,0,3600,0,"Arg","−04","−03","UTC−04:00","UTC−03:00";"America/Argentina/Rio_Gallegos",51606,3600,53157,0,-10800,0,3600,0,-3600,0,"","−03","","UTC−03:00","";"America/Argentina/Rio_Gallegos",53156,82800,53176,0,-14400,0,-3600,0,3600,0,"","−04","","UTC−04:00","";"America/Argentina/Rio_Gallegos",53176,3600,54757,0,-10800,0,3600,0,0,0,"Arg","−03","−02","UTC−03:00","UTC−02:00";"America/Argentina/Rio_Gallegos",54757,0,"","",-10800,0,0,0,"","","","−03","","UTC−03:00","";"America/Argentina/Salta","","",13132,0,-15700,0,"","",292,0,"","LMT","","Local Mean Time","";"America/Argentina/Salta",13132,292,22445,0,-15408,0,292,0,1008,0,"","CMT","","Cordoba Mean Time","";"America/Argentina/Salta",22445,1008,26311,0,-14400,0,1008,0,0,0,"","−04","","UTC−04:00","";"America/Argentina/Salta",26311,0,40499,0,-14400,0,0,0,3600,0,"Arg","−04","−03","UTC−04:00","UTC−03:00";"America/Argentina/Salta",40499,3600,48318,0,-10800,0,3600,0,-3600,0,"Arg","−03","−02","UTC−03:00","UTC−02:00";"America/Argentina/Salta",48317,82800,48549,0,-14400,0,-3600,0,3600,0,"","−04","","UTC−04:00","";"America/Argentina/Salta",48549,3600,51454,0,-10800,0,3600,0,-3600,0,"Arg","−03","−02","UTC−03:00","UTC−02:00";"America/Argentina/Salta",51453,82800,51606,0,-14400,0,-3600,0,3600,0,"Arg","−04","−03","UTC−04:00","UTC−03:00";"America/Argentina/Salta",51606,3600,54757,0,-10800,0,3600,0,0,0,"Arg","−03","−02","UTC−03:00","UTC−02:00";"America/Argentina/Salta",54757,0,"","",-10800,0,0,0,"","","","−03","","UTC−03:00","";"America/Argentina/San_Juan","","",13132,0,-16444,0,"","",1036,0,"","LMT","","Local Mean Time","";"America/Argentina/San_Juan",13132,1036,22445,0,-15408,0,1036,0,1008,0,"","CMT","","Cordoba Mean Time","";"America/Argentina/San_Juan",22445,1008,26311,0,-14400,0,1008,0,0,0,"","−04","","UTC−04:00","";"America/Argentina/San_Juan",26311,0,40499,0,-14400,0,0,0,3600,0,"Arg","−04","−03","UTC−04:00","UTC−03:00";"America/Argentina/San_Juan",40499,3600,48316,0,-10800,0,3600,0,-3600,0,"Arg","−03","−02","UTC−03:00","UTC−02:00";"America/Argentina/San_Juan",48315,82800,48383,0,-14400,0,-3600,0,3600,0,"","−04","","UTC−04:00","";"America/Argentina/San_Juan",48383,3600,51454,0,-10800,0,3600,0,-3600,0,"Arg","−03","−02","UTC−03:00","UTC−02:00";"America/Argentina/San_Juan",51453,82800,51606,0,-14400,0,-3600,0,3600,0,"Arg","−04","−03","UTC−04:00","UTC−03:00";"America/Argentina/San_Juan",51606,3600,53156,0,-10800,0,3600,0,-3600,0,"","−03","","UTC−03:00","";"America/Argentina/San_Juan",53155,82800,53211,0,-14400,0,-3600,0,3600,0,"","−04","","UTC−04:00","";"America/Argentina/San_Juan",53211,3600,54757,0,-10800,0,3600,0,0,0,"Arg","−03","−02","UTC−03:00","UTC−02:00";"America/Argentina/San_Juan",54757,0,"","",-10800,0,0,0,"","","","−03","","UTC−03:00",""}</definedName>
    <definedName name="CHRONO_DATA._TIMEZONE_AMERICA_03" hidden="1">{"America/Argentina/San_Luis","","",13132,0,-15924,0,"","",516,0,"","LMT","","Local Mean Time","";"America/Argentina/San_Luis",13132,516,22445,0,-15408,0,516,0,1008,0,"","CMT","","Cordoba Mean Time","";"America/Argentina/San_Luis",22445,1008,26311,0,-14400,0,1008,0,0,0,"","−04","","UTC−04:00","";"America/Argentina/San_Luis",26311,0,40499,0,-14400,0,0,0,3600,0,"Arg","−04","−03","UTC−04:00","UTC−03:00";"America/Argentina/San_Luis",40499,3600,47892,0,-10800,0,3600,0,0,3600,"Arg","−03","−02","UTC−03:00","UTC−02:00";"America/Argentina/San_Luis",47892,3600,47964,0,-10800,3600,0,3600,-3600,-3600,"","−02","","UTC−02:00","";"America/Argentina/San_Luis",47963,79200,48179,0,-14400,0,-3600,-3600,0,3600,"","−04","","UTC−04:00","";"America/Argentina/San_Luis",48179,3600,48316,0,-14400,3600,0,3600,0,-3600,"","−03","","UTC−03:00","";"America/Argentina/San_Luis",48315,82800,48408,0,-14400,0,0,-3600,3600,0,"","−04","","UTC−04:00","";"America/Argentina/San_Luis",48408,3600,51454,0,-10800,0,3600,0,-3600,3600,"","−03","","UTC−03:00","";"America/Argentina/San_Luis",51454,0,51606,0,-14400,3600,-3600,3600,3600,-3600,"","−03","","UTC−03:00","";"America/Argentina/San_Luis",51606,0,53156,0,-10800,0,3600,-3600,-3600,0,"","−03","","UTC−03:00","";"America/Argentina/San_Luis",53155,82800,53211,0,-14400,0,-3600,0,3600,0,"","−04","","UTC−04:00","";"America/Argentina/San_Luis",53211,3600,54486,0,-10800,0,3600,0,-3600,0,"Arg","−03","−02","UTC−03:00","UTC−02:00";"America/Argentina/San_Luis",54485,82800,55115,0,-14400,0,-3600,0,3600,0,"SanLuis","−04","−03","UTC−04:00","UTC−03:00";"America/Argentina/San_Luis",55115,3600,"","",-10800,0,3600,0,"","","","−03","","UTC−03:00","";"America/Argentina/Tucuman","","",13132,0,-15652,0,"","",244,0,"","LMT","","Local Mean Time","";"America/Argentina/Tucuman",13132,244,22445,0,-15408,0,244,0,1008,0,"","CMT","","Cordoba Mean Time","";"America/Argentina/Tucuman",22445,1008,26311,0,-14400,0,1008,0,0,0,"","−04","","UTC−04:00","";"America/Argentina/Tucuman",26311,0,40499,0,-14400,0,0,0,3600,0,"Arg","−04","−03","UTC−04:00","UTC−03:00";"America/Argentina/Tucuman",40499,3600,48318,0,-10800,0,3600,0,-3600,0,"Arg","−03","−02","UTC−03:00","UTC−02:00";"America/Argentina/Tucuman",48317,82800,48549,0,-14400,0,-3600,0,3600,0,"","−04","","UTC−04:00","";"America/Argentina/Tucuman",48549,3600,51454,0,-10800,0,3600,0,-3600,0,"Arg","−03","−02","UTC−03:00","UTC−02:00";"America/Argentina/Tucuman",51453,82800,51606,0,-14400,0,-3600,0,3600,0,"Arg","−04","−03","UTC−04:00","UTC−03:00";"America/Argentina/Tucuman",51606,3600,53157,0,-10800,0,3600,0,-3600,0,"","−03","","UTC−03:00","";"America/Argentina/Tucuman",53156,82800,53169,0,-14400,0,-3600,0,3600,0,"","−04","","UTC−04:00","";"America/Argentina/Tucuman",53169,3600,"","",-10800,0,3600,0,"","","Arg","−03","−02","UTC−03:00","UTC−02:00";"America/Argentina/Ushuaia","","",13132,0,-16392,0,"","",984,0,"","LMT","","Local Mean Time","";"America/Argentina/Ushuaia",13132,984,22445,0,-15408,0,984,0,1008,0,"","CMT","","Cordoba Mean Time","";"America/Argentina/Ushuaia",22445,1008,26311,0,-14400,0,1008,0,0,0,"","−04","","UTC−04:00","";"America/Argentina/Ushuaia",26311,0,40499,0,-14400,0,0,0,3600,0,"Arg","−04","−03","UTC−04:00","UTC−03:00";"America/Argentina/Ushuaia",40499,3600,51454,0,-10800,0,3600,0,-3600,0,"Arg","−03","−02","UTC−03:00","UTC−02:00";"America/Argentina/Ushuaia",51453,82800,51606,0,-14400,0,-3600,0,3600,0,"Arg","−04","−03","UTC−04:00","UTC−03:00";"America/Argentina/Ushuaia",51606,3600,53155,0,-10800,0,3600,0,-3600,0,"","−03","","UTC−03:00","";"America/Argentina/Ushuaia",53154,82800,53176,0,-14400,0,-3600,0,3600,0,"","−04","","UTC−04:00","";"America/Argentina/Ushuaia",53176,3600,54757,0,-10800,0,3600,0,0,0,"Arg","−03","−02","UTC−03:00","UTC−02:00";"America/Argentina/Ushuaia",54757,0,"","",-10800,0,0,0,"","","","−03","","UTC−03:00","";"America/Asuncion","","",11368,0,-13840,0,"","",0,0,"","LMT","","Local Mean Time","";"America/Asuncion",11368,0,26624,0,-13840,0,0,0,-560,0,"","AMT","","Asuncion Mean Time","";"America/Asuncion",26623,85840,41591,0,-14400,0,-560,0,3600,0,"","−04","","UTC−04:00","";"America/Asuncion",41591,3600,42138,0,-10800,0,3600,0,-3600,0,"","−03","","UTC−03:00","";"America/Asuncion",42137,82800,"","",-14400,0,-3600,0,"","","Para","−04","−03","UTC−04:00","UTC−03:00";"America/Bahia","","",20133,0,-9244,0,"","",-1556,0,"","LMT","","Local Mean Time","";"America/Bahia",20132,84844,52906,0,-10800,0,-1556,0,0,0,"Brazil","−03","−02","UTC−03:00","UTC−02:00";"America/Bahia",52906,0,55850,0,-10800,0,0,0,0,0,"","−03","","UTC−03:00","";"America/Bahia",55850,0,56221,0,-10800,0,0,0,0,0,"Brazil","−03","−02","UTC−03:00","UTC−02:00";"America/Bahia",56221,0,"","",-10800,0,0,0,"","","","−03","","UTC−03:00","";"America/Bahia_Banderas","","",23054,86340,-25260,0,"","",60,0,"","LMT","","Local Mean Time","";"America/Bahia_Banderas",23055,0,25041,82800,-25200,0,60,0,3600,0,"","MST","","Mountain Standard Time","";"America/Bahia_Banderas",25042,0,26295,0,-21600,0,3600,0,-3600,0,"","CST","","Central Standard Time","";"America/Bahia_Banderas",26294,82800,26798,0,-25200,0,-3600,0,3600,0,"Mexico","M%T","","Mountain% Time","";"America/Bahia_Banderas",26798,3600,30473,0,-21600,0,3600,0,-3600,0,"","CST","","Central Standard Time","";"America/Bahia_Banderas",30472,82800,32930,0,-25200,0,-3600,0,-3600,0,"","MST","","Mountain Standard Time","";"America/Bahia_Banderas",32929,82800,40587,0,-28800,0,-3600,0,3600,0,"","PST","","Pacific Standard Time","";"America/Bahia_Banderas",40587,3600,55290,7200,-25200,0,3600,0,3600,0,"Mexico","M%T","","Mountain% Time","";"America/Bahia_Banderas",55290,10800,"","",-21600,0,3600,0,"","","Mexico","C%T","","Central% Time","";"America/Barbados","","",19276,0,-14309,0,"","",-91,0,"","LMT","","Local Mean Time","";"America/Barbados",19275,86309,31090,0,-14400,0,-91,0,0,0,"Barb","A%T","","Atlantic% Time","";"America/Barbados",31090,0,31456,0,-14400,0,0,0,0,0,"Barb","AST","−0330","Atlantic Standard Time","UTC−03:30";"America/Barbados",31456,0,"","",-14400,0,0,0,"","","Barb","A%T","","Atlantic% Time","";"America/Belem","","",20133,0,-11636,0,"","",836,0,"","LMT","","Local Mean Time","";"America/Belem",20133,836,47416,0,-10800,0,836,0,0,0,"Brazil","−03","−02","UTC−03:00","UTC−02:00";"America/Belem",47416,0,"","",-10800,0,0,0,"","","","−03","","UTC−03:00","";"America/Belize","","",19493,0,-21168,0,"","",-432,0,"","LMT","","Local Mean Time","";"America/Belize",19492,85968,"","",-21600,0,-432,0,"","","Belize","%","","%",""}</definedName>
    <definedName name="CHRONO_DATA._TIMEZONE_AMERICA_04" hidden="1">{"America/Boa_Vista","","",20133,0,-14560,0,"","",160,0,"","LMT","","Local Mean Time","";"America/Boa_Vista",20133,160,47416,0,-14400,0,160,0,0,0,"Brazil","−04","−03","UTC−04:00","UTC−03:00";"America/Boa_Vista",47416,0,51451,0,-14400,0,0,0,0,0,"","−04","","UTC−04:00","";"America/Boa_Vista",51451,0,51832,0,-14400,0,0,0,0,0,"Brazil","−04","−03","UTC−04:00","UTC−03:00";"America/Boa_Vista",51832,0,"","",-14400,0,0,0,"","","","−04","","UTC−04:00","";"America/Bogota","","",9248,0,-17776,0,"","",0,0,"","LMT","","Local Mean Time","";"America/Bogota",9248,0,20459,0,-17776,0,0,0,-224,0,"","BMT","","Bogota Mean Time","";"America/Bogota",20458,86176,"","",-18000,0,-224,0,"","","CO","−05","−04","UTC−05:00","UTC−04:00";"America/Boise","","",9132,44111,-27889,0,"","",-911,0,"","LMT","","Local Mean Time","";"America/Boise",9132,43200,23552,7200,-28800,0,-911,0,3600,0,"US","P%T","","Pacific% Time","";"America/Boise",23552,10800,42048,0,-25200,0,3600,0,0,0,"US","M%T","","Mountain% Time","";"America/Boise",42048,0,42081,7200,-25200,0,0,0,0,0,"","MST","","Mountain Standard Time","";"America/Boise",42081,7200,"","",-25200,0,0,0,"","","US","M%T","","Mountain% Time","";"America/Cambridge_Bay","","",22324,0,0,0,"","",-25200,0,"","+00","","UTC+00:00","";"America/Cambridge_Bay",22323,61200,51482,7200,-25200,0,-25200,0,3600,0,"NT_YK","M%T","","Mountain% Time","";"America/Cambridge_Bay",51482,10800,51846,7200,-21600,0,3600,0,3600,0,"Canada","C%T","","Central% Time","";"America/Cambridge_Bay",51846,10800,51853,0,-18000,0,3600,0,-3600,0,"","EST","","Eastern Standard Time","";"America/Cambridge_Bay",51852,82800,52000,10800,-21600,0,-3600,0,-3600,0,"","CST","","Central Standard Time","";"America/Cambridge_Bay",52000,7200,"","",-25200,0,-3600,0,"","","Canada","M%T","","Mountain% Time","";"America/Campo_Grande","","",20133,0,-13108,0,"","",-1292,0,"","LMT","","Local Mean Time","";"America/Campo_Grande",20132,85108,"","",-14400,0,-1292,0,"","","Brazil","−04","−03","UTC−04:00","UTC−03:00";"America/Cancun","","",23055,776,-20824,0,"","",-776,0,"","LMT","","Local Mean Time","";"America/Cancun",23055,0,44961,0,-21600,0,-776,0,3600,0,"","CST","","Central Standard Time","";"America/Cancun",44961,3600,51027,7200,-18000,0,3600,0,-3600,0,"Mexico","E%T","","Eastern% Time","";"America/Cancun",51027,3600,57054,7200,-21600,0,-3600,0,3600,0,"Mexico","C%T","","Central% Time","";"America/Cancun",57054,10800,"","",-18000,0,3600,0,"","","","EST","","Eastern Standard Time","";"America/Caracas","","",11368,0,-16064,0,"","",4,0,"","LMT","","Local Mean Time","";"America/Caracas",11368,4,19444,0,-16060,0,4,0,-140,0,"","CMT","","Caracas Mean Time","";"America/Caracas",19443,86260,38761,0,-16200,0,-140,0,1800,0,"","−0430","","UTC−04:30","";"America/Caracas",38761,1800,54443,10800,-14400,0,1800,0,-1800,0,"","−04","","UTC−04:00","";"America/Caracas",54443,9000,57509,9000,-16200,0,-1800,0,1800,0,"","−0430","","UTC−04:30","";"America/Caracas",57509,10800,"","",-14400,0,1800,0,"","","","−04","","UTC−04:00","";"America/Cayenne","","",19218,0,-12560,0,"","",-1840,0,"","LMT","","Local Mean Time","";"America/Cayenne",19217,84560,39764,0,-14400,0,-1840,0,3600,0,"","−04","","UTC−04:00","";"America/Cayenne",39764,3600,"","",-10800,0,3600,0,"","","","−03","","UTC−03:00","";"America/Chicago","","",9132,43764,-21036,0,"","",-564,0,"","LMT","","Local Mean Time","";"America/Chicago",9132,43200,22324,0,-21600,0,-564,0,0,0,"US","C%T","","Central% Time","";"America/Chicago",22324,0,28228,7200,-21600,0,0,0,3600,0,"Chicago","C%T","","Central% Time","";"America/Chicago",28228,10800,28487,7200,-18000,0,3600,0,-3600,0,"","EST","","Eastern Standard Time","";"America/Chicago",28487,3600,30360,0,-21600,0,-3600,0,0,0,"Chicago","C%T","","Central% Time","";"America/Chicago",30360,0,31821,0,-21600,0,0,0,0,0,"US","C%T","","Central% Time","";"America/Chicago",31821,0,39491,0,-21600,0,0,0,0,0,"Chicago","C%T","","Central% Time","";"America/Chicago",39491,0,"","",-21600,0,0,0,"","","US","C%T","","Central% Time","";"America/Chihuahua","","",23054,86140,-25460,0,"","",260,0,"","LMT","","Local Mean Time","";"America/Chihuahua",23055,0,25041,82800,-25200,0,260,0,3600,0,"","MST","","Mountain Standard Time","";"America/Chihuahua",25042,0,26295,0,-21600,0,3600,0,-3600,0,"","CST","","Central Standard Time","";"America/Chihuahua",26294,82800,26798,0,-25200,0,-3600,0,3600,0,"Mexico","M%T","","Mountain% Time","";"America/Chihuahua",26798,3600,50083,0,-21600,0,3600,0,0,0,"","CST","","Central Standard Time","";"America/Chihuahua",50083,0,50814,0,-21600,0,0,0,0,0,"Mexico","C%T","","Central% Time","";"America/Chihuahua",50814,0,50908,10800,-21600,0,0,0,-3600,0,"","CST","","Central Standard Time","";"America/Chihuahua",50908,7200,59882,7200,-25200,0,-3600,0,3600,0,"Mexico","M%T","","Mountain% Time","";"America/Chihuahua",59882,10800,"","",-21600,0,3600,0,"","","","CST","","Central Standard Time","";"America/Ciudad_Juarez","","",23054,86044,-25556,0,"","",356,0,"","LMT","","Local Mean Time","";"America/Ciudad_Juarez",23055,0,25041,82800,-25200,0,356,0,3600,0,"","MST","","Mountain Standard Time","";"America/Ciudad_Juarez",25042,0,26295,0,-21600,0,3600,0,-3600,0,"","CST","","Central Standard Time","";"America/Ciudad_Juarez",26294,82800,26798,0,-25200,0,-3600,0,3600,0,"Mexico","M%T","","Mountain% Time","";"America/Ciudad_Juarez",26798,3600,50083,0,-21600,0,3600,0,0,0,"","CST","","Central Standard Time","";"America/Ciudad_Juarez",50083,0,50814,0,-21600,0,0,0,0,0,"Mexico","C%T","","Central% Time","";"America/Ciudad_Juarez",50814,0,50908,10800,-21600,0,0,0,-3600,0,"","CST","","Central Standard Time","";"America/Ciudad_Juarez",50908,7200,55197,0,-25200,0,-3600,0,0,0,"Mexico","M%T","","Mountain% Time","";"America/Ciudad_Juarez",55197,0,59882,7200,-25200,0,0,0,3600,0,"US","M%T","","Mountain% Time","";"America/Ciudad_Juarez",59882,10800,59913,0,-21600,0,3600,0,-3600,0,"","CST","","Central Standard Time","";"America/Ciudad_Juarez",59912,82800,"","",-25200,0,-3600,0,"","","US","M%T","","Mountain% Time","";"America/Costa_Rica","","",11368,0,-20173,0,"","",0,0,"","LMT","","Local Mean Time","";"America/Costa_Rica",11368,0,22704,0,-20173,0,0,0,-1427,0,"","SJMT","","San Jose Mean Time","";"America/Costa_Rica",22703,84973,"","",-21600,0,-1427,0,"","","CR","C%T","","Central% Time","";"America/Cuiaba","","",20133,0,-13460,0,"","",-940,0,"","LMT","","Local Mean Time","";"America/Cuiaba",20132,85460,52906,0,-14400,0,-940,0,0,0,"Brazil","−04","−03","UTC−04:00","UTC−03:00";"America/Cuiaba",52906,0,53279,0,-14400,0,0,0,0,0,"","−04","","UTC−04:00","";"America/Cuiaba",53279,0,"","",-14400,0,0,0,"","","Brazil","−04","−03","UTC−04:00","UTC−03:00"}</definedName>
    <definedName name="CHRONO_DATA._TIMEZONE_AMERICA_05" hidden="1">{"America/Danmarkshavn","","",21072,0,-4480,0,"","",-6320,0,"","LMT","","Local Mean Time","";"America/Danmarkshavn",21071,80080,44335,7200,-10800,0,-6320,0,0,0,"","−03","","UTC−03:00","";"America/Danmarkshavn",44335,7200,50083,0,-10800,0,0,0,10800,0,"EU","−03","−02","UTC−03:00","UTC−02:00";"America/Danmarkshavn",50083,10800,"","",0,0,10800,0,"","","","GMT","","Greenwich Mean Time","";"America/Dawson","","",15251,0,-33460,0,"","",1060,0,"","LMT","","Local Mean Time","";"America/Dawson",15251,1060,38761,0,-32400,0,1060,0,0,0,"NT_YK","Y%T","","Yukon% Time","";"America/Dawson",38761,0,41983,0,-32400,0,0,0,3600,0,"Yukon","Y%T","","Yukon% Time","";"America/Dawson",41983,3600,44239,0,-28800,0,3600,0,0,0,"","PST","","Pacific Standard Time","";"America/Dawson",44239,0,59154,0,-28800,0,0,0,3600,0,"Canada","P%T","","Pacific% Time","";"America/Dawson",59154,3600,"","",-25200,0,3600,0,"","","","MST","","Mountain Standard Time","";"America/Dawson_Creek","","",9176,0,-28856,0,"","",56,0,"","LMT","","Local Mean Time","";"America/Dawson_Creek",9176,56,32186,0,-28800,0,56,0,0,0,"Canada","P%T","","Pacific% Time","";"America/Dawson_Creek",32186,0,41559,7200,-28800,0,0,0,3600,0,"Vanc","P%T","","Pacific% Time","";"America/Dawson_Creek",41559,10800,"","",-25200,0,3600,0,"","","","MST","","Mountain Standard Time","";"America/Denver","","",9132,43204,-25196,0,"","",-4,0,"","LMT","","Local Mean Time","";"America/Denver",9132,43200,22324,0,-25200,0,-4,0,0,0,"US","M%T","","Mountain% Time","";"America/Denver",22324,0,30360,0,-25200,0,0,0,0,0,"Denver","M%T","","Mountain% Time","";"America/Denver",30360,0,31821,0,-25200,0,0,0,0,0,"US","M%T","","Mountain% Time","";"America/Denver",31821,0,39491,0,-25200,0,0,0,0,0,"Denver","M%T","","Mountain% Time","";"America/Denver",39491,0,"","",-25200,0,0,0,"","","US","M%T","","Mountain% Time","";"America/Detroit","","",16846,0,-19931,0,"","",-1669,0,"","LMT","","Local Mean Time","";"America/Detroit",16845,84731,20632,7200,-21600,0,-1669,0,3600,0,"","CST","","Central Standard Time","";"America/Detroit",20632,10800,30360,0,-18000,0,3600,0,0,0,"","EST","","Eastern Standard Time","";"America/Detroit",30360,0,31821,0,-18000,0,0,0,0,0,"US","E%T","","Eastern% Time","";"America/Detroit",31821,0,39655,60,-18000,0,0,0,0,0,"Detroit","E%T","","Eastern% Time","";"America/Detroit",39655,60,40222,0,-18000,0,0,0,0,0,"US","E%T","","Eastern% Time","";"America/Detroit",40222,0,41683,0,-18000,0,0,0,0,0,"","EST","","Eastern Standard Time","";"America/Detroit",41683,0,42413,0,-18000,0,0,0,0,0,"US","E%T","","Eastern% Time","";"America/Detroit",42413,0,42529,7200,-18000,0,0,0,0,0,"","EST","","Eastern Standard Time","";"America/Detroit",42529,7200,"","",-18000,0,0,0,"","","US","E%T","","Eastern% Time","";"America/Edmonton","","",17454,0,-27232,0,"","",2032,0,"","LMT","","Local Mean Time","";"America/Edmonton",17454,2032,46796,0,-25200,0,2032,0,0,0,"Edm","M%T","","Mountain% Time","";"America/Edmonton",46796,0,"","",-25200,0,0,0,"","","Canada","M%T","","Mountain% Time","";"America/Eirunepe","","",20133,0,-16768,0,"","",-1232,0,"","LMT","","Local Mean Time","";"America/Eirunepe",20132,85168,47416,0,-18000,0,-1232,0,0,0,"Brazil","−05","−04","UTC−05:00","UTC−04:00";"America/Eirunepe",47416,0,49258,0,-18000,0,0,0,0,0,"","−05","","UTC−05:00","";"America/Eirunepe",49258,0,49617,0,-18000,0,0,0,0,0,"Brazil","−05","−04","UTC−05:00","UTC−04:00";"America/Eirunepe",49617,0,54641,0,-18000,0,0,0,3600,0,"","−05","","UTC−05:00","";"America/Eirunepe",54641,3600,56606,0,-14400,0,3600,0,-3600,0,"","−04","","UTC−04:00","";"America/Eirunepe",56605,82800,"","",-18000,0,-3600,0,"","","","−05","","UTC−05:00","";"America/El_Salvador","","",22690,0,-21408,0,"","",-192,0,"","LMT","","Local Mean Time","";"America/El_Salvador",22689,86208,"","",-21600,0,-192,0,"","","Salv","C%T","","Central% Time","";"America/Fort_Nelson","","",9176,0,-29447,0,"","",647,0,"","LMT","","Local Mean Time","";"America/Fort_Nelson",9176,647,31821,0,-28800,0,647,0,0,0,"Vanc","P%T","","Pacific% Time","";"America/Fort_Nelson",31821,0,32186,0,-28800,0,0,0,0,0,"","PST","","Pacific Standard Time","";"America/Fort_Nelson",32186,0,46796,0,-28800,0,0,0,0,0,"Vanc","P%T","","Pacific% Time","";"America/Fort_Nelson",46796,0,57089,7200,-28800,0,0,0,3600,0,"Canada","P%T","","Pacific% Time","";"America/Fort_Nelson",57089,10800,"","",-25200,0,3600,0,"","","","MST","","Mountain Standard Time","";"America/Fortaleza","","",20133,0,-9240,0,"","",-1560,0,"","LMT","","Local Mean Time","";"America/Fortaleza",20132,84840,48151,0,-10800,0,-1560,0,0,0,"Brazil","−03","−02","UTC−03:00","UTC−02:00";"America/Fortaleza",48151,0,51451,0,-10800,0,0,0,0,0,"","−03","","UTC−03:00","";"America/Fortaleza",51451,0,51839,0,-10800,0,0,0,0,0,"Brazil","−03","−02","UTC−03:00","UTC−02:00";"America/Fortaleza",51839,0,52165,0,-10800,0,0,0,0,0,"","−03","","UTC−03:00","";"America/Fortaleza",52165,0,52548,0,-10800,0,0,0,0,0,"Brazil","−03","−02","UTC−03:00","UTC−02:00";"America/Fortaleza",52548,0,"","",-10800,0,0,0,"","","","−03","","UTC−03:00","";"America/Glace_Bay","","",15915,0,-14388,0,"","",-12,0,"","LMT","","Local Mean Time","";"America/Glace_Bay",15914,86388,34378,0,-14400,0,-12,0,0,0,"Canada","A%T","","Atlantic% Time","";"America/Glace_Bay",34378,0,34743,0,-14400,0,0,0,0,0,"Halifax","A%T","","Atlantic% Time","";"America/Glace_Bay",34743,0,41317,0,-14400,0,0,0,0,0,"","AST","","Atlantic Standard Time","";"America/Glace_Bay",41317,0,42048,0,-14400,0,0,0,0,0,"Halifax","A%T","","Atlantic% Time","";"America/Glace_Bay",42048,0,"","",-14400,0,0,0,"","","Canada","A%T","","Atlantic% Time","";"America/Goose_Bay","","",9176,0,-14500,0,"","",1848,0,"","LMT","","Local Mean Time","";"America/Goose_Bay",9176,1848,21594,0,-12652,0,1848,0,0,0,"","NST","","Newfoundland Standard Time","";"America/Goose_Bay",21594,0,21959,0,-12652,0,0,0,0,0,"Canada","N%T","","Newfoundland% Time","";"America/Goose_Bay",21959,0,27891,0,-12652,0,0,0,52,0,"","NST","","Newfoundland Standard Time","";"America/Goose_Bay",27891,52,28168,0,-12600,0,52,0,0,0,"","NST","","Newfoundland Standard Time","";"America/Goose_Bay",28168,0,30490,0,-12600,0,0,0,0,0,"StJohns","N%T","","Newfoundland% Time","";"America/Goose_Bay",30490,0,31821,0,-12600,0,0,0,0,0,"Canada","N%T","","Newfoundland% Time","";"America/Goose_Bay",31821,0,39199,7200,-12600,0,0,0,-1800,0,"StJohns","N%T","","Newfoundland% Time","";"America/Goose_Bay",39199,5400,55866,0,-14400,0,-1800,0,0,0,"StJohns","A%T","","Atlantic% Time","";"America/Goose_Bay",55866,0,"","",-14400,0,0,0,"","","Canada","A%T","","Atlantic% Time",""}</definedName>
    <definedName name="CHRONO_DATA._TIMEZONE_AMERICA_06" hidden="1">{"America/Grand_Turk","","",11368,0,-17072,0,"","",-1358,0,"","LMT","","Local Mean Time","";"America/Grand_Turk",11367,85042,19433,0,-18430,0,-1358,0,430,0,"","KMT","","Kingston Mean Time","";"America/Grand_Turk",19433,430,43874,0,-18000,0,430,0,0,0,"","EST","","Eastern Standard Time","";"America/Grand_Turk",43874,0,57089,7200,-18000,0,0,0,3600,0,"US","E%T","","Eastern% Time","";"America/Grand_Turk",57089,10800,58188,10800,-14400,0,3600,0,-3600,0,"","AST","","Atlantic Standard Time","";"America/Grand_Turk",58188,7200,"","",-18000,0,-3600,0,"","","US","E%T","","Eastern% Time","";"America/Guatemala","","",21871,0,-21724,0,"","",124,0,"","LMT","","Local Mean Time","";"America/Guatemala",21871,124,"","",-21600,0,124,0,"","","Guat","C%T","","Central% Time","";"America/Guayaquil","","",11368,0,-19160,0,"","",320,0,"","LMT","","Local Mean Time","";"America/Guayaquil",11368,320,26342,0,-18840,0,320,0,840,0,"","QMT","","Quito Mean Time","";"America/Guayaquil",26342,840,"","",-18000,0,840,0,"","","Ecuador","−05","−04","UTC−05:00","UTC−04:00";"America/Guyana","","",19249,0,-13959,0,"","",-441,0,"","LMT","","Local Mean Time","";"America/Guyana",19248,85959,20557,0,-14400,0,-441,0,900,0,"","−04","","UTC−04:00","";"America/Guyana",20557,900,42625,0,-13500,0,900,0,2700,0,"","−0345","","UTC−03:45","";"America/Guyana",42625,2700,48710,3600,-10800,0,2700,0,-3600,0,"","−03","","UTC−03:00","";"America/Guyana",48710,0,"","",-14400,0,-3600,0,"","","","−04","","UTC−04:00","";"America/Halifax","","",15915,0,-15264,0,"","",864,0,"","LMT","","Local Mean Time","";"America/Halifax",15915,864,21594,0,-14400,0,864,0,0,0,"Halifax","A%T","","Atlantic% Time","";"America/Halifax",21594,0,21959,0,-14400,0,0,0,0,0,"Canada","A%T","","Atlantic% Time","";"America/Halifax",21959,0,30399,7200,-14400,0,0,0,0,0,"Halifax","A%T","","Atlantic% Time","";"America/Halifax",30399,7200,31821,0,-14400,0,0,0,0,0,"Canada","A%T","","Atlantic% Time","";"America/Halifax",31821,0,42048,0,-14400,0,0,0,0,0,"Halifax","A%T","","Atlantic% Time","";"America/Halifax",42048,0,"","",-14400,0,0,0,"","","Canada","A%T","","Atlantic% Time","";"America/Havana","","",11368,0,-19768,0,"","",-8,0,"","LMT","","Local Mean Time","";"America/Havana",11367,86392,24350,43200,-19776,0,-8,0,1776,0,"","HMT","","Havana Mean Time","";"America/Havana",24350,44976,"","",-18000,0,1776,0,"","","Cuba","E%T","","Eastern% Time","";"America/Hermosillo","","",23054,84968,-26632,0,"","",1432,0,"","LMT","","Local Mean Time","";"America/Hermosillo",23055,0,25041,82800,-25200,0,1432,0,3600,0,"","MST","","Mountain Standard Time","";"America/Hermosillo",25042,0,26295,0,-21600,0,3600,0,-3600,0,"","CST","","Central Standard Time","";"America/Hermosillo",26294,82800,26798,0,-25200,0,-3600,0,3600,0,"Mexico","M%T","","Mountain% Time","";"America/Hermosillo",26798,3600,30473,0,-21600,0,3600,0,-3600,0,"","CST","","Central Standard Time","";"America/Hermosillo",30472,82800,32930,0,-25200,0,-3600,0,-3600,0,"","MST","","Mountain Standard Time","";"America/Hermosillo",32929,82800,40587,0,-28800,0,-3600,0,3600,0,"","PST","","Pacific Standard Time","";"America/Hermosillo",40587,3600,51179,0,-25200,0,3600,0,0,0,"Mexico","M%T","","Mountain% Time","";"America/Hermosillo",51179,0,"","",-25200,0,0,0,"","","","MST","","Mountain Standard Time","";"America/Indiana/Indianapolis","","",9132,44122,-20678,0,"","",-922,0,"","LMT","","Local Mean Time","";"America/Indiana/Indianapolis",9132,43200,22324,0,-21600,0,-922,0,0,0,"US","C%T","","Central% Time","";"America/Indiana/Indianapolis",22324,0,30360,0,-21600,0,0,0,0,0,"Indianapolis","C%T","","Central% Time","";"America/Indiana/Indianapolis",30360,0,31821,0,-21600,0,0,0,0,0,"US","C%T","","Central% Time","";"America/Indiana/Indianapolis",31821,0,35221,7200,-21600,0,0,0,3600,0,"Indianapolis","C%T","","Central% Time","";"America/Indiana/Indianapolis",35221,10800,36110,7200,-18000,0,3600,0,-3600,0,"","EST","","Eastern Standard Time","";"America/Indiana/Indianapolis",36110,3600,36320,7200,-21600,0,-3600,0,3600,0,"","CST","","Central Standard Time","";"America/Indiana/Indianapolis",36320,10800,40222,0,-18000,0,3600,0,0,0,"","EST","","Eastern Standard Time","";"America/Indiana/Indianapolis",40222,0,40952,0,-18000,0,0,0,0,0,"US","E%T","","Eastern% Time","";"America/Indiana/Indianapolis",40952,0,53736,0,-18000,0,0,0,0,0,"","EST","","Eastern Standard Time","";"America/Indiana/Indianapolis",53736,0,"","",-18000,0,0,0,"","","US","E%T","","Eastern% Time","";"America/Indiana/Knox","","",9132,44010,-20790,0,"","",-810,0,"","LMT","","Local Mean Time","";"America/Indiana/Knox",9132,43200,32186,0,-21600,0,-810,0,0,0,"US","C%T","","Central% Time","";"America/Indiana/Knox",32186,0,37783,7200,-21600,0,0,0,3600,0,"Starke","C%T","","Central% Time","";"America/Indiana/Knox",37783,10800,38329,7200,-18000,0,3600,0,-3600,0,"","EST","","Eastern Standard Time","";"America/Indiana/Knox",38329,3600,48556,7200,-21600,0,-3600,0,3600,0,"US","C%T","","Central% Time","";"America/Indiana/Knox",48556,10800,53827,7200,-18000,0,3600,0,-3600,0,"","EST","","Eastern Standard Time","";"America/Indiana/Knox",53827,3600,"","",-21600,0,-3600,0,"","","US","C%T","","Central% Time","";"America/Indiana/Marengo","","",9132,44077,-20723,0,"","",-877,0,"","LMT","","Local Mean Time","";"America/Indiana/Marengo",9132,43200,33647,0,-21600,0,-877,0,0,0,"US","C%T","","Central% Time","";"America/Indiana/Marengo",33647,0,37419,7200,-21600,0,0,0,3600,0,"Marengo","C%T","","Central% Time","";"America/Indiana/Marengo",37419,10800,40222,0,-18000,0,3600,0,0,0,"","EST","","Eastern Standard Time","";"America/Indiana/Marengo",40222,0,42053,7200,-18000,0,0,0,-3600,3600,"US","E%T","","Eastern% Time","";"America/Indiana/Marengo",42053,7200,42347,7200,-21600,3600,-3600,3600,3600,-3600,"","","CDT","","Central Daylight Time";"America/Indiana/Marengo",42347,7200,42778,0,-18000,0,3600,-3600,0,0,"US","E%T","","Eastern% Time","";"America/Indiana/Marengo",42778,0,53736,0,-18000,0,0,0,0,0,"","EST","","Eastern Standard Time","";"America/Indiana/Marengo",53736,0,"","",-18000,0,0,0,"","","US","E%T","","Eastern% Time",""}</definedName>
    <definedName name="CHRONO_DATA._TIMEZONE_AMERICA_07" hidden="1">{"America/Indiana/Petersburg","","",9132,43853,-20947,0,"","",-653,0,"","LMT","","Local Mean Time","";"America/Indiana/Petersburg",9132,43200,35108,0,-21600,0,-653,0,0,0,"US","C%T","","Central% Time","";"America/Indiana/Petersburg",35108,0,38875,7200,-21600,0,0,0,3600,0,"Pike","C%T","","Central% Time","";"America/Indiana/Petersburg",38875,10800,39428,7200,-18000,0,3600,0,-3600,0,"","EST","","Eastern Standard Time","";"America/Indiana/Petersburg",39428,3600,43446,7200,-21600,0,-3600,0,3600,0,"US","C%T","","Central% Time","";"America/Indiana/Petersburg",43446,10800,53827,7200,-18000,0,3600,0,-3600,0,"","EST","","Eastern Standard Time","";"America/Indiana/Petersburg",53827,3600,54408,7200,-21600,0,-3600,0,3600,0,"US","C%T","","Central% Time","";"America/Indiana/Petersburg",54408,10800,"","",-18000,0,3600,0,"","","US","E%T","","Eastern% Time","";"America/Indiana/Tell_City","","",9132,43977,-20823,0,"","",-777,0,"","LMT","","Local Mean Time","";"America/Indiana/Tell_City",9132,43200,31821,0,-21600,0,-777,0,0,0,"US","C%T","","Central% Time","";"America/Indiana/Tell_City",31821,0,38511,7200,-21600,0,0,0,3600,0,"Perry","C%T","","Central% Time","";"America/Indiana/Tell_City",38511,10800,39792,7200,-18000,0,3600,0,-3600,0,"","EST","","Eastern Standard Time","";"America/Indiana/Tell_City",39792,3600,40338,7200,-21600,0,-3600,0,3600,0,"US","C%T","","Central% Time","";"America/Indiana/Tell_City",40338,10800,40952,0,-18000,0,3600,0,0,0,"US","E%T","","Eastern% Time","";"America/Indiana/Tell_City",40952,0,53827,7200,-18000,0,0,0,-3600,0,"","EST","","Eastern Standard Time","";"America/Indiana/Tell_City",53827,3600,"","",-21600,0,-3600,0,"","","US","C%T","","Central% Time","";"America/Indiana/Vevay","","",9132,44384,-20416,0,"","",-1184,0,"","LMT","","Local Mean Time","";"America/Indiana/Vevay",9132,43200,34857,7200,-21600,0,-1184,0,3600,0,"US","C%T","","Central% Time","";"America/Indiana/Vevay",34857,10800,40222,0,-18000,0,3600,0,0,0,"","EST","","Eastern Standard Time","";"America/Indiana/Vevay",40222,0,41683,0,-18000,0,0,0,0,0,"US","E%T","","Eastern% Time","";"America/Indiana/Vevay",41683,0,53736,0,-18000,0,0,0,0,0,"","EST","","Eastern Standard Time","";"America/Indiana/Vevay",53736,0,"","",-18000,0,0,0,"","","US","E%T","","Eastern% Time","";"America/Indiana/Vincennes","","",9132,43793,-21007,0,"","",-593,0,"","LMT","","Local Mean Time","";"America/Indiana/Vincennes",9132,43200,31821,0,-21600,0,-593,0,0,0,"US","C%T","","Central% Time","";"America/Indiana/Vincennes",31821,0,38511,7200,-21600,0,0,0,3600,0,"Vincennes","C%T","","Central% Time","";"America/Indiana/Vincennes",38511,10800,40222,0,-18000,0,3600,0,0,0,"","EST","","Eastern Standard Time","";"America/Indiana/Vincennes",40222,0,40952,0,-18000,0,0,0,0,0,"US","E%T","","Eastern% Time","";"America/Indiana/Vincennes",40952,0,53827,7200,-18000,0,0,0,-3600,0,"","EST","","Eastern Standard Time","";"America/Indiana/Vincennes",53827,3600,54408,7200,-21600,0,-3600,0,3600,0,"US","C%T","","Central% Time","";"America/Indiana/Vincennes",54408,10800,"","",-18000,0,3600,0,"","","US","E%T","","Eastern% Time","";"America/Indiana/Winamac","","",9132,44015,-20785,0,"","",-815,0,"","LMT","","Local Mean Time","";"America/Indiana/Winamac",9132,43200,31821,0,-21600,0,-815,0,0,0,"US","C%T","","Central% Time","";"America/Indiana/Winamac",31821,0,37419,7200,-21600,0,0,0,3600,0,"Pulaski","C%T","","Central% Time","";"America/Indiana/Winamac",37419,10800,40222,0,-18000,0,3600,0,0,0,"","EST","","Eastern Standard Time","";"America/Indiana/Winamac",40222,0,40952,0,-18000,0,0,0,0,0,"US","E%T","","Eastern% Time","";"America/Indiana/Winamac",40952,0,53827,7200,-18000,0,0,0,-3600,0,"","EST","","Eastern Standard Time","";"America/Indiana/Winamac",53827,3600,54170,7200,-21600,0,-3600,0,3600,0,"US","C%T","","Central% Time","";"America/Indiana/Winamac",54170,10800,"","",-18000,0,3600,0,"","","US","E%T","","Eastern% Time","";"America/Inuvik","","",34378,0,0,0,"","",-28800,0,"","+00","","UTC+00:00","";"America/Inuvik",34377,57600,43992,7200,-28800,0,-28800,0,3600,0,"NT_YK","P%T","","Pacific% Time","";"America/Inuvik",43992,10800,44239,0,-25200,0,3600,0,0,0,"NT_YK","M%T","","Mountain% Time","";"America/Inuvik",44239,0,"","",-25200,0,0,0,"","","Canada","M%T","","Mountain% Time","";"America/Iqaluit","","",30572,0,0,0,"","",-18000,0,"","+00","","UTC+00:00","";"America/Iqaluit",30571,68400,51482,7200,-18000,0,-18000,0,-3600,0,"NT_YK","E%T","","Eastern% Time","";"America/Iqaluit",51482,3600,51846,7200,-21600,0,-3600,0,3600,0,"Canada","C%T","","Central% Time","";"America/Iqaluit",51846,10800,"","",-18000,0,3600,0,"","","Canada","E%T","","Eastern% Time","";"America/Jamaica","","",11368,0,-18430,0,"","",0,0,"","LMT","","Local Mean Time","";"America/Jamaica",11368,0,19433,0,-18430,0,0,0,430,0,"","KMT","","Kingston Mean Time","";"America/Jamaica",19433,430,42048,0,-18000,0,430,0,0,0,"","EST","","Eastern Standard Time","";"America/Jamaica",42048,0,45700,0,-18000,0,0,0,0,0,"US","E%T","","Eastern% Time","";"America/Jamaica",45700,0,"","",-18000,0,0,0,"","","","EST","","Eastern Standard Time","";"America/Juneau","","",3258,56012,54139,0,"","",-86400,0,"","LMT","","Local Mean Time","";"America/Juneau",3257,56012,15251,43200,-32261,0,-86400,0,3461,0,"","LMT","","Local Mean Time","";"America/Juneau",15251,46661,30360,0,-28800,0,3461,0,0,0,"","PST","","Pacific Standard Time","";"America/Juneau",30360,0,31821,0,-28800,0,0,0,0,0,"US","P%T","","Pacific% Time","";"America/Juneau",31821,0,40222,0,-28800,0,0,0,0,0,"","PST","","Pacific Standard Time","";"America/Juneau",40222,0,44356,7200,-28800,0,0,0,-3600,0,"US","P%T","","Pacific% Time","";"America/Juneau",44356,3600,44538,7200,-32400,0,-3600,0,3600,0,"US","Y%T","","Yukon% Time","";"America/Juneau",44538,10800,45637,7200,-28800,0,3600,0,-3600,0,"US","P%T","","Pacific% Time","";"America/Juneau",45637,3600,45668,0,-32400,0,-3600,0,0,0,"US","Y%T","","Yukon% Time","";"America/Juneau",45668,0,"","",-32400,0,0,0,"","","US","AK%T","","Alaska% Time",""}</definedName>
    <definedName name="CHRONO_DATA._TIMEZONE_AMERICA_08" hidden="1">{"America/Kentucky/Louisville","","",9132,44218,-20582,0,"","",-1018,0,"","LMT","","Local Mean Time","";"America/Kentucky/Louisville",9132,43200,22690,0,-21600,0,-1018,0,0,0,"US","C%T","","Central% Time","";"America/Kentucky/Louisville",22690,0,30360,0,-21600,0,0,0,0,0,"Louisville","C%T","","Central% Time","";"America/Kentucky/Louisville",30360,0,31821,0,-21600,0,0,0,0,0,"US","C%T","","Central% Time","";"America/Kentucky/Louisville",31821,0,37503,7200,-21600,0,0,0,3600,0,"Louisville","C%T","","Central% Time","";"America/Kentucky/Louisville",37503,10800,39856,0,-18000,0,3600,0,0,0,"","EST","","Eastern Standard Time","";"America/Kentucky/Louisville",39856,0,42053,7200,-18000,0,0,0,-3600,3600,"US","E%T","","Eastern% Time","";"America/Kentucky/Louisville",42053,7200,42347,7200,-21600,3600,-3600,3600,3600,-3600,"","","CDT","","Central Daylight Time";"America/Kentucky/Louisville",42347,7200,"","",-18000,0,3600,-3600,"","","US","E%T","","Eastern% Time","";"America/Kentucky/Monticello","","",9132,44436,-20364,0,"","",-1236,0,"","LMT","","Local Mean Time","";"America/Kentucky/Monticello",9132,43200,31821,0,-21600,0,-1236,0,0,0,"US","C%T","","Central% Time","";"America/Kentucky/Monticello",31821,0,39856,0,-21600,0,0,0,0,0,"","CST","","Central Standard Time","";"America/Kentucky/Monticello",39856,0,51846,7200,-21600,0,0,0,3600,0,"US","C%T","","Central% Time","";"America/Kentucky/Monticello",51846,10800,"","",-18000,0,3600,0,"","","US","E%T","","Eastern% Time","";"America/La_Paz","","",11368,0,-16356,0,"","",0,0,"","LMT","","Local Mean Time","";"America/La_Paz",11368,0,26629,0,-16356,0,0,0,0,3600,"","CMT","","Calamarca Mean Time","";"America/La_Paz",26629,3600,26787,0,-16356,3600,0,3600,1956,-3600,"","","BST","","Bolivia Summer Time";"America/La_Paz",26786,84756,"","",-14400,0,1956,-3600,"","","","−04","","UTC−04:00","";"America/Lima","","",11368,0,-18492,0,"","",-24,0,"","LMT","","Local Mean Time","";"America/Lima",11367,86376,18150,0,-18516,0,-24,0,516,0,"","LMT","","Local Mean Time","";"America/Lima",18150,516,"","",-18000,0,516,0,"","","Peru","−05","−04","UTC−05:00","UTC−04:00";"America/Los_Angeles","","",9132,43622,-28378,0,"","",-422,0,"","LMT","","Local Mean Time","";"America/Los_Angeles",9132,43200,31821,0,-28800,0,-422,0,0,0,"US","P%T","","Pacific% Time","";"America/Los_Angeles",31821,0,39491,0,-28800,0,0,0,0,0,"CA","P%T","","Pacific% Time","";"America/Los_Angeles",39491,0,"","",-28800,0,0,0,"","","US","P%T","","Pacific% Time","";"America/Maceio","","",20133,0,-8572,0,"","",-2228,0,"","LMT","","Local Mean Time","";"America/Maceio",20132,84172,48151,0,-10800,0,-2228,0,0,0,"Brazil","−03","−02","UTC−03:00","UTC−02:00";"America/Maceio",48151,0,50003,0,-10800,0,0,0,0,0,"","−03","","UTC−03:00","";"America/Maceio",50003,0,50330,0,-10800,0,0,0,0,0,"Brazil","−03","−02","UTC−03:00","UTC−02:00";"America/Maceio",50330,0,51451,0,-10800,0,0,0,0,0,"","−03","","UTC−03:00","";"America/Maceio",51451,0,51839,0,-10800,0,0,0,0,0,"Brazil","−03","−02","UTC−03:00","UTC−02:00";"America/Maceio",51839,0,52165,0,-10800,0,0,0,0,0,"","−03","","UTC−03:00","";"America/Maceio",52165,0,52548,0,-10800,0,0,0,0,0,"Brazil","−03","−02","UTC−03:00","UTC−02:00";"America/Maceio",52548,0,"","",-10800,0,0,0,"","","","−03","","UTC−03:00","";"America/Managua","","",11368,0,-20708,0,"","",-4,0,"","LMT","","Local Mean Time","";"America/Managua",11367,86396,27611,0,-20712,0,-4,0,-888,0,"","MMT","","Managua Mean Time","";"America/Managua",27610,85512,41803,0,-21600,0,-888,0,3600,0,"","CST","","Central Standard Time","";"America/Managua",41803,3600,42459,0,-18000,0,3600,0,-3600,0,"","EST","","Eastern Standard Time","";"America/Managua",42458,82800,48622,14400,-21600,0,-3600,0,3600,0,"Nic","C%T","","Central% Time","";"America/Managua",48622,18000,48889,0,-18000,0,3600,0,-3600,0,"","EST","","Eastern Standard Time","";"America/Managua",48888,82800,48988,0,-21600,0,-3600,0,3600,0,"","CST","","Central Standard Time","";"America/Managua",48988,3600,50449,0,-18000,0,3600,0,-3600,0,"","EST","","Eastern Standard Time","";"America/Managua",50448,82800,"","",-21600,0,-3600,0,"","","Nic","C%T","","Central% Time","";"America/Manaus","","",20133,0,-14404,0,"","",4,0,"","LMT","","Local Mean Time","";"America/Manaus",20133,4,47416,0,-14400,0,4,0,0,0,"Brazil","−04","−03","UTC−04:00","UTC−03:00";"America/Manaus",47416,0,49258,0,-14400,0,0,0,0,0,"","−04","","UTC−04:00","";"America/Manaus",49258,0,49617,0,-14400,0,0,0,0,0,"Brazil","−04","−03","UTC−04:00","UTC−03:00";"America/Manaus",49617,0,"","",-14400,0,0,0,"","","","−04","","UTC−04:00","";"America/Martinique","","",11368,0,-14660,0,"","",0,0,"","LMT","","Local Mean Time","";"America/Martinique",11368,0,19157,0,-14660,0,0,0,260,0,"","FFMT","","Fort-de-France Mean Time","";"America/Martinique",19157,260,44335,0,-14400,0,260,0,0,3600,"","AST","","Atlantic Standard Time","";"America/Martinique",44335,3600,44510,0,-14400,3600,0,3600,0,-3600,"","","ADT","","Atlantic Daylight Time";"America/Martinique",44509,82800,"","",-14400,0,0,-3600,"","","","AST","","Atlantic Standard Time","";"America/Matamoros","","",23054,84600,-23400,0,"","",1800,0,"","LMT","","Local Mean Time","";"America/Matamoros",23055,0,47161,0,-21600,0,1800,0,0,0,"","CST","","Central Standard Time","";"America/Matamoros",47161,0,47527,0,-21600,0,0,0,0,0,"US","C%T","","Central% Time","";"America/Matamoros",47527,0,55197,0,-21600,0,0,0,0,0,"Mexico","C%T","","Central% Time","";"America/Matamoros",55197,0,"","",-21600,0,0,0,"","","US","C%T","","Central% Time","";"America/Mazatlan","","",23054,86060,-25540,0,"","",340,0,"","LMT","","Local Mean Time","";"America/Mazatlan",23055,0,25041,82800,-25200,0,340,0,3600,0,"","MST","","Mountain Standard Time","";"America/Mazatlan",25042,0,26295,0,-21600,0,3600,0,-3600,0,"","CST","","Central Standard Time","";"America/Mazatlan",26294,82800,26798,0,-25200,0,-3600,0,3600,0,"Mexico","M%T","","Mountain% Time","";"America/Mazatlan",26798,3600,30473,0,-21600,0,3600,0,-3600,0,"","CST","","Central Standard Time","";"America/Mazatlan",30472,82800,32930,0,-25200,0,-3600,0,-3600,0,"","MST","","Mountain Standard Time","";"America/Mazatlan",32929,82800,40587,0,-28800,0,-3600,0,3600,0,"","PST","","Pacific Standard Time","";"America/Mazatlan",40587,3600,"","",-25200,0,3600,0,"","","Mexico","M%T","","Mountain% Time","";"America/Menominee","","",9802,43200,-21027,0,"","",-573,0,"","LMT","","Local Mean Time","";"America/Menominee",9802,42627,31821,0,-21600,0,-573,0,0,0,"US","C%T","","Central% Time","";"America/Menominee",31821,0,40338,7200,-21600,0,0,0,3600,0,"Menominee","C%T","","Central% Time","";"America/Menominee",40338,10800,41801,7200,-18000,0,3600,0,-3600,0,"","EST","","Eastern Standard Time","";"America/Menominee",41801,3600,"","",-21600,0,-3600,0,"","","US","C%T","","Central% Time",""}</definedName>
    <definedName name="CHRONO_DATA._TIMEZONE_AMERICA_09" hidden="1">{"America/Merida","","",23055,92,-21508,0,"","",-92,0,"","LMT","","Local Mean Time","";"America/Merida",23055,0,44961,0,-21600,0,-92,0,3600,0,"","CST","","Central Standard Time","";"America/Merida",44961,3600,45305,0,-18000,0,3600,0,-3600,0,"","EST","","Eastern Standard Time","";"America/Merida",45304,82800,"","",-21600,0,-3600,0,"","","Mexico","C%T","","Central% Time","";"America/Metlakatla","","",3258,56695,54822,0,"","",-86400,0,"","LMT","","Local Mean Time","";"America/Metlakatla",3257,56695,15251,43200,-31578,0,-86400,0,2778,0,"","LMT","","Local Mean Time","";"America/Metlakatla",15251,45978,30360,0,-28800,0,2778,0,0,0,"","PST","","Pacific Standard Time","";"America/Metlakatla",30360,0,31821,0,-28800,0,0,0,0,0,"US","P%T","","Pacific% Time","";"America/Metlakatla",31821,0,40222,0,-28800,0,0,0,0,0,"","PST","","Pacific Standard Time","";"America/Metlakatla",40222,0,45637,7200,-28800,0,0,0,0,0,"US","P%T","","Pacific% Time","";"America/Metlakatla",45637,7200,57327,7200,-28800,0,0,0,-3600,0,"","PST","","Pacific Standard Time","";"America/Metlakatla",57327,3600,58426,7200,-32400,0,-3600,0,3600,0,"US","AK%T","","Alaska% Time","";"America/Metlakatla",58426,10800,58503,7200,-28800,0,3600,0,-3600,0,"","PST","","Pacific Standard Time","";"America/Metlakatla",58503,3600,"","",-32400,0,-3600,0,"","","US","AK%T","","Alaska% Time","";"America/Mexico_City","","",23055,1404,-23796,0,"","",-1404,0,"","LMT","","Local Mean Time","";"America/Mexico_City",23055,0,25041,82800,-25200,0,-1404,0,3600,0,"","MST","","Mountain Standard Time","";"America/Mexico_City",25042,0,26295,0,-21600,0,3600,0,-3600,0,"","CST","","Central Standard Time","";"America/Mexico_City",26294,82800,26798,0,-25200,0,-3600,0,3600,0,"Mexico","M%T","","Mountain% Time","";"America/Mexico_City",26798,3600,52182,7200,-21600,0,3600,0,0,0,"Mexico","C%T","","Central% Time","";"America/Mexico_City",52182,7200,52325,0,-21600,0,0,0,0,0,"","CST","","Central Standard Time","";"America/Mexico_City",52325,0,"","",-21600,0,0,0,"","","Mexico","C%T","","Central% Time","";"America/Miquelon","","",19202,0,-13480,0,"","",-920,0,"","LMT","","Local Mean Time","";"America/Miquelon",19201,85480,44360,0,-14400,0,-920,0,3600,0,"","AST","","Atlantic Standard Time","";"America/Miquelon",44360,3600,46796,0,-10800,0,3600,0,0,0,"","−03","","UTC−03:00","";"America/Miquelon",46796,0,"","",-10800,0,0,0,"","","Canada","−03","−02","UTC−03:00","UTC−02:00";"America/Moncton","","",9153,0,-15548,0,"","",-2452,0,"","LMT","","Local Mean Time","";"America/Moncton",9152,83948,15915,0,-18000,0,-2452,0,3600,0,"","EST","","Eastern Standard Time","";"America/Moncton",15915,3600,27073,0,-14400,0,3600,0,0,0,"Canada","A%T","","Atlantic% Time","";"America/Moncton",27073,0,30360,0,-14400,0,0,0,0,0,"Moncton","A%T","","Atlantic% Time","";"America/Moncton",30360,0,31821,0,-14400,0,0,0,0,0,"Canada","A%T","","Atlantic% Time","";"America/Moncton",31821,0,41683,0,-14400,0,0,0,0,0,"Moncton","A%T","","Atlantic% Time","";"America/Moncton",41683,0,48988,0,-14400,0,0,0,0,0,"Canada","A%T","","Atlantic% Time","";"America/Moncton",48988,0,54101,0,-14400,0,0,0,0,0,"Moncton","A%T","","Atlantic% Time","";"America/Moncton",54101,0,"","",-14400,0,0,0,"","","Canada","A%T","","Atlantic% Time","";"America/Monterrey","","",23054,83924,-24076,0,"","",2476,0,"","LMT","","Local Mean Time","";"America/Monterrey",23055,0,47161,0,-21600,0,2476,0,0,0,"","CST","","Central Standard Time","";"America/Monterrey",47161,0,47527,0,-21600,0,0,0,0,0,"US","C%T","","Central% Time","";"America/Monterrey",47527,0,"","",-21600,0,0,0,"","","Mexico","C%T","","Central% Time","";"America/Montevideo","","",18102,0,-13491,0,"","",0,0,"","LMT","","Local Mean Time","";"America/Montevideo",18102,0,22445,0,-13491,0,0,0,-909,0,"","MMT","","Montevideo Mean Time","";"America/Montevideo",22444,85491,23693,0,-14400,0,-909,0,1800,0,"","−04","","UTC−04:00","";"America/Montevideo",23693,1800,30707,0,-12600,0,1800,0,1800,0,"Uruguay","−0330","−03","UTC−03:30","UTC−03:00";"America/Montevideo",30707,1800,36934,0,-10800,0,1800,0,0,0,"Uruguay","−03","−0230","UTC−03:00","UTC−02:30";"America/Montevideo",36934,0,39856,0,-10800,0,0,0,0,0,"Uruguay","−03","−02","UTC−03:00","UTC−02:00";"America/Montevideo",39856,0,40587,0,-10800,0,0,0,0,0,"Uruguay","−03","−0230","UTC−03:00","UTC−02:30";"America/Montevideo",40587,0,42048,0,-10800,0,0,0,0,0,"Uruguay","−03","−02","UTC−03:00","UTC−02:00";"America/Montevideo",42048,0,42116,0,-10800,0,0,0,0,0,"Uruguay","−03","−0130","UTC−03:00","UTC−01:30";"America/Montevideo",42116,0,42403,0,-10800,0,0,0,0,0,"Uruguay","−03","−0230","UTC−03:00","UTC−02:30";"America/Montevideo",42403,0,"","",-10800,0,0,0,"","","Uruguay","−03","−02","UTC−03:00","UTC−02:00";"America/New_York","","",9132,43438,-17762,0,"","",-238,0,"","LMT","","Local Mean Time","";"America/New_York",9132,43200,22324,0,-18000,0,-238,0,0,0,"US","E%T","","Eastern% Time","";"America/New_York",22324,0,30360,0,-18000,0,0,0,0,0,"NYC","E%T","","Eastern% Time","";"America/New_York",30360,0,31821,0,-18000,0,0,0,0,0,"US","E%T","","Eastern% Time","";"America/New_York",31821,0,39491,0,-18000,0,0,0,0,0,"NYC","E%T","","Eastern% Time","";"America/New_York",39491,0,"","",-18000,0,0,0,"","","US","E%T","","Eastern% Time","";"America/Nome","","",3258,48575,46702,0,"","",-86400,0,"","LMT","","Local Mean Time","";"America/Nome",3257,48575,15251,43200,-39698,0,-86400,0,98,0,"","LMT","","Local Mean Time","";"America/Nome",15251,43298,30360,0,-39600,0,98,0,0,0,"","NST","","Nome Standard Time","";"America/Nome",30360,0,31821,0,-39600,0,0,0,0,0,"US","N%T","","Nome% Time","";"America/Nome",31821,0,39581,0,-39600,0,0,0,0,0,"","NST","","Nome Standard Time","";"America/Nome",39581,0,40222,0,-39600,0,0,0,0,0,"","BST","","Bering Standard Time","";"America/Nome",40222,0,45637,7200,-39600,0,0,0,7200,0,"US","B%T","","Bering% Time","";"America/Nome",45637,14400,45668,0,-32400,0,7200,0,0,0,"US","Y%T","","Yukon% Time","";"America/Nome",45668,0,"","",-32400,0,0,0,"","","US","AK%T","","Alaska% Time","";"America/Noronha","","",20133,0,-7780,0,"","",580,0,"","LMT","","Local Mean Time","";"America/Noronha",20133,580,48151,0,-7200,0,580,0,0,0,"Brazil","−02","−01","UTC−02:00","UTC−01:00";"America/Noronha",48151,0,51451,0,-7200,0,0,0,0,0,"","−02","","UTC−02:00","";"America/Noronha",51451,0,51832,0,-7200,0,0,0,0,0,"Brazil","−02","−01","UTC−02:00","UTC−01:00";"America/Noronha",51832,0,52165,0,-7200,0,0,0,0,0,"","−02","","UTC−02:00","";"America/Noronha",52165,0,52548,0,-7200,0,0,0,0,0,"Brazil","−02","−01","UTC−02:00","UTC−01:00";"America/Noronha",52548,0,"","",-7200,0,0,0,"","","","−02","","UTC−02:00",""}</definedName>
    <definedName name="CHRONO_DATA._TIMEZONE_AMERICA_10" hidden="1">{"America/North_Dakota/Beulah","","",9132,43973,-24427,0,"","",-773,0,"","LMT","","Local Mean Time","";"America/North_Dakota/Beulah",9132,43200,55507,7200,-25200,0,-773,0,3600,0,"US","M%T","","Mountain% Time","";"America/North_Dakota/Beulah",55507,10800,"","",-21600,0,3600,0,"","","US","C%T","","Central% Time","";"America/North_Dakota/Center","","",9132,44088,-24312,0,"","",-888,0,"","LMT","","Local Mean Time","";"America/North_Dakota/Center",9132,43200,48920,7200,-25200,0,-888,0,3600,0,"US","M%T","","Mountain% Time","";"America/North_Dakota/Center",48920,10800,"","",-21600,0,3600,0,"","","US","C%T","","Central% Time","";"America/North_Dakota/New_Salem","","",9132,44061,-24339,0,"","",-861,0,"","LMT","","Local Mean Time","";"America/North_Dakota/New_Salem",9132,43200,52938,7200,-25200,0,-861,0,3600,0,"US","M%T","","Mountain% Time","";"America/North_Dakota/New_Salem",52938,10800,"","",-21600,0,3600,0,"","","US","C%T","","Central% Time","";"America/Nuuk","","",21072,0,-12416,0,"","",1616,0,"","LMT","","Local Mean Time","";"America/Nuuk",21072,1616,44335,7200,-10800,0,1616,0,0,0,"","−03","","UTC−03:00","";"America/Nuuk",44335,7200,60028,79200,-10800,0,0,0,3600,0,"EU","−03","−02","UTC−03:00","UTC−02:00";"America/Nuuk",60028,82800,60245,82800,-7200,0,3600,0,0,0,"","−02","","UTC−02:00","";"America/Nuuk",60245,82800,"","",-7200,0,0,0,"","","EU","−02","−01","UTC−02:00","UTC−01:00";"America/Ojinaga","","",23055,140,-25060,0,"","",-140,0,"","LMT","","Local Mean Time","";"America/Ojinaga",23055,0,25041,82800,-25200,0,-140,0,3600,0,"","MST","","Mountain Standard Time","";"America/Ojinaga",25042,0,26295,0,-21600,0,3600,0,-3600,0,"","CST","","Central Standard Time","";"America/Ojinaga",26294,82800,26798,0,-25200,0,-3600,0,3600,0,"Mexico","M%T","","Mountain% Time","";"America/Ojinaga",26798,3600,50083,0,-21600,0,3600,0,0,0,"","CST","","Central Standard Time","";"America/Ojinaga",50083,0,50814,0,-21600,0,0,0,0,0,"Mexico","C%T","","Central% Time","";"America/Ojinaga",50814,0,50908,10800,-21600,0,0,0,-3600,0,"","CST","","Central Standard Time","";"America/Ojinaga",50908,7200,55197,0,-25200,0,-3600,0,0,0,"Mexico","M%T","","Mountain% Time","";"America/Ojinaga",55197,0,59882,7200,-25200,0,0,0,3600,0,"US","M%T","","Mountain% Time","";"America/Ojinaga",59882,10800,59913,0,-21600,0,3600,0,0,0,"","CST","","Central Standard Time","";"America/Ojinaga",59913,0,"","",-21600,0,0,0,"","","US","C%T","","Central% Time","";"America/Panama","","",11368,0,-19088,0,"","",-88,0,"","LMT","","Local Mean Time","";"America/Panama",11367,86312,18053,0,-19176,0,-88,0,1176,0,"","CMT","","Colon Mean Time","";"America/Panama",18053,1176,"","",-18000,0,1176,0,"","","","EST","","Eastern Standard Time","";"America/Paramaribo","","",19037,0,-13240,0,"","",-12,0,"","LMT","","Local Mean Time","";"America/Paramaribo",19036,86388,27803,0,-13252,0,-12,0,16,0,"","PMT","","Paramaribo Mean Time","";"America/Paramaribo",27803,16,31729,0,-13236,0,16,0,636,0,"","PMT","","Paramaribo Mean Time","";"America/Paramaribo",31729,636,45974,0,-12600,0,636,0,1800,0,"","−0330","","UTC−03:30","";"America/Paramaribo",45974,1800,"","",-10800,0,1800,0,"","","","−03","","UTC−03:00","";"America/Phoenix","","",9132,41502,-26898,0,"","",1698,0,"","LMT","","Local Mean Time","";"America/Phoenix",9132,43200,31090,60,-25200,0,1698,0,0,0,"US","M%T","","Mountain% Time","";"America/Phoenix",31090,60,31181,60,-25200,0,0,0,0,0,"","MST","","Mountain Standard Time","";"America/Phoenix",31181,60,31364,60,-25200,0,0,0,0,0,"US","M%T","","Mountain% Time","";"America/Phoenix",31364,60,39491,0,-25200,0,0,0,0,0,"","MST","","Mountain Standard Time","";"America/Phoenix",39491,0,39936,0,-25200,0,0,0,0,0,"US","M%T","","Mountain% Time","";"America/Phoenix",39936,0,"","",-25200,0,0,0,"","","","MST","","Mountain Standard Time","";"America/Port-au-Prince","","",11368,0,-17360,0,"","",20,0,"","LMT","","Local Mean Time","";"America/Port-au-Prince",11368,20,21252,43200,-17340,0,20,0,-660,0,"","PPMT","","Port-au-Prince Mean Time","";"America/Port-au-Prince",21252,42540,"","",-18000,0,-660,0,"","","Haiti","E%T","","Eastern% Time","";"America/Porto_Velho","","",20133,0,-15336,0,"","",936,0,"","LMT","","Local Mean Time","";"America/Porto_Velho",20133,936,47416,0,-14400,0,936,0,0,0,"Brazil","−04","−03","UTC−04:00","UTC−03:00";"America/Porto_Velho",47416,0,"","",-14400,0,0,0,"","","","−04","","UTC−04:00","";"America/Puerto_Rico","","",14741,43200,-15865,0,"","",1465,0,"","LMT","","Local Mean Time","";"America/Puerto_Rico",14741,44665,30482,0,-14400,0,1465,0,0,0,"","AST","","Atlantic Standard Time","";"America/Puerto_Rico",30482,0,31821,0,-14400,0,0,0,0,0,"US","A%T","","Atlantic% Time","";"America/Puerto_Rico",31821,0,"","",-14400,0,0,0,"","","","AST","","Atlantic Standard Time","";"America/Punta_Arenas","","",11368,0,-17020,0,"","",55,0,"","LMT","","Local Mean Time","";"America/Punta_Arenas",11368,55,18681,0,-16965,0,55,0,-1035,0,"","SMT","","Santiago Mean Time","";"America/Punta_Arenas",18680,85365,21045,0,-18000,0,-1035,0,1035,0,"","−05","","UTC−05:00","";"America/Punta_Arenas",21045,1035,21846,0,-16965,0,1035,0,2565,0,"","SMT","","Santiago Mean Time","";"America/Punta_Arenas",21846,2565,22140,0,-14400,0,2565,0,-2565,0,"","−04","","UTC−04:00","";"America/Punta_Arenas",22139,83835,25124,0,-16965,0,-2565,0,-1035,0,"","SMT","","Santiago Mean Time","";"America/Punta_Arenas",25123,85365,26951,0,-18000,0,-1035,0,3600,0,"Chile","−05","−04","UTC−05:00","UTC−04:00";"America/Punta_Arenas",26951,3600,30511,0,-14400,0,3600,0,-3600,0,"","−04","","UTC−04:00","";"America/Punta_Arenas",30510,82800,30572,0,-18000,0,-3600,0,3600,0,"","−05","","UTC−05:00","";"America/Punta_Arenas",30572,3600,32061,0,-14400,0,3600,0,-3600,3600,"","−04","","UTC−04:00","";"America/Punta_Arenas",32061,0,32276,0,-18000,3600,-3600,3600,0,-3600,"","−04","","UTC−04:00","";"America/Punta_Arenas",32275,82800,32326,82800,-18000,0,0,-3600,3600,0,"","−05","","UTC−05:00","";"America/Punta_Arenas",32327,86400,57726,0,-14400,0,3600,0,3600,0,"Chile","−04","−03","UTC−04:00","UTC−03:00";"America/Punta_Arenas",57726,3600,"","",-10800,0,3600,0,"","","","−03","","UTC−03:00","";"America/Rankin_Inlet","","",35839,0,0,0,"","",-21600,0,"","+00","","UTC+00:00","";"America/Rankin_Inlet",35838,64800,51846,7200,-21600,0,-21600,0,3600,0,"NT_YK","C%T","","Central% Time","";"America/Rankin_Inlet",51846,10800,52000,10800,-18000,0,3600,0,-3600,0,"","EST","","Eastern Standard Time","";"America/Rankin_Inlet",52000,7200,"","",-21600,0,-3600,0,"","","Canada","C%T","","Central% Time",""}</definedName>
    <definedName name="CHRONO_DATA._TIMEZONE_AMERICA_11" hidden="1">{"America/Recife","","",20133,0,-8376,0,"","",-2424,0,"","LMT","","Local Mean Time","";"America/Recife",20132,83976,48151,0,-10800,0,-2424,0,0,0,"Brazil","−03","−02","UTC−03:00","UTC−02:00";"America/Recife",48151,0,51451,0,-10800,0,0,0,0,0,"","−03","","UTC−03:00","";"America/Recife",51451,0,51832,0,-10800,0,0,0,0,0,"Brazil","−03","−02","UTC−03:00","UTC−02:00";"America/Recife",51832,0,52165,0,-10800,0,0,0,0,0,"","−03","","UTC−03:00","";"America/Recife",52165,0,52548,0,-10800,0,0,0,0,0,"Brazil","−03","−02","UTC−03:00","UTC−02:00";"America/Recife",52548,0,"","",-10800,0,0,0,"","","","−03","","UTC−03:00","";"America/Regina","","",17089,0,-25116,0,"","",-84,0,"","LMT","","Local Mean Time","";"America/Regina",17088,86316,37048,7200,-25200,0,-84,0,3600,0,"Regina","M%T","","Mountain% Time","";"America/Regina",37048,10800,"","",-21600,0,3600,0,"","","","CST","","Central Standard Time","";"America/Resolute","","",32428,0,0,0,"","",-21600,0,"","+00","","UTC+00:00","";"America/Resolute",32427,64800,51846,7200,-21600,0,-21600,0,3600,0,"NT_YK","C%T","","Central% Time","";"America/Resolute",51846,10800,52000,10800,-18000,0,3600,0,-3600,0,"","EST","","Eastern Standard Time","";"America/Resolute",52000,7200,54037,7200,-21600,0,-3600,0,3600,0,"Canada","C%T","","Central% Time","";"America/Resolute",54037,10800,54170,10800,-18000,0,3600,0,-3600,0,"","EST","","Eastern Standard Time","";"America/Resolute",54170,7200,"","",-21600,0,-3600,0,"","","Canada","C%T","","Central% Time","";"America/Rio_Branco","","",20133,0,-16272,0,"","",-1728,0,"","LMT","","Local Mean Time","";"America/Rio_Branco",20132,84672,47416,0,-18000,0,-1728,0,0,0,"Brazil","−05","−04","UTC−05:00","UTC−04:00";"America/Rio_Branco",47416,0,54641,0,-18000,0,0,0,3600,0,"","−05","","UTC−05:00","";"America/Rio_Branco",54641,3600,56606,0,-14400,0,3600,0,-3600,0,"","−04","","UTC−04:00","";"America/Rio_Branco",56605,82800,"","",-18000,0,-3600,0,"","","","−05","","UTC−05:00","";"America/Santarem","","",20133,0,-13128,0,"","",-1272,0,"","LMT","","Local Mean Time","";"America/Santarem",20132,85128,47416,0,-14400,0,-1272,0,0,0,"Brazil","−04","−03","UTC−04:00","UTC−03:00";"America/Santarem",47416,0,54641,0,-14400,0,0,0,3600,0,"","−04","","UTC−04:00","";"America/Santarem",54641,3600,"","",-10800,0,3600,0,"","","","−03","","UTC−03:00","";"America/Santiago","","",11368,0,-16965,0,"","",0,0,"","LMT","","Local Mean Time","";"America/Santiago",11368,0,18681,0,-16965,0,0,0,-1035,0,"","SMT","","Santiago Mean Time","";"America/Santiago",18680,85365,21045,0,-18000,0,-1035,0,1035,0,"","−05","","UTC−05:00","";"America/Santiago",21045,1035,21846,0,-16965,0,1035,0,2565,0,"","SMT","","Santiago Mean Time","";"America/Santiago",21846,2565,22140,0,-14400,0,2565,0,-2565,0,"","−04","","UTC−04:00","";"America/Santiago",22139,83835,25124,0,-16965,0,-2565,0,-1035,0,"","SMT","","Santiago Mean Time","";"America/Santiago",25123,85365,26951,0,-18000,0,-1035,0,3600,0,"Chile","−05","−04","UTC−05:00","UTC−04:00";"America/Santiago",26951,3600,30511,0,-14400,0,3600,0,-3600,0,"","−04","","UTC−04:00","";"America/Santiago",30510,82800,30572,0,-18000,0,-3600,0,3600,0,"","−05","","UTC−05:00","";"America/Santiago",30572,3600,32016,0,-14400,0,3600,0,0,3600,"","−04","","UTC−04:00","";"America/Santiago",32016,3600,32061,0,-14400,3600,0,3600,-3600,0,"","−03","","UTC−03:00","";"America/Santiago",32060,82800,32276,0,-18000,3600,-3600,0,0,-3600,"","−04","","UTC−04:00","";"America/Santiago",32275,82800,32326,82800,-18000,0,0,-3600,3600,0,"","−05","","UTC−05:00","";"America/Santiago",32327,86400,"","",-14400,0,3600,0,"","","Chile","−04","−03","UTC−04:00","UTC−03:00";"America/Santo_Domingo","","",11368,0,-16776,0,"","",-24,0,"","LMT","","Local Mean Time","";"America/Santo_Domingo",11367,86376,27163,43200,-16800,0,-24,0,-1200,0,"","SDMT","","Santo Domingo Mean Time","";"America/Santo_Domingo",27163,42000,42347,0,-18000,0,-1200,0,3600,0,"DR","%","","%","";"America/Santo_Domingo",42347,3600,51846,7200,-14400,0,3600,0,-3600,0,"","AST","","Atlantic Standard Time","";"America/Santo_Domingo",51846,3600,51881,3600,-18000,0,-3600,0,3600,0,"US","E%T","","Eastern% Time","";"America/Santo_Domingo",51881,7200,"","",-14400,0,3600,0,"","","","AST","","Atlantic Standard Time","";"America/Sao_Paulo","","",20133,0,-11188,0,"","",388,0,"","LMT","","Local Mean Time","";"America/Sao_Paulo",20133,388,38325,0,-10800,0,388,0,0,3600,"Brazil","−03","−02","UTC−03:00","UTC−02:00";"America/Sao_Paulo",38325,3600,38395,0,-10800,3600,0,3600,0,-3600,"","","−02","","UTC−02:00";"America/Sao_Paulo",38394,82800,"","",-10800,0,0,-3600,"","","Brazil","−03","−02","UTC−03:00","UTC−02:00";"America/Scoresbysund","","",21072,0,-5272,0,"","",-1928,0,"","LMT","","Local Mean Time","";"America/Scoresbysund",21071,84472,44335,7200,-7200,0,-1928,0,0,0,"","−02","","UTC−02:00","";"America/Scoresbysund",44335,7200,44692,0,-7200,0,0,0,3600,0,"C-Eur","−02","−01","UTC−02:00","UTC−01:00";"America/Scoresbysund",44692,3600,60400,0,-3600,0,3600,0,-3600,0,"EU","−01","+00","UTC−01:00","UTC+00:00";"America/Scoresbysund",60399,82800,"","",-7200,0,-3600,0,"","","EU","−02","−01","UTC−02:00","UTC−01:00";"America/Sitka","","",3258,55800,53927,0,"","",-86400,0,"","LMT","","Local Mean Time","";"America/Sitka",3257,55800,15251,43200,-32473,0,-86400,0,3673,0,"","LMT","","Local Mean Time","";"America/Sitka",15251,46873,30360,0,-28800,0,3673,0,0,0,"","PST","","Pacific Standard Time","";"America/Sitka",30360,0,31821,0,-28800,0,0,0,0,0,"US","P%T","","Pacific% Time","";"America/Sitka",31821,0,40222,0,-28800,0,0,0,0,0,"","PST","","Pacific Standard Time","";"America/Sitka",40222,0,45637,7200,-28800,0,0,0,-3600,0,"US","P%T","","Pacific% Time","";"America/Sitka",45637,3600,45668,0,-32400,0,-3600,0,0,0,"US","Y%T","","Yukon% Time","";"America/Sitka",45668,0,"","",-32400,0,0,0,"","","US","AK%T","","Alaska% Time","";"America/St_Johns","","",9176,0,-12652,0,"","",0,0,"","LMT","","Local Mean Time","";"America/St_Johns",9176,0,21594,0,-12652,0,0,0,0,0,"StJohns","N%T","","Newfoundland% Time","";"America/St_Johns",21594,0,21959,0,-12652,0,0,0,0,0,"Canada","N%T","","Newfoundland% Time","";"America/St_Johns",21959,0,27891,0,-12652,0,0,0,52,0,"StJohns","N%T","","Newfoundland% Time","";"America/St_Johns",27891,52,30490,0,-12600,0,52,0,0,0,"StJohns","N%T","","Newfoundland% Time","";"America/St_Johns",30490,0,31821,0,-12600,0,0,0,0,0,"Canada","N%T","","Newfoundland% Time","";"America/St_Johns",31821,0,55866,0,-12600,0,0,0,0,0,"StJohns","N%T","","Newfoundland% Time","";"America/St_Johns",55866,0,"","",-12600,0,0,0,"","","Canada","N%T","","Newfoundland% Time",""}</definedName>
    <definedName name="CHRONO_DATA._TIMEZONE_AMERICA_12" hidden="1">{"America/Swift_Current","","",17089,0,-25880,0,"","",680,0,"","LMT","","Local Mean Time","";"America/Swift_Current",17089,680,31938,7200,-25200,0,680,0,0,0,"Canada","M%T","","Mountain% Time","";"America/Swift_Current",31938,7200,33282,0,-25200,0,0,0,0,0,"Regina","M%T","","Mountain% Time","";"America/Swift_Current",33282,0,41437,7200,-25200,0,0,0,3600,0,"Swift","M%T","","Mountain% Time","";"America/Swift_Current",41437,10800,"","",-21600,0,3600,0,"","","","CST","","Central Standard Time","";"America/Tegucigalpa","","",22780,0,-20932,0,"","",-668,0,"","LMT","","Local Mean Time","";"America/Tegucigalpa",22779,85732,"","",-21600,0,-668,0,"","","Hond","C%T","","Central% Time","";"America/Thule","","",21072,0,-16508,0,"","",2108,0,"","LMT","","Local Mean Time","";"America/Thule",21072,2108,"","",-14400,0,2108,0,"","","Thule","A%T","","Atlantic% Time","";"America/Tijuana","","",23054,83516,-28084,0,"","",2884,0,"","LMT","","Local Mean Time","";"America/Tijuana",23055,0,23785,0,-25200,0,2884,0,-3600,0,"","MST","","Mountain Standard Time","";"America/Tijuana",23784,82800,25041,82800,-28800,0,-3600,0,3600,0,"","PST","","Pacific Standard Time","";"America/Tijuana",25042,86400,26295,0,-25200,0,3600,0,-3600,0,"","MST","","Mountain Standard Time","";"America/Tijuana",26294,82800,26432,0,-28800,0,-3600,0,0,3600,"","PST","","Pacific Standard Time","";"America/Tijuana",26432,3600,26614,0,-28800,3600,0,3600,0,-3600,"","","PDT","","Pacific Daylight Time";"America/Tijuana",26613,82800,30473,0,-28800,0,0,-3600,0,3600,"","PST","","Pacific Standard Time","";"America/Tijuana",30473,3600,31681,57600,-28800,3600,0,3600,0,0,"","","PWT","","Pacific War Time";"America/Tijuana",31681,57600,31771,0,-28800,3600,0,0,0,-3600,"","","PPT","","Pacific Peace Time";"America/Tijuana",31770,82800,32646,0,-28800,0,0,-3600,0,3600,"","PST","","Pacific Standard Time","";"America/Tijuana",32646,3600,32930,0,-28800,3600,0,3600,0,-3600,"","","PDT","","Pacific Daylight Time";"America/Tijuana",32929,82800,34743,0,-28800,0,0,-3600,0,0,"","PST","","Pacific Standard Time","";"America/Tijuana",34743,0,37300,0,-28800,0,0,0,0,0,"CA","P%T","","Pacific% Time","";"America/Tijuana",37300,0,42778,0,-28800,0,0,0,0,0,"","PST","","Pacific Standard Time","";"America/Tijuana",42778,0,50083,0,-28800,0,0,0,0,0,"US","P%T","","Pacific% Time","";"America/Tijuana",50083,0,51910,0,-28800,0,0,0,0,0,"Mexico","P%T","","Pacific% Time","";"America/Tijuana",51910,0,52325,0,-28800,0,0,0,0,0,"US","P%T","","Pacific% Time","";"America/Tijuana",52325,0,55197,0,-28800,0,0,0,0,0,"Mexico","P%T","","Pacific% Time","";"America/Tijuana",55197,0,"","",-28800,0,0,0,"","","US","P%T","","Pacific% Time","";"America/Toronto","","",13194,0,-19052,0,"","",1052,0,"","LMT","","Local Mean Time","";"America/Toronto",13194,1052,21959,0,-18000,0,1052,0,0,0,"Canada","E%T","","Eastern% Time","";"America/Toronto",21959,0,30399,7200,-18000,0,0,0,0,0,"Toronto","E%T","","Eastern% Time","";"America/Toronto",30399,7200,31821,0,-18000,0,0,0,0,0,"Canada","E%T","","Eastern% Time","";"America/Toronto",31821,0,42048,0,-18000,0,0,0,0,0,"Toronto","E%T","","Eastern% Time","";"America/Toronto",42048,0,"","",-18000,0,0,0,"","","Canada","E%T","","Eastern% Time","";"America/Vancouver","","",9176,0,-29548,0,"","",748,0,"","LMT","","Local Mean Time","";"America/Vancouver",9176,748,46796,0,-28800,0,748,0,0,0,"Vanc","P%T","","Pacific% Time","";"America/Vancouver",46796,0,"","",-28800,0,0,0,"","","Canada","P%T","","Pacific% Time","";"America/Whitehorse","","",15251,0,-32412,0,"","",12,0,"","LMT","","Local Mean Time","";"America/Whitehorse",15251,12,38761,0,-32400,0,12,0,0,0,"NT_YK","Y%T","","Yukon% Time","";"America/Whitehorse",38761,0,39183,0,-32400,0,0,0,3600,0,"Yukon","Y%T","","Yukon% Time","";"America/Whitehorse",39183,3600,44239,0,-28800,0,3600,0,0,0,"","PST","","Pacific Standard Time","";"America/Whitehorse",44239,0,59154,0,-28800,0,0,0,3600,0,"Canada","P%T","","Pacific% Time","";"America/Whitehorse",59154,3600,"","",-25200,0,3600,0,"","","","MST","","Mountain Standard Time","";"America/Winnipeg","","",10468,0,-23316,0,"","",1716,0,"","LMT","","Local Mean Time","";"America/Winnipeg",10468,1716,53736,0,-21600,0,1716,0,0,0,"Winn","C%T","","Central% Time","";"America/Winnipeg",53736,0,"","",-21600,0,0,0,"","","Canada","C%T","","Central% Time","";"America/Yakutat","","",3258,54738,52865,0,"","",-86400,0,"","LMT","","Local Mean Time","";"America/Yakutat",3257,54738,15251,43200,-33535,0,-86400,0,1135,0,"","LMT","","Local Mean Time","";"America/Yakutat",15251,44335,30360,0,-32400,0,1135,0,0,0,"","YST","","Yukon Standard Time","";"America/Yakutat",30360,0,31821,0,-32400,0,0,0,0,0,"US","Y%T","","Yukon% Time","";"America/Yakutat",31821,0,40222,0,-32400,0,0,0,0,0,"","YST","","Yukon Standard Time","";"America/Yakutat",40222,0,45668,0,-32400,0,0,0,0,0,"US","Y%T","","Yukon% Time","";"America/Yakutat",45668,0,"","",-32400,0,0,0,"","","US","AK%T","","Alaska% Time",""}</definedName>
    <definedName name="CHRONO_DATA._TIMEZONE_ANTARCTICA" hidden="1">{"Antarctica/Casey","","",40222,0,0,0,"","",28800,0,"","+00","","UTC+00:00","";"Antarctica/Casey",40222,28800,55122,7200,28800,0,28800,0,10800,0,"","+08","","UTC+08:00","";"Antarctica/Casey",55122,18000,55260,7200,39600,0,10800,0,-10800,0,"","+11","","UTC+11:00","";"Antarctica/Casey",55259,82800,55862,7200,28800,0,-10800,0,10800,0,"","+08","","UTC+08:00","";"Antarctica/Casey",55862,18000,55979,14400,39600,0,10800,0,-10800,0,"","+11","","UTC+11:00","";"Antarctica/Casey",55979,3600,57683,0,28800,0,-10800,0,10800,0,"","+08","","UTC+08:00","";"Antarctica/Casey",57683,10800,58188,14400,39600,0,10800,0,-10800,0,"","+11","","UTC+11:00","";"Antarctica/Casey",58188,3600,58398,14400,28800,0,-10800,0,10800,0,"","+08","","UTC+08:00","";"Antarctica/Casey",58398,25200,58559,10800,39600,0,10800,0,-10800,0,"","+11","","UTC+11:00","";"Antarctica/Casey",58559,0,58760,10800,28800,0,-10800,0,10800,0,"","+08","","UTC+08:00","";"Antarctica/Casey",58760,21600,58916,10800,39600,0,10800,0,-10800,0,"","+11","","UTC+11:00","";"Antarctica/Casey",58916,0,59126,60,28800,0,-10800,0,10800,0,"","+08","","UTC+08:00","";"Antarctica/Casey",59126,10860,59287,0,39600,0,10800,0,-10800,0,"","+11","","UTC+11:00","";"Antarctica/Casey",59286,75600,59490,60,28800,0,-10800,0,10800,0,"","+08","","UTC+08:00","";"Antarctica/Casey",59490,10860,59651,0,39600,0,10800,0,-10800,0,"","+11","","UTC+11:00","";"Antarctica/Casey",59650,75600,59854,60,28800,0,-10800,0,10800,0,"","+08","","UTC+08:00","";"Antarctica/Casey",59854,10860,60012,10800,39600,0,10800,0,-10800,0,"","+11","","UTC+11:00","";"Antarctica/Casey",60012,0,"","",28800,0,-10800,0,"","","","+08","","UTC+08:00","";"Antarctica/Davis","","",35851,0,0,0,"","",25200,0,"","+00","","UTC+00:00","";"Antarctica/Davis",35851,25200,38700,0,25200,0,25200,0,-25200,0,"","+07","","UTC+07:00","";"Antarctica/Davis",38699,61200,40253,0,0,0,-25200,0,25200,0,"","+00","","UTC+00:00","";"Antarctica/Davis",40253,25200,55122,7200,25200,0,25200,0,-7200,0,"","+07","","UTC+07:00","";"Antarctica/Davis",55122,0,55266,3600,18000,0,-7200,0,7200,0,"","+05","","UTC+05:00","";"Antarctica/Davis",55266,10800,55862,7200,25200,0,7200,0,-7200,0,"","+07","","UTC+07:00","";"Antarctica/Davis",55862,0,55979,3600,18000,0,-7200,0,7200,0,"","+05","","UTC+05:00","";"Antarctica/Davis",55979,10800,"","",25200,0,7200,0,"","","","+07","","UTC+07:00","";"Antarctica/Macquarie","","",14959,0,0,0,"","",36000,0,"","+00","","UTC+00:00","";"Antarctica/Macquarie",14959,36000,21137,7200,36000,0,36000,0,0,3600,"","AEST","","Australian Eastern Standard Time","";"Antarctica/Macquarie",21137,10800,21260,0,36000,3600,0,3600,0,-3600,"","","AEDT","","Australian Eastern Daylight Time";"Antarctica/Macquarie",21259,82800,22049,0,36000,0,0,-3600,-36000,0,"Aus","AE%T","","Australian Eastern% Time","";"Antarctica/Macquarie",22048,50400,32635,0,0,0,-36000,0,36000,0,"","+00","","UTC+00:00","";"Antarctica/Macquarie",32635,36000,39491,0,36000,0,36000,0,0,0,"Aus","AE%T","","Australian Eastern% Time","";"Antarctica/Macquarie",39491,0,55197,0,36000,0,0,0,0,3600,"AT","AE%T","","Australian Eastern% Time","";"Antarctica/Macquarie",55197,3600,55562,0,36000,3600,0,3600,0,-3600,"","","AEDT","","Australian Eastern Daylight Time";"Antarctica/Macquarie",55561,82800,"","",36000,0,0,-3600,"","","AT","MIST","","Macquarie Island Station Time","";"Antarctica/Mawson","","",34786,0,0,0,"","",21600,0,"","+00","","UTC+00:00","";"Antarctica/Mawson",34786,21600,55122,7200,21600,0,21600,0,-3600,0,"","+06","","UTC+06:00","";"Antarctica/Mawson",55122,3600,"","",18000,0,-3600,0,"","","","+05","","UTC+05:00","";"Antarctica/Palmer","","",38761,0,0,0,"","",-14400,0,"","+00","","UTC+00:00","";"Antarctica/Palmer",38760,72000,40499,0,-14400,0,-14400,0,3600,0,"Arg","−04","−03","UTC−04:00","UTC−03:00";"Antarctica/Palmer",40499,3600,45090,0,-10800,0,3600,0,-3600,0,"Arg","−03","−02","UTC−03:00","UTC−02:00";"Antarctica/Palmer",45089,82800,57726,0,-14400,0,-3600,0,3600,0,"Chile","−04","−03","UTC−04:00","UTC−03:00";"Antarctica/Palmer",57726,3600,"","",-10800,0,3600,0,"","","","−03","","UTC−03:00","";"Antarctica/Rothera","","",43113,0,0,0,"","",-10800,0,"","+00","","UTC+00:00","";"Antarctica/Rothera",43112,75600,"","",-10800,0,-10800,0,"","","","−03","","UTC−03:00","";"Antarctica/Troll","","",53413,0,0,0,"","",0,0,"","+00","","UTC+00:00","";"Antarctica/Troll",53413,0,"","",0,0,0,0,"","","Troll","%","","%","";"Antarctica/Vostok","","",36188,0,0,0,"","",25200,0,"","+00","","UTC+00:00","";"Antarctica/Vostok",36188,25200,49384,0,25200,0,25200,0,-25200,0,"","+07","","UTC+07:00","";"Antarctica/Vostok",49383,61200,49657,0,0,0,-25200,0,25200,0,"","+00","","UTC+00:00","";"Antarctica/Vostok",49657,25200,60296,7200,25200,0,25200,0,-7200,0,"","+07","","UTC+07:00","";"Antarctica/Vostok",60296,0,"","",18000,0,-7200,0,"","","","+05","","UTC+05:00",""}</definedName>
    <definedName name="CHRONO_DATA._TIMEZONE_ASIA" hidden="1">_xlfn.LAMBDA(_xlpm.Locality, IF(_xlpm.Locality &lt;= "Barnaul", CHRONO_DATA._TIMEZONE_ASIA_01, IF(_xlpm.Locality &lt;= "Hebron", CHRONO_DATA._TIMEZONE_ASIA_02, IF(_xlpm.Locality &lt;= "Khandyga", CHRONO_DATA._TIMEZONE_ASIA_03, IF(_xlpm.Locality &lt;= "Omsk", CHRONO_DATA._TIMEZONE_ASIA_04, IF(_xlpm.Locality &lt;= "Samarkand", CHRONO_DATA._TIMEZONE_ASIA_05, IF(_xlpm.Locality &lt;= "Urumqi", CHRONO_DATA._TIMEZONE_ASIA_06, CHRONO_DATA._TIMEZONE_ASIA_07)))))))</definedName>
    <definedName name="CHRONO_DATA._TIMEZONE_ASIA_01" hidden="1">{"Asia/Almaty","","",23907,0,18468,0,"","",-468,0,"","LMT","","Local Mean Time","";"Asia/Almaty",23906,85932,26148,0,18000,0,-468,0,3600,0,"","+05","","UTC+05:00","";"Asia/Almaty",26148,3600,48346,7200,21600,0,3600,0,-3600,0,"RussiaAsia","+06","+07","UTC+06:00","UTC+07:00";"Asia/Almaty",48346,3600,48640,7200,18000,0,-3600,0,3600,0,"RussiaAsia","+05","+06","UTC+05:00","UTC+06:00";"Asia/Almaty",48640,10800,53309,7200,21600,0,3600,0,0,0,"RussiaAsia","+06","+07","UTC+06:00","UTC+07:00";"Asia/Almaty",53309,7200,60370,0,21600,0,0,0,-3600,0,"","+06","","UTC+06:00","";"Asia/Almaty",60369,82800,"","",18000,0,-3600,0,"","","","+05","","UTC+05:00","";"Asia/Amman","","",26342,0,8624,0,"","",-1424,0,"","LMT","","Local Mean Time","";"Asia/Amman",26341,84976,59880,0,7200,0,-1424,0,3600,0,"Jordan","EE%T","","Eastern European% Time","";"Asia/Amman",59880,3600,"","",10800,0,3600,0,"","","","+03","","UTC+03:00","";"Asia/Anadyr","","",23907,0,42596,0,"","",604,0,"","LMT","","Local Mean Time","";"Asia/Anadyr",23907,604,26148,0,43200,0,604,0,3600,0,"","+12","","UTC+12:00","";"Asia/Anadyr",26148,3600,45060,0,46800,0,3600,0,-3600,0,"Russia","+13","+14","UTC+13:00","UTC+14:00";"Asia/Anadyr",45059,82800,48346,7200,43200,0,-3600,0,-3600,0,"Russia","+12","+13","UTC+12:00","UTC+13:00";"Asia/Anadyr",48346,3600,48640,7200,39600,0,-3600,0,3600,0,"Russia","+11","+12","UTC+11:00","UTC+12:00";"Asia/Anadyr",48640,10800,55283,7200,43200,0,3600,0,-3600,0,"Russia","+12","+13","UTC+12:00","UTC+13:00";"Asia/Anadyr",55283,3600,55647,7200,39600,0,-3600,0,3600,0,"Russia","+11","+12","UTC+11:00","UTC+12:00";"Asia/Anadyr",55647,10800,"","",43200,0,3600,0,"","","","+12","","UTC+12:00","";"Asia/Aqtau","","",23907,0,12064,0,"","",2336,0,"","LMT","","Local Mean Time","";"Asia/Aqtau",23907,2336,26148,0,14400,0,2336,0,3600,0,"","+04","","UTC+04:00","";"Asia/Aqtau",26148,3600,44878,0,18000,0,3600,0,3600,0,"","+05","","UTC+05:00","";"Asia/Aqtau",44878,3600,45060,0,21600,0,3600,0,-3600,0,"","+06","","UTC+06:00","";"Asia/Aqtau",45059,82800,48346,7200,18000,0,-3600,0,-3600,0,"RussiaAsia","+05","+06","UTC+05:00","UTC+06:00";"Asia/Aqtau",48346,3600,48640,7200,14400,0,-3600,0,3600,0,"RussiaAsia","+04","+05","UTC+04:00","UTC+05:00";"Asia/Aqtau",48640,10800,49620,7200,18000,0,3600,0,-3600,0,"RussiaAsia","+05","+06","UTC+05:00","UTC+06:00";"Asia/Aqtau",49620,3600,53309,7200,14400,0,-3600,0,3600,0,"RussiaAsia","+04","+05","UTC+04:00","UTC+05:00";"Asia/Aqtau",53309,10800,"","",18000,0,3600,0,"","","","+05","","UTC+05:00","";"Asia/Aqtobe","","",23907,0,13720,0,"","",680,0,"","LMT","","Local Mean Time","";"Asia/Aqtobe",23907,680,26148,0,14400,0,680,0,3600,0,"","+04","","UTC+04:00","";"Asia/Aqtobe",26148,3600,44695,0,18000,0,3600,0,0,3600,"","+05","","UTC+05:00","";"Asia/Aqtobe",44695,3600,44878,0,18000,3600,0,3600,3600,-3600,"","","+06","","UTC+06:00";"Asia/Aqtobe",44878,0,45060,0,21600,0,3600,-3600,-3600,0,"","+06","","UTC+06:00","";"Asia/Aqtobe",45059,82800,48346,7200,18000,0,-3600,0,-3600,0,"RussiaAsia","+05","+06","UTC+05:00","UTC+06:00";"Asia/Aqtobe",48346,3600,48640,7200,14400,0,-3600,0,3600,0,"RussiaAsia","+04","+05","UTC+04:00","UTC+05:00";"Asia/Aqtobe",48640,10800,53309,7200,18000,0,3600,0,0,0,"RussiaAsia","+05","+06","UTC+05:00","UTC+06:00";"Asia/Aqtobe",53309,7200,"","",18000,0,0,0,"","","","+05","","UTC+05:00","";"Asia/Ashgabat","","",23907,0,14012,0,"","",388,0,"","LMT","","Local Mean Time","";"Asia/Ashgabat",23907,388,26148,0,14400,0,388,0,3600,0,"","+04","","UTC+04:00","";"Asia/Ashgabat",26148,3600,48346,7200,18000,0,3600,0,-3600,0,"RussiaAsia","+05","+06","UTC+05:00","UTC+06:00";"Asia/Ashgabat",48346,3600,48640,7200,14400,0,-3600,0,3600,0,"RussiaAsia","+04","+05","UTC+04:00","UTC+05:00";"Asia/Ashgabat",48640,10800,"","",18000,0,3600,0,"","","","+05","","UTC+05:00","";"Asia/Atyrau","","",23907,0,12464,0,"","",-1664,0,"","LMT","","Local Mean Time","";"Asia/Atyrau",23906,84736,26148,0,10800,0,-1664,0,7200,0,"","+03","","UTC+03:00","";"Asia/Atyrau",26148,7200,44878,0,18000,0,7200,0,3600,0,"","+05","","UTC+05:00","";"Asia/Atyrau",44878,3600,45060,0,21600,0,3600,0,-3600,0,"","+06","","UTC+06:00","";"Asia/Atyrau",45059,82800,48346,7200,18000,0,-3600,0,-3600,0,"RussiaAsia","+05","+06","UTC+05:00","UTC+06:00";"Asia/Atyrau",48346,3600,48640,7200,14400,0,-3600,0,3600,0,"RussiaAsia","+04","+05","UTC+04:00","UTC+05:00";"Asia/Atyrau",48640,10800,51265,7200,18000,0,3600,0,-3600,0,"RussiaAsia","+05","+06","UTC+05:00","UTC+06:00";"Asia/Atyrau",51265,3600,53309,7200,14400,0,-3600,0,3600,0,"RussiaAsia","+04","+05","UTC+04:00","UTC+05:00";"Asia/Atyrau",53309,10800,"","",18000,0,3600,0,"","","","+05","","UTC+05:00","";"Asia/Baghdad","","",11368,0,10660,0,"","",-4,0,"","LMT","","Local Mean Time","";"Asia/Baghdad",11367,86396,21594,0,10656,0,-4,0,144,0,"","BMT","","Baghdad Mean Time","";"Asia/Baghdad",21594,144,45090,0,10800,0,144,0,0,0,"","+03","","UTC+03:00","";"Asia/Baghdad",45090,0,"","",10800,0,0,0,"","","Iraq","+03","+04","UTC+03:00","UTC+04:00";"Asia/Baku","","",23907,0,11964,0,"","",-1164,0,"","LMT","","Local Mean Time","";"Asia/Baku",23906,85236,35898,0,10800,0,-1164,0,3600,0,"","+03","","UTC+03:00","";"Asia/Baku",35898,3600,48346,7200,14400,0,3600,0,-3600,0,"RussiaAsia","+04","+05","UTC+04:00","UTC+05:00";"Asia/Baku",48346,3600,48892,7200,10800,0,-3600,0,3600,0,"RussiaAsia","+03","+04","UTC+03:00","UTC+04:00";"Asia/Baku",48892,10800,50083,0,14400,0,3600,0,0,0,"","+04","","UTC+04:00","";"Asia/Baku",50083,0,50449,0,14400,0,0,0,0,0,"EUAsia","+04","+05","UTC+04:00","UTC+05:00";"Asia/Baku",50449,0,"","",14400,0,0,0,"","","Azer","+04","+05","UTC+04:00","UTC+05:00";"Asia/Bangkok","","",7715,0,24124,0,"","",0,0,"","LMT","","Local Mean Time","";"Asia/Bangkok",7715,0,22415,0,24124,0,0,0,1076,0,"","BMT","","Bangkok Mean Time","";"Asia/Bangkok",22415,1076,"","",25200,0,1076,0,"","","","+07","","UTC+07:00","";"Asia/Barnaul","","",22302,0,20100,0,"","",1500,0,"","LMT","","Local Mean Time","";"Asia/Barnaul",22302,1500,26148,0,21600,0,1500,0,3600,0,"","+06","","UTC+06:00","";"Asia/Barnaul",26148,3600,48346,7200,25200,0,3600,0,-3600,0,"Russia","+07","+08","UTC+07:00","UTC+08:00";"Asia/Barnaul",48346,3600,48640,7200,21600,0,-3600,0,3600,0,"Russia","+06","+07","UTC+06:00","UTC+07:00";"Asia/Barnaul",48640,10800,49865,0,25200,0,3600,0,-3600,0,"Russia","+07","+08","UTC+07:00","UTC+08:00";"Asia/Barnaul",49864,82800,55647,7200,21600,0,-3600,0,3600,0,"Russia","+06","+07","UTC+06:00","UTC+07:00";"Asia/Barnaul",55647,10800,56956,7200,25200,0,3600,0,-3600,0,"","+07","","UTC+07:00","";"Asia/Barnaul",56956,3600,57474,7200,21600,0,-3600,0,3600,0,"","+06","","UTC+06:00","";"Asia/Barnaul",57474,10800,"","",25200,0,3600,0,"","","","+07","","UTC+07:00",""}</definedName>
    <definedName name="CHRONO_DATA._TIMEZONE_ASIA_02" hidden="1">{"Asia/Beirut","","",7715,0,8520,0,"","",-1320,0,"","LMT","","Local Mean Time","";"Asia/Beirut",7714,85080,"","",7200,0,-1320,0,"","","Lebanon","EE%T","","Eastern European% Time","";"Asia/Bishkek","","",23907,0,17904,0,"","",96,0,"","LMT","","Local Mean Time","";"Asia/Bishkek",23907,96,26148,0,18000,0,96,0,3600,0,"","+05","","UTC+05:00","";"Asia/Bishkek",26148,3600,48346,7200,21600,0,3600,0,-3600,0,"RussiaAsia","+06","+07","UTC+06:00","UTC+07:00";"Asia/Bishkek",48346,3600,48499,7200,18000,0,-3600,0,0,0,"RussiaAsia","+05","+06","UTC+05:00","UTC+06:00";"Asia/Bishkek",48499,7200,53594,0,18000,0,0,0,3600,0,"Kyrgyz","+05","+06","UTC+05:00","UTC+06:00";"Asia/Bishkek",53594,3600,"","",21600,0,3600,0,"","","","+06","","UTC+06:00","";"Asia/Chita","","",22307,0,27232,0,"","",1568,0,"","LMT","","Local Mean Time","";"Asia/Chita",22307,1568,26148,0,28800,0,1568,0,3600,0,"","+08","","UTC+08:00","";"Asia/Chita",26148,3600,48346,7200,32400,0,3600,0,-3600,0,"Russia","+09","+10","UTC+09:00","UTC+10:00";"Asia/Chita",48346,3600,48640,7200,28800,0,-3600,0,3600,0,"Russia","+08","+09","UTC+08:00","UTC+09:00";"Asia/Chita",48640,10800,55647,7200,32400,0,3600,0,3600,0,"Russia","+09","+10","UTC+09:00","UTC+10:00";"Asia/Chita",55647,10800,56956,7200,36000,0,3600,0,-7200,0,"","+10","","UTC+10:00","";"Asia/Chita",56956,0,57474,7200,28800,0,-7200,0,3600,0,"","+08","","UTC+08:00","";"Asia/Chita",57474,10800,"","",32400,0,3600,0,"","","","+09","","UTC+09:00","";"Asia/Choibalsan","","",17058,0,27480,0,"","",-2280,0,"","LMT","","Local Mean Time","";"Asia/Choibalsan",17057,84120,43509,0,25200,0,-2280,0,3600,0,"","+07","","UTC+07:00","";"Asia/Choibalsan",43509,3600,45425,0,28800,0,3600,0,3600,0,"","+08","","UTC+08:00","";"Asia/Choibalsan",45425,3600,54556,0,32400,0,3600,0,-3600,0,"Mongol","+09","+10","UTC+09:00","UTC+10:00";"Asia/Choibalsan",54555,82800,"","",28800,0,-3600,0,"","","Mongol","+08","+09","UTC+08:00","UTC+09:00";"Asia/Colombo","","",7715,0,19164,0,"","",8,0,"","LMT","","Local Mean Time","";"Asia/Colombo",7715,8,17211,0,19172,0,8,0,628,0,"","MMT","","Moratuwa Mean Time","";"Asia/Colombo",17211,628,30364,0,19800,0,628,0,0,1800,"","+0530","","UTC+05:30","";"Asia/Colombo",30364,1800,30603,0,19800,1800,0,1800,0,1800,"","","+06","","UTC+06:00";"Asia/Colombo",30603,1800,31744,7200,19800,3600,0,1800,0,-3600,"","","+0630","","UTC+06:30";"Asia/Colombo",31744,3600,50228,0,19800,0,0,-3600,3600,0,"","+0530","","UTC+05:30","";"Asia/Colombo",50228,3600,50382,1800,23400,0,3600,0,-1800,0,"","+0630","","UTC+06:30","";"Asia/Colombo",50382,0,53840,1800,21600,0,-1800,0,-1800,0,"","+06","","UTC+06:00","";"Asia/Colombo",53840,0,"","",19800,0,-1800,0,"","","","+0530","","UTC+05:30","";"Asia/Damascus","","",22324,0,8712,0,"","",-1512,0,"","LMT","","Local Mean Time","";"Asia/Damascus",22323,84888,59880,0,7200,0,-1512,0,3600,0,"Syria","EE%T","","Eastern European% Time","";"Asia/Damascus",59880,3600,"","",10800,0,3600,0,"","","","+03","","UTC+03:00","";"Asia/Dhaka","","",11368,0,21700,0,"","",-500,0,"","LMT","","Local Mean Time","";"Asia/Dhaka",11367,85900,30268,0,21200,0,-500,0,2200,0,"","HMT","","Howrah Mean Time","";"Asia/Dhaka",30268,2200,30494,0,23400,0,2200,0,-3600,0,"","+0630","","UTC+06:30","";"Asia/Dhaka",30493,82800,30603,0,19800,0,-3600,0,3600,0,"","+0530","","UTC+05:30","";"Asia/Dhaka",30603,3600,33919,0,23400,0,3600,0,-1800,0,"","+0630","","UTC+06:30","";"Asia/Dhaka",33918,84600,54832,0,21600,0,-1800,0,0,0,"","+06","","UTC+06:00","";"Asia/Dhaka",54832,0,"","",21600,0,0,0,"","","Dhaka","+06","+07","UTC+06:00","UTC+07:00";"Asia/Dili","","",19402,0,30140,0,"","",-1340,0,"","LMT","","Local Mean Time","";"Asia/Dili",19401,85060,30411,82800,28800,0,-1340,0,3600,0,"","+08","","UTC+08:00","";"Asia/Dili",30412,0,42901,0,32400,0,3600,0,-3600,0,"","+09","","UTC+09:00","";"Asia/Dili",42900,82800,51804,0,28800,0,-3600,0,3600,0,"","+08","","UTC+08:00","";"Asia/Dili",51804,3600,"","",32400,0,3600,0,"","","","+09","","UTC+09:00","";"Asia/Dubai","","",22324,0,13272,0,"","",1128,0,"","LMT","","Local Mean Time","";"Asia/Dubai",22324,1128,"","",14400,0,1128,0,"","","","+04","","UTC+04:00","";"Asia/Dushanbe","","",23907,0,16512,0,"","",1488,0,"","LMT","","Local Mean Time","";"Asia/Dushanbe",23907,1488,26148,0,18000,0,1488,0,3600,0,"","+05","","UTC+05:00","";"Asia/Dushanbe",26148,3600,48346,7200,21600,0,3600,0,-3600,3600,"RussiaAsia","+06","+07","UTC+06:00","UTC+07:00";"Asia/Dushanbe",48346,7200,48508,10800,18000,3600,-3600,3600,0,-3600,"","","+06","","UTC+06:00";"Asia/Dushanbe",48508,7200,"","",18000,0,0,-3600,"","","","+05","","UTC+05:00","";"Asia/Famagusta","","",23007,0,8148,0,"","",-948,0,"","LMT","","Local Mean Time","";"Asia/Famagusta",23006,85452,51057,0,7200,0,-948,0,0,0,"Cyprus","EE%T","","Eastern European% Time","";"Asia/Famagusta",51057,0,57639,0,7200,0,0,0,3600,0,"EUAsia","EE%T","","Eastern European% Time","";"Asia/Famagusta",57639,3600,58055,14400,10800,0,3600,0,-3600,0,"","+03","","UTC+03:00","";"Asia/Famagusta",58055,10800,"","",7200,0,-3600,0,"","","EUAsia","EE%T","","Eastern European% Time","";"Asia/Gaza","","",15293,0,8272,0,"","",-1072,0,"","LMT","","Local Mean Time","";"Asia/Gaza",15292,85328,32686,0,7200,0,-1072,0,0,0,"Zion","EET","EEST","Eastern European Time","Eastern European Summer Time";"Asia/Gaza",32686,0,39646,0,7200,0,0,0,0,0,"EgyptAsia","EE%T","","Eastern European% Time","";"Asia/Gaza",39646,0,50083,0,7200,0,0,0,0,0,"Zion","I%T","","Isreal% Time","";"Asia/Gaza",50083,0,51179,0,7200,0,0,0,0,0,"Jordan","EE%T","","Eastern European% Time","";"Asia/Gaza",51179,0,54707,0,7200,0,0,0,0,0,"Palestine","EE%T","","Eastern European% Time","";"Asia/Gaza",54707,0,54710,0,7200,0,0,0,0,0,"","EET","","Eastern European Time","";"Asia/Gaza",54710,0,55197,0,7200,0,0,0,0,0,"Palestine","EE%T","","Eastern European% Time","";"Asia/Gaza",55197,0,55282,60,7200,0,0,0,0,0,"","EET","","Eastern European Time","";"Asia/Gaza",55282,60,55774,0,7200,0,0,0,0,0,"Palestine","EE%T","","Eastern European% Time","";"Asia/Gaza",55774,0,55927,0,7200,0,0,0,0,0,"","EET","","Eastern European Time","";"Asia/Gaza",55927,0,"","",7200,0,0,0,"","","Palestine","EE%T","","Eastern European% Time","";"Asia/Hebron","","",15293,0,8423,0,"","",-1223,0,"","LMT","","Local Mean Time","";"Asia/Hebron",15292,85177,32686,0,7200,0,-1223,0,0,0,"Zion","EET","EEST","Eastern European Time","Eastern European Summer Time";"Asia/Hebron",32686,0,39646,0,7200,0,0,0,0,0,"EgyptAsia","EE%T","","Eastern European% Time","";"Asia/Hebron",39646,0,50083,0,7200,0,0,0,0,0,"Zion","I%T","","Isreal% Time","";"Asia/Hebron",50083,0,51179,0,7200,0,0,0,0,0,"Jordan","EE%T","","Eastern European% Time","";"Asia/Hebron",51179,0,"","",7200,0,0,0,"","","Palestine","EE%T","","Eastern European% Time",""}</definedName>
    <definedName name="CHRONO_DATA._TIMEZONE_ASIA_03" hidden="1">{"Asia/Ho_Chi_Minh","","",17392,0,25590,0,"","",0,0,"","LMT","","Local Mean Time","";"Asia/Ho_Chi_Minh",17392,0,19157,0,25590,0,0,0,-390,0,"","PLMT","","Phu Lien Mean Time","";"Asia/Ho_Chi_Minh",19156,86010,30724,82800,25200,0,-390,0,3600,0,"","+07","","UTC+07:00","";"Asia/Ho_Chi_Minh",30725,86400,31528,82800,28800,0,3600,0,3600,0,"","+08","","UTC+08:00","";"Asia/Ho_Chi_Minh",31529,0,31700,0,32400,0,3600,0,-7200,0,"","+09","","UTC+09:00","";"Asia/Ho_Chi_Minh",31699,79200,32276,0,25200,0,-7200,0,3600,0,"","+07","","UTC+07:00","";"Asia/Ho_Chi_Minh",32276,3600,35289,3600,28800,0,3600,0,-3600,0,"","+08","","UTC+08:00","";"Asia/Ho_Chi_Minh",35289,86400,36933,82800,25200,0,-3600,0,3600,0,"","+07","","UTC+07:00","";"Asia/Ho_Chi_Minh",36934,0,42576,0,28800,0,3600,0,-3600,0,"","+08","","UTC+08:00","";"Asia/Ho_Chi_Minh",42575,82800,"","",25200,0,-3600,0,"","","","+07","","UTC+07:00","";"Asia/Hong_Kong","","",16783,2202,27402,0,"","",1398,0,"","LMT","","Local Mean Time","";"Asia/Hong_Kong",16783,3600,30160,10800,28800,0,1398,0,0,3600,"","HKT","","Hong Kong Time","";"Asia/Hong_Kong",30160,14400,30268,14400,28800,3600,0,3600,0,-1800,"","","HKST","","Hong Kong Summer Time";"Asia/Hong_Kong",30268,12600,30353,0,28800,1800,0,-1800,3600,-1800,"","","HKWT","","Hong Kong War Time";"Asia/Hong_Kong",30353,1800,31777,7200,32400,0,3600,-1800,-3600,0,"","JST","","Japan Standard Time","";"Asia/Hong_Kong",31777,3600,"","",28800,0,-3600,0,"","","HK","HK%T","","Hong Kong% Time","";"Asia/Hovd","","",17058,0,21996,0,"","",-396,0,"","LMT","","Local Mean Time","";"Asia/Hovd",17057,86004,43509,0,21600,0,-396,0,3600,0,"","+06","","UTC+06:00","";"Asia/Hovd",43509,3600,"","",25200,0,3600,0,"","","Mongol","+07","+08","UTC+07:00","UTC+08:00";"Asia/Irkutsk","","",7715,0,25025,0,"","",0,0,"","LMT","","Local Mean Time","";"Asia/Irkutsk",7715,0,22348,0,25025,0,0,0,175,0,"","IMT","","Irkutsk Mean Time","";"Asia/Irkutsk",22348,175,26148,0,25200,0,175,0,3600,0,"","+07","","UTC+07:00","";"Asia/Irkutsk",26148,3600,48346,7200,28800,0,3600,0,-3600,0,"Russia","+08","+09","UTC+08:00","UTC+09:00";"Asia/Irkutsk",48346,3600,48640,7200,25200,0,-3600,0,3600,0,"Russia","+07","+08","UTC+07:00","UTC+08:00";"Asia/Irkutsk",48640,10800,55647,7200,28800,0,3600,0,3600,0,"Russia","+08","+09","UTC+08:00","UTC+09:00";"Asia/Irkutsk",55647,10800,56956,7200,32400,0,3600,0,-3600,0,"","+09","","UTC+09:00","";"Asia/Irkutsk",56956,3600,"","",28800,0,-3600,0,"","","","+08","","UTC+08:00","";"Asia/Jakarta","","",3188,0,25632,0,"","",0,0,"","LMT","","Local Mean Time","";"Asia/Jakarta",3188,0,23784,85632,25632,0,0,0,768,0,"","BMT","","Batavia Mean Time","";"Asia/Jakarta",23785,0,27012,0,26400,0,768,0,600,0,"","+0720","","UTC+07:20","";"Asia/Jakarta",27012,600,30441,0,27000,0,600,0,5400,0,"","+0730","","UTC+07:30","";"Asia/Jakarta",30441,5400,31721,0,32400,0,5400,0,-5400,0,"","+09","","UTC+09:00","";"Asia/Jakarta",31720,81000,32672,0,27000,0,-5400,0,1800,0,"","+0730","","UTC+07:30","";"Asia/Jakarta",32672,1800,33402,0,28800,0,1800,0,-1800,0,"","+08","","UTC+08:00","";"Asia/Jakarta",33401,84600,38395,0,27000,0,-1800,0,-1800,0,"","+0730","","UTC+07:30","";"Asia/Jakarta",38394,84600,"","",25200,0,-1800,0,"","","","WIB","","Western Indonesia Time","";"Asia/Jayapura","","",27012,0,33768,0,"","",-1368,0,"","LMT","","Local Mean Time","";"Asia/Jayapura",27011,85032,31334,0,32400,0,-1368,0,1800,0,"","+09","","UTC+09:00","";"Asia/Jayapura",31334,1800,38395,0,34200,0,1800,0,-1800,0,"","+0930","","UTC+09:30","";"Asia/Jayapura",38394,84600,"","",32400,0,-1800,0,"","","","WIT","","Eastern Indonesia Time","";"Asia/Jerusalem","","",7715,0,8454,0,"","",-14,0,"","LMT","","Local Mean Time","";"Asia/Jerusalem",7714,86386,21594,0,8440,0,-14,0,-1240,0,"","JMT","","Jerusalem Mean Time","";"Asia/Jerusalem",21593,85160,"","",7200,0,-1240,0,"","","Zion","I%T","","Isreal% Time","";"Asia/Kabul","","",11368,0,16608,0,"","",-2208,0,"","LMT","","Local Mean Time","";"Asia/Kabul",11367,84192,31456,0,14400,0,-2208,0,1800,0,"","+04","","UTC+04:00","";"Asia/Kabul",31456,1800,"","",16200,0,1800,0,"","","","+0430","","UTC+04:30","";"Asia/Kamchatka","","",23368,0,38076,0,"","",1524,0,"","LMT","","Local Mean Time","";"Asia/Kamchatka",23368,1524,26148,0,39600,0,1524,0,3600,0,"","+11","","UTC+11:00","";"Asia/Kamchatka",26148,3600,48346,7200,43200,0,3600,0,-3600,0,"Russia","+12","+13","UTC+12:00","UTC+13:00";"Asia/Kamchatka",48346,3600,48640,7200,39600,0,-3600,0,3600,0,"Russia","+11","+12","UTC+11:00","UTC+12:00";"Asia/Kamchatka",48640,10800,55283,7200,43200,0,3600,0,-3600,0,"Russia","+12","+13","UTC+12:00","UTC+13:00";"Asia/Kamchatka",55283,3600,55647,7200,39600,0,-3600,0,3600,0,"Russia","+11","+12","UTC+11:00","UTC+12:00";"Asia/Kamchatka",55647,10800,"","",43200,0,3600,0,"","","","+12","","UTC+12:00","";"Asia/Karachi","","",17576,0,16092,0,"","",3708,0,"","LMT","","Local Mean Time","";"Asia/Karachi",17576,3708,30603,0,19800,0,3708,0,0,3600,"","+0530","","UTC+05:30","";"Asia/Karachi",30603,3600,31743,0,19800,3600,0,3600,0,-3600,"","","+0630","","UTC+06:30";"Asia/Karachi",31742,82800,33919,0,19800,0,0,-3600,-1800,0,"","+0530","","UTC+05:30","";"Asia/Karachi",33918,84600,41036,0,18000,0,-1800,0,0,0,"","+05","","UTC+05:00","";"Asia/Karachi",41036,0,"","",18000,0,0,0,"","","Pakistan","PK%T","","Pakistan% Time","";"Asia/Kathmandu","","",22324,0,20476,0,"","",-676,0,"","LMT","","Local Mean Time","";"Asia/Kathmandu",22323,85724,46431,0,19800,0,-676,0,900,0,"","+0530","","UTC+05:30","";"Asia/Kathmandu",46431,900,"","",20700,0,900,0,"","","","+0545","","UTC+05:30","";"Asia/Khandyga","","",22307,0,32533,0,"","",-3733,0,"","LMT","","Local Mean Time","";"Asia/Khandyga",22306,82667,26148,0,28800,0,-3733,0,3600,0,"","+08","","UTC+08:00","";"Asia/Khandyga",26148,3600,48346,7200,32400,0,3600,0,-3600,0,"Russia","+09","+10","UTC+09:00","UTC+10:00";"Asia/Khandyga",48346,3600,48640,7200,28800,0,-3600,0,3600,0,"Russia","+08","+09","UTC+08:00","UTC+09:00";"Asia/Khandyga",48640,10800,53005,0,32400,0,3600,0,3600,0,"Russia","+09","+10","UTC+09:00","UTC+10:00";"Asia/Khandyga",53005,3600,55647,7200,36000,0,3600,0,3600,0,"Russia","+10","+11","UTC+10:00","UTC+11:00";"Asia/Khandyga",55647,10800,55817,0,39600,0,3600,0,-3600,0,"","+11","","UTC+11:00","";"Asia/Khandyga",55816,82800,56956,7200,36000,0,-3600,0,-3600,0,"","+10","","UTC+10:00","";"Asia/Khandyga",56956,3600,"","",32400,0,-3600,0,"","","","+09","","UTC+09:00",""}</definedName>
    <definedName name="CHRONO_DATA._TIMEZONE_ASIA_04" hidden="1">{"Asia/Kolkata","","",-1603,0,21208,0,"","",-8,0,"","LMT","","Local Mean Time","";"Asia/Kolkata",-1604,86392,4063,0,21200,0,-8,0,-1930,0,"","HMT","","Howrah Mean Time","";"Asia/Kolkata",4062,84470,17211,0,19270,0,-1930,0,530,0,"","MMT","","Madras Mean Time","";"Asia/Kolkata",17211,530,30268,0,19800,0,530,0,0,3600,"","IST","","Indian Standard Time","";"Asia/Kolkata",30268,3600,30494,0,19800,3600,0,3600,0,-3600,"","","+0630","","UTC+06:30";"Asia/Kolkata",30493,82800,30603,0,19800,0,0,-3600,0,3600,"","IST","","Indian Standard Time","";"Asia/Kolkata",30603,3600,31743,0,19800,3600,0,3600,0,-3600,"","","+0630","","UTC+06:30";"Asia/Kolkata",31742,82800,"","",19800,0,0,-3600,"","","","IST","","Indian Standard Time","";"Asia/Krasnoyarsk","","",22329,0,22286,0,"","",-686,0,"","LMT","","Local Mean Time","";"Asia/Krasnoyarsk",22328,85714,26148,0,21600,0,-686,0,3600,0,"","+06","","UTC+06:00","";"Asia/Krasnoyarsk",26148,3600,48346,7200,25200,0,3600,0,-3600,0,"Russia","+07","+08","UTC+07:00","UTC+08:00";"Asia/Krasnoyarsk",48346,3600,48640,7200,21600,0,-3600,0,3600,0,"Russia","+06","+07","UTC+06:00","UTC+07:00";"Asia/Krasnoyarsk",48640,10800,55647,7200,25200,0,3600,0,3600,0,"Russia","+07","+08","UTC+07:00","UTC+08:00";"Asia/Krasnoyarsk",55647,10800,56956,7200,28800,0,3600,0,-3600,0,"","+08","","UTC+08:00","";"Asia/Krasnoyarsk",56956,3600,"","",25200,0,-3600,0,"","","","+07","","UTC+07:00","";"Asia/Kuching","","",24575,0,26480,0,"","",520,0,"","LMT","","Local Mean Time","";"Asia/Kuching",24575,520,27073,0,27000,0,520,0,1800,0,"","+0730","","UTC+07:30","";"Asia/Kuching",27073,1800,30406,0,28800,0,1800,0,3600,0,"NBorneo","+08","+0820","UTC+08:00","UTC+08:20";"Asia/Kuching",30406,3600,31710,0,32400,0,3600,0,-3600,0,"","+09","","UTC+09:00","";"Asia/Kuching",31709,82800,"","",28800,0,-3600,0,"","","","+08","","UTC+08:00","";"Asia/Macau","","",16783,0,27250,0,"","",1550,0,"","LMT","","Local Mean Time","";"Asia/Macau",16783,1550,30349,82800,28800,0,1550,0,3600,0,"","CST","","China Standard Time","";"Asia/Macau",30350,0,31729,0,32400,0,3600,0,-3600,0,"Macau","+09","+10","UTC+09:00","UTC+10:00";"Asia/Macau",31728,82800,"","",28800,0,-3600,0,"","","Macau","C%T","","China% Time","";"Asia/Magadan","","",23907,0,36192,0,"","",-192,0,"","LMT","","Local Mean Time","";"Asia/Magadan",23906,86208,26148,0,36000,0,-192,0,3600,0,"","+10","","UTC+10:00","";"Asia/Magadan",26148,3600,48346,7200,39600,0,3600,0,-3600,0,"Russia","+11","+12","UTC+11:00","UTC+12:00";"Asia/Magadan",48346,3600,48640,7200,36000,0,-3600,0,3600,0,"Russia","+10","+11","UTC+10:00","UTC+11:00";"Asia/Magadan",48640,10800,55647,7200,39600,0,3600,0,3600,0,"Russia","+11","+12","UTC+11:00","UTC+12:00";"Asia/Magadan",55647,10800,56956,7200,43200,0,3600,0,-7200,0,"","+12","","UTC+12:00","";"Asia/Magadan",56956,0,57502,7200,36000,0,-7200,0,3600,0,"","+10","","UTC+10:00","";"Asia/Magadan",57502,10800,"","",39600,0,3600,0,"","","","+11","","UTC+11:00","";"Asia/Makassar","","",22324,0,28656,0,"","",0,0,"","LMT","","Local Mean Time","";"Asia/Makassar",22324,0,27012,0,28656,0,0,0,144,0,"","MMT","","Makassar Mean Time","";"Asia/Makassar",27012,144,30399,0,28800,0,144,0,3600,0,"","+08","","UTC+08:00","";"Asia/Makassar",30399,3600,31721,0,32400,0,3600,0,-3600,0,"","+09","","UTC+09:00","";"Asia/Makassar",31720,82800,"","",28800,0,-3600,0,"","","","WITA","","Central Indonesia Time","";"Asia/Manila","","",-5069,0,-57360,0,"","",86400,0,"","LMT","","Local Mean Time","";"Asia/Manila",-5068,0,14785,0,29040,0,86400,0,-240,0,"","LMT","","Local Mean Time","";"Asia/Manila",14784,86160,30480,0,28800,0,-240,0,3600,0,"Phil","P%T","","Philippine% Time","";"Asia/Manila",30480,3600,31395,0,32400,0,3600,0,-3600,0,"","JST","","Japan Standard Time","";"Asia/Manila",31394,82800,"","",28800,0,-3600,0,"","","Phil","P%T","","Philippine% Time","";"Asia/Nicosia","","",23007,0,8008,0,"","",-808,0,"","LMT","","Local Mean Time","";"Asia/Nicosia",23006,85592,51057,0,7200,0,-808,0,0,0,"Cyprus","EE%T","","Eastern European% Time","";"Asia/Nicosia",51057,0,"","",7200,0,0,0,"","","EUAsia","EE%T","","Eastern European% Time","";"Asia/Novokuznetsk","","",23906,0,20928,0,"","",672,0,"","LMT","","Local Mean Time","";"Asia/Novokuznetsk",23906,672,26148,0,21600,0,672,0,3600,0,"","+06","","UTC+06:00","";"Asia/Novokuznetsk",26148,3600,48346,7200,25200,0,3600,0,-3600,0,"Russia","+07","+08","UTC+07:00","UTC+08:00";"Asia/Novokuznetsk",48346,3600,48640,7200,21600,0,-3600,0,3600,0,"Russia","+06","+07","UTC+06:00","UTC+07:00";"Asia/Novokuznetsk",48640,10800,55283,7200,25200,0,3600,0,-3600,0,"Russia","+07","+08","UTC+07:00","UTC+08:00";"Asia/Novokuznetsk",55283,3600,55647,7200,21600,0,-3600,0,3600,0,"Russia","+06","+07","UTC+06:00","UTC+07:00";"Asia/Novokuznetsk",55647,10800,"","",25200,0,3600,0,"","","","+07","","UTC+07:00","";"Asia/Novosibirsk","","",22306,21600,19900,0,"","",1700,0,"","LMT","","Local Mean Time","";"Asia/Novosibirsk",22306,23300,26148,0,21600,0,1700,0,3600,0,"","+06","","UTC+06:00","";"Asia/Novosibirsk",26148,3600,48346,7200,25200,0,3600,0,-3600,0,"Russia","+07","+08","UTC+07:00","UTC+08:00";"Asia/Novosibirsk",48346,3600,48640,7200,21600,0,-3600,0,3600,0,"Russia","+06","+07","UTC+06:00","UTC+07:00";"Asia/Novosibirsk",48640,10800,49130,0,25200,0,3600,0,-3600,0,"Russia","+07","+08","UTC+07:00","UTC+08:00";"Asia/Novosibirsk",49129,82800,55647,7200,21600,0,-3600,0,3600,0,"Russia","+06","+07","UTC+06:00","UTC+07:00";"Asia/Novosibirsk",55647,10800,56956,7200,25200,0,3600,0,-3600,0,"","+07","","UTC+07:00","";"Asia/Novosibirsk",56956,3600,57593,7200,21600,0,-3600,0,3600,0,"","+06","","UTC+06:00","";"Asia/Novosibirsk",57593,10800,"","",25200,0,3600,0,"","","","+07","","UTC+07:00","";"Asia/Omsk","","",22276,0,17610,0,"","",390,0,"","LMT","","Local Mean Time","";"Asia/Omsk",22276,390,26148,0,18000,0,390,0,3600,0,"","+05","","UTC+05:00","";"Asia/Omsk",26148,3600,48346,7200,21600,0,3600,0,-3600,0,"Russia","+06","+07","UTC+06:00","UTC+07:00";"Asia/Omsk",48346,3600,48640,7200,18000,0,-3600,0,3600,0,"Russia","+05","+06","UTC+05:00","UTC+06:00";"Asia/Omsk",48640,10800,55647,7200,21600,0,3600,0,3600,0,"Russia","+06","+07","UTC+06:00","UTC+07:00";"Asia/Omsk",55647,10800,56956,7200,25200,0,3600,0,-3600,0,"","+07","","UTC+07:00","";"Asia/Omsk",56956,3600,"","",21600,0,-3600,0,"","","","+06","","UTC+06:00",""}</definedName>
    <definedName name="CHRONO_DATA._TIMEZONE_ASIA_05" hidden="1">{"Asia/Oral","","",23907,0,12324,0,"","",-1524,0,"","LMT","","Local Mean Time","";"Asia/Oral",23906,84876,26148,0,10800,0,-1524,0,7200,0,"","+03","","UTC+03:00","";"Asia/Oral",26148,7200,44695,0,18000,0,7200,0,0,3600,"","+05","","UTC+05:00","";"Asia/Oral",44695,3600,44878,0,18000,3600,0,3600,3600,-3600,"","","+06","","UTC+06:00";"Asia/Oral",44878,0,45060,0,21600,0,3600,-3600,-3600,0,"","+06","","UTC+06:00","";"Asia/Oral",45059,82800,47611,7200,18000,0,-3600,0,-3600,0,"RussiaAsia","+05","+06","UTC+05:00","UTC+06:00";"Asia/Oral",47611,3600,48640,7200,14400,0,-3600,0,3600,0,"RussiaAsia","+04","+05","UTC+04:00","UTC+05:00";"Asia/Oral",48640,10800,48710,7200,18000,0,3600,0,-3600,0,"RussiaAsia","+05","+06","UTC+05:00","UTC+06:00";"Asia/Oral",48710,3600,53309,7200,14400,0,-3600,0,3600,0,"RussiaAsia","+04","+05","UTC+04:00","UTC+05:00";"Asia/Oral",53309,10800,"","",18000,0,3600,0,"","","","+05","","UTC+05:00","";"Asia/Pontianak","","",18062,0,26240,0,"","",0,0,"","LMT","","Local Mean Time","";"Asia/Pontianak",18062,0,27012,0,26240,0,0,0,760,0,"","PMT","","Pontianak Mean Time","";"Asia/Pontianak",27012,760,30388,0,27000,0,760,0,5400,0,"","+0730","","UTC+07:30","";"Asia/Pontianak",30388,5400,31721,0,32400,0,5400,0,-5400,0,"","+09","","UTC+09:00","";"Asia/Pontianak",31720,81000,32672,0,27000,0,-5400,0,1800,0,"","+0730","","UTC+07:30","";"Asia/Pontianak",32672,1800,33402,0,28800,0,1800,0,-1800,0,"","+08","","UTC+08:00","";"Asia/Pontianak",33401,84600,38395,0,27000,0,-1800,0,1800,0,"","+0730","","UTC+07:30","";"Asia/Pontianak",38395,1800,47161,0,28800,0,1800,0,-3600,0,"","WITA","","Central Indonesia Time","";"Asia/Pontianak",47160,82800,"","",25200,0,-3600,0,"","","","WIB","","Western Indonesia Time","";"Asia/Pyongyang","","",18032,0,30180,0,"","",420,0,"","LMT","","Local Mean Time","";"Asia/Pyongyang",18032,420,19402,0,30600,0,420,0,1800,0,"","KST","","Korea Standard Time","";"Asia/Pyongyang",19402,1800,31691,0,32400,0,1800,0,0,0,"","JST","","Japan Standard Time","";"Asia/Pyongyang",31691,0,57249,0,32400,0,0,0,-1800,0,"","KST","","Korea Standard Time","";"Asia/Pyongyang",57248,84600,58242,84600,30600,0,-1800,0,1800,0,"","KST","","Korea Standard Time","";"Asia/Pyongyang",58243,0,"","",32400,0,1800,0,"","","","KST","","Korea Standard Time","";"Asia/Qatar","","",22324,0,12368,0,"","",2032,0,"","LMT","","Local Mean Time","";"Asia/Qatar",22324,2032,41469,0,14400,0,2032,0,-3600,0,"","+04","","UTC+04:00","";"Asia/Qatar",41468,82800,"","",10800,0,-3600,0,"","","","+03","","UTC+03:00","";"Asia/Qostanay","","",23907,0,15268,0,"","",-868,0,"","LMT","","Local Mean Time","";"Asia/Qostanay",23906,85532,26148,0,14400,0,-868,0,3600,0,"","+04","","UTC+04:00","";"Asia/Qostanay",26148,3600,44695,0,18000,0,3600,0,0,3600,"","+05","","UTC+05:00","";"Asia/Qostanay",44695,3600,44878,0,18000,3600,0,3600,3600,-3600,"","","+06","","UTC+06:00";"Asia/Qostanay",44878,0,45060,0,21600,0,3600,-3600,-3600,0,"","+06","","UTC+06:00","";"Asia/Qostanay",45059,82800,48346,7200,18000,0,-3600,0,-3600,0,"RussiaAsia","+05","+06","UTC+05:00","UTC+06:00";"Asia/Qostanay",48346,3600,48640,7200,14400,0,-3600,0,3600,0,"RussiaAsia","+04","+05","UTC+04:00","UTC+05:00";"Asia/Qostanay",48640,10800,53309,7200,18000,0,3600,0,3600,0,"RussiaAsia","+05","+06","UTC+05:00","UTC+06:00";"Asia/Qostanay",53309,10800,60370,0,21600,0,3600,0,-3600,0,"","+06","","UTC+06:00","";"Asia/Qostanay",60369,82800,"","",18000,0,-3600,0,"","","","+05","","UTC+05:00","";"Asia/Qyzylorda","","",23907,0,15712,0,"","",-1312,0,"","LMT","","Local Mean Time","";"Asia/Qyzylorda",23906,85088,26148,0,14400,0,-1312,0,3600,0,"","+04","","UTC+04:00","";"Asia/Qyzylorda",26148,3600,44695,0,18000,0,3600,0,0,3600,"","+05","","UTC+05:00","";"Asia/Qyzylorda",44695,3600,44878,0,18000,3600,0,3600,3600,-3600,"","","+06","","UTC+06:00";"Asia/Qyzylorda",44878,0,45060,0,21600,0,3600,-3600,-3600,0,"","+06","","UTC+06:00","";"Asia/Qyzylorda",45059,82800,48346,7200,18000,0,-3600,0,-3600,0,"RussiaAsia","+05","+06","UTC+05:00","UTC+06:00";"Asia/Qyzylorda",48346,3600,48528,7200,14400,0,-3600,0,3600,0,"RussiaAsia","+04","+05","UTC+04:00","UTC+05:00";"Asia/Qyzylorda",48528,10800,48640,7200,18000,0,3600,0,3600,0,"RussiaAsia","+05","+06","UTC+05:00","UTC+06:00";"Asia/Qyzylorda",48640,10800,48710,7200,21600,0,3600,0,-3600,0,"RussiaAsia","+06","+07","UTC+06:00","UTC+07:00";"Asia/Qyzylorda",48710,3600,53309,7200,18000,0,-3600,0,3600,0,"RussiaAsia","+05","+06","UTC+05:00","UTC+06:00";"Asia/Qyzylorda",53309,10800,58473,0,21600,0,3600,0,-3600,0,"","+06","","UTC+06:00","";"Asia/Qyzylorda",58472,82800,"","",18000,0,-3600,0,"","","","+05","","UTC+05:00","";"Asia/Riyadh","","",32258,0,11212,0,"","",-412,0,"","LMT","","Local Mean Time","";"Asia/Riyadh",32257,85988,"","",10800,0,-412,0,"","","","+03","","UTC+03:00","";"Asia/Sakhalin","","",17080,0,34248,0,"","",-1848,0,"","LMT","","Local Mean Time","";"Asia/Sakhalin",17079,84552,31692,0,32400,0,-1848,0,7200,0,"","+09","","UTC+09:00","";"Asia/Sakhalin",31692,7200,48346,7200,39600,0,7200,0,-3600,0,"Russia","+11","+12","UTC+11:00","UTC+12:00";"Asia/Sakhalin",48346,3600,48640,7200,36000,0,-3600,0,3600,0,"Russia","+10","+11","UTC+10:00","UTC+11:00";"Asia/Sakhalin",48640,10800,50537,7200,39600,0,3600,0,-3600,0,"Russia","+11","+12","UTC+11:00","UTC+12:00";"Asia/Sakhalin",50537,3600,55647,7200,36000,0,-3600,0,3600,0,"Russia","+10","+11","UTC+10:00","UTC+11:00";"Asia/Sakhalin",55647,10800,56956,7200,39600,0,3600,0,-3600,0,"","+11","","UTC+11:00","";"Asia/Sakhalin",56956,3600,57474,7200,36000,0,-3600,0,3600,0,"","+10","","UTC+10:00","";"Asia/Sakhalin",57474,10800,"","",39600,0,3600,0,"","","","+11","","UTC+11:00","";"Asia/Samarkand","","",23907,0,16073,0,"","",-1673,0,"","LMT","","Local Mean Time","";"Asia/Samarkand",23906,84727,26148,0,14400,0,-1673,0,3600,0,"","+04","","UTC+04:00","";"Asia/Samarkand",26148,3600,44695,0,18000,0,3600,0,0,3600,"","+05","","UTC+05:00","";"Asia/Samarkand",44695,3600,44878,0,18000,3600,0,3600,3600,-3600,"","","+06","","UTC+06:00";"Asia/Samarkand",44878,0,45060,0,21600,0,3600,-3600,-3600,0,"","+06","","UTC+06:00","";"Asia/Samarkand",45059,82800,48622,0,18000,0,-3600,0,0,0,"RussiaAsia","+05","+06","UTC+05:00","UTC+06:00";"Asia/Samarkand",48622,0,"","",18000,0,0,0,"","","","+05","","UTC+05:00",""}</definedName>
    <definedName name="CHRONO_DATA._TIMEZONE_ASIA_06" hidden="1">{"Asia/Seoul","","",18032,0,30472,0,"","",128,0,"","LMT","","Local Mean Time","";"Asia/Seoul",18032,128,19402,0,30600,0,128,0,1800,0,"","KST","","Korea Standard Time","";"Asia/Seoul",19402,1800,31706,0,32400,0,1800,0,0,0,"","JST","","Japan Standard Time","";"Asia/Seoul",31706,0,34822,0,32400,0,0,0,-1800,0,"ROK","K%T","","Korea% Time","";"Asia/Seoul",34821,84600,37521,0,30600,0,-1800,0,1800,0,"ROK","K%T","","Korea% Time","";"Asia/Seoul",37521,1800,"","",32400,0,1800,0,"","","ROK","K%T","","Korea% Time","";"Asia/Shanghai","","",15385,0,29143,0,"","",-343,0,"","LMT","","Local Mean Time","";"Asia/Shanghai",15384,86057,33064,0,28800,0,-343,0,0,0,"Shang","C%T","","China% Time","";"Asia/Shanghai",33064,0,"","",28800,0,0,0,"","","PRC","C%T","","China% Time","";"Asia/Singapore","","",15385,0,24925,0,"","",0,0,"","LMT","","Local Mean Time","";"Asia/Singapore",15385,0,16997,0,24925,0,0,0,275,0,"","SMT","","Singapore Mean Time","";"Asia/Singapore",16997,275,27073,0,25200,0,275,0,0,1200,"","+07","","UTC+07:00","";"Asia/Singapore",27073,1200,28168,0,25200,1200,0,1200,1200,-1200,"","","+0720","","UTC+07:20";"Asia/Singapore",28168,86400,30238,0,26400,0,1200,-1200,600,0,"","+0720","","UTC+07:20","";"Asia/Singapore",30238,600,30406,0,27000,0,600,0,5400,0,"","+0730","","UTC+07:30","";"Asia/Singapore",30406,5400,31710,0,32400,0,5400,0,-5400,0,"","+09","","UTC+09:00","";"Asia/Singapore",31709,81000,44969,84600,27000,0,-5400,0,1800,0,"","+0730","","UTC+07:30","";"Asia/Singapore",44970,0,"","",28800,0,1800,0,"","","","+08","","UTC+08:00","";"Asia/Srednekolymsk","","",23907,0,36892,0,"","",-892,0,"","LMT","","Local Mean Time","";"Asia/Srednekolymsk",23906,85508,26148,0,36000,0,-892,0,3600,0,"","+10","","UTC+10:00","";"Asia/Srednekolymsk",26148,3600,48346,7200,39600,0,3600,0,-3600,0,"Russia","+11","+12","UTC+11:00","UTC+12:00";"Asia/Srednekolymsk",48346,3600,48640,7200,36000,0,-3600,0,3600,0,"Russia","+10","+11","UTC+10:00","UTC+11:00";"Asia/Srednekolymsk",48640,10800,55647,7200,39600,0,3600,0,3600,0,"Russia","+11","+12","UTC+11:00","UTC+12:00";"Asia/Srednekolymsk",55647,10800,56956,7200,43200,0,3600,0,-3600,0,"","+12","","UTC+12:00","";"Asia/Srednekolymsk",56956,3600,"","",39600,0,-3600,0,"","","","+11","","UTC+11:00","";"Asia/Taipei","","",13559,0,29160,0,"","",-360,0,"","LMT","","Local Mean Time","";"Asia/Taipei",13558,86040,28807,0,28800,0,-360,0,3600,0,"","CST","","China Standard Time","";"Asia/Taipei",28807,3600,31719,3600,32400,0,3600,0,-3600,0,"","JST","","Japan Standard Time","";"Asia/Taipei",31719,0,"","",28800,0,-3600,0,"","","Taiwan","C%T","","China% Time","";"Asia/Tashkent","","",23907,0,16631,0,"","",1369,0,"","LMT","","Local Mean Time","";"Asia/Tashkent",23907,1369,26148,0,18000,0,1369,0,3600,0,"","+05","","UTC+05:00","";"Asia/Tashkent",26148,3600,48346,7200,21600,0,3600,0,-3600,0,"RussiaAsia","+06","+07","UTC+06:00","UTC+07:00";"Asia/Tashkent",48346,3600,48622,0,18000,0,-3600,0,0,0,"RussiaAsia","+05","+06","UTC+05:00","UTC+06:00";"Asia/Tashkent",48622,0,"","",18000,0,0,0,"","","","+05","","UTC+05:00","";"Asia/Tbilisi","","",7715,0,10751,0,"","",0,0,"","LMT","","Local Mean Time","";"Asia/Tbilisi",7715,0,23907,0,10751,0,0,0,49,0,"","TBMT","","Tbilisi Mean Time","";"Asia/Tbilisi",23907,49,35898,0,10800,0,49,0,3600,0,"","+03","","UTC+03:00","";"Asia/Tbilisi",35898,3600,48346,7200,14400,0,3600,0,-3600,0,"RussiaAsia","+04","+05","UTC+04:00","UTC+05:00";"Asia/Tbilisi",48346,3600,48622,0,10800,0,-3600,0,0,0,"RussiaAsia","+03","+04","UTC+03:00","UTC+04:00";"Asia/Tbilisi",48622,0,49620,0,10800,0,0,0,3600,0,"E-EurAsia","+03","+04","UTC+03:00","UTC+04:00";"Asia/Tbilisi",49620,3600,50383,0,14400,0,3600,0,0,3600,"E-EurAsia","+04","+05","UTC+04:00","UTC+05:00";"Asia/Tbilisi",50383,3600,50537,0,14400,3600,0,3600,0,-3600,"","+05","","UTC+05:00","";"Asia/Tbilisi",50536,82800,53183,0,14400,0,0,-3600,-3600,0,"E-EurAsia","+04","+05","UTC+04:00","UTC+05:00";"Asia/Tbilisi",53182,82800,53456,7200,10800,0,-3600,0,3600,0,"RussiaAsia","+03","+04","UTC+03:00","UTC+04:00";"Asia/Tbilisi",53456,10800,"","",14400,0,3600,0,"","","","+04","","UTC+04:00","";"Asia/Tehran","","",20863,0,12344,0,"","",0,0,"","LMT","","Local Mean Time","";"Asia/Tehran",20863,0,27966,0,12344,0,0,0,256,0,"","TMT","","Tehran Mean Time","";"Asia/Tehran",27966,256,43437,0,12600,0,256,0,1800,0,"Iran","+0330","+0430","UTC+03:30","UTC+04:30";"Asia/Tehran",43437,1800,43874,0,14400,0,1800,0,-1800,0,"Iran","+04","+05","UTC+04:00","UTC+05:00";"Asia/Tehran",43873,84600,"","",12600,0,-1800,0,"","","Iran","+0330","+0430","UTC+03:30","UTC+04:30";"Asia/Thimphu","","",32412,0,21516,0,"","",-1716,0,"","LMT","","Local Mean Time","";"Asia/Thimphu",32411,84684,47069,0,19800,0,-1716,0,1800,0,"","+0530","","UTC+05:30","";"Asia/Thimphu",47069,1800,"","",21600,0,1800,0,"","","","+06","","UTC+06:00","";"Asia/Tokyo","","",10637,1139,33539,0,"","",-1139,0,"","LMT","","Local Mean Time","";"Asia/Tokyo",10637,0,"","",32400,0,-1139,0,"","","Japan","J%T","","Japan% Time","";"Asia/Tomsk","","",22314,0,20391,0,"","",1209,0,"","LMT","","Local Mean Time","";"Asia/Tomsk",22314,1209,26148,0,21600,0,1209,0,3600,0,"","+06","","UTC+06:00","";"Asia/Tomsk",26148,3600,48346,7200,25200,0,3600,0,-3600,0,"Russia","+07","+08","UTC+07:00","UTC+08:00";"Asia/Tomsk",48346,3600,48640,7200,21600,0,-3600,0,3600,0,"Russia","+06","+07","UTC+06:00","UTC+07:00";"Asia/Tomsk",48640,10800,52395,10800,25200,0,3600,0,-3600,0,"Russia","+07","+08","UTC+07:00","UTC+08:00";"Asia/Tomsk",52395,7200,55647,7200,21600,0,-3600,0,3600,0,"Russia","+06","+07","UTC+06:00","UTC+07:00";"Asia/Tomsk",55647,10800,56956,7200,25200,0,3600,0,-3600,0,"","+07","","UTC+07:00","";"Asia/Tomsk",56956,3600,57537,7200,21600,0,-3600,0,3600,0,"","+06","","UTC+06:00","";"Asia/Tomsk",57537,10800,"","",25200,0,3600,0,"","","","+07","","UTC+07:00","";"Asia/Ulaanbaatar","","",17058,0,25652,0,"","",-452,0,"","LMT","","Local Mean Time","";"Asia/Ulaanbaatar",17057,85948,43509,0,25200,0,-452,0,3600,0,"","+07","","UTC+07:00","";"Asia/Ulaanbaatar",43509,3600,"","",28800,0,3600,0,"","","Mongol","+08","+09","UTC+08:00","UTC+09:00";"Asia/Urumqi","","",25246,0,21020,0,"","",580,0,"","LMT","","Local Mean Time","";"Asia/Urumqi",25246,580,"","",21600,0,580,0,"","","","+06","","UTC+06:00",""}</definedName>
    <definedName name="CHRONO_DATA._TIMEZONE_ASIA_07" hidden="1">{"Asia/Ust-Nera","","",22307,0,34374,0,"","",-5574,0,"","LMT","","Local Mean Time","";"Asia/Ust-Nera",22306,80826,26148,0,28800,0,-5574,0,3600,0,"","+08","","UTC+08:00","";"Asia/Ust-Nera",26148,3600,44695,0,32400,0,3600,0,7200,0,"Russia","+09","+10","UTC+09:00","UTC+10:00";"Asia/Ust-Nera",44695,7200,48346,7200,39600,0,7200,0,-3600,0,"Russia","+11","+12","UTC+11:00","UTC+12:00";"Asia/Ust-Nera",48346,3600,48640,7200,36000,0,-3600,0,3600,0,"Russia","+10","+11","UTC+10:00","UTC+11:00";"Asia/Ust-Nera",48640,10800,55647,7200,39600,0,3600,0,3600,0,"Russia","+11","+12","UTC+11:00","UTC+12:00";"Asia/Ust-Nera",55647,10800,55817,0,43200,0,3600,0,-3600,0,"","+12","","UTC+12:00","";"Asia/Ust-Nera",55816,82800,56956,7200,39600,0,-3600,0,-3600,0,"","+11","","UTC+11:00","";"Asia/Ust-Nera",56956,3600,"","",36000,0,-3600,0,"","","","+10","","UTC+10:00","";"Asia/Vladivostok","","",23373,0,31651,0,"","",749,0,"","LMT","","Local Mean Time","";"Asia/Vladivostok",23373,749,26148,0,32400,0,749,0,3600,0,"","+09","","UTC+09:00","";"Asia/Vladivostok",26148,3600,48346,7200,36000,0,3600,0,-3600,0,"Russia","+10","+11","UTC+10:00","UTC+11:00";"Asia/Vladivostok",48346,3600,48640,7200,32400,0,-3600,0,3600,0,"Russia","+09","+10","UTC+09:00","UTC+10:00";"Asia/Vladivostok",48640,10800,55647,7200,36000,0,3600,0,3600,0,"Russia","+10","+11","UTC+10:00","UTC+11:00";"Asia/Vladivostok",55647,10800,56956,7200,39600,0,3600,0,-3600,0,"","+11","","UTC+11:00","";"Asia/Vladivostok",56956,3600,"","",36000,0,-3600,0,"","","","+10","","UTC+10:00","";"Asia/Yakutsk","","",22307,0,31138,0,"","",-2338,0,"","LMT","","Local Mean Time","";"Asia/Yakutsk",22306,84062,26148,0,28800,0,-2338,0,3600,0,"","+08","","UTC+08:00","";"Asia/Yakutsk",26148,3600,48346,7200,32400,0,3600,0,-3600,0,"Russia","+09","+10","UTC+09:00","UTC+10:00";"Asia/Yakutsk",48346,3600,48640,7200,28800,0,-3600,0,3600,0,"Russia","+08","+09","UTC+08:00","UTC+09:00";"Asia/Yakutsk",48640,10800,55647,7200,32400,0,3600,0,3600,0,"Russia","+09","+10","UTC+09:00","UTC+10:00";"Asia/Yakutsk",55647,10800,56956,7200,36000,0,3600,0,-3600,0,"","+10","","UTC+10:00","";"Asia/Yakutsk",56956,3600,"","",32400,0,-3600,0,"","","","+09","","UTC+09:00","";"Asia/Yangon","","",7715,0,23087,0,"","",0,0,"","LMT","","Local Mean Time","";"Asia/Yangon",7715,0,22324,0,23087,0,0,0,313,0,"","RMT","","Rangoon Mean Time","";"Asia/Yangon",22324,313,30480,0,23400,0,313,0,9000,0,"","+0630","","UTC+06:30","";"Asia/Yangon",30480,9000,31578,0,32400,0,9000,0,-9000,0,"","+09","","UTC+09:00","";"Asia/Yangon",31577,77400,"","",23400,0,-9000,0,"","","","+0630","","UTC+06:30","";"Asia/Yekaterinburg","","",21047,0,14553,0,"","",-1048,0,"","LMT","","Local Mean Time","";"Asia/Yekaterinburg",21046,85352,22154,14400,13505,0,-1048,0,895,0,"","PMT","","Perm Mean Time","";"Asia/Yekaterinburg",22154,15295,26148,0,14400,0,895,0,3600,0,"","+04","","UTC+04:00","";"Asia/Yekaterinburg",26148,3600,48346,7200,18000,0,3600,0,-3600,0,"Russia","+05","+06","UTC+05:00","UTC+06:00";"Asia/Yekaterinburg",48346,3600,48640,7200,14400,0,-3600,0,3600,0,"Russia","+04","+05","UTC+04:00","UTC+05:00";"Asia/Yekaterinburg",48640,10800,55647,7200,18000,0,3600,0,3600,0,"Russia","+05","+06","UTC+05:00","UTC+06:00";"Asia/Yekaterinburg",55647,10800,56956,7200,21600,0,3600,0,-3600,0,"","+06","","UTC+06:00","";"Asia/Yekaterinburg",56956,3600,"","",18000,0,-3600,0,"","","","+05","","UTC+05:00","";"Asia/Yerevan","","",23907,0,10680,0,"","",120,0,"","LMT","","Local Mean Time","";"Asia/Yerevan",23907,120,35898,0,10800,0,120,0,3600,0,"","+03","","UTC+03:00","";"Asia/Yerevan",35898,3600,48346,7200,14400,0,3600,0,-3600,0,"RussiaAsia","+04","+05","UTC+04:00","UTC+05:00";"Asia/Yerevan",48346,3600,49984,7200,10800,0,-3600,0,3600,0,"RussiaAsia","+03","+04","UTC+03:00","UTC+04:00";"Asia/Yerevan",49984,10800,50449,0,14400,0,3600,0,0,0,"","+04","","UTC+04:00","";"Asia/Yerevan",50449,0,55562,0,14400,0,0,0,0,0,"RussiaAsia","+04","+05","UTC+04:00","UTC+05:00";"Asia/Yerevan",55562,0,"","",14400,0,0,0,"","","Armenia","+04","+05","UTC+04:00","UTC+05:00"}</definedName>
    <definedName name="CHRONO_DATA._TIMEZONE_ATLANTIC" hidden="1">{"Atlantic/Azores","","",9176,0,-6160,0,"","",-712,0,"","LMT","","Local Mean Time","";"Atlantic/Azores",9175,85688,19402,328,-6872,0,-712,0,-328,0,"","HMT","","Horta Mean Time","";"Atlantic/Azores",19402,0,30474,79200,-7200,0,-328,0,0,0,"Port","−02","−01","UTC−02:00","UTC−01:00";"Atlantic/Azores",30474,79200,30586,79200,-7200,0,0,0,0,0,"Port","+00","","UTC+00:00","";"Atlantic/Azores",30586,79200,30831,79200,-7200,0,0,0,0,0,"Port","−02","−01","UTC−02:00","UTC−01:00";"Atlantic/Azores",30831,79200,30964,79200,-7200,0,0,0,0,0,"Port","+00","","UTC+00:00","";"Atlantic/Azores",30964,79200,31202,79200,-7200,0,0,0,0,0,"Port","−02","−01","UTC−02:00","UTC−01:00";"Atlantic/Azores",31202,79200,31328,79200,-7200,0,0,0,0,0,"Port","+00","","UTC+00:00","";"Atlantic/Azores",31328,79200,31566,79200,-7200,0,0,0,0,0,"Port","−02","−01","UTC−02:00","UTC−01:00";"Atlantic/Azores",31566,79200,31692,79200,-7200,0,0,0,0,0,"Port","+00","","UTC+00:00","";"Atlantic/Azores",31692,79200,39218,7200,-7200,0,0,0,3600,0,"Port","−02","−01","UTC−02:00","UTC−01:00";"Atlantic/Azores",39218,10800,45602,3600,-3600,0,3600,0,0,0,"Port","−01","+00","UTC−01:00","UTC+00:00";"Atlantic/Azores",45602,3600,48892,3600,-3600,0,0,0,3600,0,"W-Eur","−01","+00","UTC−01:00","UTC+00:00";"Atlantic/Azores",48892,7200,49074,3600,0,0,3600,0,-3600,0,"EU","WE%T","","Western European% Time","";"Atlantic/Azores",49074,0,"","",-3600,0,-3600,0,"","","EU","−01","+00","UTC−01:00","UTC+00:00";"Atlantic/Bermuda","","",11368,0,-15558,0,"","",0,0,"","LMT","","Local Mean Time","";"Atlantic/Bermuda",11368,0,25977,7200,-15558,0,0,0,1158,0,"Bermuda","BMT","BST","Bermuda Mean Time","Bermuda Summer Time";"Atlantic/Bermuda",25977,8358,42165,7200,-14400,0,1158,0,0,0,"Bermuda","A%T","","Atlantic% Time","";"Atlantic/Bermuda",42165,7200,42778,0,-14400,0,0,0,0,0,"Canada","A%T","","Atlantic% Time","";"Atlantic/Bermuda",42778,0,"","",-14400,0,0,0,"","","US","A%T","","Atlantic% Time","";"Atlantic/Canary","","",23114,0,-3696,0,"","",96,0,"","LMT","","Local Mean Time","";"Atlantic/Canary",23114,96,32093,3600,-3600,0,96,0,3600,0,"","−01","","UTC−01:00","";"Atlantic/Canary",32093,7200,44335,0,0,0,3600,0,0,3600,"","WET","","Western European Time","";"Atlantic/Canary",44335,3600,44510,7200,0,3600,0,3600,0,-3600,"","","WEST","","Western European Summer Time";"Atlantic/Canary",44510,3600,"","",0,0,0,-3600,"","","EU","WE%T","","Western European% Time","";"Atlantic/Cape_Verde","","",19402,1556,-5644,0,"","",-1556,0,"","LMT","","Local Mean Time","";"Atlantic/Cape_Verde",19402,0,30603,0,-7200,0,-1556,0,0,3600,"","−02","","UTC−02:00","";"Atlantic/Cape_Verde",30603,3600,31743,0,-7200,3600,0,3600,0,-3600,"","","−01","","UTC−01:00";"Atlantic/Cape_Verde",31742,82800,42741,7200,-7200,0,0,-3600,3600,0,"","−02","","UTC−02:00","";"Atlantic/Cape_Verde",42741,10800,"","",-3600,0,3600,0,"","","","−01","","UTC−01:00","";"Atlantic/Faroe","","",17951,0,-1624,0,"","",1624,0,"","LMT","","Local Mean Time","";"Atlantic/Faroe",17951,1624,44605,0,0,0,1624,0,0,0,"","WET","","Western European Time","";"Atlantic/Faroe",44605,0,"","",0,0,0,0,"","","EU","WE%T","","Western European% Time","";"Atlantic/Madeira","","",9176,0,-4056,0,"","",0,0,"","LMT","","Local Mean Time","";"Atlantic/Madeira",9176,0,19401,85944,-4056,0,0,0,456,0,"","FMT","","Funchal Mean Time","";"Atlantic/Madeira",19402,0,30474,79200,-3600,0,456,0,0,0,"Port","−01","+00","UTC−01:00","UTC+00:00";"Atlantic/Madeira",30474,79200,30586,79200,-3600,0,0,0,0,0,"Port","+01","","UTC+01:00","";"Atlantic/Madeira",30586,79200,30831,79200,-3600,0,0,0,0,0,"Port","−01","+00","UTC−01:00","UTC+00:00";"Atlantic/Madeira",30831,79200,30964,79200,-3600,0,0,0,0,0,"Port","+01","","UTC+01:00","";"Atlantic/Madeira",30964,79200,31202,79200,-3600,0,0,0,0,0,"Port","−01","+00","UTC−01:00","UTC+00:00";"Atlantic/Madeira",31202,79200,31328,79200,-3600,0,0,0,0,0,"Port","+01","","UTC+01:00","";"Atlantic/Madeira",31328,79200,31566,79200,-3600,0,0,0,0,0,"Port","−01","+00","UTC−01:00","UTC+00:00";"Atlantic/Madeira",31566,79200,31692,79200,-3600,0,0,0,0,0,"Port","+01","","UTC+01:00","";"Atlantic/Madeira",31692,79200,39218,7200,-3600,0,0,0,3600,0,"Port","−01","+00","UTC−01:00","UTC+00:00";"Atlantic/Madeira",39218,10800,45602,3600,0,0,3600,0,0,0,"Port","WE%T","","Western European% Time","";"Atlantic/Madeira",45602,3600,"","",0,0,0,0,"","","EU","WE%T","","Western European% Time","";"Atlantic/South_Georgia","","",11368,0,-8768,0,"","",1568,0,"","LMT","","Local Mean Time","";"Atlantic/South_Georgia",11368,1568,"","",-7200,0,1568,0,"","","","−02","","UTC−02:00","";"Atlantic/Stanley","","",11368,0,-13884,0,"","",0,0,"","LMT","","Local Mean Time","";"Atlantic/Stanley",11368,0,19473,0,-13884,0,0,0,-516,0,"","SMT","","Stanley Mean Time","";"Atlantic/Stanley",19472,85884,45455,0,-14400,0,-516,0,3600,0,"Falk","−04","−03","UTC−04:00","UTC−03:00";"Atlantic/Stanley",45455,3600,46323,0,-10800,0,3600,0,-3600,0,"Falk","−03","−02","UTC−03:00","UTC−02:00";"Atlantic/Stanley",46322,82800,55444,7200,-14400,0,-3600,0,3600,0,"Falk","−04","−03","UTC−04:00","UTC−03:00";"Atlantic/Stanley",55444,10800,"","",-10800,0,3600,0,"","","","−03","","UTC−03:00",""}</definedName>
    <definedName name="CHRONO_DATA._TIMEZONE_AUSTRALIA" hidden="1">{"Australia/Adelaide","","",13225,0,33260,0,"","",-860,0,"","LMT","","Local Mean Time","";"Australia/Adelaide",13224,85540,14775,0,32400,0,-860,0,1800,0,"","ACST","","Australian Central Standard Time","";"Australia/Adelaide",14775,1800,40952,0,34200,0,1800,0,0,0,"Aus","AC%T","","Australian Central% Time","";"Australia/Adelaide",40952,0,"","",34200,0,0,0,"","","AS","AC%T","","Australian Central% Time","";"Australia/Brisbane","","",13194,0,36728,0,"","",-728,0,"","LMT","","Local Mean Time","";"Australia/Brisbane",13193,85672,40952,0,36000,0,-728,0,0,0,"Aus","AE%T","","Australian Eastern% Time","";"Australia/Brisbane",40952,0,"","",36000,0,0,0,"","","AQ","AE%T","","Australian Eastern% Time","";"Australia/Broken_Hill","","",13225,0,33948,0,"","",2052,0,"","LMT","","Local Mean Time","";"Australia/Broken_Hill",13225,2052,13794,0,36000,0,2052,0,-3600,0,"","AEST","","Australian Eastern Standard Time","";"Australia/Broken_Hill",13793,82800,14775,0,32400,0,-3600,0,1800,0,"","ACST","","Australian Central Standard Time","";"Australia/Broken_Hill",14775,1800,40952,0,34200,0,1800,0,0,0,"Aus","AC%T","","Australian Central% Time","";"Australia/Broken_Hill",40952,0,51544,0,34200,0,0,0,0,0,"AN","AC%T","","Australian Central% Time","";"Australia/Broken_Hill",51544,0,"","",34200,0,0,0,"","","AS","AC%T","","Australian Central% Time","";"Australia/Darwin","","",13225,0,31400,0,"","",1000,0,"","LMT","","Local Mean Time","";"Australia/Darwin",13225,1000,14775,0,32400,0,1000,0,1800,0,"","ACST","","Australian Central Standard Time","";"Australia/Darwin",14775,1800,"","",34200,0,1800,0,"","","Aus","AC%T","","Australian Central% Time","";"Australia/Eucla","","",13528,0,30928,0,"","",572,0,"","LMT","","Local Mean Time","";"Australia/Eucla",13528,572,30906,0,31500,0,572,0,0,0,"Aus","ACW%T","","Australian Central Western % Time","";"Australia/Eucla",30906,0,"","",31500,0,0,0,"","","AW","ACW%T","","Australian Central Western % Time","";"Australia/Hobart","","",13437,0,35356,0,"","",644,0,"","LMT","","Local Mean Time","";"Australia/Hobart",13437,644,22255,0,36000,0,644,0,0,0,"AT","AE%T","","Australian Eastern% Time","";"Australia/Hobart",22255,0,39491,0,36000,0,0,0,0,0,"Aus","AE%T","","Australian Eastern% Time","";"Australia/Hobart",39491,0,"","",36000,0,0,0,"","","AT","AE%T","","Australian Eastern% Time","";"Australia/Lindeman","","",13194,0,35756,0,"","",244,0,"","LMT","","Local Mean Time","";"Australia/Lindeman",13194,244,40952,0,36000,0,244,0,0,0,"Aus","AE%T","","Australian Eastern% Time","";"Australia/Lindeman",40952,0,48804,0,36000,0,0,0,0,0,"AQ","AE%T","","Australian Eastern% Time","";"Australia/Lindeman",48804,0,"","",36000,0,0,0,"","","Holiday","AE%T","","Australian Eastern% Time","";"Australia/Lord_Howe","","",13225,0,38180,0,"","",-2180,0,"","LMT","","Local Mean Time","";"Australia/Lord_Howe",13224,84220,44664,0,36000,0,-2180,0,1800,0,"","AEST","","Australian Eastern Standard Time","";"Australia/Lord_Howe",44664,1800,46247,0,37800,0,1800,0,0,0,"LH","+1030","+1130","UTC+10:30","UTC+11:30";"Australia/Lord_Howe",46247,0,"","",37800,0,0,0,"","","LH","LH%T","","Lord Howe% Time","";"Australia/Melbourne","","",13225,0,34792,0,"","",1208,0,"","LMT","","Local Mean Time","";"Australia/Melbourne",13225,1208,40952,0,36000,0,1208,0,0,0,"Aus","AE%T","","Australian Eastern% Time","";"Australia/Melbourne",40952,0,"","",36000,0,0,0,"","","AV","AE%T","","Australian Eastern% Time","";"Australia/Perth","","",13528,0,27804,0,"","",996,0,"","LMT","","Local Mean Time","";"Australia/Perth",13528,996,30906,0,28800,0,996,0,0,0,"Aus","AW%T","","Australian Western% Time","";"Australia/Perth",30906,0,"","",28800,0,0,0,"","","AW","AW%T","","Australian Western% Time","";"Australia/Sydney","","",13225,0,36292,0,"","",-292,0,"","LMT","","Local Mean Time","";"Australia/Sydney",13224,86108,40952,0,36000,0,-292,0,0,0,"Aus","AE%T","","Australian Eastern% Time","";"Australia/Sydney",40952,0,"","",36000,0,0,0,"","","AN","AE%T","","Australian Eastern% Time",""}</definedName>
    <definedName name="CHRONO_DATA._TIMEZONE_COORDS_DATA_1" hidden="1">{"Africa/Abidjan",5.31666666666667,-4.03333333333333;"Africa/Algiers",36.7833333333333,3.05;"Africa/Bissau",11.85,-15.5833333333333;"Africa/Cairo",30.05,31.25;"Africa/Casablanca",33.65,-7.58333333333333;"Africa/Ceuta",35.8833333333333,-5.31666666666667;"Africa/El_Aaiun",27.15,-13.2;"Africa/Johannesburg",-26.25,28;"Africa/Juba",4.85,31.6166666666667;"Africa/Khartoum",15.6,32.5333333333333;"Africa/Lagos",6.45,3.4;"Africa/Maputo",-25.9666666666667,32.5833333333333;"Africa/Monrovia",6.3,-10.7833333333333;"Africa/Nairobi",-1.28333333333333,36.8166666666667;"Africa/Ndjamena",12.1166666666667,15.05;"Africa/Sao_Tome",0.333333333333333,6.73333333333333;"Africa/Tripoli",32.9,13.1833333333333;"Africa/Tunis",36.8,10.1833333333333;"Africa/Windhoek",-22.5666666666667,17.1;"America/Adak",51.88,-176.658055555556;"America/Anchorage",61.2180555555556,-149.900277777778;"America/Araguaina",-7.2,-48.2;"America/Argentina/Buenos_Aires",-34.6,-58.45;"America/Argentina/Catamarca",-28.4666666666667,-65.7833333333333;"America/Argentina/Cordoba",-31.4,-64.1833333333333;"America/Argentina/Jujuy",-24.1833333333333,-65.3;"America/Argentina/La_Rioja",-29.4333333333333,-66.85;"America/Argentina/Mendoza",-32.8833333333333,-68.8166666666667;"America/Argentina/Rio_Gallegos",-51.6333333333333,-69.2166666666667;"America/Argentina/Salta",-24.7833333333333,-65.4166666666667;"America/Argentina/San_Juan",-31.5333333333333,-68.5166666666667;"America/Argentina/San_Luis",-33.3166666666667,-66.35;"America/Argentina/Tucuman",-26.8166666666667,-65.2166666666667;"America/Argentina/Ushuaia",-54.8,-68.3;"America/Asuncion",-25.2666666666667,-57.6666666666667;"America/Bahia",-12.9833333333333,-38.5166666666667;"America/Bahia_Banderas",20.8,-105.25;"America/Barbados",13.1,-59.6166666666667;"America/Belem",-1.45,-48.4833333333333;"America/Belize",17.5,-88.2;"America/Boa_Vista",2.81666666666667,-60.6666666666667;"America/Bogota",4.6,-74.0833333333333;"America/Boise",43.6136111111111,-116.2025;"America/Cambridge_Bay",69.1138888888889,-105.052777777778;"America/Campo_Grande",-20.45,-54.6166666666667;"America/Cancun",21.0833333333333,-86.7666666666667;"America/Caracas",10.5,-66.9333333333333;"America/Cayenne",4.93333333333333,-52.3333333333333;"America/Chicago",41.85,-87.65;"America/Chihuahua",28.6333333333333,-106.083333333333;"America/Ciudad_Juarez",31.7333333333333,-106.483333333333;"America/Costa_Rica",9.93333333333333,-84.0833333333333;"America/Cuiaba",-15.5833333333333,-56.0833333333333;"America/Danmarkshavn",76.7666666666667,-18.6666666666667;"America/Dawson",64.0666666666667,-139.416666666667;"America/Dawson_Creek",55.7666666666667,-120.233333333333;"America/Denver",39.7391666666667,-104.984166666667;"America/Detroit",42.3313888888889,-83.0458333333333;"America/Edmonton",53.55,-113.466666666667;"America/Eirunepe",-6.66666666666667,-69.8666666666667;"America/El_Salvador",13.7,-89.2;"America/Fort_Nelson",58.8,-122.7;"America/Fortaleza",-3.71666666666667,-38.5;"America/Glace_Bay",46.2,-59.95;"America/Goose_Bay",53.3333333333333,-60.4166666666667;"America/Grand_Turk",21.4666666666667,-71.1333333333333;"America/Guatemala",14.6333333333333,-90.5166666666667;"America/Guayaquil",-2.16666666666667,-79.8333333333333;"America/Guyana",6.8,-58.1666666666667;"America/Halifax",44.65,-63.6;"America/Havana",23.1333333333333,-82.3666666666667;"America/Hermosillo",29.0666666666667,-110.966666666667;"America/Indiana/Indianapolis",39.7683333333333,-86.1580555555556;"America/Indiana/Knox",41.2958333333333,-86.625;"America/Indiana/Marengo",38.3755555555556,-86.3447222222222;"America/Indiana/Petersburg",38.4919444444444,-87.2786111111111;"America/Indiana/Tell_City",37.9530555555556,-86.7613888888889;"America/Indiana/Vevay",38.7477777777778,-85.0672222222222;"America/Indiana/Vincennes",38.6772222222222,-87.5286111111111;"America/Indiana/Winamac",41.0513888888889,-86.6030555555556;"America/Inuvik",68.3497222222222,-133.716666666667;"America/Iqaluit",63.7333333333333,-68.4666666666667;"America/Jamaica",17.9680555555556,-76.7933333333333;"America/Juneau",58.3019444444444,-134.419722222222;"America/Kentucky/Louisville",38.2541666666667,-85.7594444444444;"America/Kentucky/Monticello",36.8297222222222,-84.8491666666667;"America/La_Paz",-16.5,-68.15;"America/Lima",-12.05,-77.05;"America/Los_Angeles",34.0522222222222,-118.242777777778;"America/Maceio",-9.66666666666667,-35.7166666666667;"America/Managua",12.15,-86.2833333333333;"America/Manaus",-3.13333333333333,-60.0166666666667;"America/Martinique",14.6,-61.0833333333333;"America/Matamoros",25.8333333333333,-97.5;"America/Mazatlan",23.2166666666667,-106.416666666667;"America/Menominee",45.1077777777778,-87.6141666666667;"America/Merida",20.9666666666667,-89.6166666666667;"America/Metlakatla",55.1269444444444,-131.576388888889;"America/Mexico_City",19.4,-99.15;"America/Miquelon",47.05,-56.3333333333333;"America/Moncton",46.1,-64.7833333333333;"America/Monterrey",25.6666666666667,-100.316666666667;"America/Montevideo",-34.9091666666667,-56.2125;"America/New_York",40.7141666666667,-74.0063888888889;"America/Nome",64.5011111111111,-165.406388888889;"America/Noronha",-3.85,-32.4166666666667;"America/North_Dakota/Beulah",47.2641666666667,-101.777777777778;"America/North_Dakota/Center",47.1163888888889,-101.299166666667;"America/North_Dakota/New_Salem",46.845,-101.410833333333;"America/Nuuk",64.1833333333333,-51.7333333333333;"America/Ojinaga",29.5666666666667,-104.416666666667;"America/Panama",8.96666666666667,-79.5333333333333;"America/Paramaribo",5.83333333333333,-55.1666666666667;"America/Phoenix",33.4483333333333,-112.073333333333;"America/Port-au-Prince",18.5333333333333,-72.3333333333333;"America/Porto_Velho",-8.76666666666667,-63.9;"America/Puerto_Rico",18.4683333333333,-66.1061111111111;"America/Punta_Arenas",-53.15,-70.9166666666667;"America/Rankin_Inlet",62.8166666666667,-92.0830555555555;"America/Recife",-8.05,-34.9;"America/Regina",50.4,-104.65;"America/Resolute",74.6955555555556,-94.8291666666667;"America/Rio_Branco",-9.96666666666667,-67.8;"America/Santarem",-2.43333333333333,-54.8666666666667;"America/Santiago",-33.45,-70.6666666666667;"America/Santo_Domingo",18.4666666666667,-69.9;"America/Sao_Paulo",-23.5333333333333,-46.6166666666667;"America/Scoresbysund",70.4833333333333,-21.9666666666667;"America/Sitka",57.1763888888889,-135.301944444444;"America/St_Johns",47.5666666666667,-52.7166666666667;"America/Swift_Current",50.2833333333333,-107.833333333333;"America/Tegucigalpa",14.1,-87.2166666666667;"America/Thule",76.5666666666667,-68.7833333333333;"America/Tijuana",32.5333333333333,-117.016666666667;"America/Toronto",43.65,-79.3833333333333;"America/Vancouver",49.2666666666667,-123.116666666667;"America/Whitehorse",60.7166666666667,-135.05;"America/Winnipeg",49.8833333333333,-97.15;"America/Yakutat",59.5469444444444,-139.727222222222;"Antarctica/Casey",-66.2833333333333,110.516666666667;"Antarctica/Davis",-68.5833333333333,77.9666666666667;"Antarctica/Macquarie",-54.5,158.95;"Antarctica/Mawson",-67.6,62.8833333333333;"Antarctica/Palmer",-64.8,-64.1;"Antarctica/Rothera",-67.5666666666667,-68.1333333333333;"Antarctica/Troll",-72.0113888888889,2.535;"Antarctica/Vostok",-78.4,106.9}</definedName>
    <definedName name="CHRONO_DATA._TIMEZONE_COORDS_DATA_2" hidden="1">{"Asia/Almaty",43.25,76.95;"Asia/Amman",31.95,35.9333333333333;"Asia/Anadyr",64.75,177.483333333333;"Asia/Aqtau",44.5166666666667,50.2666666666667;"Asia/Aqtobe",50.2833333333333,57.1666666666667;"Asia/Ashgabat",37.95,58.3833333333333;"Asia/Atyrau",47.1166666666667,51.9333333333333;"Asia/Baghdad",33.35,44.4166666666667;"Asia/Baku",40.3833333333333,49.85;"Asia/Bangkok",13.75,100.516666666667;"Asia/Barnaul",53.3666666666667,83.75;"Asia/Beirut",33.8833333333333,35.5;"Asia/Bishkek",42.9,74.6;"Asia/Chita",52.05,113.466666666667;"Asia/Choibalsan",48.0666666666667,114.5;"Asia/Colombo",6.93333333333333,79.85;"Asia/Damascus",33.5,36.3;"Asia/Dhaka",23.7166666666667,90.4166666666667;"Asia/Dili",-8.55,125.583333333333;"Asia/Dubai",25.3,55.3;"Asia/Dushanbe",38.5833333333333,68.8;"Asia/Famagusta",35.1166666666667,33.95;"Asia/Gaza",31.5,34.4666666666667;"Asia/Hebron",31.5333333333333,35.095;"Asia/Ho_Chi_Minh",10.75,106.666666666667;"Asia/Hong_Kong",22.2833333333333,114.15;"Asia/Hovd",48.0166666666667,91.65;"Asia/Irkutsk",52.2666666666667,104.333333333333;"Asia/Jakarta",-6.16666666666667,106.8;"Asia/Jayapura",-2.53333333333333,140.7;"Asia/Jerusalem",31.7805555555556,35.2238888888889;"Asia/Kabul",34.5166666666667,69.2;"Asia/Kamchatka",53.0166666666667,158.65;"Asia/Karachi",24.8666666666667,67.05;"Asia/Kathmandu",27.7166666666667,85.3166666666667;"Asia/Khandyga",62.6563888888889,135.553888888889;"Asia/Kolkata",22.5333333333333,88.3666666666667;"Asia/Krasnoyarsk",56.0166666666667,92.8333333333333;"Asia/Kuching",1.55,110.333333333333;"Asia/Macau",22.1972222222222,113.541666666667;"Asia/Magadan",59.5666666666667,150.8;"Asia/Makassar",-5.11666666666667,119.4;"Asia/Manila",14.5833333333333,121;"Asia/Nicosia",35.1666666666667,33.3666666666667;"Asia/Novokuznetsk",53.75,87.1166666666667;"Asia/Novosibirsk",55.0333333333333,82.9166666666667;"Asia/Omsk",55,73.4;"Asia/Oral",51.2166666666667,51.35;"Asia/Pontianak",-0.0333333333333333,109.333333333333;"Asia/Pyongyang",39.0166666666667,125.75;"Asia/Qatar",25.2833333333333,51.5333333333333;"Asia/Qostanay",53.2,63.6166666666667;"Asia/Qyzylorda",44.8,65.4666666666667;"Asia/Riyadh",24.6333333333333,46.7166666666667;"Asia/Sakhalin",46.9666666666667,142.7;"Asia/Samarkand",39.6666666666667,66.8;"Asia/Seoul",37.55,126.966666666667;"Asia/Shanghai",31.2333333333333,121.466666666667;"Asia/Singapore",1.28333333333333,103.85;"Asia/Srednekolymsk",67.4666666666667,153.716666666667;"Asia/Taipei",25.05,121.5;"Asia/Tashkent",41.3333333333333,69.3;"Asia/Tbilisi",41.7166666666667,44.8166666666667;"Asia/Tehran",35.6666666666667,51.4333333333333;"Asia/Thimphu",27.4666666666667,89.65;"Asia/Tokyo",35.6544444444444,139.744722222222;"Asia/Tomsk",56.5,84.9666666666667;"Asia/Ulaanbaatar",47.9166666666667,106.883333333333;"Asia/Urumqi",43.8,87.5833333333333;"Asia/Ust-Nera",64.5602777777778,143.226666666667;"Asia/Vladivostok",43.1666666666667,131.933333333333;"Asia/Yakutsk",62,129.666666666667;"Asia/Yangon",16.7833333333333,96.1666666666667;"Asia/Yekaterinburg",56.85,60.6;"Asia/Yerevan",40.1833333333333,44.5;"Atlantic/Azores",37.7333333333333,-25.6666666666667;"Atlantic/Bermuda",32.2833333333333,-64.7666666666667;"Atlantic/Canary",28.1,-15.4;"Atlantic/Cape_Verde",14.9166666666667,-23.5166666666667;"Atlantic/Faroe",62.0166666666667,-6.76666666666667;"Atlantic/Madeira",32.6333333333333,-16.9;"Atlantic/South_Georgia",-54.2666666666667,-36.5333333333333;"Atlantic/Stanley",-51.7,-57.85;"Australia/Adelaide",-34.9166666666667,138.583333333333;"Australia/Brisbane",-27.4666666666667,153.033333333333;"Australia/Broken_Hill",-31.95,141.45;"Australia/Darwin",-12.4666666666667,130.833333333333;"Australia/Eucla",-31.7166666666667,128.866666666667;"Australia/Hobart",-42.8833333333333,147.316666666667;"Australia/Lindeman",-20.2666666666667,149;"Australia/Lord_Howe",-31.55,159.083333333333;"Australia/Melbourne",-37.8166666666667,144.966666666667;"Australia/Perth",-31.95,115.85;"Australia/Sydney",-33.8666666666667,151.216666666667;"Europe/Andorra",42.5,1.51666666666667;"Europe/Astrakhan",46.35,48.05;"Europe/Athens",37.9666666666667,23.7166666666667;"Europe/Belgrade",44.8333333333333,20.5;"Europe/Berlin",52.5,13.3666666666667;"Europe/Brussels",50.8333333333333,4.33333333333333;"Europe/Bucharest",44.4333333333333,26.1;"Europe/Budapest",47.5,19.0833333333333;"Europe/Chisinau",47,28.8333333333333;"Europe/Dublin",53.3333333333333,-6.25;"Europe/Gibraltar",36.1333333333333,-5.35;"Europe/Helsinki",60.1666666666667,24.9666666666667;"Europe/Istanbul",41.0166666666667,28.9666666666667;"Europe/Kaliningrad",54.7166666666667,20.5;"Europe/Kirov",58.6,49.65;"Europe/Kyiv",50.4333333333333,30.5166666666667;"Europe/Lisbon",38.7166666666667,-9.13333333333333;"Europe/London",51.5083333333333,-0.125277777777778;"Europe/Madrid",40.4,-3.68333333333333;"Europe/Malta",35.9,14.5166666666667;"Europe/Minsk",53.9,27.5666666666667;"Europe/Moscow",55.7558333333333,37.6177777777778;"Europe/Paris",48.8666666666667,2.33333333333333;"Europe/Prague",50.0833333333333,14.4333333333333;"Europe/Riga",56.95,24.1;"Europe/Rome",41.9,12.4833333333333;"Europe/Samara",53.2,50.15;"Europe/Saratov",51.5666666666667,46.0333333333333;"Europe/Simferopol",44.95,34.1;"Europe/Sofia",42.6833333333333,23.3166666666667;"Europe/Tallinn",59.4166666666667,24.75;"Europe/Tirane",41.3333333333333,19.8333333333333;"Europe/Ulyanovsk",54.3333333333333,48.4;"Europe/Vienna",48.2166666666667,16.3333333333333;"Europe/Vilnius",54.6833333333333,25.3166666666667;"Europe/Volgograd",48.7333333333333,44.4166666666667;"Europe/Warsaw",52.25,21;"Europe/Zurich",47.3833333333333,8.53333333333333;"Indian/Chagos",-7.33333333333333,72.4166666666667;"Indian/Maldives",4.16666666666667,73.5;"Indian/Mauritius",-20.1666666666667,57.5;"Pacific/Apia",-13.8333333333333,-171.733333333333;"Pacific/Auckland",-36.8666666666667,174.766666666667;"Pacific/Bougainville",-6.21666666666667,155.566666666667;"Pacific/Chatham",-43.95,-176.55;"Pacific/Easter",-27.15,-109.433333333333;"Pacific/Efate",-17.6666666666667,168.416666666667;"Pacific/Fakaofo",-9.36666666666667,-171.233333333333;"Pacific/Fiji",-18.1333333333333,178.416666666667;"Pacific/Galapagos",-0.9,-89.6;"Pacific/Gambier",-23.1333333333333,-134.95;"Pacific/Guadalcanal",-9.53333333333333,160.2;"Pacific/Guam",13.4666666666667,144.75;"Pacific/Honolulu",21.3069444444444,-157.858333333333;"Pacific/Kanton",-2.78333333333333,-171.716666666667;"Pacific/Kiritimati",1.86666666666667,-157.333333333333;"Pacific/Kosrae",5.31666666666667,162.983333333333;"Pacific/Kwajalein",9.08333333333333,167.333333333333;"Pacific/Marquesas",-9,-139.5;"Pacific/Nauru",-0.516666666666667,166.916666666667;"Pacific/Niue",-19.0166666666667,-169.916666666667;"Pacific/Norfolk",-29.05,167.966666666667;"Pacific/Noumea",-22.2666666666667,166.45;"Pacific/Pago_Pago",-14.2666666666667,-170.7;"Pacific/Palau",7.33333333333333,134.483333333333;"Pacific/Pitcairn",-25.0666666666667,-130.083333333333;"Pacific/Port_Moresby",-9.5,147.166666666667;"Pacific/Rarotonga",-21.2333333333333,-159.766666666667;"Pacific/Tahiti",-17.5333333333333,-149.566666666667;"Pacific/Tarawa",1.41666666666667,173;"Pacific/Tongatapu",-21.1333333333333,-175.2}</definedName>
    <definedName name="CHRONO_DATA._TIMEZONE_DATA" hidden="1">_xlfn.LAMBDA(_xlfn.VSTACK(CHRONO_DATA._TIMEZONE_AFRICA_01, CHRONO_DATA._TIMEZONE_AFRICA_02, CHRONO_DATA._TIMEZONE_AMERICA_01, CHRONO_DATA._TIMEZONE_AMERICA_02, CHRONO_DATA._TIMEZONE_AMERICA_03, CHRONO_DATA._TIMEZONE_AMERICA_04, CHRONO_DATA._TIMEZONE_AMERICA_05, CHRONO_DATA._TIMEZONE_AMERICA_06, CHRONO_DATA._TIMEZONE_AMERICA_07, CHRONO_DATA._TIMEZONE_AMERICA_08, CHRONO_DATA._TIMEZONE_AMERICA_09, CHRONO_DATA._TIMEZONE_AMERICA_10, CHRONO_DATA._TIMEZONE_AMERICA_11, CHRONO_DATA._TIMEZONE_AMERICA_12, CHRONO_DATA._TIMEZONE_ANTARCTICA, CHRONO_DATA._TIMEZONE_ASIA_01, CHRONO_DATA._TIMEZONE_ASIA_02, CHRONO_DATA._TIMEZONE_ASIA_03, CHRONO_DATA._TIMEZONE_ASIA_04, CHRONO_DATA._TIMEZONE_ASIA_05, CHRONO_DATA._TIMEZONE_ASIA_06, CHRONO_DATA._TIMEZONE_ASIA_07, CHRONO_DATA._TIMEZONE_ATLANTIC, CHRONO_DATA._TIMEZONE_AUSTRALIA, CHRONO_DATA._TIMEZONE_ETC, CHRONO_DATA._TIMEZONE_EUROPE_01, CHRONO_DATA._TIMEZONE_EUROPE_02, CHRONO_DATA._TIMEZONE_EUROPE_03, CHRONO_DATA._TIMEZONE_EUROPE_04, CHRONO_DATA._TIMEZONE_EUROPE_05, CHRONO_DATA._TIMEZONE_INDIAN, CHRONO_DATA._TIMEZONE_PACIFIC_01, CHRONO_DATA._TIMEZONE_PACIFIC_02))</definedName>
    <definedName name="CHRONO_DATA._TIMEZONE_DATA_BY_NAME" hidden="1">_xlfn.LAMBDA(_xlpm.TZName, IF(ARRAYS.IS_ARRAY(_xlpm.TZName), {#CALC!}, IF(ISERROR(_xlpm.TZName), _xlpm.TZName * {1}, _xlfn.LET(_xlpm._sepPos, IFERROR(FIND("/", _xlpm.TZName), 0), IF(_xlpm._sepPos = 0, {#N/A}, _xlfn.LET(_xlpm._region, LEFT(_xlpm.TZName, _xlpm._sepPos - 1), _xlpm._locality, RIGHT(_xlpm.TZName, LEN(_xlpm.TZName) - _xlpm._sepPos), _xlpm._regionTZones, _xlfn.SWITCH(_xlpm._region, "AFRICA", CHRONO_DATA._TIMEZONE_AFRICA(_xlpm._locality), "AMERICA", CHRONO_DATA._TIMEZONE_AMERICA(_xlpm._locality), "ANTARCTICA", CHRONO_DATA._TIMEZONE_ANTARCTICA, "ASIA", CHRONO_DATA._TIMEZONE_ASIA(_xlpm._locality), "ATLANTIC", CHRONO_DATA._TIMEZONE_ATLANTIC, "AUSTRALIA", CHRONO_DATA._TIMEZONE_AUSTRALIA, "ETC", CHRONO_DATA._TIMEZONE_ETC, "EUROPE", CHRONO_DATA._TIMEZONE_EUROPE(_xlpm._locality), "INDIAN", CHRONO_DATA._TIMEZONE_INDIAN, "PACIFIC", CHRONO_DATA._TIMEZONE_PACIFIC(_xlpm._locality), {#N/A}), IF(ARRAYS.H_NA(_xlpm._regionTZones), {#N/A}, _xlfn.LET(_xlpm._nameMatch, _xlfn.CHOOSECOLS(_xlpm._regionTZones, 1) = _xlpm.TZName, _xlfn._xlws.FILTER(_xlpm._regionTZones, _xlpm._nameMatch, {#N/A})))))))))</definedName>
    <definedName name="CHRONO_DATA._TIMEZONE_ETC" hidden="1">{"Etc/GMT","","","","",0,0,"","","","","","+00","","UTC+00:00","";"Etc/GMT+1","","","","",-3600,0,"","","","","","−01","","UTC−01:00","";"Etc/GMT+10","","","","",-36000,0,"","","","","","−10","","UTC−10:00","";"Etc/GMT+11","","","","",-39600,0,"","","","","","−11","","UTC−11:00","";"Etc/GMT+12","","","","",-43200,0,"","","","","","−12","","UTC−12:00","";"Etc/GMT+2","","","","",-7200,0,"","","","","","−02","","UTC−02:00","";"Etc/GMT+3","","","","",-10800,0,"","","","","","−03","","UTC−03:00","";"Etc/GMT+4","","","","",-14400,0,"","","","","","−04","","UTC−04:00","";"Etc/GMT+5","","","","",-18000,0,"","","","","","−05","","UTC−05:00","";"Etc/GMT+6","","","","",-21600,0,"","","","","","−06","","UTC−06:00","";"Etc/GMT+7","","","","",-25200,0,"","","","","","−07","","UTC−07:00","";"Etc/GMT+8","","","","",-28800,0,"","","","","","−08","","UTC−08:00","";"Etc/GMT+9","","","","",-32400,0,"","","","","","−09","","UTC−09:00","";"Etc/GMT-1","","","","",3600,0,"","","","","","+01","","UTC+01:00","";"Etc/GMT-10","","","","",36000,0,"","","","","","+10","","UTC+10:00","";"Etc/GMT-11","","","","",39600,0,"","","","","","+11","","UTC+11:00","";"Etc/GMT-12","","","","",43200,0,"","","","","","+12","","UTC+12:00","";"Etc/GMT-13","","","","",46800,0,"","","","","","+13","","UTC+13:00","";"Etc/GMT-14","","","","",50400,0,"","","","","","+14","","UTC+14:00","";"Etc/GMT-2","","","","",7200,0,"","","","","","+02","","UTC+02:00","";"Etc/GMT-3","","","","",10800,0,"","","","","","+03","","UTC+03:00","";"Etc/GMT-4","","","","",14400,0,"","","","","","+04","","UTC+04:00","";"Etc/GMT-5","","","","",18000,0,"","","","","","+05","","UTC+05:00","";"Etc/GMT-6","","","","",21600,0,"","","","","","+06","","UTC+06:00","";"Etc/GMT-7","","","","",25200,0,"","","","","","+07","","UTC+07:00","";"Etc/GMT-8","","","","",28800,0,"","","","","","+08","","UTC+08:00","";"Etc/GMT-9","","","","",32400,0,"","","","","","+09","","UTC+09:00","";"Etc/UTC","","","","",0,0,"","","","","","UTC","","Coordinated Universal Time",""}</definedName>
    <definedName name="CHRONO_DATA._TIMEZONE_EUROPE" hidden="1">_xlfn.LAMBDA(_xlpm.Locality, IF(_xlpm.Locality &lt;= "Chisinau", CHRONO_DATA._TIMEZONE_EUROPE_01, IF(_xlpm.Locality &lt;= "London", CHRONO_DATA._TIMEZONE_EUROPE_02, IF(_xlpm.Locality &lt;= "Rome", CHRONO_DATA._TIMEZONE_EUROPE_03, IF(_xlpm.Locality &lt;= "Tirane", CHRONO_DATA._TIMEZONE_EUROPE_04, CHRONO_DATA._TIMEZONE_EUROPE_05)))))</definedName>
    <definedName name="CHRONO_DATA._TIMEZONE_EUROPE_01" hidden="1">{"Europe/Andorra","","",15385,0,364,0,"","",-364,0,"","LMT","","Local Mean Time","";"Europe/Andorra",15384,86036,32093,0,0,0,-364,0,3600,0,"","WET","","Western European Time","";"Europe/Andorra",32093,3600,46155,7200,3600,0,3600,0,0,0,"","CET","","Central European Time","";"Europe/Andorra",46155,7200,"","",3600,0,0,0,"","","EU","CE%T","","Central European% Time","";"Europe/Astrakhan","","",23906,0,11532,0,"","",-732,0,"","LMT","","Local Mean Time","";"Europe/Astrakhan",23905,85668,26148,0,10800,0,-732,0,3600,0,"","+03","","UTC+03:00","";"Europe/Astrakhan",26148,3600,47611,7200,14400,0,3600,0,-3600,0,"Russia","+04","+05","UTC+04:00","UTC+05:00";"Europe/Astrakhan",47611,3600,48346,7200,10800,0,-3600,0,3600,0,"Russia","+03","+04","UTC+03:00","UTC+04:00";"Europe/Astrakhan",48346,10800,48710,7200,14400,0,3600,0,-3600,0,"","+04","","UTC+04:00","";"Europe/Astrakhan",48710,3600,55647,7200,10800,0,-3600,0,3600,0,"Russia","+03","+04","UTC+03:00","UTC+04:00";"Europe/Astrakhan",55647,10800,56956,7200,14400,0,3600,0,-3600,0,"","+04","","UTC+04:00","";"Europe/Astrakhan",56956,3600,57474,7200,10800,0,-3600,0,3600,0,"","+03","","UTC+03:00","";"Europe/Astrakhan",57474,10800,"","",14400,0,3600,0,"","","","+04","","UTC+04:00","";"Europe/Athens","","",13450,0,5692,0,"","",0,0,"","LMT","","Local Mean Time","";"Europe/Athens",13450,0,21072,60,5692,0,0,0,1508,0,"","AMT","","Athens Mean Time","";"Europe/Athens",21072,1568,30114,0,7200,0,1508,0,-3600,0,"Greece","EE%T","","Eastern European% Time","";"Europe/Athens",30113,82800,31184,0,3600,0,-3600,0,3600,0,"Greece","CE%T","","Central European% Time","";"Europe/Athens",31184,3600,44605,0,7200,0,3600,0,0,0,"Greece","EE%T","","Eastern European% Time","";"Europe/Athens",44605,0,"","",7200,0,0,0,"","","EU","EE%T","","Eastern European% Time","";"Europe/Belgrade","","",9176,0,4920,0,"","",-1320,0,"","LMT","","Local Mean Time","";"Europe/Belgrade",9175,85080,30102,82800,3600,0,-1320,0,0,0,"","CET","","Central European Time","";"Europe/Belgrade",30102,82800,31456,0,3600,0,0,0,0,0,"C-Eur","CE%T","","Central European% Time","";"Europe/Belgrade",31456,0,31583,7200,3600,0,0,0,0,3600,"","CET","","Central European Time","";"Europe/Belgrade",31583,10800,31714,10800,3600,3600,0,3600,0,-3600,"","","CEST","","Central European Summer Time";"Europe/Belgrade",31714,7200,45300,0,3600,0,0,-3600,0,0,"","CET","","Central European Time","";"Europe/Belgrade",45300,0,"","",3600,0,0,0,"","","EU","CE%T","","Central European% Time","";"Europe/Berlin","","",12554,0,3208,0,"","",392,0,"","LMT","","Local Mean Time","";"Europe/Berlin",12554,392,31599,7200,3600,0,392,0,0,0,"C-Eur","CE%T","","Central European% Time","";"Europe/Berlin",31599,7200,31821,0,3600,0,0,0,0,0,"SovietZone","CE%T","","Central European% Time","";"Europe/Berlin",31821,0,44239,0,3600,0,0,0,0,0,"Germany","CE%T","","Central European% Time","";"Europe/Berlin",44239,0,"","",3600,0,0,0,"","","EU","CE%T","","Central European% Time","";"Europe/Brussels","","",7715,0,1050,0,"","",0,0,"","LMT","","Local Mean Time","";"Europe/Brussels",7715,0,12219,1050,1050,0,0,0,-1050,0,"","BMT","","Brussels Mean Time","";"Europe/Brussels",12219,0,20444,0,0,0,-1050,0,3600,0,"","WET","","Western European Time","";"Europe/Brussels",20444,3600,20984,0,3600,0,3600,0,0,0,"","CET","","Central European Time","";"Europe/Brussels",20984,0,21908,43200,3600,0,0,0,-3600,0,"C-Eur","CE%T","","Central European% Time","";"Europe/Brussels",21908,39600,29769,7200,0,0,-3600,0,3600,0,"Belgium","WE%T","","Western European% Time","";"Europe/Brussels",29769,10800,31336,0,3600,0,3600,0,0,0,"C-Eur","CE%T","","Central European% Time","";"Europe/Brussels",31336,0,43144,0,3600,0,0,0,0,0,"Belgium","CE%T","","Central European% Time","";"Europe/Brussels",43144,0,"","",3600,0,0,0,"","","EU","CE%T","","Central European% Time","";"Europe/Bucharest","","",12006,0,6264,0,"","",0,0,"","LMT","","Local Mean Time","";"Europe/Bucharest",12006,0,26546,0,6264,0,0,0,936,0,"","BMT","","Bucharest Mean Time","";"Europe/Bucharest",26546,936,44692,7200,7200,0,936,0,0,0,"Romania","EE%T","","Eastern European% Time","";"Europe/Bucharest",44692,7200,48257,0,7200,0,0,0,0,0,"C-Eur","EE%T","","Eastern European% Time","";"Europe/Bucharest",48257,0,49353,0,7200,0,0,0,0,0,"Romania","EE%T","","Eastern European% Time","";"Europe/Bucharest",49353,0,50449,0,7200,0,0,0,0,0,"E-Eur","EE%T","","Eastern European% Time","";"Europe/Bucharest",50449,0,"","",7200,0,0,0,"","","EU","EE%T","","Eastern European% Time","";"Europe/Budapest","","",11672,0,4580,0,"","",-980,0,"","LMT","","Local Mean Time","";"Europe/Budapest",11671,85420,21594,0,3600,0,-980,0,0,0,"C-Eur","CE%T","","Central European% Time","";"Europe/Budapest",21594,0,30091,82800,3600,0,0,0,0,0,"Hungary","CE%T","","Central European% Time","";"Europe/Budapest",30091,82800,31456,0,3600,0,0,0,0,0,"C-Eur","CE%T","","Central European% Time","";"Europe/Budapest",31456,0,45700,0,3600,0,0,0,0,0,"Hungary","CE%T","","Central European% Time","";"Europe/Budapest",45700,0,"","",3600,0,0,0,"","","EU","CE%T","","Central European% Time","";"Europe/Chisinau","","",7715,0,6920,0,"","",-20,0,"","LMT","","Local Mean Time","";"Europe/Chisinau",7714,86380,21639,0,6900,0,-20,0,-636,0,"","CMT","","Chisinau Mean Time","";"Europe/Chisinau",21638,85764,26546,0,6264,0,-636,0,936,0,"","BMT","","Bucharest Mean Time","";"Europe/Chisinau",26546,936,29856,0,7200,0,936,0,0,3600,"Romania","EE%T","","Eastern European% Time","";"Europe/Chisinau",29856,3600,30192,0,7200,3600,0,3600,-3600,-3600,"","","EEST","","Eastern European Summer Time";"Europe/Chisinau",30191,79200,31326,0,3600,0,-3600,-3600,7200,0,"C-Eur","CE%T","","Central European% Time","";"Europe/Chisinau",31326,7200,48017,7200,10800,0,7200,0,-3600,0,"Russia","MSK","MSD","Moscow Standard Time","Moscow Daylight Time";"Europe/Chisinau",48017,3600,48622,0,7200,0,-3600,0,0,0,"Russia","EE%T","","Eastern European% Time","";"Europe/Chisinau",48622,0,50449,0,7200,0,0,0,0,0,"E-Eur","EE%T","","Eastern European% Time","";"Europe/Chisinau",50449,0,"","",7200,0,0,0,"","","Moldova","EE%T","","Eastern European% Time",""}</definedName>
    <definedName name="CHRONO_DATA._TIMEZONE_EUROPE_02" hidden="1">{"Europe/Dublin","","",7929,0,-1521,0,"","",0,0,"","LMT","","Local Mean Time","";"Europe/Dublin",7929,0,21004,7200,-1521,0,0,0,0,3600,"","DMT","","Dublin Mean Time","";"Europe/Dublin",21004,10800,21137,10800,-1521,3600,0,3600,1521,-3600,"","","IST","","Irish Summer Time";"Europe/Dublin",21137,8721,23029,0,0,0,1521,-3600,0,0,"GB-Eire","%","","%","";"Europe/Dublin",23029,0,29684,7200,0,0,0,0,0,3600,"GB-Eire","GMT","IST","Greenwich Mean Time","Irish Summer Time";"Europe/Dublin",29684,10800,32099,10800,0,3600,0,3600,0,-3600,"","","IST","","Irish Summer Time";"Europe/Dublin",32099,7200,32260,7200,0,0,0,-3600,0,3600,"","GMT","","Greenwich Mean Time","";"Europe/Dublin",32260,10800,32491,10800,0,3600,0,3600,0,-3600,"","","IST","","Irish Summer Time";"Europe/Dublin",32491,7200,32659,7200,0,0,0,-3600,0,0,"","GMT","","Greenwich Mean Time","";"Europe/Dublin",32659,7200,40156,0,0,0,0,0,3600,0,"GB-Eire","GMT","IST","Greenwich Mean Time","Irish Summer Time";"Europe/Dublin",40156,3600,"","",3600,0,3600,0,"","","Eire","IST","GMT","Irish Standard Time","Greenwich Mean Time";"Europe/Gibraltar","","",7929,0,-1284,0,"","",1284,0,"","LMT","","Local Mean Time","";"Europe/Gibraltar",7929,1284,35942,7200,0,0,1284,0,3600,0,"GB-Eire","%","","%","";"Europe/Gibraltar",35942,10800,44970,0,3600,0,3600,0,0,0,"","CET","","Central European Time","";"Europe/Gibraltar",44970,0,"","",3600,0,0,0,"","","EU","CE%T","","Central European% Time","";"Europe/Helsinki","","",7135,0,5989,0,"","",0,0,"","LMT","","Local Mean Time","";"Europe/Helsinki",7135,0,22810,0,5989,0,0,0,1211,0,"","HMT","","Helsinki Mean Time","";"Europe/Helsinki",22810,1211,45335,0,7200,0,1211,0,0,0,"Finland","EE%T","","Eastern European% Time","";"Europe/Helsinki",45335,0,"","",7200,0,0,0,"","","EU","EE%T","","Eastern European% Time","";"Europe/Istanbul","","",7715,0,6952,0,"","",64,0,"","LMT","","Local Mean Time","";"Europe/Istanbul",7715,64,18945,0,7016,0,64,0,184,0,"","IMT","","Istanbul Mean Time","";"Europe/Istanbul",18945,184,43688,0,7200,0,184,0,3600,0,"Turkey","EE%T","","Eastern European% Time","";"Europe/Istanbul",43688,3600,46005,7200,10800,0,3600,0,-3600,0,"Turkey","+03","+04","UTC+03:00","UTC+04:00";"Europe/Istanbul",46005,3600,54101,0,7200,0,-3600,0,0,0,"Turkey","EE%T","","Eastern European% Time","";"Europe/Istanbul",54101,0,55647,10800,7200,0,0,0,0,0,"EU","EE%T","","Eastern European% Time","";"Europe/Istanbul",55647,10800,55648,10800,7200,0,0,0,0,0,"","EET","","Eastern European Time","";"Europe/Istanbul",55648,10800,56746,10800,7200,0,0,0,0,0,"EU","EE%T","","Eastern European% Time","";"Europe/Istanbul",56746,10800,56747,10800,7200,0,0,0,0,0,"","EET","","Eastern European Time","";"Europe/Istanbul",56747,10800,57320,10800,7200,0,0,0,0,3600,"EU","EE%T","","Eastern European% Time","";"Europe/Istanbul",57320,14400,57334,14400,7200,3600,0,3600,0,-3600,"","","EEST","","Eastern European Summer Time";"Europe/Istanbul",57334,10800,57638,0,7200,0,0,-3600,3600,0,"EU","EE%T","","Eastern European% Time","";"Europe/Istanbul",57638,3600,"","",10800,0,3600,0,"","","","+03","","UTC+03:00","";"Europe/Kaliningrad","","",12554,0,4920,0,"","",-1320,0,"","LMT","","Local Mean Time","";"Europe/Kaliningrad",12553,85080,31555,0,3600,0,-1320,0,3600,0,"C-Eur","CE%T","","Central European% Time","";"Europe/Kaliningrad",31555,3600,31917,0,7200,0,3600,0,3600,0,"Poland","EE%T","","Eastern European% Time","";"Europe/Kaliningrad",31917,3600,47611,7200,10800,0,3600,0,-3600,0,"Russia","MSK","MSD","Moscow Standard Time","Moscow Daylight Time";"Europe/Kaliningrad",47611,3600,55647,7200,7200,0,-3600,0,3600,0,"Russia","EE%T","","Eastern European% Time","";"Europe/Kaliningrad",55647,10800,56956,7200,10800,0,3600,0,-3600,0,"","+03","","UTC+03:00","";"Europe/Kaliningrad",56956,3600,"","",7200,0,-3600,0,"","","","EET","","Eastern European Time","";"Europe/Kirov","","",22140,11928,11928,0,"","",-1128,0,"","LMT","","Local Mean Time","";"Europe/Kirov",22140,10800,26148,0,10800,0,-1128,0,3600,0,"","+03","","UTC+03:00","";"Europe/Kirov",26148,3600,47611,7200,14400,0,3600,0,-3600,0,"Russia","+04","+05","UTC+04:00","UTC+05:00";"Europe/Kirov",47611,3600,48346,7200,10800,0,-3600,0,3600,0,"Russia","MSK","MSD","Moscow Standard Time","Moscow Daylight Time";"Europe/Kirov",48346,10800,48710,7200,14400,0,3600,0,-3600,0,"","+04","","UTC+04:00","";"Europe/Kirov",48710,3600,55647,7200,10800,0,-3600,0,3600,0,"Russia","MSK","MSD","Moscow Standard Time","Moscow Daylight Time";"Europe/Kirov",55647,10800,56956,7200,14400,0,3600,0,-3600,0,"","MSK","","Moscow Standard Time","";"Europe/Kirov",56956,3600,"","",10800,0,-3600,0,"","","","MSK","","Moscow Standard Time","";"Europe/Kyiv","","",7715,0,7324,0,"","",0,0,"","LMT","","Local Mean Time","";"Europe/Kyiv",7715,0,23907,0,7324,0,0,0,-124,0,"","KMT","","Kyiv Mean Time","";"Europe/Kyiv",23906,86276,26148,0,7200,0,-124,0,3600,0,"","EET","","Eastern European Time","";"Europe/Kyiv",26148,3600,30257,0,10800,0,3600,0,-7200,0,"","MSK","","Moscow Standard Time","";"Europe/Kyiv",30256,79200,31034,0,3600,0,-7200,0,7200,0,"C-Eur","CE%T","","Central European% Time","";"Europe/Kyiv",31034,7200,48073,7200,10800,0,7200,0,-3600,3600,"Russia","MSK","MSD","Moscow Standard Time","Moscow Daylight Time";"Europe/Kyiv",48073,7200,48528,10800,7200,3600,-3600,3600,0,-3600,"","","EEST","","Eastern European Summer Time";"Europe/Kyiv",48528,7200,50216,0,7200,0,0,-3600,0,0,"C-Eur","EE%T","","Eastern European% Time","";"Europe/Kyiv",50216,0,"","",7200,0,0,0,"","","EU","EE%T","","Eastern European% Time","";"Europe/Lisbon","","",9176,0,-2205,0,"","",0,0,"","LMT","","Local Mean Time","";"Europe/Lisbon",9176,0,19401,84195,-2205,0,0,0,2205,0,"","LMT","","Local Mean Time","";"Europe/Lisbon",19402,0,39218,7200,0,0,2205,0,3600,0,"Port","WE%T","","Western European% Time","";"Europe/Lisbon",39218,10800,43047,3600,3600,0,3600,0,-3600,0,"","CET","","Central European Time","";"Europe/Lisbon",43047,0,45602,3600,0,0,-3600,0,0,0,"Port","WE%T","","Western European% Time","";"Europe/Lisbon",45602,3600,48892,3600,0,0,0,0,3600,0,"W-Eur","WE%T","","Western European% Time","";"Europe/Lisbon",48892,7200,50173,7200,3600,0,3600,0,-3600,0,"EU","CE%T","","Central European% Time","";"Europe/Lisbon",50173,3600,"","",0,0,-3600,0,"","","EU","WE%T","","Western European% Time","";"Europe/London","","",-4004,0,-75,0,"","",75,0,"","LMT","","Local Mean Time","";"Europe/London",-4004,75,40156,0,0,0,75,0,3600,0,"GB-Eire","%","","%","";"Europe/London",40156,3600,41255,10800,3600,0,3600,0,-3600,0,"","BST","","British Standard Time","";"Europe/London",41255,7200,50083,0,0,0,-3600,0,0,0,"GB-Eire","%","","%","";"Europe/London",50083,0,"","",0,0,0,0,"","","EU","GMT","BST","Greenwich Mean Time","British Summer Time"}</definedName>
    <definedName name="CHRONO_DATA._TIMEZONE_EUROPE_03" hidden="1">{"Europe/Madrid","","",15384,85516,-884,0,"","",884,0,"","LMT","","Local Mean Time","";"Europe/Madrid",15385,0,29704,82800,0,0,884,0,3600,0,"Spain","WE%T","","Western European% Time","";"Europe/Madrid",29705,0,43874,0,3600,0,3600,0,0,0,"Spain","CE%T","","Central European% Time","";"Europe/Madrid",43874,0,"","",3600,0,0,0,"","","EU","CE%T","","Central European% Time","";"Europe/Malta","","",12769,0,3484,0,"","",116,0,"","LMT","","Local Mean Time","";"Europe/Malta",12769,116,41772,0,3600,0,116,0,0,0,"Italy","CE%T","","Central European% Time","";"Europe/Malta",41772,0,44605,0,3600,0,0,0,0,0,"Malta","CE%T","","Central European% Time","";"Europe/Malta",44605,0,"","",3600,0,0,0,"","","EU","CE%T","","Central European% Time","";"Europe/Minsk","","",7715,0,6616,0,"","",-16,0,"","LMT","","Local Mean Time","";"Europe/Minsk",7714,86384,23907,0,6600,0,-16,0,600,0,"","MMT","","Minsk Mean Time","";"Europe/Minsk",23907,600,26148,0,7200,0,600,0,3600,0,"","EET","","Eastern European Time","";"Europe/Minsk",26148,3600,30173,0,10800,0,3600,0,-7200,0,"","MSK","","Moscow Standard Time","";"Europe/Minsk",30172,79200,31274,0,3600,0,-7200,0,7200,0,"C-Eur","CE%T","","Central European% Time","";"Europe/Minsk",31274,7200,47892,0,10800,0,7200,0,0,0,"Russia","MSK","MSD","Moscow Standard Time","Moscow Daylight Time";"Europe/Minsk",47892,0,48346,7200,10800,0,0,0,-3600,0,"","MSK","","Moscow Standard Time","";"Europe/Minsk",48346,3600,55647,7200,7200,0,-3600,0,3600,0,"Russia","EE%T","","Eastern European% Time","";"Europe/Minsk",55647,10800,"","",10800,0,3600,0,"","","","+03","","UTC+03:00","";"Europe/Moscow","","",7715,0,9017,0,"","",0,0,"","LMT","","Local Mean Time","";"Europe/Moscow",7715,0,21047,0,9017,0,0,0,62,0,"","MMT","","Moscow Mean Time","";"Europe/Moscow",21047,62,22140,9079,9079,0,62,0,1721,0,"Russia","%","","%","";"Europe/Moscow",22140,10800,22963,0,10800,0,1721,0,0,0,"Russia","%","","%","";"Europe/Moscow",22963,0,23328,0,10800,0,0,0,-3600,0,"Russia","MSK","MSD","Moscow Standard Time","Moscow Daylight Time";"Europe/Moscow",23327,82800,26148,0,7200,0,-3600,0,3600,0,"","EET","","Eastern European Time","";"Europe/Moscow",26148,3600,48346,7200,10800,0,3600,0,-3600,0,"Russia","MSK","MSD","Moscow Standard Time","Moscow Daylight Time";"Europe/Moscow",48346,3600,48640,7200,7200,0,-3600,0,3600,0,"Russia","EE%T","","Eastern European% Time","";"Europe/Moscow",48640,10800,55647,7200,10800,0,3600,0,3600,0,"Russia","MSK","MSD","Moscow Standard Time","Moscow Daylight Time";"Europe/Moscow",55647,10800,56956,7200,14400,0,3600,0,-3600,0,"","MSK","","Moscow Standard Time","";"Europe/Moscow",56956,3600,"","",10800,0,-3600,0,"","","","MSK","","Moscow Standard Time","";"Europe/Paris","","",11807,0,561,0,"","",0,0,"","LMT","","Local Mean Time","";"Europe/Paris",11807,0,19106,0,561,0,0,0,-561,0,"","PMT","","Paris Mean Time","";"Europe/Paris",19105,85839,29794,82800,0,0,-561,0,3600,0,"France","WE%T","","Western European% Time","";"Europe/Paris",29795,0,31327,0,3600,0,3600,0,-3600,0,"C-Eur","CE%T","","Central European% Time","";"Europe/Paris",31326,82800,31714,10800,0,0,-3600,0,3600,0,"France","WE%T","","Western European% Time","";"Europe/Paris",31714,14400,43144,0,3600,0,3600,0,0,0,"France","CE%T","","Central European% Time","";"Europe/Paris",43144,0,"","",3600,0,0,0,"","","EU","CE%T","","Central European% Time","";"Europe/Prague","","",-3242,0,3464,0,"","",0,0,"","LMT","","Local Mean Time","";"Europe/Prague",-3242,0,12006,0,3464,0,0,0,136,0,"","PMT","","Prague Mean Time","";"Europe/Prague",12006,136,31584,0,3600,0,136,0,0,0,"C-Eur","CE%T","","Central European% Time","";"Europe/Prague",31584,0,32155,10800,3600,0,0,0,0,0,"Czech","CE%T","","Central European% Time","";"Europe/Prague",32155,10800,32239,7200,3600,0,0,0,0,0,"-1:00","GMT","","Greenwich Mean Time","";"Europe/Prague",32239,7200,43874,0,3600,0,0,0,0,0,"Czech","CE%T","","Central European% Time","";"Europe/Prague",43874,0,"","",3600,0,0,0,"","","EU","CE%T","","Central European% Time","";"Europe/Riga","","",7715,0,5794,0,"","",0,0,"","LMT","","Local Mean Time","";"Europe/Riga",7715,0,21698,7200,5794,0,0,0,0,3600,"","RMT","","Riga Mean Time","";"Europe/Riga",21698,10800,21852,10800,5794,3600,0,3600,0,-3600,"","","LST","","Latvian Summer Time";"Europe/Riga",21852,7200,22049,7200,5794,0,0,-3600,0,3600,"","RMT","","Riga Mean Time","";"Europe/Riga",22049,10800,22100,10800,5794,3600,0,3600,0,-3600,"","","LST","","Latvian Summer Time";"Europe/Riga",22100,7200,24646,0,5794,0,0,-3600,1406,0,"","RMT","","Riga Mean Time","";"Europe/Riga",24646,1406,29846,0,7200,0,1406,0,3600,0,"","EET","","Eastern European Time","";"Europe/Riga",29846,3600,30176,0,10800,0,3600,0,-7200,0,"","MSK","","Moscow Standard Time","";"Europe/Riga",30175,79200,31376,0,3600,0,-7200,0,7200,0,"C-Eur","CE%T","","Central European% Time","";"Europe/Riga",31376,7200,47611,7200,10800,0,7200,0,-3600,3600,"Russia","MSK","MSD","Moscow Standard Time","Moscow Daylight Time";"Europe/Riga",47611,7200,47793,10800,7200,3600,-3600,3600,0,-3600,"","","EEST","","Eastern European Summer Time";"Europe/Riga",47793,7200,50469,0,7200,0,0,-3600,0,0,"Latvia","EE%T","","Eastern European% Time","";"Europe/Riga",50469,0,51603,0,7200,0,0,0,0,0,"EU","EE%T","","Eastern European% Time","";"Europe/Riga",51603,0,51911,0,7200,0,0,0,0,0,"","EET","","Eastern European Time","";"Europe/Riga",51911,0,"","",7200,0,0,0,"","","EU","EE%T","","Eastern European% Time","";"Europe/Rome","","",2947,0,2996,0,"","",0,0,"","LMT","","Local Mean Time","";"Europe/Rome",2947,0,12767,85796,2996,0,0,0,604,0,"","RMT","","Rome Mean Time","";"Europe/Rome",12768,0,30977,0,3600,0,604,0,0,0,"Italy","CE%T","","Central European% Time","";"Europe/Rome",30977,0,31245,0,3600,0,0,0,0,0,"C-Eur","CE%T","","Central European% Time","";"Europe/Rome",31245,0,44239,0,3600,0,0,0,0,0,"Italy","CE%T","","Central European% Time","";"Europe/Rome",44239,0,"","",3600,0,0,0,"","","EU","CE%T","","Central European% Time",""}</definedName>
    <definedName name="CHRONO_DATA._TIMEZONE_EUROPE_04" hidden="1">{"Europe/Samara","","",22140,12020,12020,0,"","",-1220,0,"","LMT","","Local Mean Time","";"Europe/Samara",22140,10800,26148,0,10800,0,-1220,0,3600,0,"","+03","","UTC+03:00","";"Europe/Samara",26148,3600,27829,0,14400,0,3600,0,0,0,"","+04","","UTC+04:00","";"Europe/Samara",27829,0,47611,7200,14400,0,0,0,-3600,0,"Russia","+04","+05","UTC+04:00","UTC+05:00";"Europe/Samara",47611,3600,48346,7200,10800,0,-3600,0,-3600,0,"Russia","+03","+04","UTC+03:00","UTC+04:00";"Europe/Samara",48346,3600,48528,7200,7200,0,-3600,0,3600,0,"Russia","+02","+03","UTC+02:00","UTC+03:00";"Europe/Samara",48528,10800,48549,10800,10800,0,3600,0,3600,0,"","+03","","UTC+03:00","";"Europe/Samara",48549,14400,55283,7200,14400,0,3600,0,-3600,0,"Russia","+04","+05","UTC+04:00","UTC+05:00";"Europe/Samara",55283,3600,55647,7200,10800,0,-3600,0,3600,0,"Russia","+03","+04","UTC+03:00","UTC+04:00";"Europe/Samara",55647,10800,"","",14400,0,3600,0,"","","","+04","","UTC+04:00","";"Europe/Saratov","","",22140,11058,11058,0,"","",-258,0,"","LMT","","Local Mean Time","";"Europe/Saratov",22140,10800,26148,0,10800,0,-258,0,3600,0,"","+03","","UTC+03:00","";"Europe/Saratov",26148,3600,47247,7200,14400,0,3600,0,-3600,0,"Russia","+04","+05","UTC+04:00","UTC+05:00";"Europe/Saratov",47247,3600,48346,7200,10800,0,-3600,0,3600,0,"Russia","+03","+04","UTC+03:00","UTC+04:00";"Europe/Saratov",48346,10800,48710,7200,14400,0,3600,0,-3600,0,"","+04","","UTC+04:00","";"Europe/Saratov",48710,3600,55647,7200,10800,0,-3600,0,3600,0,"Russia","+03","+04","UTC+03:00","UTC+04:00";"Europe/Saratov",55647,10800,56956,7200,14400,0,3600,0,-3600,0,"","+04","","UTC+04:00","";"Europe/Saratov",56956,3600,57726,7200,10800,0,-3600,0,3600,0,"","+03","","UTC+03:00","";"Europe/Saratov",57726,10800,"","",14400,0,3600,0,"","","","+04","","UTC+04:00","";"Europe/Simferopol","","",7715,0,8184,0,"","",-24,0,"","LMT","","Local Mean Time","";"Europe/Simferopol",7714,86376,23907,0,8160,0,-24,0,-960,0,"","SMT","","Simferopol Mean Time","";"Europe/Simferopol",23906,85440,26148,0,7200,0,-960,0,3600,0,"","EET","","Eastern European Time","";"Europe/Simferopol",26148,3600,30299,0,10800,0,3600,0,-7200,0,"","MSK","","Moscow Standard Time","";"Europe/Simferopol",30298,79200,31193,0,3600,0,-7200,0,7200,0,"C-Eur","CE%T","","Central European% Time","";"Europe/Simferopol",31193,7200,47892,0,10800,0,7200,0,0,0,"Russia","MSK","MSD","Moscow Standard Time","Moscow Daylight Time";"Europe/Simferopol",47892,0,48073,7200,10800,0,0,0,-3600,0,"","MSK","","Moscow Standard Time","";"Europe/Simferopol",48073,3600,48701,0,7200,0,-3600,0,0,0,"","EET","","Eastern European Time","";"Europe/Simferopol",48701,0,49473,0,7200,0,0,0,3600,0,"C-Eur","EE%T","","Eastern European% Time","";"Europe/Simferopol",49473,3600,50173,0,10800,0,3600,0,0,3600,"C-Eur","MSK","MSD","Moscow Standard Time","Moscow Daylight Time";"Europe/Simferopol",50173,3600,50383,14400,10800,3600,0,3600,0,-3600,"","","MSD","","Moscow Daylight Time";"Europe/Simferopol",50383,10800,50537,14400,10800,0,0,-3600,-3600,0,"","MSK","","Moscow Standard Time","";"Europe/Simferopol",50537,10800,56746,7200,7200,0,-3600,0,7200,0,"EU","EE%T","","Eastern European% Time","";"Europe/Simferopol",56746,14400,56956,7200,14400,0,7200,0,-3600,0,"","MSK","","Moscow Standard Time","";"Europe/Simferopol",56956,3600,"","",10800,0,-3600,0,"","","","MSK","","Moscow Standard Time","";"Europe/Sofia","","",7715,0,5596,0,"","",1420,0,"","LMT","","Local Mean Time","";"Europe/Sofia",7715,1420,13162,0,7016,0,1420,0,184,0,"","IMT","","Istanbul Mean Time","";"Europe/Sofia",13162,184,30665,10800,7200,0,184,0,-3600,0,"","EET","","Eastern European Time","";"Europe/Sofia",30665,7200,31456,0,3600,0,-3600,0,0,0,"C-Eur","CE%T","","Central European% Time","";"Europe/Sofia",31456,0,31547,10800,3600,0,0,0,3600,0,"","CET","","Central European Time","";"Europe/Sofia",31547,14400,43963,82800,7200,0,3600,0,0,0,"","EET","","Eastern European Time","";"Europe/Sofia",43963,82800,45238,10800,7200,0,0,0,0,0,"Bulg","EE%T","","Eastern European% Time","";"Europe/Sofia",45238,10800,48257,0,7200,0,0,0,0,0,"C-Eur","EE%T","","Eastern European% Time","";"Europe/Sofia",48257,0,50449,0,7200,0,0,0,0,0,"E-Eur","EE%T","","Eastern European% Time","";"Europe/Sofia",50449,0,"","",7200,0,0,0,"","","EU","EE%T","","Eastern European% Time","";"Europe/Tallinn","","",7715,0,5940,0,"","",0,0,"","LMT","","Local Mean Time","";"Europe/Tallinn",7715,0,21625,0,5940,0,0,0,-2340,0,"","TMT","","Tallinn Mean Time","";"Europe/Tallinn",21624,84060,22140,0,3600,0,-2340,0,2340,0,"C-Eur","CE%T","","Central European% Time","";"Europe/Tallinn",22140,2340,22810,0,5940,0,2340,0,1260,0,"","TMT","","Tallinn Mean Time","";"Europe/Tallinn",22810,1260,29847,0,7200,0,1260,0,3600,0,"","EET","","Eastern European Time","";"Europe/Tallinn",29847,3600,30252,0,10800,0,3600,0,-7200,0,"","MSK","","Moscow Standard Time","";"Europe/Tallinn",30251,79200,31355,0,3600,0,-7200,0,7200,0,"C-Eur","CE%T","","Central European% Time","";"Europe/Tallinn",31355,7200,47611,7200,10800,0,7200,0,-3600,3600,"Russia","MSK","MSD","Moscow Standard Time","Moscow Daylight Time";"Europe/Tallinn",47611,7200,47793,10800,7200,3600,-3600,3600,0,-3600,"","","EEST","","Eastern European Summer Time";"Europe/Tallinn",47793,7200,51078,0,7200,0,0,-3600,0,0,"C-Eur","EE%T","","Eastern European% Time","";"Europe/Tallinn",51078,0,51482,14400,7200,0,0,0,0,0,"EU","EE%T","","Eastern European% Time","";"Europe/Tallinn",51482,14400,52326,0,7200,0,0,0,0,0,"","EET","","Eastern European Time","";"Europe/Tallinn",52326,0,"","",7200,0,0,0,"","","EU","EE%T","","Eastern European% Time","";"Europe/Tirane","","",20133,0,4760,0,"","",-1160,0,"","LMT","","Local Mean Time","";"Europe/Tirane",20132,85240,29796,0,3600,0,-1160,0,0,0,"","CET","","Central European Time","";"Europe/Tirane",29796,0,45882,0,3600,0,0,0,0,0,"Albania","CE%T","","Central European% Time","";"Europe/Tirane",45882,0,"","",3600,0,0,0,"","","EU","CE%T","","Central European% Time",""}</definedName>
    <definedName name="CHRONO_DATA._TIMEZONE_EUROPE_05" hidden="1">{"Europe/Ulyanovsk","","",22140,11616,11616,0,"","",-816,0,"","LMT","","Local Mean Time","";"Europe/Ulyanovsk",22140,10800,26148,0,10800,0,-816,0,3600,0,"","+03","","UTC+03:00","";"Europe/Ulyanovsk",26148,3600,47611,7200,14400,0,3600,0,-3600,0,"Russia","+04","+05","UTC+04:00","UTC+05:00";"Europe/Ulyanovsk",47611,3600,48346,7200,10800,0,-3600,0,-3600,0,"Russia","+03","+04","UTC+03:00","UTC+04:00";"Europe/Ulyanovsk",48346,3600,48640,7200,7200,0,-3600,0,3600,0,"Russia","+02","+03","UTC+02:00","UTC+03:00";"Europe/Ulyanovsk",48640,10800,55647,7200,10800,0,3600,0,3600,0,"Russia","+03","+04","UTC+03:00","UTC+04:00";"Europe/Ulyanovsk",55647,10800,56956,7200,14400,0,3600,0,-3600,0,"","+04","","UTC+04:00","";"Europe/Ulyanovsk",56956,3600,57474,7200,10800,0,-3600,0,3600,0,"","+03","","UTC+03:00","";"Europe/Ulyanovsk",57474,10800,"","",14400,0,3600,0,"","","","+04","","UTC+04:00","";"Europe/Vienna","","",12554,0,3921,0,"","",-321,0,"","LMT","","Local Mean Time","";"Europe/Vienna",12553,86079,22324,0,3600,0,-321,0,0,0,"C-Eur","CE%T","","Central European% Time","";"Europe/Vienna",22324,0,29720,7200,3600,0,0,0,0,0,"Austria","CE%T","","Central European% Time","";"Europe/Vienna",29720,7200,31547,7200,3600,0,0,0,0,3600,"C-Eur","CE%T","","Central European% Time","";"Europe/Vienna",31547,10800,31557,10800,3600,3600,0,3600,0,-3600,"","","CEST","","Central European Summer Time";"Europe/Vienna",31557,7200,31821,0,3600,0,0,-3600,0,0,"","CET","","Central European Time","";"Europe/Vienna",31821,0,44605,0,3600,0,0,0,0,0,"Austria","CE%T","","Central European% Time","";"Europe/Vienna",44605,0,"","",3600,0,0,0,"","","EU","CE%T","","Central European% Time","";"Europe/Vilnius","","",7715,0,6076,0,"","",-1036,0,"","LMT","","Local Mean Time","";"Europe/Vilnius",7714,85364,21229,0,5040,0,-1036,0,696,0,"","WMT","","Warsaw Mean Time","";"Europe/Vilnius",21229,696,22241,0,5736,0,696,0,-2136,0,"","KMT","","Kaunas Mean Time","";"Europe/Vilnius",22240,84264,22517,0,3600,0,-2136,0,3600,0,"","CET","","Central European Time","";"Europe/Vilnius",22517,3600,22606,0,7200,0,3600,0,-3600,0,"","EET","","Eastern European Time","";"Europe/Vilnius",22605,82800,29844,0,3600,0,-3600,0,7200,0,"","CET","","Central European Time","";"Europe/Vilnius",29844,7200,30169,0,10800,0,7200,0,-7200,0,"","MSK","","Moscow Standard Time","";"Europe/Vilnius",30168,79200,31303,0,3600,0,-7200,0,7200,0,"C-Eur","CE%T","","Central European% Time","";"Europe/Vilnius",31303,7200,47611,7200,10800,0,7200,0,-3600,0,"Russia","MSK","MSD","Moscow Standard Time","Moscow Daylight Time";"Europe/Vilnius",47611,3600,48528,7200,7200,0,-3600,0,0,0,"Russia","EE%T","","Eastern European% Time","";"Europe/Vilnius",48528,7200,50814,0,7200,0,0,0,0,0,"C-Eur","EE%T","","Eastern European% Time","";"Europe/Vilnius",50814,0,50901,10800,7200,0,0,0,-3600,0,"","EET","","Eastern European Time","";"Europe/Vilnius",50901,7200,51482,7200,3600,0,-3600,0,3600,0,"EU","CE%T","","Central European% Time","";"Europe/Vilnius",51482,10800,52640,0,7200,0,3600,0,0,0,"","EET","","Eastern European Time","";"Europe/Vilnius",52640,0,"","",7200,0,0,0,"","","EU","EE%T","","Eastern European% Time","";"Europe/Volgograd","","",22326,0,10660,0,"","",140,0,"","LMT","","Local Mean Time","";"Europe/Volgograd",22326,140,26148,0,10800,0,140,0,3600,0,"","+03","","UTC+03:00","";"Europe/Volgograd",26148,3600,37614,0,14400,0,3600,0,0,0,"","+04","","UTC+04:00","";"Europe/Volgograd",37614,0,47247,7200,14400,0,0,0,-3600,0,"Russia","+04","+05","UTC+04:00","UTC+05:00";"Europe/Volgograd",47247,3600,48346,7200,10800,0,-3600,0,3600,0,"Russia","MSK","MSD","Moscow Standard Time","Moscow Daylight Time";"Europe/Volgograd",48346,10800,48710,7200,14400,0,3600,0,-3600,0,"","+04","","UTC+04:00","";"Europe/Volgograd",48710,3600,55647,7200,10800,0,-3600,0,3600,0,"Russia","MSK","MSD","Moscow Standard Time","Moscow Daylight Time";"Europe/Volgograd",55647,10800,56956,7200,14400,0,3600,0,-3600,0,"","MSK","","Moscow Standard Time","";"Europe/Volgograd",56956,3600,58419,7200,10800,0,-3600,0,3600,0,"","MSK","","Moscow Standard Time","";"Europe/Volgograd",58419,10800,59210,7200,14400,0,3600,0,-3600,0,"","+04","","UTC+04:00","";"Europe/Volgograd",59210,3600,"","",10800,0,-3600,0,"","","","MSK","","Moscow Standard Time","";"Europe/Warsaw","","",7715,0,5040,0,"","",0,0,"","LMT","","Local Mean Time","";"Europe/Warsaw",7715,0,20714,0,5040,0,0,0,-1440,0,"","WMT","","Warsaw Mean Time","";"Europe/Warsaw",20713,84960,21852,10800,3600,0,-1440,0,3600,0,"C-Eur","CE%T","","Central European% Time","";"Europe/Warsaw",21852,14400,23206,0,7200,0,3600,0,-3600,0,"Poland","EE%T","","Eastern European% Time","";"Europe/Warsaw",23205,82800,29803,7200,3600,0,-3600,0,0,0,"Poland","CE%T","","Central European% Time","";"Europe/Warsaw",29803,7200,31364,0,3600,0,0,0,0,0,"C-Eur","CE%T","","Central European% Time","";"Europe/Warsaw",31364,0,43144,0,3600,0,0,0,0,0,"Poland","CE%T","","Central European% Time","";"Europe/Warsaw",43144,0,47161,0,3600,0,0,0,0,0,"W-Eur","CE%T","","Central European% Time","";"Europe/Warsaw",47161,0,"","",3600,0,0,0,"","","EU","CE%T","","Central European% Time","";"Europe/Zurich","","",-1950,0,2048,0,"","",-262,0,"","LMT","","Local Mean Time","";"Europe/Zurich",-1951,86138,12980,0,1786,0,-262,0,1814,0,"","BMT","","Busingen Mean Time","";"Europe/Zurich",12980,1814,44605,0,3600,0,1814,0,0,0,"Swiss","CE%T","","Central European% Time","";"Europe/Zurich",44605,0,"","",3600,0,0,0,"","","EU","CE%T","","Central European% Time",""}</definedName>
    <definedName name="CHRONO_DATA._TIMEZONE_INDIAN" hidden="1">{"Indian/Chagos","","",17576,0,17380,0,"","",620,0,"","LMT","","Local Mean Time","";"Indian/Chagos",17576,620,50083,0,18000,0,620,0,3600,0,"","+05","","UTC+05:00","";"Indian/Chagos",50083,3600,"","",21600,0,3600,0,"","","","+06","","UTC+06:00","";"Indian/Maldives","","",7715,0,17640,0,"","",0,0,"","LMT","","Local Mean Time","";"Indian/Maldives",7715,0,36934,0,17640,0,0,0,360,0,"","MMT","","Maldives Mean Time","";"Indian/Maldives",36934,360,"","",18000,0,360,0,"","","","+05","","UTC+05:00","";"Indian/Mauritius","","",17576,0,13800,0,"","",600,0,"","LMT","","Local Mean Time","";"Indian/Mauritius",17576,600,"","",14400,0,600,0,"","","Mauritius","+04","+05","UTC+04:00","UTC+05:00"}</definedName>
    <definedName name="CHRONO_DATA._TIMEZONE_NAMES" hidden="1">_xlfn.LAMBDA(_xlfn.VSTACK(CHRONO_DATA._TIMEZONE_NAMES_1, CHRONO_DATA._TIMEZONE_NAMES_2))</definedName>
    <definedName name="CHRONO_DATA._TIMEZONE_NAMES_1" hidden="1">{"Africa/Abidjan",TRUE;"Africa/Algiers",TRUE;"Africa/Bissau",TRUE;"Africa/Cairo",TRUE;"Africa/Casablanca",TRUE;"Africa/Ceuta",TRUE;"Africa/El_Aaiun",TRUE;"Africa/Johannesburg",TRUE;"Africa/Juba",TRUE;"Africa/Khartoum",TRUE;"Africa/Lagos",TRUE;"Africa/Maputo",TRUE;"Africa/Monrovia",TRUE;"Africa/Nairobi",TRUE;"Africa/Ndjamena",TRUE;"Africa/Sao_Tome",FALSE;"Africa/Tripoli",TRUE;"Africa/Tunis",TRUE;"Africa/Windhoek",TRUE;"America/Adak",TRUE;"America/Anchorage",TRUE;"America/Araguaina",TRUE;"America/Argentina/Buenos_Aires",FALSE;"America/Argentina/Catamarca",FALSE;"America/Argentina/Cordoba",TRUE;"America/Argentina/Jujuy",FALSE;"America/Argentina/La_Rioja",FALSE;"America/Argentina/Mendoza",FALSE;"America/Argentina/Rio_Gallegos",FALSE;"America/Argentina/Salta",FALSE;"America/Argentina/San_Juan",FALSE;"America/Argentina/San_Luis",FALSE;"America/Argentina/Tucuman",FALSE;"America/Argentina/Ushuaia",FALSE;"America/Asuncion",TRUE;"America/Bahia",TRUE;"America/Bahia_Banderas",TRUE;"America/Barbados",TRUE;"America/Belem",TRUE;"America/Belize",TRUE;"America/Boa_Vista",TRUE;"America/Bogota",TRUE;"America/Boise",TRUE;"America/Cambridge_Bay",TRUE;"America/Campo_Grande",TRUE;"America/Cancun",TRUE;"America/Caracas",TRUE;"America/Cayenne",TRUE;"America/Chicago",TRUE;"America/Chihuahua",TRUE;"America/Ciudad_Juarez",TRUE;"America/Costa_Rica",TRUE;"America/Cuiaba",TRUE;"America/Danmarkshavn",TRUE;"America/Dawson",TRUE;"America/Dawson_Creek",TRUE;"America/Denver",TRUE;"America/Detroit",TRUE;"America/Edmonton",TRUE;"America/Eirunepe",TRUE;"America/El_Salvador",TRUE;"America/Fort_Nelson",TRUE;"America/Fortaleza",TRUE;"America/Glace_Bay",TRUE;"America/Goose_Bay",TRUE;"America/Grand_Turk",FALSE;"America/Guatemala",TRUE;"America/Guayaquil",TRUE;"America/Guyana",TRUE;"America/Halifax",TRUE;"America/Havana",TRUE;"America/Hermosillo",TRUE;"America/Indiana/Indianapolis",TRUE;"America/Indiana/Knox",TRUE;"America/Indiana/Marengo",TRUE;"America/Indiana/Petersburg",TRUE;"America/Indiana/Tell_City",TRUE;"America/Indiana/Vevay",TRUE;"America/Indiana/Vincennes",TRUE;"America/Indiana/Winamac",TRUE;"America/Inuvik",TRUE;"America/Iqaluit",TRUE;"America/Jamaica",TRUE;"America/Juneau",TRUE;"America/Kentucky/Louisville",TRUE;"America/Kentucky/Monticello",TRUE;"America/La_Paz",TRUE;"America/Lima",TRUE;"America/Los_Angeles",TRUE;"America/Maceio",TRUE;"America/Managua",TRUE;"America/Manaus",TRUE;"America/Martinique",TRUE;"America/Matamoros",TRUE;"America/Mazatlan",TRUE;"America/Menominee",TRUE;"America/Merida",TRUE;"America/Metlakatla",TRUE;"America/Mexico_City",TRUE;"America/Miquelon",TRUE;"America/Moncton",TRUE;"America/Monterrey",TRUE;"America/Montevideo",TRUE;"America/New_York",TRUE;"America/Nome",TRUE;"America/Noronha",TRUE;"America/North_Dakota/Beulah",TRUE;"America/North_Dakota/Center",TRUE;"America/North_Dakota/New_Salem",TRUE;"America/Nuuk",TRUE;"America/Ojinaga",TRUE;"America/Panama",TRUE;"America/Paramaribo",TRUE;"America/Phoenix",TRUE;"America/Port-au-Prince",TRUE;"America/Porto_Velho",TRUE;"America/Puerto_Rico",TRUE;"America/Punta_Arenas",TRUE;"America/Rankin_Inlet",TRUE;"America/Recife",TRUE;"America/Regina",TRUE;"America/Resolute",TRUE;"America/Rio_Branco",TRUE;"America/Santarem",TRUE;"America/Santiago",TRUE;"America/Santo_Domingo",TRUE;"America/Sao_Paulo",TRUE;"America/Scoresbysund",TRUE;"America/Sitka",TRUE;"America/St_Johns",TRUE;"America/Swift_Current",TRUE;"America/Tegucigalpa",TRUE;"America/Thule",TRUE;"America/Tijuana",TRUE;"America/Toronto",TRUE;"America/Vancouver",TRUE;"America/Whitehorse",TRUE;"America/Winnipeg",TRUE;"America/Yakutat",TRUE;"Antarctica/Casey",TRUE;"Antarctica/Davis",TRUE;"Antarctica/Macquarie",TRUE;"Antarctica/Mawson",TRUE;"Antarctica/Palmer",TRUE;"Antarctica/Rothera",TRUE;"Antarctica/Troll",TRUE;"Antarctica/Vostok",TRUE;"Asia/Almaty",TRUE;"Asia/Amman",TRUE;"Asia/Anadyr",TRUE;"Asia/Aqtau",TRUE;"Asia/Aqtobe",TRUE;"Asia/Ashgabat",TRUE;"Asia/Atyrau",TRUE;"Asia/Baghdad",TRUE;"Asia/Baku",TRUE;"Asia/Bangkok",TRUE;"Asia/Barnaul",TRUE;"Asia/Beirut",TRUE;"Asia/Bishkek",TRUE;"Asia/Chita",TRUE;"Asia/Choibalsan",TRUE;"Asia/Colombo",TRUE;"Asia/Damascus",TRUE;"Asia/Dhaka",TRUE;"Asia/Dili",TRUE;"Asia/Dubai",TRUE;"Asia/Dushanbe",TRUE;"Asia/Famagusta",TRUE;"Asia/Gaza",TRUE;"Asia/Hebron",TRUE;"Asia/Ho_Chi_Minh",TRUE;"Asia/Hong_Kong",TRUE;"Asia/Hovd",TRUE;"Asia/Irkutsk",TRUE;"Asia/Jakarta",TRUE;"Asia/Jayapura",TRUE;"Asia/Jerusalem",TRUE;"Asia/Kabul",TRUE;"Asia/Kamchatka",TRUE;"Asia/Karachi",TRUE;"Asia/Kathmandu",TRUE;"Asia/Khandyga",TRUE;"Asia/Kolkata",TRUE;"Asia/Krasnoyarsk",TRUE;"Asia/Kuching",TRUE;"Asia/Macau",TRUE;"Asia/Magadan",TRUE;"Asia/Makassar",TRUE;"Asia/Manila",TRUE;"Asia/Nicosia",TRUE;"Asia/Novokuznetsk",TRUE;"Asia/Novosibirsk",TRUE;"Asia/Omsk",TRUE;"Asia/Oral",TRUE;"Asia/Pontianak",TRUE;"Asia/Pyongyang",TRUE;"Asia/Qatar",TRUE;"Asia/Qostanay",TRUE;"Asia/Qyzylorda",TRUE;"Asia/Riyadh",TRUE;"Asia/Sakhalin",TRUE;"Asia/Samarkand",TRUE;"Asia/Seoul",TRUE;"Asia/Shanghai",TRUE;"Asia/Singapore",TRUE;"Asia/Srednekolymsk",TRUE;"Asia/Taipei",TRUE;"Asia/Tashkent",TRUE;"Asia/Tbilisi",TRUE;"Asia/Tehran",TRUE;"Asia/Thimphu",TRUE;"Asia/Tokyo",TRUE;"Asia/Tomsk",TRUE;"Asia/Ulaanbaatar",TRUE;"Asia/Urumqi",TRUE;"Asia/Ust-Nera",TRUE;"Asia/Vladivostok",TRUE;"Asia/Yakutsk",TRUE;"Asia/Yangon",TRUE;"Asia/Yekaterinburg",TRUE;"Asia/Yerevan",TRUE}</definedName>
    <definedName name="CHRONO_DATA._TIMEZONE_NAMES_2" hidden="1">{"Atlantic/Azores",TRUE;"Atlantic/Bermuda",TRUE;"Atlantic/Canary",TRUE;"Atlantic/Cape_Verde",TRUE;"Atlantic/Faroe",TRUE;"Atlantic/Madeira",TRUE;"Atlantic/South_Georgia",TRUE;"Atlantic/Stanley",TRUE;"Australia/Adelaide",TRUE;"Australia/Brisbane",TRUE;"Australia/Broken_Hill",TRUE;"Australia/Darwin",TRUE;"Australia/Eucla",TRUE;"Australia/Hobart",TRUE;"Australia/Lindeman",TRUE;"Australia/Lord_Howe",TRUE;"Australia/Melbourne",TRUE;"Australia/Perth",TRUE;"Australia/Sydney",TRUE;"Etc/GMT",TRUE;"Etc/GMT+1",TRUE;"Etc/GMT+10",TRUE;"Etc/GMT+11",TRUE;"Etc/GMT+12",TRUE;"Etc/GMT+2",TRUE;"Etc/GMT+3",TRUE;"Etc/GMT+4",TRUE;"Etc/GMT+5",TRUE;"Etc/GMT+6",TRUE;"Etc/GMT+7",TRUE;"Etc/GMT+8",TRUE;"Etc/GMT+9",TRUE;"Etc/GMT0",TRUE;"Etc/GMT-1",TRUE;"Etc/GMT-10",TRUE;"Etc/GMT-11",TRUE;"Etc/GMT-12",TRUE;"Etc/GMT-13",TRUE;"Etc/GMT-14",TRUE;"Etc/GMT-2",TRUE;"Etc/GMT-3",TRUE;"Etc/GMT-4",TRUE;"Etc/GMT-5",TRUE;"Etc/GMT-6",TRUE;"Etc/GMT-7",TRUE;"Etc/GMT-8",TRUE;"Etc/GMT-9",TRUE;"Etc/UTC",TRUE;"Europe/Andorra",TRUE;"Europe/Astrakhan",TRUE;"Europe/Athens",TRUE;"Europe/Belgrade",TRUE;"Europe/Berlin",TRUE;"Europe/Brussels",TRUE;"Europe/Bucharest",TRUE;"Europe/Budapest",TRUE;"Europe/Chisinau",TRUE;"Europe/Dublin",TRUE;"Europe/Gibraltar",TRUE;"Europe/Helsinki",TRUE;"Europe/Istanbul",TRUE;"Europe/Kaliningrad",TRUE;"Europe/Kirov",TRUE;"Europe/Kyiv",TRUE;"Europe/Lisbon",TRUE;"Europe/London",TRUE;"Europe/Madrid",TRUE;"Europe/Malta",TRUE;"Europe/Minsk",TRUE;"Europe/Moscow",TRUE;"Europe/Paris",TRUE;"Europe/Prague",TRUE;"Europe/Riga",TRUE;"Europe/Rome",TRUE;"Europe/Samara",TRUE;"Europe/Saratov",TRUE;"Europe/Simferopol",TRUE;"Europe/Sofia",TRUE;"Europe/Tallinn",TRUE;"Europe/Tirane",TRUE;"Europe/Ulyanovsk",TRUE;"Europe/Vienna",TRUE;"Europe/Vilnius",TRUE;"Europe/Volgograd",TRUE;"Europe/Warsaw",TRUE;"Europe/Zurich",TRUE;"Indian/Chagos",TRUE;"Indian/Maldives",TRUE;"Indian/Mauritius",TRUE;"Pacific/Apia",TRUE;"Pacific/Auckland",TRUE;"Pacific/Bougainville",TRUE;"Pacific/Chatham",TRUE;"Pacific/Easter",TRUE;"Pacific/Efate",TRUE;"Pacific/Fakaofo",TRUE;"Pacific/Fiji",TRUE;"Pacific/Galapagos",TRUE;"Pacific/Gambier",TRUE;"Pacific/Guadalcanal",TRUE;"Pacific/Guam",TRUE;"Pacific/Honolulu",TRUE;"Pacific/Kanton",TRUE;"Pacific/Kiritimati",TRUE;"Pacific/Kosrae",TRUE;"Pacific/Kwajalein",TRUE;"Pacific/Marquesas",TRUE;"Pacific/Nauru",TRUE;"Pacific/Niue",TRUE;"Pacific/Norfolk",TRUE;"Pacific/Noumea",TRUE;"Pacific/Pago_Pago",TRUE;"Pacific/Palau",TRUE;"Pacific/Pitcairn",TRUE;"Pacific/Port_Moresby",TRUE;"Pacific/Rarotonga",TRUE;"Pacific/Tahiti",TRUE;"Pacific/Tarawa",TRUE;"Pacific/Tongatapu",TRUE}</definedName>
    <definedName name="CHRONO_DATA._TIMEZONE_PACIFIC" hidden="1">_xlfn.LAMBDA(_xlpm.Locality, IF(_xlpm.Locality &lt;= "Marquesas", CHRONO_DATA._TIMEZONE_PACIFIC_01, CHRONO_DATA._TIMEZONE_PACIFIC_02))</definedName>
    <definedName name="CHRONO_DATA._TIMEZONE_PACIFIC_01" hidden="1">{"Pacific/Apia","","",12284,0,45184,0,"","",-86400,0,"","LMT","","Local Mean Time","";"Pacific/Apia",12283,0,19037,0,-41216,0,-86400,0,-184,0,"","LMT","","Local Mean Time","";"Pacific/Apia",19036,86216,33282,0,-41400,0,-184,0,1800,0,"","−1130","","UTC−11:30","";"Pacific/Apia",33282,1800,55925,0,-39600,0,1800,0,86400,0,"WS","−11","−10","UTC−11:00","UTC−10:00";"Pacific/Apia",55926,0,"","",46800,0,86400,0,"","","WS","+13","+14","UTC+13:00","UTC+14:00";"Pacific/Auckland","","",3638,0,41944,0,"","",-544,0,"","LMT","","Local Mean Time","";"Pacific/Auckland",3637,85856,31821,0,41400,0,-544,0,1800,0,"NZ","NZ%T","","New Zealand% Time","";"Pacific/Auckland",31821,1800,"","",43200,0,1800,0,"","","NZ","NZ%T","","New Zealand% Time","";"Pacific/Bougainville","","",7715,0,37336,0,"","",-2024,0,"","LMT","","Local Mean Time","";"Pacific/Bougainville",7714,84376,13194,0,35312,0,-2024,0,688,0,"","PMMT","","Port Moresby Mean Time","";"Pacific/Bougainville",13194,688,30541,0,36000,0,688,0,-3600,0,"","+10","","UTC+10:00","";"Pacific/Bougainville",30540,82800,31688,0,32400,0,-3600,0,3600,0,"","+09","","UTC+09:00","";"Pacific/Bougainville",31688,3600,57019,7200,36000,0,3600,0,3600,0,"","+10","","UTC+10:00","";"Pacific/Bougainville",57019,10800,"","",39600,0,3600,0,"","","","+11","","UTC+11:00","";"Pacific/Chatham","","",3638,0,44028,0,"","",72,0,"","LMT","","Local Mean Time","";"Pacific/Chatham",3638,72,31821,0,44100,0,72,0,1800,0,"","+1215","","UTC+12:15","";"Pacific/Chatham",31821,1800,"","",45900,0,1800,0,"","","Chatham","+1245","+1345","UTC+12:45","UTC+13:45";"Pacific/Easter","","",11368,0,-26248,0,"","",0,0,"","LMT","","Local Mean Time","";"Pacific/Easter",11368,0,26951,0,-26248,0,0,0,1048,0,"","EMT","","Easter Mean Time","";"Pacific/Easter",26951,1048,45041,72000,-25200,0,1048,0,3600,0,"Chile","−07","−06","UTC−07:00","UTC−06:00";"Pacific/Easter",45041,75600,"","",-21600,0,3600,0,"","","Chile","−06","−05","UTC−06:00","UTC−05:00";"Pacific/Efate","","",19414,0,40396,0,"","",-796,0,"","LMT","","Local Mean Time","";"Pacific/Efate",19413,85604,"","",39600,0,-796,0,"","","Vanuatu","+11","+12","UTC+11:00","UTC+12:00";"Pacific/Fakaofo","","",15385,0,-41096,0,"","",1496,0,"","LMT","","Local Mean Time","";"Pacific/Fakaofo",15385,1496,55925,0,-39600,0,1496,0,86400,0,"","−11","","UTC−11:00","";"Pacific/Fakaofo",55926,0,"","",46800,0,86400,0,"","","","+13","","UTC+13:00","";"Pacific/Fiji","","",20796,0,42944,0,"","",256,0,"","LMT","","Local Mean Time","";"Pacific/Fiji",20796,256,"","",43200,0,256,0,"","","Fiji","FJ%T","","Fiji% Time","";"Pacific/Galapagos","","",26342,0,-21504,0,"","",3504,0,"","LMT","","Local Mean Time","";"Pacific/Galapagos",26342,3504,46431,0,-18000,0,3504,0,-3600,0,"","−05","","UTC−05:00","";"Pacific/Galapagos",46430,82800,"","",-21600,0,-3600,0,"","","Ecuador","−06","−05","UTC−06:00","UTC−05:00";"Pacific/Gambier","","",19676,0,-32388,0,"","",-12,0,"","LMT","","Local Mean Time","";"Pacific/Gambier",19675,86388,"","",-32400,0,-12,0,"","","","GAMT","","Gambier Time","";"Pacific/Guadalcanal","","",19676,0,38388,0,"","",1212,0,"","LMT","","Local Mean Time","";"Pacific/Guadalcanal",19676,1212,"","",39600,0,1212,0,"","","","+11","","UTC+11:00","";"Pacific/Guam","","",-5069,0,-51660,0,"","",86400,0,"","LMT","","Local Mean Time","";"Pacific/Guam",-5068,0,15385,0,34740,0,86400,0,1260,0,"","LMT","","Local Mean Time","";"Pacific/Guam",15385,1260,30338,0,36000,0,1260,0,-3600,0,"","GST","","Guam Standard Time","";"Pacific/Guam",30337,82800,31302,0,32400,0,-3600,0,3600,0,"","+09","","UTC+09:00","";"Pacific/Guam",31302,3600,51901,0,36000,0,3600,0,0,0,"Guam","G%T","","Guam% Time","";"Pacific/Guam",51901,0,"","",36000,0,0,0,"","","","ChST","","Chamorro Standard Time","";"Pacific/Honolulu","","",13571,43200,-37886,0,"","",86,0,"","LMT","","Local Mean Time","";"Pacific/Honolulu",13571,43286,27192,7200,-37800,0,86,0,0,3600,"","HST","","Hawaii-Aleutian Standard Time","";"Pacific/Honolulu",27192,10800,27213,43200,-37800,3600,0,3600,0,-3600,"","","HDT","","Hawaii-Aleutian Daylight Time";"Pacific/Honolulu",27213,39600,32344,7200,-37800,0,0,-3600,1800,0,"US","H%T","","Hawaii-Aleutian% Time","";"Pacific/Honolulu",32344,9000,"","",-36000,0,1800,0,"","","","HST","","Hawaii-Aleutian Standard Time","";"Pacific/Kanton","","",28776,0,0,0,"","",-43200,0,"","+00","","UTC+00:00","";"Pacific/Kanton",28775,43200,44147,0,-43200,0,-43200,0,3600,0,"","−12","","UTC−12:00","";"Pacific/Kanton",44147,3600,49717,0,-39600,0,3600,0,86400,0,"","−11","","UTC−11:00","";"Pacific/Kanton",49718,0,"","",46800,0,86400,0,"","","","+13","","UTC+13:00","";"Pacific/Kiritimati","","",15385,0,-37760,0,"","",-640,0,"","LMT","","Local Mean Time","";"Pacific/Kiritimati",15384,85760,44147,0,-38400,0,-640,0,2400,0,"","−1040","","UTC−10:40","";"Pacific/Kiritimati",44147,2400,49717,0,-36000,0,2400,0,86400,0,"","−10","","UTC−10:00","";"Pacific/Kiritimati",49718,0,"","",50400,0,86400,0,"","","","+14","","UTC+14:00","";"Pacific/Kosrae","","",-5069,0,-47284,0,"","",86400,0,"","LMT","","Local Mean Time","";"Pacific/Kosrae",-5068,0,15385,0,39116,0,86400,0,484,0,"","LMT","","Local Mean Time","";"Pacific/Kosrae",15385,484,20406,0,39600,0,484,0,-7200,0,"","+11","","UTC+11:00","";"Pacific/Kosrae",20405,79200,21990,0,32400,0,-7200,0,7200,0,"","+09","","UTC+09:00","";"Pacific/Kosrae",21990,7200,28534,0,39600,0,7200,0,-3600,0,"","+11","","UTC+11:00","";"Pacific/Kosrae",28533,82800,30085,0,36000,0,-3600,0,-3600,0,"","+10","","UTC+10:00","";"Pacific/Kosrae",30084,82800,31668,0,32400,0,-3600,0,7200,0,"","+09","","UTC+09:00","";"Pacific/Kosrae",31668,7200,40495,0,39600,0,7200,0,3600,0,"","+11","","UTC+11:00","";"Pacific/Kosrae",40495,3600,51179,0,43200,0,3600,0,-3600,0,"","+12","","UTC+12:00","";"Pacific/Kosrae",51178,82800,"","",39600,0,-3600,0,"","","","+11","","UTC+11:00","";"Pacific/Kwajalein","","",15385,0,40160,0,"","",-560,0,"","LMT","","Local Mean Time","";"Pacific/Kwajalein",15384,85840,28534,0,39600,0,-560,0,-3600,0,"","+11","","UTC+11:00","";"Pacific/Kwajalein",28533,82800,30085,0,36000,0,-3600,0,-3600,0,"","+10","","UTC+10:00","";"Pacific/Kwajalein",30084,82800,31126,0,32400,0,-3600,0,7200,0,"","+09","","UTC+09:00","";"Pacific/Kwajalein",31126,7200,40495,0,39600,0,7200,0,-82800,0,"","+11","","UTC+11:00","";"Pacific/Kwajalein",40494,3600,49220,0,-43200,0,-82800,0,86400,0,"","−12","","UTC−12:00","";"Pacific/Kwajalein",49221,0,"","",43200,0,86400,0,"","","","+12","","UTC+12:00","";"Pacific/Marquesas","","",19676,0,-33480,0,"","",-720,0,"","LMT","","Local Mean Time","";"Pacific/Marquesas",19675,85680,"","",-34200,0,-720,0,"","","","MART","","Marquesas Time",""}</definedName>
    <definedName name="CHRONO_DATA._TIMEZONE_PACIFIC_02" hidden="1">{"Pacific/Nauru","","",22704,0,40060,0,"","",1340,0,"","LMT","","Local Mean Time","";"Pacific/Nauru",22704,1340,30600,0,41400,0,1340,0,-9000,0,"","+1130","","UTC+11:30","";"Pacific/Nauru",30599,77400,31706,0,32400,0,-9000,0,9000,0,"","+09","","UTC+09:00","";"Pacific/Nauru",31706,9000,43914,7200,41400,0,9000,0,1800,0,"","+1130","","UTC+11:30","";"Pacific/Nauru",43914,9000,"","",43200,0,1800,0,"","","","+12","","UTC+12:00","";"Pacific/Niue","","",34301,0,-40780,0,"","",-20,0,"","LMT","","Local Mean Time","";"Pacific/Niue",34300,86380,38577,0,-40800,0,-20,0,1200,0,"","−1120","","UTC−11:20","";"Pacific/Niue",38577,1200,"","",-39600,0,1200,0,"","","","−11","","UTC−11:00","";"Pacific/Norfolk","","",15385,0,40312,0,"","",8,0,"","LMT","","Local Mean Time","";"Pacific/Norfolk",15385,8,33647,0,40320,0,8,0,1080,0,"","KMT","","Kingston Mean Time","";"Pacific/Norfolk",33647,1080,42347,7200,41400,0,1080,0,0,3600,"","NFT","","Norfolk Time","";"Pacific/Norfolk",42347,10800,42473,10800,41400,3600,0,3600,0,-3600,"","NF%T","","Norfolk% Time","";"Pacific/Norfolk",42473,7200,57299,7200,41400,0,0,-3600,-1800,0,"","NFT","","Norfolk Time","";"Pacific/Norfolk",57299,5400,58665,0,39600,0,-1800,0,0,0,"","NFT","","Norfolk Time","";"Pacific/Norfolk",58665,0,"","",39600,0,0,0,"","","AN","NF%T","","Norfolk% Time","";"Pacific/Noumea","","",19414,0,39948,0,"","",-348,0,"","LMT","","Local Mean Time","";"Pacific/Noumea",19413,86052,"","",39600,0,-348,0,"","","NC","+11","+12","UTC+11:00","UTC+12:00";"Pacific/Pago_Pago","","",12284,0,45432,0,"","",-86400,0,"","LMT","","Local Mean Time","";"Pacific/Pago_Pago",12283,0,19037,0,-40968,0,-86400,0,1368,0,"","LMT","","Local Mean Time","";"Pacific/Pago_Pago",19037,1368,"","",-39600,0,1368,0,"","","","SST","","Samoa Standard Time","";"Pacific/Palau","","",-5069,0,-54124,0,"","",86400,0,"","LMT","","Local Mean Time","";"Pacific/Palau",-5068,0,15385,0,32276,0,86400,0,124,0,"","LMT","","Local Mean Time","";"Pacific/Palau",15385,124,"","",32400,0,124,0,"","","","+09","","UTC+09:00","";"Pacific/Pitcairn","","",15385,0,-31220,0,"","",620,0,"","LMT","","Local Mean Time","";"Pacific/Pitcairn",15385,620,50930,0,-30600,0,620,0,1800,0,"","−0830","","UTC−08:30","";"Pacific/Pitcairn",50930,1800,"","",-28800,0,1800,0,"","","","−08","","UTC−08:00","";"Pacific/Port_Moresby","","",7715,0,35320,0,"","",-8,0,"","LMT","","Local Mean Time","";"Pacific/Port_Moresby",7714,86392,13194,0,35312,0,-8,0,688,0,"","PMMT","","Port Moresby Mean Time","";"Pacific/Port_Moresby",13194,688,"","",36000,0,688,0,"","","","PGT","","Papua New Guinea Time","";"Pacific/Rarotonga","","",15014,0,48056,0,"","",-86400,0,"","LMT","","Local Mean Time","";"Pacific/Rarotonga",15013,0,34301,0,-38344,0,-86400,0,544,0,"","LMT","","Local Mean Time","";"Pacific/Rarotonga",34301,544,43824,0,-37800,0,544,0,1800,0,"","−1030","","UTC−10:30","";"Pacific/Rarotonga",43824,1800,"","",-36000,0,1800,0,"","","Cook","−10","−0930","UTC−10:00","UTC−09:30";"Pacific/Tahiti","","",19676,0,-35896,0,"","",-104,0,"","LMT","","Local Mean Time","";"Pacific/Tahiti",19675,86296,"","",-36000,0,-104,0,"","","","TAHT","","	Tahiti Time","";"Pacific/Tarawa","","",15385,0,41524,0,"","",1676,0,"","LMT","","Local Mean Time","";"Pacific/Tarawa",15385,1676,"","",43200,0,1676,0,"","","","+12","","UTC+12:00","";"Pacific/Tongatapu","","",31708,0,44352,0,"","",48,0,"","LMT","","Local Mean Time","";"Pacific/Tongatapu",31708,48,37300,0,44400,0,48,0,2400,0,"","+1220","","UTC+12:20","";"Pacific/Tongatapu",37300,2400,51179,0,46800,0,2400,0,0,0,"","+13","","UTC+13:00","";"Pacific/Tongatapu",51179,0,"","",46800,0,0,0,"","","Tonga","+13","+14","UTC+13:00","UTC+14:00"}</definedName>
    <definedName name="CHRONO_DATA._TIMEZONE_RULES_ALBANIA" hidden="1">{"Albania",1940,1940,6,0,0,16,0,0,3600,"S"," Summer";"Albania",1942,1942,11,0,0,2,10800,0,0,"","";"Albania",1943,1943,3,0,0,29,7200,0,3600,"S"," Summer";"Albania",1943,1943,4,0,0,10,10800,0,0,"","";"Albania",1974,1974,5,0,0,4,0,0,3600,"S"," Summer";"Albania",1974,1974,10,0,0,2,0,0,0,"","";"Albania",1975,1975,5,0,0,1,0,0,3600,"S"," Summer";"Albania",1975,1975,10,0,0,2,0,0,0,"","";"Albania",1976,1976,5,0,0,2,0,0,3600,"S"," Summer";"Albania",1976,1976,10,0,0,3,0,0,0,"","";"Albania",1977,1977,5,0,0,8,0,0,3600,"S"," Summer";"Albania",1977,1977,10,0,0,2,0,0,0,"","";"Albania",1978,1978,5,0,0,6,0,0,3600,"S"," Summer";"Albania",1978,1978,10,0,0,1,0,0,0,"","";"Albania",1979,1979,5,0,0,5,0,0,3600,"S"," Summer";"Albania",1979,1979,9,0,0,30,0,0,0,"","";"Albania",1980,1980,5,0,0,3,0,0,3600,"S"," Summer";"Albania",1980,1980,10,0,0,4,0,0,0,"","";"Albania",1981,1981,4,0,0,26,0,0,3600,"S"," Summer";"Albania",1981,1981,9,0,0,27,0,0,0,"","";"Albania",1982,1982,5,0,0,2,0,0,3600,"S"," Summer";"Albania",1982,1982,10,0,0,3,0,0,0,"","";"Albania",1983,1983,4,0,0,18,0,0,3600,"S"," Summer";"Albania",1983,1983,10,0,0,1,0,0,0,"","";"Albania",1984,1984,4,0,0,1,0,0,3600,"S"," Summer"}</definedName>
    <definedName name="CHRONO_DATA._TIMEZONE_RULES_ALGERIA" hidden="1">{"Algeria",1916,1916,6,0,0,14,82800,1,3600,"S"," Summer";"Algeria",1916,1919,10,1,7,1,82800,1,0,"","";"Algeria",1917,1917,3,0,0,24,82800,1,3600,"S"," Summer";"Algeria",1918,1918,3,0,0,9,82800,1,3600,"S"," Summer";"Algeria",1919,1919,3,0,0,1,82800,1,3600,"S"," Summer";"Algeria",1920,1920,2,0,0,14,82800,1,3600,"S"," Summer";"Algeria",1920,1920,10,0,0,23,82800,1,0,"","";"Algeria",1921,1921,3,0,0,14,82800,1,3600,"S"," Summer";"Algeria",1921,1921,6,0,0,21,82800,1,0,"","";"Algeria",1939,1939,9,0,0,11,82800,1,3600,"S"," Summer";"Algeria",1939,1939,11,0,0,19,3600,0,0,"","";"Algeria",1944,1944,10,0,0,8,7200,0,0,"","";"Algeria",1944,1945,4,1,1,1,7200,0,3600,"S"," Summer";"Algeria",1945,1945,9,0,0,16,3600,0,0,"","";"Algeria",1971,1971,4,0,0,25,82800,1,3600,"S"," Summer";"Algeria",1971,1971,9,0,0,26,82800,1,0,"","";"Algeria",1977,1977,5,0,0,6,0,0,3600,"S"," Summer";"Algeria",1977,1977,10,0,0,21,0,0,0,"","";"Algeria",1978,1978,3,0,0,24,3600,0,3600,"S"," Summer";"Algeria",1978,1978,9,0,0,22,10800,0,0,"","";"Algeria",1980,1980,4,0,0,25,0,0,3600,"S"," Summer";"Algeria",1980,1980,10,0,0,31,7200,0,0,"",""}</definedName>
    <definedName name="CHRONO_DATA._TIMEZONE_RULES_AN" hidden="1">{"AN",1971,1985,10,-1,7,0,7200,1,3600,"D"," Daylight";"AN",1972,1972,2,0,0,27,7200,1,0,"S"," Standard";"AN",1973,1981,3,1,7,1,7200,1,0,"S"," Standard";"AN",1982,1982,4,1,7,1,7200,1,0,"S"," Standard";"AN",1983,1985,3,1,7,1,7200,1,0,"S"," Standard";"AN",1986,1986,10,0,0,19,7200,1,3600,"D"," Daylight";"AN",1986,1989,3,1,7,15,7200,1,0,"S"," Standard";"AN",1987,1999,10,-1,7,0,7200,1,3600,"D"," Daylight";"AN",1990,1995,3,1,7,1,7200,1,0,"S"," Standard";"AN",1996,2005,3,-1,7,0,7200,1,0,"S"," Standard";"AN",2000,2000,8,-1,7,0,7200,1,3600,"D"," Daylight";"AN",2001,2007,10,-1,7,0,7200,1,3600,"D"," Daylight";"AN",2006,2006,4,1,7,1,7200,1,0,"S"," Standard";"AN",2007,2007,3,-1,7,0,7200,1,0,"S"," Standard";"AN",2008,"",4,1,7,1,7200,1,0,"S"," Standard";"AN",2008,"",10,1,7,1,7200,1,3600,"D"," Daylight"}</definedName>
    <definedName name="CHRONO_DATA._TIMEZONE_RULES_AQ" hidden="1">{"AQ",1971,1971,10,-1,7,0,7200,1,3600,"D"," Daylight";"AQ",1972,1972,2,-1,7,0,7200,1,0,"S"," Standard";"AQ",1989,1991,10,-1,7,0,7200,1,3600,"D"," Daylight";"AQ",1990,1992,3,1,7,1,7200,1,0,"S"," Standard"}</definedName>
    <definedName name="CHRONO_DATA._TIMEZONE_RULES_ARG" hidden="1">{"Arg",1930,1930,12,0,0,1,0,0,3600,"","";"Arg",1931,1931,4,0,0,1,0,0,0,"","";"Arg",1931,1931,10,0,0,15,0,0,3600,"","";"Arg",1932,1939,11,0,0,1,0,0,3600,"","";"Arg",1932,1940,3,0,0,1,0,0,0,"","";"Arg",1940,1940,7,0,0,1,0,0,3600,"","";"Arg",1941,1941,6,0,0,15,0,0,0,"","";"Arg",1941,1941,10,0,0,15,0,0,3600,"","";"Arg",1943,1943,8,0,0,1,0,0,0,"","";"Arg",1943,1943,10,0,0,15,0,0,3600,"","";"Arg",1946,1946,3,0,0,1,0,0,0,"","";"Arg",1946,1946,10,0,0,1,0,0,3600,"","";"Arg",1963,1963,10,0,0,1,0,0,0,"","";"Arg",1963,1963,12,0,0,15,0,0,3600,"","";"Arg",1964,1966,3,0,0,1,0,0,0,"","";"Arg",1964,1966,10,0,0,15,0,0,3600,"","";"Arg",1967,1967,4,0,0,2,0,0,0,"","";"Arg",1967,1968,10,1,7,1,0,0,3600,"","";"Arg",1968,1969,4,1,7,1,0,0,0,"","";"Arg",1974,1974,1,0,0,23,0,0,3600,"","";"Arg",1974,1974,5,0,0,1,0,0,0,"","";"Arg",1988,1988,12,0,0,1,0,0,3600,"","";"Arg",1989,1992,10,1,7,15,0,0,3600,"","";"Arg",1989,1993,3,1,7,1,0,0,0,"","";"Arg",1999,1999,10,1,7,1,0,0,3600,"","";"Arg",2000,2000,3,0,0,3,0,0,0,"","";"Arg",2007,2007,12,0,0,30,0,0,3600,"","";"Arg",2008,2008,10,1,7,15,0,0,3600,"","";"Arg",2008,2009,3,1,7,15,0,0,0,"",""}</definedName>
    <definedName name="CHRONO_DATA._TIMEZONE_RULES_ARMENIA" hidden="1">{"Armenia",2011,2011,3,-1,7,0,7200,1,3600,"","";"Armenia",2011,2011,10,-1,7,0,7200,1,0,"",""}</definedName>
    <definedName name="CHRONO_DATA._TIMEZONE_RULES_AS" hidden="1">{"AS",1971,1985,10,-1,7,0,7200,1,3600,"D"," Daylight";"AS",1972,1972,2,0,0,27,7200,1,0,"S"," Standard";"AS",1973,1985,3,1,7,1,7200,1,0,"S"," Standard";"AS",1986,1986,10,0,0,19,7200,1,3600,"D"," Daylight";"AS",1986,1990,3,1,7,15,7200,1,0,"S"," Standard";"AS",1987,2007,10,-1,7,0,7200,1,3600,"D"," Daylight";"AS",1991,1991,3,0,0,3,7200,1,0,"S"," Standard";"AS",1992,1992,3,0,0,22,7200,1,0,"S"," Standard";"AS",1993,1993,3,0,0,7,7200,1,0,"S"," Standard";"AS",1994,1994,3,0,0,20,7200,1,0,"S"," Standard";"AS",1995,2005,3,-1,7,0,7200,1,0,"S"," Standard";"AS",2006,2006,4,0,0,2,7200,1,0,"S"," Standard";"AS",2007,2007,3,-1,7,0,7200,1,0,"S"," Standard";"AS",2008,"",4,1,7,1,7200,1,0,"S"," Standard";"AS",2008,"",10,1,7,1,7200,1,3600,"D"," Daylight"}</definedName>
    <definedName name="CHRONO_DATA._TIMEZONE_RULES_AT" hidden="1">{"AT",1916,1916,10,1,7,1,7200,1,3600,"D"," Daylight";"AT",1917,1917,3,-1,7,0,7200,1,0,"S"," Standard";"AT",1917,1918,10,1,7,22,7200,1,3600,"D"," Daylight";"AT",1918,1919,3,1,7,1,7200,1,0,"S"," Standard";"AT",1967,1967,10,1,7,1,7200,1,3600,"D"," Daylight";"AT",1968,1968,3,1,7,29,7200,1,0,"S"," Standard";"AT",1968,1985,10,-1,7,0,7200,1,3600,"D"," Daylight";"AT",1969,1971,3,1,7,8,7200,1,0,"S"," Standard";"AT",1972,1972,2,-1,7,0,7200,1,0,"S"," Standard";"AT",1973,1981,3,1,7,1,7200,1,0,"S"," Standard";"AT",1982,1983,3,-1,7,0,7200,1,0,"S"," Standard";"AT",1984,1986,3,1,7,1,7200,1,0,"S"," Standard";"AT",1986,1986,10,1,7,15,7200,1,3600,"D"," Daylight";"AT",1987,1987,10,1,7,22,7200,1,3600,"D"," Daylight";"AT",1987,1990,3,1,7,15,7200,1,0,"S"," Standard";"AT",1988,1990,10,-1,7,0,7200,1,3600,"D"," Daylight";"AT",1991,1999,10,1,7,1,7200,1,3600,"D"," Daylight";"AT",1991,2005,3,-1,7,0,7200,1,0,"S"," Standard";"AT",2000,2000,8,-1,7,0,7200,1,3600,"D"," Daylight";"AT",2001,"",10,1,7,1,7200,1,3600,"D"," Daylight";"AT",2006,2006,4,1,7,1,7200,1,0,"S"," Standard";"AT",2007,2007,3,-1,7,0,7200,1,0,"S"," Standard";"AT",2008,"",4,1,7,1,7200,1,0,"S"," Standard"}</definedName>
    <definedName name="CHRONO_DATA._TIMEZONE_RULES_AUS" hidden="1">{"Aus",1917,1917,1,0,0,1,7200,1,3600,"D"," Daylight";"Aus",1917,1917,3,-1,7,0,7200,1,0,"S"," Standard";"Aus",1942,1942,1,0,0,1,7200,1,3600,"D"," Daylight";"Aus",1942,1942,3,-1,7,0,7200,1,0,"S"," Standard";"Aus",1942,1942,9,0,0,27,7200,1,3600,"D"," Daylight";"Aus",1943,1943,10,0,0,3,7200,1,3600,"D"," Daylight";"Aus",1943,1944,3,-1,7,0,7200,1,0,"S"," Standard"}</definedName>
    <definedName name="CHRONO_DATA._TIMEZONE_RULES_AUSTRIA" hidden="1">{"Austria",1920,1920,4,0,0,5,7200,1,3600,"S"," Summer";"Austria",1920,1920,9,0,0,13,7200,1,0,"","";"Austria",1946,1946,4,0,0,14,7200,1,3600,"S"," Summer";"Austria",1946,1946,10,0,0,7,7200,1,0,"","";"Austria",1947,1947,4,0,0,6,7200,1,3600,"S"," Summer";"Austria",1947,1948,10,1,7,1,7200,1,0,"","";"Austria",1948,1948,4,0,0,18,7200,1,3600,"S"," Summer";"Austria",1980,1980,4,0,0,6,0,0,3600,"S"," Summer";"Austria",1980,1980,9,0,0,28,0,0,0,"",""}</definedName>
    <definedName name="CHRONO_DATA._TIMEZONE_RULES_AV" hidden="1">{"AV",1971,1985,10,-1,7,0,7200,1,3600,"D"," Daylight";"AV",1972,1972,2,-1,7,0,7200,1,0,"S"," Standard";"AV",1973,1985,3,1,7,1,7200,1,0,"S"," Standard";"AV",1986,1987,10,1,7,15,7200,1,3600,"D"," Daylight";"AV",1986,1990,3,1,7,15,7200,1,0,"S"," Standard";"AV",1988,1999,10,-1,7,0,7200,1,3600,"D"," Daylight";"AV",1991,1994,3,1,7,1,7200,1,0,"S"," Standard";"AV",1995,2005,3,-1,7,0,7200,1,0,"S"," Standard";"AV",2000,2000,8,-1,7,0,7200,1,3600,"D"," Daylight";"AV",2001,2007,10,-1,7,0,7200,1,3600,"D"," Daylight";"AV",2006,2006,4,1,7,1,7200,1,0,"S"," Standard";"AV",2007,2007,3,-1,7,0,7200,1,0,"S"," Standard";"AV",2008,"",4,1,7,1,7200,1,0,"S"," Standard";"AV",2008,"",10,1,7,1,7200,1,3600,"D"," Daylight"}</definedName>
    <definedName name="CHRONO_DATA._TIMEZONE_RULES_AW" hidden="1">{"AW",1974,1974,10,-1,7,0,7200,1,3600,"D"," Daylight";"AW",1975,1975,3,1,7,1,7200,1,0,"S"," Standard";"AW",1983,1983,10,-1,7,0,7200,1,3600,"D"," Daylight";"AW",1984,1984,3,1,7,1,7200,1,0,"S"," Standard";"AW",1991,1991,11,0,0,17,7200,1,3600,"D"," Daylight";"AW",1992,1992,3,1,7,1,7200,1,0,"S"," Standard";"AW",2006,2006,12,0,0,3,7200,1,3600,"D"," Daylight";"AW",2007,2008,10,-1,7,0,7200,1,3600,"D"," Daylight";"AW",2007,2009,3,-1,7,0,7200,1,0,"S"," Standard"}</definedName>
    <definedName name="CHRONO_DATA._TIMEZONE_RULES_AZER" hidden="1">{"Azer",1997,2015,3,-1,7,0,14400,0,3600,"","";"Azer",1997,2015,10,-1,7,0,18000,0,0,"",""}</definedName>
    <definedName name="CHRONO_DATA._TIMEZONE_RULES_BARB" hidden="1">{"Barb",1942,1942,4,0,0,19,18000,2,3600,"D"," Daylight";"Barb",1942,1942,8,0,0,31,21600,2,0,"S"," Standard";"Barb",1943,1943,5,0,0,2,18000,2,3600,"D"," Daylight";"Barb",1943,1943,9,0,0,5,21600,2,0,"S"," Standard";"Barb",1944,1944,4,0,0,10,18000,2,1800,"","";"Barb",1944,1944,9,0,0,10,21600,2,0,"S"," Standard";"Barb",1977,1977,6,0,0,12,7200,0,3600,"D"," Daylight";"Barb",1977,1978,10,1,7,1,7200,0,0,"S"," Standard";"Barb",1978,1980,4,1,7,15,7200,0,3600,"D"," Daylight";"Barb",1979,1979,9,0,0,30,7200,0,0,"S"," Standard";"Barb",1980,1980,9,0,0,25,7200,0,0,"S"," Standard"}</definedName>
    <definedName name="CHRONO_DATA._TIMEZONE_RULES_BELGIUM" hidden="1">{"Belgium",1918,1918,3,0,0,9,0,1,3600,"S"," Summer";"Belgium",1918,1919,10,1,6,1,82800,1,0,"","";"Belgium",1919,1919,3,0,0,1,82800,1,3600,"S"," Summer";"Belgium",1920,1920,2,0,0,14,82800,1,3600,"S"," Summer";"Belgium",1920,1920,10,0,0,23,82800,1,0,"","";"Belgium",1921,1921,3,0,0,14,82800,1,3600,"S"," Summer";"Belgium",1921,1921,10,0,0,25,82800,1,0,"","";"Belgium",1922,1922,3,0,0,25,82800,1,3600,"S"," Summer";"Belgium",1922,1927,10,1,6,1,82800,1,0,"","";"Belgium",1923,1923,4,0,0,21,82800,1,3600,"S"," Summer";"Belgium",1924,1924,3,0,0,29,82800,1,3600,"S"," Summer";"Belgium",1925,1925,4,0,0,4,82800,1,3600,"S"," Summer";"Belgium",1926,1926,4,0,0,17,82800,1,3600,"S"," Summer";"Belgium",1927,1927,4,0,0,9,82800,1,3600,"S"," Summer";"Belgium",1928,1928,4,0,0,14,82800,1,3600,"S"," Summer";"Belgium",1928,1938,10,1,7,2,7200,1,0,"","";"Belgium",1929,1929,4,0,0,21,7200,1,3600,"S"," Summer";"Belgium",1930,1930,4,0,0,13,7200,1,3600,"S"," Summer";"Belgium",1931,1931,4,0,0,19,7200,1,3600,"S"," Summer";"Belgium",1932,1932,4,0,0,3,7200,1,3600,"S"," Summer";"Belgium",1933,1933,3,0,0,26,7200,1,3600,"S"," Summer";"Belgium",1934,1934,4,0,0,8,7200,1,3600,"S"," Summer";"Belgium",1935,1935,3,0,0,31,7200,1,3600,"S"," Summer";"Belgium",1936,1936,4,0,0,19,7200,1,3600,"S"," Summer";"Belgium",1937,1937,4,0,0,4,7200,1,3600,"S"," Summer";"Belgium",1938,1938,3,0,0,27,7200,1,3600,"S"," Summer";"Belgium",1939,1939,4,0,0,16,7200,1,3600,"S"," Summer";"Belgium",1939,1939,11,0,0,19,7200,1,0,"","";"Belgium",1940,1940,2,0,0,25,7200,1,3600,"S"," Summer";"Belgium",1944,1944,9,0,0,17,7200,1,0,"","";"Belgium",1945,1945,4,0,0,2,7200,1,3600,"S"," Summer";"Belgium",1945,1945,9,0,0,16,7200,1,0,"","";"Belgium",1946,1946,5,0,0,19,7200,1,3600,"S"," Summer";"Belgium",1946,1946,10,0,0,7,7200,1,0,"",""}</definedName>
    <definedName name="CHRONO_DATA._TIMEZONE_RULES_BELIZE" hidden="1">{"Belize",1918,1941,10,1,6,1,86400,0,1800,"−0530","UTC−05:30";"Belize",1919,1942,2,1,6,8,86400,0,0,"CST","Central Standard Time";"Belize",1942,1942,6,0,0,27,86400,0,3600,"CWT","Central War Time";"Belize",1945,1945,8,0,0,14,82800,2,3600,"CPT","Central Peace Time";"Belize",1945,1945,12,0,0,15,86400,0,0,"CST","Central Standard Time";"Belize",1947,1967,10,1,6,1,86400,0,1800,"−0530","UTC−05:30";"Belize",1948,1968,2,1,6,8,86400,0,0,"CST","Central Standard Time";"Belize",1973,1973,12,0,0,5,0,0,3600,"CDT","Central Daylight Time";"Belize",1974,1974,2,0,0,9,0,0,0,"CST","Central Standard Time";"Belize",1982,1982,12,0,0,18,0,0,3600,"CDT","Central Daylight Time";"Belize",1983,1983,2,0,0,12,0,0,0,"CST","Central Standard Time"}</definedName>
    <definedName name="CHRONO_DATA._TIMEZONE_RULES_BERMUDA" hidden="1">{"Bermuda",1917,1917,4,0,0,5,86400,0,3600,"","";"Bermuda",1917,1917,9,0,0,30,86400,0,0,"","";"Bermuda",1918,1918,4,0,0,13,86400,0,3600,"","";"Bermuda",1918,1918,9,0,0,15,86400,0,0,"S"," Standard";"Bermuda",1942,1942,1,0,0,11,7200,0,3600,"D"," Daylight";"Bermuda",1942,1942,10,0,0,18,7200,0,0,"S"," Standard";"Bermuda",1943,1943,3,0,0,21,7200,0,3600,"D"," Daylight";"Bermuda",1943,1943,10,0,0,31,7200,0,0,"S"," Standard";"Bermuda",1944,1945,3,1,7,8,7200,0,3600,"D"," Daylight";"Bermuda",1944,1945,11,1,7,1,7200,0,0,"S"," Standard";"Bermuda",1947,1947,5,1,7,15,7200,0,3600,"D"," Daylight";"Bermuda",1947,1947,9,1,7,8,7200,0,0,"S"," Standard";"Bermuda",1948,1952,5,1,7,22,7200,0,3600,"D"," Daylight";"Bermuda",1948,1952,9,1,7,1,7200,0,0,"S"," Standard";"Bermuda",1956,1956,5,1,7,22,7200,0,3600,"D"," Daylight";"Bermuda",1956,1956,10,-1,7,0,7200,0,0,"S"," Standard"}</definedName>
    <definedName name="CHRONO_DATA._TIMEZONE_RULES_BRAZIL" hidden="1">{"Brazil",1931,1931,10,0,0,3,39600,0,3600,"","";"Brazil",1932,1932,10,0,0,3,0,0,3600,"","";"Brazil",1932,1933,4,0,0,1,0,0,0,"","";"Brazil",1949,1952,12,0,0,1,0,0,3600,"","";"Brazil",1950,1950,4,0,0,16,3600,0,0,"","";"Brazil",1951,1952,4,0,0,1,0,0,0,"","";"Brazil",1953,1953,3,0,0,1,0,0,0,"","";"Brazil",1963,1963,12,0,0,9,0,0,3600,"","";"Brazil",1964,1964,3,0,0,1,0,0,0,"","";"Brazil",1965,1965,1,0,0,31,0,0,3600,"","";"Brazil",1965,1965,3,0,0,31,0,0,0,"","";"Brazil",1965,1965,12,0,0,1,0,0,3600,"","";"Brazil",1966,1967,11,0,0,1,0,0,3600,"","";"Brazil",1966,1968,3,0,0,1,0,0,0,"","";"Brazil",1985,1985,11,0,0,2,0,0,3600,"","";"Brazil",1986,1986,3,0,0,15,0,0,0,"","";"Brazil",1986,1986,10,0,0,25,0,0,3600,"","";"Brazil",1987,1987,2,0,0,14,0,0,0,"","";"Brazil",1987,1987,10,0,0,25,0,0,3600,"","";"Brazil",1988,1988,2,0,0,7,0,0,0,"","";"Brazil",1988,1988,10,0,0,16,0,0,3600,"","";"Brazil",1989,1989,1,0,0,29,0,0,0,"","";"Brazil",1989,1989,10,0,0,15,0,0,3600,"","";"Brazil",1990,1990,2,0,0,11,0,0,0,"","";"Brazil",1990,1990,10,0,0,21,0,0,3600,"","";"Brazil",1991,1991,2,0,0,17,0,0,0,"","";"Brazil",1991,1991,10,0,0,20,0,0,3600,"","";"Brazil",1992,1992,2,0,0,9,0,0,0,"","";"Brazil",1992,1992,10,0,0,25,0,0,3600,"","";"Brazil",1993,1993,1,0,0,31,0,0,0,"","";"Brazil",1993,1995,10,1,7,11,0,0,3600,"","";"Brazil",1994,1995,2,1,7,15,0,0,0,"","";"Brazil",1996,1996,2,0,0,11,0,0,0,"","";"Brazil",1996,1996,10,0,0,6,0,0,3600,"","";"Brazil",1997,1997,2,0,0,16,0,0,0,"","";"Brazil",1997,1997,10,0,0,6,0,0,3600,"","";"Brazil",1998,1998,3,0,0,1,0,0,0,"","";"Brazil",1998,1998,10,0,0,11,0,0,3600,"","";"Brazil",1999,1999,2,0,0,21,0,0,0,"","";"Brazil",1999,1999,10,0,0,3,0,0,3600,"","";"Brazil",2000,2000,2,0,0,27,0,0,0,"","";"Brazil",2000,2001,10,1,7,8,0,0,3600,"","";"Brazil",2001,2006,2,1,7,15,0,0,0,"","";"Brazil",2002,2002,11,0,0,3,0,0,3600,"","";"Brazil",2003,2003,10,0,0,19,0,0,3600,"","";"Brazil",2004,2004,11,0,0,2,0,0,3600,"","";"Brazil",2005,2005,10,0,0,16,0,0,3600,"","";"Brazil",2006,2006,11,0,0,5,0,0,3600,"","";"Brazil",2007,2007,2,0,0,25,0,0,0,"","";"Brazil",2007,2007,10,1,7,8,0,0,3600,"","";"Brazil",2008,2011,2,1,7,15,0,0,0,"","";"Brazil",2008,2017,10,1,7,15,0,0,3600,"","";"Brazil",2012,2012,2,1,7,22,0,0,0,"","";"Brazil",2013,2014,2,1,7,15,0,0,0,"","";"Brazil",2015,2015,2,1,7,22,0,0,0,"","";"Brazil",2016,2019,2,1,7,15,0,0,0,"","";"Brazil",2018,2018,11,1,7,1,0,0,3600,"",""}</definedName>
    <definedName name="CHRONO_DATA._TIMEZONE_RULES_BULG" hidden="1">{"Bulg",1979,1979,3,0,0,31,82800,0,3600,"S"," Summer";"Bulg",1979,1979,10,0,0,1,3600,0,0,"","";"Bulg",1980,1980,9,0,0,29,3600,0,0,"","";"Bulg",1980,1982,4,1,6,1,82800,0,3600,"S"," Summer";"Bulg",1981,1981,9,0,0,27,7200,0,0,"",""}</definedName>
    <definedName name="CHRONO_DATA._TIMEZONE_RULES_CA" hidden="1">{"CA",1948,1948,3,0,0,14,7260,0,3600,"D"," Daylight";"CA",1949,1949,1,0,0,1,7200,0,0,"S"," Standard";"CA",1950,1961,9,-1,7,0,7200,0,0,"S"," Standard";"CA",1950,1966,4,-1,7,0,3600,0,3600,"D"," Daylight";"CA",1962,1966,10,-1,7,0,7200,0,0,"S"," Standard"}</definedName>
    <definedName name="CHRONO_DATA._TIMEZONE_RULES_CANADA" hidden="1">{"Canada",1918,1918,4,0,0,14,7200,0,3600,"D"," Daylight";"Canada",1918,1918,10,0,0,27,7200,0,0,"S"," Standard";"Canada",1942,1942,2,0,0,9,7200,0,3600,"W"," War";"Canada",1945,1945,8,0,0,14,82800,2,3600,"P"," Peace";"Canada",1945,1945,9,0,0,30,7200,0,0,"S"," Standard";"Canada",1974,1986,4,-1,7,0,7200,0,3600,"D"," Daylight";"Canada",1974,2006,10,-1,7,0,7200,0,0,"S"," Standard";"Canada",1987,2006,4,1,7,1,7200,0,3600,"D"," Daylight";"Canada",2007,"",3,1,7,8,7200,0,3600,"D"," Daylight";"Canada",2007,"",11,1,7,1,7200,0,0,"S"," Standard"}</definedName>
    <definedName name="CHRONO_DATA._TIMEZONE_RULES_CEUR" hidden="1">{"C-Eur",1916,1916,4,0,0,30,82800,0,3600,"S"," Summer";"C-Eur",1916,1916,10,0,0,1,3600,0,0,"","";"C-Eur",1917,1918,4,1,1,15,7200,1,3600,"S"," Summer";"C-Eur",1917,1918,9,1,1,15,7200,1,0,"","";"C-Eur",1940,1940,4,0,0,1,7200,1,3600,"S"," Summer";"C-Eur",1942,1942,11,0,0,2,7200,1,0,"","";"C-Eur",1943,1943,3,0,0,29,7200,1,3600,"S"," Summer";"C-Eur",1943,1943,10,0,0,4,7200,1,0,"","";"C-Eur",1944,1944,10,0,0,2,7200,1,0,"","";"C-Eur",1944,1945,4,1,1,1,7200,1,3600,"S"," Summer";"C-Eur",1945,1945,9,0,0,16,7200,1,0,"","";"C-Eur",1977,1977,9,-1,7,0,7200,1,0,"","";"C-Eur",1977,1980,4,1,7,1,7200,1,3600,"S"," Summer";"C-Eur",1978,1978,10,0,0,1,7200,1,0,"","";"C-Eur",1979,1995,9,-1,7,0,7200,1,0,"","";"C-Eur",1981,"",3,-1,7,0,7200,1,3600,"S"," Summer";"C-Eur",1996,"",10,-1,7,0,7200,1,0,"",""}</definedName>
    <definedName name="CHRONO_DATA._TIMEZONE_RULES_CHATHAM" hidden="1">{"Chatham",1974,1974,11,1,7,1,9900,1,3600,"","";"Chatham",1975,1975,2,-1,7,0,9900,1,0,"","";"Chatham",1975,1988,10,-1,7,0,9900,1,3600,"","";"Chatham",1976,1989,3,1,7,1,9900,1,0,"","";"Chatham",1989,1989,10,1,7,8,9900,1,3600,"","";"Chatham",1990,2006,10,1,7,1,9900,1,3600,"","";"Chatham",1990,2007,3,1,7,15,9900,1,0,"","";"Chatham",2007,"",9,-1,7,0,9900,1,3600,"","";"Chatham",2008,"",4,1,7,1,9900,1,0,"",""}</definedName>
    <definedName name="CHRONO_DATA._TIMEZONE_RULES_CHICAGO" hidden="1">{"Chicago",1920,1920,6,0,0,13,7200,0,3600,"D"," Daylight";"Chicago",1920,1921,10,-1,7,0,7200,0,0,"S"," Standard";"Chicago",1921,1921,3,-1,7,0,7200,0,3600,"D"," Daylight";"Chicago",1922,1954,9,-1,7,0,7200,0,0,"S"," Standard";"Chicago",1922,1966,4,-1,7,0,7200,0,3600,"D"," Daylight";"Chicago",1955,1966,10,-1,7,0,7200,0,0,"S"," Standard"}</definedName>
    <definedName name="CHRONO_DATA._TIMEZONE_RULES_CHILE" hidden="1">{"Chile",1927,1931,9,0,0,1,0,0,3600,"","";"Chile",1928,1932,4,0,0,1,0,0,0,"","";"Chile",1968,1968,11,0,0,3,14400,2,3600,"","";"Chile",1969,1969,3,0,0,30,10800,2,0,"","";"Chile",1969,1969,11,0,0,23,14400,2,3600,"","";"Chile",1970,1970,3,0,0,29,10800,2,0,"","";"Chile",1970,1972,10,1,7,9,14400,2,3600,"","";"Chile",1971,1971,3,0,0,14,10800,2,0,"","";"Chile",1972,1986,3,1,7,9,10800,2,0,"","";"Chile",1973,1973,9,0,0,30,14400,2,3600,"","";"Chile",1974,1987,10,1,7,9,14400,2,3600,"","";"Chile",1987,1987,4,0,0,12,10800,2,0,"","";"Chile",1988,1989,10,1,7,9,14400,2,3600,"","";"Chile",1988,1990,3,1,7,9,10800,2,0,"","";"Chile",1990,1990,9,0,0,16,14400,2,3600,"","";"Chile",1991,1996,3,1,7,9,10800,2,0,"","";"Chile",1991,1997,10,1,7,9,14400,2,3600,"","";"Chile",1997,1997,3,0,0,30,10800,2,0,"","";"Chile",1998,1998,3,1,7,9,10800,2,0,"","";"Chile",1998,1998,9,0,0,27,14400,2,3600,"","";"Chile",1999,1999,4,0,0,4,10800,2,0,"","";"Chile",1999,2010,10,1,7,9,14400,2,3600,"","";"Chile",2000,2007,3,1,7,9,10800,2,0,"","";"Chile",2008,2008,3,0,0,30,10800,2,0,"","";"Chile",2009,2009,3,1,7,9,10800,2,0,"","";"Chile",2010,2010,4,1,7,1,10800,2,0,"","";"Chile",2011,2011,5,1,7,2,10800,2,0,"","";"Chile",2011,2011,8,1,7,16,14400,2,3600,"","";"Chile",2012,2014,4,1,7,23,10800,2,0,"","";"Chile",2012,2014,9,1,7,2,14400,2,3600,"","";"Chile",2016,2018,5,1,7,9,10800,2,0,"","";"Chile",2016,2018,8,1,7,9,14400,2,3600,"","";"Chile",2019,"",4,1,7,2,10800,2,0,"","";"Chile",2019,2021,9,1,7,2,14400,2,3600,"","";"Chile",2022,2022,9,1,7,9,14400,2,3600,"","";"Chile",2023,"",9,1,7,2,14400,2,3600,"",""}</definedName>
    <definedName name="CHRONO_DATA._TIMEZONE_RULES_CO" hidden="1">{"CO",1992,1992,5,0,0,3,0,0,3600,"","";"CO",1993,1993,2,0,0,6,86400,0,0,"",""}</definedName>
    <definedName name="CHRONO_DATA._TIMEZONE_RULES_COOK" hidden="1">{"Cook",1978,1978,11,0,0,12,0,0,1800,"","";"Cook",1979,1990,10,-1,7,0,0,0,1800,"","";"Cook",1979,1991,3,1,7,1,0,0,0,"",""}</definedName>
    <definedName name="CHRONO_DATA._TIMEZONE_RULES_CR" hidden="1">{"CR",1979,1980,2,-1,7,0,0,0,3600,"D"," Daylight";"CR",1979,1980,6,1,7,1,0,0,0,"S"," Standard";"CR",1991,1991,7,0,0,1,0,0,0,"S"," Standard";"CR",1991,1992,1,1,6,15,0,0,3600,"D"," Daylight";"CR",1992,1992,3,0,0,15,0,0,0,"S"," Standard"}</definedName>
    <definedName name="CHRONO_DATA._TIMEZONE_RULES_CUBA" hidden="1">{"Cuba",1928,1928,6,0,0,10,0,0,3600,"D"," Daylight";"Cuba",1928,1928,10,0,0,10,0,0,0,"S"," Standard";"Cuba",1940,1942,6,1,7,1,0,0,3600,"D"," Daylight";"Cuba",1940,1942,9,1,7,1,0,0,0,"S"," Standard";"Cuba",1945,1946,6,1,7,1,0,0,3600,"D"," Daylight";"Cuba",1945,1946,9,1,7,1,0,0,0,"S"," Standard";"Cuba",1965,1965,6,0,0,1,0,0,3600,"D"," Daylight";"Cuba",1965,1965,9,0,0,30,0,0,0,"S"," Standard";"Cuba",1966,1966,5,0,0,29,0,0,3600,"D"," Daylight";"Cuba",1966,1966,10,0,0,2,0,0,0,"S"," Standard";"Cuba",1967,1967,4,0,0,8,0,0,3600,"D"," Daylight";"Cuba",1967,1968,9,1,7,8,0,0,0,"S"," Standard";"Cuba",1968,1968,4,0,0,14,0,0,3600,"D"," Daylight";"Cuba",1969,1971,10,-1,7,0,0,0,0,"S"," Standard";"Cuba",1969,1977,4,-1,7,0,0,0,3600,"D"," Daylight";"Cuba",1972,1974,10,0,0,8,0,0,0,"S"," Standard";"Cuba",1975,1977,10,-1,7,0,0,0,0,"S"," Standard";"Cuba",1978,1978,5,0,0,7,0,0,3600,"D"," Daylight";"Cuba",1978,1990,10,1,7,8,0,0,0,"S"," Standard";"Cuba",1979,1980,3,1,7,15,0,0,3600,"D"," Daylight";"Cuba",1981,1985,5,1,7,5,0,0,3600,"D"," Daylight";"Cuba",1986,1989,3,1,7,14,0,0,3600,"D"," Daylight";"Cuba",1990,1997,4,1,7,1,0,0,3600,"D"," Daylight";"Cuba",1991,1995,10,1,7,8,0,1,0,"S"," Standard";"Cuba",1996,1996,10,0,0,6,0,1,0,"S"," Standard";"Cuba",1997,1997,10,0,0,12,0,1,0,"S"," Standard";"Cuba",1998,1999,3,-1,7,0,0,1,3600,"D"," Daylight";"Cuba",1998,2003,10,-1,7,0,0,1,0,"S"," Standard";"Cuba",2000,2003,4,1,7,1,0,1,3600,"D"," Daylight";"Cuba",2004,2004,3,-1,7,0,0,1,3600,"D"," Daylight";"Cuba",2006,2010,10,-1,7,0,0,1,0,"S"," Standard";"Cuba",2007,2007,3,1,7,8,0,1,3600,"D"," Daylight";"Cuba",2008,2008,3,1,7,15,0,1,3600,"D"," Daylight";"Cuba",2009,2010,3,1,7,8,0,1,3600,"D"," Daylight";"Cuba",2011,2011,3,1,7,15,0,1,3600,"D"," Daylight";"Cuba",2011,2011,11,0,0,13,0,1,0,"S"," Standard";"Cuba",2012,"",11,1,7,1,0,1,0,"S"," Standard";"Cuba",2012,2012,4,0,0,1,0,1,3600,"D"," Daylight";"Cuba",2013,"",3,1,7,8,0,1,3600,"D"," Daylight"}</definedName>
    <definedName name="CHRONO_DATA._TIMEZONE_RULES_CYPRUS" hidden="1">{"Cyprus",1975,1975,4,0,0,13,0,0,3600,"S"," Summer";"Cyprus",1975,1975,10,0,0,12,0,0,0,"","";"Cyprus",1976,1976,5,0,0,15,0,0,3600,"S"," Summer";"Cyprus",1976,1976,10,0,0,11,0,0,0,"","";"Cyprus",1977,1977,9,0,0,25,0,0,0,"","";"Cyprus",1977,1980,4,1,7,1,0,0,3600,"S"," Summer";"Cyprus",1978,1978,10,0,0,2,0,0,0,"","";"Cyprus",1979,1997,9,-1,7,0,0,0,0,"","";"Cyprus",1981,1998,3,-1,7,0,0,0,3600,"S"," Summer"}</definedName>
    <definedName name="CHRONO_DATA._TIMEZONE_RULES_CZECH" hidden="1">{"Czech",1945,1945,4,1,1,1,7200,1,3600,"S"," Summer";"Czech",1945,1945,10,0,0,1,7200,1,0,"","";"Czech",1946,1946,5,0,0,6,7200,1,3600,"S"," Summer";"Czech",1946,1949,10,1,7,1,7200,1,0,"","";"Czech",1947,1948,4,1,7,15,7200,1,3600,"S"," Summer";"Czech",1949,1949,4,0,0,9,7200,1,3600,"S"," Summer"}</definedName>
    <definedName name="CHRONO_DATA._TIMEZONE_RULES_DENVER" hidden="1">{"Denver",1920,1920,10,-1,7,0,7200,0,0,"S"," Standard";"Denver",1920,1921,3,-1,7,0,7200,0,3600,"D"," Daylight";"Denver",1921,1921,5,0,0,22,7200,0,0,"S"," Standard";"Denver",1965,1966,4,-1,7,0,7200,0,3600,"D"," Daylight";"Denver",1965,1966,10,-1,7,0,7200,0,0,"S"," Standard"}</definedName>
    <definedName name="CHRONO_DATA._TIMEZONE_RULES_DETROIT" hidden="1">{"Detroit",1948,1948,4,-1,7,0,7200,0,3600,"D"," Daylight";"Detroit",1948,1948,9,-1,7,0,7200,0,0,"S"," Standard"}</definedName>
    <definedName name="CHRONO_DATA._TIMEZONE_RULES_DHAKA" hidden="1">{"Dhaka",2009,2009,6,0,0,19,82800,0,3600,"","";"Dhaka",2009,2009,12,0,0,31,86400,0,0,"",""}</definedName>
    <definedName name="CHRONO_DATA._TIMEZONE_RULES_DR" hidden="1">{"DR",1966,1966,10,0,0,30,0,0,3600,"EDT","Eastern Daylight Time";"DR",1967,1967,2,0,0,28,0,0,0,"EST","Eastern Standard Time";"DR",1969,1973,10,-1,7,0,0,0,1800,"−0430","UTC−04:30";"DR",1970,1970,2,0,0,21,0,0,0,"EST","Eastern Standard Time";"DR",1971,1971,1,0,0,20,0,0,0,"EST","Eastern Standard Time";"DR",1972,1974,1,0,0,21,0,0,0,"EST","Eastern Standard Time"}</definedName>
    <definedName name="CHRONO_DATA._TIMEZONE_RULES_ECUADOR" hidden="1">{"Ecuador",1992,1992,11,0,0,28,0,0,3600,"","";"Ecuador",1993,1993,2,0,0,5,0,0,0,"",""}</definedName>
    <definedName name="CHRONO_DATA._TIMEZONE_RULES_EDM" hidden="1">{"Edm",1918,1918,10,0,0,27,7200,0,0,"S"," Standard";"Edm",1918,1919,4,1,7,8,7200,0,3600,"D"," Daylight";"Edm",1919,1919,5,0,0,27,7200,0,0,"S"," Standard";"Edm",1920,1920,10,-1,7,0,7200,0,0,"S"," Standard";"Edm",1920,1923,4,-1,7,0,7200,0,3600,"D"," Daylight";"Edm",1921,1923,9,-1,7,0,7200,0,0,"S"," Standard";"Edm",1942,1942,2,0,0,9,7200,0,3600,"W"," War";"Edm",1945,1945,8,0,0,14,82800,2,3600,"P"," Peace";"Edm",1945,1945,9,-1,7,0,7200,0,0,"S"," Standard";"Edm",1947,1947,4,-1,7,0,7200,0,3600,"D"," Daylight";"Edm",1947,1947,9,-1,7,0,7200,0,0,"S"," Standard";"Edm",1972,1986,4,-1,7,0,7200,0,3600,"D"," Daylight";"Edm",1972,2006,10,-1,7,0,7200,0,0,"S"," Standard"}</definedName>
    <definedName name="CHRONO_DATA._TIMEZONE_RULES_EEUR" hidden="1">{"E-Eur",1977,1977,9,-1,7,0,0,0,0,"","";"E-Eur",1977,1980,4,1,7,1,0,0,3600,"S"," Summer";"E-Eur",1978,1978,10,0,0,1,0,0,0,"","";"E-Eur",1979,1995,9,-1,7,0,0,0,0,"","";"E-Eur",1981,"",3,-1,7,0,0,0,3600,"S"," Summer";"E-Eur",1996,"",10,-1,7,0,0,0,0,"",""}</definedName>
    <definedName name="CHRONO_DATA._TIMEZONE_RULES_EEURASIA" hidden="1">{"E-EurAsia",1979,1995,9,-1,7,0,0,0,0,"","";"E-EurAsia",1981,"",3,-1,7,0,0,0,3600,"","";"E-EurAsia",1996,"",10,-1,7,0,0,0,0,"",""}</definedName>
    <definedName name="CHRONO_DATA._TIMEZONE_RULES_EGYPT" hidden="1">{"Egypt",1940,1940,7,0,0,15,0,0,3600,"S"," Summer";"Egypt",1940,1940,10,0,0,1,0,0,0,"","";"Egypt",1941,1941,4,0,0,15,0,0,3600,"S"," Summer";"Egypt",1941,1941,9,0,0,16,0,0,0,"","";"Egypt",1942,1942,10,0,0,27,0,0,0,"","";"Egypt",1942,1944,4,0,0,1,0,0,3600,"S"," Summer";"Egypt",1943,1945,11,0,0,1,0,0,0,"","";"Egypt",1945,1945,4,0,0,16,0,0,3600,"S"," Summer";"Egypt",1957,1957,5,0,0,10,0,0,3600,"S"," Summer";"Egypt",1957,1958,10,0,0,1,0,0,0,"","";"Egypt",1958,1958,5,0,0,1,0,0,3600,"S"," Summer";"Egypt",1959,1965,9,0,0,30,10800,0,0,"","";"Egypt",1959,1981,5,0,0,1,3600,0,3600,"S"," Summer";"Egypt",1966,1994,10,0,0,1,10800,0,0,"","";"Egypt",1982,1982,7,0,0,25,3600,0,3600,"S"," Summer";"Egypt",1983,1983,7,0,0,12,3600,0,3600,"S"," Summer";"Egypt",1984,1988,5,0,0,1,3600,0,3600,"S"," Summer";"Egypt",1989,1989,5,0,0,6,3600,0,3600,"S"," Summer";"Egypt",1990,1994,5,0,0,1,3600,0,3600,"S"," Summer";"Egypt",1995,2005,9,-1,4,0,86400,0,0,"","";"Egypt",1995,2010,4,-1,5,0,0,1,3600,"S"," Summer";"Egypt",2006,2006,9,0,0,21,86400,0,0,"","";"Egypt",2007,2007,9,1,4,1,86400,0,0,"","";"Egypt",2008,2008,8,-1,4,0,86400,0,0,"","";"Egypt",2009,2009,8,0,0,20,86400,0,0,"","";"Egypt",2010,2010,8,0,0,10,86400,0,0,"","";"Egypt",2010,2010,9,-1,4,0,86400,0,0,"","";"Egypt",2010,2010,9,0,0,9,86400,0,3600,"S"," Summer";"Egypt",2014,2014,5,0,0,15,86400,0,3600,"S"," Summer";"Egypt",2014,2014,6,0,0,26,86400,0,0,"","";"Egypt",2014,2014,7,0,0,31,86400,0,3600,"S"," Summer";"Egypt",2014,2014,9,-1,4,0,86400,0,0,"","";"Egypt",2023,"",4,-1,5,0,0,0,3600,"S"," Summer";"Egypt",2023,"",10,-1,4,0,86400,0,0,"",""}</definedName>
    <definedName name="CHRONO_DATA._TIMEZONE_RULES_EGYPTASIA" hidden="1">{"EgyptAsia",1957,1957,5,0,0,10,0,0,3600,"S"," Summer";"EgyptAsia",1957,1958,10,0,0,1,0,0,0,"","";"EgyptAsia",1958,1958,5,0,0,1,0,0,3600,"S"," Summer";"EgyptAsia",1959,1965,9,0,0,30,10800,0,0,"","";"EgyptAsia",1959,1967,5,0,0,1,3600,0,3600,"S"," Summer";"EgyptAsia",1966,1966,10,0,0,1,10800,0,0,"",""}</definedName>
    <definedName name="CHRONO_DATA._TIMEZONE_RULES_EIRE" hidden="1">{"Eire",1971,1971,10,0,0,31,7200,2,-3600,"","";"Eire",1972,1980,3,1,7,16,7200,2,0,"","";"Eire",1972,1980,10,1,7,23,7200,2,-3600,"","";"Eire",1981,"",3,-1,7,0,3600,2,0,"","";"Eire",1981,1989,10,1,7,23,3600,2,-3600,"","";"Eire",1990,1995,10,1,7,22,3600,2,-3600,"","";"Eire",1996,"",10,-1,7,0,3600,2,-3600,"",""}</definedName>
    <definedName name="CHRONO_DATA._TIMEZONE_RULES_EU" hidden="1">{"EU",1977,1977,9,-1,7,0,3600,2,0,"","";"EU",1977,1980,4,1,7,1,3600,2,3600,"S"," Summer";"EU",1978,1978,10,0,0,1,3600,2,0,"","";"EU",1979,1995,9,-1,7,0,3600,2,0,"","";"EU",1981,"",3,-1,7,0,3600,2,3600,"S"," Summer";"EU",1996,"",10,-1,7,0,3600,2,0,"",""}</definedName>
    <definedName name="CHRONO_DATA._TIMEZONE_RULES_EUASIA" hidden="1">{"EUAsia",1979,1995,9,-1,7,0,3600,2,0,"","";"EUAsia",1981,"",3,-1,7,0,3600,2,3600,"S"," Summer";"EUAsia",1996,"",10,-1,7,0,3600,2,0,"",""}</definedName>
    <definedName name="CHRONO_DATA._TIMEZONE_RULES_FALK" hidden="1">{"Falk",1937,1938,9,-1,7,0,0,0,3600,"","";"Falk",1938,1942,3,1,7,19,0,0,0,"","";"Falk",1939,1939,10,0,0,1,0,0,3600,"","";"Falk",1940,1942,9,-1,7,0,0,0,3600,"","";"Falk",1943,1943,1,0,0,1,0,0,0,"","";"Falk",1983,1983,9,-1,7,0,0,0,3600,"","";"Falk",1984,1984,9,0,0,16,0,0,3600,"","";"Falk",1984,1985,4,-1,7,0,0,0,0,"","";"Falk",1985,2000,9,1,7,9,0,0,3600,"","";"Falk",1986,2000,4,1,7,16,0,0,0,"","";"Falk",2001,2010,4,1,7,15,7200,0,0,"","";"Falk",2001,2010,9,1,7,1,7200,0,3600,"",""}</definedName>
    <definedName name="CHRONO_DATA._TIMEZONE_RULES_FIJI" hidden="1">{"Fiji",1998,1999,11,1,7,1,7200,0,3600,"","";"Fiji",1999,2000,2,-1,7,0,10800,0,0,"","";"Fiji",2009,2009,11,0,0,29,7200,0,3600,"","";"Fiji",2010,2010,3,-1,7,0,10800,0,0,"","";"Fiji",2010,2013,10,1,7,21,7200,0,3600,"","";"Fiji",2011,2011,3,1,7,1,10800,0,0,"","";"Fiji",2012,2013,1,1,7,18,10800,0,0,"","";"Fiji",2014,2014,1,1,7,18,7200,0,0,"","";"Fiji",2014,2018,11,1,7,1,7200,0,3600,"","";"Fiji",2015,2021,1,1,7,12,10800,0,0,"","";"Fiji",2019,2019,11,1,7,8,7200,0,3600,"","";"Fiji",2020,2020,12,0,0,20,7200,0,3600,"",""}</definedName>
    <definedName name="CHRONO_DATA._TIMEZONE_RULES_FINLAND" hidden="1">{"Finland",1942,1942,4,0,0,2,86400,0,3600,"S"," Summer";"Finland",1942,1942,10,0,0,4,3600,0,0,"","";"Finland",1981,1982,3,-1,7,0,7200,0,3600,"S"," Summer";"Finland",1981,1982,9,-1,7,0,10800,0,0,"",""}</definedName>
    <definedName name="CHRONO_DATA._TIMEZONE_RULES_FRANCE" hidden="1">{"France",1916,1916,6,0,0,14,82800,1,3600,"S"," Summer";"France",1916,1919,10,1,7,1,82800,1,0,"","";"France",1917,1917,3,0,0,24,82800,1,3600,"S"," Summer";"France",1918,1918,3,0,0,9,82800,1,3600,"S"," Summer";"France",1919,1919,3,0,0,1,82800,1,3600,"S"," Summer";"France",1920,1920,2,0,0,14,82800,1,3600,"S"," Summer";"France",1920,1920,10,0,0,23,82800,1,0,"","";"France",1921,1921,3,0,0,14,82800,1,3600,"S"," Summer";"France",1921,1921,10,0,0,25,82800,1,0,"","";"France",1922,1922,3,0,0,25,82800,1,3600,"S"," Summer";"France",1922,1938,10,1,6,1,82800,1,0,"","";"France",1923,1923,5,0,0,26,82800,1,3600,"S"," Summer";"France",1924,1924,3,0,0,29,82800,1,3600,"S"," Summer";"France",1925,1925,4,0,0,4,82800,1,3600,"S"," Summer";"France",1926,1926,4,0,0,17,82800,1,3600,"S"," Summer";"France",1927,1927,4,0,0,9,82800,1,3600,"S"," Summer";"France",1928,1928,4,0,0,14,82800,1,3600,"S"," Summer";"France",1929,1929,4,0,0,20,82800,1,3600,"S"," Summer";"France",1930,1930,4,0,0,12,82800,1,3600,"S"," Summer";"France",1931,1931,4,0,0,18,82800,1,3600,"S"," Summer";"France",1932,1932,4,0,0,2,82800,1,3600,"S"," Summer";"France",1933,1933,3,0,0,25,82800,1,3600,"S"," Summer";"France",1934,1934,4,0,0,7,82800,1,3600,"S"," Summer";"France",1935,1935,3,0,0,30,82800,1,3600,"S"," Summer";"France",1936,1936,4,0,0,18,82800,1,3600,"S"," Summer";"France",1937,1937,4,0,0,3,82800,1,3600,"S"," Summer";"France",1938,1938,3,0,0,26,82800,1,3600,"S"," Summer";"France",1939,1939,4,0,0,15,82800,1,3600,"S"," Summer";"France",1939,1939,11,0,0,18,82800,1,0,"","";"France",1940,1940,2,0,0,25,7200,0,3600,"S"," Summer";"France",1941,1941,5,0,0,5,0,0,7200,"M"," Midsummer";"France",1941,1941,10,0,0,6,0,0,3600,"S"," Summer";"France",1942,1942,3,0,0,9,0,0,7200,"M"," Midsummer";"France",1942,1942,11,0,0,2,10800,0,3600,"S"," Summer";"France",1943,1943,3,0,0,29,7200,0,7200,"M"," Midsummer";"France",1943,1943,10,0,0,4,10800,0,3600,"S"," Summer";"France",1944,1944,4,0,0,3,7200,0,7200,"M"," Midsummer";"France",1944,1944,10,0,0,8,3600,0,3600,"S"," Summer";"France",1945,1945,4,0,0,2,7200,0,7200,"M"," Midsummer";"France",1945,1945,9,0,0,16,10800,0,0,"","";"France",1976,1976,3,0,0,28,3600,0,3600,"S"," Summer";"France",1976,1976,9,0,0,26,3600,0,0,"",""}</definedName>
    <definedName name="CHRONO_DATA._TIMEZONE_RULES_GBEIRE" hidden="1">{"GB-Eire",1916,1916,5,0,0,21,7200,1,3600,"BST","British Summer Time";"GB-Eire",1916,1916,10,0,0,1,7200,1,0,"GMT","Greenwich Mean Time";"GB-Eire",1917,1917,4,0,0,8,7200,1,3600,"BST","British Summer Time";"GB-Eire",1917,1917,9,0,0,17,7200,1,0,"GMT","Greenwich Mean Time";"GB-Eire",1918,1918,3,0,0,24,7200,1,3600,"BST","British Summer Time";"GB-Eire",1918,1918,9,0,0,30,7200,1,0,"GMT","Greenwich Mean Time";"GB-Eire",1919,1919,3,0,0,30,7200,1,3600,"BST","British Summer Time";"GB-Eire",1919,1919,9,0,0,29,7200,1,0,"GMT","Greenwich Mean Time";"GB-Eire",1920,1920,3,0,0,28,7200,1,3600,"BST","British Summer Time";"GB-Eire",1920,1920,10,0,0,25,7200,1,0,"GMT","Greenwich Mean Time";"GB-Eire",1921,1921,4,0,0,3,7200,1,3600,"BST","British Summer Time";"GB-Eire",1921,1921,10,0,0,3,7200,1,0,"GMT","Greenwich Mean Time";"GB-Eire",1922,1922,3,0,0,26,7200,1,3600,"BST","British Summer Time";"GB-Eire",1922,1922,10,0,0,8,7200,1,0,"GMT","Greenwich Mean Time";"GB-Eire",1923,1923,4,1,7,16,7200,1,3600,"BST","British Summer Time";"GB-Eire",1923,1924,9,1,7,16,7200,1,0,"GMT","Greenwich Mean Time";"GB-Eire",1924,1924,4,1,7,9,7200,1,3600,"BST","British Summer Time";"GB-Eire",1925,1926,4,1,7,16,7200,1,3600,"BST","British Summer Time";"GB-Eire",1925,1938,10,1,7,2,7200,1,0,"GMT","Greenwich Mean Time";"GB-Eire",1927,1927,4,1,7,9,7200,1,3600,"BST","British Summer Time";"GB-Eire",1928,1929,4,1,7,16,7200,1,3600,"BST","British Summer Time";"GB-Eire",1930,1930,4,1,7,9,7200,1,3600,"BST","British Summer Time";"GB-Eire",1931,1932,4,1,7,16,7200,1,3600,"BST","British Summer Time";"GB-Eire",1933,1933,4,1,7,9,7200,1,3600,"BST","British Summer Time";"GB-Eire",1934,1934,4,1,7,16,7200,1,3600,"BST","British Summer Time";"GB-Eire",1935,1935,4,1,7,9,7200,1,3600,"BST","British Summer Time";"GB-Eire",1936,1937,4,1,7,16,7200,1,3600,"BST","British Summer Time";"GB-Eire",1938,1938,4,1,7,9,7200,1,3600,"BST","British Summer Time";"GB-Eire",1939,1939,4,1,7,16,7200,1,3600,"BST","British Summer Time";"GB-Eire",1939,1939,11,1,7,16,7200,1,0,"GMT","Greenwich Mean Time";"GB-Eire",1940,1940,2,1,7,23,7200,1,3600,"BST","British Summer Time";"GB-Eire",1941,1941,5,1,7,2,3600,1,7200,"BDST","British Double Summer Time";"GB-Eire",1941,1943,8,1,7,9,3600,1,3600,"BST","British Summer Time";"GB-Eire",1942,1944,4,1,7,2,3600,1,7200,"BDST","British Double Summer Time";"GB-Eire",1944,1944,9,1,7,16,3600,1,3600,"BST","British Summer Time";"GB-Eire",1945,1945,4,1,1,2,3600,1,7200,"BDST","British Double Summer Time";"GB-Eire",1945,1945,7,1,7,9,3600,1,3600,"BST","British Summer Time";"GB-Eire",1945,1946,10,1,7,2,7200,1,0,"GMT","Greenwich Mean Time";"GB-Eire",1946,1946,4,1,7,9,7200,1,3600,"BST","British Summer Time";"GB-Eire",1947,1947,3,0,0,16,7200,1,3600,"BST","British Summer Time";"GB-Eire",1947,1947,4,0,0,13,3600,1,7200,"BDST","British Double Summer Time";"GB-Eire",1947,1947,8,0,0,10,3600,1,3600,"BST","British Summer Time";"GB-Eire",1947,1947,11,0,0,2,7200,1,0,"GMT","Greenwich Mean Time";"GB-Eire",1948,1948,3,0,0,14,7200,1,3600,"BST","British Summer Time";"GB-Eire",1948,1948,10,0,0,31,7200,1,0,"GMT","Greenwich Mean Time";"GB-Eire",1949,1949,4,0,0,3,7200,1,3600,"BST","British Summer Time";"GB-Eire",1949,1949,10,0,0,30,7200,1,0,"GMT","Greenwich Mean Time";"GB-Eire",1950,1952,4,1,7,14,7200,1,3600,"BST","British Summer Time";"GB-Eire",1950,1952,10,1,7,21,7200,1,0,"GMT","Greenwich Mean Time";"GB-Eire",1953,1953,4,1,7,16,7200,1,3600,"BST","British Summer Time";"GB-Eire",1953,1960,10,1,7,2,7200,1,0,"GMT","Greenwich Mean Time";"GB-Eire",1954,1954,4,1,7,9,7200,1,3600,"BST","British Summer Time";"GB-Eire",1955,1956,4,1,7,16,7200,1,3600,"BST","British Summer Time";"GB-Eire",1957,1957,4,1,7,9,7200,1,3600,"BST","British Summer Time";"GB-Eire",1958,1959,4,1,7,16,7200,1,3600,"BST","British Summer Time";"GB-Eire",1960,1960,4,1,7,9,7200,1,3600,"BST","British Summer Time";"GB-Eire",1961,1963,3,-1,7,0,7200,1,3600,"BST","British Summer Time";"GB-Eire",1961,1968,10,1,7,23,7200,1,0,"GMT","Greenwich Mean Time";"GB-Eire",1964,1967,3,1,7,19,7200,1,3600,"BST","British Summer Time";"GB-Eire",1968,1968,2,0,0,18,7200,1,3600,"BST","British Summer Time";"GB-Eire",1972,1980,3,1,7,16,7200,1,3600,"BST","British Summer Time";"GB-Eire",1972,1980,10,1,7,23,7200,1,0,"GMT","Greenwich Mean Time";"GB-Eire",1981,1989,10,1,7,23,3600,2,0,"GMT","Greenwich Mean Time";"GB-Eire",1981,1995,3,-1,7,0,3600,2,3600,"BST","British Summer Time";"GB-Eire",1990,1995,10,1,7,22,3600,2,0,"GMT","Greenwich Mean Time"}</definedName>
    <definedName name="CHRONO_DATA._TIMEZONE_RULES_GERMANY" hidden="1">{"Germany",1946,1946,4,0,0,14,7200,1,3600,"S"," Summer";"Germany",1946,1946,10,0,0,7,7200,1,0,"","";"Germany",1947,1947,4,0,0,6,10800,1,3600,"S"," Summer";"Germany",1947,1947,5,0,0,11,7200,1,7200,"M"," Midsummer";"Germany",1947,1947,6,0,0,29,10800,0,3600,"S"," Summer";"Germany",1947,1949,10,1,7,1,7200,1,0,"","";"Germany",1948,1948,4,0,0,18,7200,1,3600,"S"," Summer";"Germany",1949,1949,4,0,0,10,7200,1,3600,"S"," Summer"}</definedName>
    <definedName name="CHRONO_DATA._TIMEZONE_RULES_GREECE" hidden="1">{"Greece",1932,1932,7,0,0,7,0,0,3600,"S"," Summer";"Greece",1932,1932,9,0,0,1,0,0,0,"","";"Greece",1941,1941,4,0,0,7,0,0,3600,"S"," Summer";"Greece",1942,1942,11,0,0,2,10800,0,0,"","";"Greece",1943,1943,3,0,0,30,0,0,3600,"S"," Summer";"Greece",1943,1943,10,0,0,4,0,0,0,"","";"Greece",1952,1952,7,0,0,1,0,0,3600,"S"," Summer";"Greece",1952,1952,11,0,0,2,0,0,0,"","";"Greece",1975,1975,4,0,0,12,0,1,3600,"S"," Summer";"Greece",1975,1975,11,0,0,26,0,1,0,"","";"Greece",1976,1976,4,0,0,11,7200,1,3600,"S"," Summer";"Greece",1976,1976,10,0,0,10,7200,1,0,"","";"Greece",1977,1977,9,0,0,26,7200,1,0,"","";"Greece",1977,1978,4,1,7,1,7200,1,3600,"S"," Summer";"Greece",1978,1978,9,0,0,24,14400,0,0,"","";"Greece",1979,1979,4,0,0,1,32400,0,3600,"S"," Summer";"Greece",1979,1979,9,0,0,29,7200,0,0,"","";"Greece",1980,1980,4,0,0,1,0,0,3600,"S"," Summer";"Greece",1980,1980,9,0,0,28,0,0,0,"",""}</definedName>
    <definedName name="CHRONO_DATA._TIMEZONE_RULES_GUAM" hidden="1">{"Guam",1959,1959,6,0,0,27,7200,0,3600,"D"," Daylight";"Guam",1961,1961,1,0,0,29,7200,0,0,"S"," Standard";"Guam",1967,1967,9,0,0,1,7200,0,3600,"D"," Daylight";"Guam",1969,1969,1,0,0,26,60,0,0,"S"," Standard";"Guam",1969,1969,6,0,0,22,7200,0,3600,"D"," Daylight";"Guam",1969,1969,8,0,0,31,7200,0,0,"S"," Standard";"Guam",1970,1971,4,-1,7,0,7200,0,3600,"D"," Daylight";"Guam",1970,1971,9,1,7,1,7200,0,0,"S"," Standard";"Guam",1973,1973,12,0,0,16,7200,0,3600,"D"," Daylight";"Guam",1974,1974,2,0,0,24,7200,0,0,"S"," Standard";"Guam",1976,1976,5,0,0,26,7200,0,3600,"D"," Daylight";"Guam",1976,1976,8,0,0,22,7260,0,0,"S"," Standard";"Guam",1977,1977,4,0,0,24,7200,0,3600,"D"," Daylight";"Guam",1977,1977,8,0,0,28,7200,0,0,"S"," Standard"}</definedName>
    <definedName name="CHRONO_DATA._TIMEZONE_RULES_GUAT" hidden="1">{"Guat",1973,1973,11,0,0,25,0,0,3600,"D"," Daylight";"Guat",1974,1974,2,0,0,24,0,0,0,"S"," Standard";"Guat",1983,1983,5,0,0,21,0,0,3600,"D"," Daylight";"Guat",1983,1983,9,0,0,22,0,0,0,"S"," Standard";"Guat",1991,1991,3,0,0,23,0,0,3600,"D"," Daylight";"Guat",1991,1991,9,0,0,7,0,0,0,"S"," Standard";"Guat",2006,2006,4,0,0,30,0,0,3600,"D"," Daylight";"Guat",2006,2006,10,0,0,1,0,0,0,"S"," Standard"}</definedName>
    <definedName name="CHRONO_DATA._TIMEZONE_RULES_HAITI" hidden="1">{"Haiti",1983,1983,5,0,0,8,0,0,3600,"D"," Daylight";"Haiti",1983,1987,10,-1,7,0,0,0,0,"S"," Standard";"Haiti",1984,1987,4,-1,7,0,0,0,3600,"D"," Daylight";"Haiti",1988,1997,4,1,7,1,3600,1,3600,"D"," Daylight";"Haiti",1988,1997,10,-1,7,0,3600,1,0,"S"," Standard";"Haiti",2005,2006,4,1,7,1,0,0,3600,"D"," Daylight";"Haiti",2005,2006,10,-1,7,0,0,0,0,"S"," Standard";"Haiti",2012,2015,3,1,7,8,7200,0,3600,"D"," Daylight";"Haiti",2012,2015,11,1,7,1,7200,0,0,"S"," Standard";"Haiti",2017,"",3,1,7,8,7200,0,3600,"D"," Daylight";"Haiti",2017,"",11,1,7,1,7200,0,0,"S"," Standard"}</definedName>
    <definedName name="CHRONO_DATA._TIMEZONE_RULES_HALIFAX" hidden="1">{"Halifax",1916,1916,4,0,0,1,0,0,3600,"D"," Daylight";"Halifax",1916,1916,10,0,0,1,0,0,0,"S"," Standard";"Halifax",1920,1920,5,0,0,9,0,0,3600,"D"," Daylight";"Halifax",1920,1920,8,0,0,29,0,0,0,"S"," Standard";"Halifax",1921,1921,5,0,0,6,0,0,3600,"D"," Daylight";"Halifax",1921,1922,9,0,0,5,0,0,0,"S"," Standard";"Halifax",1922,1922,4,0,0,30,0,0,3600,"D"," Daylight";"Halifax",1923,1923,9,0,0,4,0,0,0,"S"," Standard";"Halifax",1923,1925,5,1,7,1,0,0,3600,"D"," Daylight";"Halifax",1924,1924,9,0,0,15,0,0,0,"S"," Standard";"Halifax",1925,1925,9,0,0,28,0,0,0,"S"," Standard";"Halifax",1926,1926,5,0,0,16,0,0,3600,"D"," Daylight";"Halifax",1926,1926,9,0,0,13,0,0,0,"S"," Standard";"Halifax",1927,1927,5,0,0,1,0,0,3600,"D"," Daylight";"Halifax",1927,1927,9,0,0,26,0,0,0,"S"," Standard";"Halifax",1928,1928,9,0,0,9,0,0,0,"S"," Standard";"Halifax",1928,1931,5,1,7,8,0,0,3600,"D"," Daylight";"Halifax",1929,1929,9,0,0,3,0,0,0,"S"," Standard";"Halifax",1930,1930,9,0,0,15,0,0,0,"S"," Standard";"Halifax",1931,1932,9,1,1,24,0,0,0,"S"," Standard";"Halifax",1932,1932,5,0,0,1,0,0,3600,"D"," Daylight";"Halifax",1933,1933,4,0,0,30,0,0,3600,"D"," Daylight";"Halifax",1933,1933,10,0,0,2,0,0,0,"S"," Standard";"Halifax",1934,1934,5,0,0,20,0,0,3600,"D"," Daylight";"Halifax",1934,1934,9,0,0,16,0,0,0,"S"," Standard";"Halifax",1935,1935,6,0,0,2,0,0,3600,"D"," Daylight";"Halifax",1935,1935,9,0,0,30,0,0,0,"S"," Standard";"Halifax",1936,1936,6,0,0,1,0,0,3600,"D"," Daylight";"Halifax",1936,1936,9,0,0,14,0,0,0,"S"," Standard";"Halifax",1937,1938,5,1,7,1,0,0,3600,"D"," Daylight";"Halifax",1937,1941,9,1,1,24,0,0,0,"S"," Standard";"Halifax",1939,1939,5,0,0,28,0,0,3600,"D"," Daylight";"Halifax",1940,1941,5,1,7,1,0,0,3600,"D"," Daylight";"Halifax",1946,1949,4,-1,7,0,7200,0,3600,"D"," Daylight";"Halifax",1946,1949,9,-1,7,0,7200,0,0,"S"," Standard";"Halifax",1951,1954,4,-1,7,0,7200,0,3600,"D"," Daylight";"Halifax",1951,1954,9,-1,7,0,7200,0,0,"S"," Standard";"Halifax",1956,1959,4,-1,7,0,7200,0,3600,"D"," Daylight";"Halifax",1956,1959,9,-1,7,0,7200,0,0,"S"," Standard";"Halifax",1962,1973,4,-1,7,0,7200,0,3600,"D"," Daylight";"Halifax",1962,1973,10,-1,7,0,7200,0,0,"S"," Standard"}</definedName>
    <definedName name="CHRONO_DATA._TIMEZONE_RULES_HK" hidden="1">{"HK",1946,1946,4,0,0,21,0,0,3600,"S"," Summer";"HK",1946,1946,12,0,0,1,12600,1,0,"","";"HK",1947,1947,4,0,0,13,12600,1,3600,"S"," Summer";"HK",1947,1947,11,0,0,30,12600,1,0,"","";"HK",1948,1948,5,0,0,2,12600,1,3600,"S"," Summer";"HK",1948,1952,10,1,7,28,12600,1,0,"","";"HK",1949,1953,4,1,7,1,12600,0,3600,"S"," Summer";"HK",1953,1964,10,1,7,31,12600,0,0,"","";"HK",1954,1964,3,1,7,18,12600,0,3600,"S"," Summer";"HK",1965,1976,4,1,7,16,12600,0,3600,"S"," Summer";"HK",1965,1976,10,1,7,16,12600,0,0,"","";"HK",1973,1973,12,0,0,30,12600,0,3600,"S"," Summer";"HK",1979,1979,5,0,0,13,12600,0,3600,"S"," Summer";"HK",1979,1979,10,0,0,21,12600,0,0,"",""}</definedName>
    <definedName name="CHRONO_DATA._TIMEZONE_RULES_HOLIDAY" hidden="1">{"Holiday",1992,1993,10,-1,7,0,7200,1,3600,"D"," Daylight";"Holiday",1993,1994,3,1,7,1,7200,1,0,"S"," Standard"}</definedName>
    <definedName name="CHRONO_DATA._TIMEZONE_RULES_HOND" hidden="1">{"Hond",1987,1988,5,1,7,1,0,0,3600,"D"," Daylight";"Hond",1987,1988,9,-1,7,0,0,0,0,"S"," Standard";"Hond",2006,2006,5,1,7,1,0,0,3600,"D"," Daylight";"Hond",2006,2006,8,1,1,1,0,0,0,"S"," Standard"}</definedName>
    <definedName name="CHRONO_DATA._TIMEZONE_RULES_HUNGARY" hidden="1">{"Hungary",1918,1919,4,0,0,15,7200,0,3600,"S"," Summer";"Hungary",1918,1920,9,1,1,15,10800,0,0,"","";"Hungary",1920,1920,4,0,0,5,7200,0,3600,"S"," Summer";"Hungary",1945,1945,5,0,0,1,82800,0,3600,"S"," Summer";"Hungary",1945,1945,11,0,0,1,3600,0,0,"","";"Hungary",1946,1946,3,0,0,31,7200,1,3600,"S"," Summer";"Hungary",1946,1946,10,0,0,7,7200,0,0,"","";"Hungary",1947,1949,4,1,7,4,7200,1,3600,"S"," Summer";"Hungary",1947,1949,10,1,7,1,7200,1,0,"","";"Hungary",1954,1954,5,0,0,23,0,0,3600,"S"," Summer";"Hungary",1954,1954,10,0,0,3,0,0,0,"","";"Hungary",1955,1955,5,0,0,22,7200,0,3600,"S"," Summer";"Hungary",1955,1955,10,0,0,2,10800,0,0,"","";"Hungary",1956,1957,6,1,7,1,7200,0,3600,"S"," Summer";"Hungary",1956,1957,9,-1,7,0,10800,0,0,"","";"Hungary",1980,1980,4,0,0,6,0,0,3600,"S"," Summer";"Hungary",1980,1980,9,0,0,28,3600,0,0,"","";"Hungary",1981,1983,3,-1,7,0,0,0,3600,"S"," Summer";"Hungary",1981,1983,9,-1,7,0,3600,0,0,"",""}</definedName>
    <definedName name="CHRONO_DATA._TIMEZONE_RULES_INDIANAPOLIS" hidden="1">{"Indianapolis",1941,1941,6,0,0,22,7200,0,3600,"D"," Daylight";"Indianapolis",1941,1954,9,-1,7,0,7200,0,0,"S"," Standard";"Indianapolis",1946,1954,4,-1,7,0,7200,0,3600,"D"," Daylight"}</definedName>
    <definedName name="CHRONO_DATA._TIMEZONE_RULES_IRAN" hidden="1">{"Iran",1910,1910,1,0,0,1,0,0,0,"","";"Iran",1977,1977,3,0,0,21,82800,0,3600,"","";"Iran",1977,1977,10,0,0,20,86400,0,0,"","";"Iran",1978,1978,3,0,0,24,86400,0,3600,"","";"Iran",1978,1978,8,0,0,5,3600,0,0,"","";"Iran",1979,1979,5,0,0,26,86400,0,3600,"","";"Iran",1979,1979,9,0,0,18,86400,0,0,"","";"Iran",1980,1980,3,0,0,20,86400,0,3600,"","";"Iran",1980,1980,9,0,0,22,86400,0,0,"","";"Iran",1991,1991,5,0,0,2,86400,0,3600,"","";"Iran",1991,1995,9,0,0,21,86400,0,0,"","";"Iran",1992,1995,3,0,0,21,86400,0,3600,"","";"Iran",1996,1996,3,0,0,20,86400,0,3600,"","";"Iran",1996,1996,9,0,0,20,86400,0,0,"","";"Iran",1997,1999,3,0,0,21,86400,0,3600,"","";"Iran",1997,1999,9,0,0,21,86400,0,0,"","";"Iran",2000,2000,3,0,0,20,86400,0,3600,"","";"Iran",2000,2000,9,0,0,20,86400,0,0,"","";"Iran",2001,2003,3,0,0,21,86400,0,3600,"","";"Iran",2001,2003,9,0,0,21,86400,0,0,"","";"Iran",2004,2004,3,0,0,20,86400,0,3600,"","";"Iran",2004,2004,9,0,0,20,86400,0,0,"","";"Iran",2005,2005,3,0,0,21,86400,0,3600,"","";"Iran",2005,2005,9,0,0,21,86400,0,0,"","";"Iran",2008,2008,3,0,0,20,86400,0,3600,"","";"Iran",2008,2008,9,0,0,20,86400,0,0,"","";"Iran",2009,2011,3,0,0,21,86400,0,3600,"","";"Iran",2009,2011,9,0,0,21,86400,0,0,"","";"Iran",2012,2012,3,0,0,20,86400,0,3600,"","";"Iran",2012,2012,9,0,0,20,86400,0,0,"","";"Iran",2013,2015,3,0,0,21,86400,0,3600,"","";"Iran",2013,2015,9,0,0,21,86400,0,0,"","";"Iran",2016,2016,3,0,0,20,86400,0,3600,"","";"Iran",2016,2016,9,0,0,20,86400,0,0,"","";"Iran",2017,2019,3,0,0,21,86400,0,3600,"","";"Iran",2017,2019,9,0,0,21,86400,0,0,"","";"Iran",2020,2020,3,0,0,20,86400,0,3600,"","";"Iran",2020,2020,9,0,0,20,86400,0,0,"","";"Iran",2021,2022,3,0,0,21,86400,0,3600,"","";"Iran",2021,2022,9,0,0,21,86400,0,0,"",""}</definedName>
    <definedName name="CHRONO_DATA._TIMEZONE_RULES_IRAQ" hidden="1">{"Iraq",1982,1982,5,0,0,1,0,0,3600,"","";"Iraq",1982,1984,10,0,0,1,0,0,0,"","";"Iraq",1983,1983,3,0,0,31,0,0,3600,"","";"Iraq",1984,1985,4,0,0,1,0,0,3600,"","";"Iraq",1985,1990,9,-1,7,0,3600,1,0,"","";"Iraq",1986,1990,3,-1,7,0,3600,1,3600,"","";"Iraq",1991,2007,4,0,0,1,10800,1,3600,"","";"Iraq",1991,2007,10,0,0,1,10800,1,0,"",""}</definedName>
    <definedName name="CHRONO_DATA._TIMEZONE_RULES_ITALY" hidden="1">{"Italy",1916,1916,6,0,0,3,86400,0,3600,"S"," Summer";"Italy",1916,1917,9,0,0,30,86400,0,0,"","";"Italy",1917,1917,3,0,0,31,86400,0,3600,"S"," Summer";"Italy",1918,1918,3,0,0,9,86400,0,3600,"S"," Summer";"Italy",1918,1918,10,0,0,6,86400,0,0,"","";"Italy",1919,1919,3,0,0,1,86400,0,3600,"S"," Summer";"Italy",1919,1919,10,0,0,4,86400,0,0,"","";"Italy",1920,1920,3,0,0,20,86400,0,3600,"S"," Summer";"Italy",1920,1920,9,0,0,18,86400,0,0,"","";"Italy",1940,1940,6,0,0,14,86400,0,3600,"S"," Summer";"Italy",1942,1942,11,0,0,2,7200,1,0,"","";"Italy",1943,1943,3,0,0,29,7200,1,3600,"S"," Summer";"Italy",1943,1943,10,0,0,4,7200,1,0,"","";"Italy",1944,1944,4,0,0,2,7200,1,3600,"S"," Summer";"Italy",1944,1944,9,0,0,17,7200,1,0,"","";"Italy",1945,1945,4,0,0,2,7200,0,3600,"S"," Summer";"Italy",1945,1945,9,0,0,15,3600,0,0,"","";"Italy",1946,1946,3,0,0,17,7200,1,3600,"S"," Summer";"Italy",1946,1946,10,0,0,6,7200,1,0,"","";"Italy",1947,1947,3,0,0,16,0,1,3600,"S"," Summer";"Italy",1947,1947,10,0,0,5,0,1,0,"","";"Italy",1948,1948,2,0,0,29,7200,1,3600,"S"," Summer";"Italy",1948,1948,10,0,0,3,7200,1,0,"","";"Italy",1966,1966,9,0,0,24,86400,0,0,"","";"Italy",1966,1968,5,1,7,22,0,1,3600,"S"," Summer";"Italy",1967,1969,9,1,7,22,0,1,0,"","";"Italy",1969,1969,6,0,0,1,0,1,3600,"S"," Summer";"Italy",1970,1970,5,0,0,31,0,1,3600,"S"," Summer";"Italy",1970,1970,9,-1,7,0,0,1,0,"","";"Italy",1971,1971,9,-1,7,0,0,1,0,"","";"Italy",1971,1972,5,1,7,22,0,1,3600,"S"," Summer";"Italy",1972,1972,10,0,0,1,0,1,0,"","";"Italy",1973,1973,6,0,0,3,0,1,3600,"S"," Summer";"Italy",1973,1974,9,-1,7,0,0,1,0,"","";"Italy",1974,1974,5,0,0,26,0,1,3600,"S"," Summer";"Italy",1975,1975,6,0,0,1,0,1,3600,"S"," Summer";"Italy",1975,1977,9,-1,7,0,0,1,0,"","";"Italy",1976,1976,5,0,0,30,0,1,3600,"S"," Summer";"Italy",1977,1979,5,1,7,22,0,1,3600,"S"," Summer";"Italy",1978,1978,10,0,0,1,0,1,0,"","";"Italy",1979,1979,9,0,0,30,0,1,0,"",""}</definedName>
    <definedName name="CHRONO_DATA._TIMEZONE_RULES_JAPAN" hidden="1">{"Japan",1948,1948,5,1,6,1,86400,0,3600,"D"," Daylight";"Japan",1948,1951,9,1,6,8,90000,0,0,"S"," Standard";"Japan",1949,1949,4,1,6,1,86400,0,3600,"D"," Daylight";"Japan",1950,1951,5,1,6,1,86400,0,3600,"D"," Daylight"}</definedName>
    <definedName name="CHRONO_DATA._TIMEZONE_RULES_JORDAN" hidden="1">{"Jordan",1973,1973,6,0,0,6,0,0,3600,"S"," Summer";"Jordan",1973,1975,10,0,0,1,0,0,0,"","";"Jordan",1974,1977,5,0,0,1,0,0,3600,"S"," Summer";"Jordan",1976,1976,11,0,0,1,0,0,0,"","";"Jordan",1977,1977,10,0,0,1,0,0,0,"","";"Jordan",1978,1978,4,0,0,30,0,0,3600,"S"," Summer";"Jordan",1978,1978,9,0,0,30,0,0,0,"","";"Jordan",1985,1985,4,0,0,1,0,0,3600,"S"," Summer";"Jordan",1985,1985,10,0,0,1,0,0,0,"","";"Jordan",1986,1988,4,1,5,1,0,0,3600,"S"," Summer";"Jordan",1986,1990,10,1,5,1,0,0,0,"","";"Jordan",1989,1989,5,0,0,8,0,0,3600,"S"," Summer";"Jordan",1990,1990,4,0,0,27,0,0,3600,"S"," Summer";"Jordan",1991,1991,4,0,0,17,0,0,3600,"S"," Summer";"Jordan",1991,1991,9,0,0,27,0,0,0,"","";"Jordan",1992,1992,4,0,0,10,0,0,3600,"S"," Summer";"Jordan",1992,1993,10,1,5,1,0,0,0,"","";"Jordan",1993,1998,4,1,5,1,0,0,3600,"S"," Summer";"Jordan",1994,1994,9,1,5,15,0,0,0,"","";"Jordan",1995,1998,9,1,5,15,0,1,0,"","";"Jordan",1999,1999,7,0,0,1,0,1,3600,"S"," Summer";"Jordan",1999,2002,9,-1,5,0,0,1,0,"","";"Jordan",2000,2001,3,-1,4,0,0,1,3600,"S"," Summer";"Jordan",2002,2012,3,-1,4,0,86400,0,3600,"S"," Summer";"Jordan",2003,2003,10,0,0,24,0,1,0,"","";"Jordan",2004,2004,10,0,0,15,0,1,0,"","";"Jordan",2005,2005,9,-1,5,0,0,1,0,"","";"Jordan",2006,2011,10,-1,5,0,0,1,0,"","";"Jordan",2013,2013,12,0,0,20,0,0,0,"","";"Jordan",2014,2021,3,-1,4,0,86400,0,3600,"S"," Summer";"Jordan",2014,2022,10,-1,5,0,0,1,0,"","";"Jordan",2022,2022,2,-1,4,0,86400,0,3600,"S"," Summer"}</definedName>
    <definedName name="CHRONO_DATA._TIMEZONE_RULES_KYRGYZ" hidden="1">{"Kyrgyz",1992,1996,4,1,7,7,0,1,3600,"","";"Kyrgyz",1992,1996,9,-1,7,0,0,0,0,"","";"Kyrgyz",1997,2004,10,-1,7,0,9000,0,0,"","";"Kyrgyz",1997,2005,3,-1,7,0,9000,0,3600,"",""}</definedName>
    <definedName name="CHRONO_DATA._TIMEZONE_RULES_LATVIA" hidden="1">{"Latvia",1989,1996,3,-1,7,0,7200,1,3600,"S"," Summer";"Latvia",1989,1996,9,-1,7,0,7200,1,0,"",""}</definedName>
    <definedName name="CHRONO_DATA._TIMEZONE_RULES_LEBANON" hidden="1">{"Lebanon",1920,1920,3,0,0,28,0,0,3600,"S"," Summer";"Lebanon",1920,1920,10,0,0,25,0,0,0,"","";"Lebanon",1921,1921,4,0,0,3,0,0,3600,"S"," Summer";"Lebanon",1921,1921,10,0,0,3,0,0,0,"","";"Lebanon",1922,1922,3,0,0,26,0,0,3600,"S"," Summer";"Lebanon",1922,1922,10,0,0,8,0,0,0,"","";"Lebanon",1923,1923,4,0,0,22,0,0,3600,"S"," Summer";"Lebanon",1923,1923,9,0,0,16,0,0,0,"","";"Lebanon",1957,1961,5,0,0,1,0,0,3600,"S"," Summer";"Lebanon",1957,1961,10,0,0,1,0,0,0,"","";"Lebanon",1972,1972,6,0,0,22,0,0,3600,"S"," Summer";"Lebanon",1972,1977,10,0,0,1,0,0,0,"","";"Lebanon",1973,1977,5,0,0,1,0,0,3600,"S"," Summer";"Lebanon",1978,1978,4,0,0,30,0,0,3600,"S"," Summer";"Lebanon",1978,1978,9,0,0,30,0,0,0,"","";"Lebanon",1984,1987,5,0,0,1,0,0,3600,"S"," Summer";"Lebanon",1984,1991,10,0,0,16,0,0,0,"","";"Lebanon",1988,1988,6,0,0,1,0,0,3600,"S"," Summer";"Lebanon",1989,1989,5,0,0,10,0,0,3600,"S"," Summer";"Lebanon",1990,1992,5,0,0,1,0,0,3600,"S"," Summer";"Lebanon",1992,1992,10,0,0,4,0,0,0,"","";"Lebanon",1993,"",3,-1,7,0,0,0,3600,"S"," Summer";"Lebanon",1993,1998,9,-1,7,0,0,0,0,"","";"Lebanon",1999,"",10,-1,7,0,0,0,0,"",""}</definedName>
    <definedName name="CHRONO_DATA._TIMEZONE_RULES_LH" hidden="1">{"LH",1981,1984,10,-1,7,0,7200,0,3600,"","";"LH",1982,1985,3,1,7,1,7200,0,0,"","";"LH",1985,1985,10,-1,7,0,7200,0,1800,"","";"LH",1986,1986,10,0,0,19,7200,0,1800,"","";"LH",1986,1989,3,1,7,15,7200,0,0,"","";"LH",1987,1999,10,-1,7,0,7200,0,1800,"","";"LH",1990,1995,3,1,7,1,7200,0,0,"","";"LH",1996,2005,3,-1,7,0,7200,0,0,"","";"LH",2000,2000,8,-1,7,0,7200,0,1800,"","";"LH",2001,2007,10,-1,7,0,7200,0,1800,"","";"LH",2006,2006,4,1,7,1,7200,0,0,"","";"LH",2007,2007,3,-1,7,0,7200,0,0,"","";"LH",2008,"",4,1,7,1,7200,0,0,"","";"LH",2008,"",10,1,7,1,7200,0,1800,"",""}</definedName>
    <definedName name="CHRONO_DATA._TIMEZONE_RULES_LIBYA" hidden="1">{"Libya",1951,1951,10,0,0,14,7200,0,3600,"S"," Summer";"Libya",1952,1952,1,0,0,1,0,0,0,"","";"Libya",1953,1953,10,0,0,9,7200,0,3600,"S"," Summer";"Libya",1954,1954,1,0,0,1,0,0,0,"","";"Libya",1955,1955,9,0,0,30,0,0,3600,"S"," Summer";"Libya",1956,1956,1,0,0,1,0,0,0,"","";"Libya",1982,1984,4,0,0,1,0,0,3600,"S"," Summer";"Libya",1982,1985,10,0,0,1,0,0,0,"","";"Libya",1985,1985,4,0,0,6,0,0,3600,"S"," Summer";"Libya",1986,1986,4,0,0,4,0,0,3600,"S"," Summer";"Libya",1986,1986,10,0,0,3,0,0,0,"","";"Libya",1987,1989,4,0,0,1,0,0,3600,"S"," Summer";"Libya",1987,1989,10,0,0,1,0,0,0,"","";"Libya",1997,1997,4,0,0,4,0,0,3600,"S"," Summer";"Libya",1997,1997,10,0,0,4,0,0,0,"","";"Libya",2013,2013,3,-1,5,0,3600,0,3600,"S"," Summer";"Libya",2013,2013,10,-1,5,0,7200,0,0,"",""}</definedName>
    <definedName name="CHRONO_DATA._TIMEZONE_RULES_LOUISVILLE" hidden="1">{"Louisville",1921,1921,5,0,0,1,7200,0,3600,"D"," Daylight";"Louisville",1921,1921,9,0,0,1,7200,0,0,"S"," Standard";"Louisville",1941,1941,4,-1,7,0,7200,0,3600,"D"," Daylight";"Louisville",1941,1941,9,-1,7,0,7200,0,0,"S"," Standard";"Louisville",1946,1946,4,-1,7,0,60,0,3600,"D"," Daylight";"Louisville",1946,1946,6,0,0,2,7200,0,0,"S"," Standard";"Louisville",1950,1955,9,-1,7,0,7200,0,0,"S"," Standard";"Louisville",1950,1961,4,-1,7,0,7200,0,3600,"D"," Daylight";"Louisville",1956,1961,10,-1,7,0,7200,0,0,"S"," Standard"}</definedName>
    <definedName name="CHRONO_DATA._TIMEZONE_RULES_MACAU" hidden="1">{"Macau",1942,1942,11,0,0,17,82800,0,0,"","";"Macau",1942,1943,4,0,0,30,82800,0,3600,"","";"Macau",1943,1943,9,0,0,30,82800,0,0,"S"," Standard";"Macau",1946,1946,4,0,0,30,82800,1,3600,"D"," Daylight";"Macau",1946,1946,9,0,0,30,82800,1,0,"S"," Standard";"Macau",1947,1947,4,0,0,19,82800,1,3600,"D"," Daylight";"Macau",1947,1947,11,0,0,30,82800,1,0,"S"," Standard";"Macau",1948,1948,5,0,0,2,82800,1,3600,"D"," Daylight";"Macau",1948,1948,10,0,0,31,82800,1,0,"S"," Standard";"Macau",1949,1950,4,1,6,1,82800,1,3600,"D"," Daylight";"Macau",1949,1950,10,-1,6,0,82800,1,0,"S"," Standard";"Macau",1951,1951,3,0,0,31,82800,1,3600,"D"," Daylight";"Macau",1951,1951,10,0,0,28,82800,1,0,"S"," Standard";"Macau",1952,1952,11,0,0,1,82800,1,0,"S"," Standard";"Macau",1952,1953,4,1,6,1,82800,1,3600,"D"," Daylight";"Macau",1953,1954,10,-1,6,0,82800,1,0,"S"," Standard";"Macau",1954,1956,3,1,6,17,82800,1,3600,"D"," Daylight";"Macau",1955,1955,11,0,0,5,82800,1,0,"S"," Standard";"Macau",1956,1964,11,1,7,1,12600,0,0,"S"," Standard";"Macau",1957,1964,3,1,7,18,12600,0,3600,"D"," Daylight";"Macau",1965,1966,10,1,7,16,9000,0,0,"S"," Standard";"Macau",1965,1973,4,1,7,16,12600,0,3600,"D"," Daylight";"Macau",1967,1976,10,1,7,16,12600,0,0,"S"," Standard";"Macau",1973,1973,12,0,0,30,12600,0,3600,"D"," Daylight";"Macau",1975,1976,4,1,7,16,12600,0,3600,"D"," Daylight";"Macau",1979,1979,5,0,0,13,12600,0,3600,"D"," Daylight";"Macau",1979,1979,10,1,7,16,12600,0,0,"S"," Standard"}</definedName>
    <definedName name="CHRONO_DATA._TIMEZONE_RULES_MALTA" hidden="1">{"Malta",1973,1973,3,0,0,31,0,1,3600,"S"," Summer";"Malta",1973,1973,9,0,0,29,0,1,0,"","";"Malta",1974,1974,4,0,0,21,0,1,3600,"S"," Summer";"Malta",1974,1974,9,0,0,16,0,1,0,"","";"Malta",1975,1979,4,1,7,15,7200,0,3600,"S"," Summer";"Malta",1975,1980,9,1,7,15,7200,0,0,"","";"Malta",1980,1980,3,0,0,31,7200,0,3600,"S"," Summer"}</definedName>
    <definedName name="CHRONO_DATA._TIMEZONE_RULES_MARENGO" hidden="1">{"Marengo",1951,1951,4,-1,7,0,7200,0,3600,"D"," Daylight";"Marengo",1951,1951,9,-1,7,0,7200,0,0,"S"," Standard";"Marengo",1954,1960,4,-1,7,0,7200,0,3600,"D"," Daylight";"Marengo",1954,1960,9,-1,7,0,7200,0,0,"S"," Standard"}</definedName>
    <definedName name="CHRONO_DATA._TIMEZONE_RULES_MAURITIUS" hidden="1">{"Mauritius",1982,1982,10,0,0,10,0,0,3600,"","";"Mauritius",1983,1983,3,0,0,21,0,0,0,"","";"Mauritius",2008,2008,10,-1,7,0,7200,0,3600,"","";"Mauritius",2009,2009,3,-1,7,0,7200,0,0,"",""}</definedName>
    <definedName name="CHRONO_DATA._TIMEZONE_RULES_MENOMINEE" hidden="1">{"Menominee",1946,1946,4,-1,7,0,7200,0,3600,"D"," Daylight";"Menominee",1946,1946,9,-1,7,0,7200,0,0,"S"," Standard";"Menominee",1966,1966,4,-1,7,0,7200,0,3600,"D"," Daylight";"Menominee",1966,1966,10,-1,7,0,7200,0,0,"S"," Standard"}</definedName>
    <definedName name="CHRONO_DATA._TIMEZONE_RULES_MEXICO" hidden="1">{"Mexico",1931,1931,5,0,0,1,82800,0,3600,"D"," Daylight";"Mexico",1931,1931,10,0,0,1,0,0,0,"S"," Standard";"Mexico",1939,1939,2,0,0,5,0,0,3600,"D"," Daylight";"Mexico",1939,1939,6,0,0,25,0,0,0,"S"," Standard";"Mexico",1940,1940,12,0,0,9,0,0,3600,"D"," Daylight";"Mexico",1941,1941,4,0,0,1,0,0,0,"S"," Standard";"Mexico",1943,1943,12,0,0,16,0,0,3600,"W"," War";"Mexico",1944,1944,5,0,0,1,0,0,0,"S"," Standard";"Mexico",1950,1950,2,0,0,12,0,0,3600,"D"," Daylight";"Mexico",1950,1950,7,0,0,30,0,0,0,"S"," Standard";"Mexico",1996,2000,4,1,7,1,7200,0,3600,"D"," Daylight";"Mexico",1996,2000,10,-1,7,0,7200,0,0,"S"," Standard";"Mexico",2001,2001,5,1,7,1,7200,0,3600,"D"," Daylight";"Mexico",2001,2001,9,-1,7,0,7200,0,0,"S"," Standard";"Mexico",2002,2022,4,1,7,1,7200,0,3600,"D"," Daylight";"Mexico",2002,2022,10,-1,7,0,7200,0,0,"S"," Standard"}</definedName>
    <definedName name="CHRONO_DATA._TIMEZONE_RULES_MOLDOVA" hidden="1">{"Moldova",1997,"",3,-1,7,0,7200,0,3600,"S"," Summer";"Moldova",1997,"",10,-1,7,0,10800,0,0,"",""}</definedName>
    <definedName name="CHRONO_DATA._TIMEZONE_RULES_MONCTON" hidden="1">{"Moncton",1933,1935,6,1,7,8,3600,0,3600,"D"," Daylight";"Moncton",1933,1935,9,1,7,8,3600,0,0,"S"," Standard";"Moncton",1936,1938,6,1,7,1,3600,0,3600,"D"," Daylight";"Moncton",1936,1938,9,1,7,1,3600,0,0,"S"," Standard";"Moncton",1939,1939,5,0,0,27,3600,0,3600,"D"," Daylight";"Moncton",1939,1941,9,1,6,21,3600,0,0,"S"," Standard";"Moncton",1940,1940,5,0,0,19,3600,0,3600,"D"," Daylight";"Moncton",1941,1941,5,0,0,4,3600,0,3600,"D"," Daylight";"Moncton",1946,1956,9,-1,7,0,7200,0,0,"S"," Standard";"Moncton",1946,1972,4,-1,7,0,7200,0,3600,"D"," Daylight";"Moncton",1957,1972,10,-1,7,0,7200,0,0,"S"," Standard";"Moncton",1993,2006,4,1,7,1,60,0,3600,"D"," Daylight";"Moncton",1993,2006,10,-1,7,0,60,0,0,"S"," Standard"}</definedName>
    <definedName name="CHRONO_DATA._TIMEZONE_RULES_MONGOL" hidden="1">{"Mongol",1983,1983,10,0,0,1,0,0,0,"","";"Mongol",1983,1984,4,0,0,1,0,0,3600,"","";"Mongol",1984,1998,9,-1,7,0,0,0,0,"","";"Mongol",1985,1998,3,-1,7,0,0,0,3600,"","";"Mongol",2001,2001,4,-1,6,0,7200,0,3600,"","";"Mongol",2001,2006,9,-1,6,0,7200,0,0,"","";"Mongol",2002,2006,3,-1,6,0,7200,0,3600,"","";"Mongol",2015,2016,3,-1,6,0,7200,0,3600,"","";"Mongol",2015,2016,9,-1,6,0,0,0,0,"",""}</definedName>
    <definedName name="CHRONO_DATA._TIMEZONE_RULES_MOROCCO_01" hidden="1">{"Morocco",1939,1939,9,0,0,12,0,0,3600,"","";"Morocco",1939,1939,11,0,0,19,0,0,0,"","";"Morocco",1940,1940,2,0,0,25,0,0,3600,"","";"Morocco",1945,1945,11,0,0,18,0,0,0,"","";"Morocco",1950,1950,6,0,0,11,0,0,3600,"","";"Morocco",1950,1950,10,0,0,29,0,0,0,"","";"Morocco",1967,1967,6,0,0,3,43200,0,3600,"","";"Morocco",1967,1967,10,0,0,1,0,0,0,"","";"Morocco",1974,1974,6,0,0,24,0,0,3600,"","";"Morocco",1974,1974,9,0,0,1,0,0,0,"","";"Morocco",1976,1976,8,0,0,1,0,0,0,"","";"Morocco",1976,1977,5,0,0,1,0,0,3600,"","";"Morocco",1977,1977,9,0,0,28,0,0,0,"","";"Morocco",1978,1978,6,0,0,1,0,0,3600,"","";"Morocco",1978,1978,8,0,0,4,0,0,0,"","";"Morocco",2008,2008,6,0,0,1,0,0,3600,"","";"Morocco",2008,2008,9,0,0,1,0,0,0,"","";"Morocco",2009,2009,6,0,0,1,0,0,3600,"","";"Morocco",2009,2009,8,0,0,21,0,0,0,"","";"Morocco",2010,2010,5,0,0,2,0,0,3600,"","";"Morocco",2010,2010,8,0,0,8,0,0,0,"","";"Morocco",2011,2011,4,0,0,3,0,0,3600,"","";"Morocco",2011,2011,7,0,0,31,0,0,0,"","";"Morocco",2012,2012,7,0,0,20,10800,0,0,"","";"Morocco",2012,2012,8,0,0,20,7200,0,3600,"","";"Morocco",2012,2012,9,0,0,30,10800,0,0,"","";"Morocco",2012,2013,4,-1,7,0,7200,0,3600,"","";"Morocco",2013,2013,7,0,0,7,10800,0,0,"","";"Morocco",2013,2013,8,0,0,10,7200,0,3600,"","";"Morocco",2013,2018,10,-1,7,0,10800,0,0,"","";"Morocco",2014,2014,6,0,0,28,10800,0,0,"","";"Morocco",2014,2014,8,0,0,2,7200,0,3600,"","";"Morocco",2014,2018,3,-1,7,0,7200,0,3600,"","";"Morocco",2015,2015,6,0,0,14,10800,0,0,"","";"Morocco",2015,2015,7,0,0,19,7200,0,3600,"","";"Morocco",2016,2016,6,0,0,5,10800,0,0,"","";"Morocco",2016,2016,7,0,0,10,7200,0,3600,"","";"Morocco",2017,2017,5,0,0,21,10800,0,0,"","";"Morocco",2017,2017,7,0,0,2,7200,0,3600,"","";"Morocco",2018,2018,5,0,0,13,10800,0,0,"","";"Morocco",2018,2018,6,0,0,17,7200,0,3600,"","";"Morocco",2019,2019,5,0,0,5,10800,0,-3600,"","";"Morocco",2019,2019,6,0,0,9,7200,0,0,"","";"Morocco",2020,2020,4,0,0,19,10800,0,-3600,"","";"Morocco",2020,2020,5,0,0,31,7200,0,0,"","";"Morocco",2021,2021,4,0,0,11,10800,0,-3600,"","";"Morocco",2021,2021,5,0,0,16,7200,0,0,"","";"Morocco",2022,2022,3,0,0,27,10800,0,-3600,"","";"Morocco",2022,2022,5,0,0,8,7200,0,0,"","";"Morocco",2023,2023,3,0,0,19,10800,0,-3600,"","";"Morocco",2023,2023,4,0,0,23,7200,0,0,"","";"Morocco",2024,2024,3,0,0,10,10800,0,-3600,"","";"Morocco",2024,2024,4,0,0,14,7200,0,0,"","";"Morocco",2025,2025,2,0,0,23,10800,0,-3600,"","";"Morocco",2025,2025,4,0,0,6,7200,0,0,"","";"Morocco",2026,2026,2,0,0,15,10800,0,-3600,"","";"Morocco",2026,2026,3,0,0,22,7200,0,0,"","";"Morocco",2027,2027,2,0,0,7,10800,0,-3600,"","";"Morocco",2027,2027,3,0,0,14,7200,0,0,"","";"Morocco",2028,2028,1,0,0,23,10800,0,-3600,"","";"Morocco",2028,2028,3,0,0,5,7200,0,0,"","";"Morocco",2029,2029,1,0,0,14,10800,0,-3600,"","";"Morocco",2029,2029,2,0,0,18,7200,0,0,"","";"Morocco",2029,2029,12,0,0,30,10800,0,-3600,"","";"Morocco",2030,2030,2,0,0,10,7200,0,0,"","";"Morocco",2030,2030,12,0,0,22,10800,0,-3600,"","";"Morocco",2031,2031,1,0,0,26,7200,0,0,"","";"Morocco",2031,2031,12,0,0,14,10800,0,-3600,"","";"Morocco",2032,2032,1,0,0,18,7200,0,0,"","";"Morocco",2032,2032,11,0,0,28,10800,0,-3600,"","";"Morocco",2033,2033,1,0,0,9,7200,0,0,"","";"Morocco",2033,2033,11,0,0,20,10800,0,-3600,"","";"Morocco",2033,2033,12,0,0,25,7200,0,0,"","";"Morocco",2034,2034,11,0,0,5,10800,0,-3600,"","";"Morocco",2034,2034,12,0,0,17,7200,0,0,"","";"Morocco",2035,2035,10,0,0,28,10800,0,-3600,"","";"Morocco",2035,2035,12,0,0,9,7200,0,0,"","";"Morocco",2036,2036,10,0,0,19,10800,0,-3600,"","";"Morocco",2036,2036,11,0,0,23,7200,0,0,"","";"Morocco",2037,2037,10,0,0,4,10800,0,-3600,"","";"Morocco",2037,2037,11,0,0,15,7200,0,0,"","";"Morocco",2038,2038,9,0,0,26,10800,0,-3600,"","";"Morocco",2038,2038,10,0,0,31,7200,0,0,"","";"Morocco",2039,2039,9,0,0,18,10800,0,-3600,"","";"Morocco",2039,2039,10,0,0,23,7200,0,0,"","";"Morocco",2040,2040,9,0,0,2,10800,0,-3600,"","";"Morocco",2040,2040,10,0,0,14,7200,0,0,"","";"Morocco",2041,2041,8,0,0,25,10800,0,-3600,"","";"Morocco",2041,2041,9,0,0,29,7200,0,0,"","";"Morocco",2042,2042,8,0,0,10,10800,0,-3600,"","";"Morocco",2042,2042,9,0,0,21,7200,0,0,"","";"Morocco",2043,2043,8,0,0,2,10800,0,-3600,"","";"Morocco",2043,2043,9,0,0,13,7200,0,0,"","";"Morocco",2044,2044,7,0,0,24,10800,0,-3600,"","";"Morocco",2044,2044,8,0,0,28,7200,0,0,"","";"Morocco",2045,2045,7,0,0,9,10800,0,-3600,"","";"Morocco",2045,2045,8,0,0,20,7200,0,0,"","";"Morocco",2046,2046,7,0,0,1,10800,0,-3600,"","";"Morocco",2046,2046,8,0,0,5,7200,0,0,"","";"Morocco",2047,2047,6,0,0,23,10800,0,-3600,"","";"Morocco",2047,2047,7,0,0,28,7200,0,0,"","";"Morocco",2048,2048,6,0,0,7,10800,0,-3600,"","";"Morocco",2048,2048,7,0,0,19,7200,0,0,"","";"Morocco",2049,2049,5,0,0,30,10800,0,-3600,"","";"Morocco",2049,2049,7,0,0,4,7200,0,0,"","";"Morocco",2050,2050,5,0,0,15,10800,0,-3600,"","";"Morocco",2050,2050,6,0,0,26,7200,0,0,"","";"Morocco",2051,2051,5,0,0,7,10800,0,-3600,"","";"Morocco",2051,2051,6,0,0,18,7200,0,0,"","";"Morocco",2052,2052,4,0,0,28,10800,0,-3600,"","";"Morocco",2052,2052,6,0,0,2,7200,0,0,"","";"Morocco",2053,2053,4,0,0,13,10800,0,-3600,"","";"Morocco",2053,2053,5,0,0,25,7200,0,0,"","";"Morocco",2054,2054,4,0,0,5,10800,0,-3600,"","";"Morocco",2054,2054,5,0,0,10,7200,0,0,"","";"Morocco",2055,2055,3,0,0,28,10800,0,-3600,"","";"Morocco",2055,2055,5,0,0,2,7200,0,0,"","";"Morocco",2056,2056,3,0,0,12,10800,0,-3600,"","";"Morocco",2056,2056,4,0,0,23,7200,0,0,"","";"Morocco",2057,2057,3,0,0,4,10800,0,-3600,"","";"Morocco",2057,2057,4,0,0,8,7200,0,0,"","";"Morocco",2058,2058,2,0,0,17,10800,0,-3600,"","";"Morocco",2058,2058,3,0,0,31,7200,0,0,"","";"Morocco",2059,2059,2,0,0,9,10800,0,-3600,"","";"Morocco",2059,2059,3,0,0,23,7200,0,0,"","";"Morocco",2060,2060,2,0,0,1,10800,0,-3600,"","";"Morocco",2060,2060,3,0,0,7,7200,0,0,"","";"Morocco",2061,2061,1,0,0,16,10800,0,-3600,"","";"Morocco",2061,2061,2,0,0,27,7200,0,0,"","";"Morocco",2062,2062,1,0,0,8,10800,0,-3600,"","";"Morocco",2062,2062,2,0,0,12,7200,0,0,"","";"Morocco",2062,2062,12,0,0,31,10800,0,-3600,"","";"Morocco",2063,2063,2,0,0,4,7200,0,0,"","";"Morocco",2063,2063,12,0,0,16,10800,0,-3600,"","";"Morocco",2064,2064,1,0,0,27,7200,0,0,"","";"Morocco",2064,2064,12,0,0,7,10800,0,-3600,"",""}</definedName>
    <definedName name="CHRONO_DATA._TIMEZONE_RULES_MOROCCO_02" hidden="1">{"Morocco",2065,2065,1,0,0,11,7200,0,0,"","";"Morocco",2065,2065,11,0,0,22,10800,0,-3600,"","";"Morocco",2066,2066,1,0,0,3,7200,0,0,"","";"Morocco",2066,2066,11,0,0,14,10800,0,-3600,"","";"Morocco",2066,2066,12,0,0,26,7200,0,0,"","";"Morocco",2067,2067,11,0,0,6,10800,0,-3600,"","";"Morocco",2067,2067,12,0,0,11,7200,0,0,"","";"Morocco",2068,2068,10,0,0,21,10800,0,-3600,"","";"Morocco",2068,2068,12,0,0,2,7200,0,0,"","";"Morocco",2069,2069,10,0,0,13,10800,0,-3600,"","";"Morocco",2069,2069,11,0,0,17,7200,0,0,"","";"Morocco",2070,2070,10,0,0,5,10800,0,-3600,"","";"Morocco",2070,2070,11,0,0,9,7200,0,0,"","";"Morocco",2071,2071,9,0,0,20,10800,0,-3600,"","";"Morocco",2071,2071,11,0,0,1,7200,0,0,"","";"Morocco",2072,2072,9,0,0,11,10800,0,-3600,"","";"Morocco",2072,2072,10,0,0,16,7200,0,0,"","";"Morocco",2073,2073,8,0,0,27,10800,0,-3600,"","";"Morocco",2073,2073,10,0,0,8,7200,0,0,"","";"Morocco",2074,2074,8,0,0,19,10800,0,-3600,"","";"Morocco",2074,2074,9,0,0,30,7200,0,0,"","";"Morocco",2075,2075,8,0,0,11,10800,0,-3600,"","";"Morocco",2075,2075,9,0,0,15,7200,0,0,"","";"Morocco",2076,2076,7,0,0,26,10800,0,-3600,"","";"Morocco",2076,2076,9,0,0,6,7200,0,0,"","";"Morocco",2077,2077,7,0,0,18,10800,0,-3600,"","";"Morocco",2077,2077,8,0,0,22,7200,0,0,"","";"Morocco",2078,2078,7,0,0,10,10800,0,-3600,"","";"Morocco",2078,2078,8,0,0,14,7200,0,0,"","";"Morocco",2079,2079,6,0,0,25,10800,0,-3600,"","";"Morocco",2079,2079,8,0,0,6,7200,0,0,"","";"Morocco",2080,2080,6,0,0,16,10800,0,-3600,"","";"Morocco",2080,2080,7,0,0,21,7200,0,0,"","";"Morocco",2081,2081,6,0,0,1,10800,0,-3600,"","";"Morocco",2081,2081,7,0,0,13,7200,0,0,"","";"Morocco",2082,2082,5,0,0,24,10800,0,-3600,"","";"Morocco",2082,2082,6,0,0,28,7200,0,0,"","";"Morocco",2083,2083,5,0,0,16,10800,0,-3600,"","";"Morocco",2083,2083,6,0,0,20,7200,0,0,"","";"Morocco",2084,2084,4,0,0,30,10800,0,-3600,"","";"Morocco",2084,2084,6,0,0,11,7200,0,0,"","";"Morocco",2085,2085,4,0,0,22,10800,0,-3600,"","";"Morocco",2085,2085,5,0,0,27,7200,0,0,"","";"Morocco",2086,2086,4,0,0,14,10800,0,-3600,"","";"Morocco",2086,2086,5,0,0,19,7200,0,0,"","";"Morocco",2087,2087,3,0,0,30,10800,0,-3600,"","";"Morocco",2087,2087,5,0,0,11,7200,0,0,"",""}</definedName>
    <definedName name="CHRONO_DATA._TIMEZONE_RULES_NAMIBIA" hidden="1">{"Namibia",1994,1994,3,0,0,21,0,0,-3600,"WAT","West Africa Time";"Namibia",1994,2017,9,1,7,1,7200,0,0,"CAT","Central Africa Time";"Namibia",1995,2017,4,1,7,1,7200,0,-3600,"WAT","West Africa Time"}</definedName>
    <definedName name="CHRONO_DATA._TIMEZONE_RULES_NBORNEO" hidden="1">{"NBorneo",1935,1941,9,0,0,14,0,0,1200,"","";"NBorneo",1935,1941,12,0,0,14,0,0,0,"",""}</definedName>
    <definedName name="CHRONO_DATA._TIMEZONE_RULES_NC" hidden="1">{"NC",1977,1978,12,1,7,1,0,0,3600,"","";"NC",1978,1979,2,0,0,27,0,0,0,"","";"NC",1996,1996,12,0,0,1,7200,1,3600,"","";"NC",1997,1997,3,0,0,2,7200,1,0,"",""}</definedName>
    <definedName name="CHRONO_DATA._TIMEZONE_RULES_NIC" hidden="1">{"Nic",1979,1980,3,1,7,16,0,0,3600,"D"," Daylight";"Nic",1979,1980,6,1,1,23,0,0,0,"S"," Standard";"Nic",2005,2005,4,0,0,10,0,0,3600,"D"," Daylight";"Nic",2005,2005,10,1,7,1,0,0,0,"S"," Standard";"Nic",2006,2006,4,0,0,30,7200,0,3600,"D"," Daylight";"Nic",2006,2006,10,1,7,1,3600,0,0,"S"," Standard"}</definedName>
    <definedName name="CHRONO_DATA._TIMEZONE_RULES_NT_YK" hidden="1">{"NT_YK",1918,1918,4,0,0,14,7200,0,3600,"D"," Daylight";"NT_YK",1918,1918,10,0,0,27,7200,0,0,"S"," Standard";"NT_YK",1919,1919,5,0,0,25,7200,0,3600,"D"," Daylight";"NT_YK",1919,1919,11,0,0,1,0,0,0,"S"," Standard";"NT_YK",1942,1942,2,0,0,9,7200,0,3600,"W"," War";"NT_YK",1945,1945,8,0,0,14,82800,2,3600,"P"," Peace";"NT_YK",1945,1945,9,0,0,30,7200,0,0,"S"," Standard";"NT_YK",1972,1986,4,-1,7,0,7200,0,3600,"D"," Daylight";"NT_YK",1972,2006,10,-1,7,0,7200,0,0,"S"," Standard";"NT_YK",1987,2006,4,1,7,1,7200,0,3600,"D"," Daylight"}</definedName>
    <definedName name="CHRONO_DATA._TIMEZONE_RULES_NYC" hidden="1">{"NYC",1920,1920,3,-1,7,0,7200,0,3600,"D"," Daylight";"NYC",1920,1920,10,-1,7,0,7200,0,0,"S"," Standard";"NYC",1921,1954,9,-1,7,0,7200,0,0,"S"," Standard";"NYC",1921,1966,4,-1,7,0,7200,0,3600,"D"," Daylight";"NYC",1955,1966,10,-1,7,0,7200,0,0,"S"," Standard"}</definedName>
    <definedName name="CHRONO_DATA._TIMEZONE_RULES_NZ" hidden="1">{"NZ",1927,1927,11,0,0,6,7200,0,3600,"S"," Summer";"NZ",1928,1928,3,0,0,4,7200,0,0,"M"," Mean";"NZ",1928,1933,10,1,7,8,7200,0,1800,"S"," Summer";"NZ",1929,1933,3,1,7,15,7200,0,0,"M"," Mean";"NZ",1934,1940,4,-1,7,0,7200,0,0,"M"," Mean";"NZ",1934,1940,9,-1,7,0,7200,0,1800,"S"," Summer";"NZ",1946,1946,1,0,0,1,0,0,0,"S"," Standard";"NZ",1974,1974,11,1,7,1,7200,1,3600,"D"," Daylight";"NZ",1975,1975,2,-1,7,0,7200,1,0,"S"," Standard";"NZ",1975,1988,10,-1,7,0,7200,1,3600,"D"," Daylight";"NZ",1976,1989,3,1,7,1,7200,1,0,"S"," Standard";"NZ",1989,1989,10,1,7,8,7200,1,3600,"D"," Daylight";"NZ",1990,2006,10,1,7,1,7200,1,3600,"D"," Daylight";"NZ",1990,2007,3,1,7,15,7200,1,0,"S"," Standard";"NZ",2007,"",9,-1,7,0,7200,1,3600,"D"," Daylight";"NZ",2008,"",4,1,7,1,7200,1,0,"S"," Standard"}</definedName>
    <definedName name="CHRONO_DATA._TIMEZONE_RULES_PAKISTAN" hidden="1">{"Pakistan",2002,2002,4,1,7,2,0,0,3600,"S"," Summer";"Pakistan",2002,2002,10,1,7,2,0,0,0,"","";"Pakistan",2008,2008,6,0,0,1,0,0,3600,"S"," Summer";"Pakistan",2008,2009,11,0,0,1,0,0,0,"","";"Pakistan",2009,2009,4,0,0,15,0,0,3600,"S"," Summer"}</definedName>
    <definedName name="CHRONO_DATA._TIMEZONE_RULES_PALESTINE" hidden="1">{"Palestine",1999,2003,10,1,5,15,0,0,0,"","";"Palestine",1999,2005,4,1,5,15,0,0,3600,"S"," Summer";"Palestine",2004,2004,10,0,0,1,3600,0,0,"","";"Palestine",2005,2005,10,0,0,4,7200,0,0,"","";"Palestine",2006,2006,9,0,0,22,0,0,0,"","";"Palestine",2006,2007,4,0,0,1,0,0,3600,"S"," Summer";"Palestine",2007,2007,9,0,0,13,7200,0,0,"","";"Palestine",2008,2008,9,0,0,1,0,0,0,"","";"Palestine",2008,2009,3,-1,5,0,0,0,3600,"S"," Summer";"Palestine",2009,2009,9,0,0,4,3600,0,0,"","";"Palestine",2010,2010,3,0,0,26,0,0,3600,"S"," Summer";"Palestine",2010,2010,8,0,0,11,0,0,0,"","";"Palestine",2011,2011,4,0,0,1,60,0,3600,"S"," Summer";"Palestine",2011,2011,8,0,0,1,0,0,0,"","";"Palestine",2011,2011,8,0,0,30,0,0,3600,"S"," Summer";"Palestine",2011,2011,9,0,0,30,0,0,0,"","";"Palestine",2012,2012,9,0,0,21,3600,0,0,"","";"Palestine",2012,2014,3,-1,4,0,86400,0,3600,"S"," Summer";"Palestine",2013,2013,9,0,0,27,0,0,0,"","";"Palestine",2014,2014,10,0,0,24,0,0,0,"","";"Palestine",2015,2015,3,0,0,28,0,0,3600,"S"," Summer";"Palestine",2015,2015,10,0,0,23,3600,0,0,"","";"Palestine",2016,2018,3,2,6,30,3600,0,3600,"S"," Summer";"Palestine",2016,2018,10,2,6,30,3600,0,0,"","";"Palestine",2019,2019,3,0,0,29,0,0,3600,"S"," Summer";"Palestine",2019,2019,10,2,6,30,0,0,0,"","";"Palestine",2020,2020,10,0,0,24,3600,0,0,"","";"Palestine",2020,2021,3,2,6,30,0,0,3600,"S"," Summer";"Palestine",2021,2021,10,0,0,29,3600,0,0,"","";"Palestine",2022,2022,3,0,0,27,0,0,3600,"S"," Summer";"Palestine",2022,2035,10,2,6,30,7200,0,0,"","";"Palestine",2023,2023,4,0,0,29,7200,0,3600,"S"," Summer";"Palestine",2024,2024,4,0,0,20,7200,0,3600,"S"," Summer";"Palestine",2025,2025,4,0,0,12,7200,0,3600,"S"," Summer";"Palestine",2026,2054,3,2,6,30,7200,0,3600,"S"," Summer";"Palestine",2036,2036,10,0,0,18,7200,0,0,"","";"Palestine",2037,2037,10,0,0,10,7200,0,0,"","";"Palestine",2038,2038,9,0,0,25,7200,0,0,"","";"Palestine",2039,2039,9,0,0,17,7200,0,0,"","";"Palestine",2040,2040,9,0,0,1,7200,0,0,"","";"Palestine",2040,2040,10,0,0,20,7200,0,3600,"S"," Summer";"Palestine",2040,2067,10,2,6,30,7200,0,0,"","";"Palestine",2041,2041,8,0,0,24,7200,0,0,"","";"Palestine",2041,2041,10,0,0,5,7200,0,3600,"S"," Summer";"Palestine",2042,2042,8,0,0,16,7200,0,0,"","";"Palestine",2042,2042,9,0,0,27,7200,0,3600,"S"," Summer";"Palestine",2043,2043,8,0,0,1,7200,0,0,"","";"Palestine",2043,2043,9,0,0,19,7200,0,3600,"S"," Summer";"Palestine",2044,2044,7,0,0,23,7200,0,0,"","";"Palestine",2044,2044,9,0,0,3,7200,0,3600,"S"," Summer";"Palestine",2045,2045,7,0,0,15,7200,0,0,"","";"Palestine",2045,2045,8,0,0,26,7200,0,3600,"S"," Summer";"Palestine",2046,2046,6,0,0,30,7200,0,0,"","";"Palestine",2046,2046,8,0,0,18,7200,0,3600,"S"," Summer";"Palestine",2047,2047,6,0,0,22,7200,0,0,"","";"Palestine",2047,2047,8,0,0,3,7200,0,3600,"S"," Summer";"Palestine",2048,2048,6,0,0,6,7200,0,0,"","";"Palestine",2048,2048,7,0,0,25,7200,0,3600,"S"," Summer";"Palestine",2049,2049,5,0,0,29,7200,0,0,"","";"Palestine",2049,2049,7,0,0,10,7200,0,3600,"S"," Summer";"Palestine",2050,2050,5,0,0,21,7200,0,0,"","";"Palestine",2050,2050,7,0,0,2,7200,0,3600,"S"," Summer";"Palestine",2051,2051,5,0,0,6,7200,0,0,"","";"Palestine",2051,2051,6,0,0,24,7200,0,3600,"S"," Summer";"Palestine",2052,2052,4,0,0,27,7200,0,0,"","";"Palestine",2052,2052,6,0,0,8,7200,0,3600,"S"," Summer";"Palestine",2053,2053,4,0,0,12,7200,0,0,"","";"Palestine",2053,2053,5,0,0,31,7200,0,3600,"S"," Summer";"Palestine",2054,2054,4,0,0,4,7200,0,0,"","";"Palestine",2054,2054,5,0,0,23,7200,0,3600,"S"," Summer";"Palestine",2055,2055,5,0,0,8,7200,0,3600,"S"," Summer";"Palestine",2056,2056,4,0,0,29,7200,0,3600,"S"," Summer";"Palestine",2057,2057,4,0,0,14,7200,0,3600,"S"," Summer";"Palestine",2058,2058,4,0,0,6,7200,0,3600,"S"," Summer";"Palestine",2059,"",3,2,6,30,7200,0,3600,"S"," Summer";"Palestine",2068,2068,10,0,0,20,7200,0,0,"","";"Palestine",2069,2069,10,0,0,12,7200,0,0,"","";"Palestine",2070,2070,10,0,0,4,7200,0,0,"","";"Palestine",2071,2071,9,0,0,19,7200,0,0,"","";"Palestine",2072,"",10,2,6,30,7200,0,0,"","";"Palestine",2072,2072,9,0,0,10,7200,0,0,"","";"Palestine",2072,2072,10,0,0,22,7200,0,3600,"S"," Summer";"Palestine",2073,2073,9,0,0,2,7200,0,0,"","";"Palestine",2073,2073,10,0,0,14,7200,0,3600,"S"," Summer";"Palestine",2074,2074,8,0,0,18,7200,0,0,"","";"Palestine",2074,2074,10,0,0,6,7200,0,3600,"S"," Summer";"Palestine",2075,2075,8,0,0,10,7200,0,0,"","";"Palestine",2075,2075,9,0,0,21,7200,0,3600,"S"," Summer";"Palestine",2076,2076,7,0,0,25,7200,0,0,"","";"Palestine",2076,2076,9,0,0,12,7200,0,3600,"S"," Summer";"Palestine",2077,2077,7,0,0,17,7200,0,0,"","";"Palestine",2077,2077,9,0,0,4,7200,0,3600,"S"," Summer";"Palestine",2078,2078,7,0,0,9,7200,0,0,"","";"Palestine",2078,2078,8,0,0,20,7200,0,3600,"S"," Summer";"Palestine",2079,2079,6,0,0,24,7200,0,0,"","";"Palestine",2079,2079,8,0,0,12,7200,0,3600,"S"," Summer";"Palestine",2080,2080,6,0,0,15,7200,0,0,"","";"Palestine",2080,2080,7,0,0,27,7200,0,3600,"S"," Summer";"Palestine",2081,2081,6,0,0,7,7200,0,0,"","";"Palestine",2081,2081,7,0,0,19,7200,0,3600,"S"," Summer";"Palestine",2082,2082,5,0,0,23,7200,0,0,"","";"Palestine",2082,2082,7,0,0,11,7200,0,3600,"S"," Summer";"Palestine",2083,2083,5,0,0,15,7200,0,0,"","";"Palestine",2083,2083,6,0,0,26,7200,0,3600,"S"," Summer";"Palestine",2084,2084,4,0,0,29,7200,0,0,"","";"Palestine",2084,2084,6,0,0,17,7200,0,3600,"S"," Summer";"Palestine",2085,2085,4,0,0,21,7200,0,0,"","";"Palestine",2085,2085,6,0,0,9,7200,0,3600,"S"," Summer";"Palestine",2086,2086,4,0,0,13,7200,0,0,"","";"Palestine",2086,2086,5,0,0,25,7200,0,3600,"S"," Summer"}</definedName>
    <definedName name="CHRONO_DATA._TIMEZONE_RULES_PARA" hidden="1">{"Para",1975,1978,3,0,0,1,0,0,0,"","";"Para",1975,1988,10,0,0,1,0,0,3600,"","";"Para",1979,1991,4,0,0,1,0,0,0,"","";"Para",1989,1989,10,0,0,22,0,0,3600,"","";"Para",1990,1990,10,0,0,1,0,0,3600,"","";"Para",1991,1991,10,0,0,6,0,0,3600,"","";"Para",1992,1992,3,0,0,1,0,0,0,"","";"Para",1992,1992,10,0,0,5,0,0,3600,"","";"Para",1993,1993,3,0,0,31,0,0,0,"","";"Para",1993,1995,10,0,0,1,0,0,3600,"","";"Para",1994,1995,2,-1,7,0,0,0,0,"","";"Para",1996,1996,3,0,0,1,0,0,0,"","";"Para",1996,2001,10,1,7,1,0,0,3600,"","";"Para",1997,1997,2,-1,7,0,0,0,0,"","";"Para",1998,2001,3,1,7,1,0,0,0,"","";"Para",2002,2003,9,1,7,1,0,0,3600,"","";"Para",2002,2004,4,1,7,1,0,0,0,"","";"Para",2004,2009,10,1,7,15,0,0,3600,"","";"Para",2005,2009,3,1,7,8,0,0,0,"","";"Para",2010,"",10,1,7,1,0,0,3600,"","";"Para",2010,2012,4,1,7,8,0,0,0,"","";"Para",2013,"",3,1,7,22,0,0,0,"",""}</definedName>
    <definedName name="CHRONO_DATA._TIMEZONE_RULES_PERRY" hidden="1">{"Perry",1955,1955,5,0,0,1,0,0,3600,"D"," Daylight";"Perry",1955,1960,9,-1,7,0,7200,0,0,"S"," Standard";"Perry",1956,1963,4,-1,7,0,7200,0,3600,"D"," Daylight";"Perry",1961,1963,10,-1,7,0,7200,0,0,"S"," Standard"}</definedName>
    <definedName name="CHRONO_DATA._TIMEZONE_RULES_PERU" hidden="1">{"Peru",1938,1938,1,0,0,1,0,0,3600,"","";"Peru",1938,1938,4,0,0,1,0,0,0,"","";"Peru",1938,1939,9,-1,7,0,0,0,3600,"","";"Peru",1939,1940,3,1,7,24,0,0,0,"","";"Peru",1986,1987,1,0,0,1,0,0,3600,"","";"Peru",1986,1987,4,0,0,1,0,0,0,"","";"Peru",1990,1990,1,0,0,1,0,0,3600,"","";"Peru",1990,1990,4,0,0,1,0,0,0,"","";"Peru",1994,1994,1,0,0,1,0,0,3600,"","";"Peru",1994,1994,4,0,0,1,0,0,0,"",""}</definedName>
    <definedName name="CHRONO_DATA._TIMEZONE_RULES_PHIL" hidden="1">{"Phil",1936,1936,11,0,0,1,0,0,3600,"D"," Daylight";"Phil",1937,1937,2,0,0,1,0,0,0,"S"," Standard";"Phil",1954,1954,4,0,0,12,0,0,3600,"D"," Daylight";"Phil",1954,1954,7,0,0,1,0,0,0,"S"," Standard";"Phil",1978,1978,3,0,0,22,0,0,3600,"D"," Daylight";"Phil",1978,1978,9,0,0,21,0,0,0,"S"," Standard"}</definedName>
    <definedName name="CHRONO_DATA._TIMEZONE_RULES_PIKE" hidden="1">{"Pike",1955,1955,5,0,0,1,0,0,3600,"D"," Daylight";"Pike",1955,1960,9,-1,7,0,7200,0,0,"S"," Standard";"Pike",1956,1964,4,-1,7,0,7200,0,3600,"D"," Daylight";"Pike",1961,1964,10,-1,7,0,7200,0,0,"S"," Standard"}</definedName>
    <definedName name="CHRONO_DATA._TIMEZONE_RULES_POLAND" hidden="1">{"Poland",1918,1919,9,0,0,16,7200,1,0,"","";"Poland",1919,1919,4,0,0,15,7200,1,3600,"S"," Summer";"Poland",1944,1944,4,0,0,3,7200,1,3600,"S"," Summer";"Poland",1944,1944,10,0,0,4,7200,0,0,"","";"Poland",1945,1945,4,0,0,29,0,0,3600,"S"," Summer";"Poland",1945,1945,11,0,0,1,0,0,0,"","";"Poland",1946,1946,4,0,0,14,0,1,3600,"S"," Summer";"Poland",1946,1946,10,0,0,7,7200,1,0,"","";"Poland",1947,1947,5,0,0,4,7200,1,3600,"S"," Summer";"Poland",1947,1949,10,1,7,1,7200,1,0,"","";"Poland",1948,1948,4,0,0,18,7200,1,3600,"S"," Summer";"Poland",1949,1949,4,0,0,10,7200,1,3600,"S"," Summer";"Poland",1957,1957,6,0,0,2,3600,1,3600,"S"," Summer";"Poland",1957,1958,9,-1,7,0,3600,1,0,"","";"Poland",1958,1958,3,0,0,30,3600,1,3600,"S"," Summer";"Poland",1959,1959,5,0,0,31,3600,1,3600,"S"," Summer";"Poland",1959,1961,10,1,7,1,3600,1,0,"","";"Poland",1960,1960,4,0,0,3,3600,1,3600,"S"," Summer";"Poland",1961,1964,5,-1,7,0,3600,1,3600,"S"," Summer";"Poland",1962,1964,9,-1,7,0,3600,1,0,"",""}</definedName>
    <definedName name="CHRONO_DATA._TIMEZONE_RULES_PORT" hidden="1">{"Port",1916,1916,6,0,0,17,82800,0,3600,"S"," Summer";"Port",1916,1916,11,0,0,1,3600,0,0,"","";"Port",1917,1917,2,0,0,28,82800,1,3600,"S"," Summer";"Port",1917,1921,10,0,0,14,82800,1,0,"","";"Port",1918,1918,3,0,0,1,82800,1,3600,"S"," Summer";"Port",1919,1919,2,0,0,28,82800,1,3600,"S"," Summer";"Port",1920,1920,2,0,0,29,82800,1,3600,"S"," Summer";"Port",1921,1921,2,0,0,28,82800,1,3600,"S"," Summer";"Port",1924,1924,4,0,0,16,82800,1,3600,"S"," Summer";"Port",1924,1924,10,0,0,14,82800,1,0,"","";"Port",1926,1926,4,0,0,17,82800,1,3600,"S"," Summer";"Port",1926,1929,10,1,6,1,82800,1,0,"","";"Port",1927,1927,4,0,0,9,82800,1,3600,"S"," Summer";"Port",1928,1928,4,0,0,14,82800,1,3600,"S"," Summer";"Port",1929,1929,4,0,0,20,82800,1,3600,"S"," Summer";"Port",1931,1931,4,0,0,18,82800,1,3600,"S"," Summer";"Port",1931,1932,10,1,6,1,82800,1,0,"","";"Port",1932,1932,4,0,0,2,82800,1,3600,"S"," Summer";"Port",1934,1934,4,0,0,7,82800,1,3600,"S"," Summer";"Port",1934,1938,10,1,6,1,82800,1,0,"","";"Port",1935,1935,3,0,0,30,82800,1,3600,"S"," Summer";"Port",1936,1936,4,0,0,18,82800,1,3600,"S"," Summer";"Port",1937,1937,4,0,0,3,82800,1,3600,"S"," Summer";"Port",1938,1938,3,0,0,26,82800,1,3600,"S"," Summer";"Port",1939,1939,4,0,0,15,82800,1,3600,"S"," Summer";"Port",1939,1939,11,0,0,18,82800,1,0,"","";"Port",1940,1940,2,0,0,24,82800,1,3600,"S"," Summer";"Port",1940,1941,10,0,0,5,82800,1,0,"","";"Port",1941,1941,4,0,0,5,82800,1,3600,"S"," Summer";"Port",1942,1942,4,0,0,25,79200,1,7200,"M"," Midsummer";"Port",1942,1942,8,0,0,15,79200,1,3600,"S"," Summer";"Port",1942,1945,3,1,6,8,82800,1,3600,"S"," Summer";"Port",1942,1945,10,1,6,24,82800,1,0,"","";"Port",1943,1943,4,0,0,17,79200,1,7200,"M"," Midsummer";"Port",1943,1945,8,1,6,25,79200,1,3600,"S"," Summer";"Port",1944,1945,4,1,6,21,79200,1,7200,"M"," Midsummer";"Port",1946,1946,4,1,6,1,82800,1,3600,"S"," Summer";"Port",1946,1946,10,1,6,1,82800,1,0,"","";"Port",1947,1965,4,1,7,1,7200,1,3600,"S"," Summer";"Port",1947,1965,10,1,7,1,7200,1,0,"","";"Port",1977,1977,3,0,0,27,0,1,3600,"S"," Summer";"Port",1977,1977,9,0,0,25,0,1,0,"","";"Port",1978,1978,10,0,0,1,0,1,0,"","";"Port",1978,1979,4,1,7,1,0,1,3600,"S"," Summer";"Port",1979,1982,9,-1,7,0,3600,1,0,"","";"Port",1980,1980,3,-1,7,0,0,1,3600,"S"," Summer";"Port",1981,1982,3,-1,7,0,3600,1,3600,"S"," Summer";"Port",1983,1983,3,-1,7,0,7200,1,3600,"S"," Summer"}</definedName>
    <definedName name="CHRONO_DATA._TIMEZONE_RULES_PRC" hidden="1">{"PRC",1986,1986,5,0,0,4,7200,0,3600,"D"," Daylight";"PRC",1986,1991,9,1,7,11,7200,0,0,"S"," Standard";"PRC",1987,1991,4,1,7,11,7200,0,3600,"D"," Daylight"}</definedName>
    <definedName name="CHRONO_DATA._TIMEZONE_RULES_PULASKI" hidden="1">{"Pulaski",1946,1954,9,-1,7,0,7200,0,0,"S"," Standard";"Pulaski",1946,1960,4,-1,7,0,7200,0,3600,"D"," Daylight";"Pulaski",1955,1956,10,-1,7,0,7200,0,0,"S"," Standard";"Pulaski",1957,1960,9,-1,7,0,7200,0,0,"S"," Standard"}</definedName>
    <definedName name="CHRONO_DATA._TIMEZONE_RULES_REGINA" hidden="1">{"Regina",1918,1918,4,0,0,14,7200,0,3600,"D"," Daylight";"Regina",1918,1918,10,0,0,27,7200,0,0,"S"," Standard";"Regina",1930,1934,5,1,7,1,0,0,3600,"D"," Daylight";"Regina",1930,1934,10,1,7,1,0,0,0,"S"," Standard";"Regina",1937,1937,10,1,7,8,0,0,0,"S"," Standard";"Regina",1937,1941,4,1,7,8,0,0,3600,"D"," Daylight";"Regina",1938,1938,10,1,7,1,0,0,0,"S"," Standard";"Regina",1939,1941,10,1,7,8,0,0,0,"S"," Standard";"Regina",1942,1942,2,0,0,9,7200,0,3600,"W"," War";"Regina",1945,1945,8,0,0,14,82800,2,3600,"P"," Peace";"Regina",1945,1945,9,-1,7,0,7200,0,0,"S"," Standard";"Regina",1946,1946,4,1,7,8,7200,0,3600,"D"," Daylight";"Regina",1946,1946,10,1,7,8,7200,0,0,"S"," Standard";"Regina",1947,1957,4,-1,7,0,7200,0,3600,"D"," Daylight";"Regina",1947,1957,9,-1,7,0,7200,0,0,"S"," Standard";"Regina",1959,1959,4,-1,7,0,7200,0,3600,"D"," Daylight";"Regina",1959,1959,10,-1,7,0,7200,0,0,"S"," Standard"}</definedName>
    <definedName name="CHRONO_DATA._TIMEZONE_RULES_ROK" hidden="1">{"ROK",1948,1948,6,0,0,1,0,0,3600,"D"," Daylight";"ROK",1948,1948,9,0,0,12,86400,0,0,"S"," Standard";"ROK",1949,1949,4,0,0,3,0,0,3600,"D"," Daylight";"ROK",1949,1951,9,1,6,7,86400,0,0,"S"," Standard";"ROK",1950,1950,4,0,0,1,0,0,3600,"D"," Daylight";"ROK",1951,1951,5,0,0,6,0,0,3600,"D"," Daylight";"ROK",1955,1955,5,0,0,5,0,0,3600,"D"," Daylight";"ROK",1955,1955,9,0,0,8,86400,0,0,"S"," Standard";"ROK",1956,1956,5,0,0,20,0,0,3600,"D"," Daylight";"ROK",1956,1956,9,0,0,29,86400,0,0,"S"," Standard";"ROK",1957,1960,5,1,7,1,0,0,3600,"D"," Daylight";"ROK",1957,1960,9,1,6,17,86400,0,0,"S"," Standard";"ROK",1987,1988,5,1,7,8,7200,0,3600,"D"," Daylight";"ROK",1987,1988,10,1,7,8,10800,0,0,"S"," Standard"}</definedName>
    <definedName name="CHRONO_DATA._TIMEZONE_RULES_ROMANIA" hidden="1">{"Romania",1932,1932,5,0,0,21,0,1,3600,"S"," Summer";"Romania",1932,1939,10,1,7,1,0,1,0,"","";"Romania",1933,1939,4,1,7,2,0,1,3600,"S"," Summer";"Romania",1979,1979,5,0,0,27,0,0,3600,"S"," Summer";"Romania",1979,1979,9,-1,7,0,0,0,0,"","";"Romania",1980,1980,4,0,0,5,82800,0,3600,"S"," Summer";"Romania",1980,1980,9,-1,7,0,3600,0,0,"","";"Romania",1991,1993,3,-1,7,0,0,1,3600,"S"," Summer";"Romania",1991,1993,9,-1,7,0,0,1,0,"",""}</definedName>
    <definedName name="CHRONO_DATA._TIMEZONE_RULES_RUSSIA" hidden="1">{"Russia",1917,1917,7,0,0,1,82800,0,3600,"MST","Moscow Summer Time";"Russia",1917,1917,12,0,0,28,0,0,0,"MMT","Moscow Mean Time";"Russia",1918,1918,5,0,0,31,79200,0,7200,"MDST","Moscow Double Summer Time";"Russia",1918,1918,9,0,0,16,3600,0,3600,"MST","Moscow Summer Time";"Russia",1919,1919,5,0,0,31,82800,0,7200,"MDST","Moscow Double Summer Time";"Russia",1919,1919,7,0,0,1,0,2,3600,"MSD","Moscow Daylight Time";"Russia",1919,1919,8,0,0,16,0,0,0,"MSK","Moscow Standard Time";"Russia",1921,1921,2,0,0,14,82800,0,3600,"MSD","Moscow Daylight Time";"Russia",1921,1921,3,0,0,20,82800,0,7200,"+05","UTC+05:00";"Russia",1921,1921,9,0,0,1,0,0,3600,"MSD","Moscow Daylight Time";"Russia",1921,1921,10,0,0,1,0,0,0,"","";"Russia",1981,1983,10,0,0,1,0,0,0,"","";"Russia",1981,1984,4,0,0,1,0,0,3600,"S"," Summer";"Russia",1984,1995,9,-1,7,0,7200,1,0,"","";"Russia",1985,2010,3,-1,7,0,7200,1,3600,"S"," Summer";"Russia",1996,2010,10,-1,7,0,7200,1,0,"",""}</definedName>
    <definedName name="CHRONO_DATA._TIMEZONE_RULES_RUSSIAASIA" hidden="1">{"RussiaAsia",1981,1983,10,0,0,1,0,0,0,"","";"RussiaAsia",1981,1984,4,0,0,1,0,0,3600,"","";"RussiaAsia",1984,1995,9,-1,7,0,7200,1,0,"","";"RussiaAsia",1985,2010,3,-1,7,0,7200,1,3600,"","";"RussiaAsia",1996,2010,10,-1,7,0,7200,1,0,"",""}</definedName>
    <definedName name="CHRONO_DATA._TIMEZONE_RULES_SA" hidden="1">{"SA",1942,1943,9,1,7,15,7200,0,3600,"","";"SA",1943,1944,3,1,7,15,7200,0,0,"",""}</definedName>
    <definedName name="CHRONO_DATA._TIMEZONE_RULES_SALV" hidden="1">{"Salv",1987,1988,5,1,7,1,0,0,3600,"D"," Daylight";"Salv",1987,1988,9,-1,7,0,0,0,0,"S"," Standard"}</definedName>
    <definedName name="CHRONO_DATA._TIMEZONE_RULES_SANLUIS" hidden="1">{"SanLuis",2007,2008,10,1,7,8,0,0,3600,"","";"SanLuis",2008,2009,3,1,7,8,0,0,0,"",""}</definedName>
    <definedName name="CHRONO_DATA._TIMEZONE_RULES_SHANG" hidden="1">{"Shang",1919,1919,4,0,0,12,86400,0,3600,"D"," Daylight";"Shang",1919,1919,9,0,0,30,86400,0,0,"S"," Standard";"Shang",1940,1940,6,0,0,1,0,0,3600,"D"," Daylight";"Shang",1940,1940,10,0,0,12,86400,0,0,"S"," Standard";"Shang",1941,1941,3,0,0,15,0,0,3600,"D"," Daylight";"Shang",1941,1941,11,0,0,1,86400,0,0,"S"," Standard";"Shang",1942,1942,1,0,0,31,0,0,3600,"D"," Daylight";"Shang",1945,1945,9,0,0,1,86400,0,0,"S"," Standard";"Shang",1946,1946,5,0,0,15,0,0,3600,"D"," Daylight";"Shang",1946,1946,9,0,0,30,86400,0,0,"S"," Standard";"Shang",1947,1947,4,0,0,15,0,0,3600,"D"," Daylight";"Shang",1947,1947,10,0,0,31,86400,0,0,"S"," Standard";"Shang",1948,1949,5,0,0,1,0,0,3600,"D"," Daylight";"Shang",1948,1949,9,0,0,30,86400,0,0,"S"," Standard"}</definedName>
    <definedName name="CHRONO_DATA._TIMEZONE_RULES_SOVIETZONE" hidden="1">{"SovietZone",1945,1945,5,0,0,24,7200,0,7200,"M"," Midsummer";"SovietZone",1945,1945,9,0,0,24,10800,0,3600,"S"," Summer";"SovietZone",1945,1945,11,0,0,18,7200,1,0,"",""}</definedName>
    <definedName name="CHRONO_DATA._TIMEZONE_RULES_SPAIN" hidden="1">{"Spain",1918,1918,4,0,0,15,82800,0,3600,"S"," Summer";"Spain",1918,1919,10,0,0,6,86400,1,0,"","";"Spain",1919,1919,4,0,0,6,82800,0,3600,"S"," Summer";"Spain",1924,1924,4,0,0,16,82800,0,3600,"S"," Summer";"Spain",1924,1924,10,0,0,4,86400,1,0,"","";"Spain",1926,1926,4,0,0,17,82800,0,3600,"S"," Summer";"Spain",1926,1929,10,1,6,1,86400,1,0,"","";"Spain",1927,1927,4,0,0,9,82800,0,3600,"S"," Summer";"Spain",1928,1928,4,0,0,15,0,0,3600,"S"," Summer";"Spain",1929,1929,4,0,0,20,82800,0,3600,"S"," Summer";"Spain",1937,1937,6,0,0,16,82800,0,3600,"S"," Summer";"Spain",1937,1937,10,0,0,2,86400,1,0,"","";"Spain",1938,1938,4,0,0,2,82800,0,3600,"S"," Summer";"Spain",1938,1938,4,0,0,30,82800,0,7200,"M"," Midsummer";"Spain",1938,1938,10,0,0,2,86400,0,3600,"S"," Summer";"Spain",1939,1939,10,0,0,7,86400,1,0,"","";"Spain",1942,1942,5,0,0,2,82800,0,3600,"S"," Summer";"Spain",1942,1942,9,0,0,1,3600,0,0,"","";"Spain",1943,1944,10,1,7,1,3600,0,0,"","";"Spain",1943,1946,4,1,6,13,82800,0,3600,"S"," Summer";"Spain",1945,1946,9,-1,7,0,3600,0,0,"","";"Spain",1949,1949,4,0,0,30,82800,0,3600,"S"," Summer";"Spain",1949,1949,10,0,0,2,3600,0,0,"","";"Spain",1974,1975,4,1,6,12,82800,0,3600,"S"," Summer";"Spain",1974,1975,10,1,7,1,3600,0,0,"","";"Spain",1976,1976,3,0,0,27,82800,0,3600,"S"," Summer";"Spain",1976,1977,9,-1,7,0,3600,0,0,"","";"Spain",1977,1977,4,0,0,2,82800,0,3600,"S"," Summer";"Spain",1978,1978,4,0,0,2,7200,1,3600,"S"," Summer";"Spain",1978,1978,10,0,0,1,7200,1,0,"",""}</definedName>
    <definedName name="CHRONO_DATA._TIMEZONE_RULES_SPAINAFRICA" hidden="1">{"SpainAfrica",1967,1967,6,0,0,3,43200,0,3600,"S"," Summer";"SpainAfrica",1967,1967,10,0,0,1,0,0,0,"","";"SpainAfrica",1974,1974,6,0,0,24,0,0,3600,"S"," Summer";"SpainAfrica",1974,1974,9,0,0,1,0,0,0,"","";"SpainAfrica",1976,1976,8,0,0,1,0,0,0,"","";"SpainAfrica",1976,1977,5,0,0,1,0,0,3600,"S"," Summer";"SpainAfrica",1977,1977,9,0,0,28,0,0,0,"","";"SpainAfrica",1978,1978,6,0,0,1,0,0,3600,"S"," Summer";"SpainAfrica",1978,1978,8,0,0,4,0,0,0,"",""}</definedName>
    <definedName name="CHRONO_DATA._TIMEZONE_RULES_STARKE" hidden="1">{"Starke",1947,1954,9,-1,7,0,7200,0,0,"S"," Standard";"Starke",1947,1961,4,-1,7,0,7200,0,3600,"D"," Daylight";"Starke",1955,1956,10,-1,7,0,7200,0,0,"S"," Standard";"Starke",1957,1958,9,-1,7,0,7200,0,0,"S"," Standard";"Starke",1959,1961,10,-1,7,0,7200,0,0,"S"," Standard"}</definedName>
    <definedName name="CHRONO_DATA._TIMEZONE_RULES_STJOHNS" hidden="1">{"StJohns",1917,1917,4,0,0,8,7200,0,3600,"D"," Daylight";"StJohns",1917,1917,9,0,0,17,7200,0,0,"S"," Standard";"StJohns",1919,1919,5,0,0,5,82800,0,3600,"D"," Daylight";"StJohns",1919,1919,8,0,0,12,82800,0,0,"S"," Standard";"StJohns",1920,1935,5,1,7,1,82800,0,3600,"D"," Daylight";"StJohns",1920,1935,10,-1,7,0,82800,0,0,"S"," Standard";"StJohns",1936,1941,5,1,1,9,0,0,3600,"D"," Daylight";"StJohns",1936,1941,10,1,1,2,0,0,0,"S"," Standard";"StJohns",1946,1950,5,1,7,8,7200,0,3600,"D"," Daylight";"StJohns",1946,1950,10,1,7,2,7200,0,0,"S"," Standard";"StJohns",1951,1959,9,-1,7,0,7200,0,0,"S"," Standard";"StJohns",1951,1986,4,-1,7,0,7200,0,3600,"D"," Daylight";"StJohns",1960,1986,10,-1,7,0,7200,0,0,"S"," Standard";"StJohns",1987,1987,4,1,7,1,60,0,3600,"D"," Daylight";"StJohns",1987,2006,10,-1,7,0,60,0,0,"S"," Standard";"StJohns",1988,1988,4,1,7,1,60,0,7200,"DD"," Double Daylight";"StJohns",1989,2006,4,1,7,1,60,0,3600,"D"," Daylight";"StJohns",2007,2010,11,1,7,1,60,0,0,"S"," Standard";"StJohns",2007,2011,3,1,7,8,60,0,3600,"D"," Daylight"}</definedName>
    <definedName name="CHRONO_DATA._TIMEZONE_RULES_SUDAN" hidden="1">{"Sudan",1970,1970,5,0,0,1,0,0,3600,"S"," Summer";"Sudan",1970,1985,10,0,0,15,0,0,0,"","";"Sudan",1971,1971,4,0,0,30,0,0,3600,"S"," Summer";"Sudan",1972,1985,4,-1,7,0,0,0,3600,"S"," Summer"}</definedName>
    <definedName name="CHRONO_DATA._TIMEZONE_RULES_SWIFT" hidden="1">{"Swift",1957,1957,4,-1,7,0,7200,0,3600,"D"," Daylight";"Swift",1957,1957,10,-1,7,0,7200,0,0,"S"," Standard";"Swift",1959,1959,10,-1,7,0,7200,0,0,"S"," Standard";"Swift",1959,1961,4,-1,7,0,7200,0,3600,"D"," Daylight";"Swift",1960,1961,9,-1,7,0,7200,0,0,"S"," Standard"}</definedName>
    <definedName name="CHRONO_DATA._TIMEZONE_RULES_SWISS" hidden="1">{"Swiss",1941,1942,5,1,1,1,3600,0,3600,"S"," Summer";"Swiss",1941,1942,10,1,1,1,7200,0,0,"",""}</definedName>
    <definedName name="CHRONO_DATA._TIMEZONE_RULES_SYRIA" hidden="1">{"Syria",1920,1923,4,1,7,15,7200,0,3600,"S"," Summer";"Syria",1920,1923,10,1,7,1,7200,0,0,"","";"Syria",1962,1962,4,0,0,29,7200,0,3600,"S"," Summer";"Syria",1962,1962,10,0,0,1,7200,0,0,"","";"Syria",1963,1963,9,0,0,30,7200,0,0,"","";"Syria",1963,1965,5,0,0,1,7200,0,3600,"S"," Summer";"Syria",1964,1964,10,0,0,1,7200,0,0,"","";"Syria",1965,1965,9,0,0,30,7200,0,0,"","";"Syria",1966,1966,4,0,0,24,7200,0,3600,"S"," Summer";"Syria",1966,1976,10,0,0,1,7200,0,0,"","";"Syria",1967,1978,5,0,0,1,7200,0,3600,"S"," Summer";"Syria",1977,1978,9,0,0,1,7200,0,0,"","";"Syria",1983,1984,4,0,0,9,7200,0,3600,"S"," Summer";"Syria",1983,1984,10,0,0,1,7200,0,0,"","";"Syria",1986,1986,2,0,0,16,7200,0,3600,"S"," Summer";"Syria",1986,1986,10,0,0,9,7200,0,0,"","";"Syria",1987,1987,3,0,0,1,7200,0,3600,"S"," Summer";"Syria",1987,1988,10,0,0,31,7200,0,0,"","";"Syria",1988,1988,3,0,0,15,7200,0,3600,"S"," Summer";"Syria",1989,1989,3,0,0,31,7200,0,3600,"S"," Summer";"Syria",1989,1989,10,0,0,1,7200,0,0,"","";"Syria",1990,1990,4,0,0,1,7200,0,3600,"S"," Summer";"Syria",1990,1990,9,0,0,30,7200,0,0,"","";"Syria",1991,1991,4,0,0,1,0,0,3600,"S"," Summer";"Syria",1991,1992,10,0,0,1,0,0,0,"","";"Syria",1992,1992,4,0,0,8,0,0,3600,"S"," Summer";"Syria",1993,1993,3,0,0,26,0,0,3600,"S"," Summer";"Syria",1993,1993,9,0,0,25,0,0,0,"","";"Syria",1994,1996,4,0,0,1,0,0,3600,"S"," Summer";"Syria",1994,2005,10,0,0,1,0,0,0,"","";"Syria",1997,1998,3,-1,1,0,0,0,3600,"S"," Summer";"Syria",1999,2006,4,0,0,1,0,0,3600,"S"," Summer";"Syria",2006,2006,9,0,0,22,0,0,0,"","";"Syria",2007,2007,3,-1,5,0,0,0,3600,"S"," Summer";"Syria",2007,2007,11,1,5,1,0,0,0,"","";"Syria",2008,2008,4,1,5,1,0,0,3600,"S"," Summer";"Syria",2008,2008,11,0,0,1,0,0,0,"","";"Syria",2009,2009,3,-1,5,0,0,0,3600,"S"," Summer";"Syria",2009,2022,10,-1,5,0,0,0,0,"","";"Syria",2010,2011,4,1,5,1,0,0,3600,"S"," Summer";"Syria",2012,2022,3,-1,5,0,0,0,3600,"S"," Summer"}</definedName>
    <definedName name="CHRONO_DATA._TIMEZONE_RULES_TAIWAN" hidden="1">{"Taiwan",1946,1946,5,0,0,15,0,0,3600,"D"," Daylight";"Taiwan",1946,1946,10,0,0,1,0,0,0,"S"," Standard";"Taiwan",1947,1947,4,0,0,15,0,0,3600,"D"," Daylight";"Taiwan",1947,1947,11,0,0,1,0,0,0,"S"," Standard";"Taiwan",1948,1951,5,0,0,1,0,0,3600,"D"," Daylight";"Taiwan",1948,1951,10,0,0,1,0,0,0,"S"," Standard";"Taiwan",1952,1952,3,0,0,1,0,0,3600,"D"," Daylight";"Taiwan",1952,1954,11,0,0,1,0,0,0,"S"," Standard";"Taiwan",1953,1959,4,0,0,1,0,0,3600,"D"," Daylight";"Taiwan",1955,1961,10,0,0,1,0,0,0,"S"," Standard";"Taiwan",1960,1961,6,0,0,1,0,0,3600,"D"," Daylight";"Taiwan",1974,1975,4,0,0,1,0,0,3600,"D"," Daylight";"Taiwan",1974,1975,10,0,0,1,0,0,0,"S"," Standard";"Taiwan",1979,1979,7,0,0,1,0,0,3600,"D"," Daylight";"Taiwan",1979,1979,10,0,0,1,0,0,0,"S"," Standard"}</definedName>
    <definedName name="CHRONO_DATA._TIMEZONE_RULES_THULE" hidden="1">{"Thule",1991,1992,3,-1,7,0,7200,0,3600,"D"," Daylight";"Thule",1991,1992,9,-1,7,0,7200,0,0,"S"," Standard";"Thule",1993,2006,4,1,7,1,7200,0,3600,"D"," Daylight";"Thule",1993,2006,10,-1,7,0,7200,0,0,"S"," Standard";"Thule",2007,"",3,1,7,8,7200,0,3600,"D"," Daylight";"Thule",2007,"",11,1,7,1,7200,0,0,"S"," Standard"}</definedName>
    <definedName name="CHRONO_DATA._TIMEZONE_RULES_TONGA" hidden="1">{"Tonga",1999,1999,10,0,0,7,7200,1,3600,"","";"Tonga",2000,2000,3,0,0,19,7200,1,0,"","";"Tonga",2000,2001,11,1,7,1,7200,0,3600,"","";"Tonga",2001,2002,1,-1,7,0,7200,0,0,"","";"Tonga",2016,2016,11,1,7,1,7200,0,3600,"","";"Tonga",2017,2017,1,1,7,15,10800,0,0,"",""}</definedName>
    <definedName name="CHRONO_DATA._TIMEZONE_RULES_TORONTO" hidden="1">{"Toronto",1919,1919,3,0,0,30,84600,0,3600,"D"," Daylight";"Toronto",1919,1919,10,0,0,26,0,0,0,"S"," Standard";"Toronto",1920,1920,5,0,0,2,7200,0,3600,"D"," Daylight";"Toronto",1920,1920,9,0,0,26,0,0,0,"S"," Standard";"Toronto",1921,1921,5,0,0,15,7200,0,3600,"D"," Daylight";"Toronto",1921,1921,9,0,0,15,7200,0,0,"S"," Standard";"Toronto",1922,1923,5,1,7,8,7200,0,3600,"D"," Daylight";"Toronto",1922,1926,9,1,7,15,7200,0,0,"S"," Standard";"Toronto",1924,1927,5,1,7,1,7200,0,3600,"D"," Daylight";"Toronto",1927,1937,9,1,7,25,7200,0,0,"S"," Standard";"Toronto",1928,1937,4,1,7,25,7200,0,3600,"D"," Daylight";"Toronto",1938,1939,9,-1,7,0,7200,0,0,"S"," Standard";"Toronto",1938,1940,4,-1,7,0,7200,0,3600,"D"," Daylight";"Toronto",1945,1948,9,-1,7,0,7200,0,0,"S"," Standard";"Toronto",1946,1973,4,-1,7,0,7200,0,3600,"D"," Daylight";"Toronto",1949,1950,11,-1,7,0,7200,0,0,"S"," Standard";"Toronto",1951,1956,9,-1,7,0,7200,0,0,"S"," Standard";"Toronto",1957,1973,10,-1,7,0,7200,0,0,"S"," Standard"}</definedName>
    <definedName name="CHRONO_DATA._TIMEZONE_RULES_TROLL" hidden="1">{"Troll",2004,"",10,-1,7,0,3600,2,0,"+00","UTC+00:00";"Troll",2005,"",3,-1,7,0,3600,2,7200,"+02","UTC+02:00"}</definedName>
    <definedName name="CHRONO_DATA._TIMEZONE_RULES_TUNISIA" hidden="1">{"Tunisia",1939,1939,4,0,0,15,82800,1,3600,"S"," Summer";"Tunisia",1939,1939,11,0,0,18,82800,1,0,"","";"Tunisia",1940,1940,2,0,0,25,82800,1,3600,"S"," Summer";"Tunisia",1941,1941,10,0,0,6,0,0,0,"","";"Tunisia",1942,1942,3,0,0,9,0,0,3600,"S"," Summer";"Tunisia",1942,1942,11,0,0,2,10800,0,0,"","";"Tunisia",1943,1943,3,0,0,29,7200,0,3600,"S"," Summer";"Tunisia",1943,1943,4,0,0,17,7200,0,0,"","";"Tunisia",1943,1943,4,0,0,25,7200,0,3600,"S"," Summer";"Tunisia",1943,1943,10,0,0,4,7200,0,0,"","";"Tunisia",1944,1944,10,0,0,8,0,0,0,"","";"Tunisia",1944,1945,4,1,1,1,7200,0,3600,"S"," Summer";"Tunisia",1945,1945,9,0,0,16,0,0,0,"","";"Tunisia",1977,1977,4,0,0,30,0,1,3600,"S"," Summer";"Tunisia",1977,1977,9,0,0,24,0,1,0,"","";"Tunisia",1978,1978,5,0,0,1,0,1,3600,"S"," Summer";"Tunisia",1978,1978,10,0,0,1,0,1,0,"","";"Tunisia",1988,1988,6,0,0,1,0,1,3600,"S"," Summer";"Tunisia",1988,1990,9,-1,7,0,0,1,0,"","";"Tunisia",1989,1989,3,0,0,26,0,1,3600,"S"," Summer";"Tunisia",1990,1990,5,0,0,1,0,1,3600,"S"," Summer";"Tunisia",2005,2005,5,0,0,1,0,1,3600,"S"," Summer";"Tunisia",2005,2005,9,0,0,30,3600,1,0,"","";"Tunisia",2006,2008,3,-1,7,0,7200,1,3600,"S"," Summer";"Tunisia",2006,2008,10,-1,7,0,7200,1,0,"",""}</definedName>
    <definedName name="CHRONO_DATA._TIMEZONE_RULES_TURKEY" hidden="1">{"Turkey",1916,1916,5,0,0,1,0,0,3600,"S"," Summer";"Turkey",1916,1916,10,0,0,1,0,0,0,"","";"Turkey",1920,1920,3,0,0,28,0,0,3600,"S"," Summer";"Turkey",1920,1920,10,0,0,25,0,0,0,"","";"Turkey",1921,1921,4,0,0,3,0,0,3600,"S"," Summer";"Turkey",1921,1921,10,0,0,3,0,0,0,"","";"Turkey",1922,1922,3,0,0,26,0,0,3600,"S"," Summer";"Turkey",1922,1922,10,0,0,8,0,0,0,"","";"Turkey",1924,1924,5,0,0,13,0,0,3600,"S"," Summer";"Turkey",1924,1925,10,0,0,1,0,0,0,"","";"Turkey",1925,1925,5,0,0,1,0,0,3600,"S"," Summer";"Turkey",1940,1940,7,0,0,1,0,0,3600,"S"," Summer";"Turkey",1940,1940,10,0,0,6,0,0,0,"","";"Turkey",1940,1940,12,0,0,1,0,0,3600,"S"," Summer";"Turkey",1941,1941,9,0,0,21,0,0,0,"","";"Turkey",1942,1942,4,0,0,1,0,0,3600,"S"," Summer";"Turkey",1945,1945,10,0,0,8,0,0,0,"","";"Turkey",1946,1946,6,0,0,1,0,0,3600,"S"," Summer";"Turkey",1946,1946,10,0,0,1,0,0,0,"","";"Turkey",1947,1948,4,1,7,16,0,0,3600,"S"," Summer";"Turkey",1947,1951,10,1,7,2,0,0,0,"","";"Turkey",1949,1949,4,0,0,10,0,0,3600,"S"," Summer";"Turkey",1950,1950,4,0,0,16,0,0,3600,"S"," Summer";"Turkey",1951,1951,4,0,0,22,0,0,3600,"S"," Summer";"Turkey",1962,1962,7,0,0,15,0,0,3600,"S"," Summer";"Turkey",1963,1963,10,0,0,30,0,0,0,"","";"Turkey",1964,1964,5,0,0,15,0,0,3600,"S"," Summer";"Turkey",1964,1964,10,0,0,1,0,0,0,"","";"Turkey",1973,1973,6,0,0,3,3600,0,3600,"S"," Summer";"Turkey",1973,1976,10,1,7,31,7200,0,0,"","";"Turkey",1974,1974,3,0,0,31,7200,0,3600,"S"," Summer";"Turkey",1975,1975,3,0,0,22,7200,0,3600,"S"," Summer";"Turkey",1976,1976,3,0,0,21,7200,0,3600,"S"," Summer";"Turkey",1977,1978,4,1,7,1,7200,0,3600,"S"," Summer";"Turkey",1977,1978,10,1,7,15,7200,0,0,"","";"Turkey",1978,1978,6,0,0,29,0,0,0,"","";"Turkey",1983,1983,7,0,0,31,7200,0,3600,"S"," Summer";"Turkey",1983,1983,10,0,0,2,7200,0,0,"","";"Turkey",1985,1985,4,0,0,20,3600,1,3600,"S"," Summer";"Turkey",1985,1985,9,0,0,28,3600,1,0,"","";"Turkey",1986,1993,3,-1,7,0,3600,1,3600,"S"," Summer";"Turkey",1986,1995,9,-1,7,0,3600,1,0,"","";"Turkey",1994,1994,3,0,0,20,3600,1,3600,"S"," Summer";"Turkey",1995,2006,3,-1,7,0,3600,1,3600,"S"," Summer";"Turkey",1996,2006,10,-1,7,0,3600,1,0,"",""}</definedName>
    <definedName name="CHRONO_DATA._TIMEZONE_RULES_URUGUAY" hidden="1">{"Uruguay",1923,1925,10,0,0,1,0,0,1800,"","";"Uruguay",1924,1926,4,0,0,1,0,0,0,"","";"Uruguay",1933,1938,10,-1,7,0,0,0,1800,"","";"Uruguay",1934,1941,3,-1,6,0,86400,0,0,"","";"Uruguay",1939,1939,10,0,0,1,0,0,1800,"","";"Uruguay",1940,1940,10,0,0,27,0,0,1800,"","";"Uruguay",1941,1941,8,0,0,1,0,0,1800,"","";"Uruguay",1942,1942,12,0,0,14,0,0,1800,"","";"Uruguay",1943,1943,3,0,0,14,0,0,0,"","";"Uruguay",1959,1959,5,0,0,24,0,0,1800,"","";"Uruguay",1959,1959,11,0,0,15,0,0,0,"","";"Uruguay",1960,1960,1,0,0,17,0,0,3600,"","";"Uruguay",1960,1960,3,0,0,6,0,0,0,"","";"Uruguay",1965,1965,4,0,0,4,0,0,3600,"","";"Uruguay",1965,1965,9,0,0,26,0,0,0,"","";"Uruguay",1968,1968,5,0,0,27,0,0,1800,"","";"Uruguay",1968,1968,12,0,0,1,0,0,0,"","";"Uruguay",1970,1970,4,0,0,25,0,0,3600,"","";"Uruguay",1970,1970,6,0,0,14,0,0,0,"","";"Uruguay",1972,1972,4,0,0,23,0,0,3600,"","";"Uruguay",1972,1972,7,0,0,16,0,0,0,"","";"Uruguay",1974,1974,1,0,0,13,0,0,5400,"","";"Uruguay",1974,1974,3,0,0,10,0,0,1800,"","";"Uruguay",1974,1974,9,0,0,1,0,0,0,"","";"Uruguay",1974,1974,12,0,0,22,0,0,3600,"","";"Uruguay",1975,1975,3,0,0,30,0,0,0,"","";"Uruguay",1976,1976,12,0,0,19,0,0,3600,"","";"Uruguay",1977,1977,3,0,0,6,0,0,0,"","";"Uruguay",1977,1977,12,0,0,4,0,0,3600,"","";"Uruguay",1978,1978,12,0,0,17,0,0,3600,"","";"Uruguay",1978,1979,3,1,7,1,0,0,0,"","";"Uruguay",1979,1979,4,0,0,29,0,0,3600,"","";"Uruguay",1980,1980,3,0,0,16,0,0,0,"","";"Uruguay",1987,1987,12,0,0,14,0,0,3600,"","";"Uruguay",1988,1988,2,0,0,28,0,0,0,"","";"Uruguay",1988,1988,12,0,0,11,0,0,3600,"","";"Uruguay",1989,1989,3,0,0,5,0,0,0,"","";"Uruguay",1989,1989,10,0,0,29,0,0,3600,"","";"Uruguay",1990,1990,2,0,0,25,0,0,0,"","";"Uruguay",1990,1991,10,1,7,21,0,0,3600,"","";"Uruguay",1991,1992,3,1,7,1,0,0,0,"","";"Uruguay",1992,1992,10,0,0,18,0,0,3600,"","";"Uruguay",1993,1993,2,0,0,28,0,0,0,"","";"Uruguay",2004,2004,9,0,0,19,0,0,3600,"","";"Uruguay",2005,2005,3,0,0,27,7200,0,0,"","";"Uruguay",2005,2005,10,0,0,9,7200,0,3600,"","";"Uruguay",2006,2014,10,1,7,1,7200,0,3600,"","";"Uruguay",2006,2015,3,1,7,8,7200,0,0,"",""}</definedName>
    <definedName name="CHRONO_DATA._TIMEZONE_RULES_US" hidden="1">{"US",1918,1919,3,-1,7,0,7200,0,3600,"D"," Daylight";"US",1918,1919,10,-1,7,0,7200,0,0,"S"," Standard";"US",1942,1942,2,0,0,9,7200,0,3600,"W"," War";"US",1945,1945,8,0,0,14,82800,2,3600,"P"," Peace";"US",1945,1945,9,0,0,30,7200,0,0,"S"," Standard";"US",1967,1973,4,-1,7,0,7200,0,3600,"D"," Daylight";"US",1967,2006,10,-1,7,0,7200,0,0,"S"," Standard";"US",1974,1974,1,0,0,6,7200,0,3600,"D"," Daylight";"US",1975,1975,2,-1,7,0,7200,0,3600,"D"," Daylight";"US",1976,1986,4,-1,7,0,7200,0,3600,"D"," Daylight";"US",1987,2006,4,1,7,1,7200,0,3600,"D"," Daylight";"US",2007,"",3,1,7,8,7200,0,3600,"D"," Daylight";"US",2007,"",11,1,7,1,7200,0,0,"S"," Standard"}</definedName>
    <definedName name="CHRONO_DATA._TIMEZONE_RULES_VANC" hidden="1">{"Vanc",1918,1918,4,0,0,14,7200,0,3600,"D"," Daylight";"Vanc",1918,1918,10,0,0,27,7200,0,0,"S"," Standard";"Vanc",1942,1942,2,0,0,9,7200,0,3600,"W"," War";"Vanc",1945,1945,8,0,0,14,82800,2,3600,"P"," Peace";"Vanc",1945,1945,9,0,0,30,7200,0,0,"S"," Standard";"Vanc",1946,1946,9,0,0,29,7200,0,0,"S"," Standard";"Vanc",1946,1986,4,-1,7,0,7200,0,3600,"D"," Daylight";"Vanc",1947,1961,9,-1,7,0,7200,0,0,"S"," Standard";"Vanc",1962,2006,10,-1,7,0,7200,0,0,"S"," Standard"}</definedName>
    <definedName name="CHRONO_DATA._TIMEZONE_RULES_VANUATU" hidden="1">{"Vanuatu",1973,1973,12,0,0,22,43200,2,3600,"","";"Vanuatu",1974,1974,3,0,0,30,43200,2,0,"","";"Vanuatu",1983,1991,9,1,6,22,86400,0,3600,"","";"Vanuatu",1984,1991,3,1,6,22,86400,0,0,"","";"Vanuatu",1992,1992,10,1,6,22,86400,0,3600,"","";"Vanuatu",1992,1993,1,1,6,22,86400,0,0,"",""}</definedName>
    <definedName name="CHRONO_DATA._TIMEZONE_RULES_VINCENNES" hidden="1">{"Vincennes",1946,1946,4,-1,7,0,7200,0,3600,"D"," Daylight";"Vincennes",1946,1946,9,-1,7,0,7200,0,0,"S"," Standard";"Vincennes",1953,1954,4,-1,7,0,7200,0,3600,"D"," Daylight";"Vincennes",1953,1959,9,-1,7,0,7200,0,0,"S"," Standard";"Vincennes",1955,1955,5,0,0,1,0,0,3600,"D"," Daylight";"Vincennes",1956,1963,4,-1,7,0,7200,0,3600,"D"," Daylight";"Vincennes",1960,1960,10,-1,7,0,7200,0,0,"S"," Standard";"Vincennes",1961,1961,9,-1,7,0,7200,0,0,"S"," Standard";"Vincennes",1962,1963,10,-1,7,0,7200,0,0,"S"," Standard"}</definedName>
    <definedName name="CHRONO_DATA._TIMEZONE_RULES_WEUR" hidden="1">{"W-Eur",1977,1977,9,-1,7,0,3600,1,0,"","";"W-Eur",1977,1980,4,1,7,1,3600,1,3600,"S"," Summer";"W-Eur",1978,1978,10,0,0,1,3600,1,0,"","";"W-Eur",1979,1995,9,-1,7,0,3600,1,0,"","";"W-Eur",1981,"",3,-1,7,0,3600,1,3600,"S"," Summer";"W-Eur",1996,"",10,-1,7,0,3600,1,0,"",""}</definedName>
    <definedName name="CHRONO_DATA._TIMEZONE_RULES_WINN" hidden="1">{"Winn",1916,1916,4,0,0,23,0,0,3600,"D"," Daylight";"Winn",1916,1916,9,0,0,17,0,0,0,"S"," Standard";"Winn",1918,1918,4,0,0,14,7200,0,3600,"D"," Daylight";"Winn",1918,1918,10,0,0,27,7200,0,0,"S"," Standard";"Winn",1937,1937,5,0,0,16,7200,0,3600,"D"," Daylight";"Winn",1937,1937,9,0,0,26,7200,0,0,"S"," Standard";"Winn",1942,1942,2,0,0,9,7200,0,3600,"W"," War";"Winn",1945,1945,8,0,0,14,82800,2,3600,"P"," Peace";"Winn",1945,1945,9,-1,7,0,7200,0,0,"S"," Standard";"Winn",1946,1946,5,0,0,12,7200,0,3600,"D"," Daylight";"Winn",1946,1946,10,0,0,13,7200,0,0,"S"," Standard";"Winn",1947,1949,4,-1,7,0,7200,0,3600,"D"," Daylight";"Winn",1947,1949,9,-1,7,0,7200,0,0,"S"," Standard";"Winn",1950,1950,5,0,0,1,7200,0,3600,"D"," Daylight";"Winn",1950,1950,9,0,0,30,7200,0,0,"S"," Standard";"Winn",1951,1958,9,-1,7,0,7200,0,0,"S"," Standard";"Winn",1951,1960,4,-1,7,0,7200,0,3600,"D"," Daylight";"Winn",1959,1959,10,-1,7,0,7200,0,0,"S"," Standard";"Winn",1960,1960,9,-1,7,0,7200,0,0,"S"," Standard";"Winn",1963,1963,4,-1,7,0,7200,0,3600,"D"," Daylight";"Winn",1963,1963,9,0,0,22,7200,0,0,"S"," Standard";"Winn",1966,1986,4,-1,7,0,7200,1,3600,"D"," Daylight";"Winn",1966,2005,10,-1,7,0,7200,1,0,"S"," Standard";"Winn",1987,2005,4,1,7,1,7200,1,3600,"D"," Daylight"}</definedName>
    <definedName name="CHRONO_DATA._TIMEZONE_RULES_WS" hidden="1">{"WS",2010,2010,9,-1,7,0,0,0,86400,"","";"WS",2011,2011,4,1,6,1,14400,0,0,"","";"WS",2011,2011,9,-1,6,0,10800,0,86400,"","";"WS",2012,2020,9,-1,7,0,10800,0,86400,"","";"WS",2012,2021,4,1,7,1,14400,0,0,"",""}</definedName>
    <definedName name="CHRONO_DATA._TIMEZONE_RULES_YUKON" hidden="1">{"Yukon",1965,1965,4,-1,7,0,0,0,7200,"DD"," Double Daylight";"Yukon",1965,1965,10,-1,7,0,7200,0,0,"S"," Standard"}</definedName>
    <definedName name="CHRONO_DATA._TIMEZONE_RULES_ZION" hidden="1">{"Zion",1940,1940,5,0,0,31,86400,2,3600,"D"," Daylight";"Zion",1940,1940,9,0,0,30,86400,2,0,"S"," Standard";"Zion",1940,1940,11,0,0,16,86400,2,3600,"D"," Daylight";"Zion",1942,1946,10,0,0,31,86400,2,0,"S"," Standard";"Zion",1943,1944,3,0,0,31,86400,2,3600,"D"," Daylight";"Zion",1945,1946,4,0,0,15,86400,2,3600,"D"," Daylight";"Zion",1948,1948,5,0,0,22,86400,2,7200,"DD"," Double Daylight";"Zion",1948,1948,8,0,0,31,86400,2,3600,"D"," Daylight";"Zion",1948,1949,10,0,0,31,86400,2,0,"S"," Standard";"Zion",1949,1949,4,0,0,30,86400,2,3600,"D"," Daylight";"Zion",1950,1950,4,0,0,15,86400,2,3600,"D"," Daylight";"Zion",1950,1950,9,0,0,14,86400,2,0,"S"," Standard";"Zion",1951,1951,3,0,0,31,86400,2,3600,"D"," Daylight";"Zion",1951,1951,11,0,0,10,86400,2,0,"S"," Standard";"Zion",1952,1952,4,0,0,19,86400,2,3600,"D"," Daylight";"Zion",1952,1952,10,0,0,18,86400,2,0,"S"," Standard";"Zion",1953,1953,4,0,0,11,86400,2,3600,"D"," Daylight";"Zion",1953,1953,9,0,0,12,86400,2,0,"S"," Standard";"Zion",1954,1954,6,0,0,12,86400,2,3600,"D"," Daylight";"Zion",1954,1954,9,0,0,11,86400,2,0,"S"," Standard";"Zion",1955,1955,6,0,0,11,86400,2,3600,"D"," Daylight";"Zion",1955,1955,9,0,0,10,86400,2,0,"S"," Standard";"Zion",1956,1956,6,0,0,2,86400,2,3600,"D"," Daylight";"Zion",1956,1956,9,0,0,29,86400,2,0,"S"," Standard";"Zion",1957,1957,4,0,0,27,86400,2,3600,"D"," Daylight";"Zion",1957,1957,9,0,0,21,86400,2,0,"S"," Standard";"Zion",1974,1974,7,0,0,6,86400,0,3600,"D"," Daylight";"Zion",1974,1974,10,0,0,12,86400,0,0,"S"," Standard";"Zion",1975,1975,4,0,0,19,86400,0,3600,"D"," Daylight";"Zion",1975,1975,8,0,0,30,86400,0,0,"S"," Standard";"Zion",1980,1980,8,0,0,2,86400,1,3600,"D"," Daylight";"Zion",1980,1980,9,0,0,13,86400,1,0,"S"," Standard";"Zion",1984,1984,5,0,0,5,86400,1,3600,"D"," Daylight";"Zion",1984,1984,8,0,0,25,86400,1,0,"S"," Standard";"Zion",1985,1985,4,0,0,13,86400,0,3600,"D"," Daylight";"Zion",1985,1985,8,0,0,31,86400,0,0,"S"," Standard";"Zion",1986,1986,5,0,0,17,86400,0,3600,"D"," Daylight";"Zion",1986,1986,9,0,0,6,86400,0,0,"S"," Standard";"Zion",1987,1987,4,0,0,14,86400,0,3600,"D"," Daylight";"Zion",1987,1987,9,0,0,12,86400,0,0,"S"," Standard";"Zion",1988,1988,4,0,0,9,86400,0,3600,"D"," Daylight";"Zion",1988,1988,9,0,0,3,86400,0,0,"S"," Standard";"Zion",1989,1989,4,0,0,29,86400,0,3600,"D"," Daylight";"Zion",1989,1989,9,0,0,2,86400,0,0,"S"," Standard";"Zion",1990,1990,3,0,0,24,86400,0,3600,"D"," Daylight";"Zion",1990,1990,8,0,0,25,86400,0,0,"S"," Standard";"Zion",1991,1991,3,0,0,23,86400,0,3600,"D"," Daylight";"Zion",1991,1991,8,0,0,31,86400,0,0,"S"," Standard";"Zion",1992,1992,3,0,0,28,86400,0,3600,"D"," Daylight";"Zion",1992,1992,9,0,0,5,86400,0,0,"S"," Standard";"Zion",1993,1993,4,0,0,2,0,0,3600,"D"," Daylight";"Zion",1993,1993,9,0,0,5,0,0,0,"S"," Standard";"Zion",1994,1994,4,0,0,1,0,0,3600,"D"," Daylight";"Zion",1994,1994,8,0,0,28,0,0,0,"S"," Standard";"Zion",1995,1995,3,0,0,31,0,0,3600,"D"," Daylight";"Zion",1995,1995,9,0,0,3,0,0,0,"S"," Standard";"Zion",1996,1996,3,0,0,14,86400,0,3600,"D"," Daylight";"Zion",1996,1996,9,0,0,15,86400,0,0,"S"," Standard";"Zion",1997,1997,3,0,0,20,86400,0,3600,"D"," Daylight";"Zion",1997,1997,9,0,0,13,86400,0,0,"S"," Standard";"Zion",1998,1998,3,0,0,20,0,0,3600,"D"," Daylight";"Zion",1998,1998,9,0,0,6,0,0,0,"S"," Standard";"Zion",1999,1999,4,0,0,2,7200,0,3600,"D"," Daylight";"Zion",1999,1999,9,0,0,3,7200,0,0,"S"," Standard";"Zion",2000,2000,4,0,0,14,7200,0,3600,"D"," Daylight";"Zion",2000,2000,10,0,0,6,3600,0,0,"S"," Standard";"Zion",2001,2001,4,0,0,9,3600,0,3600,"D"," Daylight";"Zion",2001,2001,9,0,0,24,3600,0,0,"S"," Standard";"Zion",2002,2002,3,0,0,29,3600,0,3600,"D"," Daylight";"Zion",2002,2002,10,0,0,7,3600,0,0,"S"," Standard";"Zion",2003,2003,3,0,0,28,3600,0,3600,"D"," Daylight";"Zion",2003,2003,10,0,0,3,3600,0,0,"S"," Standard";"Zion",2004,2004,4,0,0,7,3600,0,3600,"D"," Daylight";"Zion",2004,2004,9,0,0,22,3600,0,0,"S"," Standard";"Zion",2005,2005,10,0,0,9,7200,0,0,"S"," Standard";"Zion",2005,2012,4,2,5,1,7200,0,3600,"D"," Daylight";"Zion",2006,2006,10,0,0,1,7200,0,0,"S"," Standard";"Zion",2007,2007,9,0,0,16,7200,0,0,"S"," Standard";"Zion",2008,2008,10,0,0,5,7200,0,0,"S"," Standard";"Zion",2009,2009,9,0,0,27,7200,0,0,"S"," Standard";"Zion",2010,2010,9,0,0,12,7200,0,0,"S"," Standard";"Zion",2011,2011,10,0,0,2,7200,0,0,"S"," Standard";"Zion",2012,2012,9,0,0,23,7200,0,0,"S"," Standard";"Zion",2013,"",3,1,5,23,7200,0,3600,"D"," Daylight";"Zion",2013,"",10,-1,7,0,7200,0,0,"S"," Standard"}</definedName>
    <definedName name="CHRONO_DATA._TZ_RULES_A" hidden="1">_xlfn.LAMBDA(_xlpm.TZRuleName, _xlfn.SWITCH(_xlpm.TZRuleName, "Albania", CHRONO_DATA._TIMEZONE_RULES_ALBANIA, "Algeria", CHRONO_DATA._TIMEZONE_RULES_ALGERIA, "AN", CHRONO_DATA._TIMEZONE_RULES_AN, "AQ", CHRONO_DATA._TIMEZONE_RULES_AQ, "Arg", CHRONO_DATA._TIMEZONE_RULES_ARG, "Armenia", CHRONO_DATA._TIMEZONE_RULES_ARMENIA, "AS", CHRONO_DATA._TIMEZONE_RULES_AS, "AT", CHRONO_DATA._TIMEZONE_RULES_AT, "Aus", CHRONO_DATA._TIMEZONE_RULES_AUS, "Austria", CHRONO_DATA._TIMEZONE_RULES_AUSTRIA, "AV", CHRONO_DATA._TIMEZONE_RULES_AV, "AW", CHRONO_DATA._TIMEZONE_RULES_AW, "Azer", CHRONO_DATA._TIMEZONE_RULES_AZER, {#N/A}))</definedName>
    <definedName name="CHRONO_DATA._TZ_RULES_B" hidden="1">_xlfn.LAMBDA(_xlpm.TZRuleName, _xlfn.SWITCH(_xlpm.TZRuleName, "Barb", CHRONO_DATA._TIMEZONE_RULES_BARB, "Belgium", CHRONO_DATA._TIMEZONE_RULES_BELGIUM, "Belize", CHRONO_DATA._TIMEZONE_RULES_BELIZE, "Bermuda", CHRONO_DATA._TIMEZONE_RULES_BERMUDA, "Brazil", CHRONO_DATA._TIMEZONE_RULES_BRAZIL, "Bulg", CHRONO_DATA._TIMEZONE_RULES_BULG, {#N/A}))</definedName>
    <definedName name="CHRONO_DATA._TZ_RULES_C" hidden="1">_xlfn.LAMBDA(_xlpm.TZRuleName, _xlfn.SWITCH(_xlpm.TZRuleName, "CA", CHRONO_DATA._TIMEZONE_RULES_CA, "Canada", CHRONO_DATA._TIMEZONE_RULES_CANADA, "C-Eur", CHRONO_DATA._TIMEZONE_RULES_CEUR, "Chatham", CHRONO_DATA._TIMEZONE_RULES_CHATHAM, "Chicago", CHRONO_DATA._TIMEZONE_RULES_CHICAGO, "Chile", CHRONO_DATA._TIMEZONE_RULES_CHILE, "CO", CHRONO_DATA._TIMEZONE_RULES_CO, "Cook", CHRONO_DATA._TIMEZONE_RULES_COOK, "CR", CHRONO_DATA._TIMEZONE_RULES_CR, "Cuba", CHRONO_DATA._TIMEZONE_RULES_CUBA, "Cyprus", CHRONO_DATA._TIMEZONE_RULES_CYPRUS, "Czech", CHRONO_DATA._TIMEZONE_RULES_CZECH, {#N/A}))</definedName>
    <definedName name="CHRONO_DATA._TZ_RULES_D" hidden="1">_xlfn.LAMBDA(_xlpm.TZRuleName, _xlfn.SWITCH(_xlpm.TZRuleName, "Denver", CHRONO_DATA._TIMEZONE_RULES_DENVER, "Detroit", CHRONO_DATA._TIMEZONE_RULES_DETROIT, "Dhaka", CHRONO_DATA._TIMEZONE_RULES_DHAKA, "DR", CHRONO_DATA._TIMEZONE_RULES_DR, {#N/A}))</definedName>
    <definedName name="CHRONO_DATA._TZ_RULES_DATA" hidden="1">_xlfn.LAMBDA(_xlfn.VSTACK(CHRONO_DATA._TIMEZONE_RULES_ALBANIA, CHRONO_DATA._TIMEZONE_RULES_ALGERIA, CHRONO_DATA._TIMEZONE_RULES_AN, CHRONO_DATA._TIMEZONE_RULES_AQ, CHRONO_DATA._TIMEZONE_RULES_ARG, CHRONO_DATA._TIMEZONE_RULES_ARMENIA, CHRONO_DATA._TIMEZONE_RULES_AS, CHRONO_DATA._TIMEZONE_RULES_AT, CHRONO_DATA._TIMEZONE_RULES_AUS, CHRONO_DATA._TIMEZONE_RULES_AUSTRIA, CHRONO_DATA._TIMEZONE_RULES_AV, CHRONO_DATA._TIMEZONE_RULES_AW, CHRONO_DATA._TIMEZONE_RULES_AZER, CHRONO_DATA._TIMEZONE_RULES_BARB, CHRONO_DATA._TIMEZONE_RULES_BELGIUM, CHRONO_DATA._TIMEZONE_RULES_BELIZE, CHRONO_DATA._TIMEZONE_RULES_BERMUDA, CHRONO_DATA._TIMEZONE_RULES_BRAZIL, CHRONO_DATA._TIMEZONE_RULES_BULG, CHRONO_DATA._TIMEZONE_RULES_CA, CHRONO_DATA._TIMEZONE_RULES_CANADA, CHRONO_DATA._TIMEZONE_RULES_CEUR, CHRONO_DATA._TIMEZONE_RULES_CHATHAM, CHRONO_DATA._TIMEZONE_RULES_CHICAGO, CHRONO_DATA._TIMEZONE_RULES_CHILE, CHRONO_DATA._TIMEZONE_RULES_CO, CHRONO_DATA._TIMEZONE_RULES_COOK, CHRONO_DATA._TIMEZONE_RULES_CR, CHRONO_DATA._TIMEZONE_RULES_CUBA, CHRONO_DATA._TIMEZONE_RULES_CYPRUS, CHRONO_DATA._TIMEZONE_RULES_CZECH, CHRONO_DATA._TIMEZONE_RULES_DENVER, CHRONO_DATA._TIMEZONE_RULES_DETROIT, CHRONO_DATA._TIMEZONE_RULES_DHAKA, CHRONO_DATA._TIMEZONE_RULES_DR, CHRONO_DATA._TIMEZONE_RULES_ECUADOR, CHRONO_DATA._TIMEZONE_RULES_EDM, CHRONO_DATA._TIMEZONE_RULES_EEUR, CHRONO_DATA._TIMEZONE_RULES_EEURASIA, CHRONO_DATA._TIMEZONE_RULES_EGYPT, CHRONO_DATA._TIMEZONE_RULES_EGYPTASIA, CHRONO_DATA._TIMEZONE_RULES_EIRE, CHRONO_DATA._TIMEZONE_RULES_EU, CHRONO_DATA._TIMEZONE_RULES_EUASIA, CHRONO_DATA._TIMEZONE_RULES_FALK, CHRONO_DATA._TIMEZONE_RULES_FIJI, CHRONO_DATA._TIMEZONE_RULES_FINLAND, CHRONO_DATA._TIMEZONE_RULES_FRANCE, CHRONO_DATA._TIMEZONE_RULES_GBEIRE, CHRONO_DATA._TIMEZONE_RULES_GERMANY, CHRONO_DATA._TIMEZONE_RULES_GREECE, CHRONO_DATA._TIMEZONE_RULES_GUAM, CHRONO_DATA._TIMEZONE_RULES_GUAT, CHRONO_DATA._TIMEZONE_RULES_HAITI, CHRONO_DATA._TIMEZONE_RULES_HALIFAX, CHRONO_DATA._TIMEZONE_RULES_HK, CHRONO_DATA._TIMEZONE_RULES_HOLIDAY, CHRONO_DATA._TIMEZONE_RULES_HOND, CHRONO_DATA._TIMEZONE_RULES_HUNGARY, CHRONO_DATA._TIMEZONE_RULES_INDIANAPOLIS, CHRONO_DATA._TIMEZONE_RULES_IRAN, CHRONO_DATA._TIMEZONE_RULES_IRAQ, CHRONO_DATA._TIMEZONE_RULES_ITALY, CHRONO_DATA._TIMEZONE_RULES_JAPAN, CHRONO_DATA._TIMEZONE_RULES_JORDAN, CHRONO_DATA._TIMEZONE_RULES_KYRGYZ, CHRONO_DATA._TIMEZONE_RULES_LATVIA, CHRONO_DATA._TIMEZONE_RULES_LEBANON, CHRONO_DATA._TIMEZONE_RULES_LH, CHRONO_DATA._TIMEZONE_RULES_LIBYA, CHRONO_DATA._TIMEZONE_RULES_LOUISVILLE, CHRONO_DATA._TIMEZONE_RULES_MACAU, CHRONO_DATA._TIMEZONE_RULES_MALTA, CHRONO_DATA._TIMEZONE_RULES_MARENGO, CHRONO_DATA._TIMEZONE_RULES_MAURITIUS, CHRONO_DATA._TIMEZONE_RULES_MENOMINEE, CHRONO_DATA._TIMEZONE_RULES_MEXICO, CHRONO_DATA._TIMEZONE_RULES_MOLDOVA, CHRONO_DATA._TIMEZONE_RULES_MONCTON, CHRONO_DATA._TIMEZONE_RULES_MONGOL, CHRONO_DATA._TIMEZONE_RULES_MOROCCO_01, CHRONO_DATA._TIMEZONE_RULES_MOROCCO_02, CHRONO_DATA._TIMEZONE_RULES_NAMIBIA, CHRONO_DATA._TIMEZONE_RULES_NBORNEO, CHRONO_DATA._TIMEZONE_RULES_NC, CHRONO_DATA._TIMEZONE_RULES_NIC, CHRONO_DATA._TIMEZONE_RULES_NT_YK, CHRONO_DATA._TIMEZONE_RULES_NYC, CHRONO_DATA._TIMEZONE_RULES_NZ, CHRONO_DATA._TIMEZONE_RULES_PAKISTAN, CHRONO_DATA._TIMEZONE_RULES_PALESTINE, CHRONO_DATA._TIMEZONE_RULES_PARA, CHRONO_DATA._TIMEZONE_RULES_PERRY, CHRONO_DATA._TIMEZONE_RULES_PERU, CHRONO_DATA._TIMEZONE_RULES_PHIL, CHRONO_DATA._TIMEZONE_RULES_PIKE, CHRONO_DATA._TIMEZONE_RULES_POLAND, CHRONO_DATA._TIMEZONE_RULES_PORT, CHRONO_DATA._TIMEZONE_RULES_PRC, CHRONO_DATA._TIMEZONE_RULES_PULASKI, CHRONO_DATA._TIMEZONE_RULES_REGINA, CHRONO_DATA._TIMEZONE_RULES_ROK, CHRONO_DATA._TIMEZONE_RULES_ROMANIA, CHRONO_DATA._TIMEZONE_RULES_RUSSIA, CHRONO_DATA._TIMEZONE_RULES_RUSSIAASIA, CHRONO_DATA._TIMEZONE_RULES_SA, CHRONO_DATA._TIMEZONE_RULES_SALV, CHRONO_DATA._TIMEZONE_RULES_SANLUIS, CHRONO_DATA._TIMEZONE_RULES_SHANG, CHRONO_DATA._TIMEZONE_RULES_SOVIETZONE, CHRONO_DATA._TIMEZONE_RULES_SPAIN, CHRONO_DATA._TIMEZONE_RULES_SPAINAFRICA, CHRONO_DATA._TIMEZONE_RULES_STARKE, CHRONO_DATA._TIMEZONE_RULES_STJOHNS, CHRONO_DATA._TIMEZONE_RULES_SUDAN, CHRONO_DATA._TIMEZONE_RULES_SWIFT, CHRONO_DATA._TIMEZONE_RULES_SWISS, CHRONO_DATA._TIMEZONE_RULES_SYRIA, CHRONO_DATA._TIMEZONE_RULES_TAIWAN, CHRONO_DATA._TIMEZONE_RULES_THULE, CHRONO_DATA._TIMEZONE_RULES_TONGA, CHRONO_DATA._TIMEZONE_RULES_TORONTO, CHRONO_DATA._TIMEZONE_RULES_TROLL, CHRONO_DATA._TIMEZONE_RULES_TUNISIA, CHRONO_DATA._TIMEZONE_RULES_TURKEY, CHRONO_DATA._TIMEZONE_RULES_URUGUAY, CHRONO_DATA._TIMEZONE_RULES_US, CHRONO_DATA._TIMEZONE_RULES_VANC, CHRONO_DATA._TIMEZONE_RULES_VANUATU, CHRONO_DATA._TIMEZONE_RULES_VINCENNES, CHRONO_DATA._TIMEZONE_RULES_WEUR, CHRONO_DATA._TIMEZONE_RULES_WINN, CHRONO_DATA._TIMEZONE_RULES_WS, CHRONO_DATA._TIMEZONE_RULES_YUKON, CHRONO_DATA._TIMEZONE_RULES_ZION))</definedName>
    <definedName name="CHRONO_DATA._TZ_RULES_DATA_BY_NAME" hidden="1">_xlfn.LAMBDA(_xlpm.TZRuleName, IF(ARRAYS.IS_ARRAY(_xlpm.TZRuleName), {#CALC!}, IF(ISERROR(_xlpm.TZRuleName), _xlpm.TZRuleName * {1}, _xlfn.LET(_xlpm._FL, LEFT(_xlpm.TZRuleName, 1), _xlpm._TZRules, IF(_xlpm._FL &lt;= "M", IF(_xlpm._FL &lt;= "F", _xlfn.SWITCH(_xlpm._FL, "A", CHRONO_DATA._TZ_RULES_A(_xlpm.TZRuleName), "B", CHRONO_DATA._TZ_RULES_B(_xlpm.TZRuleName), "C", CHRONO_DATA._TZ_RULES_C(_xlpm.TZRuleName), "D", CHRONO_DATA._TZ_RULES_D(_xlpm.TZRuleName), "E", CHRONO_DATA._TZ_RULES_E(_xlpm.TZRuleName), "F", CHRONO_DATA._TZ_RULES_F(_xlpm.TZRuleName), {#N/A}), _xlfn.SWITCH(_xlpm._FL, "G", CHRONO_DATA._TZ_RULES_G(_xlpm.TZRuleName), "H", CHRONO_DATA._TZ_RULES_H(_xlpm.TZRuleName), "I", CHRONO_DATA._TZ_RULES_I(_xlpm.TZRuleName), "J", CHRONO_DATA._TZ_RULES_J(_xlpm.TZRuleName), "K", CHRONO_DATA._TZ_RULES_K(_xlpm.TZRuleName), "L", CHRONO_DATA._TZ_RULES_L(_xlpm.TZRuleName), "M", CHRONO_DATA._TZ_RULES_M(_xlpm.TZRuleName), {#N/A})), IF(_xlpm._FL &lt;= "S", _xlfn.SWITCH(_xlpm._FL, "N", CHRONO_DATA._TZ_RULES_N(_xlpm.TZRuleName), "P", CHRONO_DATA._TZ_RULES_P(_xlpm.TZRuleName), "R", CHRONO_DATA._TZ_RULES_R(_xlpm.TZRuleName), "S", CHRONO_DATA._TZ_RULES_S(_xlpm.TZRuleName), {#N/A}), _xlfn.SWITCH(_xlpm._FL, "T", CHRONO_DATA._TZ_RULES_T(_xlpm.TZRuleName), "U", CHRONO_DATA._TZ_RULES_U(_xlpm.TZRuleName), "V", CHRONO_DATA._TZ_RULES_V(_xlpm.TZRuleName), "W", CHRONO_DATA._TZ_RULES_W(_xlpm.TZRuleName), "Y", CHRONO_DATA._TZ_RULES_Y(_xlpm.TZRuleName), "Z", CHRONO_DATA._TZ_RULES_Z(_xlpm.TZRuleName), {#N/A}))), _xlfn._xlws.FILTER(_xlpm._TZRules, NOT(ISNA(_xlfn.CHOOSECOLS(_xlpm._TZRules, 1))), {#N/A})))))</definedName>
    <definedName name="CHRONO_DATA._TZ_RULES_E" hidden="1">_xlfn.LAMBDA(_xlpm.TZRuleName, _xlfn.SWITCH(_xlpm.TZRuleName, "Ecuador", CHRONO_DATA._TIMEZONE_RULES_ECUADOR, "Edm", CHRONO_DATA._TIMEZONE_RULES_EDM, "E-Eur", CHRONO_DATA._TIMEZONE_RULES_EEUR, "E-EurAsia", CHRONO_DATA._TIMEZONE_RULES_EEURASIA, "Egypt", CHRONO_DATA._TIMEZONE_RULES_EGYPT, "EgyptAsia", CHRONO_DATA._TIMEZONE_RULES_EGYPTASIA, "Eire", CHRONO_DATA._TIMEZONE_RULES_EIRE, "EU", CHRONO_DATA._TIMEZONE_RULES_EU, "EUAsia", CHRONO_DATA._TIMEZONE_RULES_EUASIA, {#N/A}))</definedName>
    <definedName name="CHRONO_DATA._TZ_RULES_F" hidden="1">_xlfn.LAMBDA(_xlpm.TZRuleName, _xlfn.SWITCH(_xlpm.TZRuleName, "Falk", CHRONO_DATA._TIMEZONE_RULES_FALK, "Fiji", CHRONO_DATA._TIMEZONE_RULES_FIJI, "Finland", CHRONO_DATA._TIMEZONE_RULES_FINLAND, "France", CHRONO_DATA._TIMEZONE_RULES_FRANCE, {#N/A}))</definedName>
    <definedName name="CHRONO_DATA._TZ_RULES_G" hidden="1">_xlfn.LAMBDA(_xlpm.TZRuleName, _xlfn.SWITCH(_xlpm.TZRuleName, "GB-Eire", CHRONO_DATA._TIMEZONE_RULES_GBEIRE, "Germany", CHRONO_DATA._TIMEZONE_RULES_GERMANY, "Greece", CHRONO_DATA._TIMEZONE_RULES_GREECE, "Guam", CHRONO_DATA._TIMEZONE_RULES_GUAM, "Guat", CHRONO_DATA._TIMEZONE_RULES_GUAT, {#N/A}))</definedName>
    <definedName name="CHRONO_DATA._TZ_RULES_H" hidden="1">_xlfn.LAMBDA(_xlpm.TZRuleName, _xlfn.SWITCH(_xlpm.TZRuleName, "Haiti", CHRONO_DATA._TIMEZONE_RULES_HAITI, "Halifax", CHRONO_DATA._TIMEZONE_RULES_HALIFAX, "HK", CHRONO_DATA._TIMEZONE_RULES_HK, "Holiday", CHRONO_DATA._TIMEZONE_RULES_HOLIDAY, "Hond", CHRONO_DATA._TIMEZONE_RULES_HOND, "Hungary", CHRONO_DATA._TIMEZONE_RULES_HUNGARY, {#N/A}))</definedName>
    <definedName name="CHRONO_DATA._TZ_RULES_I" hidden="1">_xlfn.LAMBDA(_xlpm.TZRuleName, _xlfn.SWITCH(_xlpm.TZRuleName, "Indianapolis", CHRONO_DATA._TIMEZONE_RULES_INDIANAPOLIS, "Iran", CHRONO_DATA._TIMEZONE_RULES_IRAN, "Iraq", CHRONO_DATA._TIMEZONE_RULES_IRAQ, "Italy", CHRONO_DATA._TIMEZONE_RULES_ITALY, {#N/A}))</definedName>
    <definedName name="CHRONO_DATA._TZ_RULES_J" hidden="1">_xlfn.LAMBDA(_xlpm.TZRuleName, _xlfn.SWITCH(_xlpm.TZRuleName, "Japan", CHRONO_DATA._TIMEZONE_RULES_JAPAN, "Jordan", CHRONO_DATA._TIMEZONE_RULES_JORDAN, {#N/A}))</definedName>
    <definedName name="CHRONO_DATA._TZ_RULES_K" hidden="1">_xlfn.LAMBDA(_xlpm.TZRuleName, _xlfn.SWITCH(_xlpm.TZRuleName, "Kyrgyz", CHRONO_DATA._TIMEZONE_RULES_KYRGYZ, {#N/A}))</definedName>
    <definedName name="CHRONO_DATA._TZ_RULES_L" hidden="1">_xlfn.LAMBDA(_xlpm.TZRuleName, _xlfn.SWITCH(_xlpm.TZRuleName, "Latvia", CHRONO_DATA._TIMEZONE_RULES_LATVIA, "Lebanon", CHRONO_DATA._TIMEZONE_RULES_LEBANON, "LH", CHRONO_DATA._TIMEZONE_RULES_LH, "Libya", CHRONO_DATA._TIMEZONE_RULES_LIBYA, "Louisville", CHRONO_DATA._TIMEZONE_RULES_LOUISVILLE, {#N/A}))</definedName>
    <definedName name="CHRONO_DATA._TZ_RULES_M" hidden="1">_xlfn.LAMBDA(_xlpm.TZRuleName, _xlfn.SWITCH(_xlpm.TZRuleName, "Macau", CHRONO_DATA._TIMEZONE_RULES_MACAU, "Malta", CHRONO_DATA._TIMEZONE_RULES_MALTA, "Marengo", CHRONO_DATA._TIMEZONE_RULES_MARENGO, "Mauritius", CHRONO_DATA._TIMEZONE_RULES_MAURITIUS, "Menominee", CHRONO_DATA._TIMEZONE_RULES_MENOMINEE, "Mexico", CHRONO_DATA._TIMEZONE_RULES_MEXICO, "Moldova", CHRONO_DATA._TIMEZONE_RULES_MOLDOVA, "Moncton", CHRONO_DATA._TIMEZONE_RULES_MONCTON, "Mongol", CHRONO_DATA._TIMEZONE_RULES_MONGOL, "Morocco", _xlfn.VSTACK(CHRONO_DATA._TIMEZONE_RULES_MOROCCO_01, CHRONO_DATA._TIMEZONE_RULES_MOROCCO_02), {#N/A}))</definedName>
    <definedName name="CHRONO_DATA._TZ_RULES_N" hidden="1">_xlfn.LAMBDA(_xlpm.TZRuleName, _xlfn.SWITCH(_xlpm.TZRuleName, "Namibia", CHRONO_DATA._TIMEZONE_RULES_NAMIBIA, "NBorneo", CHRONO_DATA._TIMEZONE_RULES_NBORNEO, "NC", CHRONO_DATA._TIMEZONE_RULES_NC, "Nic", CHRONO_DATA._TIMEZONE_RULES_NIC, "NT_YK", CHRONO_DATA._TIMEZONE_RULES_NT_YK, "NYC", CHRONO_DATA._TIMEZONE_RULES_NYC, "NZ", CHRONO_DATA._TIMEZONE_RULES_NZ, {#N/A}))</definedName>
    <definedName name="CHRONO_DATA._TZ_RULES_P" hidden="1">_xlfn.LAMBDA(_xlpm.TZRuleName, _xlfn.SWITCH(_xlpm.TZRuleName, "Pakistan", CHRONO_DATA._TIMEZONE_RULES_PAKISTAN, "Palestine", CHRONO_DATA._TIMEZONE_RULES_PALESTINE, "Para", CHRONO_DATA._TIMEZONE_RULES_PARA, "Perry", CHRONO_DATA._TIMEZONE_RULES_PERRY, "Peru", CHRONO_DATA._TIMEZONE_RULES_PERU, "Phil", CHRONO_DATA._TIMEZONE_RULES_PHIL, "Pike", CHRONO_DATA._TIMEZONE_RULES_PIKE, "Poland", CHRONO_DATA._TIMEZONE_RULES_POLAND, "Port", CHRONO_DATA._TIMEZONE_RULES_PORT, "PRC", CHRONO_DATA._TIMEZONE_RULES_PRC, "Pulaski", CHRONO_DATA._TIMEZONE_RULES_PULASKI, {#N/A}))</definedName>
    <definedName name="CHRONO_DATA._TZ_RULES_R" hidden="1">_xlfn.LAMBDA(_xlpm.TZRuleName, _xlfn.SWITCH(_xlpm.TZRuleName, "Regina", CHRONO_DATA._TIMEZONE_RULES_REGINA, "ROK", CHRONO_DATA._TIMEZONE_RULES_ROK, "Romania", CHRONO_DATA._TIMEZONE_RULES_ROMANIA, "Russia", CHRONO_DATA._TIMEZONE_RULES_RUSSIA, "RussiaAsia", CHRONO_DATA._TIMEZONE_RULES_RUSSIAASIA, {#N/A}))</definedName>
    <definedName name="CHRONO_DATA._TZ_RULES_RESOLVE_VALUES" hidden="1">_xlfn.LAMBDA(_xlpm.TZRulesDataRaw, IF(ARRAYS.H_NA(_xlpm.TZRulesDataRaw), {#N/A}, _xlfn.LET(_xlpm._timeOfDay, CHRONO.TIMESPAN_ADD_SECONDS(0, _xlfn.CHOOSECOLS(_xlpm.TZRulesDataRaw, 8)), _xlpm._DLSoffset, CHRONO.TIMESPAN_ADD_SECONDS(0, _xlfn.CHOOSECOLS(_xlpm.TZRulesDataRaw, 10)), _xlfn.HSTACK(_xlfn.TAKE(_xlpm.TZRulesDataRaw, , 7), _xlpm._timeOfDay, _xlfn.CHOOSECOLS(_xlpm.TZRulesDataRaw, 9), _xlpm._DLSoffset, _xlfn.DROP(_xlpm.TZRulesDataRaw, , 10)))))</definedName>
    <definedName name="CHRONO_DATA._TZ_RULES_S" hidden="1">_xlfn.LAMBDA(_xlpm.TZRuleName, _xlfn.SWITCH(_xlpm.TZRuleName, "SA", CHRONO_DATA._TIMEZONE_RULES_SA, "Salv", CHRONO_DATA._TIMEZONE_RULES_SALV, "SanLuis", CHRONO_DATA._TIMEZONE_RULES_SANLUIS, "Shang", CHRONO_DATA._TIMEZONE_RULES_SHANG, "SovietZone", CHRONO_DATA._TIMEZONE_RULES_SOVIETZONE, "Spain", CHRONO_DATA._TIMEZONE_RULES_SPAIN, "SpainAfrica", CHRONO_DATA._TIMEZONE_RULES_SPAINAFRICA, "Starke", CHRONO_DATA._TIMEZONE_RULES_STARKE, "StJohns", CHRONO_DATA._TIMEZONE_RULES_STJOHNS, "Sudan", CHRONO_DATA._TIMEZONE_RULES_SUDAN, "Swift", CHRONO_DATA._TIMEZONE_RULES_SWIFT, "Swiss", CHRONO_DATA._TIMEZONE_RULES_SWISS, "Syria", CHRONO_DATA._TIMEZONE_RULES_SYRIA, {#N/A}))</definedName>
    <definedName name="CHRONO_DATA._TZ_RULES_T" hidden="1">_xlfn.LAMBDA(_xlpm.TZRuleName, _xlfn.SWITCH(_xlpm.TZRuleName, "Taiwan", CHRONO_DATA._TIMEZONE_RULES_TAIWAN, "Thule", CHRONO_DATA._TIMEZONE_RULES_THULE, "Tonga", CHRONO_DATA._TIMEZONE_RULES_TONGA, "Toronto", CHRONO_DATA._TIMEZONE_RULES_TORONTO, "Troll", CHRONO_DATA._TIMEZONE_RULES_TROLL, "Tunisia", CHRONO_DATA._TIMEZONE_RULES_TUNISIA, "Turkey", CHRONO_DATA._TIMEZONE_RULES_TURKEY, {#N/A}))</definedName>
    <definedName name="CHRONO_DATA._TZ_RULES_U" hidden="1">_xlfn.LAMBDA(_xlpm.TZRuleName, _xlfn.SWITCH(_xlpm.TZRuleName, "Uruguay", CHRONO_DATA._TIMEZONE_RULES_URUGUAY, "US", CHRONO_DATA._TIMEZONE_RULES_US, {#N/A}))</definedName>
    <definedName name="CHRONO_DATA._TZ_RULES_V" hidden="1">_xlfn.LAMBDA(_xlpm.TZRuleName, _xlfn.SWITCH(_xlpm.TZRuleName, "Vanc", CHRONO_DATA._TIMEZONE_RULES_VANC, "Vanuatu", CHRONO_DATA._TIMEZONE_RULES_VANUATU, "Vincennes", CHRONO_DATA._TIMEZONE_RULES_VINCENNES, {#N/A}))</definedName>
    <definedName name="CHRONO_DATA._TZ_RULES_W" hidden="1">_xlfn.LAMBDA(_xlpm.TZRuleName, _xlfn.SWITCH(_xlpm.TZRuleName, "W-Eur", CHRONO_DATA._TIMEZONE_RULES_WEUR, "Winn", CHRONO_DATA._TIMEZONE_RULES_WINN, "WS", CHRONO_DATA._TIMEZONE_RULES_WS, {#N/A}))</definedName>
    <definedName name="CHRONO_DATA._TZ_RULES_Y" hidden="1">_xlfn.LAMBDA(_xlpm.TZRuleName, _xlfn.SWITCH(_xlpm.TZRuleName, "Yukon", CHRONO_DATA._TIMEZONE_RULES_YUKON, {#N/A}))</definedName>
    <definedName name="CHRONO_DATA._TZ_RULES_Z" hidden="1">_xlfn.LAMBDA(_xlpm.TZRuleName, _xlfn.SWITCH(_xlpm.TZRuleName, "Zion", CHRONO_DATA._TIMEZONE_RULES_ZION, {#N/A}))</definedName>
    <definedName name="CHRONO_DATA._TZONES_RESOLVE_VALUES" hidden="1">_xlfn.LAMBDA(_xlpm.TZonesDataRaw, _xlfn.LET(_xlpm._fromMJDate, CHRONO.TIMESPAN_ADD_SECONDS(_xlfn.CHOOSECOLS(_xlpm.TZonesDataRaw, 2), _xlfn.CHOOSECOLS(_xlpm.TZonesDataRaw, 3)), _xlpm._untilMJDate, CHRONO.TIMESPAN_ADD_SECONDS(_xlfn.CHOOSECOLS(_xlpm.TZonesDataRaw, 4), _xlfn.CHOOSECOLS(_xlpm.TZonesDataRaw, 5)), _xlpm._stdOffset, CHRONO.SECONDS_TO_TIMESPAN(_xlfn.CHOOSECOLS(_xlpm.TZonesDataRaw, 6)), _xlpm._DLSoffset, CHRONO.SECONDS_TO_TIMESPAN(_xlfn.CHOOSECOLS(_xlpm.TZonesDataRaw, 7)), _xlpm._stdOffsetDeltaPrev, CHRONO.SECONDS_TO_TIMESPAN(_xlfn.CHOOSECOLS(_xlpm.TZonesDataRaw, 8)), _xlpm._DLSoffsetDeltaPrev, CHRONO.SECONDS_TO_TIMESPAN(_xlfn.CHOOSECOLS(_xlpm.TZonesDataRaw, 9)), _xlpm._stdOffsetDeltaNext, CHRONO.SECONDS_TO_TIMESPAN(_xlfn.CHOOSECOLS(_xlpm.TZonesDataRaw, 10)), _xlpm._DLSoffsetDeltaNext, CHRONO.SECONDS_TO_TIMESPAN(_xlfn.CHOOSECOLS(_xlpm.TZonesDataRaw, 11)), _xlfn.HSTACK(_xlfn.CHOOSECOLS(_xlpm.TZonesDataRaw, 1), _xlpm._fromMJDate, _xlpm._untilMJDate, _xlpm._stdOffset, _xlpm._DLSoffset, _xlpm._stdOffsetDeltaPrev, _xlpm._DLSoffsetDeltaPrev, _xlpm._stdOffsetDeltaNext, _xlpm._DLSoffsetDeltaNext, _xlfn.DROP(_xlpm.TZonesDataRaw, , 11))))</definedName>
    <definedName name="CHRONO_DATA.COUNTRY_TO_TZNAME">_xlfn.LAMBDA(_xlfn.VSTACK(CHRONO_DATA._COUNTRY_TO_TZNAME_1, CHRONO_DATA._COUNTRY_TO_TZNAME_2))</definedName>
    <definedName name="CHRONO_DATA.FILTER_TIMEZONE_INFOS">_xlfn.LAMBDA(_xlop.TZName,_xlop.FromMJDate,_xlop.ToMJDate, _xlfn.LET(_xlpm._TZName, _xlfn.CHOOSECOLS(FN.NULLIFY(_xlpm.TZName), 1), _xlpm._filterFrom, FN.NULLIFY(_xlpm.FromMJDate), _xlpm._filterTo, FN.NULLIFY(_xlpm.ToMJDate), IF(NOT(FN.IS_NUMERIC_NULL(_xlpm._filterFrom)), {#VALUE!}, IF(NOT(FN.IS_NUMERIC_NULL(_xlpm._filterTo)), {#VALUE!}, IF(ISNUMBER(_xlpm._filterFrom) * (_xlpm._filterFrom &gt; _xlpm._filterTo), {#VALUE!}, _xlfn.LET(_xlpm._TZones1, IF(ARRAYS.IS_EMPTY(_xlpm._TZName), CHRONO_DATA._TIMEZONE_DATA(), _xlfn.LET(_xlpm._byRow, _xlfn.REDUCE("", _xlpm._TZName, _xlfn.LAMBDA(_xlpm._acc,_xlpm._TZname1, _xlfn.LET(_xlpm._TZ, CHRONO_DATA._TIMEZONE_DATA_BY_NAME(_xlpm._TZname1), IF(ARRAYS.H_NA(_xlpm._TZ), _xlpm._acc, _xlfn.VSTACK(_xlpm._acc, _xlpm._TZ))))), IF(ROWS(_xlpm._byRow) = 1, {#N/A}, _xlfn.DROP(_xlpm._byRow, 1)))), IF(ARRAYS.H_NA(_xlpm._TZones1), {#N/A}, _xlfn.LET(_xlpm._TZones2, CHRONO_DATA._TZONES_RESOLVE_VALUES(_xlpm._TZones1), _xlpm._inRange, IF((_xlpm._filterFrom = "") * (_xlpm._filterTo = ""), ARRAYS.REPEAT(1, ROWS(_xlpm._TZones2)), _xlfn.LET(_xlpm._fromMJDate, _xlfn.CHOOSECOLS(_xlpm._TZones2, 2), _xlpm._untilMJDate, _xlfn.CHOOSECOLS(_xlpm._TZones2, 3), N(((_xlpm._fromMJDate = "") + (_xlpm._fromMJDate &lt;= _xlpm._filterTo)) * ((_xlpm._filterFrom = "") + (_xlpm._untilMJDate &gt; _xlpm._filterFrom)) &lt;&gt; 0))), _xlfn._xlws.FILTER(_xlpm._TZones2, _xlpm._inRange, {#N/A})))))))))</definedName>
    <definedName name="CHRONO_DATA.FILTER_TIMEZONE_RULES">_xlfn.LAMBDA(_xlop.TZRuleName,_xlop.FromYear,_xlop.ToYear, _xlfn.LET(_xlpm._TZRuleNames, _xlfn.CHOOSECOLS(FN.NULLIFY(_xlpm.TZRuleName), 1), _xlpm._fromYear, INDEX(FN.NULLIFY(_xlpm.FromYear), 1, 1), _xlpm._toYear, INDEX(FN.NULLIFY(_xlpm.ToYear), 1, 1), IF(NOT(FN.IS_NUMERIC_NULL(_xlpm._fromYear)), {#VALUE!}, IF(NOT(FN.IS_NUMERIC_NULL(_xlpm._toYear)), {#VALUE!}, IF(ISNUMBER(_xlpm._fromYear) * ISNUMBER(_xlpm._toYear) * (_xlpm._toYear &lt; _xlpm._fromYear), {#VALUE!}, _xlfn.LET(_xlpm._TZRuleData1, IF(ARRAYS.IS_EMPTY(_xlpm._TZRuleNames), CHRONO_DATA._TZ_RULES_DATA(), _xlfn.LET(_xlpm._byRow, _xlfn.REDUCE("", _xlpm._TZRuleNames, _xlfn.LAMBDA(_xlpm._acc,_xlpm._TZRuleName, _xlfn.LET(_xlpm._rules, CHRONO_DATA._TZ_RULES_DATA_BY_NAME(_xlpm._TZRuleName), IF(ARRAYS.H_NA(_xlpm._rules), _xlpm._acc, _xlfn.VSTACK(_xlpm._acc, _xlpm._rules))))), IF(ROWS(_xlpm._byRow) = 1, {#N/A}, _xlfn.DROP(_xlpm._byRow, 1)))), IF(ARRAYS.H_NA(_xlpm._TZRuleData1), {#N/A}, _xlfn.LET(_xlpm._inRange, IF((_xlpm._fromYear = "") * (_xlpm._toYear = ""), ARRAYS.REPEAT(1, ROWS(_xlpm._TZRuleData1)), _xlfn.LET(_xlpm._startYear, IF(_xlpm._fromYear = "", "", INT(_xlpm._fromYear)), _xlpm._endYear, IF(_xlpm._toYear = "", "", INT(_xlpm._toYear)), _xlpm._fromYears, _xlfn.CHOOSECOLS(_xlpm._TZRuleData1, 2), _xlpm._untilYears, _xlfn.CHOOSECOLS(_xlpm._TZRuleData1, 3), N(((_xlpm._endYear = "") + (_xlpm._fromYears = "") + (_xlpm._fromYears &lt;= _xlpm._endYear)) * ((_xlpm._startYear = "") + (_xlpm._untilYears &gt;= _xlpm._startYear)) &lt;&gt; 0))), _xlpm._TZRuleData2, _xlfn._xlws.FILTER(_xlpm._TZRuleData1, _xlpm._inRange, {#N/A}), CHRONO_DATA._TZ_RULES_RESOLVE_VALUES(_xlpm._TZRuleData2)))))))))</definedName>
    <definedName name="CHRONO_DATA.ISO_3166">_xlfn.LAMBDA(CHRONO_DATA._ISO_3166)</definedName>
    <definedName name="CHRONO_DATA.TIMEZONE_ALIAS">_xlfn.LAMBDA(_xlfn.VSTACK(CHRONO_DATA._TIMEZONE_ALIAS_1, CHRONO_DATA._TIMEZONE_ALIAS_2, CHRONO_DATA._TIMEZONE_ALIAS_3))</definedName>
    <definedName name="CHRONO_DATA.TIMEZONE_ALIAS_TO_NAME">_xlfn.LAMBDA(_xlfn.VSTACK(CHRONO_DATA._TIMEZONE_ALIAS_TO_NAME_1, CHRONO_DATA._TIMEZONE_ALIAS_TO_NAME_2, CHRONO_DATA._TIMEZONE_ALIAS_TO_NAME_3, CHRONO_DATA._TIMEZONE_ALIAS_TO_NAME_4, CHRONO_DATA._TIMEZONE_ALIAS_TO_NAME_5))</definedName>
    <definedName name="CHRONO_DATA.TIMEZONE_COORDS_DATA">_xlfn.LAMBDA(_xlfn.VSTACK(CHRONO_DATA._TIMEZONE_COORDS_DATA_1, CHRONO_DATA._TIMEZONE_COORDS_DATA_2))</definedName>
    <definedName name="CHRONO_DATA.TIMEZONE_INFOS">_xlfn.LAMBDA(_xlpm.TZName, _xlfn.LET(_xlpm._TZones, CHRONO_DATA._TIMEZONE_DATA_BY_NAME(_xlpm.TZName), IF(ARRAYS.S_ERROR(_xlpm._TZones), _xlpm._TZones * {1}, CHRONO_DATA._TZONES_RESOLVE_VALUES(_xlpm._TZones))))</definedName>
    <definedName name="CHRONO_DATA.TIMEZONE_NAMES">_xlfn.LAMBDA(_xlfn.TAKE(CHRONO_DATA._TIMEZONE_NAMES(), , 1))</definedName>
    <definedName name="CHRONO_DATA.TIMEZONE_NAMES_ACTIVE">_xlfn.LAMBDA(_xlfn.LET(_xlpm._TZnames, CHRONO_DATA._TIMEZONE_NAMES(), _xlfn._xlws.FILTER(_xlfn.CHOOSECOLS(_xlpm._TZnames, 1), _xlfn.CHOOSECOLS(_xlpm._TZnames, 2), {#N/A})))</definedName>
    <definedName name="CHRONO_DATA.TIMEZONE_NAMES_HISTORICAL">_xlfn.LAMBDA(_xlfn.LET(_xlpm._TZnames, CHRONO_DATA._TIMEZONE_NAMES(), _xlfn._xlws.FILTER(_xlfn.CHOOSECOLS(_xlpm._TZnames, 1), NOT(_xlfn.CHOOSECOLS(_xlpm._TZnames, 2)), {#N/A})))</definedName>
    <definedName name="CHRONO_DATA.TIMEZONE_RULES">_xlfn.LAMBDA(_xlpm.TZRuleName, IF(ARRAYS.IS_ARRAY(_xlpm.TZRuleName), {#CALC!}, IF(ISERROR(_xlpm.TZRuleName), _xlpm.TZRuleName * {1}, IF(_xlpm.TZRuleName = "", {#N/A}, _xlfn.LET(_xlpm._TZRuleData, CHRONO_DATA._TZ_RULES_DATA_BY_NAME(_xlpm.TZRuleName), CHRONO_DATA._TZ_RULES_RESOLVE_VALUES(_xlpm._TZRuleData))))))</definedName>
    <definedName name="FN.COERCE">_xlfn.LAMBDA(_xlpm.Expression, IF(_xlfn.ISOMITTED(_xlpm.Expression), 0, IF(ISERROR(_xlpm.Expression), _xlpm.Expression * {1}, IF(ISBLANK(_xlpm.Expression), 0, IF(_xlpm.Expression = "", 0, IF(ISNUMBER(_xlpm.Expression), _xlpm.Expression, IF(ISLOGICAL(_xlpm.Expression), N(_xlpm.Expression), IFERROR(VALUE(_xlpm.Expression), 1))))))))</definedName>
    <definedName name="FN.CONDENSE_WHITESPACE">_xlfn.LAMBDA(_xlpm.TextToCondense,_xlop.ExcludeLineBreaks, _xlfn.LET(_xlpm._excludeLineBreaks, FN.COERCE(_xlpm.ExcludeLineBreaks) &lt;&gt; 0, _xlpm.fnCondenseWhitespace, _xlfn.LAMBDA(_xlpm._textToCondense, IF(ISERROR(_xlpm._textToCondense), _xlpm._textToCondense * {1}, IF(_xlpm._textToCondense = "", "", _xlfn.LET(_xlpm._charArray, MID(_xlpm._textToCondense, _xlfn.SEQUENCE(LEN(_xlpm._textToCondense)), 1), _xlpm._condenseWhitespace, _xlfn.REDUCE({"";0}, _xlpm._charArray, _xlfn.LAMBDA(_xlpm._acc,_xlpm._currChar, _xlfn.LET(_xlpm._currCharCode, CODE(_xlpm._currChar), _xlpm._isWhiteSpace, _xlfn.SWITCH(_xlpm._currCharCode, 32, TRUE, 9, TRUE, IF(_xlpm._excludeLineBreaks, FALSE, _xlfn.SWITCH(_xlpm._currCharCode, 10, TRUE, 13, TRUE, FALSE))), IF(_xlpm._isWhiteSpace, IF(INDEX(_xlpm._acc, 2), _xlpm._acc, _xlfn.VSTACK(INDEX(_xlpm._acc, 1) &amp; " ", 1)), _xlfn.VSTACK(INDEX(_xlpm._acc, 1) &amp; _xlpm._currChar, 0))))), INDEX(_xlpm._condenseWhitespace, 1))))), _xlpm._textToCondense, FN.NULLIFY(_xlpm.TextToCondense), _xlfn.MAP(_xlpm._textToCondense, _xlfn.LAMBDA(_xlpm._element, _xlpm.fnCondenseWhitespace(_xlpm._element)))))</definedName>
    <definedName name="FN.DECIMALS">_xlfn.LAMBDA(_xlpm.N, IF(ISERROR(_xlpm.N), _xlpm.N * {1}, IF(_xlpm.N = "", "", IF(NOT(ISNUMBER(_xlpm.N)), {#VALUE!}, IF(_xlpm.N = 0, 0, _xlfn.LET(_xlpm._num1, ABS(_xlpm.N), _xlpm._frac1, _xlpm._num1 - INT(_xlpm._num1), _xlpm._shift, IFERROR(CEILING(-LOG10(_xlpm._frac1), 1) - 1, 0), _xlpm._num2, _xlpm._num1 * POWER(10, _xlpm._shift), _xlpm._sNum2, TEXT(_xlpm._num2, "0.000000000000000"), _xlpm._sFrac, RIGHT(_xlpm._sNum2, 15), IF(_xlpm._sFrac = "000000000000000", 0, _xlfn.LET(_xlpm._last, _xlfn.REDUCE("", _xlfn.SEQUENCE(15, , 15, -1), _xlfn.LAMBDA(_xlpm._acc,_xlpm._curr, IF(_xlpm._acc &lt;&gt; "", _xlpm._acc, IF(MID(_xlpm._sFrac, _xlpm._curr, 1) = "0", "", _xlpm._curr)))), _xlpm._last + _xlpm._shift))))))))</definedName>
    <definedName name="FN.ESCAPE_SEARCH_TERM">_xlfn.LAMBDA(_xlpm.SearchText, SUBSTITUTE(SUBSTITUTE(SUBSTITUTE(_xlpm.SearchText, "~", "~~"), "*", "~*"), "?", "~?"))</definedName>
    <definedName name="FN.FIND_LITERAL">_xlfn.LAMBDA(_xlpm.FindText,_xlpm.WithinText,_xlop.CaseSensitive,_xlop.StartPosition, _xlfn.LET(_xlpm._withinText, FN.NULLIFY(INDEX(_xlpm.WithinText, 1, 1)), _xlpm._caseSensitive, INDEX(FN.COERCE(_xlpm.CaseSensitive), 1, 1), _xlpm._startPosition, _xlfn.LET(_xlpm._sp, INDEX(FN.COERCE(_xlpm.StartPosition), 1, 1), IF(_xlpm._sp &lt; 1, 1, INT(_xlpm._sp))), IF(ISERROR(_xlpm.FindText), 0, IF(ISERROR(_xlpm._withinText), 0, IF(_xlpm.FindText = "", 0, IF(_xlpm._withinText = "", 0, IF(_xlpm._caseSensitive, IFERROR(FIND(_xlpm.FindText, _xlpm._withinText, _xlpm._startPosition), 0), _xlfn.LET(_xlpm._escapedFindText, FN.ESCAPE_SEARCH_TERM(_xlpm.FindText), IFERROR(SEARCH(_xlpm._escapedFindText, _xlpm._withinText, _xlpm._startPosition), 0)))))))))</definedName>
    <definedName name="FN.FIND_NTH_CHAR">_xlfn.LAMBDA(_xlpm.TextToSearch,_xlpm.Chars,_xlop.N,_xlop.CaseSensitive,_xlop.ReturnChar,_xlop.LowerPos,_xlop.UpperPos, _xlfn.LET(_xlpm._chars, FN.NULLIFY(_xlpm.Chars), _xlpm._n, IF(_xlfn.ISOMITTED(_xlpm.N), 1, INT(N(_xlpm.N))), _xlpm._ignoreCase, FN.COERCE(_xlpm.CaseSensitive) = 0, _xlpm._returnChar, N(FN.COERCE(_xlpm.ReturnChar) &lt;&gt; 0), _xlpm._lowPos, _xlfn.LET(_xlpm._lp, INT(FN.COERCE(_xlpm.LowerPos)), IF(_xlpm._lp = 0, 1, _xlpm._lp)), _xlpm._highPos, IF(ISNUMBER(_xlpm.UpperPos), INT(_xlpm.UpperPos), ""), _xlpm._charArray, MID(IF(_xlpm._ignoreCase, UPPER(_xlpm._chars), _xlpm._chars), _xlfn.SEQUENCE(LEN(_xlpm._chars)), 1), _xlpm.fnCountCharMatches, _xlfn.LAMBDA(_xlpm._casedText, _xlfn.LET(_xlpm._searchLen, LEN(_xlpm._casedText), _xlpm._removed, _xlfn.REDUCE(_xlpm._casedText, _xlpm._charArray, _xlfn.LAMBDA(_xlpm._acc,_xlpm._curr, SUBSTITUTE(_xlpm._acc, _xlpm._curr, ""))), _xlpm._searchLen - LEN(_xlpm._removed))), _xlpm.fnNthChar, _xlfn.LAMBDA(_xlpm._textElement, IF(ISERROR(_xlpm._textElement), _xlpm._textElement * {1,2}, IF(_xlpm._chars = "", {0,""}, IF(_xlpm._n = 0, {0,""}, _xlfn.LET(_xlpm._len, LEN(_xlpm._textElement), _xlpm._startPos, IF(_xlpm._lowPos &lt; 1, _xlpm._len + _xlpm._lowPos + 1, _xlpm._lowPos), _xlpm._endPos, IF(_xlpm._highPos = "", _xlpm._len, IF(_xlpm._highPos &gt; 0, _xlpm._highPos, IF(_xlpm._highPos &lt; 0, _xlpm._len + _xlpm._highPos + 1, 0))), IF(_xlpm._startPos &gt; _xlpm._len, {0,""}, IF(_xlpm._startPos &gt; _xlpm._endPos, {0,""}, _xlfn.LET(_xlpm._searchText, MID(_xlpm._textElement, _xlpm._startPos, _xlpm._endPos - _xlpm._startPos + 1), _xlpm._casedText, IF(_xlpm._ignoreCase, UPPER(_xlpm._searchText), _xlpm._searchText), _xlpm._findCount, _xlpm.fnCountCharMatches(_xlpm._casedText), IF(_xlpm._findCount &lt; ABS(_xlpm._n), {0,""}, _xlfn.LET(_xlpm._nth, IF(_xlpm._n &gt; 0, _xlpm._n, _xlpm._findCount + _xlpm._n + 1), _xlpm._nthPos, _xlfn.REDUCE(0, _xlfn.SEQUENCE(_xlpm._nth), _xlfn.LAMBDA(_xlpm._acc,_xlpm._curr, IF(_xlpm._acc &lt; 0, -1, _xlfn.LET(_xlpm._nextPosChars, IFERROR(FIND(_xlpm._charArray, _xlpm._casedText, _xlpm._acc + 1), 0), _xlpm._nextPos, MIN(_xlfn._xlws.FILTER(_xlpm._nextPosChars, _xlpm._nextPosChars &gt; 0, 0)), IF(_xlpm._nextPos = 0, -1, _xlpm._nextPos))))), _xlpm._outPos, _xlpm._nthPos + _xlpm._startPos - 1, IF(_xlpm._outPos &lt; 1, {0,""}, _xlfn.HSTACK(_xlpm._outPos, MID(_xlpm._searchText, _xlpm._nthPos, 1))))))))))))), _xlpm._textColumn, FN.NULLIFY(INDEX(_xlpm.TextToSearch, , 1)), _xlpm._rowCount, ROWS(_xlpm._textColumn), _xlpm._byRow, _xlfn.REDUCE(0, _xlfn.SEQUENCE(_xlpm._rowCount), _xlfn.LAMBDA(_xlpm._acc,_xlpm._curr, _xlfn.VSTACK(_xlpm._acc, _xlpm.fnNthChar(INDEX(_xlpm._textColumn, _xlpm._curr))))), _xlpm._result, _xlfn.DROP(_xlpm._byRow, 1), _xlpm._returnCols, INDEX(_xlpm._returnChar + 1, 1, 1), _xlfn.TAKE(_xlpm._result, , _xlpm._returnCols)))</definedName>
    <definedName name="FN.FORMAT_ORDINAL">_xlfn.LAMBDA(_xlpm.N, IF(ISERROR(_xlpm.N), _xlpm.N * {1}, IF(_xlpm.N = "", "", _xlfn.LET(_xlpm._nominalNum, IF(ISNUMBER(_xlpm.N), _xlpm.N, VALUE(_xlpm.N)), IF(NOT(ISNUMBER(_xlpm._nominalNum)), {#VALUE!}, IF(_xlpm._nominalNum &lt; 0, {#NUM!}, IF(NOT(FN.IS_INTEGER(_xlpm._nominalNum)), {#NUM!}, _xlfn.LET(_xlpm._numPart, TEXT(_xlpm._nominalNum, "#,##0"), _xlpm._dig2, MOD(INT(_xlpm._nominalNum / 10), 10), _xlpm._ordinalPart, IF(_xlpm._dig2 = 1, "th", _xlfn.LET(_xlpm._dig1, MOD(_xlpm._nominalNum, 10), _xlfn.SWITCH(_xlpm._dig1, 1, "st", 2, "nd", 3, "rd", "th"))), _xlpm._numPart &amp; _xlpm._ordinalPart))))))))</definedName>
    <definedName name="FN.IS_DECIMAL">_xlfn.LAMBDA(_xlpm.N, IF(NOT(ISNUMBER(_xlpm.N)), FALSE, _xlfn.LET(_xlpm._integer, INT(_xlpm.N), ROUNDDOWN(_xlpm.N - _xlpm._integer, 15) &lt;&gt; 0)))</definedName>
    <definedName name="FN.IS_EMPTY">_xlfn.LAMBDA(_xlpm.Expression, IF(_xlfn.ISOMITTED(_xlpm.Expression), TRUE, IF(ISERROR(_xlpm.Expression), FALSE, IF(ISBLANK(_xlpm.Expression), TRUE, _xlpm.Expression = ""))))</definedName>
    <definedName name="FN.IS_INTEGER">_xlfn.LAMBDA(_xlpm.N, IF(NOT(ISNUMBER(_xlpm.N)), FALSE, _xlfn.LET(_xlpm._integer, INT(_xlpm.N), ROUNDDOWN(_xlpm.N - _xlpm._integer, 15) = 0)))</definedName>
    <definedName name="FN.IS_INTEGER_NULL">_xlfn.LAMBDA(_xlpm.Expression, IF(_xlfn.ISOMITTED(_xlpm.Expression), FALSE, IF(ISERROR(_xlpm.Expression), FALSE, IF(_xlpm.Expression = "", TRUE, IF(NOT(ISNUMBER(_xlpm.Expression)), FALSE, _xlfn.LET(_xlpm._integer, INT(N), ROUNDDOWN(N - _xlpm._integer, 15) = 0))))))</definedName>
    <definedName name="FN.IS_NUMERIC_NULL">_xlfn.LAMBDA(_xlpm.Expression, IF(_xlfn.ISOMITTED(_xlpm.Expression), FALSE, IF(ISERROR(_xlpm.Expression), FALSE, IF(_xlpm.Expression = "", TRUE, ISNUMBER(_xlpm.Expression)))))</definedName>
    <definedName name="FN.LANGUAGE_ID">_xlfn.LAMBDA(_xlpm.LanguageCode, _xlfn.LET(_xlpm._commonCodes, {"AF","0036";"AR","0001";"CS","0005";"DE","0007";"EL","0008";"EN","0009";"ES","000A";"FA","0029";"FI","000B";"FR","000C";"GA","003C";"HE","000D";"HI","0039";"HU","000E";"ID","0021";"IT","0010";"JA","0011";"KO","0012";"NL","0013";"NO","0014";"PT","0016";"RU","0019";"SV","001D";"SW","0041";"TH","001E";"VI","002A";"ZH","7804"}, _xlpm.fnLanguageCode, _xlfn.LAMBDA(_xlpm._LanguageCode, IF(ISERROR(_xlpm._LanguageCode), _xlpm._LanguageCode * {1}, IF(_xlpm._LanguageCode = "", "", _xlfn.LET(_xlpm._hc, _xlfn.XLOOKUP(_xlpm._LanguageCode, INDEX(_xlpm._commonCodes, , 1), INDEX(_xlpm._commonCodes, , 2), #N/A, 0), IF(NOT(ISNA(_xlpm._hc)), _xlpm._hc, _xlfn.LET(_xlpm._dc, HEX2DEC(_xlpm._LanguageCode), IF(NOT(ISNUMBER(_xlpm._dc)), {#VALUE!}, IF((_xlpm._dc &gt;= 1) * (_xlpm._dc &lt;= 65535), _xlpm._LanguageCode, {#NUM!})))))))), _xlfn.MAP(FN.NULLIFY(_xlpm.LanguageCode), _xlfn.LAMBDA(_xlpm._element, _xlpm.fnLanguageCode(_xlpm._element)))))</definedName>
    <definedName name="FN.NORTH_AMERICAN_REGION">_xlfn.LAMBDA(ISNUMBER(DATEVALUE("12/31/2000")))</definedName>
    <definedName name="FN.NULLIFY">_xlfn.LAMBDA(_xlpm.Reference, IF(_xlfn.ISOMITTED(_xlpm.Reference), "", IF(ISBLANK(_xlpm.Reference), "", _xlpm.Reference)))</definedName>
    <definedName name="FN.ORDINAL_VALUE">_xlfn.LAMBDA(_xlpm.Expression, IF(ISERROR(_xlpm.Expression), _xlpm.Expression * {1}, IF(_xlpm.Expression = "", "", IF(ISNUMBER(_xlpm.Expression), IF(_xlpm.Expression &lt; 0, {#NUM!}, INT(_xlpm.Expression)), IF(NOT(FN.VALIDATE_CHARSET(_xlpm.Expression, "0123456789,.dhnrst")), {#VALUE!}, _xlfn.LET(_xlpm._val, VALUE(_xlpm.Expression), IF(ISNUMBER(_xlpm._val), IF(_xlpm._val &lt; 0, {#NUM!}, INT(_xlpm._val)), IF(LEN(_xlpm.Expression) &lt; 3, {#VALUE!}, _xlfn.LET(_xlpm._ordinalVal, VALUE(LEFT(_xlpm.Expression, LEN(_xlpm.Expression) - 2)), IF(NOT(ISNUMBER(_xlpm._ordinalVal)), {#VALUE!}, IF(_xlpm._ordinalVal &lt; 0, {#NUM!}, IF(NOT(FN.IS_INTEGER(_xlpm._ordinalVal)), {#NUM!}, _xlfn.LET(_xlpm._sfx, RIGHT(_xlpm.Expression, 2), _xlpm._dig2, MOD(INT(_xlpm._ordinalVal / 10), 10), IF((_xlpm._dig2 = 1) * (_xlpm._sfx = "th"), _xlpm._ordinalVal, _xlfn.LET(_xlpm._dig1, MOD(_xlpm._ordinalVal, 10), _xlpm._correctSfx, _xlfn.SWITCH(_xlpm._dig1, 1, "st", 2, "nd", 3, "rd", "th"), IF(_xlpm._sfx = _xlpm._correctSfx, _xlpm._ordinalVal, {#VALUE!}))))))))))))))))</definedName>
    <definedName name="FN.REPLACE_CHARS">_xlfn.LAMBDA(_xlpm.TextValue,_xlpm.CharSet,_xlpm.CharReplaceWith,_xlop.CaseSensitive, _xlfn.LET(_xlpm._charSet, FN.NULLIFY(_xlpm.CharSet), _xlpm._charNew, LEFT(_xlpm.CharReplaceWith), _xlpm._ignoreCase, FN.COERCE(_xlpm.CaseSensitive) = 0, _xlpm.fnReplaceChars, _xlfn.LAMBDA(_xlpm._textElement, IF(_xlpm._charSet = "", _xlpm._textElement, IF(_xlpm._textElement = "", "", IF(_xlpm._ignoreCase, _xlfn.REDUCE(_xlpm._textElement, _xlfn.SEQUENCE(LEN(_xlpm._charSet)), _xlfn.LAMBDA(_xlpm.acc,_xlpm.curr, _xlfn.LET(_xlpm._charL, LOWER(MID(_xlpm._charSet, _xlpm.curr, 1)), _xlpm._textElementL, SUBSTITUTE(_xlpm.acc, _xlpm._charL, _xlpm._charNew), SUBSTITUTE(_xlpm._textElementL, UPPER(_xlpm._charL), _xlpm._charNew)))), _xlfn.REDUCE(_xlpm._textElement, _xlfn.SEQUENCE(LEN(_xlpm._charSet)), _xlfn.LAMBDA(_xlpm.acc,_xlpm.curr, SUBSTITUTE(_xlpm.acc, MID(_xlpm._charSet, _xlpm.curr, 1), _xlpm._charNew))))))), _xlfn.MAP(FN.NULLIFY(_xlpm.TextValue), _xlfn.LAMBDA(_xlpm._element, _xlpm.fnReplaceChars(_xlpm._element)))))</definedName>
    <definedName name="FN.SIFT_FOR_CHARS">_xlfn.LAMBDA(_xlpm.TextToSift,_xlpm.CharSet,_xlop.CaseSensitive,_xlop.Sort,_xlop.InstanceLimit, _xlfn.LET(_xlpm._charSet, FN.NULLIFY(INDEX(_xlpm.CharSet, 1, 1)), _xlpm._caseSensitive, FN.COERCE(_xlpm.CaseSensitive) &lt;&gt; 0, _xlpm._sort, FN.COERCE(_xlpm.Sort) &lt;&gt; 0, _xlpm._instanceLimit, IF(ISNUMBER(_xlpm.InstanceLimit), MAX(INT(_xlpm.InstanceLimit), 0), 1), _xlpm.fnSiftChars, _xlfn.LAMBDA(_xlpm._textToSift, IF(ISERROR(_xlpm._textToSift), _xlpm._textToSift * {1}, IF(ISERROR(_xlpm._charSet), _xlpm._charSet * {1}, IF(_xlpm._textToSift = "", "", IF(_xlpm._charSet = "", _xlpm._textToSift, _xlfn.LET(_xlpm._textLen, LEN(_xlpm._textToSift), _xlpm._searchChars, MID(_xlpm._textToSift, _xlfn.SEQUENCE(_xlpm._textLen), 1), _xlpm._matches, FN.FIND_LITERAL(_xlpm._searchChars, _xlpm._charSet, _xlpm._caseSensitive), _xlpm._sifted, _xlfn._xlws.FILTER(_xlpm._searchChars, _xlpm._matches, {#N/A}), IF(ISNA(INDEX(_xlpm._sifted, 1, 1)), "", IF((_xlpm._instanceLimit = 0) * NOT(_xlpm._sort), _xlfn.CONCAT(_xlpm._sifted), _xlfn.LET(_xlpm._count, ROWS(_xlpm._sifted), _xlpm._idx, _xlfn.SEQUENCE(_xlpm._count), _xlpm._siftedIndexed, _xlfn.HSTACK(_xlpm._sifted, _xlpm._idx), _xlpm._siftedSorted, IF(_xlpm._caseSensitive, _xlfn.SORTBY(_xlpm._siftedIndexed, _xlpm._sifted, 1, CODE(_xlpm._sifted), 1), _xlfn.SORTBY(_xlpm._siftedIndexed, _xlpm._sifted, 1)), _xlpm._limitedSifts, IF(_xlpm._instanceLimit = 0, _xlpm._siftedSorted, _xlfn.LET(_xlpm._instances, _xlfn.SCAN(0, _xlpm._idx, _xlfn.LAMBDA(_xlpm._acc,_xlpm._curr, IF(_xlpm._curr = 1, 1, _xlfn.LET(_xlpm._isRepeat, IF(_xlpm._caseSensitive, CODE(INDEX(_xlpm._siftedSorted, _xlpm._curr, 1)) = CODE(INDEX(_xlpm._siftedSorted, _xlpm._curr - 1, 1)), INDEX(_xlpm._siftedSorted, _xlpm._curr, 1) = INDEX(_xlpm._siftedSorted, _xlpm._curr - 1, 1)), IF(_xlpm._isRepeat, _xlpm._acc + 1, 1))))), _xlfn._xlws.FILTER(_xlpm._siftedSorted, _xlpm._instances &lt;= _xlpm._instanceLimit))), _xlpm._result, IF(_xlpm._sort, INDEX(_xlpm._limitedSifts, , 1), INDEX(_xlfn.SORTBY(_xlpm._limitedSifts, INDEX(_xlpm._limitedSifts, , 2), 1), , 1)), _xlfn.CONCAT(_xlpm._result)))))))))), _xlpm._textToSift, FN.NULLIFY(_xlpm.TextToSift), _xlfn.MAP(_xlpm._textToSift, _xlfn.LAMBDA(_xlpm._element, _xlpm.fnSiftChars(_xlpm._element)))))</definedName>
    <definedName name="FN.SPLIT">_xlfn.LAMBDA(_xlpm.TextToSplit,_xlpm.ColumnSeparator,_xlop.CaseSensitive,_xlop.IgnoreEmpty,_xlop.SplitLimit, _xlfn.LET(_xlpm._caseSensitive, FN.COERCE(_xlpm.CaseSensitive) &lt;&gt; 0, _xlpm._columnSeparator, FN.NULLIFY(INDEX(_xlpm.ColumnSeparator, 1, 1)), _xlpm._escapedColumnSeparator, FN.ESCAPE_SEARCH_TERM(_xlpm._columnSeparator), _xlpm._ignoreEmpty, FN.COERCE(_xlpm.IgnoreEmpty) &lt;&gt; 0, _xlpm._splitLimit, MAX(INT(FN.COERCE(_xlpm.SplitLimit)), 0), _xlpm.fnBoundaryPositions, _xlfn.LAMBDA(_xlpm._textToSplit, _xlfn.LET(_xlpm._textLen, LEN(_xlpm._textToSplit), _xlpm._separatorLen, LEN(_xlpm._columnSeparator), IF((_xlpm._textLen = 0) + (_xlpm._separatorLen = 0) + (_xlpm._splitLimit = 1), _xlfn.HSTACK(0, _xlpm._textLen + 1), _xlfn.LET(_xlpm.fnSeparatorPos, _xlfn.LAMBDA(_xlpm._lastPos, _xlfn.LET(_xlpm._fromPos, IF(_xlpm._lastPos = 0, 1, _xlpm._lastPos + _xlpm._separatorLen), IFERROR(IF(_xlpm._caseSensitive, FIND(_xlpm._columnSeparator, _xlpm._textToSplit, _xlpm._fromPos), SEARCH(_xlpm._escapedColumnSeparator, _xlpm._textToSplit, _xlpm._fromPos)), 0))), _xlpm._idx, _xlfn.SEQUENCE(_xlpm._textLen), _xlpm._separatorLimit, IF(_xlpm._splitLimit = 0, _xlpm._textLen, _xlpm._splitLimit - 1), _xlpm._separatorPositions, _xlfn.REDUCE({0,0}, _xlpm._idx, _xlfn.LAMBDA(_xlpm._acc,_xlpm._curr, _xlfn.LET(_xlpm._count, INDEX(_xlpm._acc, 1, 1), IF((_xlpm._count = _xlpm._separatorLimit) + (_xlpm._count = -1), _xlpm._acc, _xlfn.LET(_xlpm._lastPos, INDEX(_xlpm._acc, 1, COLUMNS(_xlpm._acc)), IF(_xlpm._lastPos &gt; _xlpm._textLen, _xlpm._acc, _xlfn.LET(_xlpm._thisPos, _xlpm.fnSeparatorPos(_xlpm._lastPos), IF(_xlpm._thisPos = 0, _xlfn.HSTACK(-1, _xlfn.DROP(_xlpm._acc, , 1)), _xlfn.LET(_xlpm._thisCount, _xlpm._count + IF(NOT(_xlpm._ignoreEmpty), 1, N((_xlpm._lastPos + _xlpm._separatorLen) &lt; _xlpm._thisPos)), _xlfn.HSTACK(_xlpm._thisCount, _xlfn.DROP(_xlpm._acc, , 1), _xlpm._thisPos)))))))))), _xlfn.HSTACK(_xlfn.DROP(_xlpm._separatorPositions, , 1), _xlpm._textLen + 1))))), _xlpm.fnElements, _xlfn.LAMBDA(_xlpm._textToSplit,_xlpm._boundaryPositions, _xlfn.LET(_xlpm._starts, _xlfn.HSTACK(1, _xlfn.DROP(_xlfn.DROP(_xlpm._boundaryPositions, , 1), , -1) + LEN(_xlpm._columnSeparator)), _xlpm._ends, _xlfn.DROP(_xlpm._boundaryPositions, , 1), _xlpm._numChars, _xlpm._ends - _xlpm._starts, _xlpm._elements, IF(NOT(_xlpm._ignoreEmpty), MID(_xlpm._textToSplit, _xlpm._starts, _xlpm._numChars), _xlfn.LET(_xlpm._startsF, _xlfn._xlws.FILTER(_xlpm._starts, _xlpm._numChars &gt; 0, {#N/A}), IF(ISNA(INDEX(_xlpm._startsF, 1, 1)), {#N/A}, _xlfn.LET(_xlpm._numCharsF, _xlfn._xlws.FILTER(_xlpm._numChars, _xlpm._numChars &gt; 0), MID(_xlpm._textToSplit, _xlpm._startsF, _xlpm._numCharsF))))), _xlpm._elementCount, IF(ISNA(INDEX(_xlpm._elements, 1, 1)), 0, COLUMNS(_xlpm._elements)), IF(_xlpm._elementCount = 0, {0,""}, _xlfn.HSTACK(_xlpm._elementCount, _xlpm._elements)))), _xlpm.fnSplit, _xlfn.LAMBDA(_xlpm._textToSplit, IF(ISERROR(_xlpm._textToSplit), _xlpm._textToSplit * {1,2}, IF(ISERROR(_xlpm._columnSeparator), _xlpm._columnSeparator * {1,2}, IF(_xlpm._textToSplit = "", {0,""}, IF((_xlpm._splitLimit = 1) + (_xlpm._columnSeparator = ""), _xlfn.HSTACK(1, _xlpm._textToSplit), _xlfn.LET(_xlpm._boundaryPos, _xlpm.fnBoundaryPositions(_xlpm._textToSplit), IF(COLUMNS(_xlpm._boundaryPos) = 2, _xlfn.HSTACK(1, _xlpm._textToSplit), _xlpm.fnElements(_xlpm._textToSplit, _xlpm._boundaryPos)))))))), _xlpm._textColumn, FN.NULLIFY(INDEX(_xlpm.TextToSplit, , 1)), _xlpm._rowCount, ROWS(_xlpm._textColumn), _xlpm._byRow, _xlfn.REDUCE("", _xlfn.SEQUENCE(_xlpm._rowCount), _xlfn.LAMBDA(_xlpm._acc,_xlpm._curr, _xlfn.VSTACK(_xlpm._acc, _xlpm.fnSplit(INDEX(_xlpm._textColumn, _xlpm._curr))))), _xlpm._arrayRaw, _xlfn.DROP(_xlpm._byRow, 1), IF((ROWS(_xlpm._arrayRaw) = 1) + (COLUMNS(_xlpm._arrayRaw) &lt;= 2), _xlpm._arrayRaw, _xlfn.HSTACK(_xlfn.TAKE(_xlpm._arrayRaw, , 2), _xlfn.IFNA(_xlfn.DROP(_xlpm._arrayRaw, , 2), "")))))</definedName>
    <definedName name="FN.SPLIT_AROUND">_xlfn.LAMBDA(_xlpm.TextToSplit,_xlpm.CharSet,_xlop.CaseSensitive,_xlop.SplitLimit, _xlfn.LET(_xlpm._charSet, FN.NULLIFY(INDEX(_xlpm.CharSet, 1, 1)), _xlpm._caseSensitive, FN.COERCE(_xlpm.CaseSensitive) &lt;&gt; 0, _xlpm._splitLimit, MAX(INT(FN.COERCE(_xlpm.SplitLimit)), 0), _xlpm.fnElementPositions, _xlfn.LAMBDA(_xlpm._textToSplit, IF((_xlpm._textToSplit = "") + (_xlpm._charSet = ""), {0,0;0,0}, _xlfn.LET(_xlpm._textLen, LEN(_xlpm._textToSplit), _xlpm._elementLimit, IF(_xlpm._splitLimit = 0, _xlpm._textLen, _xlpm._splitLimit), _xlpm._idx, _xlfn.SEQUENCE(_xlpm._textLen), _xlpm._elementPos, _xlfn.REDUCE({0,0;0,0}, _xlpm._idx, _xlfn.LAMBDA(_xlpm._acc,_xlpm._curr, _xlfn.LET(_xlpm._count, INDEX(_xlpm._acc, 1, 1), IF(_xlpm._count = _xlpm._elementLimit, _xlpm._acc, _xlfn.LET(_xlpm._flgLastMatch, INDEX(_xlpm._acc, 2, 1), _xlpm._char, MID(_xlpm._textToSplit, _xlpm._curr, 1), IF(FN.FIND_LITERAL(_xlpm._char, _xlpm._charSet, _xlpm._caseSensitive) &gt; 0, IF(_xlpm._flgLastMatch, _xlfn.LET(_xlpm._lastCol, COLUMNS(_xlpm._acc), _xlpm._startPos, INDEX(_xlpm._acc, 1, _xlpm._lastCol), _xlpm._lastLen, INDEX(_xlpm._acc, 2, _xlpm._lastCol), _xlfn.HSTACK(_xlfn.DROP(_xlpm._acc, , -1), _xlfn.VSTACK(_xlpm._startPos, _xlpm._lastLen + 1))), _xlfn.HSTACK(_xlfn.VSTACK(_xlpm._count, 1), _xlfn.DROP(_xlpm._acc, , 1), _xlfn.VSTACK(_xlpm._curr, 1))), IF(_xlpm._flgLastMatch, _xlfn.HSTACK(_xlfn.VSTACK(_xlpm._count + 1, 0), _xlfn.DROP(_xlpm._acc, , 1)), _xlpm._acc))))))), _xlpm._elementCount, COLUMNS(_xlpm._elementPos) - 2, IF(_xlpm._elementCount = 0, _xlpm._elementPos, _xlfn.HSTACK(_xlpm._elementCount, _xlfn.DROP(_xlpm._elementPos, , 2)))))), _xlpm.fnUnmatched, _xlfn.LAMBDA(_xlpm._textToSplit,_xlpm._elementPos, _xlfn.LET(_xlpm._elementCount, INDEX(_xlpm._elementPos, 1, 1), IF(_xlpm._elementCount = 0, _xlpm._textToSplit, _xlfn.LET(_xlpm._starts, _xlfn.HSTACK(1, _xlfn.DROP(_xlpm._elementPos, -1, 1) + _xlfn.DROP(_xlpm._elementPos, 1, 1)), _xlpm._ends, _xlfn.HSTACK(_xlfn.DROP(_xlpm._elementPos, -1, 1), LEN(_xlpm._textToSplit) + 1), _xlpm._numChars, _xlpm._ends - _xlpm._starts, _xlpm._startsF, _xlfn._xlws.FILTER(_xlpm._starts, _xlpm._numChars &gt; 0, #N/A), IF(ISNA(INDEX(_xlpm._startsF, 1, 1)), "", _xlfn.LET(_xlpm._numCharsF, _xlfn._xlws.FILTER(_xlpm._numChars, _xlpm._numChars &gt; 0), _xlfn.CONCAT(MID(_xlpm._textToSplit, _xlpm._startsF, _xlpm._numCharsF)))))))), _xlpm.fnSplitAround, _xlfn.LAMBDA(_xlpm._textToSplit, IF(ISERROR(_xlpm._textToSplit), _xlpm._textToSplit * {1,2}, IF(ISERROR(_xlpm._charSet), _xlpm._charSet * {1,2}, IF(_xlpm._textToSplit = "", {0,""}, IF(_xlpm._charSet = "", _xlfn.HSTACK(0, _xlpm._textToSplit), _xlfn.LET(_xlpm._elementPos, _xlpm.fnElementPositions(_xlpm._textToSplit), _xlpm._unmatched, _xlpm.fnUnmatched(_xlpm._textToSplit, _xlpm._elementPos), _xlpm._elementCount, INDEX(_xlpm._elementPos, 1, 1), IF(_xlpm._elementCount = 0, _xlfn.HSTACK(0, _xlpm._unmatched), _xlfn.LET(_xlpm._elements, MID(_xlpm._textToSplit, _xlfn.DROP(_xlpm._elementPos, -1, 1), _xlfn.DROP(_xlpm._elementPos, 1, 1)), _xlfn.HSTACK(_xlpm._elementCount, _xlpm._unmatched, _xlpm._elements))))))))), _xlpm._textColumn, FN.NULLIFY(INDEX(_xlpm.TextToSplit, , 1)), _xlpm._rowCount, ROWS(_xlpm._textColumn), _xlpm._byRow, _xlfn.REDUCE(0, _xlfn.SEQUENCE(_xlpm._rowCount), _xlfn.LAMBDA(_xlpm._acc,_xlpm._curr, _xlfn.VSTACK(_xlpm._acc, _xlpm.fnSplitAround(INDEX(_xlpm._textColumn, _xlpm._curr))))), _xlpm._arrayRaw, _xlfn.DROP(_xlpm._byRow, 1), IF((ROWS(_xlpm._arrayRaw) = 1) + (COLUMNS(_xlpm._arrayRaw) &lt;= 2), _xlpm._arrayRaw, _xlfn.HSTACK(_xlfn.TAKE(_xlpm._arrayRaw, , 2), _xlfn.IFNA(_xlfn.DROP(_xlpm._arrayRaw, , 2), "")))))</definedName>
    <definedName name="FN.SPLIT_AT_ANY">_xlfn.LAMBDA(_xlpm.TextToSplit,_xlpm.CharSet,_xlop.CaseSensitive,_xlop.IgnoreEmpty,_xlop.SplitLimit, _xlfn.LET(_xlpm._charSet, FN.NULLIFY(INDEX(_xlpm.CharSet, 1, 1)), _xlpm._caseSensitive, FN.COERCE(_xlpm.CaseSensitive) &lt;&gt; 0, _xlpm._splitLimit, MAX(INT(FN.COERCE(_xlpm.SplitLimit)), 0), _xlpm._ignoreEmpty, FN.COERCE(_xlpm.IgnoreEmpty), _xlpm._includeEmptyElements, _xlpm._ignoreEmpty = 0, _xlpm._includeEmptyElementSeparators, _xlpm._ignoreEmpty &lt;&gt; 1, _xlpm.fnBoundaryPositions, _xlfn.LAMBDA(_xlpm._textToSplit, _xlfn.LET(_xlpm._textLen, LEN(_xlpm._textToSplit), IF((_xlpm._textToSplit = "") + (_xlpm._charSet = "") + (_xlpm._splitLimit = 1), _xlfn.HSTACK(0, _xlpm._textLen + 1), _xlfn.LET(_xlpm._idx, _xlfn.SEQUENCE(_xlpm._textLen), _xlpm._separatorLimit, IF(_xlpm._splitLimit = 0, _xlpm._textLen, _xlpm._splitLimit - 1), _xlpm._separatorPositions, _xlfn.REDUCE({0,0}, _xlpm._idx, _xlfn.LAMBDA(_xlpm._acc,_xlpm._curr, _xlfn.LET(_xlpm._count, INDEX(_xlpm._acc, 1, 1), IF(_xlpm._count = _xlpm._separatorLimit, _xlpm._acc, _xlfn.LET(_xlpm._char, MID(_xlpm._textToSplit, _xlpm._curr, 1), IF(NOT(FN.FIND_LITERAL(_xlpm._char, _xlpm._charSet, _xlpm._caseSensitive)), _xlpm._acc, _xlfn.LET(_xlpm._lastPos, INDEX(_xlpm._acc, 1, COLUMNS(_xlpm._acc)), _xlpm._thisCount, IF(((_xlpm._lastPos + 1) &lt; _xlpm._curr) + N(_xlpm._includeEmptyElements), _xlpm._count + 1, _xlpm._count), _xlfn.HSTACK(_xlpm._thisCount, _xlfn.DROP(_xlpm._acc, , 1), _xlpm._curr)))))))), _xlfn.HSTACK(_xlfn.DROP(_xlpm._separatorPositions, , 1), _xlpm._textLen + 1))))), _xlpm.fnSeparators, _xlfn.LAMBDA(_xlpm._textToSplit,_xlpm._boundaryPositions, IF(COLUMNS(_xlpm._boundaryPositions) &lt;= 2, "", IF(_xlpm._includeEmptyElementSeparators, _xlfn.CONCAT(MID(_xlpm._textToSplit, _xlfn.DROP(_xlfn.DROP(_xlpm._boundaryPositions, , 1), , -1), 1)), _xlfn.LET(_xlpm._starts, _xlfn.DROP(_xlpm._boundaryPositions, , -1), _xlpm._ends, _xlfn.DROP(_xlpm._boundaryPositions, , 1), _xlpm._diffs, _xlpm._ends - _xlpm._starts, _xlpm._includeDelimPos, _xlfn._xlws.FILTER(_xlpm._starts, _xlpm._diffs &gt; 1, {#N/A}), IF(ISNA(INDEX(_xlpm._includeDelimPos, 1, 1)), "", IF(COLUMNS(_xlpm._includeDelimPos) = 1, "", _xlfn.CONCAT(MID(_xlpm._textToSplit, _xlfn.DROP(_xlpm._includeDelimPos, , 1), 1)))))))), _xlpm.fnElements, _xlfn.LAMBDA(_xlpm._textToSplit,_xlpm._boundaryPositions, IF(COLUMNS(_xlpm._boundaryPositions) &lt;= 2, {0,""}, _xlfn.LET(_xlpm._starts, _xlfn.DROP(_xlpm._boundaryPositions, , -1) + 1, _xlpm._ends, _xlfn.DROP(_xlpm._boundaryPositions, , 1), _xlpm._numChars, _xlpm._ends - _xlpm._starts, _xlpm._elements, IF(_xlpm._includeEmptyElements, MID(_xlpm._textToSplit, _xlpm._starts, _xlpm._numChars), _xlfn.LET(_xlpm._startsF, _xlfn._xlws.FILTER(_xlpm._starts, _xlpm._numChars &gt; 0, {#N/A}), IF(ISNA(INDEX(_xlpm._startsF, 1, 1)), {#N/A}, _xlfn.LET(_xlpm._numCharsF, _xlfn._xlws.FILTER(_xlpm._numChars, _xlpm._numChars &gt; 0), MID(_xlpm._textToSplit, _xlpm._startsF, _xlpm._numCharsF))))), _xlpm._elementCount, IF(ISNA(INDEX(_xlpm._elements, 1, 1)), 0, COLUMNS(_xlpm._elements)), IF(_xlpm._elementCount = 0, {0,""}, _xlfn.HSTACK(_xlpm._elementCount, _xlpm._elements))))), _xlpm.fnSplitAtAny, _xlfn.LAMBDA(_xlpm._textToSplit, IF(ISERROR(_xlpm._textToSplit), _xlpm._textToSplit * {1,2}, IF(ISERROR(_xlpm._charSet), _xlpm._charSet * {1,2}, _xlfn.LET(_xlpm._boundaryPos, _xlpm.fnBoundaryPositions(_xlpm._textToSplit), _xlpm._separators, _xlpm.fnSeparators(_xlpm._textToSplit, _xlpm._boundaryPos), _xlpm._elements, _xlpm.fnElements(_xlpm._textToSplit, _xlpm._boundaryPos), _xlpm._elementCount, INDEX(_xlpm._elements, 1, 1), IF(_xlpm._elementCount = 0, _xlfn.HSTACK(0, _xlpm._separators), _xlfn.HSTACK(_xlpm._elementCount, _xlpm._separators, _xlfn.DROP(_xlpm._elements, , 1))))))), _xlpm._textColumn, FN.NULLIFY(INDEX(_xlpm.TextToSplit, , 1)), _xlpm._rowCount, ROWS(_xlpm._textColumn), _xlpm._byRow, _xlfn.REDUCE("", _xlfn.SEQUENCE(_xlpm._rowCount), _xlfn.LAMBDA(_xlpm._acc,_xlpm._curr, _xlfn.VSTACK(_xlpm._acc, _xlpm.fnSplitAtAny(INDEX(_xlpm._textColumn, _xlpm._curr))))), _xlpm._arrayRaw, _xlfn.DROP(_xlpm._byRow, 1), IF((ROWS(_xlpm._arrayRaw) = 1) + (COLUMNS(_xlpm._arrayRaw) &lt;= 2), _xlpm._arrayRaw, _xlfn.HSTACK(_xlfn.TAKE(_xlpm._arrayRaw, , 2), _xlfn.IFNA(_xlfn.DROP(_xlpm._arrayRaw, , 2), "")))))</definedName>
    <definedName name="FN.SUBSTITUTE_I">_xlfn.LAMBDA(_xlpm.TextValue,_xlpm.OldText,_xlpm.NewText,_xlop.InstanceNum, _xlfn.LET(_xlpm._oldText, FN.NULLIFY(_xlpm.OldText), _xlpm._searchTerm, FN.ESCAPE_SEARCH_TERM(_xlpm._oldText), _xlpm._newText, FN.NULLIFY(_xlpm.NewText), _xlpm._oldLen, LEN(_xlpm._oldText), _xlpm._lenDiff, LEN(_xlpm._newText) - _xlpm._oldLen, _xlpm._instance, INT(FN.COERCE(_xlpm.InstanceNum)), _xlpm.fnSubstitute_I, _xlfn.LAMBDA(_xlpm._textElement, IF(_xlpm._textElement = "", "", IF(_xlpm._oldLen = 0, _xlpm._textElement, _xlfn.LET(_xlpm._maxInstance, INT(LEN(_xlpm._textElement) / _xlpm._oldLen), _xlpm._pos, _xlfn.SCAN(0, _xlfn.SEQUENCE(1, _xlpm._maxInstance), _xlfn.LAMBDA(_xlpm._acc,_xlpm._curr, IF(_xlpm._acc = "", "", IFERROR(SEARCH(_xlpm._searchTerm, _xlpm._textElement, _xlpm._acc + 1), "")))), _xlpm._count, COUNT(_xlpm._pos), IF(_xlpm._count = 0, _xlpm._textElement, IF(ABS(_xlpm._instance) &gt; _xlpm._count, _xlpm._textElement, IF(_xlpm._instance &gt; 0, REPLACE(_xlpm._textElement, INDEX(_xlpm._pos, 1, _xlpm._instance), _xlpm._oldLen, _xlpm._newText), IF(_xlpm._instance &lt; 0, REPLACE(_xlpm._textElement, INDEX(_xlpm._pos, 1, _xlpm._count + _xlpm._instance + 1), _xlpm._oldLen, _xlpm._newText), _xlfn.LET(_xlpm._nPos, _xlfn.TAKE(_xlpm._pos, 1, _xlpm._count) + _xlfn.SEQUENCE(1, _xlpm._count, 0, _xlpm._lenDiff), _xlfn.REDUCE(_xlpm._textElement, _xlpm._nPos, _xlfn.LAMBDA(_xlpm._acc,_xlpm._curr, REPLACE(_xlpm._acc, _xlpm._curr, _xlpm._oldLen, _xlpm._newText)))))))))))), _xlfn.MAP(FN.NULLIFY(_xlpm.TextValue), _xlfn.LAMBDA(_xlpm._element, _xlpm.fnSubstitute_I(_xlpm._element)))))</definedName>
    <definedName name="FN.VALIDATE_CHARSET">_xlfn.LAMBDA(_xlpm.TextValue,_xlpm.CharSet,_xlop.CaseSensitive, _xlfn.LET(_xlpm._ignoreCase, FN.COERCE(_xlpm.CaseSensitive) = 0, _xlpm._chars, "" &amp; IF(_xlpm._ignoreCase, UPPER(_xlpm.CharSet), _xlpm.CharSet), _xlpm._xpath, "//s[translate(.,'" &amp; _xlpm._chars &amp; "','')='']", _xlpm.fnValidateCharSet, _xlfn.LAMBDA(_xlpm._textElement, IF(_xlpm._chars = "", FALSE, IF(FN.IS_EMPTY(_xlpm._textElement), FALSE, _xlfn.LET(_xlpm._textElementCased, IF(_xlpm._ignoreCase, UPPER(_xlpm._textElement), _xlpm._textElement), _xlpm._escapeText, SUBSTITUTE(SUBSTITUTE(_xlpm._textElementCased, "&amp;", "&amp;amp;"), "&lt;", "&amp;lt;"), _xlpm._xml, "&lt;xml&gt;&lt;s&gt;" &amp; _xlpm._escapeText &amp; "&lt;/s&gt;&lt;/xml&gt;", NOT(ISERROR(_xlfn.FILTERXML(_xlpm._xml, _xlpm._xpath))))))), _xlfn.MAP(FN.NULLIFY(_xlpm.TextValue), _xlfn.LAMBDA(_xlpm._element, _xlpm.fnValidateCharSet(_xlpm._element)))))</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95" i="55" l="1" a="1"/>
  <c r="H195" i="55" s="1"/>
  <c r="E195" i="55" a="1"/>
  <c r="E195" i="55" s="1"/>
  <c r="I195" i="55" s="1" a="1"/>
  <c r="I195" i="55" s="1"/>
  <c r="H194" i="55" a="1"/>
  <c r="H194" i="55" s="1"/>
  <c r="E194" i="55" a="1"/>
  <c r="E194" i="55" s="1"/>
  <c r="I194" i="55" s="1" a="1"/>
  <c r="I194" i="55" s="1"/>
  <c r="E193" i="55" a="1"/>
  <c r="E193" i="55" s="1"/>
  <c r="I193" i="55" s="1" a="1"/>
  <c r="I193" i="55" s="1"/>
  <c r="E192" i="55" a="1"/>
  <c r="E192" i="55" s="1"/>
  <c r="I192" i="55" s="1" a="1"/>
  <c r="I192" i="55" s="1"/>
  <c r="E191" i="55" a="1"/>
  <c r="E191" i="55" s="1"/>
  <c r="I191" i="55" s="1" a="1"/>
  <c r="B168" i="55" a="1"/>
  <c r="B168" i="55" s="1"/>
  <c r="I191" i="55" l="1"/>
  <c r="H191" i="55" a="1"/>
  <c r="H191" i="55" s="1"/>
  <c r="H192" i="55" a="1"/>
  <c r="H192" i="55" s="1"/>
  <c r="H193" i="55" a="1"/>
  <c r="H193" i="55" s="1"/>
  <c r="E162" i="55" l="1" a="1"/>
  <c r="E162" i="55" s="1"/>
  <c r="A149" i="55" a="1"/>
  <c r="A149" i="55" s="1"/>
  <c r="B157" i="55" a="1"/>
  <c r="B157" i="55" s="1"/>
  <c r="A157" i="55" a="1"/>
  <c r="A157" i="55" s="1"/>
  <c r="C133" i="55" a="1"/>
  <c r="C133" i="55" s="1"/>
  <c r="E146" i="55"/>
  <c r="A123" i="55" a="1"/>
  <c r="A123" i="55" s="1"/>
  <c r="B128" i="55" s="1" a="1"/>
  <c r="B128" i="55" s="1"/>
  <c r="M121" i="55" a="1"/>
  <c r="M121" i="55" s="1"/>
  <c r="O121" i="55" s="1" a="1"/>
  <c r="H121" i="55" s="1" a="1"/>
  <c r="H121" i="55" s="1"/>
  <c r="M120" i="55" a="1"/>
  <c r="M120" i="55" s="1"/>
  <c r="O120" i="55" s="1" a="1"/>
  <c r="G120" i="55" s="1" a="1"/>
  <c r="G120" i="55" s="1"/>
  <c r="M119" i="55" a="1"/>
  <c r="M119" i="55" s="1"/>
  <c r="O119" i="55" s="1" a="1"/>
  <c r="G119" i="55" s="1" a="1"/>
  <c r="G119" i="55" s="1"/>
  <c r="M118" i="55" a="1"/>
  <c r="M118" i="55" s="1"/>
  <c r="O118" i="55" s="1" a="1"/>
  <c r="G118" i="55" s="1" a="1"/>
  <c r="G118" i="55" s="1"/>
  <c r="M117" i="55" a="1"/>
  <c r="M117" i="55" s="1"/>
  <c r="O117" i="55" s="1" a="1"/>
  <c r="E117" i="55" s="1" a="1"/>
  <c r="E117" i="55" s="1"/>
  <c r="M116" i="55" a="1"/>
  <c r="M116" i="55" s="1"/>
  <c r="O116" i="55" s="1" a="1"/>
  <c r="C116" i="55" s="1"/>
  <c r="M115" i="55" a="1"/>
  <c r="M115" i="55" s="1"/>
  <c r="O115" i="55" s="1" a="1"/>
  <c r="H115" i="55" s="1" a="1"/>
  <c r="H115" i="55" s="1"/>
  <c r="M114" i="55" a="1"/>
  <c r="M114" i="55" s="1"/>
  <c r="O114" i="55" s="1" a="1"/>
  <c r="M113" i="55" a="1"/>
  <c r="M113" i="55" s="1"/>
  <c r="O113" i="55" s="1" a="1"/>
  <c r="H113" i="55" s="1" a="1"/>
  <c r="H113" i="55" s="1"/>
  <c r="M112" i="55" a="1"/>
  <c r="M112" i="55" s="1"/>
  <c r="O112" i="55" s="1" a="1"/>
  <c r="H112" i="55" s="1" a="1"/>
  <c r="H112" i="55" s="1"/>
  <c r="M111" i="55" a="1"/>
  <c r="M111" i="55" s="1"/>
  <c r="O111" i="55" s="1" a="1"/>
  <c r="H111" i="55" s="1" a="1"/>
  <c r="H111" i="55" s="1"/>
  <c r="M110" i="55" a="1"/>
  <c r="M110" i="55" s="1"/>
  <c r="O110" i="55" s="1" a="1"/>
  <c r="F110" i="55" s="1" a="1"/>
  <c r="F110" i="55" s="1"/>
  <c r="M109" i="55" a="1"/>
  <c r="M109" i="55" s="1"/>
  <c r="O109" i="55" s="1" a="1"/>
  <c r="E109" i="55" s="1" a="1"/>
  <c r="E109" i="55" s="1"/>
  <c r="M108" i="55" a="1"/>
  <c r="M108" i="55" s="1"/>
  <c r="O108" i="55" s="1" a="1"/>
  <c r="C108" i="55" s="1"/>
  <c r="M107" i="55" a="1"/>
  <c r="M107" i="55" s="1"/>
  <c r="O107" i="55" s="1" a="1"/>
  <c r="C107" i="55" s="1"/>
  <c r="M106" i="55" a="1"/>
  <c r="M106" i="55" s="1"/>
  <c r="O106" i="55" s="1" a="1"/>
  <c r="M105" i="55" a="1"/>
  <c r="M105" i="55" s="1"/>
  <c r="O105" i="55" s="1" a="1"/>
  <c r="H105" i="55" s="1" a="1"/>
  <c r="H105" i="55" s="1"/>
  <c r="M104" i="55" a="1"/>
  <c r="M104" i="55" s="1"/>
  <c r="O104" i="55" s="1" a="1"/>
  <c r="G104" i="55" s="1" a="1"/>
  <c r="G104" i="55" s="1"/>
  <c r="M103" i="55" a="1"/>
  <c r="M103" i="55" s="1"/>
  <c r="O103" i="55" s="1" a="1"/>
  <c r="H103" i="55" s="1" a="1"/>
  <c r="H103" i="55" s="1"/>
  <c r="M102" i="55" a="1"/>
  <c r="M102" i="55" s="1"/>
  <c r="O102" i="55" s="1" a="1"/>
  <c r="G102" i="55" s="1" a="1"/>
  <c r="G102" i="55" s="1"/>
  <c r="M101" i="55" a="1"/>
  <c r="M101" i="55" s="1"/>
  <c r="O101" i="55" s="1" a="1"/>
  <c r="G101" i="55" s="1" a="1"/>
  <c r="G101" i="55" s="1"/>
  <c r="M100" i="55" a="1"/>
  <c r="M100" i="55" s="1"/>
  <c r="O100" i="55" s="1" a="1"/>
  <c r="G100" i="55" s="1" a="1"/>
  <c r="G100" i="55" s="1"/>
  <c r="M99" i="55" a="1"/>
  <c r="M99" i="55" s="1"/>
  <c r="O99" i="55" s="1" a="1"/>
  <c r="G99" i="55" s="1" a="1"/>
  <c r="G99" i="55" s="1"/>
  <c r="M98" i="55" a="1"/>
  <c r="M98" i="55" s="1"/>
  <c r="O98" i="55" s="1" a="1"/>
  <c r="G98" i="55" s="1" a="1"/>
  <c r="G98" i="55" s="1"/>
  <c r="M97" i="55" a="1"/>
  <c r="M97" i="55" s="1"/>
  <c r="O97" i="55" s="1" a="1"/>
  <c r="O97" i="55" s="1"/>
  <c r="C30" i="55"/>
  <c r="M93" i="55" a="1"/>
  <c r="M93" i="55" s="1"/>
  <c r="O93" i="55" s="1" a="1"/>
  <c r="H93" i="55" s="1" a="1"/>
  <c r="H93" i="55" s="1"/>
  <c r="M92" i="55" a="1"/>
  <c r="M92" i="55" s="1"/>
  <c r="O92" i="55" s="1" a="1"/>
  <c r="H92" i="55" s="1" a="1"/>
  <c r="H92" i="55" s="1"/>
  <c r="M91" i="55" a="1"/>
  <c r="M91" i="55" s="1"/>
  <c r="O91" i="55" s="1" a="1"/>
  <c r="C91" i="55" s="1"/>
  <c r="M90" i="55" a="1"/>
  <c r="M90" i="55" s="1"/>
  <c r="O90" i="55" s="1" a="1"/>
  <c r="H90" i="55" s="1" a="1"/>
  <c r="H90" i="55" s="1"/>
  <c r="M89" i="55" a="1"/>
  <c r="M89" i="55" s="1"/>
  <c r="O89" i="55" s="1" a="1"/>
  <c r="H89" i="55" s="1" a="1"/>
  <c r="H89" i="55" s="1"/>
  <c r="M88" i="55" a="1"/>
  <c r="M88" i="55" s="1"/>
  <c r="O88" i="55" s="1" a="1"/>
  <c r="H88" i="55" s="1" a="1"/>
  <c r="H88" i="55" s="1"/>
  <c r="M87" i="55" a="1"/>
  <c r="M87" i="55" s="1"/>
  <c r="O87" i="55" s="1" a="1"/>
  <c r="H87" i="55" s="1" a="1"/>
  <c r="H87" i="55" s="1"/>
  <c r="M86" i="55" a="1"/>
  <c r="M86" i="55" s="1"/>
  <c r="O86" i="55" s="1" a="1"/>
  <c r="H86" i="55" s="1" a="1"/>
  <c r="H86" i="55" s="1"/>
  <c r="M85" i="55" a="1"/>
  <c r="M85" i="55" s="1"/>
  <c r="O85" i="55" s="1" a="1"/>
  <c r="E85" i="55" s="1" a="1"/>
  <c r="E85" i="55" s="1"/>
  <c r="M84" i="55" a="1"/>
  <c r="M84" i="55" s="1"/>
  <c r="O84" i="55" s="1" a="1"/>
  <c r="F84" i="55" s="1" a="1"/>
  <c r="F84" i="55" s="1"/>
  <c r="M83" i="55" a="1"/>
  <c r="M83" i="55" s="1"/>
  <c r="O83" i="55" s="1" a="1"/>
  <c r="H83" i="55" s="1" a="1"/>
  <c r="H83" i="55" s="1"/>
  <c r="M82" i="55" a="1"/>
  <c r="M82" i="55" s="1"/>
  <c r="O82" i="55" s="1" a="1"/>
  <c r="H82" i="55" s="1" a="1"/>
  <c r="H82" i="55" s="1"/>
  <c r="M81" i="55" a="1"/>
  <c r="M81" i="55" s="1"/>
  <c r="O81" i="55" s="1" a="1"/>
  <c r="H81" i="55" s="1" a="1"/>
  <c r="H81" i="55" s="1"/>
  <c r="M80" i="55" a="1"/>
  <c r="M80" i="55" s="1"/>
  <c r="O80" i="55" s="1" a="1"/>
  <c r="H80" i="55" s="1" a="1"/>
  <c r="H80" i="55" s="1"/>
  <c r="M79" i="55" a="1"/>
  <c r="M79" i="55" s="1"/>
  <c r="O79" i="55" s="1" a="1"/>
  <c r="H79" i="55" s="1" a="1"/>
  <c r="H79" i="55" s="1"/>
  <c r="M78" i="55" a="1"/>
  <c r="M78" i="55" s="1"/>
  <c r="O78" i="55" s="1" a="1"/>
  <c r="H78" i="55" s="1" a="1"/>
  <c r="H78" i="55" s="1"/>
  <c r="M77" i="55" a="1"/>
  <c r="M77" i="55" s="1"/>
  <c r="O77" i="55" s="1" a="1"/>
  <c r="D77" i="55" s="1" a="1"/>
  <c r="D77" i="55" s="1"/>
  <c r="M76" i="55" a="1"/>
  <c r="M76" i="55" s="1"/>
  <c r="O76" i="55" s="1" a="1"/>
  <c r="E76" i="55" s="1" a="1"/>
  <c r="E76" i="55" s="1"/>
  <c r="M75" i="55" a="1"/>
  <c r="M75" i="55" s="1"/>
  <c r="O75" i="55" s="1" a="1"/>
  <c r="H75" i="55" s="1" a="1"/>
  <c r="H75" i="55" s="1"/>
  <c r="M74" i="55" a="1"/>
  <c r="M74" i="55" s="1"/>
  <c r="O74" i="55" s="1" a="1"/>
  <c r="H74" i="55" s="1" a="1"/>
  <c r="H74" i="55" s="1"/>
  <c r="M73" i="55" a="1"/>
  <c r="M73" i="55" s="1"/>
  <c r="O73" i="55" s="1" a="1"/>
  <c r="H73" i="55" s="1" a="1"/>
  <c r="H73" i="55" s="1"/>
  <c r="M72" i="55" a="1"/>
  <c r="M72" i="55" s="1"/>
  <c r="O72" i="55" s="1" a="1"/>
  <c r="H72" i="55" s="1" a="1"/>
  <c r="H72" i="55" s="1"/>
  <c r="M71" i="55" a="1"/>
  <c r="M71" i="55" s="1"/>
  <c r="O71" i="55" s="1" a="1"/>
  <c r="H71" i="55" s="1" a="1"/>
  <c r="H71" i="55" s="1"/>
  <c r="M70" i="55" a="1"/>
  <c r="M70" i="55" s="1"/>
  <c r="O70" i="55" s="1" a="1"/>
  <c r="H70" i="55" s="1" a="1"/>
  <c r="H70" i="55" s="1"/>
  <c r="M69" i="55" a="1"/>
  <c r="M69" i="55" s="1"/>
  <c r="D31" i="55" a="1"/>
  <c r="D31" i="55" s="1"/>
  <c r="A184" i="55" l="1" a="1"/>
  <c r="A184" i="55" s="1"/>
  <c r="B164" i="55" a="1"/>
  <c r="B164" i="55" s="1"/>
  <c r="B177" i="55" s="1" a="1"/>
  <c r="B177" i="55" s="1"/>
  <c r="A158" i="55" a="1"/>
  <c r="A158" i="55" s="1"/>
  <c r="A146" i="55" s="1" a="1"/>
  <c r="A146" i="55" s="1"/>
  <c r="C105" i="55"/>
  <c r="C128" i="55" a="1"/>
  <c r="C128" i="55" s="1"/>
  <c r="D128" i="55" s="1" a="1"/>
  <c r="D128" i="55" s="1"/>
  <c r="G109" i="55" a="1"/>
  <c r="G109" i="55" s="1"/>
  <c r="G116" i="55" a="1"/>
  <c r="G116" i="55" s="1"/>
  <c r="O123" i="55" a="1"/>
  <c r="O123" i="55" s="1"/>
  <c r="E104" i="55" a="1"/>
  <c r="E104" i="55" s="1"/>
  <c r="F128" i="55"/>
  <c r="C106" i="55"/>
  <c r="E106" i="55" a="1"/>
  <c r="E106" i="55" s="1"/>
  <c r="F104" i="55" a="1"/>
  <c r="F104" i="55" s="1"/>
  <c r="H104" i="55" a="1"/>
  <c r="H104" i="55" s="1"/>
  <c r="E107" i="55" a="1"/>
  <c r="E107" i="55" s="1"/>
  <c r="H117" i="55" a="1"/>
  <c r="H117" i="55" s="1"/>
  <c r="H101" i="55" a="1"/>
  <c r="H101" i="55" s="1"/>
  <c r="G107" i="55" a="1"/>
  <c r="G107" i="55" s="1"/>
  <c r="C113" i="55"/>
  <c r="E105" i="55" a="1"/>
  <c r="E105" i="55" s="1"/>
  <c r="C104" i="55"/>
  <c r="E116" i="55" a="1"/>
  <c r="E116" i="55" s="1"/>
  <c r="H114" i="55" a="1"/>
  <c r="H114" i="55" s="1"/>
  <c r="E114" i="55" a="1"/>
  <c r="E114" i="55" s="1"/>
  <c r="C114" i="55"/>
  <c r="F106" i="55" a="1"/>
  <c r="F106" i="55" s="1"/>
  <c r="H107" i="55" a="1"/>
  <c r="H107" i="55" s="1"/>
  <c r="H109" i="55" a="1"/>
  <c r="H109" i="55" s="1"/>
  <c r="E113" i="55" a="1"/>
  <c r="E113" i="55" s="1"/>
  <c r="C120" i="55"/>
  <c r="G106" i="55" a="1"/>
  <c r="G106" i="55" s="1"/>
  <c r="F113" i="55" a="1"/>
  <c r="F113" i="55" s="1"/>
  <c r="C115" i="55"/>
  <c r="F117" i="55" a="1"/>
  <c r="F117" i="55" s="1"/>
  <c r="H120" i="55" a="1"/>
  <c r="H120" i="55" s="1"/>
  <c r="E108" i="55" a="1"/>
  <c r="E108" i="55" s="1"/>
  <c r="G110" i="55" a="1"/>
  <c r="G110" i="55" s="1"/>
  <c r="G113" i="55" a="1"/>
  <c r="G113" i="55" s="1"/>
  <c r="E115" i="55" a="1"/>
  <c r="E115" i="55" s="1"/>
  <c r="G117" i="55" a="1"/>
  <c r="G117" i="55" s="1"/>
  <c r="F108" i="55" a="1"/>
  <c r="F108" i="55" s="1"/>
  <c r="H110" i="55" a="1"/>
  <c r="H110" i="55" s="1"/>
  <c r="F115" i="55" a="1"/>
  <c r="F115" i="55" s="1"/>
  <c r="G108" i="55" a="1"/>
  <c r="G108" i="55" s="1"/>
  <c r="C121" i="55"/>
  <c r="F107" i="55" a="1"/>
  <c r="F107" i="55" s="1"/>
  <c r="F109" i="55" a="1"/>
  <c r="F109" i="55" s="1"/>
  <c r="F116" i="55" a="1"/>
  <c r="F116" i="55" s="1"/>
  <c r="H119" i="55" a="1"/>
  <c r="H119" i="55" s="1"/>
  <c r="O69" i="55" a="1"/>
  <c r="O69" i="55" s="1"/>
  <c r="Z69" i="55" s="1"/>
  <c r="F105" i="55" a="1"/>
  <c r="F105" i="55" s="1"/>
  <c r="C112" i="55"/>
  <c r="H118" i="55" a="1"/>
  <c r="H118" i="55" s="1"/>
  <c r="H102" i="55" a="1"/>
  <c r="H102" i="55" s="1"/>
  <c r="F114" i="55" a="1"/>
  <c r="F114" i="55" s="1"/>
  <c r="E101" i="55" a="1"/>
  <c r="E101" i="55" s="1"/>
  <c r="E102" i="55" a="1"/>
  <c r="E102" i="55" s="1"/>
  <c r="F103" i="55" a="1"/>
  <c r="F103" i="55" s="1"/>
  <c r="G105" i="55" a="1"/>
  <c r="G105" i="55" s="1"/>
  <c r="H106" i="55" a="1"/>
  <c r="H106" i="55" s="1"/>
  <c r="H108" i="55" a="1"/>
  <c r="H108" i="55" s="1"/>
  <c r="E111" i="55" a="1"/>
  <c r="E111" i="55" s="1"/>
  <c r="F112" i="55" a="1"/>
  <c r="F112" i="55" s="1"/>
  <c r="G114" i="55" a="1"/>
  <c r="G114" i="55" s="1"/>
  <c r="G115" i="55" a="1"/>
  <c r="G115" i="55" s="1"/>
  <c r="H116" i="55" a="1"/>
  <c r="H116" i="55" s="1"/>
  <c r="C119" i="55"/>
  <c r="E120" i="55" a="1"/>
  <c r="E120" i="55" s="1"/>
  <c r="E121" i="55" a="1"/>
  <c r="E121" i="55" s="1"/>
  <c r="F101" i="55" a="1"/>
  <c r="F101" i="55" s="1"/>
  <c r="F102" i="55" a="1"/>
  <c r="F102" i="55" s="1"/>
  <c r="G103" i="55" a="1"/>
  <c r="G103" i="55" s="1"/>
  <c r="C110" i="55"/>
  <c r="F111" i="55" a="1"/>
  <c r="F111" i="55" s="1"/>
  <c r="G112" i="55" a="1"/>
  <c r="G112" i="55" s="1"/>
  <c r="C118" i="55"/>
  <c r="E119" i="55" a="1"/>
  <c r="E119" i="55" s="1"/>
  <c r="F120" i="55" a="1"/>
  <c r="F120" i="55" s="1"/>
  <c r="F121" i="55" a="1"/>
  <c r="F121" i="55" s="1"/>
  <c r="C109" i="55"/>
  <c r="E110" i="55" a="1"/>
  <c r="E110" i="55" s="1"/>
  <c r="G111" i="55" a="1"/>
  <c r="G111" i="55" s="1"/>
  <c r="C117" i="55"/>
  <c r="E118" i="55" a="1"/>
  <c r="E118" i="55" s="1"/>
  <c r="F119" i="55" a="1"/>
  <c r="F119" i="55" s="1"/>
  <c r="G121" i="55" a="1"/>
  <c r="G121" i="55" s="1"/>
  <c r="C103" i="55"/>
  <c r="C101" i="55"/>
  <c r="C102" i="55"/>
  <c r="E103" i="55" a="1"/>
  <c r="E103" i="55" s="1"/>
  <c r="C111" i="55"/>
  <c r="E112" i="55" a="1"/>
  <c r="E112" i="55" s="1"/>
  <c r="F118" i="55" a="1"/>
  <c r="F118" i="55" s="1"/>
  <c r="H100" i="55" a="1"/>
  <c r="H100" i="55" s="1"/>
  <c r="C100" i="55"/>
  <c r="E100" i="55" a="1"/>
  <c r="E100" i="55" s="1"/>
  <c r="F100" i="55" a="1"/>
  <c r="F100" i="55" s="1"/>
  <c r="H99" i="55" a="1"/>
  <c r="H99" i="55" s="1"/>
  <c r="C99" i="55"/>
  <c r="E99" i="55" a="1"/>
  <c r="E99" i="55" s="1"/>
  <c r="F99" i="55" a="1"/>
  <c r="F99" i="55" s="1"/>
  <c r="F98" i="55" a="1"/>
  <c r="F98" i="55" s="1"/>
  <c r="H98" i="55" a="1"/>
  <c r="H98" i="55" s="1"/>
  <c r="C98" i="55"/>
  <c r="E98" i="55" a="1"/>
  <c r="E98" i="55" s="1"/>
  <c r="G97" i="55" a="1"/>
  <c r="G97" i="55" s="1"/>
  <c r="D98" i="55" a="1"/>
  <c r="D98" i="55" s="1"/>
  <c r="O98" i="55"/>
  <c r="O110" i="55"/>
  <c r="D110" i="55" a="1"/>
  <c r="D110" i="55" s="1"/>
  <c r="D119" i="55" a="1"/>
  <c r="D119" i="55" s="1"/>
  <c r="O119" i="55"/>
  <c r="D120" i="55" a="1"/>
  <c r="D120" i="55" s="1"/>
  <c r="O120" i="55"/>
  <c r="D109" i="55" a="1"/>
  <c r="D109" i="55" s="1"/>
  <c r="O109" i="55"/>
  <c r="O118" i="55"/>
  <c r="D118" i="55" a="1"/>
  <c r="D118" i="55" s="1"/>
  <c r="O105" i="55"/>
  <c r="D105" i="55" a="1"/>
  <c r="D105" i="55" s="1"/>
  <c r="D108" i="55" a="1"/>
  <c r="D108" i="55" s="1"/>
  <c r="O108" i="55"/>
  <c r="D117" i="55" a="1"/>
  <c r="D117" i="55" s="1"/>
  <c r="O117" i="55"/>
  <c r="D111" i="55" a="1"/>
  <c r="D111" i="55" s="1"/>
  <c r="O111" i="55"/>
  <c r="D112" i="55" a="1"/>
  <c r="D112" i="55" s="1"/>
  <c r="O112" i="55"/>
  <c r="D104" i="55" a="1"/>
  <c r="D104" i="55" s="1"/>
  <c r="O104" i="55"/>
  <c r="D106" i="55" a="1"/>
  <c r="D106" i="55" s="1"/>
  <c r="O106" i="55"/>
  <c r="O107" i="55"/>
  <c r="D107" i="55" a="1"/>
  <c r="D107" i="55" s="1"/>
  <c r="D116" i="55" a="1"/>
  <c r="D116" i="55" s="1"/>
  <c r="O116" i="55"/>
  <c r="D103" i="55" a="1"/>
  <c r="D103" i="55" s="1"/>
  <c r="O103" i="55"/>
  <c r="O115" i="55"/>
  <c r="D115" i="55" a="1"/>
  <c r="D115" i="55" s="1"/>
  <c r="O102" i="55"/>
  <c r="D102" i="55" a="1"/>
  <c r="D102" i="55" s="1"/>
  <c r="O113" i="55"/>
  <c r="D113" i="55" a="1"/>
  <c r="D113" i="55" s="1"/>
  <c r="O99" i="55"/>
  <c r="D99" i="55" a="1"/>
  <c r="D99" i="55" s="1"/>
  <c r="D100" i="55" a="1"/>
  <c r="D100" i="55" s="1"/>
  <c r="O100" i="55"/>
  <c r="D101" i="55" a="1"/>
  <c r="D101" i="55" s="1"/>
  <c r="O101" i="55"/>
  <c r="D114" i="55" a="1"/>
  <c r="D114" i="55" s="1"/>
  <c r="O114" i="55"/>
  <c r="O121" i="55"/>
  <c r="D121" i="55" a="1"/>
  <c r="D121" i="55" s="1"/>
  <c r="H91" i="55" a="1"/>
  <c r="H91" i="55" s="1"/>
  <c r="H76" i="55" a="1"/>
  <c r="H76" i="55" s="1"/>
  <c r="H77" i="55" a="1"/>
  <c r="H77" i="55" s="1"/>
  <c r="H84" i="55" a="1"/>
  <c r="H84" i="55" s="1"/>
  <c r="H85" i="55" a="1"/>
  <c r="H85" i="55" s="1"/>
  <c r="G71" i="55" a="1"/>
  <c r="G71" i="55" s="1"/>
  <c r="C71" i="55"/>
  <c r="C70" i="55"/>
  <c r="G70" i="55" a="1"/>
  <c r="G70" i="55" s="1"/>
  <c r="D71" i="55" a="1"/>
  <c r="D71" i="55" s="1"/>
  <c r="F71" i="55" a="1"/>
  <c r="F71" i="55" s="1"/>
  <c r="F70" i="55" a="1"/>
  <c r="F70" i="55" s="1"/>
  <c r="D70" i="55" a="1"/>
  <c r="D70" i="55" s="1"/>
  <c r="E70" i="55" a="1"/>
  <c r="E70" i="55" s="1"/>
  <c r="E71" i="55" a="1"/>
  <c r="E71" i="55" s="1"/>
  <c r="D92" i="55" a="1"/>
  <c r="D92" i="55" s="1"/>
  <c r="C92" i="55"/>
  <c r="D78" i="55" a="1"/>
  <c r="D78" i="55" s="1"/>
  <c r="C78" i="55"/>
  <c r="G78" i="55" a="1"/>
  <c r="G78" i="55" s="1"/>
  <c r="E86" i="55" a="1"/>
  <c r="E86" i="55" s="1"/>
  <c r="D86" i="55" a="1"/>
  <c r="D86" i="55" s="1"/>
  <c r="C86" i="55"/>
  <c r="G86" i="55" a="1"/>
  <c r="G86" i="55" s="1"/>
  <c r="F86" i="55" a="1"/>
  <c r="F86" i="55" s="1"/>
  <c r="G79" i="55" a="1"/>
  <c r="G79" i="55" s="1"/>
  <c r="F79" i="55" a="1"/>
  <c r="F79" i="55" s="1"/>
  <c r="E79" i="55" a="1"/>
  <c r="E79" i="55" s="1"/>
  <c r="G87" i="55" a="1"/>
  <c r="G87" i="55" s="1"/>
  <c r="F87" i="55" a="1"/>
  <c r="F87" i="55" s="1"/>
  <c r="E87" i="55" a="1"/>
  <c r="E87" i="55" s="1"/>
  <c r="C87" i="55"/>
  <c r="D87" i="55" a="1"/>
  <c r="D87" i="55" s="1"/>
  <c r="D72" i="55" a="1"/>
  <c r="D72" i="55" s="1"/>
  <c r="C72" i="55"/>
  <c r="G72" i="55" a="1"/>
  <c r="G72" i="55" s="1"/>
  <c r="F72" i="55" a="1"/>
  <c r="F72" i="55" s="1"/>
  <c r="F80" i="55" a="1"/>
  <c r="F80" i="55" s="1"/>
  <c r="E80" i="55" a="1"/>
  <c r="E80" i="55" s="1"/>
  <c r="D80" i="55" a="1"/>
  <c r="D80" i="55" s="1"/>
  <c r="C88" i="55"/>
  <c r="G88" i="55" a="1"/>
  <c r="G88" i="55" s="1"/>
  <c r="F88" i="55" a="1"/>
  <c r="F88" i="55" s="1"/>
  <c r="E88" i="55" a="1"/>
  <c r="E88" i="55" s="1"/>
  <c r="F75" i="55" a="1"/>
  <c r="F75" i="55" s="1"/>
  <c r="E75" i="55" a="1"/>
  <c r="E75" i="55" s="1"/>
  <c r="G83" i="55" a="1"/>
  <c r="G83" i="55" s="1"/>
  <c r="F83" i="55" a="1"/>
  <c r="F83" i="55" s="1"/>
  <c r="E83" i="55" a="1"/>
  <c r="E83" i="55" s="1"/>
  <c r="G73" i="55" a="1"/>
  <c r="G73" i="55" s="1"/>
  <c r="F73" i="55" a="1"/>
  <c r="F73" i="55" s="1"/>
  <c r="D81" i="55" a="1"/>
  <c r="D81" i="55" s="1"/>
  <c r="C81" i="55"/>
  <c r="G81" i="55" a="1"/>
  <c r="G81" i="55" s="1"/>
  <c r="F89" i="55" a="1"/>
  <c r="F89" i="55" s="1"/>
  <c r="E89" i="55" a="1"/>
  <c r="E89" i="55" s="1"/>
  <c r="D89" i="55" a="1"/>
  <c r="D89" i="55" s="1"/>
  <c r="C89" i="55"/>
  <c r="G74" i="55" a="1"/>
  <c r="G74" i="55" s="1"/>
  <c r="F74" i="55" a="1"/>
  <c r="F74" i="55" s="1"/>
  <c r="E74" i="55" a="1"/>
  <c r="E74" i="55" s="1"/>
  <c r="C82" i="55"/>
  <c r="G82" i="55" a="1"/>
  <c r="G82" i="55" s="1"/>
  <c r="F82" i="55" a="1"/>
  <c r="F82" i="55" s="1"/>
  <c r="E90" i="55" a="1"/>
  <c r="E90" i="55" s="1"/>
  <c r="D90" i="55" a="1"/>
  <c r="D90" i="55" s="1"/>
  <c r="D73" i="55" a="1"/>
  <c r="D73" i="55" s="1"/>
  <c r="C74" i="55"/>
  <c r="G76" i="55" a="1"/>
  <c r="G76" i="55" s="1"/>
  <c r="F77" i="55" a="1"/>
  <c r="F77" i="55" s="1"/>
  <c r="F78" i="55" a="1"/>
  <c r="F78" i="55" s="1"/>
  <c r="C79" i="55"/>
  <c r="C80" i="55"/>
  <c r="G85" i="55" a="1"/>
  <c r="G85" i="55" s="1"/>
  <c r="G90" i="55" a="1"/>
  <c r="G90" i="55" s="1"/>
  <c r="E91" i="55" a="1"/>
  <c r="E91" i="55" s="1"/>
  <c r="E92" i="55" a="1"/>
  <c r="E92" i="55" s="1"/>
  <c r="C93" i="55"/>
  <c r="E72" i="55" a="1"/>
  <c r="E72" i="55" s="1"/>
  <c r="C73" i="55"/>
  <c r="G75" i="55" a="1"/>
  <c r="G75" i="55" s="1"/>
  <c r="F76" i="55" a="1"/>
  <c r="F76" i="55" s="1"/>
  <c r="E77" i="55" a="1"/>
  <c r="E77" i="55" s="1"/>
  <c r="E78" i="55" a="1"/>
  <c r="E78" i="55" s="1"/>
  <c r="G80" i="55" a="1"/>
  <c r="G80" i="55" s="1"/>
  <c r="E81" i="55" a="1"/>
  <c r="E81" i="55" s="1"/>
  <c r="D82" i="55" a="1"/>
  <c r="D82" i="55" s="1"/>
  <c r="G84" i="55" a="1"/>
  <c r="G84" i="55" s="1"/>
  <c r="F85" i="55" a="1"/>
  <c r="F85" i="55" s="1"/>
  <c r="D88" i="55" a="1"/>
  <c r="D88" i="55" s="1"/>
  <c r="G89" i="55" a="1"/>
  <c r="G89" i="55" s="1"/>
  <c r="F90" i="55" a="1"/>
  <c r="F90" i="55" s="1"/>
  <c r="D91" i="55" a="1"/>
  <c r="D91" i="55" s="1"/>
  <c r="E73" i="55" a="1"/>
  <c r="E73" i="55" s="1"/>
  <c r="D74" i="55" a="1"/>
  <c r="D74" i="55" s="1"/>
  <c r="G77" i="55" a="1"/>
  <c r="G77" i="55" s="1"/>
  <c r="D79" i="55" a="1"/>
  <c r="D79" i="55" s="1"/>
  <c r="F81" i="55" a="1"/>
  <c r="F81" i="55" s="1"/>
  <c r="E82" i="55" a="1"/>
  <c r="E82" i="55" s="1"/>
  <c r="C84" i="55"/>
  <c r="F91" i="55" a="1"/>
  <c r="F91" i="55" s="1"/>
  <c r="F92" i="55" a="1"/>
  <c r="F92" i="55" s="1"/>
  <c r="D93" i="55" a="1"/>
  <c r="D93" i="55" s="1"/>
  <c r="C75" i="55"/>
  <c r="C83" i="55"/>
  <c r="D84" i="55" a="1"/>
  <c r="D84" i="55" s="1"/>
  <c r="C90" i="55"/>
  <c r="G91" i="55" a="1"/>
  <c r="G91" i="55" s="1"/>
  <c r="E93" i="55" a="1"/>
  <c r="E93" i="55" s="1"/>
  <c r="D75" i="55" a="1"/>
  <c r="D75" i="55" s="1"/>
  <c r="C76" i="55"/>
  <c r="D83" i="55" a="1"/>
  <c r="D83" i="55" s="1"/>
  <c r="G92" i="55" a="1"/>
  <c r="G92" i="55" s="1"/>
  <c r="F93" i="55" a="1"/>
  <c r="F93" i="55" s="1"/>
  <c r="D76" i="55" a="1"/>
  <c r="D76" i="55" s="1"/>
  <c r="E84" i="55" a="1"/>
  <c r="E84" i="55" s="1"/>
  <c r="C85" i="55"/>
  <c r="G93" i="55" a="1"/>
  <c r="G93" i="55" s="1"/>
  <c r="C77" i="55"/>
  <c r="D85" i="55" a="1"/>
  <c r="D85" i="55" s="1"/>
  <c r="B33" i="55" a="1"/>
  <c r="B33" i="55" s="1"/>
  <c r="A34" i="55" a="1"/>
  <c r="A34" i="55" s="1"/>
  <c r="B34" i="55" a="1"/>
  <c r="B34" i="55" s="1"/>
  <c r="A31" i="55" a="1"/>
  <c r="A31" i="55" s="1"/>
  <c r="C31" i="55" a="1"/>
  <c r="C31" i="55" s="1"/>
  <c r="B31" i="55" a="1"/>
  <c r="B31" i="55" s="1"/>
  <c r="C32" i="55" a="1"/>
  <c r="C32" i="55" s="1"/>
  <c r="A32" i="55" a="1"/>
  <c r="A32" i="55" s="1"/>
  <c r="C33" i="55" a="1"/>
  <c r="C33" i="55" s="1"/>
  <c r="B32" i="55" a="1"/>
  <c r="B32" i="55" s="1"/>
  <c r="C34" i="55" a="1"/>
  <c r="C34" i="55" s="1"/>
  <c r="A33" i="55" a="1"/>
  <c r="A33" i="55" s="1"/>
  <c r="O82" i="55"/>
  <c r="Z82" i="55" s="1"/>
  <c r="O88" i="55"/>
  <c r="Z88" i="55" s="1"/>
  <c r="O76" i="55"/>
  <c r="Z76" i="55" s="1"/>
  <c r="O77" i="55"/>
  <c r="Z77" i="55" s="1"/>
  <c r="O89" i="55"/>
  <c r="Z89" i="55" s="1"/>
  <c r="O83" i="55"/>
  <c r="Z83" i="55" s="1"/>
  <c r="O72" i="55"/>
  <c r="Z72" i="55" s="1"/>
  <c r="O78" i="55"/>
  <c r="Z78" i="55" s="1"/>
  <c r="O70" i="55"/>
  <c r="Z70" i="55" s="1"/>
  <c r="O73" i="55"/>
  <c r="Z73" i="55" s="1"/>
  <c r="O84" i="55"/>
  <c r="Z84" i="55" s="1"/>
  <c r="O90" i="55"/>
  <c r="Z90" i="55" s="1"/>
  <c r="O79" i="55"/>
  <c r="Z79" i="55" s="1"/>
  <c r="O85" i="55"/>
  <c r="Z85" i="55" s="1"/>
  <c r="O91" i="55"/>
  <c r="Z91" i="55" s="1"/>
  <c r="O74" i="55"/>
  <c r="Z74" i="55" s="1"/>
  <c r="O80" i="55"/>
  <c r="Z80" i="55" s="1"/>
  <c r="O86" i="55"/>
  <c r="Z86" i="55" s="1"/>
  <c r="O87" i="55"/>
  <c r="Z87" i="55" s="1"/>
  <c r="O92" i="55"/>
  <c r="Z92" i="55" s="1"/>
  <c r="O75" i="55"/>
  <c r="Z75" i="55" s="1"/>
  <c r="O81" i="55"/>
  <c r="Z81" i="55" s="1"/>
  <c r="O93" i="55"/>
  <c r="Z93" i="55" s="1"/>
  <c r="O71" i="55"/>
  <c r="Z71" i="55" s="1"/>
  <c r="C183" i="55" l="1" a="1"/>
  <c r="C183" i="55" s="1"/>
  <c r="D69" i="55" a="1"/>
  <c r="D69" i="55" s="1"/>
  <c r="E128" i="55" a="1"/>
  <c r="E128" i="55" s="1"/>
  <c r="G128" i="55" s="1"/>
  <c r="G69" i="55" a="1"/>
  <c r="G69" i="55" s="1"/>
  <c r="F69" i="55" a="1"/>
  <c r="F69" i="55" s="1"/>
  <c r="C69" i="55"/>
  <c r="C97" i="55"/>
  <c r="E69" i="55" a="1"/>
  <c r="E69" i="55" s="1"/>
  <c r="D97" i="55" a="1"/>
  <c r="D97" i="55" s="1"/>
  <c r="F97" i="55" a="1"/>
  <c r="F97" i="55" s="1"/>
  <c r="E97" i="55" a="1"/>
  <c r="E97" i="55" s="1"/>
  <c r="H97" i="55" a="1"/>
  <c r="H97" i="55" s="1"/>
  <c r="H69" i="55" a="1"/>
  <c r="H69" i="55" s="1"/>
  <c r="A101" i="55" a="1"/>
  <c r="A101" i="55" s="1"/>
  <c r="B101" i="55" a="1"/>
  <c r="B101" i="55" s="1"/>
  <c r="A116" i="55" a="1"/>
  <c r="A116" i="55" s="1"/>
  <c r="B116" i="55" a="1"/>
  <c r="B116" i="55" s="1"/>
  <c r="B112" i="55" a="1"/>
  <c r="B112" i="55" s="1"/>
  <c r="A112" i="55" a="1"/>
  <c r="A112" i="55" s="1"/>
  <c r="A119" i="55" a="1"/>
  <c r="A119" i="55" s="1"/>
  <c r="B119" i="55" a="1"/>
  <c r="B119" i="55" s="1"/>
  <c r="B97" i="55" a="1"/>
  <c r="B97" i="55" s="1"/>
  <c r="A97" i="55" a="1"/>
  <c r="A97" i="55" s="1"/>
  <c r="B105" i="55" a="1"/>
  <c r="B105" i="55" s="1"/>
  <c r="A105" i="55" a="1"/>
  <c r="A105" i="55" s="1"/>
  <c r="A100" i="55" a="1"/>
  <c r="A100" i="55" s="1"/>
  <c r="B100" i="55" a="1"/>
  <c r="B100" i="55" s="1"/>
  <c r="B113" i="55" a="1"/>
  <c r="B113" i="55" s="1"/>
  <c r="A113" i="55" a="1"/>
  <c r="A113" i="55" s="1"/>
  <c r="A111" i="55" a="1"/>
  <c r="A111" i="55" s="1"/>
  <c r="B111" i="55" a="1"/>
  <c r="B111" i="55" s="1"/>
  <c r="B102" i="55" a="1"/>
  <c r="B102" i="55" s="1"/>
  <c r="A102" i="55" a="1"/>
  <c r="A102" i="55" s="1"/>
  <c r="B107" i="55" a="1"/>
  <c r="B107" i="55" s="1"/>
  <c r="A107" i="55" a="1"/>
  <c r="A107" i="55" s="1"/>
  <c r="B118" i="55" a="1"/>
  <c r="B118" i="55" s="1"/>
  <c r="A118" i="55" a="1"/>
  <c r="A118" i="55" s="1"/>
  <c r="B110" i="55" a="1"/>
  <c r="B110" i="55" s="1"/>
  <c r="A110" i="55" a="1"/>
  <c r="A110" i="55" s="1"/>
  <c r="B121" i="55" a="1"/>
  <c r="B121" i="55" s="1"/>
  <c r="A121" i="55" a="1"/>
  <c r="A121" i="55" s="1"/>
  <c r="B99" i="55" a="1"/>
  <c r="B99" i="55" s="1"/>
  <c r="A99" i="55" a="1"/>
  <c r="A99" i="55" s="1"/>
  <c r="B115" i="55" a="1"/>
  <c r="B115" i="55" s="1"/>
  <c r="A115" i="55" a="1"/>
  <c r="A115" i="55" s="1"/>
  <c r="A114" i="55" a="1"/>
  <c r="A114" i="55" s="1"/>
  <c r="B114" i="55" a="1"/>
  <c r="B114" i="55" s="1"/>
  <c r="A103" i="55" a="1"/>
  <c r="A103" i="55" s="1"/>
  <c r="B103" i="55" a="1"/>
  <c r="B103" i="55" s="1"/>
  <c r="B104" i="55" a="1"/>
  <c r="B104" i="55" s="1"/>
  <c r="A104" i="55" a="1"/>
  <c r="A104" i="55" s="1"/>
  <c r="A108" i="55" a="1"/>
  <c r="A108" i="55" s="1"/>
  <c r="B108" i="55" a="1"/>
  <c r="B108" i="55" s="1"/>
  <c r="B120" i="55" a="1"/>
  <c r="B120" i="55" s="1"/>
  <c r="A120" i="55" a="1"/>
  <c r="A120" i="55" s="1"/>
  <c r="B106" i="55" a="1"/>
  <c r="B106" i="55" s="1"/>
  <c r="A106" i="55" a="1"/>
  <c r="A106" i="55" s="1"/>
  <c r="B117" i="55" a="1"/>
  <c r="B117" i="55" s="1"/>
  <c r="A117" i="55" a="1"/>
  <c r="A117" i="55" s="1"/>
  <c r="B109" i="55" a="1"/>
  <c r="B109" i="55" s="1"/>
  <c r="A109" i="55" a="1"/>
  <c r="A109" i="55" s="1"/>
  <c r="A98" i="55" a="1"/>
  <c r="A98" i="55" s="1"/>
  <c r="B98" i="55" a="1"/>
  <c r="B98" i="55" s="1"/>
  <c r="B93" i="55" a="1"/>
  <c r="B93" i="55" s="1"/>
  <c r="A93" i="55" a="1"/>
  <c r="A93" i="55" s="1"/>
  <c r="B91" i="55" a="1"/>
  <c r="B91" i="55" s="1"/>
  <c r="A91" i="55" a="1"/>
  <c r="A91" i="55" s="1"/>
  <c r="B73" i="55" a="1"/>
  <c r="B73" i="55" s="1"/>
  <c r="A73" i="55" a="1"/>
  <c r="A73" i="55" s="1"/>
  <c r="B88" i="55" a="1"/>
  <c r="B88" i="55" s="1"/>
  <c r="A88" i="55" a="1"/>
  <c r="A88" i="55" s="1"/>
  <c r="B81" i="55" a="1"/>
  <c r="B81" i="55" s="1"/>
  <c r="A81" i="55" a="1"/>
  <c r="A81" i="55" s="1"/>
  <c r="B85" i="55" a="1"/>
  <c r="B85" i="55" s="1"/>
  <c r="A85" i="55" a="1"/>
  <c r="A85" i="55" s="1"/>
  <c r="B70" i="55" a="1"/>
  <c r="B70" i="55" s="1"/>
  <c r="A70" i="55" a="1"/>
  <c r="A70" i="55" s="1"/>
  <c r="B82" i="55" a="1"/>
  <c r="B82" i="55" s="1"/>
  <c r="A82" i="55" a="1"/>
  <c r="A82" i="55" s="1"/>
  <c r="B78" i="55" a="1"/>
  <c r="B78" i="55" s="1"/>
  <c r="A78" i="55" a="1"/>
  <c r="A78" i="55" s="1"/>
  <c r="B92" i="55" a="1"/>
  <c r="B92" i="55" s="1"/>
  <c r="A92" i="55" a="1"/>
  <c r="A92" i="55" s="1"/>
  <c r="B72" i="55" a="1"/>
  <c r="B72" i="55" s="1"/>
  <c r="A72" i="55" a="1"/>
  <c r="A72" i="55" s="1"/>
  <c r="B80" i="55" a="1"/>
  <c r="B80" i="55" s="1"/>
  <c r="A80" i="55" a="1"/>
  <c r="A80" i="55" s="1"/>
  <c r="B90" i="55" a="1"/>
  <c r="B90" i="55" s="1"/>
  <c r="A90" i="55" a="1"/>
  <c r="A90" i="55" s="1"/>
  <c r="B77" i="55" a="1"/>
  <c r="B77" i="55" s="1"/>
  <c r="A77" i="55" a="1"/>
  <c r="A77" i="55" s="1"/>
  <c r="B75" i="55" a="1"/>
  <c r="B75" i="55" s="1"/>
  <c r="A75" i="55" a="1"/>
  <c r="A75" i="55" s="1"/>
  <c r="B87" i="55" a="1"/>
  <c r="B87" i="55" s="1"/>
  <c r="A87" i="55" a="1"/>
  <c r="A87" i="55" s="1"/>
  <c r="B69" i="55" a="1"/>
  <c r="B69" i="55" s="1"/>
  <c r="A69" i="55" a="1"/>
  <c r="A69" i="55" s="1"/>
  <c r="B83" i="55" a="1"/>
  <c r="B83" i="55" s="1"/>
  <c r="A83" i="55" a="1"/>
  <c r="A83" i="55" s="1"/>
  <c r="B86" i="55" a="1"/>
  <c r="B86" i="55" s="1"/>
  <c r="A86" i="55" a="1"/>
  <c r="A86" i="55" s="1"/>
  <c r="B79" i="55" a="1"/>
  <c r="B79" i="55" s="1"/>
  <c r="A79" i="55" a="1"/>
  <c r="A79" i="55" s="1"/>
  <c r="B89" i="55" a="1"/>
  <c r="B89" i="55" s="1"/>
  <c r="A89" i="55" a="1"/>
  <c r="A89" i="55" s="1"/>
  <c r="B71" i="55" a="1"/>
  <c r="B71" i="55" s="1"/>
  <c r="A71" i="55" a="1"/>
  <c r="A71" i="55" s="1"/>
  <c r="B74" i="55" a="1"/>
  <c r="B74" i="55" s="1"/>
  <c r="A74" i="55" a="1"/>
  <c r="A74" i="55" s="1"/>
  <c r="B84" i="55" a="1"/>
  <c r="B84" i="55" s="1"/>
  <c r="A84" i="55" a="1"/>
  <c r="A84" i="55" s="1"/>
  <c r="B76" i="55" a="1"/>
  <c r="B76" i="55" s="1"/>
  <c r="A76" i="55" a="1"/>
  <c r="A76" i="55" s="1"/>
  <c r="E37" i="55" a="1"/>
  <c r="E37" i="55" s="1"/>
  <c r="B63" i="55" s="1" a="1"/>
  <c r="B63" i="55" s="1"/>
  <c r="L28" i="55" a="1"/>
  <c r="L28" i="55" s="1"/>
  <c r="N28" i="55" s="1" a="1"/>
  <c r="G28" i="55" s="1" a="1"/>
  <c r="G28" i="55" s="1"/>
  <c r="L27" i="55" a="1"/>
  <c r="L27" i="55" s="1"/>
  <c r="N27" i="55" s="1" a="1"/>
  <c r="G27" i="55" s="1" a="1"/>
  <c r="G27" i="55" s="1"/>
  <c r="L26" i="55" a="1"/>
  <c r="L26" i="55" s="1"/>
  <c r="N26" i="55" s="1" a="1"/>
  <c r="G26" i="55" s="1" a="1"/>
  <c r="G26" i="55" s="1"/>
  <c r="L25" i="55" a="1"/>
  <c r="L25" i="55" s="1"/>
  <c r="N25" i="55" s="1" a="1"/>
  <c r="G25" i="55" s="1" a="1"/>
  <c r="G25" i="55" s="1"/>
  <c r="L24" i="55" a="1"/>
  <c r="L24" i="55" s="1"/>
  <c r="N24" i="55" s="1" a="1"/>
  <c r="G24" i="55" s="1" a="1"/>
  <c r="G24" i="55" s="1"/>
  <c r="L23" i="55" a="1"/>
  <c r="L23" i="55" s="1"/>
  <c r="N23" i="55" s="1" a="1"/>
  <c r="G23" i="55" s="1" a="1"/>
  <c r="G23" i="55" s="1"/>
  <c r="L22" i="55" a="1"/>
  <c r="L22" i="55" s="1"/>
  <c r="N22" i="55" s="1" a="1"/>
  <c r="G22" i="55" s="1" a="1"/>
  <c r="G22" i="55" s="1"/>
  <c r="L21" i="55" a="1"/>
  <c r="L21" i="55" s="1"/>
  <c r="N21" i="55" s="1" a="1"/>
  <c r="G21" i="55" s="1" a="1"/>
  <c r="G21" i="55" s="1"/>
  <c r="L20" i="55" a="1"/>
  <c r="L20" i="55" s="1"/>
  <c r="N20" i="55" s="1" a="1"/>
  <c r="G20" i="55" s="1" a="1"/>
  <c r="G20" i="55" s="1"/>
  <c r="L19" i="55" a="1"/>
  <c r="L19" i="55" s="1"/>
  <c r="N19" i="55" s="1" a="1"/>
  <c r="G19" i="55" s="1" a="1"/>
  <c r="G19" i="55" s="1"/>
  <c r="L18" i="55" a="1"/>
  <c r="L18" i="55" s="1"/>
  <c r="N18" i="55" s="1" a="1"/>
  <c r="G18" i="55" s="1" a="1"/>
  <c r="G18" i="55" s="1"/>
  <c r="L17" i="55" a="1"/>
  <c r="L17" i="55" s="1"/>
  <c r="N17" i="55" s="1" a="1"/>
  <c r="G17" i="55" s="1" a="1"/>
  <c r="G17" i="55" s="1"/>
  <c r="L16" i="55" a="1"/>
  <c r="L16" i="55" s="1"/>
  <c r="N16" i="55" s="1" a="1"/>
  <c r="G16" i="55" s="1" a="1"/>
  <c r="G16" i="55" s="1"/>
  <c r="L15" i="55" a="1"/>
  <c r="L15" i="55" s="1"/>
  <c r="N15" i="55" s="1" a="1"/>
  <c r="G15" i="55" s="1" a="1"/>
  <c r="G15" i="55" s="1"/>
  <c r="L14" i="55" a="1"/>
  <c r="L14" i="55" s="1"/>
  <c r="N14" i="55" s="1" a="1"/>
  <c r="G14" i="55" s="1" a="1"/>
  <c r="G14" i="55" s="1"/>
  <c r="L13" i="55" a="1"/>
  <c r="L13" i="55" s="1"/>
  <c r="N13" i="55" s="1" a="1"/>
  <c r="G13" i="55" s="1" a="1"/>
  <c r="G13" i="55" s="1"/>
  <c r="L12" i="55" a="1"/>
  <c r="L12" i="55" s="1"/>
  <c r="N12" i="55" s="1" a="1"/>
  <c r="G12" i="55" s="1" a="1"/>
  <c r="G12" i="55" s="1"/>
  <c r="L11" i="55" a="1"/>
  <c r="L11" i="55" s="1"/>
  <c r="N11" i="55" s="1" a="1"/>
  <c r="G11" i="55" s="1" a="1"/>
  <c r="G11" i="55" s="1"/>
  <c r="L10" i="55" a="1"/>
  <c r="L10" i="55" s="1"/>
  <c r="N10" i="55" s="1" a="1"/>
  <c r="G10" i="55" s="1" a="1"/>
  <c r="G10" i="55" s="1"/>
  <c r="L9" i="55" a="1"/>
  <c r="L9" i="55" s="1"/>
  <c r="N9" i="55" s="1" a="1"/>
  <c r="G9" i="55" s="1" a="1"/>
  <c r="G9" i="55" s="1"/>
  <c r="L8" i="55" a="1"/>
  <c r="L8" i="55" s="1"/>
  <c r="N8" i="55" s="1" a="1"/>
  <c r="G8" i="55" s="1" a="1"/>
  <c r="G8" i="55" s="1"/>
  <c r="L7" i="55" a="1"/>
  <c r="L7" i="55" s="1"/>
  <c r="N7" i="55" s="1" a="1"/>
  <c r="G7" i="55" s="1" a="1"/>
  <c r="G7" i="55" s="1"/>
  <c r="L6" i="55" a="1"/>
  <c r="L6" i="55" s="1"/>
  <c r="N6" i="55" s="1" a="1"/>
  <c r="G6" i="55" s="1" a="1"/>
  <c r="G6" i="55" s="1"/>
  <c r="L5" i="55" a="1"/>
  <c r="L5" i="55" s="1"/>
  <c r="N5" i="55" s="1" a="1"/>
  <c r="G5" i="55" s="1" a="1"/>
  <c r="G5" i="55" s="1"/>
  <c r="L4" i="55" a="1"/>
  <c r="L4" i="55" s="1"/>
  <c r="N4" i="55" s="1" a="1"/>
  <c r="G4" i="55" s="1" a="1"/>
  <c r="G4" i="55" s="1"/>
  <c r="C142" i="33" a="1"/>
  <c r="C142" i="33" s="1"/>
  <c r="C136" i="33" a="1"/>
  <c r="C136" i="33" s="1"/>
  <c r="C134" i="33" a="1"/>
  <c r="C134" i="33" s="1"/>
  <c r="C124" i="33" a="1"/>
  <c r="C124" i="33" s="1"/>
  <c r="C122" i="33" a="1"/>
  <c r="C122" i="33" s="1"/>
  <c r="C121" i="33" a="1"/>
  <c r="C121" i="33" s="1"/>
  <c r="C120" i="33" a="1"/>
  <c r="C120" i="33" s="1"/>
  <c r="G113" i="33" a="1"/>
  <c r="G113" i="33" s="1"/>
  <c r="G112" i="33" a="1"/>
  <c r="G112" i="33" s="1"/>
  <c r="G105" i="33" a="1"/>
  <c r="G105" i="33" s="1"/>
  <c r="G110" i="33" a="1"/>
  <c r="G110" i="33" s="1"/>
  <c r="G109" i="33" a="1"/>
  <c r="G109" i="33" s="1"/>
  <c r="G104" i="33" a="1"/>
  <c r="G104" i="33" s="1"/>
  <c r="B14" i="55" l="1"/>
  <c r="F14" i="55" a="1"/>
  <c r="F14" i="55" s="1"/>
  <c r="E14" i="55" a="1"/>
  <c r="E14" i="55" s="1"/>
  <c r="N15" i="55"/>
  <c r="A15" i="55" s="1" a="1"/>
  <c r="A15" i="55" s="1"/>
  <c r="F15" i="55" a="1"/>
  <c r="F15" i="55" s="1"/>
  <c r="B15" i="55"/>
  <c r="E15" i="55" a="1"/>
  <c r="E15" i="55" s="1"/>
  <c r="B8" i="55"/>
  <c r="E8" i="55" a="1"/>
  <c r="E8" i="55" s="1"/>
  <c r="F8" i="55" a="1"/>
  <c r="F8" i="55" s="1"/>
  <c r="N9" i="55"/>
  <c r="A9" i="55" s="1" a="1"/>
  <c r="A9" i="55" s="1"/>
  <c r="F9" i="55" a="1"/>
  <c r="F9" i="55" s="1"/>
  <c r="E9" i="55" a="1"/>
  <c r="E9" i="55" s="1"/>
  <c r="B9" i="55"/>
  <c r="F25" i="55" a="1"/>
  <c r="F25" i="55" s="1"/>
  <c r="E25" i="55" a="1"/>
  <c r="E25" i="55" s="1"/>
  <c r="B25" i="55"/>
  <c r="N18" i="55"/>
  <c r="A18" i="55" s="1" a="1"/>
  <c r="A18" i="55" s="1"/>
  <c r="F18" i="55" a="1"/>
  <c r="F18" i="55" s="1"/>
  <c r="E18" i="55" a="1"/>
  <c r="E18" i="55" s="1"/>
  <c r="B18" i="55"/>
  <c r="N20" i="55"/>
  <c r="A20" i="55" s="1" a="1"/>
  <c r="A20" i="55" s="1"/>
  <c r="F20" i="55" a="1"/>
  <c r="F20" i="55" s="1"/>
  <c r="E20" i="55" a="1"/>
  <c r="E20" i="55" s="1"/>
  <c r="B20" i="55"/>
  <c r="N6" i="55"/>
  <c r="A6" i="55" s="1" a="1"/>
  <c r="A6" i="55" s="1"/>
  <c r="B6" i="55"/>
  <c r="F6" i="55" a="1"/>
  <c r="F6" i="55" s="1"/>
  <c r="E6" i="55" a="1"/>
  <c r="E6" i="55" s="1"/>
  <c r="B22" i="55"/>
  <c r="F22" i="55" a="1"/>
  <c r="F22" i="55" s="1"/>
  <c r="E22" i="55" a="1"/>
  <c r="E22" i="55" s="1"/>
  <c r="F7" i="55" a="1"/>
  <c r="F7" i="55" s="1"/>
  <c r="B7" i="55"/>
  <c r="E7" i="55" a="1"/>
  <c r="E7" i="55" s="1"/>
  <c r="F23" i="55" a="1"/>
  <c r="F23" i="55" s="1"/>
  <c r="B23" i="55"/>
  <c r="E23" i="55" a="1"/>
  <c r="E23" i="55" s="1"/>
  <c r="B16" i="55"/>
  <c r="E16" i="55" a="1"/>
  <c r="E16" i="55" s="1"/>
  <c r="F16" i="55" a="1"/>
  <c r="F16" i="55" s="1"/>
  <c r="B24" i="55"/>
  <c r="E24" i="55" a="1"/>
  <c r="E24" i="55" s="1"/>
  <c r="F24" i="55" a="1"/>
  <c r="F24" i="55" s="1"/>
  <c r="N17" i="55"/>
  <c r="A17" i="55" s="1" a="1"/>
  <c r="A17" i="55" s="1"/>
  <c r="F17" i="55" a="1"/>
  <c r="F17" i="55" s="1"/>
  <c r="E17" i="55" a="1"/>
  <c r="E17" i="55" s="1"/>
  <c r="B17" i="55"/>
  <c r="N10" i="55"/>
  <c r="A10" i="55" s="1" a="1"/>
  <c r="A10" i="55" s="1"/>
  <c r="F10" i="55" a="1"/>
  <c r="F10" i="55" s="1"/>
  <c r="E10" i="55" a="1"/>
  <c r="E10" i="55" s="1"/>
  <c r="B10" i="55"/>
  <c r="F26" i="55" a="1"/>
  <c r="F26" i="55" s="1"/>
  <c r="E26" i="55" a="1"/>
  <c r="E26" i="55" s="1"/>
  <c r="B26" i="55"/>
  <c r="F11" i="55" a="1"/>
  <c r="F11" i="55" s="1"/>
  <c r="B11" i="55"/>
  <c r="E11" i="55" a="1"/>
  <c r="E11" i="55" s="1"/>
  <c r="F19" i="55" a="1"/>
  <c r="F19" i="55" s="1"/>
  <c r="B19" i="55"/>
  <c r="E19" i="55" a="1"/>
  <c r="E19" i="55" s="1"/>
  <c r="F27" i="55" a="1"/>
  <c r="F27" i="55" s="1"/>
  <c r="B27" i="55"/>
  <c r="E27" i="55" a="1"/>
  <c r="E27" i="55" s="1"/>
  <c r="F4" i="55" a="1"/>
  <c r="F4" i="55" s="1"/>
  <c r="E4" i="55" a="1"/>
  <c r="E4" i="55" s="1"/>
  <c r="B4" i="55"/>
  <c r="F12" i="55" a="1"/>
  <c r="F12" i="55" s="1"/>
  <c r="E12" i="55" a="1"/>
  <c r="E12" i="55" s="1"/>
  <c r="B12" i="55"/>
  <c r="F28" i="55" a="1"/>
  <c r="F28" i="55" s="1"/>
  <c r="E28" i="55" a="1"/>
  <c r="E28" i="55" s="1"/>
  <c r="B28" i="55"/>
  <c r="N5" i="55"/>
  <c r="A5" i="55" s="1" a="1"/>
  <c r="A5" i="55" s="1"/>
  <c r="E5" i="55" a="1"/>
  <c r="E5" i="55" s="1"/>
  <c r="B5" i="55"/>
  <c r="F5" i="55" a="1"/>
  <c r="F5" i="55" s="1"/>
  <c r="E13" i="55" a="1"/>
  <c r="E13" i="55" s="1"/>
  <c r="B13" i="55"/>
  <c r="F13" i="55" a="1"/>
  <c r="F13" i="55" s="1"/>
  <c r="N21" i="55"/>
  <c r="A21" i="55" s="1" a="1"/>
  <c r="A21" i="55" s="1"/>
  <c r="E21" i="55" a="1"/>
  <c r="E21" i="55" s="1"/>
  <c r="B21" i="55"/>
  <c r="F21" i="55" a="1"/>
  <c r="F21" i="55" s="1"/>
  <c r="B38" i="55" a="1"/>
  <c r="B38" i="55" s="1"/>
  <c r="B39" i="55" s="1" a="1"/>
  <c r="B39" i="55" s="1"/>
  <c r="N13" i="55"/>
  <c r="A13" i="55" s="1" a="1"/>
  <c r="A13" i="55" s="1"/>
  <c r="N16" i="55"/>
  <c r="A16" i="55" s="1" a="1"/>
  <c r="A16" i="55" s="1"/>
  <c r="C4" i="55" a="1"/>
  <c r="C4" i="55" s="1"/>
  <c r="N22" i="55"/>
  <c r="A22" i="55" s="1" a="1"/>
  <c r="A22" i="55" s="1"/>
  <c r="D22" i="55" a="1"/>
  <c r="D22" i="55" s="1"/>
  <c r="C22" i="55" a="1"/>
  <c r="C22" i="55" s="1"/>
  <c r="N23" i="55"/>
  <c r="A23" i="55" s="1" a="1"/>
  <c r="A23" i="55" s="1"/>
  <c r="C23" i="55" a="1"/>
  <c r="C23" i="55" s="1"/>
  <c r="D23" i="55" a="1"/>
  <c r="D23" i="55" s="1"/>
  <c r="N24" i="55"/>
  <c r="A24" i="55" s="1" a="1"/>
  <c r="A24" i="55" s="1"/>
  <c r="D24" i="55" a="1"/>
  <c r="D24" i="55" s="1"/>
  <c r="C24" i="55" a="1"/>
  <c r="C24" i="55" s="1"/>
  <c r="N25" i="55"/>
  <c r="A25" i="55" s="1" a="1"/>
  <c r="A25" i="55" s="1"/>
  <c r="D25" i="55" a="1"/>
  <c r="D25" i="55" s="1"/>
  <c r="C25" i="55" a="1"/>
  <c r="C25" i="55" s="1"/>
  <c r="N14" i="55"/>
  <c r="A14" i="55" s="1" a="1"/>
  <c r="A14" i="55" s="1"/>
  <c r="D14" i="55" a="1"/>
  <c r="D14" i="55" s="1"/>
  <c r="C14" i="55" a="1"/>
  <c r="C14" i="55" s="1"/>
  <c r="N26" i="55"/>
  <c r="A26" i="55" s="1" a="1"/>
  <c r="A26" i="55" s="1"/>
  <c r="C26" i="55" a="1"/>
  <c r="C26" i="55" s="1"/>
  <c r="D26" i="55" a="1"/>
  <c r="D26" i="55" s="1"/>
  <c r="N27" i="55"/>
  <c r="A27" i="55" s="1" a="1"/>
  <c r="A27" i="55" s="1"/>
  <c r="C27" i="55" a="1"/>
  <c r="C27" i="55" s="1"/>
  <c r="D27" i="55" a="1"/>
  <c r="D27" i="55" s="1"/>
  <c r="N28" i="55"/>
  <c r="A28" i="55" s="1" a="1"/>
  <c r="A28" i="55" s="1"/>
  <c r="D28" i="55" a="1"/>
  <c r="D28" i="55" s="1"/>
  <c r="C28" i="55" a="1"/>
  <c r="C28" i="55" s="1"/>
  <c r="N19" i="55"/>
  <c r="A19" i="55" s="1" a="1"/>
  <c r="A19" i="55" s="1"/>
  <c r="C19" i="55" a="1"/>
  <c r="C19" i="55" s="1"/>
  <c r="D19" i="55" a="1"/>
  <c r="D19" i="55" s="1"/>
  <c r="D15" i="55" a="1"/>
  <c r="D15" i="55" s="1"/>
  <c r="C13" i="55" a="1"/>
  <c r="C13" i="55" s="1"/>
  <c r="C16" i="55" a="1"/>
  <c r="C16" i="55" s="1"/>
  <c r="D13" i="55" a="1"/>
  <c r="D13" i="55" s="1"/>
  <c r="D16" i="55" a="1"/>
  <c r="D16" i="55" s="1"/>
  <c r="C17" i="55" a="1"/>
  <c r="C17" i="55" s="1"/>
  <c r="C20" i="55" a="1"/>
  <c r="C20" i="55" s="1"/>
  <c r="C21" i="55" a="1"/>
  <c r="C21" i="55" s="1"/>
  <c r="D20" i="55" a="1"/>
  <c r="D20" i="55" s="1"/>
  <c r="D21" i="55" a="1"/>
  <c r="D21" i="55" s="1"/>
  <c r="D17" i="55" a="1"/>
  <c r="D17" i="55" s="1"/>
  <c r="C15" i="55" a="1"/>
  <c r="C15" i="55" s="1"/>
  <c r="C18" i="55" a="1"/>
  <c r="C18" i="55" s="1"/>
  <c r="D18" i="55" a="1"/>
  <c r="D18" i="55" s="1"/>
  <c r="N12" i="55"/>
  <c r="A12" i="55" s="1" a="1"/>
  <c r="A12" i="55" s="1"/>
  <c r="D12" i="55" a="1"/>
  <c r="D12" i="55" s="1"/>
  <c r="C12" i="55" a="1"/>
  <c r="C12" i="55" s="1"/>
  <c r="N11" i="55"/>
  <c r="A11" i="55" s="1" a="1"/>
  <c r="A11" i="55" s="1"/>
  <c r="C11" i="55" a="1"/>
  <c r="C11" i="55" s="1"/>
  <c r="D11" i="55" a="1"/>
  <c r="D11" i="55" s="1"/>
  <c r="D10" i="55" a="1"/>
  <c r="D10" i="55" s="1"/>
  <c r="C10" i="55" a="1"/>
  <c r="C10" i="55" s="1"/>
  <c r="C9" i="55" a="1"/>
  <c r="C9" i="55" s="1"/>
  <c r="D9" i="55" a="1"/>
  <c r="D9" i="55" s="1"/>
  <c r="D8" i="55" a="1"/>
  <c r="D8" i="55" s="1"/>
  <c r="N8" i="55"/>
  <c r="A8" i="55" s="1" a="1"/>
  <c r="A8" i="55" s="1"/>
  <c r="C8" i="55" a="1"/>
  <c r="C8" i="55" s="1"/>
  <c r="N7" i="55"/>
  <c r="A7" i="55" s="1" a="1"/>
  <c r="A7" i="55" s="1"/>
  <c r="D7" i="55" a="1"/>
  <c r="D7" i="55" s="1"/>
  <c r="C7" i="55" a="1"/>
  <c r="C7" i="55" s="1"/>
  <c r="C6" i="55" a="1"/>
  <c r="C6" i="55" s="1"/>
  <c r="D6" i="55" a="1"/>
  <c r="D6" i="55" s="1"/>
  <c r="C5" i="55" a="1"/>
  <c r="C5" i="55" s="1"/>
  <c r="D5" i="55" a="1"/>
  <c r="D5" i="55" s="1"/>
  <c r="D4" i="55" a="1"/>
  <c r="D4" i="55" s="1"/>
  <c r="N4" i="55"/>
  <c r="A4" i="55" s="1" a="1"/>
  <c r="A4" i="55" s="1"/>
  <c r="C156" i="33" a="1"/>
  <c r="C156" i="33" s="1"/>
  <c r="C153" i="33" a="1"/>
  <c r="C153" i="33" s="1"/>
  <c r="C152" i="33" a="1"/>
  <c r="C152" i="33" s="1"/>
  <c r="G109" i="4" a="1"/>
  <c r="G109" i="4" s="1"/>
  <c r="H109" i="4" s="1" a="1"/>
  <c r="H109" i="4" s="1"/>
  <c r="G110" i="4" a="1"/>
  <c r="G110" i="4" s="1"/>
  <c r="H110" i="4" s="1" a="1"/>
  <c r="H110" i="4" s="1"/>
  <c r="G111" i="4" a="1"/>
  <c r="G111" i="4" s="1"/>
  <c r="H111" i="4" s="1" a="1"/>
  <c r="H111" i="4" s="1"/>
  <c r="G112" i="4" a="1"/>
  <c r="G112" i="4" s="1"/>
  <c r="H112" i="4" s="1" a="1"/>
  <c r="H112" i="4" s="1"/>
  <c r="G113" i="4" a="1"/>
  <c r="G113" i="4" s="1"/>
  <c r="H113" i="4" s="1" a="1"/>
  <c r="H113" i="4" s="1"/>
  <c r="G114" i="4" a="1"/>
  <c r="G114" i="4" s="1"/>
  <c r="B103" i="4" a="1"/>
  <c r="B103" i="4" s="1"/>
  <c r="B102" i="4" a="1"/>
  <c r="B102" i="4" s="1"/>
  <c r="B101" i="4" a="1"/>
  <c r="B101" i="4" s="1"/>
  <c r="B100" i="4" a="1"/>
  <c r="B100" i="4" s="1"/>
  <c r="B99" i="4" a="1"/>
  <c r="B99" i="4" s="1"/>
  <c r="B98" i="4" a="1"/>
  <c r="B98" i="4" s="1"/>
  <c r="B92" i="4" a="1"/>
  <c r="B92" i="4" s="1"/>
  <c r="B91" i="4" a="1"/>
  <c r="B91" i="4" s="1"/>
  <c r="B90" i="4" a="1"/>
  <c r="B90" i="4" s="1"/>
  <c r="B89" i="4" a="1"/>
  <c r="B89" i="4" s="1"/>
  <c r="B88" i="4" a="1"/>
  <c r="B88" i="4" s="1"/>
  <c r="B87" i="4" a="1"/>
  <c r="B87" i="4" s="1"/>
  <c r="C120" i="4" a="1"/>
  <c r="C120" i="4" s="1"/>
  <c r="C121" i="4" a="1"/>
  <c r="C121" i="4" s="1"/>
  <c r="C122" i="4" a="1"/>
  <c r="C122" i="4" s="1"/>
  <c r="C123" i="4" a="1"/>
  <c r="C123" i="4" s="1"/>
  <c r="C124" i="4" a="1"/>
  <c r="C124" i="4" s="1"/>
  <c r="C125" i="4" a="1"/>
  <c r="C125" i="4" s="1"/>
  <c r="C126" i="4" a="1"/>
  <c r="C126" i="4" s="1"/>
  <c r="C127" i="4" a="1"/>
  <c r="C127" i="4" s="1"/>
  <c r="C128" i="4" a="1"/>
  <c r="C128" i="4" s="1"/>
  <c r="B62" i="55" l="1" a="1"/>
  <c r="B62" i="55" s="1"/>
  <c r="B42" i="55" a="1"/>
  <c r="B42" i="55" s="1"/>
  <c r="B43" i="55" a="1"/>
  <c r="B43" i="55" s="1"/>
  <c r="B41" i="55" a="1"/>
  <c r="B41" i="55" s="1"/>
  <c r="B40" i="55" a="1"/>
  <c r="B40" i="55" s="1"/>
  <c r="F98" i="4" a="1"/>
  <c r="F98" i="4" s="1"/>
  <c r="G98" i="4" s="1" a="1"/>
  <c r="G98" i="4" s="1"/>
  <c r="F87" i="4" a="1"/>
  <c r="F87" i="4" s="1"/>
  <c r="G87" i="4" s="1"/>
  <c r="K113" i="4" a="1"/>
  <c r="K113" i="4" s="1"/>
  <c r="K112" i="4" a="1"/>
  <c r="K112" i="4" s="1"/>
  <c r="K111" i="4" a="1"/>
  <c r="K111" i="4" s="1"/>
  <c r="K109" i="4" a="1"/>
  <c r="K109" i="4" s="1"/>
  <c r="K110" i="4" a="1"/>
  <c r="K110" i="4" s="1"/>
  <c r="B44" i="55" l="1" a="1"/>
  <c r="B44" i="55" s="1"/>
  <c r="B51" i="55" s="1" a="1"/>
  <c r="B51" i="55" s="1"/>
  <c r="G100" i="4" a="1"/>
  <c r="G100" i="4" s="1"/>
  <c r="G99" i="4" a="1"/>
  <c r="G99" i="4" s="1"/>
  <c r="G101" i="4" a="1"/>
  <c r="G101" i="4" s="1"/>
  <c r="G102" i="4" a="1"/>
  <c r="G102" i="4" s="1"/>
  <c r="G103" i="4" a="1"/>
  <c r="G103" i="4" s="1"/>
  <c r="G92" i="4"/>
  <c r="G91" i="4"/>
  <c r="G90" i="4"/>
  <c r="G89" i="4"/>
  <c r="G88" i="4"/>
  <c r="B56" i="55" l="1" a="1"/>
  <c r="B56" i="55" s="1"/>
  <c r="B282" i="33" a="1"/>
  <c r="B282" i="33" s="1"/>
  <c r="H282" i="33" s="1" a="1"/>
  <c r="H282" i="33" s="1"/>
  <c r="B281" i="33" a="1"/>
  <c r="B281" i="33" s="1"/>
  <c r="H281" i="33" s="1" a="1"/>
  <c r="H281" i="33" s="1"/>
  <c r="B280" i="33" a="1"/>
  <c r="B280" i="33" s="1"/>
  <c r="H280" i="33" s="1" a="1"/>
  <c r="H280" i="33" s="1"/>
  <c r="B279" i="33" a="1"/>
  <c r="B279" i="33" s="1"/>
  <c r="H279" i="33" s="1" a="1"/>
  <c r="H279" i="33" s="1"/>
  <c r="B278" i="33" a="1"/>
  <c r="B278" i="33" s="1"/>
  <c r="H278" i="33" s="1" a="1"/>
  <c r="H278" i="33" s="1"/>
  <c r="B277" i="33" a="1"/>
  <c r="B277" i="33" s="1"/>
  <c r="H277" i="33" s="1" a="1"/>
  <c r="H277" i="33" s="1"/>
  <c r="B276" i="33" a="1"/>
  <c r="B276" i="33" s="1"/>
  <c r="H276" i="33" s="1" a="1"/>
  <c r="H276" i="33" s="1"/>
  <c r="B275" i="33" a="1"/>
  <c r="B275" i="33" s="1"/>
  <c r="H275" i="33" s="1" a="1"/>
  <c r="H275" i="33" s="1"/>
  <c r="B274" i="33" a="1"/>
  <c r="B274" i="33" s="1"/>
  <c r="H274" i="33" s="1" a="1"/>
  <c r="H274" i="33" s="1"/>
  <c r="B273" i="33" a="1"/>
  <c r="B273" i="33" s="1"/>
  <c r="H273" i="33" s="1" a="1"/>
  <c r="H273" i="33" s="1"/>
  <c r="B272" i="33" a="1"/>
  <c r="B272" i="33" s="1"/>
  <c r="H272" i="33" s="1" a="1"/>
  <c r="H272" i="33" s="1"/>
  <c r="B271" i="33" a="1"/>
  <c r="B271" i="33" s="1"/>
  <c r="H271" i="33" s="1" a="1"/>
  <c r="H271" i="33" s="1"/>
  <c r="B270" i="33" a="1"/>
  <c r="B270" i="33" s="1"/>
  <c r="H270" i="33" s="1" a="1"/>
  <c r="H270" i="33" s="1"/>
  <c r="B269" i="33" a="1"/>
  <c r="B269" i="33" s="1"/>
  <c r="H269" i="33" s="1" a="1"/>
  <c r="H269" i="33" s="1"/>
  <c r="B268" i="33" a="1"/>
  <c r="B268" i="33" s="1"/>
  <c r="H268" i="33" s="1" a="1"/>
  <c r="H268" i="33" s="1"/>
  <c r="B267" i="33" a="1"/>
  <c r="B267" i="33" s="1"/>
  <c r="H267" i="33" s="1" a="1"/>
  <c r="H267" i="33" s="1"/>
  <c r="B266" i="33" a="1"/>
  <c r="B266" i="33" s="1"/>
  <c r="H266" i="33" s="1" a="1"/>
  <c r="H266" i="33" s="1"/>
  <c r="B265" i="33" a="1"/>
  <c r="B265" i="33" s="1"/>
  <c r="H265" i="33" s="1" a="1"/>
  <c r="H265" i="33" s="1"/>
  <c r="B264" i="33" a="1"/>
  <c r="B264" i="33" s="1"/>
  <c r="H264" i="33" s="1" a="1"/>
  <c r="H264" i="33" s="1"/>
  <c r="B263" i="33" a="1"/>
  <c r="B263" i="33" s="1"/>
  <c r="H263" i="33" s="1" a="1"/>
  <c r="H263" i="33" s="1"/>
  <c r="B262" i="33" a="1"/>
  <c r="B262" i="33" s="1"/>
  <c r="H262" i="33" s="1" a="1"/>
  <c r="H262" i="33" s="1"/>
  <c r="B261" i="33" a="1"/>
  <c r="B261" i="33" s="1"/>
  <c r="H261" i="33" s="1" a="1"/>
  <c r="H261" i="33" s="1"/>
  <c r="B260" i="33" a="1"/>
  <c r="B260" i="33" s="1"/>
  <c r="H260" i="33" s="1" a="1"/>
  <c r="H260" i="33" s="1"/>
  <c r="B259" i="33" a="1"/>
  <c r="B259" i="33" s="1"/>
  <c r="H259" i="33" s="1" a="1"/>
  <c r="H259" i="33" s="1"/>
  <c r="B258" i="33" a="1"/>
  <c r="B258" i="33" s="1"/>
  <c r="H258" i="33" s="1" a="1"/>
  <c r="H258" i="33" s="1"/>
  <c r="B257" i="33" a="1"/>
  <c r="B257" i="33" s="1"/>
  <c r="H257" i="33" s="1" a="1"/>
  <c r="H257" i="33" s="1"/>
  <c r="B70" i="33" a="1"/>
  <c r="B70" i="33" s="1"/>
  <c r="E117" i="3" a="1"/>
  <c r="E117" i="3" s="1"/>
  <c r="E118" i="3" a="1"/>
  <c r="E118" i="3" s="1"/>
  <c r="E119" i="3" a="1"/>
  <c r="E119" i="3" s="1"/>
  <c r="E120" i="3" a="1"/>
  <c r="E120" i="3" s="1"/>
  <c r="H285" i="33" l="1" a="1"/>
  <c r="H285" i="33" s="1"/>
  <c r="C243" i="33" a="1"/>
  <c r="C243" i="33" s="1"/>
  <c r="C250" i="33" s="1" a="1"/>
  <c r="C250" i="33" s="1"/>
  <c r="D243" i="33" a="1"/>
  <c r="D243" i="33" s="1"/>
  <c r="D251" i="33" s="1" a="1"/>
  <c r="D251" i="33" s="1"/>
  <c r="B243" i="33" a="1"/>
  <c r="B243" i="33" s="1"/>
  <c r="B250" i="33" s="1" a="1"/>
  <c r="B250" i="33" s="1"/>
  <c r="E243" i="33" a="1"/>
  <c r="E243" i="33" s="1"/>
  <c r="E251" i="33" s="1" a="1"/>
  <c r="E251" i="33" s="1"/>
  <c r="D155" i="33" a="1"/>
  <c r="D155" i="33" s="1"/>
  <c r="D152" i="33" a="1"/>
  <c r="D152" i="33" s="1"/>
  <c r="H292" i="33" l="1" a="1"/>
  <c r="H292" i="33" s="1"/>
  <c r="H291" i="33" a="1"/>
  <c r="H291" i="33" s="1"/>
  <c r="H290" i="33" a="1"/>
  <c r="H290" i="33" s="1"/>
  <c r="H289" i="33" a="1"/>
  <c r="H289" i="33" s="1"/>
  <c r="H288" i="33" a="1"/>
  <c r="H288" i="33" s="1"/>
  <c r="H286" i="33" a="1"/>
  <c r="H286" i="33" s="1"/>
  <c r="C251" i="33" a="1"/>
  <c r="C251" i="33" s="1"/>
  <c r="D246" i="33" a="1"/>
  <c r="D246" i="33" s="1"/>
  <c r="D248" i="33" a="1"/>
  <c r="D248" i="33" s="1"/>
  <c r="D250" i="33" a="1"/>
  <c r="D250" i="33" s="1"/>
  <c r="B247" i="33" a="1"/>
  <c r="B247" i="33" s="1"/>
  <c r="C245" i="33" a="1"/>
  <c r="C245" i="33" s="1"/>
  <c r="C249" i="33" a="1"/>
  <c r="C249" i="33" s="1"/>
  <c r="E246" i="33" a="1"/>
  <c r="E246" i="33" s="1"/>
  <c r="E248" i="33" a="1"/>
  <c r="E248" i="33" s="1"/>
  <c r="E250" i="33" a="1"/>
  <c r="E250" i="33" s="1"/>
  <c r="B251" i="33" a="1"/>
  <c r="B251" i="33" s="1"/>
  <c r="B245" i="33" a="1"/>
  <c r="B245" i="33" s="1"/>
  <c r="D245" i="33" a="1"/>
  <c r="D245" i="33" s="1"/>
  <c r="D247" i="33" a="1"/>
  <c r="D247" i="33" s="1"/>
  <c r="D249" i="33" a="1"/>
  <c r="D249" i="33" s="1"/>
  <c r="B249" i="33" a="1"/>
  <c r="B249" i="33" s="1"/>
  <c r="C247" i="33" a="1"/>
  <c r="C247" i="33" s="1"/>
  <c r="E245" i="33" a="1"/>
  <c r="E245" i="33" s="1"/>
  <c r="E247" i="33" a="1"/>
  <c r="E247" i="33" s="1"/>
  <c r="E249" i="33" a="1"/>
  <c r="E249" i="33" s="1"/>
  <c r="B246" i="33" a="1"/>
  <c r="B246" i="33" s="1"/>
  <c r="B248" i="33" a="1"/>
  <c r="B248" i="33" s="1"/>
  <c r="C246" i="33" a="1"/>
  <c r="C246" i="33" s="1"/>
  <c r="C248" i="33" a="1"/>
  <c r="C248" i="33" s="1"/>
  <c r="D157" i="33" a="1"/>
  <c r="D157" i="33" s="1"/>
  <c r="D156" i="33" a="1"/>
  <c r="D156" i="33" s="1"/>
  <c r="D153" i="33" a="1"/>
  <c r="D153" i="33" s="1"/>
  <c r="D154" i="33" a="1"/>
  <c r="D154" i="33" s="1"/>
  <c r="F242" i="33" l="1"/>
  <c r="F243" i="33" s="1" a="1"/>
  <c r="F243" i="33" s="1"/>
  <c r="C235" i="33" a="1"/>
  <c r="C235" i="33" s="1"/>
  <c r="C233" i="33" a="1"/>
  <c r="C233" i="33" s="1"/>
  <c r="C237" i="33" a="1"/>
  <c r="C237" i="33" s="1"/>
  <c r="C236" i="33" a="1"/>
  <c r="C236" i="33" s="1"/>
  <c r="C234" i="33" a="1"/>
  <c r="C234" i="33" s="1"/>
  <c r="C232" i="33" a="1"/>
  <c r="C232" i="33" s="1"/>
  <c r="D98" i="33" a="1"/>
  <c r="D98" i="33" s="1"/>
  <c r="B82" i="33" a="1"/>
  <c r="B82" i="33" s="1"/>
  <c r="B165" i="33" a="1"/>
  <c r="B165" i="33" s="1"/>
  <c r="D97" i="33" a="1"/>
  <c r="D97" i="33" s="1"/>
  <c r="D96" i="33" a="1"/>
  <c r="D96" i="33" s="1"/>
  <c r="D95" i="33" a="1"/>
  <c r="D95" i="33" s="1"/>
  <c r="D94" i="33" a="1"/>
  <c r="D94" i="33" s="1"/>
  <c r="D93" i="33" a="1"/>
  <c r="D93" i="33" s="1"/>
  <c r="B168" i="33" a="1"/>
  <c r="B167" i="33" a="1"/>
  <c r="B167" i="33" s="1"/>
  <c r="C167" i="33" s="1" a="1"/>
  <c r="C167" i="33" s="1"/>
  <c r="B166" i="33" a="1"/>
  <c r="B166" i="33" s="1"/>
  <c r="C166" i="33" s="1" a="1"/>
  <c r="C166" i="33" s="1"/>
  <c r="B63" i="33" a="1"/>
  <c r="B63" i="33" s="1"/>
  <c r="B61" i="33" a="1"/>
  <c r="B61" i="33" s="1"/>
  <c r="B59" i="33" a="1"/>
  <c r="B59" i="33" s="1"/>
  <c r="B42" i="8" a="1"/>
  <c r="B42" i="8" s="1"/>
  <c r="D42" i="8" s="1" a="1"/>
  <c r="D42" i="8" s="1"/>
  <c r="B41" i="8" a="1"/>
  <c r="B41" i="8" s="1"/>
  <c r="D41" i="8" s="1" a="1"/>
  <c r="D41" i="8" s="1"/>
  <c r="C26" i="8" a="1"/>
  <c r="C26" i="8" s="1"/>
  <c r="F26" i="8" s="1" a="1"/>
  <c r="F26" i="8" s="1"/>
  <c r="B20" i="8" a="1"/>
  <c r="B20" i="8" s="1"/>
  <c r="C20" i="8" s="1" a="1"/>
  <c r="C20" i="8" s="1"/>
  <c r="B19" i="8" a="1"/>
  <c r="B19" i="8" s="1"/>
  <c r="C19" i="8" s="1" a="1"/>
  <c r="C19" i="8" s="1"/>
  <c r="C9" i="8" a="1"/>
  <c r="C9" i="8" s="1"/>
  <c r="F9" i="8" s="1" a="1"/>
  <c r="F9" i="8" s="1"/>
  <c r="C8" i="8" a="1"/>
  <c r="C8" i="8" s="1"/>
  <c r="F8" i="8" s="1" a="1"/>
  <c r="F8" i="8" s="1"/>
  <c r="C7" i="8" a="1"/>
  <c r="C7" i="8" s="1"/>
  <c r="F7" i="8" s="1" a="1"/>
  <c r="F7" i="8" s="1"/>
  <c r="C6" i="8" a="1"/>
  <c r="C6" i="8" s="1"/>
  <c r="F6" i="8" s="1" a="1"/>
  <c r="F6" i="8" s="1"/>
  <c r="C5" i="8" a="1"/>
  <c r="C5" i="8" s="1"/>
  <c r="F5" i="8" s="1" a="1"/>
  <c r="F5" i="8" s="1"/>
  <c r="C4" i="8" a="1"/>
  <c r="C4" i="8" s="1"/>
  <c r="F4" i="8" s="1" a="1"/>
  <c r="F4" i="8" s="1"/>
  <c r="C31" i="8" a="1"/>
  <c r="C31" i="8" s="1"/>
  <c r="F31" i="8" s="1" a="1"/>
  <c r="F31" i="8" s="1"/>
  <c r="C30" i="8" a="1"/>
  <c r="C30" i="8" s="1"/>
  <c r="F30" i="8" s="1" a="1"/>
  <c r="F30" i="8" s="1"/>
  <c r="C29" i="8" a="1"/>
  <c r="C29" i="8" s="1"/>
  <c r="F29" i="8" s="1" a="1"/>
  <c r="F29" i="8" s="1"/>
  <c r="C28" i="8" a="1"/>
  <c r="C28" i="8" s="1"/>
  <c r="F28" i="8" s="1" a="1"/>
  <c r="F28" i="8" s="1"/>
  <c r="C27" i="8" a="1"/>
  <c r="C27" i="8" s="1"/>
  <c r="F27" i="8" s="1" a="1"/>
  <c r="F27" i="8" s="1"/>
  <c r="B40" i="8" a="1"/>
  <c r="B40" i="8" s="1"/>
  <c r="D40" i="8" s="1" a="1"/>
  <c r="D40" i="8" s="1"/>
  <c r="B39" i="8" a="1"/>
  <c r="B39" i="8" s="1"/>
  <c r="D39" i="8" s="1" a="1"/>
  <c r="D39" i="8" s="1"/>
  <c r="B38" i="8" a="1"/>
  <c r="B38" i="8" s="1"/>
  <c r="D38" i="8" s="1" a="1"/>
  <c r="D38" i="8" s="1"/>
  <c r="B37" i="8" a="1"/>
  <c r="B37" i="8" s="1"/>
  <c r="D37" i="8" s="1" a="1"/>
  <c r="D37" i="8" s="1"/>
  <c r="B18" i="8" a="1"/>
  <c r="B18" i="8" s="1"/>
  <c r="C18" i="8" s="1" a="1"/>
  <c r="C18" i="8" s="1"/>
  <c r="B17" i="8" a="1"/>
  <c r="B17" i="8" s="1"/>
  <c r="C17" i="8" s="1" a="1"/>
  <c r="C17" i="8" s="1"/>
  <c r="B16" i="8" a="1"/>
  <c r="B16" i="8" s="1"/>
  <c r="C16" i="8" s="1" a="1"/>
  <c r="C16" i="8" s="1"/>
  <c r="B15" i="8" a="1"/>
  <c r="B15" i="8" s="1"/>
  <c r="C15" i="8" s="1" a="1"/>
  <c r="C15" i="8" s="1"/>
  <c r="D42" i="16" a="1"/>
  <c r="D42" i="16" s="1"/>
  <c r="C42" i="16" a="1"/>
  <c r="C42" i="16" s="1"/>
  <c r="D41" i="16" a="1"/>
  <c r="D41" i="16" s="1"/>
  <c r="C41" i="16" a="1"/>
  <c r="C41" i="16" s="1"/>
  <c r="D40" i="16" a="1"/>
  <c r="D40" i="16" s="1"/>
  <c r="C40" i="16" a="1"/>
  <c r="C40" i="16" s="1"/>
  <c r="D39" i="16" a="1"/>
  <c r="D39" i="16" s="1"/>
  <c r="C39" i="16" a="1"/>
  <c r="C39" i="16" s="1"/>
  <c r="D38" i="16" a="1"/>
  <c r="D38" i="16" s="1"/>
  <c r="C38" i="16" a="1"/>
  <c r="C38" i="16" s="1"/>
  <c r="D37" i="16" a="1"/>
  <c r="D37" i="16" s="1"/>
  <c r="C37" i="16" a="1"/>
  <c r="C37" i="16" s="1"/>
  <c r="D31" i="16" a="1"/>
  <c r="D31" i="16" s="1"/>
  <c r="C31" i="16" a="1"/>
  <c r="C31" i="16" s="1"/>
  <c r="D30" i="16" a="1"/>
  <c r="D30" i="16" s="1"/>
  <c r="C30" i="16" a="1"/>
  <c r="C30" i="16" s="1"/>
  <c r="D29" i="16" a="1"/>
  <c r="D29" i="16" s="1"/>
  <c r="C29" i="16" a="1"/>
  <c r="C29" i="16" s="1"/>
  <c r="D28" i="16" a="1"/>
  <c r="D28" i="16" s="1"/>
  <c r="C28" i="16" a="1"/>
  <c r="C28" i="16" s="1"/>
  <c r="D27" i="16" a="1"/>
  <c r="D27" i="16" s="1"/>
  <c r="C27" i="16" a="1"/>
  <c r="C27" i="16" s="1"/>
  <c r="D26" i="16" a="1"/>
  <c r="D26" i="16" s="1"/>
  <c r="C26" i="16" a="1"/>
  <c r="C26" i="16" s="1"/>
  <c r="D20" i="16" a="1"/>
  <c r="D20" i="16" s="1"/>
  <c r="C20" i="16" a="1"/>
  <c r="C20" i="16" s="1"/>
  <c r="D19" i="16" a="1"/>
  <c r="D19" i="16" s="1"/>
  <c r="C19" i="16" a="1"/>
  <c r="C19" i="16" s="1"/>
  <c r="D18" i="16" a="1"/>
  <c r="D18" i="16" s="1"/>
  <c r="C18" i="16" a="1"/>
  <c r="C18" i="16" s="1"/>
  <c r="D17" i="16" a="1"/>
  <c r="D17" i="16" s="1"/>
  <c r="C17" i="16" a="1"/>
  <c r="C17" i="16" s="1"/>
  <c r="D16" i="16" a="1"/>
  <c r="D16" i="16" s="1"/>
  <c r="C16" i="16" a="1"/>
  <c r="C16" i="16" s="1"/>
  <c r="D15" i="16" a="1"/>
  <c r="D15" i="16" s="1"/>
  <c r="C15" i="16" a="1"/>
  <c r="C15" i="16" s="1"/>
  <c r="D9" i="16" a="1"/>
  <c r="D9" i="16" s="1"/>
  <c r="C9" i="16" a="1"/>
  <c r="C9" i="16" s="1"/>
  <c r="D8" i="16" a="1"/>
  <c r="D8" i="16" s="1"/>
  <c r="C8" i="16" a="1"/>
  <c r="C8" i="16" s="1"/>
  <c r="D7" i="16" a="1"/>
  <c r="D7" i="16" s="1"/>
  <c r="C7" i="16" a="1"/>
  <c r="C7" i="16" s="1"/>
  <c r="D6" i="16" a="1"/>
  <c r="D6" i="16" s="1"/>
  <c r="C6" i="16" a="1"/>
  <c r="C6" i="16" s="1"/>
  <c r="D5" i="16" a="1"/>
  <c r="D5" i="16" s="1"/>
  <c r="C5" i="16" a="1"/>
  <c r="C5" i="16" s="1"/>
  <c r="D4" i="16" a="1"/>
  <c r="D4" i="16" s="1"/>
  <c r="C4" i="16" a="1"/>
  <c r="C4" i="16" s="1"/>
  <c r="D45" i="18" a="1"/>
  <c r="D45" i="18" s="1"/>
  <c r="D44" i="18" a="1"/>
  <c r="D44" i="18" s="1"/>
  <c r="D43" i="18" a="1"/>
  <c r="D43" i="18" s="1"/>
  <c r="D42" i="18" a="1"/>
  <c r="D42" i="18" s="1"/>
  <c r="D41" i="18" a="1"/>
  <c r="D41" i="18" s="1"/>
  <c r="D40" i="18" a="1"/>
  <c r="D40" i="18" s="1"/>
  <c r="D39" i="18" a="1"/>
  <c r="D39" i="18" s="1"/>
  <c r="D38" i="18" a="1"/>
  <c r="D38" i="18" s="1"/>
  <c r="F32" i="18" a="1"/>
  <c r="F32" i="18" s="1"/>
  <c r="G32" i="18" s="1" a="1"/>
  <c r="G32" i="18" s="1"/>
  <c r="F31" i="18" a="1"/>
  <c r="F31" i="18" s="1"/>
  <c r="G31" i="18" s="1" a="1"/>
  <c r="G31" i="18" s="1"/>
  <c r="F30" i="18" a="1"/>
  <c r="F30" i="18" s="1"/>
  <c r="G30" i="18" s="1" a="1"/>
  <c r="G30" i="18" s="1"/>
  <c r="F29" i="18" a="1"/>
  <c r="F29" i="18" s="1"/>
  <c r="G29" i="18" s="1" a="1"/>
  <c r="G29" i="18" s="1"/>
  <c r="F28" i="18" a="1"/>
  <c r="F28" i="18" s="1"/>
  <c r="G28" i="18" s="1" a="1"/>
  <c r="G28" i="18" s="1"/>
  <c r="F27" i="18" a="1"/>
  <c r="F27" i="18" s="1"/>
  <c r="G27" i="18" s="1" a="1"/>
  <c r="G27" i="18" s="1"/>
  <c r="F26" i="18" a="1"/>
  <c r="F26" i="18" s="1"/>
  <c r="G26" i="18" s="1" a="1"/>
  <c r="G26" i="18" s="1"/>
  <c r="F25" i="18" a="1"/>
  <c r="F25" i="18" s="1"/>
  <c r="G25" i="18" s="1" a="1"/>
  <c r="G25" i="18" s="1"/>
  <c r="E19" i="18" a="1"/>
  <c r="E19" i="18" s="1"/>
  <c r="E18" i="18" a="1"/>
  <c r="E18" i="18" s="1"/>
  <c r="E17" i="18" a="1"/>
  <c r="E17" i="18" s="1"/>
  <c r="E16" i="18" a="1"/>
  <c r="E16" i="18" s="1"/>
  <c r="E15" i="18" a="1"/>
  <c r="E15" i="18" s="1"/>
  <c r="E14" i="18" a="1"/>
  <c r="E14" i="18" s="1"/>
  <c r="E13" i="18" a="1"/>
  <c r="E13" i="18" s="1"/>
  <c r="E12" i="18" a="1"/>
  <c r="E12" i="18" s="1"/>
  <c r="E11" i="18" a="1"/>
  <c r="E11" i="18" s="1"/>
  <c r="E10" i="18" a="1"/>
  <c r="E10" i="18" s="1"/>
  <c r="E9" i="18" a="1"/>
  <c r="E9" i="18" s="1"/>
  <c r="E8" i="18" a="1"/>
  <c r="E8" i="18" s="1"/>
  <c r="E7" i="18" a="1"/>
  <c r="E7" i="18" s="1"/>
  <c r="E6" i="18" a="1"/>
  <c r="E6" i="18" s="1"/>
  <c r="E5" i="18" a="1"/>
  <c r="E5" i="18" s="1"/>
  <c r="E4" i="18" a="1"/>
  <c r="E4" i="18" s="1"/>
  <c r="B106" i="47" a="1"/>
  <c r="B106" i="47" s="1"/>
  <c r="B105" i="47" a="1"/>
  <c r="B105" i="47" s="1"/>
  <c r="B104" i="47" a="1"/>
  <c r="B104" i="47" s="1"/>
  <c r="B103" i="47" a="1"/>
  <c r="B103" i="47" s="1"/>
  <c r="B102" i="47" a="1"/>
  <c r="B102" i="47" s="1"/>
  <c r="E106" i="47" a="1"/>
  <c r="E106" i="47" s="1"/>
  <c r="E105" i="47" a="1"/>
  <c r="E105" i="47" s="1"/>
  <c r="E104" i="47" a="1"/>
  <c r="E104" i="47" s="1"/>
  <c r="E103" i="47" a="1"/>
  <c r="E103" i="47" s="1"/>
  <c r="E102" i="47" a="1"/>
  <c r="E102" i="47" s="1"/>
  <c r="F78" i="47" a="1"/>
  <c r="F78" i="47" s="1"/>
  <c r="B197" i="47" a="1"/>
  <c r="B197" i="47" s="1"/>
  <c r="E61" i="4" a="1"/>
  <c r="E61" i="4" s="1"/>
  <c r="H61" i="4" s="1" a="1"/>
  <c r="H61" i="4" s="1"/>
  <c r="F142" i="4" a="1"/>
  <c r="F142" i="4" s="1"/>
  <c r="F141" i="4" a="1"/>
  <c r="F141" i="4" s="1"/>
  <c r="F140" i="4" a="1"/>
  <c r="F140" i="4" s="1"/>
  <c r="F139" i="4" a="1"/>
  <c r="F139" i="4" s="1"/>
  <c r="F138" i="4" a="1"/>
  <c r="F138" i="4" s="1"/>
  <c r="F137" i="4" a="1"/>
  <c r="F137" i="4" s="1"/>
  <c r="F136" i="4" a="1"/>
  <c r="F136" i="4" s="1"/>
  <c r="F135" i="4" a="1"/>
  <c r="F135" i="4" s="1"/>
  <c r="F134" i="4" a="1"/>
  <c r="F134" i="4" s="1"/>
  <c r="E55" i="4" a="1"/>
  <c r="E55" i="4" s="1"/>
  <c r="E54" i="4" a="1"/>
  <c r="E54" i="4" s="1"/>
  <c r="E53" i="4" a="1"/>
  <c r="E53" i="4" s="1"/>
  <c r="E52" i="4" a="1"/>
  <c r="E52" i="4" s="1"/>
  <c r="E51" i="4" a="1"/>
  <c r="E51" i="4" s="1"/>
  <c r="E50" i="4" a="1"/>
  <c r="E50" i="4" s="1"/>
  <c r="E49" i="4" a="1"/>
  <c r="E49" i="4" s="1"/>
  <c r="E48" i="4" a="1"/>
  <c r="E48" i="4" s="1"/>
  <c r="E47" i="4" a="1"/>
  <c r="E47" i="4" s="1"/>
  <c r="E46" i="4" a="1"/>
  <c r="E46" i="4" s="1"/>
  <c r="C81" i="4" a="1"/>
  <c r="C81" i="4" s="1"/>
  <c r="C80" i="4" a="1"/>
  <c r="C80" i="4" s="1"/>
  <c r="C79" i="4" a="1"/>
  <c r="C79" i="4" s="1"/>
  <c r="C78" i="4" a="1"/>
  <c r="C78" i="4" s="1"/>
  <c r="C77" i="4" a="1"/>
  <c r="C77" i="4" s="1"/>
  <c r="C76" i="4" a="1"/>
  <c r="C76" i="4" s="1"/>
  <c r="C75" i="4" a="1"/>
  <c r="C75" i="4" s="1"/>
  <c r="C74" i="4" a="1"/>
  <c r="C74" i="4" s="1"/>
  <c r="E68" i="4" a="1"/>
  <c r="E68" i="4" s="1"/>
  <c r="F68" i="4" s="1" a="1"/>
  <c r="F68" i="4" s="1"/>
  <c r="E67" i="4" a="1"/>
  <c r="E67" i="4" s="1"/>
  <c r="F67" i="4" s="1" a="1"/>
  <c r="F67" i="4" s="1"/>
  <c r="E66" i="4" a="1"/>
  <c r="E66" i="4" s="1"/>
  <c r="F66" i="4" s="1" a="1"/>
  <c r="F66" i="4" s="1"/>
  <c r="E65" i="4" a="1"/>
  <c r="E65" i="4" s="1"/>
  <c r="F65" i="4" s="1" a="1"/>
  <c r="F65" i="4" s="1"/>
  <c r="E64" i="4" a="1"/>
  <c r="E64" i="4" s="1"/>
  <c r="F64" i="4" s="1" a="1"/>
  <c r="F64" i="4" s="1"/>
  <c r="E63" i="4" a="1"/>
  <c r="E63" i="4" s="1"/>
  <c r="E62" i="4" a="1"/>
  <c r="E62" i="4" s="1"/>
  <c r="E40" i="4" a="1"/>
  <c r="E40" i="4" s="1"/>
  <c r="E39" i="4" a="1"/>
  <c r="E39" i="4" s="1"/>
  <c r="E38" i="4" a="1"/>
  <c r="E38" i="4" s="1"/>
  <c r="E37" i="4" a="1"/>
  <c r="E37" i="4" s="1"/>
  <c r="E36" i="4" a="1"/>
  <c r="E36" i="4" s="1"/>
  <c r="E35" i="4" a="1"/>
  <c r="E35" i="4" s="1"/>
  <c r="E34" i="4" a="1"/>
  <c r="E34" i="4" s="1"/>
  <c r="E33" i="4" a="1"/>
  <c r="E33" i="4" s="1"/>
  <c r="E27" i="4" a="1"/>
  <c r="E27" i="4" s="1"/>
  <c r="E26" i="4" a="1"/>
  <c r="E26" i="4" s="1"/>
  <c r="E25" i="4" a="1"/>
  <c r="E25" i="4" s="1"/>
  <c r="E24" i="4" a="1"/>
  <c r="E24" i="4" s="1"/>
  <c r="E23" i="4" a="1"/>
  <c r="E23" i="4" s="1"/>
  <c r="E22" i="4" a="1"/>
  <c r="E22" i="4" s="1"/>
  <c r="E21" i="4" a="1"/>
  <c r="E21" i="4" s="1"/>
  <c r="C15" i="4" a="1"/>
  <c r="C15" i="4" s="1"/>
  <c r="C14" i="4" a="1"/>
  <c r="C14" i="4" s="1"/>
  <c r="C13" i="4" a="1"/>
  <c r="C13" i="4" s="1"/>
  <c r="C12" i="4" a="1"/>
  <c r="C12" i="4" s="1"/>
  <c r="C11" i="4" a="1"/>
  <c r="C11" i="4" s="1"/>
  <c r="C10" i="4" a="1"/>
  <c r="C10" i="4" s="1"/>
  <c r="C9" i="4" a="1"/>
  <c r="C9" i="4" s="1"/>
  <c r="C8" i="4" a="1"/>
  <c r="C8" i="4" s="1"/>
  <c r="C7" i="4" a="1"/>
  <c r="C7" i="4" s="1"/>
  <c r="C6" i="4" a="1"/>
  <c r="C6" i="4" s="1"/>
  <c r="C5" i="4" a="1"/>
  <c r="C5" i="4" s="1"/>
  <c r="C4" i="4" a="1"/>
  <c r="C4" i="4" s="1"/>
  <c r="H163" i="6" a="1"/>
  <c r="H163" i="6" s="1"/>
  <c r="H162" i="6" a="1"/>
  <c r="H162" i="6" s="1"/>
  <c r="H161" i="6" a="1"/>
  <c r="H161" i="6" s="1"/>
  <c r="H160" i="6" a="1"/>
  <c r="H160" i="6" s="1"/>
  <c r="H159" i="6" a="1"/>
  <c r="H159" i="6" s="1"/>
  <c r="H158" i="6" a="1"/>
  <c r="H158" i="6" s="1"/>
  <c r="H157" i="6" a="1"/>
  <c r="H157" i="6" s="1"/>
  <c r="H155" i="6" a="1"/>
  <c r="H155" i="6" s="1"/>
  <c r="H154" i="6" a="1"/>
  <c r="H154" i="6" s="1"/>
  <c r="H153" i="6" a="1"/>
  <c r="H153" i="6" s="1"/>
  <c r="H152" i="6" a="1"/>
  <c r="H152" i="6" s="1"/>
  <c r="H151" i="6" a="1"/>
  <c r="H151" i="6" s="1"/>
  <c r="H156" i="6" a="1"/>
  <c r="H156" i="6" s="1"/>
  <c r="H50" i="6" a="1"/>
  <c r="H50" i="6" s="1"/>
  <c r="H49" i="6" a="1"/>
  <c r="H49" i="6" s="1"/>
  <c r="H48" i="6" a="1"/>
  <c r="H48" i="6" s="1"/>
  <c r="H47" i="6" a="1"/>
  <c r="H47" i="6" s="1"/>
  <c r="H46" i="6" a="1"/>
  <c r="H46" i="6" s="1"/>
  <c r="H45" i="6" a="1"/>
  <c r="H45" i="6" s="1"/>
  <c r="H44" i="6" a="1"/>
  <c r="H44" i="6" s="1"/>
  <c r="H43" i="6" a="1"/>
  <c r="H43" i="6" s="1"/>
  <c r="F46" i="51"/>
  <c r="F37" i="6" a="1"/>
  <c r="F37" i="6" s="1"/>
  <c r="F36" i="6" a="1"/>
  <c r="F36" i="6" s="1"/>
  <c r="F35" i="6" a="1"/>
  <c r="F35" i="6" s="1"/>
  <c r="F34" i="6" a="1"/>
  <c r="F34" i="6" s="1"/>
  <c r="F33" i="6" a="1"/>
  <c r="F33" i="6" s="1"/>
  <c r="F32" i="6" a="1"/>
  <c r="F32" i="6" s="1"/>
  <c r="F31" i="6" a="1"/>
  <c r="F31" i="6" s="1"/>
  <c r="F30" i="6" a="1"/>
  <c r="F30" i="6" s="1"/>
  <c r="F24" i="6" a="1"/>
  <c r="F24" i="6" s="1"/>
  <c r="F23" i="6" a="1"/>
  <c r="F23" i="6" s="1"/>
  <c r="F22" i="6" a="1"/>
  <c r="F22" i="6" s="1"/>
  <c r="F21" i="6" a="1"/>
  <c r="F21" i="6" s="1"/>
  <c r="F20" i="6" a="1"/>
  <c r="F20" i="6" s="1"/>
  <c r="F19" i="6" a="1"/>
  <c r="F19" i="6" s="1"/>
  <c r="F18" i="6" a="1"/>
  <c r="F18" i="6" s="1"/>
  <c r="F17" i="6" a="1"/>
  <c r="F17" i="6" s="1"/>
  <c r="F11" i="6" a="1"/>
  <c r="F11" i="6" s="1"/>
  <c r="F10" i="6" a="1"/>
  <c r="F10" i="6" s="1"/>
  <c r="F9" i="6" a="1"/>
  <c r="F9" i="6" s="1"/>
  <c r="F8" i="6" a="1"/>
  <c r="F8" i="6" s="1"/>
  <c r="F7" i="6" a="1"/>
  <c r="F7" i="6" s="1"/>
  <c r="F6" i="6" a="1"/>
  <c r="F6" i="6" s="1"/>
  <c r="F5" i="6" a="1"/>
  <c r="F5" i="6" s="1"/>
  <c r="F4" i="6" a="1"/>
  <c r="F4" i="6" s="1"/>
  <c r="B176" i="6" a="1"/>
  <c r="B176" i="6" s="1"/>
  <c r="H176" i="6" s="1" a="1"/>
  <c r="H176" i="6" s="1"/>
  <c r="B175" i="6" a="1"/>
  <c r="B175" i="6" s="1"/>
  <c r="H175" i="6" s="1" a="1"/>
  <c r="H175" i="6" s="1"/>
  <c r="B174" i="6" a="1"/>
  <c r="B174" i="6" s="1"/>
  <c r="H174" i="6" s="1" a="1"/>
  <c r="H174" i="6" s="1"/>
  <c r="B173" i="6" a="1"/>
  <c r="B173" i="6" s="1"/>
  <c r="H173" i="6" s="1" a="1"/>
  <c r="H173" i="6" s="1"/>
  <c r="B172" i="6" a="1"/>
  <c r="B172" i="6" s="1"/>
  <c r="H172" i="6" s="1" a="1"/>
  <c r="H172" i="6" s="1"/>
  <c r="B171" i="6" a="1"/>
  <c r="B171" i="6" s="1"/>
  <c r="H171" i="6" s="1" a="1"/>
  <c r="H171" i="6" s="1"/>
  <c r="B170" i="6" a="1"/>
  <c r="B170" i="6" s="1"/>
  <c r="H170" i="6" s="1" a="1"/>
  <c r="H170" i="6" s="1"/>
  <c r="B169" i="6" a="1"/>
  <c r="B169" i="6" s="1"/>
  <c r="H169" i="6" s="1" a="1"/>
  <c r="H169" i="6" s="1"/>
  <c r="B145" i="6" a="1"/>
  <c r="B145" i="6" s="1"/>
  <c r="B144" i="6" a="1"/>
  <c r="B144" i="6" s="1"/>
  <c r="B143" i="6" a="1"/>
  <c r="B143" i="6" s="1"/>
  <c r="B142" i="6" a="1"/>
  <c r="B142" i="6" s="1"/>
  <c r="B141" i="6" a="1"/>
  <c r="B141" i="6" s="1"/>
  <c r="B140" i="6" a="1"/>
  <c r="B140" i="6" s="1"/>
  <c r="B139" i="6" a="1"/>
  <c r="B139" i="6" s="1"/>
  <c r="B138" i="6" a="1"/>
  <c r="B138" i="6" s="1"/>
  <c r="B137" i="6" a="1"/>
  <c r="B137" i="6" s="1"/>
  <c r="B136" i="6" a="1"/>
  <c r="B136" i="6" s="1"/>
  <c r="B135" i="6" a="1"/>
  <c r="B135" i="6" s="1"/>
  <c r="B134" i="6" a="1"/>
  <c r="B134" i="6" s="1"/>
  <c r="B133" i="6" a="1"/>
  <c r="B133" i="6" s="1"/>
  <c r="B132" i="6" a="1"/>
  <c r="B132" i="6" s="1"/>
  <c r="B131" i="6" a="1"/>
  <c r="B131" i="6" s="1"/>
  <c r="B130" i="6" a="1"/>
  <c r="B130" i="6" s="1"/>
  <c r="B129" i="6" a="1"/>
  <c r="B129" i="6" s="1"/>
  <c r="B128" i="6" a="1"/>
  <c r="B128" i="6" s="1"/>
  <c r="B127" i="6" a="1"/>
  <c r="B127" i="6" s="1"/>
  <c r="B126" i="6" a="1"/>
  <c r="B126" i="6" s="1"/>
  <c r="B125" i="6" a="1"/>
  <c r="B125" i="6" s="1"/>
  <c r="F119" i="6" a="1"/>
  <c r="F119" i="6" s="1"/>
  <c r="F118" i="6" a="1"/>
  <c r="F118" i="6" s="1"/>
  <c r="F117" i="6" a="1"/>
  <c r="F117" i="6" s="1"/>
  <c r="F116" i="6" a="1"/>
  <c r="F116" i="6" s="1"/>
  <c r="F115" i="6" a="1"/>
  <c r="F115" i="6" s="1"/>
  <c r="F114" i="6" a="1"/>
  <c r="F114" i="6" s="1"/>
  <c r="F113" i="6" a="1"/>
  <c r="F113" i="6" s="1"/>
  <c r="F112" i="6" a="1"/>
  <c r="F112" i="6" s="1"/>
  <c r="F111" i="6" a="1"/>
  <c r="F111" i="6" s="1"/>
  <c r="F110" i="6" a="1"/>
  <c r="F110" i="6" s="1"/>
  <c r="C104" i="6" a="1"/>
  <c r="C104" i="6" s="1"/>
  <c r="C103" i="6" a="1"/>
  <c r="C103" i="6" s="1"/>
  <c r="C102" i="6" a="1"/>
  <c r="C102" i="6" s="1"/>
  <c r="C101" i="6" a="1"/>
  <c r="C101" i="6" s="1"/>
  <c r="C100" i="6" a="1"/>
  <c r="C100" i="6" s="1"/>
  <c r="C99" i="6" a="1"/>
  <c r="C99" i="6" s="1"/>
  <c r="C98" i="6" a="1"/>
  <c r="C98" i="6" s="1"/>
  <c r="C97" i="6" a="1"/>
  <c r="C97" i="6" s="1"/>
  <c r="C96" i="6" a="1"/>
  <c r="C96" i="6" s="1"/>
  <c r="C95" i="6" a="1"/>
  <c r="C95" i="6" s="1"/>
  <c r="C94" i="6" a="1"/>
  <c r="C94" i="6" s="1"/>
  <c r="C93" i="6" a="1"/>
  <c r="C93" i="6" s="1"/>
  <c r="G87" i="6" a="1"/>
  <c r="G87" i="6" s="1"/>
  <c r="G86" i="6" a="1"/>
  <c r="G86" i="6" s="1"/>
  <c r="G85" i="6" a="1"/>
  <c r="G85" i="6" s="1"/>
  <c r="G84" i="6" a="1"/>
  <c r="G84" i="6" s="1"/>
  <c r="G83" i="6" a="1"/>
  <c r="G83" i="6" s="1"/>
  <c r="G82" i="6" a="1"/>
  <c r="G82" i="6" s="1"/>
  <c r="G81" i="6" a="1"/>
  <c r="G81" i="6" s="1"/>
  <c r="G80" i="6" a="1"/>
  <c r="G80" i="6" s="1"/>
  <c r="G79" i="6" a="1"/>
  <c r="G79" i="6" s="1"/>
  <c r="G78" i="6" a="1"/>
  <c r="G78" i="6" s="1"/>
  <c r="G77" i="6" a="1"/>
  <c r="G77" i="6" s="1"/>
  <c r="D71" i="6" a="1"/>
  <c r="D71" i="6" s="1"/>
  <c r="D70" i="6" a="1"/>
  <c r="D70" i="6" s="1"/>
  <c r="D69" i="6" a="1"/>
  <c r="D69" i="6" s="1"/>
  <c r="D68" i="6" a="1"/>
  <c r="D68" i="6" s="1"/>
  <c r="D67" i="6" a="1"/>
  <c r="D67" i="6" s="1"/>
  <c r="D66" i="6" a="1"/>
  <c r="D66" i="6" s="1"/>
  <c r="D65" i="6" a="1"/>
  <c r="D65" i="6" s="1"/>
  <c r="D64" i="6" a="1"/>
  <c r="D64" i="6" s="1"/>
  <c r="D63" i="6" a="1"/>
  <c r="D63" i="6" s="1"/>
  <c r="D62" i="6" a="1"/>
  <c r="D62" i="6" s="1"/>
  <c r="D61" i="6" a="1"/>
  <c r="D61" i="6" s="1"/>
  <c r="D60" i="6" a="1"/>
  <c r="D60" i="6" s="1"/>
  <c r="D59" i="6" a="1"/>
  <c r="D59" i="6" s="1"/>
  <c r="D58" i="6" a="1"/>
  <c r="D58" i="6" s="1"/>
  <c r="D57" i="6" a="1"/>
  <c r="D57" i="6" s="1"/>
  <c r="D56" i="6" a="1"/>
  <c r="D56" i="6" s="1"/>
  <c r="E179" i="47" a="1"/>
  <c r="E179" i="47" s="1"/>
  <c r="E178" i="47" a="1"/>
  <c r="E178" i="47" s="1"/>
  <c r="B189" i="47" a="1"/>
  <c r="B189" i="47" s="1"/>
  <c r="E189" i="47" s="1" a="1"/>
  <c r="E189" i="47" s="1"/>
  <c r="F189" i="47" s="1"/>
  <c r="B188" i="47" a="1"/>
  <c r="B188" i="47" s="1"/>
  <c r="E188" i="47" s="1" a="1"/>
  <c r="E188" i="47" s="1"/>
  <c r="F188" i="47" s="1"/>
  <c r="B187" i="47" a="1"/>
  <c r="B187" i="47" s="1"/>
  <c r="E187" i="47" s="1" a="1"/>
  <c r="E187" i="47" s="1"/>
  <c r="F187" i="47" s="1"/>
  <c r="B186" i="47" a="1"/>
  <c r="B186" i="47" s="1"/>
  <c r="E186" i="47" s="1" a="1"/>
  <c r="E186" i="47" s="1"/>
  <c r="F186" i="47" s="1"/>
  <c r="B185" i="47" a="1"/>
  <c r="B185" i="47" s="1"/>
  <c r="E185" i="47" s="1" a="1"/>
  <c r="E185" i="47" s="1"/>
  <c r="F185" i="47" s="1"/>
  <c r="B184" i="47" a="1"/>
  <c r="B184" i="47" s="1"/>
  <c r="E184" i="47" s="1" a="1"/>
  <c r="E184" i="47" s="1"/>
  <c r="F184" i="47" s="1"/>
  <c r="B183" i="47" a="1"/>
  <c r="B183" i="47" s="1"/>
  <c r="E183" i="47" s="1" a="1"/>
  <c r="E183" i="47" s="1"/>
  <c r="F183" i="47" s="1"/>
  <c r="B182" i="47" a="1"/>
  <c r="B182" i="47" s="1"/>
  <c r="E182" i="47" s="1" a="1"/>
  <c r="E182" i="47" s="1"/>
  <c r="F182" i="47" s="1"/>
  <c r="B181" i="47" a="1"/>
  <c r="B181" i="47" s="1"/>
  <c r="E181" i="47" s="1" a="1"/>
  <c r="E181" i="47" s="1"/>
  <c r="F181" i="47" s="1"/>
  <c r="B180" i="47" a="1"/>
  <c r="B180" i="47" s="1"/>
  <c r="E180" i="47" s="1" a="1"/>
  <c r="E180" i="47" s="1"/>
  <c r="B206" i="47" a="1"/>
  <c r="B206" i="47" s="1"/>
  <c r="E206" i="47" s="1" a="1"/>
  <c r="E206" i="47" s="1"/>
  <c r="F206" i="47" s="1"/>
  <c r="B205" i="47" a="1"/>
  <c r="B205" i="47" s="1"/>
  <c r="E205" i="47" s="1" a="1"/>
  <c r="E205" i="47" s="1"/>
  <c r="F205" i="47" s="1"/>
  <c r="B204" i="47" a="1"/>
  <c r="B204" i="47" s="1"/>
  <c r="E204" i="47" s="1" a="1"/>
  <c r="E204" i="47" s="1"/>
  <c r="F204" i="47" s="1"/>
  <c r="B203" i="47" a="1"/>
  <c r="B203" i="47" s="1"/>
  <c r="E203" i="47" s="1" a="1"/>
  <c r="E203" i="47" s="1"/>
  <c r="F203" i="47" s="1"/>
  <c r="B202" i="47" a="1"/>
  <c r="B202" i="47" s="1"/>
  <c r="E202" i="47" s="1" a="1"/>
  <c r="E202" i="47" s="1"/>
  <c r="F202" i="47" s="1"/>
  <c r="B201" i="47" a="1"/>
  <c r="B201" i="47" s="1"/>
  <c r="E201" i="47" s="1" a="1"/>
  <c r="E201" i="47" s="1"/>
  <c r="F201" i="47" s="1"/>
  <c r="B200" i="47" a="1"/>
  <c r="B200" i="47" s="1"/>
  <c r="E200" i="47" s="1" a="1"/>
  <c r="E200" i="47" s="1"/>
  <c r="F200" i="47" s="1"/>
  <c r="B199" i="47" a="1"/>
  <c r="B199" i="47" s="1"/>
  <c r="E199" i="47" s="1" a="1"/>
  <c r="E199" i="47" s="1"/>
  <c r="F199" i="47" s="1"/>
  <c r="B198" i="47" a="1"/>
  <c r="B198" i="47" s="1"/>
  <c r="E198" i="47" s="1" a="1"/>
  <c r="E198" i="47" s="1"/>
  <c r="F198" i="47" s="1"/>
  <c r="E196" i="47" a="1"/>
  <c r="E196" i="47" s="1"/>
  <c r="E195" i="47" a="1"/>
  <c r="E195" i="47" s="1"/>
  <c r="E156" i="47" a="1"/>
  <c r="E156" i="47" s="1"/>
  <c r="E155" i="47" a="1"/>
  <c r="E155" i="47" s="1"/>
  <c r="E154" i="47" a="1"/>
  <c r="E154" i="47" s="1"/>
  <c r="E153" i="47" a="1"/>
  <c r="E153" i="47" s="1"/>
  <c r="E152" i="47" a="1"/>
  <c r="E152" i="47" s="1"/>
  <c r="E151" i="47" a="1"/>
  <c r="E151" i="47" s="1"/>
  <c r="E150" i="47" a="1"/>
  <c r="E150" i="47" s="1"/>
  <c r="E149" i="47" a="1"/>
  <c r="E149" i="47" s="1"/>
  <c r="E148" i="47" a="1"/>
  <c r="E148" i="47" s="1"/>
  <c r="E147" i="47" a="1"/>
  <c r="E147" i="47" s="1"/>
  <c r="E146" i="47" a="1"/>
  <c r="E146" i="47" s="1"/>
  <c r="E172" i="47" a="1"/>
  <c r="E172" i="47" s="1"/>
  <c r="E171" i="47" a="1"/>
  <c r="E171" i="47" s="1"/>
  <c r="E170" i="47" a="1"/>
  <c r="E170" i="47" s="1"/>
  <c r="E169" i="47" a="1"/>
  <c r="E169" i="47" s="1"/>
  <c r="E168" i="47" a="1"/>
  <c r="E168" i="47" s="1"/>
  <c r="E167" i="47" a="1"/>
  <c r="E167" i="47" s="1"/>
  <c r="E166" i="47" a="1"/>
  <c r="E166" i="47" s="1"/>
  <c r="E165" i="47" a="1"/>
  <c r="E165" i="47" s="1"/>
  <c r="E164" i="47" a="1"/>
  <c r="E164" i="47" s="1"/>
  <c r="E163" i="47" a="1"/>
  <c r="E163" i="47" s="1"/>
  <c r="E162" i="47" a="1"/>
  <c r="E162" i="47" s="1"/>
  <c r="F140" i="47" a="1"/>
  <c r="F140" i="47" s="1"/>
  <c r="F139" i="47" a="1"/>
  <c r="F139" i="47" s="1"/>
  <c r="F138" i="47" a="1"/>
  <c r="F138" i="47" s="1"/>
  <c r="F137" i="47" a="1"/>
  <c r="F137" i="47" s="1"/>
  <c r="F136" i="47" a="1"/>
  <c r="F136" i="47" s="1"/>
  <c r="F135" i="47" a="1"/>
  <c r="F135" i="47" s="1"/>
  <c r="F134" i="47" a="1"/>
  <c r="F134" i="47" s="1"/>
  <c r="F128" i="47" a="1"/>
  <c r="F128" i="47" s="1"/>
  <c r="F127" i="47" a="1"/>
  <c r="F127" i="47" s="1"/>
  <c r="F126" i="47" a="1"/>
  <c r="F126" i="47" s="1"/>
  <c r="F125" i="47" a="1"/>
  <c r="F125" i="47" s="1"/>
  <c r="F124" i="47" a="1"/>
  <c r="F124" i="47" s="1"/>
  <c r="F123" i="47" a="1"/>
  <c r="F123" i="47" s="1"/>
  <c r="F122" i="47" a="1"/>
  <c r="F122" i="47" s="1"/>
  <c r="F112" i="47" a="1"/>
  <c r="F112" i="47" s="1"/>
  <c r="F113" i="47" a="1"/>
  <c r="F113" i="47" s="1"/>
  <c r="F114" i="47" a="1"/>
  <c r="F114" i="47" s="1"/>
  <c r="F115" i="47" a="1"/>
  <c r="F115" i="47" s="1"/>
  <c r="F116" i="47" a="1"/>
  <c r="F116" i="47" s="1"/>
  <c r="B112" i="47" a="1"/>
  <c r="B112" i="47" s="1"/>
  <c r="C112" i="47" s="1" a="1"/>
  <c r="C112" i="47" s="1"/>
  <c r="B113" i="47" a="1"/>
  <c r="B113" i="47" s="1"/>
  <c r="C113" i="47" s="1" a="1"/>
  <c r="C113" i="47" s="1"/>
  <c r="B114" i="47" a="1"/>
  <c r="B114" i="47" s="1"/>
  <c r="C114" i="47" s="1" a="1"/>
  <c r="C114" i="47" s="1"/>
  <c r="B115" i="47" a="1"/>
  <c r="B115" i="47" s="1"/>
  <c r="C115" i="47" s="1" a="1"/>
  <c r="C115" i="47" s="1"/>
  <c r="B116" i="47" a="1"/>
  <c r="B116" i="47" s="1"/>
  <c r="C116" i="47" s="1" a="1"/>
  <c r="C116" i="47" s="1"/>
  <c r="F92" i="47" a="1"/>
  <c r="F92" i="47" s="1"/>
  <c r="F91" i="47" a="1"/>
  <c r="F91" i="47" s="1"/>
  <c r="F96" i="47" a="1"/>
  <c r="F96" i="47" s="1"/>
  <c r="F95" i="47" a="1"/>
  <c r="F95" i="47" s="1"/>
  <c r="F94" i="47" a="1"/>
  <c r="F94" i="47" s="1"/>
  <c r="F93" i="47" a="1"/>
  <c r="F93" i="47" s="1"/>
  <c r="F90" i="47" a="1"/>
  <c r="F90" i="47" s="1"/>
  <c r="F89" i="47" a="1"/>
  <c r="F89" i="47" s="1"/>
  <c r="F83" i="47" a="1"/>
  <c r="F83" i="47" s="1"/>
  <c r="F82" i="47" a="1"/>
  <c r="F82" i="47" s="1"/>
  <c r="F81" i="47" a="1"/>
  <c r="F81" i="47" s="1"/>
  <c r="F80" i="47" a="1"/>
  <c r="F80" i="47" s="1"/>
  <c r="F79" i="47" a="1"/>
  <c r="F79" i="47" s="1"/>
  <c r="F77" i="47" a="1"/>
  <c r="F77" i="47" s="1"/>
  <c r="F76" i="47" a="1"/>
  <c r="F76" i="47" s="1"/>
  <c r="F63" i="47" a="1"/>
  <c r="F63" i="47" s="1"/>
  <c r="G63" i="47" s="1" a="1"/>
  <c r="G63" i="47" s="1"/>
  <c r="F62" i="47" a="1"/>
  <c r="F62" i="47" s="1"/>
  <c r="G62" i="47" s="1" a="1"/>
  <c r="G62" i="47" s="1"/>
  <c r="B70" i="47" a="1"/>
  <c r="B70" i="47" s="1"/>
  <c r="E70" i="47" s="1" a="1"/>
  <c r="E70" i="47" s="1"/>
  <c r="F70" i="47" s="1" a="1"/>
  <c r="F70" i="47" s="1"/>
  <c r="B69" i="47" a="1"/>
  <c r="B69" i="47" s="1"/>
  <c r="E69" i="47" s="1" a="1"/>
  <c r="E69" i="47" s="1"/>
  <c r="F69" i="47" s="1" a="1"/>
  <c r="F69" i="47" s="1"/>
  <c r="B68" i="47" a="1"/>
  <c r="B68" i="47" s="1"/>
  <c r="E68" i="47" s="1" a="1"/>
  <c r="E68" i="47" s="1"/>
  <c r="F68" i="47" s="1" a="1"/>
  <c r="F68" i="47" s="1"/>
  <c r="B67" i="47" a="1"/>
  <c r="B67" i="47" s="1"/>
  <c r="E67" i="47" s="1" a="1"/>
  <c r="E67" i="47" s="1"/>
  <c r="F67" i="47" s="1" a="1"/>
  <c r="F67" i="47" s="1"/>
  <c r="B66" i="47" a="1"/>
  <c r="B66" i="47" s="1"/>
  <c r="E66" i="47" s="1" a="1"/>
  <c r="E66" i="47" s="1"/>
  <c r="F66" i="47" s="1" a="1"/>
  <c r="F66" i="47" s="1"/>
  <c r="B65" i="47" a="1"/>
  <c r="B65" i="47" s="1"/>
  <c r="E65" i="47" s="1" a="1"/>
  <c r="E65" i="47" s="1"/>
  <c r="F65" i="47" s="1" a="1"/>
  <c r="F65" i="47" s="1"/>
  <c r="B64" i="47" a="1"/>
  <c r="B64" i="47" s="1"/>
  <c r="E64" i="47" s="1" a="1"/>
  <c r="E64" i="47" s="1"/>
  <c r="D49" i="3" a="1"/>
  <c r="D49" i="3" s="1"/>
  <c r="D50" i="3" a="1"/>
  <c r="D50" i="3" s="1"/>
  <c r="D51" i="3" a="1"/>
  <c r="D51" i="3" s="1"/>
  <c r="D52" i="3" a="1"/>
  <c r="D52" i="3" s="1"/>
  <c r="D58" i="3" a="1"/>
  <c r="D58" i="3" s="1"/>
  <c r="D59" i="3" a="1"/>
  <c r="D59" i="3" s="1"/>
  <c r="D60" i="3" a="1"/>
  <c r="D60" i="3" s="1"/>
  <c r="D61" i="3" a="1"/>
  <c r="D61" i="3" s="1"/>
  <c r="E67" i="3" a="1"/>
  <c r="E67" i="3" s="1"/>
  <c r="E68" i="3" a="1"/>
  <c r="E68" i="3" s="1"/>
  <c r="E69" i="3" a="1"/>
  <c r="E69" i="3" s="1"/>
  <c r="E70" i="3" a="1"/>
  <c r="E70" i="3" s="1"/>
  <c r="E71" i="3" a="1"/>
  <c r="E71" i="3" s="1"/>
  <c r="E72" i="3" a="1"/>
  <c r="E72" i="3" s="1"/>
  <c r="E73" i="3" a="1"/>
  <c r="E73" i="3" s="1"/>
  <c r="E74" i="3" a="1"/>
  <c r="E74" i="3" s="1"/>
  <c r="E75" i="3" a="1"/>
  <c r="E75" i="3" s="1"/>
  <c r="E76" i="3" a="1"/>
  <c r="E76" i="3" s="1"/>
  <c r="E77" i="3" a="1"/>
  <c r="E77" i="3" s="1"/>
  <c r="E78" i="3" a="1"/>
  <c r="E78" i="3" s="1"/>
  <c r="E79" i="3" a="1"/>
  <c r="E79" i="3" s="1"/>
  <c r="E80" i="3" a="1"/>
  <c r="E80" i="3" s="1"/>
  <c r="E81" i="3" a="1"/>
  <c r="E81" i="3" s="1"/>
  <c r="E82" i="3" a="1"/>
  <c r="E82" i="3" s="1"/>
  <c r="E83" i="3" a="1"/>
  <c r="E83" i="3" s="1"/>
  <c r="E84" i="3" a="1"/>
  <c r="E84" i="3" s="1"/>
  <c r="E85" i="3" a="1"/>
  <c r="E85" i="3" s="1"/>
  <c r="E86" i="3" a="1"/>
  <c r="E86" i="3" s="1"/>
  <c r="E87" i="3" a="1"/>
  <c r="E87" i="3" s="1"/>
  <c r="E88" i="3" a="1"/>
  <c r="E88" i="3" s="1"/>
  <c r="E89" i="3" a="1"/>
  <c r="E89" i="3" s="1"/>
  <c r="E90" i="3" a="1"/>
  <c r="E90" i="3" s="1"/>
  <c r="E91" i="3" a="1"/>
  <c r="E91" i="3" s="1"/>
  <c r="E92" i="3" a="1"/>
  <c r="E92" i="3" s="1"/>
  <c r="E21" i="47" a="1"/>
  <c r="E21" i="47" s="1"/>
  <c r="E20" i="47" a="1"/>
  <c r="E20" i="47" s="1"/>
  <c r="E19" i="47" a="1"/>
  <c r="E19" i="47" s="1"/>
  <c r="E18" i="47" a="1"/>
  <c r="E18" i="47" s="1"/>
  <c r="E17" i="47" a="1"/>
  <c r="E17" i="47" s="1"/>
  <c r="E11" i="47" a="1"/>
  <c r="E11" i="47" s="1"/>
  <c r="E10" i="47" a="1"/>
  <c r="E10" i="47" s="1"/>
  <c r="E9" i="47" a="1"/>
  <c r="E9" i="47" s="1"/>
  <c r="E8" i="47" a="1"/>
  <c r="E8" i="47" s="1"/>
  <c r="E7" i="47" a="1"/>
  <c r="E7" i="47" s="1"/>
  <c r="E6" i="47" a="1"/>
  <c r="E6" i="47" s="1"/>
  <c r="E5" i="47" a="1"/>
  <c r="E5" i="47" s="1"/>
  <c r="E4" i="47" a="1"/>
  <c r="E4" i="47" s="1"/>
  <c r="C63" i="47" a="1"/>
  <c r="C63" i="47" s="1"/>
  <c r="D63" i="47" s="1" a="1"/>
  <c r="D63" i="47" s="1"/>
  <c r="C62" i="47" a="1"/>
  <c r="C62" i="47" s="1"/>
  <c r="D62" i="47" s="1" a="1"/>
  <c r="D62" i="47" s="1"/>
  <c r="C56" i="47" a="1"/>
  <c r="C56" i="47" s="1"/>
  <c r="C55" i="47" a="1"/>
  <c r="C55" i="47" s="1"/>
  <c r="C54" i="47" a="1"/>
  <c r="C54" i="47" s="1"/>
  <c r="C53" i="47" a="1"/>
  <c r="C53" i="47" s="1"/>
  <c r="C52" i="47" a="1"/>
  <c r="C52" i="47" s="1"/>
  <c r="C51" i="47" a="1"/>
  <c r="C51" i="47" s="1"/>
  <c r="C50" i="47" a="1"/>
  <c r="C50" i="47" s="1"/>
  <c r="C44" i="47" a="1"/>
  <c r="C44" i="47" s="1"/>
  <c r="C43" i="47" a="1"/>
  <c r="C43" i="47" s="1"/>
  <c r="C42" i="47" a="1"/>
  <c r="C42" i="47" s="1"/>
  <c r="C41" i="47" a="1"/>
  <c r="C41" i="47" s="1"/>
  <c r="C40" i="47" a="1"/>
  <c r="C40" i="47" s="1"/>
  <c r="C39" i="47" a="1"/>
  <c r="C39" i="47" s="1"/>
  <c r="C38" i="47" a="1"/>
  <c r="C38" i="47" s="1"/>
  <c r="E27" i="47" a="1"/>
  <c r="E27" i="47" s="1"/>
  <c r="B27" i="47" a="1"/>
  <c r="B27" i="47" s="1"/>
  <c r="E42" i="3" a="1"/>
  <c r="E42" i="3" s="1"/>
  <c r="F28" i="3" a="1"/>
  <c r="F28" i="3" s="1"/>
  <c r="F27" i="3" a="1"/>
  <c r="F27" i="3" s="1"/>
  <c r="F26" i="3" a="1"/>
  <c r="F26" i="3" s="1"/>
  <c r="F25" i="3" a="1"/>
  <c r="F25" i="3" s="1"/>
  <c r="F24" i="3" a="1"/>
  <c r="F24" i="3" s="1"/>
  <c r="F23" i="3" a="1"/>
  <c r="F23" i="3" s="1"/>
  <c r="F22" i="3" a="1"/>
  <c r="F22" i="3" s="1"/>
  <c r="F21" i="3" a="1"/>
  <c r="F21" i="3" s="1"/>
  <c r="F20" i="3" a="1"/>
  <c r="F20" i="3" s="1"/>
  <c r="F19" i="3" a="1"/>
  <c r="F19" i="3" s="1"/>
  <c r="E4" i="3" a="1"/>
  <c r="E4" i="3" s="1"/>
  <c r="G175" i="3" a="1"/>
  <c r="G175" i="3" s="1"/>
  <c r="G174" i="3" a="1"/>
  <c r="G174" i="3" s="1"/>
  <c r="G173" i="3" a="1"/>
  <c r="G173" i="3" s="1"/>
  <c r="G172" i="3" a="1"/>
  <c r="G172" i="3" s="1"/>
  <c r="G171" i="3" a="1"/>
  <c r="G171" i="3" s="1"/>
  <c r="G170" i="3" a="1"/>
  <c r="G170" i="3" s="1"/>
  <c r="G169" i="3" a="1"/>
  <c r="G169" i="3" s="1"/>
  <c r="G168" i="3" a="1"/>
  <c r="G168" i="3" s="1"/>
  <c r="G167" i="3" a="1"/>
  <c r="G167" i="3" s="1"/>
  <c r="G166" i="3" a="1"/>
  <c r="G166" i="3" s="1"/>
  <c r="C160" i="3" a="1"/>
  <c r="C160" i="3" s="1"/>
  <c r="C159" i="3" a="1"/>
  <c r="C159" i="3" s="1"/>
  <c r="C158" i="3" a="1"/>
  <c r="C158" i="3" s="1"/>
  <c r="C157" i="3" a="1"/>
  <c r="C157" i="3" s="1"/>
  <c r="C156" i="3" a="1"/>
  <c r="C156" i="3" s="1"/>
  <c r="C155" i="3" a="1"/>
  <c r="C155" i="3" s="1"/>
  <c r="C154" i="3" a="1"/>
  <c r="C154" i="3" s="1"/>
  <c r="C153" i="3" a="1"/>
  <c r="C153" i="3" s="1"/>
  <c r="C152" i="3" a="1"/>
  <c r="C152" i="3" s="1"/>
  <c r="C151" i="3" a="1"/>
  <c r="C151" i="3" s="1"/>
  <c r="C150" i="3" a="1"/>
  <c r="C150" i="3" s="1"/>
  <c r="F144" i="3" a="1"/>
  <c r="F144" i="3" s="1"/>
  <c r="F143" i="3" a="1"/>
  <c r="F143" i="3" s="1"/>
  <c r="F142" i="3" a="1"/>
  <c r="F142" i="3" s="1"/>
  <c r="F141" i="3" a="1"/>
  <c r="F141" i="3" s="1"/>
  <c r="F140" i="3" a="1"/>
  <c r="F140" i="3" s="1"/>
  <c r="F139" i="3" a="1"/>
  <c r="F139" i="3" s="1"/>
  <c r="C133" i="3" a="1"/>
  <c r="C133" i="3" s="1"/>
  <c r="C132" i="3" a="1"/>
  <c r="C132" i="3" s="1"/>
  <c r="C131" i="3" a="1"/>
  <c r="C131" i="3" s="1"/>
  <c r="C130" i="3" a="1"/>
  <c r="C130" i="3" s="1"/>
  <c r="C129" i="3" a="1"/>
  <c r="C129" i="3" s="1"/>
  <c r="C128" i="3" a="1"/>
  <c r="C128" i="3" s="1"/>
  <c r="C127" i="3" a="1"/>
  <c r="C127" i="3" s="1"/>
  <c r="C126" i="3" a="1"/>
  <c r="C126" i="3" s="1"/>
  <c r="E116" i="3" a="1"/>
  <c r="E116" i="3" s="1"/>
  <c r="E115" i="3" a="1"/>
  <c r="E115" i="3" s="1"/>
  <c r="E114" i="3" a="1"/>
  <c r="E114" i="3" s="1"/>
  <c r="E113" i="3" a="1"/>
  <c r="E113" i="3" s="1"/>
  <c r="E112" i="3" a="1"/>
  <c r="E112" i="3" s="1"/>
  <c r="E111" i="3" a="1"/>
  <c r="E111" i="3" s="1"/>
  <c r="C105" i="3" a="1"/>
  <c r="C105" i="3" s="1"/>
  <c r="C104" i="3" a="1"/>
  <c r="C104" i="3" s="1"/>
  <c r="C103" i="3" a="1"/>
  <c r="C103" i="3" s="1"/>
  <c r="C102" i="3" a="1"/>
  <c r="C102" i="3" s="1"/>
  <c r="C101" i="3" a="1"/>
  <c r="C101" i="3" s="1"/>
  <c r="C100" i="3" a="1"/>
  <c r="C100" i="3" s="1"/>
  <c r="C99" i="3" a="1"/>
  <c r="C99" i="3" s="1"/>
  <c r="C98" i="3" a="1"/>
  <c r="C98" i="3" s="1"/>
  <c r="E43" i="3" a="1"/>
  <c r="E43" i="3" s="1"/>
  <c r="E41" i="3" a="1"/>
  <c r="E41" i="3" s="1"/>
  <c r="E40" i="3" a="1"/>
  <c r="E40" i="3" s="1"/>
  <c r="E39" i="3" a="1"/>
  <c r="E39" i="3" s="1"/>
  <c r="E38" i="3" a="1"/>
  <c r="E38" i="3" s="1"/>
  <c r="E37" i="3" a="1"/>
  <c r="E37" i="3" s="1"/>
  <c r="E36" i="3" a="1"/>
  <c r="E36" i="3" s="1"/>
  <c r="E35" i="3" a="1"/>
  <c r="E35" i="3" s="1"/>
  <c r="E34" i="3" a="1"/>
  <c r="E34" i="3" s="1"/>
  <c r="E13" i="3" a="1"/>
  <c r="E13" i="3" s="1"/>
  <c r="E12" i="3" a="1"/>
  <c r="E12" i="3" s="1"/>
  <c r="E11" i="3" a="1"/>
  <c r="E11" i="3" s="1"/>
  <c r="E10" i="3" a="1"/>
  <c r="E10" i="3" s="1"/>
  <c r="E9" i="3" a="1"/>
  <c r="E9" i="3" s="1"/>
  <c r="E8" i="3" a="1"/>
  <c r="E8" i="3" s="1"/>
  <c r="E7" i="3" a="1"/>
  <c r="E7" i="3" s="1"/>
  <c r="E6" i="3" a="1"/>
  <c r="E6" i="3" s="1"/>
  <c r="E5" i="3" a="1"/>
  <c r="E5" i="3" s="1"/>
  <c r="D49" i="37" a="1"/>
  <c r="D49" i="37" s="1"/>
  <c r="D48" i="37" a="1"/>
  <c r="D48" i="37" s="1"/>
  <c r="D47" i="37" a="1"/>
  <c r="D47" i="37" s="1"/>
  <c r="D46" i="37" a="1"/>
  <c r="D46" i="37" s="1"/>
  <c r="D45" i="37" a="1"/>
  <c r="D45" i="37" s="1"/>
  <c r="D44" i="37" a="1"/>
  <c r="D44" i="37" s="1"/>
  <c r="D43" i="37" a="1"/>
  <c r="D43" i="37" s="1"/>
  <c r="D42" i="37" a="1"/>
  <c r="D42" i="37" s="1"/>
  <c r="C36" i="37" a="1"/>
  <c r="C36" i="37" s="1"/>
  <c r="C35" i="37" a="1"/>
  <c r="C35" i="37" s="1"/>
  <c r="C34" i="37" a="1"/>
  <c r="C34" i="37" s="1"/>
  <c r="C33" i="37" a="1"/>
  <c r="C33" i="37" s="1"/>
  <c r="C32" i="37" a="1"/>
  <c r="C32" i="37" s="1"/>
  <c r="C31" i="37" a="1"/>
  <c r="C31" i="37" s="1"/>
  <c r="C30" i="37" a="1"/>
  <c r="C30" i="37" s="1"/>
  <c r="C29" i="37" a="1"/>
  <c r="C29" i="37" s="1"/>
  <c r="C23" i="37" a="1"/>
  <c r="C23" i="37" s="1"/>
  <c r="C22" i="37" a="1"/>
  <c r="C22" i="37" s="1"/>
  <c r="C21" i="37" a="1"/>
  <c r="C21" i="37" s="1"/>
  <c r="C20" i="37" a="1"/>
  <c r="C20" i="37" s="1"/>
  <c r="C19" i="37" a="1"/>
  <c r="C19" i="37" s="1"/>
  <c r="C18" i="37" a="1"/>
  <c r="C18" i="37" s="1"/>
  <c r="C17" i="37" a="1"/>
  <c r="C17" i="37" s="1"/>
  <c r="C16" i="37" a="1"/>
  <c r="C16" i="37" s="1"/>
  <c r="C15" i="37" a="1"/>
  <c r="C15" i="37" s="1"/>
  <c r="C14" i="37" a="1"/>
  <c r="C14" i="37" s="1"/>
  <c r="C13" i="37" a="1"/>
  <c r="C13" i="37" s="1"/>
  <c r="C12" i="37" a="1"/>
  <c r="C12" i="37" s="1"/>
  <c r="C11" i="37" a="1"/>
  <c r="C11" i="37" s="1"/>
  <c r="C10" i="37" a="1"/>
  <c r="C10" i="37" s="1"/>
  <c r="C9" i="37" a="1"/>
  <c r="C9" i="37" s="1"/>
  <c r="C8" i="37" a="1"/>
  <c r="C8" i="37" s="1"/>
  <c r="C7" i="37" a="1"/>
  <c r="C7" i="37" s="1"/>
  <c r="C6" i="37" a="1"/>
  <c r="C6" i="37" s="1"/>
  <c r="C5" i="37" a="1"/>
  <c r="C5" i="37" s="1"/>
  <c r="C4" i="37" a="1"/>
  <c r="C4" i="37" s="1"/>
  <c r="D35" i="44" a="1"/>
  <c r="D35" i="44" s="1"/>
  <c r="D34" i="44" a="1"/>
  <c r="D34" i="44" s="1"/>
  <c r="D33" i="44" a="1"/>
  <c r="D33" i="44" s="1"/>
  <c r="D32" i="44" a="1"/>
  <c r="D32" i="44" s="1"/>
  <c r="D31" i="44" a="1"/>
  <c r="D31" i="44" s="1"/>
  <c r="D30" i="44" a="1"/>
  <c r="D30" i="44" s="1"/>
  <c r="D29" i="44" a="1"/>
  <c r="D29" i="44" s="1"/>
  <c r="D28" i="44" a="1"/>
  <c r="D28" i="44" s="1"/>
  <c r="D22" i="44" a="1"/>
  <c r="D22" i="44" s="1"/>
  <c r="D21" i="44" a="1"/>
  <c r="D21" i="44" s="1"/>
  <c r="D20" i="44" a="1"/>
  <c r="D20" i="44" s="1"/>
  <c r="D19" i="44" a="1"/>
  <c r="D19" i="44" s="1"/>
  <c r="D18" i="44" a="1"/>
  <c r="D18" i="44" s="1"/>
  <c r="D17" i="44" a="1"/>
  <c r="D17" i="44" s="1"/>
  <c r="D16" i="44" a="1"/>
  <c r="D16" i="44" s="1"/>
  <c r="C10" i="44" a="1"/>
  <c r="C10" i="44" s="1"/>
  <c r="C9" i="44" a="1"/>
  <c r="C9" i="44" s="1"/>
  <c r="C8" i="44" a="1"/>
  <c r="C8" i="44" s="1"/>
  <c r="C7" i="44" a="1"/>
  <c r="C7" i="44" s="1"/>
  <c r="C6" i="44" a="1"/>
  <c r="C6" i="44" s="1"/>
  <c r="C5" i="44" a="1"/>
  <c r="C5" i="44" s="1"/>
  <c r="C4" i="44" a="1"/>
  <c r="C4" i="44" s="1"/>
  <c r="B60" i="46" a="1"/>
  <c r="B60" i="46" s="1"/>
  <c r="D60" i="46" s="1" a="1"/>
  <c r="D60" i="46" s="1"/>
  <c r="B43" i="46" a="1"/>
  <c r="B43" i="46" s="1"/>
  <c r="D43" i="46" s="1" a="1"/>
  <c r="D43" i="46" s="1"/>
  <c r="C37" i="46" a="1"/>
  <c r="C37" i="46" s="1"/>
  <c r="C36" i="46" a="1"/>
  <c r="C36" i="46" s="1"/>
  <c r="C35" i="46" a="1"/>
  <c r="C35" i="46" s="1"/>
  <c r="C34" i="46" a="1"/>
  <c r="C34" i="46" s="1"/>
  <c r="C33" i="46" a="1"/>
  <c r="C33" i="46" s="1"/>
  <c r="C27" i="46" a="1"/>
  <c r="C27" i="46" s="1"/>
  <c r="C26" i="46" a="1"/>
  <c r="C26" i="46" s="1"/>
  <c r="C25" i="46" a="1"/>
  <c r="C25" i="46" s="1"/>
  <c r="C24" i="46" a="1"/>
  <c r="C24" i="46" s="1"/>
  <c r="C23" i="46" a="1"/>
  <c r="C23" i="46" s="1"/>
  <c r="C22" i="46" a="1"/>
  <c r="C22" i="46" s="1"/>
  <c r="C21" i="46" a="1"/>
  <c r="C21" i="46" s="1"/>
  <c r="C20" i="46" a="1"/>
  <c r="C20" i="46" s="1"/>
  <c r="C19" i="46" a="1"/>
  <c r="C19" i="46" s="1"/>
  <c r="C18" i="46" a="1"/>
  <c r="C18" i="46" s="1"/>
  <c r="C17" i="46" a="1"/>
  <c r="C17" i="46" s="1"/>
  <c r="B11" i="46" a="1"/>
  <c r="B11" i="46" s="1"/>
  <c r="C11" i="46" s="1" a="1"/>
  <c r="C11" i="46" s="1"/>
  <c r="B10" i="46" a="1"/>
  <c r="B10" i="46" s="1"/>
  <c r="C10" i="46" s="1" a="1"/>
  <c r="C10" i="46" s="1"/>
  <c r="B9" i="46" a="1"/>
  <c r="B9" i="46" s="1"/>
  <c r="C9" i="46" s="1" a="1"/>
  <c r="C9" i="46" s="1"/>
  <c r="B8" i="46" a="1"/>
  <c r="B8" i="46" s="1"/>
  <c r="C8" i="46" s="1" a="1"/>
  <c r="C8" i="46" s="1"/>
  <c r="B7" i="46" a="1"/>
  <c r="B7" i="46" s="1"/>
  <c r="C7" i="46" s="1" a="1"/>
  <c r="C7" i="46" s="1"/>
  <c r="B6" i="46" a="1"/>
  <c r="B6" i="46" s="1"/>
  <c r="C6" i="46" s="1" a="1"/>
  <c r="C6" i="46" s="1"/>
  <c r="B5" i="46" a="1"/>
  <c r="B5" i="46" s="1"/>
  <c r="C5" i="46" s="1" a="1"/>
  <c r="C5" i="46" s="1"/>
  <c r="B4" i="46" a="1"/>
  <c r="B4" i="46" s="1"/>
  <c r="C4" i="46" s="1" a="1"/>
  <c r="C4" i="46" s="1"/>
  <c r="B53" i="33" a="1"/>
  <c r="B53" i="33" s="1"/>
  <c r="B52" i="33" a="1"/>
  <c r="B52" i="33" s="1"/>
  <c r="B51" i="33" a="1"/>
  <c r="B51" i="33" s="1"/>
  <c r="B50" i="33" a="1"/>
  <c r="B50" i="33" s="1"/>
  <c r="B49" i="33" a="1"/>
  <c r="B49" i="33" s="1"/>
  <c r="B48" i="33" a="1"/>
  <c r="B48" i="33" s="1"/>
  <c r="C42" i="33" a="1"/>
  <c r="C42" i="33" s="1"/>
  <c r="B41" i="33" a="1"/>
  <c r="B41" i="33" s="1"/>
  <c r="C41" i="33" s="1" a="1"/>
  <c r="C41" i="33" s="1"/>
  <c r="B40" i="33" a="1"/>
  <c r="B40" i="33" s="1"/>
  <c r="C40" i="33" s="1" a="1"/>
  <c r="C40" i="33" s="1"/>
  <c r="B39" i="33" a="1"/>
  <c r="B39" i="33" s="1"/>
  <c r="C39" i="33" s="1" a="1"/>
  <c r="C39" i="33" s="1"/>
  <c r="B38" i="33" a="1"/>
  <c r="B38" i="33" s="1"/>
  <c r="C38" i="33" s="1" a="1"/>
  <c r="C38" i="33" s="1"/>
  <c r="B37" i="33" a="1"/>
  <c r="B37" i="33" s="1"/>
  <c r="C37" i="33" s="1" a="1"/>
  <c r="C37" i="33" s="1"/>
  <c r="B24" i="33" a="1"/>
  <c r="B24" i="33" s="1"/>
  <c r="D24" i="33" s="1" a="1"/>
  <c r="D24" i="33" s="1"/>
  <c r="B18" i="33" a="1"/>
  <c r="B18" i="33" s="1"/>
  <c r="C18" i="33" s="1" a="1"/>
  <c r="C18" i="33" s="1"/>
  <c r="B17" i="33" a="1"/>
  <c r="B17" i="33" s="1"/>
  <c r="C17" i="33" s="1" a="1"/>
  <c r="C17" i="33" s="1"/>
  <c r="B16" i="33" a="1"/>
  <c r="B16" i="33" s="1"/>
  <c r="C16" i="33" s="1" a="1"/>
  <c r="C16" i="33" s="1"/>
  <c r="B15" i="33" a="1"/>
  <c r="B15" i="33" s="1"/>
  <c r="C15" i="33" s="1" a="1"/>
  <c r="C15" i="33" s="1"/>
  <c r="B9" i="33" a="1"/>
  <c r="B9" i="33" s="1"/>
  <c r="B8" i="33" a="1"/>
  <c r="B8" i="33" s="1"/>
  <c r="B7" i="33" a="1"/>
  <c r="B7" i="33" s="1"/>
  <c r="B6" i="33" a="1"/>
  <c r="B6" i="33" s="1"/>
  <c r="B5" i="33" a="1"/>
  <c r="B5" i="33" s="1"/>
  <c r="B4" i="33" a="1"/>
  <c r="B4" i="33" s="1"/>
  <c r="E88" i="51" a="1"/>
  <c r="E88" i="51" s="1"/>
  <c r="E87" i="51" a="1"/>
  <c r="E87" i="51" s="1"/>
  <c r="E86" i="51" a="1"/>
  <c r="E86" i="51" s="1"/>
  <c r="E85" i="51" a="1"/>
  <c r="E85" i="51" s="1"/>
  <c r="E84" i="51" a="1"/>
  <c r="E84" i="51" s="1"/>
  <c r="E83" i="51" a="1"/>
  <c r="E83" i="51" s="1"/>
  <c r="E82" i="51" a="1"/>
  <c r="E82" i="51" s="1"/>
  <c r="E81" i="51" a="1"/>
  <c r="E81" i="51" s="1"/>
  <c r="C194" i="51" a="1"/>
  <c r="C194" i="51" s="1"/>
  <c r="C193" i="51" a="1"/>
  <c r="C193" i="51" s="1"/>
  <c r="C192" i="51" a="1"/>
  <c r="C192" i="51" s="1"/>
  <c r="C191" i="51" a="1"/>
  <c r="C191" i="51" s="1"/>
  <c r="C190" i="51" a="1"/>
  <c r="C190" i="51" s="1"/>
  <c r="C189" i="51" a="1"/>
  <c r="C189" i="51" s="1"/>
  <c r="C188" i="51" a="1"/>
  <c r="C188" i="51" s="1"/>
  <c r="C187" i="51" a="1"/>
  <c r="C187" i="51" s="1"/>
  <c r="C186" i="51" a="1"/>
  <c r="C186" i="51" s="1"/>
  <c r="C185" i="51" a="1"/>
  <c r="C185" i="51" s="1"/>
  <c r="C184" i="51" a="1"/>
  <c r="C184" i="51" s="1"/>
  <c r="C183" i="51" a="1"/>
  <c r="C183" i="51" s="1"/>
  <c r="C176" i="51" a="1"/>
  <c r="C176" i="51" s="1"/>
  <c r="C175" i="51" a="1"/>
  <c r="C175" i="51" s="1"/>
  <c r="C174" i="51" a="1"/>
  <c r="C174" i="51" s="1"/>
  <c r="C173" i="51" a="1"/>
  <c r="C173" i="51" s="1"/>
  <c r="C172" i="51" a="1"/>
  <c r="C172" i="51" s="1"/>
  <c r="C171" i="51" a="1"/>
  <c r="C171" i="51" s="1"/>
  <c r="C170" i="51" a="1"/>
  <c r="C170" i="51" s="1"/>
  <c r="C169" i="51" a="1"/>
  <c r="C169" i="51" s="1"/>
  <c r="C168" i="51" a="1"/>
  <c r="C168" i="51" s="1"/>
  <c r="C167" i="51" a="1"/>
  <c r="C167" i="51" s="1"/>
  <c r="C166" i="51" a="1"/>
  <c r="C166" i="51" s="1"/>
  <c r="C165" i="51" a="1"/>
  <c r="C165" i="51" s="1"/>
  <c r="C164" i="51" a="1"/>
  <c r="C164" i="51" s="1"/>
  <c r="C163" i="51" a="1"/>
  <c r="C163" i="51" s="1"/>
  <c r="C162" i="51" a="1"/>
  <c r="C162" i="51" s="1"/>
  <c r="C161" i="51" a="1"/>
  <c r="C161" i="51" s="1"/>
  <c r="C160" i="51" a="1"/>
  <c r="C160" i="51" s="1"/>
  <c r="C159" i="51" a="1"/>
  <c r="C159" i="51" s="1"/>
  <c r="C158" i="51" a="1"/>
  <c r="C158" i="51" s="1"/>
  <c r="C152" i="51" a="1"/>
  <c r="C152" i="51" s="1"/>
  <c r="F152" i="51" s="1" a="1"/>
  <c r="F152" i="51" s="1"/>
  <c r="C151" i="51" a="1"/>
  <c r="C151" i="51" s="1"/>
  <c r="F151" i="51" s="1" a="1"/>
  <c r="F151" i="51" s="1"/>
  <c r="C150" i="51" a="1"/>
  <c r="C150" i="51" s="1"/>
  <c r="F150" i="51" s="1" a="1"/>
  <c r="F150" i="51" s="1"/>
  <c r="C149" i="51" a="1"/>
  <c r="C149" i="51" s="1"/>
  <c r="F149" i="51" s="1" a="1"/>
  <c r="F149" i="51" s="1"/>
  <c r="C148" i="51" a="1"/>
  <c r="C148" i="51" s="1"/>
  <c r="F148" i="51" s="1" a="1"/>
  <c r="F148" i="51" s="1"/>
  <c r="C147" i="51" a="1"/>
  <c r="C147" i="51" s="1"/>
  <c r="F147" i="51" s="1" a="1"/>
  <c r="F147" i="51" s="1"/>
  <c r="C146" i="51" a="1"/>
  <c r="C146" i="51" s="1"/>
  <c r="F146" i="51" s="1" a="1"/>
  <c r="F146" i="51" s="1"/>
  <c r="C145" i="51" a="1"/>
  <c r="C145" i="51" s="1"/>
  <c r="F145" i="51" s="1" a="1"/>
  <c r="F145" i="51" s="1"/>
  <c r="C144" i="51" a="1"/>
  <c r="C144" i="51" s="1"/>
  <c r="F144" i="51" s="1" a="1"/>
  <c r="F144" i="51" s="1"/>
  <c r="H138" i="51" a="1"/>
  <c r="H138" i="51" s="1"/>
  <c r="H137" i="51" a="1"/>
  <c r="H137" i="51" s="1"/>
  <c r="H136" i="51" a="1"/>
  <c r="H136" i="51" s="1"/>
  <c r="H135" i="51" a="1"/>
  <c r="H135" i="51" s="1"/>
  <c r="H134" i="51" a="1"/>
  <c r="H134" i="51" s="1"/>
  <c r="H133" i="51" a="1"/>
  <c r="H133" i="51" s="1"/>
  <c r="H132" i="51" a="1"/>
  <c r="H132" i="51" s="1"/>
  <c r="H131" i="51" a="1"/>
  <c r="H131" i="51" s="1"/>
  <c r="E125" i="51" a="1"/>
  <c r="E125" i="51" s="1"/>
  <c r="E124" i="51" a="1"/>
  <c r="E124" i="51" s="1"/>
  <c r="E123" i="51" a="1"/>
  <c r="E123" i="51" s="1"/>
  <c r="E122" i="51" a="1"/>
  <c r="E122" i="51" s="1"/>
  <c r="E121" i="51" a="1"/>
  <c r="E121" i="51" s="1"/>
  <c r="E120" i="51" a="1"/>
  <c r="E120" i="51" s="1"/>
  <c r="E119" i="51" a="1"/>
  <c r="E119" i="51" s="1"/>
  <c r="E118" i="51" a="1"/>
  <c r="E118" i="51" s="1"/>
  <c r="D112" i="51" a="1"/>
  <c r="D112" i="51" s="1"/>
  <c r="D111" i="51" a="1"/>
  <c r="D111" i="51" s="1"/>
  <c r="D110" i="51" a="1"/>
  <c r="D110" i="51" s="1"/>
  <c r="D109" i="51" a="1"/>
  <c r="D109" i="51" s="1"/>
  <c r="D108" i="51" a="1"/>
  <c r="D108" i="51" s="1"/>
  <c r="D107" i="51" a="1"/>
  <c r="D107" i="51" s="1"/>
  <c r="D106" i="51" a="1"/>
  <c r="D106" i="51" s="1"/>
  <c r="E100" i="51" a="1"/>
  <c r="E100" i="51" s="1"/>
  <c r="E99" i="51" a="1"/>
  <c r="E99" i="51" s="1"/>
  <c r="E98" i="51" a="1"/>
  <c r="E98" i="51" s="1"/>
  <c r="E97" i="51" a="1"/>
  <c r="E97" i="51" s="1"/>
  <c r="E96" i="51" a="1"/>
  <c r="E96" i="51" s="1"/>
  <c r="E95" i="51" a="1"/>
  <c r="E95" i="51" s="1"/>
  <c r="E94" i="51" a="1"/>
  <c r="E94" i="51" s="1"/>
  <c r="I298" i="29" a="1"/>
  <c r="I298" i="29" s="1"/>
  <c r="D298" i="29" a="1"/>
  <c r="D298" i="29" s="1"/>
  <c r="I297" i="29" a="1"/>
  <c r="I297" i="29" s="1"/>
  <c r="D297" i="29" a="1"/>
  <c r="D297" i="29" s="1"/>
  <c r="I296" i="29" a="1"/>
  <c r="I296" i="29" s="1"/>
  <c r="D296" i="29" a="1"/>
  <c r="D296" i="29" s="1"/>
  <c r="I295" i="29" a="1"/>
  <c r="I295" i="29" s="1"/>
  <c r="D295" i="29" a="1"/>
  <c r="D295" i="29" s="1"/>
  <c r="I294" i="29" a="1"/>
  <c r="I294" i="29" s="1"/>
  <c r="D294" i="29" a="1"/>
  <c r="D294" i="29" s="1"/>
  <c r="I293" i="29" a="1"/>
  <c r="I293" i="29" s="1"/>
  <c r="D293" i="29" a="1"/>
  <c r="D293" i="29" s="1"/>
  <c r="I292" i="29" a="1"/>
  <c r="I292" i="29" s="1"/>
  <c r="D292" i="29" a="1"/>
  <c r="D292" i="29" s="1"/>
  <c r="I291" i="29" a="1"/>
  <c r="I291" i="29" s="1"/>
  <c r="D291" i="29" a="1"/>
  <c r="D291" i="29" s="1"/>
  <c r="I290" i="29" a="1"/>
  <c r="I290" i="29" s="1"/>
  <c r="D290" i="29" a="1"/>
  <c r="D290" i="29" s="1"/>
  <c r="I289" i="29" a="1"/>
  <c r="I289" i="29" s="1"/>
  <c r="D289" i="29" a="1"/>
  <c r="D289" i="29" s="1"/>
  <c r="I288" i="29" a="1"/>
  <c r="I288" i="29" s="1"/>
  <c r="D288" i="29" a="1"/>
  <c r="D288" i="29" s="1"/>
  <c r="I287" i="29" a="1"/>
  <c r="I287" i="29" s="1"/>
  <c r="D287" i="29" a="1"/>
  <c r="D287" i="29" s="1"/>
  <c r="I286" i="29" a="1"/>
  <c r="I286" i="29" s="1"/>
  <c r="D286" i="29" a="1"/>
  <c r="D286" i="29" s="1"/>
  <c r="I285" i="29" a="1"/>
  <c r="I285" i="29" s="1"/>
  <c r="D285" i="29" a="1"/>
  <c r="D285" i="29" s="1"/>
  <c r="I284" i="29" a="1"/>
  <c r="I284" i="29" s="1"/>
  <c r="D284" i="29" a="1"/>
  <c r="D284" i="29" s="1"/>
  <c r="I283" i="29" a="1"/>
  <c r="I283" i="29" s="1"/>
  <c r="D283" i="29" a="1"/>
  <c r="D283" i="29" s="1"/>
  <c r="I282" i="29" a="1"/>
  <c r="I282" i="29" s="1"/>
  <c r="D282" i="29" a="1"/>
  <c r="D282" i="29" s="1"/>
  <c r="I281" i="29" a="1"/>
  <c r="I281" i="29" s="1"/>
  <c r="D281" i="29" a="1"/>
  <c r="D281" i="29" s="1"/>
  <c r="I280" i="29" a="1"/>
  <c r="I280" i="29" s="1"/>
  <c r="D280" i="29" a="1"/>
  <c r="D280" i="29" s="1"/>
  <c r="I279" i="29" a="1"/>
  <c r="I279" i="29" s="1"/>
  <c r="D279" i="29" a="1"/>
  <c r="D279" i="29" s="1"/>
  <c r="I278" i="29" a="1"/>
  <c r="I278" i="29" s="1"/>
  <c r="D278" i="29" a="1"/>
  <c r="D278" i="29" s="1"/>
  <c r="I277" i="29" a="1"/>
  <c r="I277" i="29" s="1"/>
  <c r="D277" i="29" a="1"/>
  <c r="D277" i="29" s="1"/>
  <c r="I276" i="29" a="1"/>
  <c r="I276" i="29" s="1"/>
  <c r="D276" i="29" a="1"/>
  <c r="D276" i="29" s="1"/>
  <c r="I275" i="29" a="1"/>
  <c r="I275" i="29" s="1"/>
  <c r="D275" i="29" a="1"/>
  <c r="D275" i="29" s="1"/>
  <c r="I274" i="29" a="1"/>
  <c r="I274" i="29" s="1"/>
  <c r="D274" i="29" a="1"/>
  <c r="D274" i="29" s="1"/>
  <c r="I273" i="29" a="1"/>
  <c r="I273" i="29" s="1"/>
  <c r="D273" i="29" a="1"/>
  <c r="D273" i="29" s="1"/>
  <c r="I272" i="29" a="1"/>
  <c r="I272" i="29" s="1"/>
  <c r="D272" i="29" a="1"/>
  <c r="D272" i="29" s="1"/>
  <c r="I271" i="29" a="1"/>
  <c r="I271" i="29" s="1"/>
  <c r="D271" i="29" a="1"/>
  <c r="D271" i="29" s="1"/>
  <c r="I270" i="29" a="1"/>
  <c r="I270" i="29" s="1"/>
  <c r="D270" i="29" a="1"/>
  <c r="D270" i="29" s="1"/>
  <c r="I269" i="29" a="1"/>
  <c r="I269" i="29" s="1"/>
  <c r="D269" i="29" a="1"/>
  <c r="D269" i="29" s="1"/>
  <c r="I268" i="29" a="1"/>
  <c r="I268" i="29" s="1"/>
  <c r="D268" i="29" a="1"/>
  <c r="D268" i="29" s="1"/>
  <c r="I267" i="29" a="1"/>
  <c r="I267" i="29" s="1"/>
  <c r="D267" i="29" a="1"/>
  <c r="D267" i="29" s="1"/>
  <c r="I266" i="29" a="1"/>
  <c r="I266" i="29" s="1"/>
  <c r="D266" i="29" a="1"/>
  <c r="D266" i="29" s="1"/>
  <c r="I265" i="29" a="1"/>
  <c r="I265" i="29" s="1"/>
  <c r="D265" i="29" a="1"/>
  <c r="D265" i="29" s="1"/>
  <c r="I264" i="29" a="1"/>
  <c r="I264" i="29" s="1"/>
  <c r="D264" i="29" a="1"/>
  <c r="D264" i="29" s="1"/>
  <c r="I263" i="29" a="1"/>
  <c r="I263" i="29" s="1"/>
  <c r="D263" i="29" a="1"/>
  <c r="D263" i="29" s="1"/>
  <c r="I262" i="29" a="1"/>
  <c r="I262" i="29" s="1"/>
  <c r="D262" i="29" a="1"/>
  <c r="D262" i="29" s="1"/>
  <c r="I261" i="29" a="1"/>
  <c r="I261" i="29" s="1"/>
  <c r="D261" i="29" a="1"/>
  <c r="D261" i="29" s="1"/>
  <c r="I260" i="29" a="1"/>
  <c r="I260" i="29" s="1"/>
  <c r="D260" i="29" a="1"/>
  <c r="D260" i="29" s="1"/>
  <c r="I259" i="29" a="1"/>
  <c r="I259" i="29" s="1"/>
  <c r="D259" i="29" a="1"/>
  <c r="D259" i="29" s="1"/>
  <c r="I258" i="29" a="1"/>
  <c r="I258" i="29" s="1"/>
  <c r="D258" i="29" a="1"/>
  <c r="D258" i="29" s="1"/>
  <c r="I257" i="29" a="1"/>
  <c r="I257" i="29" s="1"/>
  <c r="D257" i="29" a="1"/>
  <c r="D257" i="29" s="1"/>
  <c r="I256" i="29" a="1"/>
  <c r="I256" i="29" s="1"/>
  <c r="D256" i="29" a="1"/>
  <c r="D256" i="29" s="1"/>
  <c r="I255" i="29" a="1"/>
  <c r="I255" i="29" s="1"/>
  <c r="D255" i="29" a="1"/>
  <c r="D255" i="29" s="1"/>
  <c r="I254" i="29" a="1"/>
  <c r="I254" i="29" s="1"/>
  <c r="D254" i="29" a="1"/>
  <c r="D254" i="29" s="1"/>
  <c r="I253" i="29" a="1"/>
  <c r="I253" i="29" s="1"/>
  <c r="D253" i="29" a="1"/>
  <c r="D253" i="29" s="1"/>
  <c r="I252" i="29" a="1"/>
  <c r="I252" i="29" s="1"/>
  <c r="D252" i="29" a="1"/>
  <c r="D252" i="29" s="1"/>
  <c r="I251" i="29" a="1"/>
  <c r="I251" i="29" s="1"/>
  <c r="D251" i="29" a="1"/>
  <c r="D251" i="29" s="1"/>
  <c r="I250" i="29" a="1"/>
  <c r="I250" i="29" s="1"/>
  <c r="D250" i="29" a="1"/>
  <c r="D250" i="29" s="1"/>
  <c r="I249" i="29" a="1"/>
  <c r="I249" i="29" s="1"/>
  <c r="D249" i="29" a="1"/>
  <c r="D249" i="29" s="1"/>
  <c r="I248" i="29" a="1"/>
  <c r="I248" i="29" s="1"/>
  <c r="D248" i="29" a="1"/>
  <c r="D248" i="29" s="1"/>
  <c r="I247" i="29" a="1"/>
  <c r="I247" i="29" s="1"/>
  <c r="D247" i="29" a="1"/>
  <c r="D247" i="29" s="1"/>
  <c r="I246" i="29" a="1"/>
  <c r="I246" i="29" s="1"/>
  <c r="D246" i="29" a="1"/>
  <c r="D246" i="29" s="1"/>
  <c r="I245" i="29" a="1"/>
  <c r="I245" i="29" s="1"/>
  <c r="D245" i="29" a="1"/>
  <c r="D245" i="29" s="1"/>
  <c r="I244" i="29" a="1"/>
  <c r="I244" i="29" s="1"/>
  <c r="D244" i="29" a="1"/>
  <c r="D244" i="29" s="1"/>
  <c r="I243" i="29" a="1"/>
  <c r="I243" i="29" s="1"/>
  <c r="D243" i="29" a="1"/>
  <c r="D243" i="29" s="1"/>
  <c r="I242" i="29" a="1"/>
  <c r="I242" i="29" s="1"/>
  <c r="D242" i="29" a="1"/>
  <c r="D242" i="29" s="1"/>
  <c r="I241" i="29" a="1"/>
  <c r="I241" i="29" s="1"/>
  <c r="D241" i="29" a="1"/>
  <c r="D241" i="29" s="1"/>
  <c r="I240" i="29" a="1"/>
  <c r="I240" i="29" s="1"/>
  <c r="D240" i="29" a="1"/>
  <c r="D240" i="29" s="1"/>
  <c r="I239" i="29" a="1"/>
  <c r="I239" i="29" s="1"/>
  <c r="D239" i="29" a="1"/>
  <c r="D239" i="29" s="1"/>
  <c r="I238" i="29" a="1"/>
  <c r="I238" i="29" s="1"/>
  <c r="D238" i="29" a="1"/>
  <c r="D238" i="29" s="1"/>
  <c r="I237" i="29" a="1"/>
  <c r="I237" i="29" s="1"/>
  <c r="D237" i="29" a="1"/>
  <c r="D237" i="29" s="1"/>
  <c r="I236" i="29" a="1"/>
  <c r="I236" i="29" s="1"/>
  <c r="D236" i="29" a="1"/>
  <c r="D236" i="29" s="1"/>
  <c r="I235" i="29" a="1"/>
  <c r="I235" i="29" s="1"/>
  <c r="D235" i="29" a="1"/>
  <c r="D235" i="29" s="1"/>
  <c r="I234" i="29" a="1"/>
  <c r="I234" i="29" s="1"/>
  <c r="D234" i="29" a="1"/>
  <c r="D234" i="29" s="1"/>
  <c r="I233" i="29" a="1"/>
  <c r="I233" i="29" s="1"/>
  <c r="D233" i="29" a="1"/>
  <c r="D233" i="29" s="1"/>
  <c r="I232" i="29" a="1"/>
  <c r="I232" i="29" s="1"/>
  <c r="D232" i="29" a="1"/>
  <c r="D232" i="29" s="1"/>
  <c r="I231" i="29" a="1"/>
  <c r="I231" i="29" s="1"/>
  <c r="D231" i="29" a="1"/>
  <c r="D231" i="29" s="1"/>
  <c r="I230" i="29" a="1"/>
  <c r="I230" i="29" s="1"/>
  <c r="D230" i="29" a="1"/>
  <c r="D230" i="29" s="1"/>
  <c r="I229" i="29" a="1"/>
  <c r="I229" i="29" s="1"/>
  <c r="D229" i="29" a="1"/>
  <c r="D229" i="29" s="1"/>
  <c r="I228" i="29" a="1"/>
  <c r="I228" i="29" s="1"/>
  <c r="D228" i="29" a="1"/>
  <c r="D228" i="29" s="1"/>
  <c r="I227" i="29" a="1"/>
  <c r="I227" i="29" s="1"/>
  <c r="D227" i="29" a="1"/>
  <c r="D227" i="29" s="1"/>
  <c r="I226" i="29" a="1"/>
  <c r="I226" i="29" s="1"/>
  <c r="D226" i="29" a="1"/>
  <c r="D226" i="29" s="1"/>
  <c r="I225" i="29" a="1"/>
  <c r="I225" i="29" s="1"/>
  <c r="D225" i="29" a="1"/>
  <c r="D225" i="29" s="1"/>
  <c r="I224" i="29" a="1"/>
  <c r="I224" i="29" s="1"/>
  <c r="D224" i="29" a="1"/>
  <c r="D224" i="29" s="1"/>
  <c r="I223" i="29" a="1"/>
  <c r="I223" i="29" s="1"/>
  <c r="D223" i="29" a="1"/>
  <c r="D223" i="29" s="1"/>
  <c r="I222" i="29" a="1"/>
  <c r="I222" i="29" s="1"/>
  <c r="D222" i="29" a="1"/>
  <c r="D222" i="29" s="1"/>
  <c r="I221" i="29" a="1"/>
  <c r="I221" i="29" s="1"/>
  <c r="D221" i="29" a="1"/>
  <c r="D221" i="29" s="1"/>
  <c r="I220" i="29" a="1"/>
  <c r="I220" i="29" s="1"/>
  <c r="D220" i="29" a="1"/>
  <c r="D220" i="29" s="1"/>
  <c r="I219" i="29" a="1"/>
  <c r="I219" i="29" s="1"/>
  <c r="D219" i="29" a="1"/>
  <c r="D219" i="29" s="1"/>
  <c r="I218" i="29" a="1"/>
  <c r="I218" i="29" s="1"/>
  <c r="D218" i="29" a="1"/>
  <c r="D218" i="29" s="1"/>
  <c r="I217" i="29" a="1"/>
  <c r="I217" i="29" s="1"/>
  <c r="D217" i="29" a="1"/>
  <c r="D217" i="29" s="1"/>
  <c r="I216" i="29" a="1"/>
  <c r="I216" i="29" s="1"/>
  <c r="D216" i="29" a="1"/>
  <c r="D216" i="29" s="1"/>
  <c r="I215" i="29" a="1"/>
  <c r="I215" i="29" s="1"/>
  <c r="D215" i="29" a="1"/>
  <c r="D215" i="29" s="1"/>
  <c r="I214" i="29" a="1"/>
  <c r="I214" i="29" s="1"/>
  <c r="D214" i="29" a="1"/>
  <c r="D214" i="29" s="1"/>
  <c r="I213" i="29" a="1"/>
  <c r="I213" i="29" s="1"/>
  <c r="D213" i="29" a="1"/>
  <c r="D213" i="29" s="1"/>
  <c r="I212" i="29" a="1"/>
  <c r="I212" i="29" s="1"/>
  <c r="D212" i="29" a="1"/>
  <c r="D212" i="29" s="1"/>
  <c r="I211" i="29" a="1"/>
  <c r="I211" i="29" s="1"/>
  <c r="D211" i="29" a="1"/>
  <c r="D211" i="29" s="1"/>
  <c r="I210" i="29" a="1"/>
  <c r="I210" i="29" s="1"/>
  <c r="D210" i="29" a="1"/>
  <c r="D210" i="29" s="1"/>
  <c r="I209" i="29" a="1"/>
  <c r="I209" i="29" s="1"/>
  <c r="D209" i="29" a="1"/>
  <c r="D209" i="29" s="1"/>
  <c r="I208" i="29" a="1"/>
  <c r="I208" i="29" s="1"/>
  <c r="D208" i="29" a="1"/>
  <c r="D208" i="29" s="1"/>
  <c r="I207" i="29" a="1"/>
  <c r="I207" i="29" s="1"/>
  <c r="D207" i="29" a="1"/>
  <c r="D207" i="29" s="1"/>
  <c r="I206" i="29" a="1"/>
  <c r="I206" i="29" s="1"/>
  <c r="D206" i="29" a="1"/>
  <c r="D206" i="29" s="1"/>
  <c r="I205" i="29" a="1"/>
  <c r="I205" i="29" s="1"/>
  <c r="D205" i="29" a="1"/>
  <c r="D205" i="29" s="1"/>
  <c r="I204" i="29" a="1"/>
  <c r="I204" i="29" s="1"/>
  <c r="D204" i="29" a="1"/>
  <c r="D204" i="29" s="1"/>
  <c r="I203" i="29" a="1"/>
  <c r="I203" i="29" s="1"/>
  <c r="D203" i="29" a="1"/>
  <c r="D203" i="29" s="1"/>
  <c r="I202" i="29" a="1"/>
  <c r="I202" i="29" s="1"/>
  <c r="D202" i="29" a="1"/>
  <c r="D202" i="29" s="1"/>
  <c r="I201" i="29" a="1"/>
  <c r="I201" i="29" s="1"/>
  <c r="D201" i="29" a="1"/>
  <c r="D201" i="29" s="1"/>
  <c r="I200" i="29" a="1"/>
  <c r="I200" i="29" s="1"/>
  <c r="D200" i="29" a="1"/>
  <c r="D200" i="29" s="1"/>
  <c r="I199" i="29" a="1"/>
  <c r="I199" i="29" s="1"/>
  <c r="D199" i="29" a="1"/>
  <c r="D199" i="29" s="1"/>
  <c r="I198" i="29" a="1"/>
  <c r="I198" i="29" s="1"/>
  <c r="D198" i="29" a="1"/>
  <c r="D198" i="29" s="1"/>
  <c r="I197" i="29" a="1"/>
  <c r="I197" i="29" s="1"/>
  <c r="D197" i="29" a="1"/>
  <c r="D197" i="29" s="1"/>
  <c r="I196" i="29" a="1"/>
  <c r="I196" i="29" s="1"/>
  <c r="D196" i="29" a="1"/>
  <c r="D196" i="29" s="1"/>
  <c r="I195" i="29" a="1"/>
  <c r="I195" i="29" s="1"/>
  <c r="D195" i="29" a="1"/>
  <c r="D195" i="29" s="1"/>
  <c r="I194" i="29" a="1"/>
  <c r="I194" i="29" s="1"/>
  <c r="D194" i="29" a="1"/>
  <c r="D194" i="29" s="1"/>
  <c r="I193" i="29" a="1"/>
  <c r="I193" i="29" s="1"/>
  <c r="D193" i="29" a="1"/>
  <c r="D193" i="29" s="1"/>
  <c r="I192" i="29" a="1"/>
  <c r="I192" i="29" s="1"/>
  <c r="D192" i="29" a="1"/>
  <c r="D192" i="29" s="1"/>
  <c r="I191" i="29" a="1"/>
  <c r="I191" i="29" s="1"/>
  <c r="D191" i="29" a="1"/>
  <c r="D191" i="29" s="1"/>
  <c r="I190" i="29" a="1"/>
  <c r="I190" i="29" s="1"/>
  <c r="D190" i="29" a="1"/>
  <c r="D190" i="29" s="1"/>
  <c r="I189" i="29" a="1"/>
  <c r="I189" i="29" s="1"/>
  <c r="D189" i="29" a="1"/>
  <c r="D189" i="29" s="1"/>
  <c r="I188" i="29" a="1"/>
  <c r="I188" i="29" s="1"/>
  <c r="D188" i="29" a="1"/>
  <c r="D188" i="29" s="1"/>
  <c r="I187" i="29" a="1"/>
  <c r="I187" i="29" s="1"/>
  <c r="D187" i="29" a="1"/>
  <c r="D187" i="29" s="1"/>
  <c r="I186" i="29" a="1"/>
  <c r="I186" i="29" s="1"/>
  <c r="D186" i="29" a="1"/>
  <c r="D186" i="29" s="1"/>
  <c r="I185" i="29" a="1"/>
  <c r="I185" i="29" s="1"/>
  <c r="D185" i="29" a="1"/>
  <c r="D185" i="29" s="1"/>
  <c r="I184" i="29" a="1"/>
  <c r="I184" i="29" s="1"/>
  <c r="D184" i="29" a="1"/>
  <c r="D184" i="29" s="1"/>
  <c r="I183" i="29" a="1"/>
  <c r="I183" i="29" s="1"/>
  <c r="D183" i="29" a="1"/>
  <c r="D183" i="29" s="1"/>
  <c r="I182" i="29" a="1"/>
  <c r="I182" i="29" s="1"/>
  <c r="D182" i="29" a="1"/>
  <c r="D182" i="29" s="1"/>
  <c r="I181" i="29" a="1"/>
  <c r="I181" i="29" s="1"/>
  <c r="D181" i="29" a="1"/>
  <c r="D181" i="29" s="1"/>
  <c r="I180" i="29" a="1"/>
  <c r="I180" i="29" s="1"/>
  <c r="D180" i="29" a="1"/>
  <c r="D180" i="29" s="1"/>
  <c r="I179" i="29" a="1"/>
  <c r="I179" i="29" s="1"/>
  <c r="D179" i="29" a="1"/>
  <c r="D179" i="29" s="1"/>
  <c r="I178" i="29" a="1"/>
  <c r="I178" i="29" s="1"/>
  <c r="D178" i="29" a="1"/>
  <c r="D178" i="29" s="1"/>
  <c r="I177" i="29" a="1"/>
  <c r="I177" i="29" s="1"/>
  <c r="D177" i="29" a="1"/>
  <c r="D177" i="29" s="1"/>
  <c r="I176" i="29" a="1"/>
  <c r="I176" i="29" s="1"/>
  <c r="D176" i="29" a="1"/>
  <c r="D176" i="29" s="1"/>
  <c r="I175" i="29" a="1"/>
  <c r="I175" i="29" s="1"/>
  <c r="D175" i="29" a="1"/>
  <c r="D175" i="29" s="1"/>
  <c r="I174" i="29" a="1"/>
  <c r="I174" i="29" s="1"/>
  <c r="D174" i="29" a="1"/>
  <c r="D174" i="29" s="1"/>
  <c r="I173" i="29" a="1"/>
  <c r="I173" i="29" s="1"/>
  <c r="D173" i="29" a="1"/>
  <c r="D173" i="29" s="1"/>
  <c r="I172" i="29" a="1"/>
  <c r="I172" i="29" s="1"/>
  <c r="D172" i="29" a="1"/>
  <c r="D172" i="29" s="1"/>
  <c r="I171" i="29" a="1"/>
  <c r="I171" i="29" s="1"/>
  <c r="D171" i="29" a="1"/>
  <c r="D171" i="29" s="1"/>
  <c r="I170" i="29" a="1"/>
  <c r="I170" i="29" s="1"/>
  <c r="D170" i="29" a="1"/>
  <c r="D170" i="29" s="1"/>
  <c r="I169" i="29" a="1"/>
  <c r="I169" i="29" s="1"/>
  <c r="D169" i="29" a="1"/>
  <c r="D169" i="29" s="1"/>
  <c r="I168" i="29" a="1"/>
  <c r="I168" i="29" s="1"/>
  <c r="D168" i="29" a="1"/>
  <c r="D168" i="29" s="1"/>
  <c r="I167" i="29" a="1"/>
  <c r="I167" i="29" s="1"/>
  <c r="D167" i="29" a="1"/>
  <c r="D167" i="29" s="1"/>
  <c r="I166" i="29" a="1"/>
  <c r="I166" i="29" s="1"/>
  <c r="D166" i="29" a="1"/>
  <c r="D166" i="29" s="1"/>
  <c r="I165" i="29" a="1"/>
  <c r="I165" i="29" s="1"/>
  <c r="D165" i="29" a="1"/>
  <c r="D165" i="29" s="1"/>
  <c r="I164" i="29" a="1"/>
  <c r="I164" i="29" s="1"/>
  <c r="D164" i="29" a="1"/>
  <c r="D164" i="29" s="1"/>
  <c r="I163" i="29" a="1"/>
  <c r="I163" i="29" s="1"/>
  <c r="D163" i="29" a="1"/>
  <c r="D163" i="29" s="1"/>
  <c r="I162" i="29" a="1"/>
  <c r="I162" i="29" s="1"/>
  <c r="D162" i="29" a="1"/>
  <c r="D162" i="29" s="1"/>
  <c r="I161" i="29" a="1"/>
  <c r="I161" i="29" s="1"/>
  <c r="D161" i="29" a="1"/>
  <c r="D161" i="29" s="1"/>
  <c r="I160" i="29" a="1"/>
  <c r="I160" i="29" s="1"/>
  <c r="D160" i="29" a="1"/>
  <c r="D160" i="29" s="1"/>
  <c r="I159" i="29" a="1"/>
  <c r="I159" i="29" s="1"/>
  <c r="D159" i="29" a="1"/>
  <c r="D159" i="29" s="1"/>
  <c r="L158" i="29" a="1"/>
  <c r="L158" i="29" s="1"/>
  <c r="I158" i="29" a="1"/>
  <c r="I158" i="29" s="1"/>
  <c r="D158" i="29" a="1"/>
  <c r="D158" i="29" s="1"/>
  <c r="I157" i="29" a="1"/>
  <c r="I157" i="29" s="1"/>
  <c r="D157" i="29" a="1"/>
  <c r="D157" i="29" s="1"/>
  <c r="I156" i="29" a="1"/>
  <c r="I156" i="29" s="1"/>
  <c r="D156" i="29" a="1"/>
  <c r="D156" i="29" s="1"/>
  <c r="I155" i="29" a="1"/>
  <c r="I155" i="29" s="1"/>
  <c r="D155" i="29" a="1"/>
  <c r="D155" i="29" s="1"/>
  <c r="G149" i="29" a="1"/>
  <c r="G149" i="29" s="1"/>
  <c r="B149" i="29" a="1"/>
  <c r="B149" i="29" s="1"/>
  <c r="G148" i="29" a="1"/>
  <c r="G148" i="29" s="1"/>
  <c r="B148" i="29" a="1"/>
  <c r="B148" i="29" s="1"/>
  <c r="G147" i="29" a="1"/>
  <c r="G147" i="29" s="1"/>
  <c r="B147" i="29" a="1"/>
  <c r="B147" i="29" s="1"/>
  <c r="G146" i="29" a="1"/>
  <c r="G146" i="29" s="1"/>
  <c r="B146" i="29" a="1"/>
  <c r="B146" i="29" s="1"/>
  <c r="G145" i="29" a="1"/>
  <c r="G145" i="29" s="1"/>
  <c r="B145" i="29" a="1"/>
  <c r="B145" i="29" s="1"/>
  <c r="G144" i="29" a="1"/>
  <c r="G144" i="29" s="1"/>
  <c r="B144" i="29" a="1"/>
  <c r="B144" i="29" s="1"/>
  <c r="G143" i="29" a="1"/>
  <c r="G143" i="29" s="1"/>
  <c r="B143" i="29" a="1"/>
  <c r="B143" i="29" s="1"/>
  <c r="G142" i="29" a="1"/>
  <c r="G142" i="29" s="1"/>
  <c r="B142" i="29" a="1"/>
  <c r="B142" i="29" s="1"/>
  <c r="G141" i="29" a="1"/>
  <c r="G141" i="29" s="1"/>
  <c r="B141" i="29" a="1"/>
  <c r="B141" i="29" s="1"/>
  <c r="G140" i="29" a="1"/>
  <c r="G140" i="29" s="1"/>
  <c r="B140" i="29" a="1"/>
  <c r="B140" i="29" s="1"/>
  <c r="G139" i="29" a="1"/>
  <c r="G139" i="29" s="1"/>
  <c r="B139" i="29" a="1"/>
  <c r="B139" i="29" s="1"/>
  <c r="G138" i="29" a="1"/>
  <c r="G138" i="29" s="1"/>
  <c r="B138" i="29" a="1"/>
  <c r="B138" i="29" s="1"/>
  <c r="G137" i="29" a="1"/>
  <c r="G137" i="29" s="1"/>
  <c r="B137" i="29" a="1"/>
  <c r="B137" i="29" s="1"/>
  <c r="G136" i="29" a="1"/>
  <c r="G136" i="29" s="1"/>
  <c r="B136" i="29" a="1"/>
  <c r="B136" i="29" s="1"/>
  <c r="G135" i="29" a="1"/>
  <c r="G135" i="29" s="1"/>
  <c r="B135" i="29" a="1"/>
  <c r="B135" i="29" s="1"/>
  <c r="G134" i="29" a="1"/>
  <c r="G134" i="29" s="1"/>
  <c r="B134" i="29" a="1"/>
  <c r="B134" i="29" s="1"/>
  <c r="G133" i="29" a="1"/>
  <c r="G133" i="29" s="1"/>
  <c r="B133" i="29" a="1"/>
  <c r="B133" i="29" s="1"/>
  <c r="G132" i="29" a="1"/>
  <c r="G132" i="29" s="1"/>
  <c r="B132" i="29" a="1"/>
  <c r="B132" i="29" s="1"/>
  <c r="G131" i="29" a="1"/>
  <c r="G131" i="29" s="1"/>
  <c r="B131" i="29" a="1"/>
  <c r="B131" i="29" s="1"/>
  <c r="G130" i="29" a="1"/>
  <c r="G130" i="29" s="1"/>
  <c r="B130" i="29" a="1"/>
  <c r="B130" i="29" s="1"/>
  <c r="G129" i="29" a="1"/>
  <c r="G129" i="29" s="1"/>
  <c r="B129" i="29" a="1"/>
  <c r="B129" i="29" s="1"/>
  <c r="G128" i="29" a="1"/>
  <c r="G128" i="29" s="1"/>
  <c r="B128" i="29" a="1"/>
  <c r="B128" i="29" s="1"/>
  <c r="G127" i="29" a="1"/>
  <c r="G127" i="29" s="1"/>
  <c r="B127" i="29" a="1"/>
  <c r="B127" i="29" s="1"/>
  <c r="G126" i="29" a="1"/>
  <c r="G126" i="29" s="1"/>
  <c r="B126" i="29" a="1"/>
  <c r="B126" i="29" s="1"/>
  <c r="G125" i="29" a="1"/>
  <c r="G125" i="29" s="1"/>
  <c r="B125" i="29" a="1"/>
  <c r="B125" i="29" s="1"/>
  <c r="G124" i="29" a="1"/>
  <c r="G124" i="29" s="1"/>
  <c r="B124" i="29" a="1"/>
  <c r="B124" i="29" s="1"/>
  <c r="G123" i="29" a="1"/>
  <c r="G123" i="29" s="1"/>
  <c r="B123" i="29" a="1"/>
  <c r="B123" i="29" s="1"/>
  <c r="G122" i="29" a="1"/>
  <c r="G122" i="29" s="1"/>
  <c r="B122" i="29" a="1"/>
  <c r="B122" i="29" s="1"/>
  <c r="G121" i="29" a="1"/>
  <c r="G121" i="29" s="1"/>
  <c r="B121" i="29" a="1"/>
  <c r="B121" i="29" s="1"/>
  <c r="G120" i="29" a="1"/>
  <c r="G120" i="29" s="1"/>
  <c r="B120" i="29" a="1"/>
  <c r="B120" i="29" s="1"/>
  <c r="G119" i="29" a="1"/>
  <c r="G119" i="29" s="1"/>
  <c r="B119" i="29" a="1"/>
  <c r="B119" i="29" s="1"/>
  <c r="G118" i="29" a="1"/>
  <c r="G118" i="29" s="1"/>
  <c r="B118" i="29" a="1"/>
  <c r="B118" i="29" s="1"/>
  <c r="G117" i="29" a="1"/>
  <c r="G117" i="29" s="1"/>
  <c r="B117" i="29" a="1"/>
  <c r="B117" i="29" s="1"/>
  <c r="G116" i="29" a="1"/>
  <c r="G116" i="29" s="1"/>
  <c r="B116" i="29" a="1"/>
  <c r="B116" i="29" s="1"/>
  <c r="G115" i="29" a="1"/>
  <c r="G115" i="29" s="1"/>
  <c r="B115" i="29" a="1"/>
  <c r="B115" i="29" s="1"/>
  <c r="G114" i="29" a="1"/>
  <c r="G114" i="29" s="1"/>
  <c r="B114" i="29" a="1"/>
  <c r="B114" i="29" s="1"/>
  <c r="G113" i="29" a="1"/>
  <c r="G113" i="29" s="1"/>
  <c r="B113" i="29" a="1"/>
  <c r="B113" i="29" s="1"/>
  <c r="G112" i="29" a="1"/>
  <c r="G112" i="29" s="1"/>
  <c r="B112" i="29" a="1"/>
  <c r="B112" i="29" s="1"/>
  <c r="G111" i="29" a="1"/>
  <c r="G111" i="29" s="1"/>
  <c r="B111" i="29" a="1"/>
  <c r="B111" i="29" s="1"/>
  <c r="G110" i="29" a="1"/>
  <c r="G110" i="29" s="1"/>
  <c r="B110" i="29" a="1"/>
  <c r="B110" i="29" s="1"/>
  <c r="G109" i="29" a="1"/>
  <c r="G109" i="29" s="1"/>
  <c r="B109" i="29" a="1"/>
  <c r="B109" i="29" s="1"/>
  <c r="G108" i="29" a="1"/>
  <c r="G108" i="29" s="1"/>
  <c r="B108" i="29" a="1"/>
  <c r="B108" i="29" s="1"/>
  <c r="J107" i="29" a="1"/>
  <c r="J107" i="29" s="1"/>
  <c r="J102" i="29" a="1"/>
  <c r="J102" i="29" s="1"/>
  <c r="J101" i="29" a="1"/>
  <c r="J101" i="29" s="1"/>
  <c r="J100" i="29" a="1"/>
  <c r="J100" i="29" s="1"/>
  <c r="J99" i="29" a="1"/>
  <c r="J99" i="29" s="1"/>
  <c r="J98" i="29" a="1"/>
  <c r="J98" i="29" s="1"/>
  <c r="J97" i="29" a="1"/>
  <c r="J97" i="29" s="1"/>
  <c r="J96" i="29" a="1"/>
  <c r="J96" i="29" s="1"/>
  <c r="J95" i="29" a="1"/>
  <c r="J95" i="29" s="1"/>
  <c r="F89" i="29" a="1"/>
  <c r="F89" i="29" s="1"/>
  <c r="F88" i="29" a="1"/>
  <c r="F88" i="29" s="1"/>
  <c r="F87" i="29" a="1"/>
  <c r="F87" i="29" s="1"/>
  <c r="F86" i="29" a="1"/>
  <c r="F86" i="29" s="1"/>
  <c r="F85" i="29" a="1"/>
  <c r="F85" i="29" s="1"/>
  <c r="F84" i="29" a="1"/>
  <c r="F84" i="29" s="1"/>
  <c r="F83" i="29" a="1"/>
  <c r="F83" i="29" s="1"/>
  <c r="F82" i="29" a="1"/>
  <c r="F82" i="29" s="1"/>
  <c r="F81" i="29" a="1"/>
  <c r="F81" i="29" s="1"/>
  <c r="E75" i="29" a="1"/>
  <c r="E75" i="29" s="1"/>
  <c r="E74" i="29" a="1"/>
  <c r="E74" i="29" s="1"/>
  <c r="E73" i="29" a="1"/>
  <c r="E73" i="29" s="1"/>
  <c r="E72" i="29" a="1"/>
  <c r="E72" i="29" s="1"/>
  <c r="E71" i="29" a="1"/>
  <c r="E71" i="29" s="1"/>
  <c r="E70" i="29" a="1"/>
  <c r="E70" i="29" s="1"/>
  <c r="E69" i="29" a="1"/>
  <c r="E69" i="29" s="1"/>
  <c r="E68" i="29" a="1"/>
  <c r="E68" i="29" s="1"/>
  <c r="F52" i="29" a="1"/>
  <c r="F52" i="29" s="1"/>
  <c r="F4" i="29" a="1"/>
  <c r="F4" i="29" s="1"/>
  <c r="C30" i="51" a="1"/>
  <c r="C30" i="51" s="1"/>
  <c r="C29" i="51" a="1"/>
  <c r="C29" i="51" s="1"/>
  <c r="C28" i="51" a="1"/>
  <c r="C28" i="51" s="1"/>
  <c r="C27" i="51" a="1"/>
  <c r="C27" i="51" s="1"/>
  <c r="C26" i="51" a="1"/>
  <c r="C26" i="51" s="1"/>
  <c r="C25" i="51" a="1"/>
  <c r="C25" i="51" s="1"/>
  <c r="C24" i="51" a="1"/>
  <c r="C24" i="51" s="1"/>
  <c r="C23" i="51" a="1"/>
  <c r="C23" i="51" s="1"/>
  <c r="C22" i="51" a="1"/>
  <c r="C22" i="51" s="1"/>
  <c r="C21" i="51" a="1"/>
  <c r="C21" i="51" s="1"/>
  <c r="C20" i="51" a="1"/>
  <c r="C20" i="51" s="1"/>
  <c r="B75" i="51" a="1"/>
  <c r="B75" i="51" s="1"/>
  <c r="B74" i="51" a="1"/>
  <c r="B74" i="51" s="1"/>
  <c r="B73" i="51" a="1"/>
  <c r="B73" i="51" s="1"/>
  <c r="B72" i="51" a="1"/>
  <c r="B72" i="51" s="1"/>
  <c r="B71" i="51" a="1"/>
  <c r="B71" i="51" s="1"/>
  <c r="B70" i="51" a="1"/>
  <c r="B70" i="51" s="1"/>
  <c r="B69" i="51" a="1"/>
  <c r="B69" i="51" s="1"/>
  <c r="B68" i="51" a="1"/>
  <c r="B68" i="51" s="1"/>
  <c r="C62" i="51" a="1"/>
  <c r="C62" i="51" s="1"/>
  <c r="C61" i="51" a="1"/>
  <c r="C61" i="51" s="1"/>
  <c r="C60" i="51" a="1"/>
  <c r="C60" i="51" s="1"/>
  <c r="C59" i="51" a="1"/>
  <c r="C59" i="51" s="1"/>
  <c r="C58" i="51" a="1"/>
  <c r="C58" i="51" s="1"/>
  <c r="C57" i="51" a="1"/>
  <c r="C57" i="51" s="1"/>
  <c r="C56" i="51" a="1"/>
  <c r="C56" i="51" s="1"/>
  <c r="C55" i="51" a="1"/>
  <c r="C55" i="51" s="1"/>
  <c r="C54" i="51" a="1"/>
  <c r="C54" i="51" s="1"/>
  <c r="C53" i="51" a="1"/>
  <c r="C53" i="51" s="1"/>
  <c r="C52" i="51" a="1"/>
  <c r="C52" i="51" s="1"/>
  <c r="C46" i="51" a="1"/>
  <c r="C46" i="51" s="1"/>
  <c r="C45" i="51" a="1"/>
  <c r="C45" i="51" s="1"/>
  <c r="C44" i="51" a="1"/>
  <c r="C44" i="51" s="1"/>
  <c r="C43" i="51" a="1"/>
  <c r="C43" i="51" s="1"/>
  <c r="C42" i="51" a="1"/>
  <c r="C42" i="51" s="1"/>
  <c r="C41" i="51" a="1"/>
  <c r="C41" i="51" s="1"/>
  <c r="C40" i="51" a="1"/>
  <c r="C40" i="51" s="1"/>
  <c r="C39" i="51" a="1"/>
  <c r="C39" i="51" s="1"/>
  <c r="C38" i="51" a="1"/>
  <c r="C38" i="51" s="1"/>
  <c r="C37" i="51" a="1"/>
  <c r="C37" i="51" s="1"/>
  <c r="C14" i="51" a="1"/>
  <c r="C14" i="51" s="1"/>
  <c r="C13" i="51" a="1"/>
  <c r="C13" i="51" s="1"/>
  <c r="C12" i="51" a="1"/>
  <c r="C12" i="51" s="1"/>
  <c r="C11" i="51" a="1"/>
  <c r="C11" i="51" s="1"/>
  <c r="C10" i="51" a="1"/>
  <c r="C10" i="51" s="1"/>
  <c r="C9" i="51" a="1"/>
  <c r="C9" i="51" s="1"/>
  <c r="C8" i="51" a="1"/>
  <c r="C8" i="51" s="1"/>
  <c r="C7" i="51" a="1"/>
  <c r="C7" i="51" s="1"/>
  <c r="C6" i="51" a="1"/>
  <c r="C6" i="51" s="1"/>
  <c r="C5" i="51" a="1"/>
  <c r="C5" i="51" s="1"/>
  <c r="C36" i="51" a="1"/>
  <c r="C36" i="51" s="1"/>
  <c r="C4" i="51" a="1"/>
  <c r="C4" i="51" s="1"/>
  <c r="E50" i="33" l="1" a="1"/>
  <c r="E50" i="33" s="1"/>
  <c r="F50" i="33" s="1" a="1"/>
  <c r="F50" i="33" s="1"/>
  <c r="E51" i="33" a="1"/>
  <c r="E51" i="33" s="1"/>
  <c r="F51" i="33" s="1" a="1"/>
  <c r="F51" i="33" s="1"/>
  <c r="E52" i="33" a="1"/>
  <c r="E52" i="33" s="1"/>
  <c r="F52" i="33" s="1" a="1"/>
  <c r="F52" i="33" s="1"/>
  <c r="E53" i="33" a="1"/>
  <c r="E53" i="33" s="1"/>
  <c r="F53" i="33" s="1" a="1"/>
  <c r="F53" i="33" s="1"/>
  <c r="E48" i="33" a="1"/>
  <c r="E48" i="33" s="1"/>
  <c r="F48" i="33" s="1" a="1"/>
  <c r="F48" i="33" s="1"/>
  <c r="E49" i="33" a="1"/>
  <c r="E49" i="33" s="1"/>
  <c r="F49" i="33" s="1" a="1"/>
  <c r="F49" i="33" s="1"/>
  <c r="C209" i="47" a="1"/>
  <c r="C209" i="47" s="1"/>
  <c r="E197" i="47" a="1"/>
  <c r="E197" i="47" s="1"/>
  <c r="F247" i="33" a="1"/>
  <c r="F247" i="33" s="1"/>
  <c r="F251" i="33" a="1"/>
  <c r="F251" i="33" s="1"/>
  <c r="F246" i="33" a="1"/>
  <c r="F246" i="33" s="1"/>
  <c r="F250" i="33" a="1"/>
  <c r="F250" i="33" s="1"/>
  <c r="F245" i="33" a="1"/>
  <c r="F245" i="33" s="1"/>
  <c r="F249" i="33" a="1"/>
  <c r="F249" i="33" s="1"/>
  <c r="F248" i="33" a="1"/>
  <c r="F248" i="33" s="1"/>
  <c r="C165" i="33" a="1"/>
  <c r="C165" i="33" s="1"/>
  <c r="B168" i="33"/>
  <c r="C168" i="33" s="1" a="1"/>
  <c r="C168" i="33" s="1"/>
  <c r="C197" i="33" a="1"/>
  <c r="C197" i="33" s="1"/>
  <c r="C173" i="33" a="1"/>
  <c r="C173" i="33" s="1"/>
  <c r="C181" i="33" a="1"/>
  <c r="C181" i="33" s="1"/>
  <c r="C189" i="33" a="1"/>
  <c r="C189" i="33" s="1"/>
  <c r="C205" i="33" a="1"/>
  <c r="C205" i="33" s="1"/>
  <c r="C213" i="33" a="1"/>
  <c r="C213" i="33" s="1"/>
  <c r="C221" i="33" a="1"/>
  <c r="C221" i="33" s="1"/>
  <c r="C174" i="33" a="1"/>
  <c r="C174" i="33" s="1"/>
  <c r="C182" i="33" a="1"/>
  <c r="C182" i="33" s="1"/>
  <c r="C190" i="33" a="1"/>
  <c r="C190" i="33" s="1"/>
  <c r="C198" i="33" a="1"/>
  <c r="C198" i="33" s="1"/>
  <c r="C206" i="33" a="1"/>
  <c r="C206" i="33" s="1"/>
  <c r="C214" i="33" a="1"/>
  <c r="C214" i="33" s="1"/>
  <c r="C222" i="33" a="1"/>
  <c r="C222" i="33" s="1"/>
  <c r="C175" i="33" a="1"/>
  <c r="C175" i="33" s="1"/>
  <c r="C183" i="33" a="1"/>
  <c r="C183" i="33" s="1"/>
  <c r="C191" i="33" a="1"/>
  <c r="C191" i="33" s="1"/>
  <c r="C199" i="33" a="1"/>
  <c r="C199" i="33" s="1"/>
  <c r="C207" i="33" a="1"/>
  <c r="C207" i="33" s="1"/>
  <c r="C215" i="33" a="1"/>
  <c r="C215" i="33" s="1"/>
  <c r="C223" i="33" a="1"/>
  <c r="C223" i="33" s="1"/>
  <c r="C176" i="33" a="1"/>
  <c r="C176" i="33" s="1"/>
  <c r="C184" i="33" a="1"/>
  <c r="C184" i="33" s="1"/>
  <c r="C192" i="33" a="1"/>
  <c r="C192" i="33" s="1"/>
  <c r="C200" i="33" a="1"/>
  <c r="C200" i="33" s="1"/>
  <c r="C208" i="33" a="1"/>
  <c r="C208" i="33" s="1"/>
  <c r="C216" i="33" a="1"/>
  <c r="C216" i="33" s="1"/>
  <c r="C224" i="33" a="1"/>
  <c r="C224" i="33" s="1"/>
  <c r="C169" i="33" a="1"/>
  <c r="C169" i="33" s="1"/>
  <c r="C177" i="33" a="1"/>
  <c r="C177" i="33" s="1"/>
  <c r="C185" i="33" a="1"/>
  <c r="C185" i="33" s="1"/>
  <c r="C193" i="33" a="1"/>
  <c r="C193" i="33" s="1"/>
  <c r="C201" i="33" a="1"/>
  <c r="C201" i="33" s="1"/>
  <c r="C209" i="33" a="1"/>
  <c r="C209" i="33" s="1"/>
  <c r="C217" i="33" a="1"/>
  <c r="C217" i="33" s="1"/>
  <c r="C225" i="33" a="1"/>
  <c r="C225" i="33" s="1"/>
  <c r="C170" i="33" a="1"/>
  <c r="C170" i="33" s="1"/>
  <c r="C178" i="33" a="1"/>
  <c r="C178" i="33" s="1"/>
  <c r="C186" i="33" a="1"/>
  <c r="C186" i="33" s="1"/>
  <c r="C194" i="33" a="1"/>
  <c r="C194" i="33" s="1"/>
  <c r="C202" i="33" a="1"/>
  <c r="C202" i="33" s="1"/>
  <c r="C210" i="33" a="1"/>
  <c r="C210" i="33" s="1"/>
  <c r="C218" i="33" a="1"/>
  <c r="C218" i="33" s="1"/>
  <c r="C226" i="33" a="1"/>
  <c r="C226" i="33" s="1"/>
  <c r="C171" i="33" a="1"/>
  <c r="C171" i="33" s="1"/>
  <c r="C179" i="33" a="1"/>
  <c r="C179" i="33" s="1"/>
  <c r="C187" i="33" a="1"/>
  <c r="C187" i="33" s="1"/>
  <c r="C195" i="33" a="1"/>
  <c r="C195" i="33" s="1"/>
  <c r="C203" i="33" a="1"/>
  <c r="C203" i="33" s="1"/>
  <c r="C211" i="33" a="1"/>
  <c r="C211" i="33" s="1"/>
  <c r="C219" i="33" a="1"/>
  <c r="C219" i="33" s="1"/>
  <c r="C172" i="33" a="1"/>
  <c r="C172" i="33" s="1"/>
  <c r="C180" i="33" a="1"/>
  <c r="C180" i="33" s="1"/>
  <c r="C188" i="33" a="1"/>
  <c r="C188" i="33" s="1"/>
  <c r="C196" i="33" a="1"/>
  <c r="C196" i="33" s="1"/>
  <c r="C204" i="33" a="1"/>
  <c r="C204" i="33" s="1"/>
  <c r="C212" i="33" a="1"/>
  <c r="C212" i="33" s="1"/>
  <c r="C220" i="33" a="1"/>
  <c r="C220" i="33" s="1"/>
  <c r="E19" i="16" a="1"/>
  <c r="E19" i="16" s="1"/>
  <c r="E28" i="16" a="1"/>
  <c r="E28" i="16" s="1"/>
  <c r="E37" i="16" a="1"/>
  <c r="E37" i="16" s="1"/>
  <c r="E41" i="16" a="1"/>
  <c r="E41" i="16" s="1"/>
  <c r="E6" i="16" a="1"/>
  <c r="E6" i="16" s="1"/>
  <c r="E15" i="16" a="1"/>
  <c r="E15" i="16" s="1"/>
  <c r="E7" i="16" a="1"/>
  <c r="E7" i="16" s="1"/>
  <c r="E16" i="16" a="1"/>
  <c r="E16" i="16" s="1"/>
  <c r="E20" i="16" a="1"/>
  <c r="E20" i="16" s="1"/>
  <c r="E29" i="16" a="1"/>
  <c r="E29" i="16" s="1"/>
  <c r="E38" i="16" a="1"/>
  <c r="E38" i="16" s="1"/>
  <c r="E42" i="16" a="1"/>
  <c r="E42" i="16" s="1"/>
  <c r="E4" i="16" a="1"/>
  <c r="E4" i="16" s="1"/>
  <c r="E8" i="16" a="1"/>
  <c r="E8" i="16" s="1"/>
  <c r="E17" i="16" a="1"/>
  <c r="E17" i="16" s="1"/>
  <c r="E26" i="16" a="1"/>
  <c r="E26" i="16" s="1"/>
  <c r="E30" i="16" a="1"/>
  <c r="E30" i="16" s="1"/>
  <c r="E39" i="16" a="1"/>
  <c r="E39" i="16" s="1"/>
  <c r="E5" i="16" a="1"/>
  <c r="E5" i="16" s="1"/>
  <c r="E9" i="16" a="1"/>
  <c r="E9" i="16" s="1"/>
  <c r="E18" i="16" a="1"/>
  <c r="E18" i="16" s="1"/>
  <c r="E27" i="16" a="1"/>
  <c r="E27" i="16" s="1"/>
  <c r="E31" i="16" a="1"/>
  <c r="E31" i="16" s="1"/>
  <c r="E40" i="16" a="1"/>
  <c r="E40" i="16" s="1"/>
  <c r="D47" i="46" a="1"/>
  <c r="D47" i="46" s="1"/>
  <c r="D68" i="46" a="1"/>
  <c r="D68" i="46" s="1"/>
  <c r="D48" i="46" a="1"/>
  <c r="D48" i="46" s="1"/>
  <c r="D61" i="46" a="1"/>
  <c r="D61" i="46" s="1"/>
  <c r="D69" i="46" a="1"/>
  <c r="D69" i="46" s="1"/>
  <c r="D49" i="46" a="1"/>
  <c r="D49" i="46" s="1"/>
  <c r="D62" i="46" a="1"/>
  <c r="D62" i="46" s="1"/>
  <c r="D70" i="46" a="1"/>
  <c r="D70" i="46" s="1"/>
  <c r="D50" i="46" a="1"/>
  <c r="D50" i="46" s="1"/>
  <c r="D63" i="46" a="1"/>
  <c r="D63" i="46" s="1"/>
  <c r="D71" i="46" a="1"/>
  <c r="D71" i="46" s="1"/>
  <c r="D51" i="46" a="1"/>
  <c r="D51" i="46" s="1"/>
  <c r="D64" i="46" a="1"/>
  <c r="D64" i="46" s="1"/>
  <c r="D72" i="46" a="1"/>
  <c r="D72" i="46" s="1"/>
  <c r="D44" i="46" a="1"/>
  <c r="D44" i="46" s="1"/>
  <c r="D52" i="46" a="1"/>
  <c r="D52" i="46" s="1"/>
  <c r="D65" i="46" a="1"/>
  <c r="D65" i="46" s="1"/>
  <c r="D73" i="46" a="1"/>
  <c r="D73" i="46" s="1"/>
  <c r="D45" i="46" a="1"/>
  <c r="D45" i="46" s="1"/>
  <c r="D53" i="46" a="1"/>
  <c r="D53" i="46" s="1"/>
  <c r="D66" i="46" a="1"/>
  <c r="D66" i="46" s="1"/>
  <c r="D74" i="46" a="1"/>
  <c r="D74" i="46" s="1"/>
  <c r="D46" i="46" a="1"/>
  <c r="D46" i="46" s="1"/>
  <c r="D54" i="46" a="1"/>
  <c r="D54" i="46" s="1"/>
  <c r="D67" i="46" a="1"/>
  <c r="D67" i="46" s="1"/>
  <c r="D75" i="46" a="1"/>
  <c r="D75" i="46" s="1"/>
  <c r="D28" i="33" a="1"/>
  <c r="D28" i="33" s="1"/>
  <c r="D29" i="33" a="1"/>
  <c r="D29" i="33" s="1"/>
  <c r="D30" i="33" a="1"/>
  <c r="D30" i="33" s="1"/>
  <c r="D31" i="33" a="1"/>
  <c r="D31" i="33" s="1"/>
  <c r="D25" i="33" a="1"/>
  <c r="D25" i="33" s="1"/>
  <c r="D26" i="33" a="1"/>
  <c r="D26" i="33" s="1"/>
  <c r="D27" i="33" a="1"/>
  <c r="D27" i="33" s="1"/>
  <c r="L159" i="29" a="1"/>
  <c r="L159" i="29" s="1"/>
  <c r="L161" i="29" s="1" a="1"/>
  <c r="A37" i="26" a="1"/>
  <c r="A37" i="26" s="1"/>
  <c r="B27" i="26" a="1"/>
  <c r="B27" i="26" s="1"/>
  <c r="L42" i="16"/>
  <c r="L41" i="16"/>
  <c r="I41" i="16" s="1"/>
  <c r="M41" i="16" s="1"/>
  <c r="L40" i="16"/>
  <c r="L39" i="16"/>
  <c r="L38" i="16"/>
  <c r="L37" i="16"/>
  <c r="N31" i="16"/>
  <c r="L31" i="16" s="1"/>
  <c r="N30" i="16"/>
  <c r="K30" i="16" s="1"/>
  <c r="Q30" i="16" s="1"/>
  <c r="N29" i="16"/>
  <c r="L29" i="16" s="1"/>
  <c r="N28" i="16"/>
  <c r="I28" i="16" s="1"/>
  <c r="N27" i="16"/>
  <c r="K27" i="16" s="1"/>
  <c r="Q27" i="16" s="1"/>
  <c r="N26" i="16"/>
  <c r="K26" i="16" s="1"/>
  <c r="F20" i="16"/>
  <c r="F19" i="16"/>
  <c r="F18" i="16"/>
  <c r="F17" i="16"/>
  <c r="F16" i="16"/>
  <c r="F15" i="16"/>
  <c r="F9" i="16"/>
  <c r="F8" i="16"/>
  <c r="F7" i="16"/>
  <c r="F6" i="16"/>
  <c r="F5" i="16"/>
  <c r="F4" i="16"/>
  <c r="C143" i="26" a="1"/>
  <c r="C143" i="26" s="1"/>
  <c r="C132" i="26" a="1"/>
  <c r="C132" i="26" s="1"/>
  <c r="F147" i="3" a="1"/>
  <c r="F147" i="3" s="1"/>
  <c r="I129" i="29" a="1"/>
  <c r="I129" i="29" s="1"/>
  <c r="I111" i="29" a="1"/>
  <c r="I111" i="29" s="1"/>
  <c r="E233" i="26" a="1"/>
  <c r="E233" i="26" s="1"/>
  <c r="E232" i="26" a="1"/>
  <c r="E232" i="26" s="1"/>
  <c r="E231" i="26" a="1"/>
  <c r="E231" i="26" s="1"/>
  <c r="E230" i="26" a="1"/>
  <c r="E230" i="26" s="1"/>
  <c r="E229" i="26" a="1"/>
  <c r="E229" i="26" s="1"/>
  <c r="E228" i="26" a="1"/>
  <c r="E228" i="26" s="1"/>
  <c r="E227" i="26" a="1"/>
  <c r="E227" i="26" s="1"/>
  <c r="E226" i="26" a="1"/>
  <c r="E226" i="26" s="1"/>
  <c r="F220" i="26" a="1"/>
  <c r="F220" i="26" s="1"/>
  <c r="F219" i="26" a="1"/>
  <c r="F219" i="26" s="1"/>
  <c r="F218" i="26" a="1"/>
  <c r="F218" i="26" s="1"/>
  <c r="F217" i="26" a="1"/>
  <c r="F217" i="26" s="1"/>
  <c r="F216" i="26" a="1"/>
  <c r="F216" i="26" s="1"/>
  <c r="F215" i="26" a="1"/>
  <c r="F215" i="26" s="1"/>
  <c r="F214" i="26" a="1"/>
  <c r="F214" i="26" s="1"/>
  <c r="F213" i="26" a="1"/>
  <c r="F213" i="26" s="1"/>
  <c r="F212" i="26" a="1"/>
  <c r="F212" i="26" s="1"/>
  <c r="C9" i="26" a="1"/>
  <c r="C9" i="26" s="1"/>
  <c r="C8" i="26" a="1"/>
  <c r="C8" i="26" s="1"/>
  <c r="C7" i="26" a="1"/>
  <c r="C7" i="26" s="1"/>
  <c r="C6" i="26" a="1"/>
  <c r="C6" i="26" s="1"/>
  <c r="C5" i="26" a="1"/>
  <c r="C5" i="26" s="1"/>
  <c r="C4" i="26" a="1"/>
  <c r="C4" i="26" s="1"/>
  <c r="C137" i="42" a="1"/>
  <c r="C137" i="42" s="1"/>
  <c r="C133" i="42" a="1"/>
  <c r="C133" i="42" s="1"/>
  <c r="C126" i="42" a="1"/>
  <c r="C126" i="42" s="1"/>
  <c r="C122" i="42" a="1"/>
  <c r="C122" i="42" s="1"/>
  <c r="C115" i="42" a="1"/>
  <c r="C115" i="42" s="1"/>
  <c r="C111" i="42" a="1"/>
  <c r="C111" i="42" s="1"/>
  <c r="B218" i="42" a="1"/>
  <c r="B218" i="42" s="1"/>
  <c r="C210" i="42" a="1"/>
  <c r="C210" i="42" s="1"/>
  <c r="C203" i="42" a="1"/>
  <c r="C203" i="42" s="1"/>
  <c r="C199" i="42" a="1"/>
  <c r="C199" i="42" s="1"/>
  <c r="C192" i="42" a="1"/>
  <c r="C192" i="42" s="1"/>
  <c r="C188" i="42" a="1"/>
  <c r="C188" i="42" s="1"/>
  <c r="C181" i="42" a="1"/>
  <c r="C181" i="42" s="1"/>
  <c r="C177" i="42" a="1"/>
  <c r="C177" i="42" s="1"/>
  <c r="C170" i="42" a="1"/>
  <c r="C170" i="42" s="1"/>
  <c r="C166" i="42" a="1"/>
  <c r="C166" i="42" s="1"/>
  <c r="C159" i="42" a="1"/>
  <c r="C159" i="42" s="1"/>
  <c r="C155" i="42" a="1"/>
  <c r="C155" i="42" s="1"/>
  <c r="C148" i="42" a="1"/>
  <c r="C148" i="42" s="1"/>
  <c r="C144" i="42" a="1"/>
  <c r="C144" i="42" s="1"/>
  <c r="C100" i="42" a="1"/>
  <c r="C100" i="42" s="1"/>
  <c r="C104" i="42" a="1"/>
  <c r="C104" i="42" s="1"/>
  <c r="E4" i="42" a="1"/>
  <c r="E4" i="42" s="1"/>
  <c r="D16" i="42" a="1"/>
  <c r="D16" i="42" s="1"/>
  <c r="C29" i="42" a="1"/>
  <c r="C29" i="42" s="1"/>
  <c r="C33" i="42" a="1"/>
  <c r="C33" i="42" s="1"/>
  <c r="C39" i="42" a="1"/>
  <c r="C39" i="42" s="1"/>
  <c r="C43" i="42" a="1"/>
  <c r="C43" i="42" s="1"/>
  <c r="C49" i="42" a="1"/>
  <c r="C49" i="42" s="1"/>
  <c r="C53" i="42" a="1"/>
  <c r="C53" i="42" s="1"/>
  <c r="C59" i="42" a="1"/>
  <c r="C59" i="42" s="1"/>
  <c r="C63" i="42" a="1"/>
  <c r="C63" i="42" s="1"/>
  <c r="C73" i="42" a="1"/>
  <c r="C73" i="42" s="1"/>
  <c r="C77" i="42" a="1"/>
  <c r="C77" i="42" s="1"/>
  <c r="C80" i="42" a="1"/>
  <c r="C80" i="42" s="1"/>
  <c r="C86" i="42" a="1"/>
  <c r="C86" i="42" s="1"/>
  <c r="C90" i="42" a="1"/>
  <c r="C90" i="42" s="1"/>
  <c r="C93" i="42" a="1"/>
  <c r="C93" i="42" s="1"/>
  <c r="C66" i="42" a="1"/>
  <c r="C66" i="42" s="1"/>
  <c r="C256" i="26" a="1"/>
  <c r="C256" i="26" s="1"/>
  <c r="C255" i="26" a="1"/>
  <c r="C255" i="26" s="1"/>
  <c r="C254" i="26" a="1"/>
  <c r="C254" i="26" s="1"/>
  <c r="C253" i="26" a="1"/>
  <c r="C253" i="26" s="1"/>
  <c r="C252" i="26" a="1"/>
  <c r="C252" i="26" s="1"/>
  <c r="C251" i="26" a="1"/>
  <c r="C251" i="26" s="1"/>
  <c r="F245" i="26" a="1"/>
  <c r="F245" i="26" s="1"/>
  <c r="F244" i="26" a="1"/>
  <c r="F244" i="26" s="1"/>
  <c r="F243" i="26" a="1"/>
  <c r="F243" i="26" s="1"/>
  <c r="F242" i="26" a="1"/>
  <c r="F242" i="26" s="1"/>
  <c r="F241" i="26" a="1"/>
  <c r="F241" i="26" s="1"/>
  <c r="F240" i="26" a="1"/>
  <c r="F240" i="26" s="1"/>
  <c r="F239" i="26" a="1"/>
  <c r="F239" i="26" s="1"/>
  <c r="F206" i="26" a="1"/>
  <c r="F206" i="26" s="1"/>
  <c r="F205" i="26" a="1"/>
  <c r="F205" i="26" s="1"/>
  <c r="F204" i="26" a="1"/>
  <c r="F204" i="26" s="1"/>
  <c r="F203" i="26" a="1"/>
  <c r="F203" i="26" s="1"/>
  <c r="F202" i="26" a="1"/>
  <c r="F202" i="26" s="1"/>
  <c r="F201" i="26" a="1"/>
  <c r="F201" i="26" s="1"/>
  <c r="F200" i="26" a="1"/>
  <c r="F200" i="26" s="1"/>
  <c r="F199" i="26" a="1"/>
  <c r="F199" i="26" s="1"/>
  <c r="F198" i="26" a="1"/>
  <c r="F198" i="26" s="1"/>
  <c r="F197" i="26" a="1"/>
  <c r="F197" i="26" s="1"/>
  <c r="H191" i="26" a="1"/>
  <c r="H191" i="26" s="1"/>
  <c r="H190" i="26" a="1"/>
  <c r="H190" i="26" s="1"/>
  <c r="H189" i="26" a="1"/>
  <c r="H189" i="26" s="1"/>
  <c r="H188" i="26" a="1"/>
  <c r="H188" i="26" s="1"/>
  <c r="H187" i="26" a="1"/>
  <c r="H187" i="26" s="1"/>
  <c r="H186" i="26" a="1"/>
  <c r="H186" i="26" s="1"/>
  <c r="H185" i="26" a="1"/>
  <c r="H185" i="26" s="1"/>
  <c r="H184" i="26" a="1"/>
  <c r="H184" i="26" s="1"/>
  <c r="H183" i="26" a="1"/>
  <c r="H183" i="26" s="1"/>
  <c r="H182" i="26" a="1"/>
  <c r="H182" i="26" s="1"/>
  <c r="H181" i="26" a="1"/>
  <c r="H181" i="26" s="1"/>
  <c r="H180" i="26" a="1"/>
  <c r="H180" i="26" s="1"/>
  <c r="E174" i="26" a="1"/>
  <c r="E174" i="26" s="1"/>
  <c r="E173" i="26" a="1"/>
  <c r="E173" i="26" s="1"/>
  <c r="E172" i="26" a="1"/>
  <c r="E172" i="26" s="1"/>
  <c r="E171" i="26" a="1"/>
  <c r="E171" i="26" s="1"/>
  <c r="E165" i="26" a="1"/>
  <c r="E165" i="26" s="1"/>
  <c r="E164" i="26" a="1"/>
  <c r="E164" i="26" s="1"/>
  <c r="E163" i="26" a="1"/>
  <c r="E163" i="26" s="1"/>
  <c r="E162" i="26" a="1"/>
  <c r="E162" i="26" s="1"/>
  <c r="D156" i="26" a="1"/>
  <c r="D156" i="26" s="1"/>
  <c r="D155" i="26" a="1"/>
  <c r="D155" i="26" s="1"/>
  <c r="D154" i="26" a="1"/>
  <c r="D154" i="26" s="1"/>
  <c r="D153" i="26" a="1"/>
  <c r="D153" i="26" s="1"/>
  <c r="D152" i="26" a="1"/>
  <c r="D152" i="26" s="1"/>
  <c r="D151" i="26" a="1"/>
  <c r="D151" i="26" s="1"/>
  <c r="B119" i="26" a="1"/>
  <c r="B119" i="26" s="1"/>
  <c r="B101" i="26" a="1"/>
  <c r="B101" i="26" s="1"/>
  <c r="A93" i="26"/>
  <c r="B89" i="26" s="1" a="1"/>
  <c r="B89" i="26" s="1"/>
  <c r="B77" i="26" a="1"/>
  <c r="B77" i="26" s="1"/>
  <c r="B65" i="26" a="1"/>
  <c r="B65" i="26" s="1"/>
  <c r="B54" i="26" a="1"/>
  <c r="B54" i="26" s="1"/>
  <c r="B43" i="26" a="1"/>
  <c r="B43" i="26" s="1"/>
  <c r="B15" i="26" a="1"/>
  <c r="B15" i="26" s="1"/>
  <c r="K31" i="16" l="1"/>
  <c r="Q31" i="16" s="1"/>
  <c r="H165" i="33" a="1"/>
  <c r="H165" i="33" s="1"/>
  <c r="I165" i="33" a="1"/>
  <c r="I165" i="33" s="1"/>
  <c r="J165" i="33" a="1"/>
  <c r="J165" i="33" s="1"/>
  <c r="G66" i="47" a="1"/>
  <c r="G66" i="47" s="1"/>
  <c r="C66" i="47" a="1"/>
  <c r="C66" i="47" s="1"/>
  <c r="D66" i="47" s="1" a="1"/>
  <c r="D66" i="47" s="1"/>
  <c r="C65" i="47" a="1"/>
  <c r="C65" i="47" s="1"/>
  <c r="D65" i="47" s="1" a="1"/>
  <c r="D65" i="47" s="1"/>
  <c r="G65" i="47" a="1"/>
  <c r="G65" i="47" s="1"/>
  <c r="C67" i="47" a="1"/>
  <c r="C67" i="47" s="1"/>
  <c r="D67" i="47" s="1" a="1"/>
  <c r="D67" i="47" s="1"/>
  <c r="G67" i="47" a="1"/>
  <c r="G67" i="47" s="1"/>
  <c r="C64" i="47" a="1"/>
  <c r="C64" i="47" s="1"/>
  <c r="D64" i="47" s="1" a="1"/>
  <c r="D64" i="47" s="1"/>
  <c r="F64" i="47" a="1"/>
  <c r="F64" i="47" s="1"/>
  <c r="G64" i="47" s="1" a="1"/>
  <c r="G64" i="47" s="1"/>
  <c r="C68" i="47" a="1"/>
  <c r="C68" i="47" s="1"/>
  <c r="D68" i="47" s="1" a="1"/>
  <c r="D68" i="47" s="1"/>
  <c r="G68" i="47" a="1"/>
  <c r="G68" i="47" s="1"/>
  <c r="G70" i="47" a="1"/>
  <c r="G70" i="47" s="1"/>
  <c r="C70" i="47" a="1"/>
  <c r="C70" i="47" s="1"/>
  <c r="D70" i="47" s="1" a="1"/>
  <c r="D70" i="47" s="1"/>
  <c r="C69" i="47" a="1"/>
  <c r="C69" i="47" s="1"/>
  <c r="D69" i="47" s="1" a="1"/>
  <c r="D69" i="47" s="1"/>
  <c r="G69" i="47" a="1"/>
  <c r="G69" i="47" s="1"/>
  <c r="L161" i="29"/>
  <c r="T162" i="29" a="1"/>
  <c r="T162" i="29" s="1"/>
  <c r="J41" i="16"/>
  <c r="K41" i="16" s="1"/>
  <c r="I42" i="16"/>
  <c r="M42" i="16" s="1"/>
  <c r="I31" i="16"/>
  <c r="I37" i="16"/>
  <c r="I38" i="16"/>
  <c r="M38" i="16" s="1"/>
  <c r="I39" i="16"/>
  <c r="M39" i="16" s="1"/>
  <c r="I40" i="16"/>
  <c r="I26" i="16"/>
  <c r="I29" i="16"/>
  <c r="J28" i="16"/>
  <c r="G16" i="16"/>
  <c r="G20" i="16"/>
  <c r="K28" i="16"/>
  <c r="Q28" i="16" s="1"/>
  <c r="J31" i="16"/>
  <c r="J29" i="16"/>
  <c r="L26" i="16"/>
  <c r="Q26" i="16" s="1"/>
  <c r="K29" i="16"/>
  <c r="Q29" i="16" s="1"/>
  <c r="L28" i="16"/>
  <c r="J26" i="16"/>
  <c r="M26" i="16" s="1"/>
  <c r="P26" i="16" s="1"/>
  <c r="I30" i="16"/>
  <c r="J30" i="16"/>
  <c r="M30" i="16" s="1"/>
  <c r="P30" i="16" s="1"/>
  <c r="L30" i="16"/>
  <c r="G15" i="16"/>
  <c r="G19" i="16"/>
  <c r="I27" i="16"/>
  <c r="L27" i="16"/>
  <c r="J27" i="16"/>
  <c r="M27" i="16" s="1"/>
  <c r="P27" i="16" s="1"/>
  <c r="G17" i="16"/>
  <c r="G18" i="16"/>
  <c r="M31" i="16" l="1"/>
  <c r="P31" i="16" s="1"/>
  <c r="J40" i="16"/>
  <c r="K40" i="16" s="1"/>
  <c r="N40" i="16" s="1"/>
  <c r="M40" i="16"/>
  <c r="J37" i="16"/>
  <c r="K37" i="16" s="1"/>
  <c r="N37" i="16" s="1"/>
  <c r="M37" i="16"/>
  <c r="O41" i="16"/>
  <c r="N41" i="16"/>
  <c r="J42" i="16"/>
  <c r="K42" i="16" s="1"/>
  <c r="J39" i="16"/>
  <c r="K39" i="16"/>
  <c r="J38" i="16"/>
  <c r="K38" i="16" s="1"/>
  <c r="M28" i="16"/>
  <c r="P28" i="16" s="1"/>
  <c r="O27" i="16"/>
  <c r="R27" i="16" s="1" a="1"/>
  <c r="R27" i="16" s="1"/>
  <c r="M29" i="16"/>
  <c r="P29" i="16" s="1"/>
  <c r="O26" i="16"/>
  <c r="R26" i="16" s="1" a="1"/>
  <c r="R26" i="16" s="1"/>
  <c r="O30" i="16"/>
  <c r="R30" i="16" s="1" a="1"/>
  <c r="R30" i="16" s="1"/>
  <c r="B9" i="26"/>
  <c r="B8" i="26"/>
  <c r="B7" i="26"/>
  <c r="B6" i="26"/>
  <c r="B5" i="26"/>
  <c r="B4" i="26"/>
  <c r="O31" i="16" l="1"/>
  <c r="R31" i="16" s="1" a="1"/>
  <c r="R31" i="16" s="1"/>
  <c r="O40" i="16"/>
  <c r="P40" i="16" s="1" a="1"/>
  <c r="P40" i="16" s="1"/>
  <c r="O37" i="16"/>
  <c r="P37" i="16" s="1" a="1"/>
  <c r="P37" i="16" s="1"/>
  <c r="P41" i="16" a="1"/>
  <c r="P41" i="16" s="1"/>
  <c r="O42" i="16"/>
  <c r="N42" i="16"/>
  <c r="N39" i="16"/>
  <c r="O39" i="16"/>
  <c r="N38" i="16"/>
  <c r="O38" i="16"/>
  <c r="O28" i="16"/>
  <c r="R28" i="16" s="1" a="1"/>
  <c r="R28" i="16" s="1"/>
  <c r="O29" i="16"/>
  <c r="R29" i="16" s="1" a="1"/>
  <c r="R29" i="16" s="1"/>
  <c r="P42" i="16" l="1" a="1"/>
  <c r="P42" i="16" s="1"/>
  <c r="P39" i="16" a="1"/>
  <c r="P39" i="16" s="1"/>
  <c r="P38" i="16" a="1"/>
  <c r="P38" i="16" s="1"/>
  <c r="B309" i="29" l="1"/>
  <c r="G5" i="16" l="1"/>
  <c r="G7" i="16"/>
  <c r="G9" i="16"/>
  <c r="G6" i="16"/>
  <c r="G8" i="16"/>
  <c r="G4" i="16"/>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0"/>
        </ext>
      </extLst>
    </bk>
    <bk>
      <extLst>
        <ext uri="{3e2802c4-a4d2-4d8b-9148-e3be6c30e623}">
          <xlrd:rvb i="1"/>
        </ext>
      </extLst>
    </bk>
    <bk>
      <extLst>
        <ext uri="{3e2802c4-a4d2-4d8b-9148-e3be6c30e623}">
          <xlrd:rvb i="2"/>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<sst xmlns="http://schemas.openxmlformats.org/spreadsheetml/2006/main" count="2301" uniqueCount="901">
  <si>
    <t>YearCE</t>
  </si>
  <si>
    <t>Text</t>
  </si>
  <si>
    <t>Month</t>
  </si>
  <si>
    <t>Day</t>
  </si>
  <si>
    <t>JulianCalendar</t>
  </si>
  <si>
    <t>Year</t>
  </si>
  <si>
    <t>Notes</t>
  </si>
  <si>
    <t>Julian Day Number is defined as the ordinal day number after Jan 1st, 4713 BC in the Julian calendar.</t>
  </si>
  <si>
    <t>In the Gregorian proleptic calendar the reference date is Nov 24th 4714 BC</t>
  </si>
  <si>
    <t>JDN</t>
  </si>
  <si>
    <t>Out: YearCE</t>
  </si>
  <si>
    <t>Out: Month</t>
  </si>
  <si>
    <t>Out: Day</t>
  </si>
  <si>
    <t>JDN_TO_CALENDAR_DATE(JDN, [JulianCalendar])</t>
  </si>
  <si>
    <t>Date</t>
  </si>
  <si>
    <t>Short</t>
  </si>
  <si>
    <t>Saturday</t>
  </si>
  <si>
    <t>Sat</t>
  </si>
  <si>
    <t>Thurs</t>
  </si>
  <si>
    <t>Sun</t>
  </si>
  <si>
    <t>WeekOfMonth</t>
  </si>
  <si>
    <t>Date: YearCE</t>
  </si>
  <si>
    <t>Date:Month</t>
  </si>
  <si>
    <t>Date:Day</t>
  </si>
  <si>
    <t>Second Tuesday of January 2023</t>
  </si>
  <si>
    <t>Last Monday of Feb 1854. In the Julian Calendar, 22 Feb 1854 is a Monday.</t>
  </si>
  <si>
    <t>JDate</t>
  </si>
  <si>
    <t>Out: JDN</t>
  </si>
  <si>
    <t>Out: TZO</t>
  </si>
  <si>
    <t>Result</t>
  </si>
  <si>
    <t>Precision</t>
  </si>
  <si>
    <t>January</t>
  </si>
  <si>
    <t>Jan</t>
  </si>
  <si>
    <t>LiteraryDate</t>
  </si>
  <si>
    <t>Out: Year</t>
  </si>
  <si>
    <t>Out: Time</t>
  </si>
  <si>
    <t>January 25, 2000</t>
  </si>
  <si>
    <t>Nov 20, 4 pm</t>
  </si>
  <si>
    <t>Mar, 2023</t>
  </si>
  <si>
    <t>Mar, 5 pm</t>
  </si>
  <si>
    <t>−0327-10-01</t>
  </si>
  <si>
    <t>2000-02-29</t>
  </si>
  <si>
    <t>1900-02-29</t>
  </si>
  <si>
    <t>Out: TZ</t>
  </si>
  <si>
    <t>2000-02-01T36:30:20+09:30</t>
  </si>
  <si>
    <t>2000-02-29T18Z</t>
  </si>
  <si>
    <t>Time</t>
  </si>
  <si>
    <t>Out: JDate</t>
  </si>
  <si>
    <t>Days</t>
  </si>
  <si>
    <t>Hour</t>
  </si>
  <si>
    <t>Minute</t>
  </si>
  <si>
    <t>Second</t>
  </si>
  <si>
    <t>05064515KJUN00</t>
  </si>
  <si>
    <t>150745IDEC23</t>
  </si>
  <si>
    <t>150745IDEC84</t>
  </si>
  <si>
    <t>PARSE_MIL_DTG(DTG)</t>
  </si>
  <si>
    <t>Catholic Europe adopted the Gregorian calendar the day following Oct 4, 1582. It resulted in the dropping 10 days from the month of October 1582. France transitioned in December of 1582. Various regions of Protestant Europe adopted the Gregorian calender at different times over the next 3 centuries. In some regions there were later reversions to the Julian calendar. The British Empire adopted the Gregorian calendar in 1752.</t>
  </si>
  <si>
    <t>FromJulianCalendar</t>
  </si>
  <si>
    <t>SECULAR_DIFFERENCE(YearCE, Month, Day, [FromJulianCalendar])</t>
  </si>
  <si>
    <t>Out: TimeZoneOffset</t>
  </si>
  <si>
    <t>2000-02-01T23:59:59.999+09:30</t>
  </si>
  <si>
    <t>1987</t>
  </si>
  <si>
    <t>400 CE</t>
  </si>
  <si>
    <t>Mar 20 CE</t>
  </si>
  <si>
    <t>Jul 25, -600</t>
  </si>
  <si>
    <t>+354</t>
  </si>
  <si>
    <t>-354</t>
  </si>
  <si>
    <t>−354</t>
  </si>
  <si>
    <t>DAYS_IN_YEAR(YearCE, [JulianCalendar])</t>
  </si>
  <si>
    <t>DAYS_IN_MONTH(Month, [YearCE], [JulianCalendar])</t>
  </si>
  <si>
    <t>WEEKS_IN_YEAR(YearCE, [JulianCalendar])</t>
  </si>
  <si>
    <t>CONVERT_WEEKDAY_NUMBER(DayOfWeek, [ISOtoTraditional])</t>
  </si>
  <si>
    <t>ISOtoTraditional</t>
  </si>
  <si>
    <t>Out: ISOWeek</t>
  </si>
  <si>
    <t>ISOWeekDay</t>
  </si>
  <si>
    <t>Second to last Friday of Feb 2023</t>
  </si>
  <si>
    <t>Check</t>
  </si>
  <si>
    <t>Sign</t>
  </si>
  <si>
    <t>Out: Months</t>
  </si>
  <si>
    <t>Out: Weeks</t>
  </si>
  <si>
    <t>Quarter</t>
  </si>
  <si>
    <t>MonthOffset</t>
  </si>
  <si>
    <t>FiscalYearCE</t>
  </si>
  <si>
    <t>DAYS_IN_QUARTER(Quarter, [FiscalYearCE], [MonthOffset], [JulianCalendar])</t>
  </si>
  <si>
    <t>DayOfQuarter</t>
  </si>
  <si>
    <t/>
  </si>
  <si>
    <t>Out: Quarter</t>
  </si>
  <si>
    <t>Out: DayOfQuarter</t>
  </si>
  <si>
    <t>Out: DaysInQuarter</t>
  </si>
  <si>
    <t>Out: Minute</t>
  </si>
  <si>
    <t>Out: Hours</t>
  </si>
  <si>
    <t>Out: Seconds</t>
  </si>
  <si>
    <t>Out: Sign</t>
  </si>
  <si>
    <t>Out: Years</t>
  </si>
  <si>
    <t>Out: Days</t>
  </si>
  <si>
    <t>xlDiffDays</t>
  </si>
  <si>
    <t>H</t>
  </si>
  <si>
    <t>N</t>
  </si>
  <si>
    <t>S</t>
  </si>
  <si>
    <t>W</t>
  </si>
  <si>
    <t>M</t>
  </si>
  <si>
    <t>Q</t>
  </si>
  <si>
    <t>Out: 1</t>
  </si>
  <si>
    <t>Out: 2</t>
  </si>
  <si>
    <t>Out: 3</t>
  </si>
  <si>
    <t>Y</t>
  </si>
  <si>
    <t>Out: Minutes</t>
  </si>
  <si>
    <t>MONTH_NAME(Month, [Short], [InternationalEnglish])</t>
  </si>
  <si>
    <t>xlDate</t>
  </si>
  <si>
    <t>Out: IsLeapYear</t>
  </si>
  <si>
    <t>Out: IsValid</t>
  </si>
  <si>
    <t>Out: DaysInYear</t>
  </si>
  <si>
    <t>Out: DaysInMonth</t>
  </si>
  <si>
    <t>Test</t>
  </si>
  <si>
    <t>Out: MJDate</t>
  </si>
  <si>
    <t>MJDate</t>
  </si>
  <si>
    <t>Out: WeekdayNumber</t>
  </si>
  <si>
    <t>Out: ISOWeekDay</t>
  </si>
  <si>
    <t>Out: FiscalYear</t>
  </si>
  <si>
    <t>TimeSpan</t>
  </si>
  <si>
    <t>LocalMJDate</t>
  </si>
  <si>
    <t>Out: LocalMJDate</t>
  </si>
  <si>
    <t>DateStart</t>
  </si>
  <si>
    <t>DateEnd</t>
  </si>
  <si>
    <t>Out: Weekday</t>
  </si>
  <si>
    <t>2000-02-01T24:00:00.000+09:30</t>
  </si>
  <si>
    <t>2000-02-01T-09:30</t>
  </si>
  <si>
    <t>2 BCE</t>
  </si>
  <si>
    <t>-1 CE</t>
  </si>
  <si>
    <t>Jan 0, 2000</t>
  </si>
  <si>
    <t>Out: TimeSpan</t>
  </si>
  <si>
    <t>Out: ISODate</t>
  </si>
  <si>
    <t>Options</t>
  </si>
  <si>
    <t>Chars</t>
  </si>
  <si>
    <t>ReturnChar</t>
  </si>
  <si>
    <t>AB</t>
  </si>
  <si>
    <t>CharSet</t>
  </si>
  <si>
    <t>Out: Valid</t>
  </si>
  <si>
    <t>ABCDEFGHIJKLMNOPQRSTUVWXYZ</t>
  </si>
  <si>
    <t>abc</t>
  </si>
  <si>
    <t>ZDE</t>
  </si>
  <si>
    <t>&lt;&amp;:/\</t>
  </si>
  <si>
    <t>Out: Char</t>
  </si>
  <si>
    <t>1234_A_B_A_0</t>
  </si>
  <si>
    <t>Z</t>
  </si>
  <si>
    <t>CharReplaceWith</t>
  </si>
  <si>
    <t>Out: Text</t>
  </si>
  <si>
    <t>*</t>
  </si>
  <si>
    <t>ABCPQR</t>
  </si>
  <si>
    <t>LowerPos</t>
  </si>
  <si>
    <t>UpperPos</t>
  </si>
  <si>
    <t>Out: Pos</t>
  </si>
  <si>
    <t>Out: Month Name</t>
  </si>
  <si>
    <t>T123523.76</t>
  </si>
  <si>
    <t>T11:21</t>
  </si>
  <si>
    <t>T</t>
  </si>
  <si>
    <t>B</t>
  </si>
  <si>
    <t>PARSE_ISO_TZO(ISOTimeZoneOffset)</t>
  </si>
  <si>
    <t>ISOTmeZoneOffset</t>
  </si>
  <si>
    <t>+09:00</t>
  </si>
  <si>
    <t>+09:14:22</t>
  </si>
  <si>
    <t>Out: ISOTimeZoneOffset</t>
  </si>
  <si>
    <t>−0600</t>
  </si>
  <si>
    <t>−07:00</t>
  </si>
  <si>
    <t>2023W10</t>
  </si>
  <si>
    <t>ISODateTime</t>
  </si>
  <si>
    <t>2023</t>
  </si>
  <si>
    <t>PARSE_ISO_WEEK_DATE(ISOWeekDate, [JulianCalendar])</t>
  </si>
  <si>
    <t>−0327-W10-1</t>
  </si>
  <si>
    <t>10900-W10</t>
  </si>
  <si>
    <t>2020-W53</t>
  </si>
  <si>
    <t>2021-W53</t>
  </si>
  <si>
    <t>2023W101</t>
  </si>
  <si>
    <t>−0327-10-15</t>
  </si>
  <si>
    <t>202310</t>
  </si>
  <si>
    <t>Out: ISODateTime</t>
  </si>
  <si>
    <t>Out: Literary Year</t>
  </si>
  <si>
    <t>1024</t>
  </si>
  <si>
    <t>Out: LiteraryDate</t>
  </si>
  <si>
    <t>2023-02-18T05:34+0900</t>
  </si>
  <si>
    <t>Hours</t>
  </si>
  <si>
    <t>Minutes</t>
  </si>
  <si>
    <t>Seconds</t>
  </si>
  <si>
    <t>T00:00:00.576890879</t>
  </si>
  <si>
    <t>d</t>
  </si>
  <si>
    <t>h</t>
  </si>
  <si>
    <t>m</t>
  </si>
  <si>
    <t>E</t>
  </si>
  <si>
    <t>LowOrder</t>
  </si>
  <si>
    <t>Out: Hour</t>
  </si>
  <si>
    <t>Out: MJDN</t>
  </si>
  <si>
    <t>Modified Julian Day Number is days since Nov 17, 1858</t>
  </si>
  <si>
    <t>In the Gregorian proleptic calendar the reference date is Nov 24th 4714 BC. MJDN offset is 2400001.</t>
  </si>
  <si>
    <t>Julian Day Number is defined as the ordinal day number after Jan 1st, 4713 BC in the Julian calendar. MJDN offset is 2400001.</t>
  </si>
  <si>
    <t>JDN_TO_MODIFIED(JDN)</t>
  </si>
  <si>
    <t>MODIFIED_TO_JDN(MJDN)</t>
  </si>
  <si>
    <t>MJDN</t>
  </si>
  <si>
    <t>MJDN_TO_CALENDAR_DATE(JDN, [JulianCalendar])</t>
  </si>
  <si>
    <t>s</t>
  </si>
  <si>
    <t>Out: Second</t>
  </si>
  <si>
    <t>0.00:00:00.000000000</t>
  </si>
  <si>
    <t>+1.00:00:00.000000000</t>
  </si>
  <si>
    <t>-1.00:00:00.000000000</t>
  </si>
  <si>
    <t>100.23:45:56</t>
  </si>
  <si>
    <t>100.23:45:56.789</t>
  </si>
  <si>
    <t>100:45:56.789</t>
  </si>
  <si>
    <t>100:45:56</t>
  </si>
  <si>
    <t>100:45</t>
  </si>
  <si>
    <t>100.23:45</t>
  </si>
  <si>
    <t>100:56.789</t>
  </si>
  <si>
    <t>100:56.000000000</t>
  </si>
  <si>
    <t>100.000000000</t>
  </si>
  <si>
    <t>100.789</t>
  </si>
  <si>
    <t>100d23h45'56"</t>
  </si>
  <si>
    <t>100d23h45'</t>
  </si>
  <si>
    <t>100h45'56.789"</t>
  </si>
  <si>
    <t>100h45'56"</t>
  </si>
  <si>
    <t>100h45'</t>
  </si>
  <si>
    <t>100d23h</t>
  </si>
  <si>
    <t>100d</t>
  </si>
  <si>
    <t>100h</t>
  </si>
  <si>
    <t>100'56.789"</t>
  </si>
  <si>
    <t>100'56"</t>
  </si>
  <si>
    <t>100'</t>
  </si>
  <si>
    <t>Value</t>
  </si>
  <si>
    <t>4</t>
  </si>
  <si>
    <t>IS_INTEGER(N)</t>
  </si>
  <si>
    <t>Out: Integer</t>
  </si>
  <si>
    <t>DECIMALS(N)</t>
  </si>
  <si>
    <t>Out: Decimals</t>
  </si>
  <si>
    <t>Out: IsEmpty</t>
  </si>
  <si>
    <t>100.65d</t>
  </si>
  <si>
    <t>100d23h45'56.2123456789"</t>
  </si>
  <si>
    <t>100d23h45.123'</t>
  </si>
  <si>
    <t>100d23.12h</t>
  </si>
  <si>
    <t>100h45.645'</t>
  </si>
  <si>
    <t>100.65h</t>
  </si>
  <si>
    <t>100.234'</t>
  </si>
  <si>
    <t>56.487"</t>
  </si>
  <si>
    <t>HighOrder</t>
  </si>
  <si>
    <t>Zero</t>
  </si>
  <si>
    <t>Negative</t>
  </si>
  <si>
    <t>dh</t>
  </si>
  <si>
    <t>dhm</t>
  </si>
  <si>
    <t>dhms</t>
  </si>
  <si>
    <t>dhms.000</t>
  </si>
  <si>
    <t>hm</t>
  </si>
  <si>
    <t>hms</t>
  </si>
  <si>
    <t>hms.000</t>
  </si>
  <si>
    <t>ms</t>
  </si>
  <si>
    <t>ms.000</t>
  </si>
  <si>
    <t>s.000</t>
  </si>
  <si>
    <t>Value magnitude</t>
  </si>
  <si>
    <t>Modern</t>
  </si>
  <si>
    <t>HM</t>
  </si>
  <si>
    <t>T000000.001</t>
  </si>
  <si>
    <t>2021-10-15</t>
  </si>
  <si>
    <t>2021-10</t>
  </si>
  <si>
    <t>T16:50+16:00</t>
  </si>
  <si>
    <t>2000-02-29T24:00</t>
  </si>
  <si>
    <t>Out: DTG</t>
  </si>
  <si>
    <t>MJDATE_TO_EXCELDATE(MJDate)</t>
  </si>
  <si>
    <t>Out: ExcelDate</t>
  </si>
  <si>
    <t>EXCELDATE_TO_MJDATE(ExcelDate)</t>
  </si>
  <si>
    <t>USDATE_TO_EXCELDATE(USDate)</t>
  </si>
  <si>
    <t>EXCELDATE_TO_USDATE(ExcelDate, [Options])</t>
  </si>
  <si>
    <t>Out: USDate</t>
  </si>
  <si>
    <t>10/31/2023 10:35</t>
  </si>
  <si>
    <t>10-31-2023 10:45 PM</t>
  </si>
  <si>
    <t>10:15 AM</t>
  </si>
  <si>
    <t>2023-05-25T14:35:54.897+09:00</t>
  </si>
  <si>
    <t>2023-05-25T1435</t>
  </si>
  <si>
    <t>2023-05-25T+09:00</t>
  </si>
  <si>
    <t>T14:35</t>
  </si>
  <si>
    <t>MJDATE_TO_ISO_DATETIME(MJDate, [TimeZoneOffset], [Options], [JulianCalendar])</t>
  </si>
  <si>
    <t>2023-05-25T16:00</t>
  </si>
  <si>
    <t>ReferenceTimeZoneOffset</t>
  </si>
  <si>
    <t>TranslateTimeZoneOffset</t>
  </si>
  <si>
    <t>2023-05-25T14:35+09:00</t>
  </si>
  <si>
    <t>2023-05-25T14:35+09:30</t>
  </si>
  <si>
    <t>2023-05-25T14:35Z</t>
  </si>
  <si>
    <t>2023-05-25T14:35-07:00</t>
  </si>
  <si>
    <t>2023-05-25T14:35+12:00</t>
  </si>
  <si>
    <t>IS_VALID_TZO(TZOMinutes)</t>
  </si>
  <si>
    <t>TIMESPAN_TO_TZO(TZOTimeSpan)</t>
  </si>
  <si>
    <t>Out: TZOMinutes</t>
  </si>
  <si>
    <t>TZO_TO_TIMESPAN(TZOMinutes)</t>
  </si>
  <si>
    <t>Out: TZOTimeSpan</t>
  </si>
  <si>
    <t>+00:00</t>
  </si>
  <si>
    <t>12 15 30 45 U MAY 23</t>
  </si>
  <si>
    <t>FORMAT_MIL_DTG(Year, Month, Day, Time, [TZOMinutes], [Options])</t>
  </si>
  <si>
    <t>T16:50-07:00</t>
  </si>
  <si>
    <t>J</t>
  </si>
  <si>
    <t>K</t>
  </si>
  <si>
    <t>150600J</t>
  </si>
  <si>
    <t>MILITARY_TZO(Designator)</t>
  </si>
  <si>
    <t>Designator</t>
  </si>
  <si>
    <t>TZO_TO_MILITARY(TZOMinutes)</t>
  </si>
  <si>
    <t>Out: Designator</t>
  </si>
  <si>
    <t>Out: NULLIFY</t>
  </si>
  <si>
    <t>OFFSET</t>
  </si>
  <si>
    <t>OldText</t>
  </si>
  <si>
    <t>NewText</t>
  </si>
  <si>
    <t>InstanceNum</t>
  </si>
  <si>
    <t>|</t>
  </si>
  <si>
    <t>abc:def:ghi:jkl</t>
  </si>
  <si>
    <t>:</t>
  </si>
  <si>
    <t>Out: Unmatched</t>
  </si>
  <si>
    <t>.0123456789</t>
  </si>
  <si>
    <t>Out: Split Count</t>
  </si>
  <si>
    <t>Out:4</t>
  </si>
  <si>
    <t>IS_VALID_TIMESPAN(TimeSpan_C5)</t>
  </si>
  <si>
    <t>TIMESPAN(TimeSpan_C5)</t>
  </si>
  <si>
    <t>FORMAT_TIMESPAN = LAMBDA(TimeSpan_D, [Options])</t>
  </si>
  <si>
    <t>CaseSensitive</t>
  </si>
  <si>
    <t>1234_A_B_C_D_0</t>
  </si>
  <si>
    <t>ABCD</t>
  </si>
  <si>
    <t>Ab</t>
  </si>
  <si>
    <t>ABCd</t>
  </si>
  <si>
    <t>AbCD</t>
  </si>
  <si>
    <t>Out: SiftChars</t>
  </si>
  <si>
    <t>CDA_b_D</t>
  </si>
  <si>
    <t>abcd</t>
  </si>
  <si>
    <t>hm2</t>
  </si>
  <si>
    <t>+P</t>
  </si>
  <si>
    <t>2</t>
  </si>
  <si>
    <t>EP</t>
  </si>
  <si>
    <t>THm</t>
  </si>
  <si>
    <t>Thm3</t>
  </si>
  <si>
    <t>hs2</t>
  </si>
  <si>
    <t>IS_LEAP_YEAR(YearCE, [JulianCalendar])</t>
  </si>
  <si>
    <t>GREGORIAN_TO_JULIAN(Date_YMD)</t>
  </si>
  <si>
    <t>JULIAN_TO_GREGORIAN(Date_YMD)</t>
  </si>
  <si>
    <t>Traditional &amp; European</t>
  </si>
  <si>
    <t>FORMAT_ISO_TZO(TZOMinutes, [Options])</t>
  </si>
  <si>
    <t>JULIAN_DATE(Date_YMDT, [JulianCalendar])</t>
  </si>
  <si>
    <t>MODIFIED_JULIAN_DATE(Date_YMDT, [JulianCalendar])</t>
  </si>
  <si>
    <t>MJDATE_ADDITION(LocalMJDate, AddValue, [Component], [JulianCalendar])</t>
  </si>
  <si>
    <t>AddValue</t>
  </si>
  <si>
    <t>Component</t>
  </si>
  <si>
    <t>D</t>
  </si>
  <si>
    <t>L</t>
  </si>
  <si>
    <t>Out: TimeOfDay</t>
  </si>
  <si>
    <t>.</t>
  </si>
  <si>
    <t>x</t>
  </si>
  <si>
    <t>InstanceLimit</t>
  </si>
  <si>
    <t>SplitLimit</t>
  </si>
  <si>
    <t>ColumnDelimiter</t>
  </si>
  <si>
    <t>IgnoreEmpty</t>
  </si>
  <si>
    <t>123_456__789</t>
  </si>
  <si>
    <t>_</t>
  </si>
  <si>
    <t>ABC</t>
  </si>
  <si>
    <t>:/</t>
  </si>
  <si>
    <t>123:/456:/789</t>
  </si>
  <si>
    <t>a</t>
  </si>
  <si>
    <t>____</t>
  </si>
  <si>
    <t>1234</t>
  </si>
  <si>
    <t>T+09:22:14</t>
  </si>
  <si>
    <t>Sort</t>
  </si>
  <si>
    <t>Out: TimeOfDay decimal</t>
  </si>
  <si>
    <t>T14:35:23.765</t>
  </si>
  <si>
    <t>24:00</t>
  </si>
  <si>
    <t>12:01am</t>
  </si>
  <si>
    <t>12:35:41.7654321 am</t>
  </si>
  <si>
    <t>FORMAT_TIME_OF_DAY(TimeOfDay, [Options])</t>
  </si>
  <si>
    <t>RequireISO8601</t>
  </si>
  <si>
    <t>T00:11:23</t>
  </si>
  <si>
    <t>T00</t>
  </si>
  <si>
    <t>T24</t>
  </si>
  <si>
    <t>YEAR_BCE_TO_CE(Year)</t>
  </si>
  <si>
    <t>Year BCE</t>
  </si>
  <si>
    <t>Out: Year CE</t>
  </si>
  <si>
    <t>Out: Year BCE</t>
  </si>
  <si>
    <t>Out: TimeShift</t>
  </si>
  <si>
    <t>ET</t>
  </si>
  <si>
    <t>1023AD</t>
  </si>
  <si>
    <t>1BCE</t>
  </si>
  <si>
    <t>0BCE</t>
  </si>
  <si>
    <t>-1BCE</t>
  </si>
  <si>
    <t>5PM</t>
  </si>
  <si>
    <t>10am 2000 14</t>
  </si>
  <si>
    <t>Out: CondenseWhitespace</t>
  </si>
  <si>
    <t>a b c d</t>
  </si>
  <si>
    <t>a  b     c     d      e
   f   g    h</t>
  </si>
  <si>
    <t xml:space="preserve">    a  b   c     d     e</t>
  </si>
  <si>
    <t>Sunday</t>
  </si>
  <si>
    <t>Out: WeekDayName</t>
  </si>
  <si>
    <t>Sun April 30, 2023</t>
  </si>
  <si>
    <t>R</t>
  </si>
  <si>
    <t>FORMAT_LITERARY_YEAR(YearCE, [Options])</t>
  </si>
  <si>
    <t>FORMAT_ISO_DATETIME(YearCE, Month, Day, [Time], [TimeZoneOffset], [Options], [JulianCalendar])</t>
  </si>
  <si>
    <t>−08</t>
  </si>
  <si>
    <t>BM</t>
  </si>
  <si>
    <t>Jan-20</t>
  </si>
  <si>
    <t>Mar 25, 45 BCE, 12:45:12</t>
  </si>
  <si>
    <t>Tue Nov, 4</t>
  </si>
  <si>
    <t>11th</t>
  </si>
  <si>
    <t>12th</t>
  </si>
  <si>
    <t>1st</t>
  </si>
  <si>
    <t>13th</t>
  </si>
  <si>
    <t>3rd</t>
  </si>
  <si>
    <t>142nd</t>
  </si>
  <si>
    <t>2th</t>
  </si>
  <si>
    <t>FORMAT_ORDINAL(N)</t>
  </si>
  <si>
    <t>Out: Ordinal</t>
  </si>
  <si>
    <t>234,561,651st</t>
  </si>
  <si>
    <t>-5th</t>
  </si>
  <si>
    <t>10pm 2000 Jan 1st Tue</t>
  </si>
  <si>
    <t>5p.m.</t>
  </si>
  <si>
    <t>5 p.m.</t>
  </si>
  <si>
    <t>7 3am</t>
  </si>
  <si>
    <t>Out: IsValidTimeSpan</t>
  </si>
  <si>
    <t>abcD</t>
  </si>
  <si>
    <t>HS2</t>
  </si>
  <si>
    <t>THM2</t>
  </si>
  <si>
    <t>THH4</t>
  </si>
  <si>
    <t>Out: Number</t>
  </si>
  <si>
    <t>12</t>
  </si>
  <si>
    <t>AllowPartial</t>
  </si>
  <si>
    <t>RESOLVE_CALENDAR_DATE(Date_YMD, [JulianCalendar])</t>
  </si>
  <si>
    <t>PARSE_LITERARY_YEAR(Expression)</t>
  </si>
  <si>
    <t>IS_EMPTY(Expression)</t>
  </si>
  <si>
    <t>Expression</t>
  </si>
  <si>
    <t>IS_NUMERIC_NULL(Expression)</t>
  </si>
  <si>
    <t>Reference</t>
  </si>
  <si>
    <t>COERCE(Expression)</t>
  </si>
  <si>
    <t>ORDINAL_VALUE(Expression)</t>
  </si>
  <si>
    <t>3</t>
  </si>
  <si>
    <t>PARSE_ISO_CALENDAR_DATE(Expression, [JulianCalendar])</t>
  </si>
  <si>
    <t>123a456Aaa7a8a9</t>
  </si>
  <si>
    <t>TextToSplit</t>
  </si>
  <si>
    <t>TIME_OF_DAY(Time_HMS)</t>
  </si>
  <si>
    <t>T02:35:23.765</t>
  </si>
  <si>
    <t>10.24:00:00.0000</t>
  </si>
  <si>
    <t>9.22:61:00</t>
  </si>
  <si>
    <t>-11</t>
  </si>
  <si>
    <t>IS_DECIMAL(N)</t>
  </si>
  <si>
    <t>12:35:45 am</t>
  </si>
  <si>
    <t>12:00am</t>
  </si>
  <si>
    <t>+09:30</t>
  </si>
  <si>
    <t>Out: TimeSpan_D</t>
  </si>
  <si>
    <t>TimeSpan_D</t>
  </si>
  <si>
    <t>Allow24Hour</t>
  </si>
  <si>
    <t>Rounding</t>
  </si>
  <si>
    <t>SecondPrecision</t>
  </si>
  <si>
    <t>PARSE_TIMESPAN_DHMS(Expression)</t>
  </si>
  <si>
    <t>ROUND_MJDATE(MJDate, [LowOrder], [SecondPrecision], [Rounding])</t>
  </si>
  <si>
    <t>JDATE_TO_YMDT(JDate, [LowOrder], [SecondPrecision], [Rounding], [JulianCalendar])</t>
  </si>
  <si>
    <t>24:00:01</t>
  </si>
  <si>
    <t>PARSE_TIME_OF_DAY_HMS(Expression, [RequireISO8601])</t>
  </si>
  <si>
    <t>−1.00:00:00.00000000001</t>
  </si>
  <si>
    <t>PARSE_TIMESPAN(Expression)</t>
  </si>
  <si>
    <t>0.000000000001"</t>
  </si>
  <si>
    <t>PARSE_TIME_OF_DAY(Expression, [RequireISO8601])</t>
  </si>
  <si>
    <t>PARSE_ISO_DATETIME(Expression, [StrictISO], [JulianCalendar])</t>
  </si>
  <si>
    <t>StrictISO</t>
  </si>
  <si>
    <t>MSF</t>
  </si>
  <si>
    <t>E+XhM3</t>
  </si>
  <si>
    <t>TPXHS2</t>
  </si>
  <si>
    <t>TDMN</t>
  </si>
  <si>
    <t>ETK</t>
  </si>
  <si>
    <t>Feb 29, 2020, 24:00</t>
  </si>
  <si>
    <t>PARSE_LITERARY_DATETIME(LiteraryDate, [JulianCalendar])</t>
  </si>
  <si>
    <t>TDSF</t>
  </si>
  <si>
    <t>C</t>
  </si>
  <si>
    <t>354 B.C.E.</t>
  </si>
  <si>
    <t>TJ</t>
  </si>
  <si>
    <t>5:59 p.m.</t>
  </si>
  <si>
    <t>RoundingOverride</t>
  </si>
  <si>
    <t>TIMESPAN_TO_DHMS(TimeSpan_D, [HighOrder], [LowOrder], [Precision], [RoundingOverride])</t>
  </si>
  <si>
    <t>ROUND_TIMESPAN(TimeSpan_D, [LowOrder], [Precision], [RoundingOverride])</t>
  </si>
  <si>
    <t>RESOLVE_TIMESPAN_DHMS(TimeSpan_C5, [HighOrder], [LowOrder], [Precision], [RoundingOverride])</t>
  </si>
  <si>
    <t>17:59:59.999</t>
  </si>
  <si>
    <t>MJDATE_TO_YMDT(MJDate, [LowOrder], [SecondPrecision], [RoundingOverride], [JulianCalendar])</t>
  </si>
  <si>
    <t>GJLK</t>
  </si>
  <si>
    <t>JDN_TO_WEEKDAY(JDN)</t>
  </si>
  <si>
    <t>Weekday</t>
  </si>
  <si>
    <t>MJDN_TO_WEEKDAY(MJDN)</t>
  </si>
  <si>
    <t>Feb 2000</t>
  </si>
  <si>
    <t>Feb 2</t>
  </si>
  <si>
    <t>Feb</t>
  </si>
  <si>
    <t>Wed 3</t>
  </si>
  <si>
    <t>Sat January 1, 2000</t>
  </si>
  <si>
    <t>Sun Jan 1 2000</t>
  </si>
  <si>
    <t>ETJ</t>
  </si>
  <si>
    <t>Jan Feb 3rd 25:00</t>
  </si>
  <si>
    <t>TEXT</t>
  </si>
  <si>
    <t>Array</t>
  </si>
  <si>
    <t>Out: IsDecimal</t>
  </si>
  <si>
    <t>Out: IsInteger</t>
  </si>
  <si>
    <t>Out: IsNumericOrNull</t>
  </si>
  <si>
    <t>Out: HasEmpty</t>
  </si>
  <si>
    <t>Out: IsNumericNull</t>
  </si>
  <si>
    <t>Out: IsNumeric</t>
  </si>
  <si>
    <t>Integer</t>
  </si>
  <si>
    <t>11</t>
  </si>
  <si>
    <t>1.2</t>
  </si>
  <si>
    <t>Out: IsError</t>
  </si>
  <si>
    <t>Out: HasError</t>
  </si>
  <si>
    <t>H_ERROR(Array)</t>
  </si>
  <si>
    <t>V_ERROR(Array)</t>
  </si>
  <si>
    <t>Out: HasNegative</t>
  </si>
  <si>
    <t>Out: HasDecimal</t>
  </si>
  <si>
    <t>Array1</t>
  </si>
  <si>
    <t>Array2</t>
  </si>
  <si>
    <t>Jan Text</t>
  </si>
  <si>
    <t>Out: Time of Day</t>
  </si>
  <si>
    <t>PARSE_ISO_YEAR(Expression)</t>
  </si>
  <si>
    <t>2024</t>
  </si>
  <si>
    <t>-200</t>
  </si>
  <si>
    <t>2000.5</t>
  </si>
  <si>
    <t>0</t>
  </si>
  <si>
    <t>Out: ISOYear</t>
  </si>
  <si>
    <t>FORMAT_ISO_YEAR(YearCE, [AlwaysSign])</t>
  </si>
  <si>
    <t>AlwaysSign</t>
  </si>
  <si>
    <t>Out: HasValue</t>
  </si>
  <si>
    <t>HAS_VALUE(Value, Array)</t>
  </si>
  <si>
    <t>IS_EMPTY(Array)</t>
  </si>
  <si>
    <t>ARE_EQUAL(Array1, Array2)</t>
  </si>
  <si>
    <t>Out: AreEqual</t>
  </si>
  <si>
    <t>HAS_EMPTY(Array)</t>
  </si>
  <si>
    <t>X_EMPTY(Array)</t>
  </si>
  <si>
    <t>Out: XEmpty</t>
  </si>
  <si>
    <t>IS_NUMERIC(Array)</t>
  </si>
  <si>
    <t>IS_NUMERIC_NULL(Array)</t>
  </si>
  <si>
    <t>IS_INTEGER(Array)</t>
  </si>
  <si>
    <t>IS_ZERO(Array)</t>
  </si>
  <si>
    <t>Out: IsZero</t>
  </si>
  <si>
    <t>HAS_NONZERO(Array)</t>
  </si>
  <si>
    <t>Out: HasNonZero</t>
  </si>
  <si>
    <t>HAS_POSITIVE(Array)</t>
  </si>
  <si>
    <t>Out: HasPositive</t>
  </si>
  <si>
    <t>HAS_NEGATIVE(Array)</t>
  </si>
  <si>
    <t>HAS_DECIMAL(Array)</t>
  </si>
  <si>
    <t>IS_ERROR(Array)</t>
  </si>
  <si>
    <t>HAS_ERROR(Array)</t>
  </si>
  <si>
    <t>Out: FirstHorizError</t>
  </si>
  <si>
    <t>Out: FirstVertError</t>
  </si>
  <si>
    <t>IS_NONZERO(Array)</t>
  </si>
  <si>
    <t>Out: IsNonZero</t>
  </si>
  <si>
    <t>IS_POSITIVE(Array)</t>
  </si>
  <si>
    <t>Out: IsPositive</t>
  </si>
  <si>
    <t>IS_NEGATIVE(Array)</t>
  </si>
  <si>
    <t>Out: IsNegative</t>
  </si>
  <si>
    <t>Weekday Number</t>
  </si>
  <si>
    <t>WeekdayText</t>
  </si>
  <si>
    <t>+</t>
  </si>
  <si>
    <t>FORMAT_ISO_CALENDAR_DATE(Date_YMD, [Options], [JulianCalendar])</t>
  </si>
  <si>
    <t>2000 1st</t>
  </si>
  <si>
    <t>WET</t>
  </si>
  <si>
    <t>15-10-−0327</t>
  </si>
  <si>
    <t>15-10--0327</t>
  </si>
  <si>
    <t>15.10.2024</t>
  </si>
  <si>
    <t>15/10/2024</t>
  </si>
  <si>
    <t>10.15.2024</t>
  </si>
  <si>
    <t>10/15/2024</t>
  </si>
  <si>
    <t>FORMAT_CALENDAR_DATE(Date_YMD, [Options], [JulianCalendar])</t>
  </si>
  <si>
    <t>Out: Date</t>
  </si>
  <si>
    <t>+.</t>
  </si>
  <si>
    <t>DayAndTime</t>
  </si>
  <si>
    <t>DAY_AND_TIME_TO_DHMS(DayAndTime_D, [LowOrder], [SecondPrecision], [RoundingOverride])</t>
  </si>
  <si>
    <t>TZ</t>
  </si>
  <si>
    <t>A</t>
  </si>
  <si>
    <t>DN</t>
  </si>
  <si>
    <t>BZ</t>
  </si>
  <si>
    <t>DMYT</t>
  </si>
  <si>
    <t>25/1/2024 11pm</t>
  </si>
  <si>
    <t>1/12/2024T5</t>
  </si>
  <si>
    <t>1/12/2024_5</t>
  </si>
  <si>
    <t>1/12/2024</t>
  </si>
  <si>
    <t>9/2020</t>
  </si>
  <si>
    <t>1/12/−2020 24:00</t>
  </si>
  <si>
    <t>1/Jan/20</t>
  </si>
  <si>
    <t>WRG</t>
  </si>
  <si>
    <t>Out: Delims</t>
  </si>
  <si>
    <t>1.2th</t>
  </si>
  <si>
    <t>25.5</t>
  </si>
  <si>
    <t>&amp;&amp;&amp;&amp;</t>
  </si>
  <si>
    <t>TextValue</t>
  </si>
  <si>
    <t>REPLACE_CHARS(TextValue, CharSet, CharReplaceWith, [CaseSensitive])</t>
  </si>
  <si>
    <t>VALIDATE_CHARSET(TextValue, CharSet, [CaseSensitive])</t>
  </si>
  <si>
    <t>SUBSTITUTE_I(TextValue, OldText, NewText, [InstanceNum])</t>
  </si>
  <si>
    <t>FIND_NTH_CHAR(TextToSearch, Chars, N, [CaseSensitive], [ReturnChar], [LowerPos], [UpperPos])</t>
  </si>
  <si>
    <t>TextToSearch</t>
  </si>
  <si>
    <t>SPLIT(TextToSplit, ColumnDelimiter, [CaseSensitive], [IgnoreEmpty], [SplitLimit])</t>
  </si>
  <si>
    <t>12.34,56/78</t>
  </si>
  <si>
    <t>.,/</t>
  </si>
  <si>
    <t>.12..34.56.</t>
  </si>
  <si>
    <t>SPLIT_AT_ANY(TextToSplit, CharSet, [CaseSensitive], [IgnoreEmpty], [SplitLimit])</t>
  </si>
  <si>
    <t>SPLIT_AROUND(TextToSplit, CharSet, [CaseSensitive], [SplitLimit])</t>
  </si>
  <si>
    <t>abcdefg</t>
  </si>
  <si>
    <t>2024/12/31T12:00</t>
  </si>
  <si>
    <t>0123456789:</t>
  </si>
  <si>
    <t>2024/12/31T12:00pm</t>
  </si>
  <si>
    <t>_A_B_C_D_E</t>
  </si>
  <si>
    <t>ABCDe</t>
  </si>
  <si>
    <t>SIFT_FOR_CHARS(TextToSift, CharSet, [CaseSensitive], [Sort], [InstanceLimit])</t>
  </si>
  <si>
    <t>TextToSift</t>
  </si>
  <si>
    <t>TextToCondense</t>
  </si>
  <si>
    <t>Mar   2023</t>
  </si>
  <si>
    <t>FORMAT_DATETIME(Date_YMDT, [Options], [JulianCalendar])</t>
  </si>
  <si>
    <t>Out: DateTime</t>
  </si>
  <si>
    <t>PARSE_CALENDAR_DATE(Expression, [NorthAmericanRegion], [JulianCalendar])</t>
  </si>
  <si>
    <t>NorthAmericanRegion</t>
  </si>
  <si>
    <t>-P</t>
  </si>
  <si>
    <t>PARSE_DATETIME(Expression, [NorthAmericanRegion], [JulianCalendar])</t>
  </si>
  <si>
    <t>10/31/−2023 12:59:59.999 pm</t>
  </si>
  <si>
    <t>10-31-2023 24:00</t>
  </si>
  <si>
    <t>PSC</t>
  </si>
  <si>
    <t>P</t>
  </si>
  <si>
    <t>CPL</t>
  </si>
  <si>
    <t>ESCAPE_SEARCH_TERM(SearchText)</t>
  </si>
  <si>
    <t>Out: EscapedSearchTerm</t>
  </si>
  <si>
    <t>ABC*DEF?</t>
  </si>
  <si>
    <t>?~?~?</t>
  </si>
  <si>
    <t>~</t>
  </si>
  <si>
    <t>A*BCDEFGHIJKLMNOPQRSTUVWXYZ</t>
  </si>
  <si>
    <t>abc*_abc_abc*_abc</t>
  </si>
  <si>
    <t>SearchText</t>
  </si>
  <si>
    <t>FindText</t>
  </si>
  <si>
    <t>Out: Position</t>
  </si>
  <si>
    <t>WithinText</t>
  </si>
  <si>
    <t>CaseSentitive</t>
  </si>
  <si>
    <t>?</t>
  </si>
  <si>
    <t>FIND_LITERAL(FindText, WithinText, [CaseSensitive], [StartPosition])</t>
  </si>
  <si>
    <t>StartPosition</t>
  </si>
  <si>
    <t>gh</t>
  </si>
  <si>
    <t>abc*de?f~~agh</t>
  </si>
  <si>
    <t>*?~</t>
  </si>
  <si>
    <t>C~DA_b*B_D_C?D~A_b_D</t>
  </si>
  <si>
    <t>.12.*.34.56.</t>
  </si>
  <si>
    <t>lo</t>
  </si>
  <si>
    <t>lf</t>
  </si>
  <si>
    <t>ro</t>
  </si>
  <si>
    <t>pad</t>
  </si>
  <si>
    <t>TD*</t>
  </si>
  <si>
    <t>PTD*N</t>
  </si>
  <si>
    <t>ExcludeLineBreaks</t>
  </si>
  <si>
    <t>CONDENSE_WHITESPACE(Text, [ExcludeLineBreaks])</t>
  </si>
  <si>
    <t>I</t>
  </si>
  <si>
    <t>p</t>
  </si>
  <si>
    <t>ho</t>
  </si>
  <si>
    <t>hf</t>
  </si>
  <si>
    <t>spc</t>
  </si>
  <si>
    <t>B3</t>
  </si>
  <si>
    <t>V</t>
  </si>
  <si>
    <t>P-D</t>
  </si>
  <si>
    <t>ETKLJS3</t>
  </si>
  <si>
    <t>RL</t>
  </si>
  <si>
    <t>RWSLK</t>
  </si>
  <si>
    <t>652400Z</t>
  </si>
  <si>
    <t>X</t>
  </si>
  <si>
    <t>VALIDATE_ISO_WEEK_DATE(Date_YWD, [JulianCalendar])</t>
  </si>
  <si>
    <t>ISO Week</t>
  </si>
  <si>
    <t>Out: ISO Week</t>
  </si>
  <si>
    <t>IS_VALID_ISO_WEEK_DATE(Date_YWD, [JulianCalendar])</t>
  </si>
  <si>
    <t>RESOLVE_ISO_WEEK_DATE(Date_YWD, [JulianCalendar])</t>
  </si>
  <si>
    <t>ISO_WEEK_DATE_TO_MJDN(Date_YWD, [JulianCalendar])</t>
  </si>
  <si>
    <t>Format: Lit Date</t>
  </si>
  <si>
    <t>MJDN_TO_ISO_WEEK_DATE(MJDN, [JulianCalendar])</t>
  </si>
  <si>
    <t>Out: Weeks in Year</t>
  </si>
  <si>
    <t>Date: Weekday</t>
  </si>
  <si>
    <t>Last Sunday of June 2024</t>
  </si>
  <si>
    <t>Monday previous week to Feb 2023</t>
  </si>
  <si>
    <t>2023101</t>
  </si>
  <si>
    <t>Out: ISOWeekDate</t>
  </si>
  <si>
    <t>FORMAT_ISO_WEEK_DATE(Date_YWD, [Options], [JulianCalendar])</t>
  </si>
  <si>
    <t>QUARTER_DATE_TO_MJDN(Date_YQD, [MonthOffset], [JulianCalendar])</t>
  </si>
  <si>
    <t>MJDN_TO_QUARTER_DATE(MJDate, [MonthOffset], [JulianCalendar])</t>
  </si>
  <si>
    <t>xlDelta</t>
  </si>
  <si>
    <t>DELTA_MONTHS(StartMJDate, EndMJDate, [JulianCalendar])</t>
  </si>
  <si>
    <t>StartMJDate</t>
  </si>
  <si>
    <t>EndMJDate</t>
  </si>
  <si>
    <t>DELTA_YEARS(StartMJDate, EndMJDate, [JulianCalendar])</t>
  </si>
  <si>
    <t>DELTA_YMD(StartMJDate, EndMJDate, [JulianCalendar])</t>
  </si>
  <si>
    <t>xlDiffY</t>
  </si>
  <si>
    <t>xlDiffM</t>
  </si>
  <si>
    <t>xlDiffD</t>
  </si>
  <si>
    <t>DaysInSMonth</t>
  </si>
  <si>
    <t>Rmonth</t>
  </si>
  <si>
    <t>DELTA_YWD(StartMJDate, EndMJDate, [JulianCalendar])</t>
  </si>
  <si>
    <t>xlDateYEarBefore</t>
  </si>
  <si>
    <t>xlWeeks</t>
  </si>
  <si>
    <t>xlDays</t>
  </si>
  <si>
    <t>xlYears</t>
  </si>
  <si>
    <t>EN</t>
  </si>
  <si>
    <t>LANGUAGE_ID(LanguageCode)</t>
  </si>
  <si>
    <t>LanguageCode</t>
  </si>
  <si>
    <t>Out: LanguageID</t>
  </si>
  <si>
    <t>FR</t>
  </si>
  <si>
    <t>DE</t>
  </si>
  <si>
    <t>0039</t>
  </si>
  <si>
    <t>NORTH_AMERICAN_REGION()</t>
  </si>
  <si>
    <t>PARSE_MONTH(Expression, [LanguageCode])</t>
  </si>
  <si>
    <t>déc.</t>
  </si>
  <si>
    <t>AF</t>
  </si>
  <si>
    <t>WEEKDAY_NAME(ISOWeekday, [Short], [LanguageCode])</t>
  </si>
  <si>
    <t>Dinsdag</t>
  </si>
  <si>
    <t>PARSE_WEEKDAY(DayOfWeekText, [LanguageCode])</t>
  </si>
  <si>
    <t>PARSE_LITERARY_DATE(Expression, [LanguageCode], [JulianCalendar])</t>
  </si>
  <si>
    <t>Mittwoch, Februar, 2023</t>
  </si>
  <si>
    <t>VALIDATE_DT(DT)</t>
  </si>
  <si>
    <t>RESOLVE_DT(DT)</t>
  </si>
  <si>
    <t>COMBINE_DT(DT)</t>
  </si>
  <si>
    <t>Out: Day decimal</t>
  </si>
  <si>
    <t>DT_COMPLICATION(Day_D)</t>
  </si>
  <si>
    <t>Day decimal</t>
  </si>
  <si>
    <t>IS_VALID_DT(DT)</t>
  </si>
  <si>
    <t>ROUND_TO_DT(Day_D, [LowOrder], [SecondPrecision], [RoundingOverride])</t>
  </si>
  <si>
    <t>IS_VALID_TIME_OF_DAY(Time_HMS, [Allow24Hour])</t>
  </si>
  <si>
    <t>RESOLVE_DHMS(DayAndTime_C4, [LowOrder], [SecondPrecision], [RoundingOverride])</t>
  </si>
  <si>
    <t>JDN(Date_YMD, [JulianCalendar])</t>
  </si>
  <si>
    <t>VALIDATE_CALENDAR_DATE(Date_YMD, [JulianCalendar])</t>
  </si>
  <si>
    <t>IS_VALID_CALENDAR_DATE(Date_YMD, [AllowPartial], [JulianCalendar])</t>
  </si>
  <si>
    <t>MJDN(Date_YMD, [JulianCalendar])</t>
  </si>
  <si>
    <t>JDATE_TO_JDN(JDate)</t>
  </si>
  <si>
    <t>Out: Jdate</t>
  </si>
  <si>
    <t>JDN_TO_JDATE(JDN)</t>
  </si>
  <si>
    <t>MJDATE_TO_MJDN(MJDate)</t>
  </si>
  <si>
    <t>ROUND_JDATE(MJDate, [LowOrder], [SecondPrecision], [Rounding])</t>
  </si>
  <si>
    <t>LocalJDate</t>
  </si>
  <si>
    <t>Out: LocalJDate</t>
  </si>
  <si>
    <t>JDATE_ADDITION(LocalJDate, AddValue, [Component], [JulianCalendar])</t>
  </si>
  <si>
    <t>VALIDATE_YMDT(Date_YMDT, [JulianCalendar])</t>
  </si>
  <si>
    <t>Out: Is Valid YMDT</t>
  </si>
  <si>
    <t>IS_VALID_YMDT(Date_YMDT, [AllowPartial], [JulianCalendar])</t>
  </si>
  <si>
    <t>RESOLVE_YMDT(Date_YMDT, [JulianCalendar])</t>
  </si>
  <si>
    <t>ROUND_YMDT(Date_YMDT, [LowOrder], [SecondPrecision], [RoundingOverride], [JulianCalendar])</t>
  </si>
  <si>
    <t>FORMAT_LITERARY_DATE(Date_YMDW, [Options], [LanguageCode], [JulianCalendar])</t>
  </si>
  <si>
    <t>Out: LiteraryDateTime</t>
  </si>
  <si>
    <t>FORMAT_LITERARY_DATETIME(Date_YMDT, [Options], [LanguageCode], [JulianCalendar])</t>
  </si>
  <si>
    <t>IT</t>
  </si>
  <si>
    <t>AD</t>
  </si>
  <si>
    <t>JDATE_TO_MJDATE(JDate)</t>
  </si>
  <si>
    <t>MJDATE_TO_JDATE(MJDate)</t>
  </si>
  <si>
    <t>ISO_DATETIME_TO_MJDATE(Expression, [StrictISO], [JulianCalendar])</t>
  </si>
  <si>
    <t>BD</t>
  </si>
  <si>
    <t>ExcelDate</t>
  </si>
  <si>
    <t>2023-05-25</t>
  </si>
  <si>
    <t>2023-05</t>
  </si>
  <si>
    <t>ISO_DATETIME_TO_EXCELDATE(Expression, [StrictISO])</t>
  </si>
  <si>
    <t>EXCELDATE_TO_ISO_DATETIME(ExcelDate, [TZOMinutes], [Options])</t>
  </si>
  <si>
    <t>01-12-1989</t>
  </si>
  <si>
    <t>10/31/2023 11 PM</t>
  </si>
  <si>
    <t>10/31/2023 11:34:52pm</t>
  </si>
  <si>
    <t>CH</t>
  </si>
  <si>
    <t>TIME_OF_DAY</t>
  </si>
  <si>
    <t>TimeOfday</t>
  </si>
  <si>
    <t>WEEKDAY_OF_MONTH_TO_MJDATE(Date_YMWDT, [JulianCalendar])</t>
  </si>
  <si>
    <t>Country</t>
  </si>
  <si>
    <t>ISO3166</t>
  </si>
  <si>
    <t>united</t>
  </si>
  <si>
    <t>(uk)</t>
  </si>
  <si>
    <t>SearchName</t>
  </si>
  <si>
    <t>CountryCodes</t>
  </si>
  <si>
    <t>FIND_COUNTRY(SearchName)</t>
  </si>
  <si>
    <t>ReturnMax</t>
  </si>
  <si>
    <t>Longitude</t>
  </si>
  <si>
    <t>Latitude</t>
  </si>
  <si>
    <t>AU</t>
  </si>
  <si>
    <t>VIC</t>
  </si>
  <si>
    <t>TZName</t>
  </si>
  <si>
    <t>Australia/Adelaide</t>
  </si>
  <si>
    <t>TZ Offset Minutes</t>
  </si>
  <si>
    <t>TZ Rule</t>
  </si>
  <si>
    <t>TZRuleName</t>
  </si>
  <si>
    <t>AS</t>
  </si>
  <si>
    <t>TIMEZONE_OBSERVED(MJDate, TZName, [FromUTC])</t>
  </si>
  <si>
    <t>Start Year</t>
  </si>
  <si>
    <t>End Year</t>
  </si>
  <si>
    <t>Rule Name</t>
  </si>
  <si>
    <t>1890-01-01</t>
  </si>
  <si>
    <t>1895-02-01</t>
  </si>
  <si>
    <t>1899-05-01</t>
  </si>
  <si>
    <t>TIMEZONE_NAME(TZAlias)</t>
  </si>
  <si>
    <t>TZAlias</t>
  </si>
  <si>
    <t>Australia/South</t>
  </si>
  <si>
    <t>Australia/NSW</t>
  </si>
  <si>
    <t>Australia/ACT</t>
  </si>
  <si>
    <t>Australia/Brisbane</t>
  </si>
  <si>
    <t>GB-Eire</t>
  </si>
  <si>
    <t>TIMEZONE_COORDINATES(TZName)</t>
  </si>
  <si>
    <t>Latitude (degrees)</t>
  </si>
  <si>
    <t>TIMEZONE_PROXIMITY(TZName, [FromLatitude], [FromLongitude])</t>
  </si>
  <si>
    <t>FromLatitude (degrees)</t>
  </si>
  <si>
    <t>FromLongitude (degrees)</t>
  </si>
  <si>
    <t>Longitude (degrees)</t>
  </si>
  <si>
    <t>Proximity (degrees)</t>
  </si>
  <si>
    <t>US</t>
  </si>
  <si>
    <t>North</t>
  </si>
  <si>
    <t>DLS Offset Minutes</t>
  </si>
  <si>
    <t>Kind</t>
  </si>
  <si>
    <t>Short DisplayName</t>
  </si>
  <si>
    <t>Long DisplayName</t>
  </si>
  <si>
    <t>Pacific/Port_Moresby</t>
  </si>
  <si>
    <t>Short Display Name</t>
  </si>
  <si>
    <t>Long Display Name</t>
  </si>
  <si>
    <t>Short Token</t>
  </si>
  <si>
    <t>Long Token</t>
  </si>
  <si>
    <t>Observed Offset</t>
  </si>
  <si>
    <t>Observed Name</t>
  </si>
  <si>
    <t>Observed DLS</t>
  </si>
  <si>
    <t>TIMEZONE_OBSERVED_DLS(TZObservedInfo)</t>
  </si>
  <si>
    <t>TIMEZONE_HAS_DLS(TZName, [Year])</t>
  </si>
  <si>
    <t>Has DLS</t>
  </si>
  <si>
    <t>Australia/Sydney</t>
  </si>
  <si>
    <t>Australia/Hobart</t>
  </si>
  <si>
    <t>Europe/London</t>
  </si>
  <si>
    <t>TIMEZONE_FOLLOWING_DLS(MJDate, TZName, [Kind])</t>
  </si>
  <si>
    <t>xlDate Now</t>
  </si>
  <si>
    <t>Following DLS</t>
  </si>
  <si>
    <t>Australia/Perth</t>
  </si>
  <si>
    <t>Australia/Darwin</t>
  </si>
  <si>
    <t>AUS</t>
  </si>
  <si>
    <t>Australia/Melbourne</t>
  </si>
  <si>
    <t>TIMEZONE_OBSERVED_OFFSET(TZObservedInfo, [IgnoreOutOfBound])</t>
  </si>
  <si>
    <t>TIMEZONE_OBSERVED_NAME(TZObservedInfo, [FullName], [IgnoreOutOfBound])</t>
  </si>
  <si>
    <t>1898-01-01</t>
  </si>
  <si>
    <t>FromYear</t>
  </si>
  <si>
    <t>ToYear</t>
  </si>
  <si>
    <t>TIMEZONE_INFOS([TZName], [FromYear], [ToYear])</t>
  </si>
  <si>
    <t>Out of Bound</t>
  </si>
  <si>
    <t>Military/Zulu</t>
  </si>
  <si>
    <t>UTC+8</t>
  </si>
  <si>
    <t>Universal</t>
  </si>
  <si>
    <t>TIMEZONE_DIFFERENCE(MJDate, [ReferenceTZName], [CompareTZName], [ReferenceLST], [CompareLST], [SuppressOutOfBound])</t>
  </si>
  <si>
    <t>ReferenceTZName</t>
  </si>
  <si>
    <t>CompareTZName</t>
  </si>
  <si>
    <t>ReferenceLST</t>
  </si>
  <si>
    <t>CompareLST</t>
  </si>
  <si>
    <t>SuppressOutOfBound</t>
  </si>
  <si>
    <t>Out: Difference</t>
  </si>
  <si>
    <t>Australia/Lindeman</t>
  </si>
  <si>
    <t>Feb 3, 2020, 11:59:59p.m.</t>
  </si>
  <si>
    <t>DAYS_TO_WEEKDAY_ADJACENT_MJDATE(MJDN, Weekday, [Weeks], [Exclusive])</t>
  </si>
  <si>
    <t>Weeks</t>
  </si>
  <si>
    <t>Exclusive</t>
  </si>
  <si>
    <t>Out: xlDate</t>
  </si>
  <si>
    <t>WEEKDAY_ADJACENT_MJDATE(MJDate, Weekday, [Weeks], [Exclusive])</t>
  </si>
  <si>
    <t>Buenos</t>
  </si>
  <si>
    <t>ExcludeHistorical</t>
  </si>
  <si>
    <t>Short DLT Name</t>
  </si>
  <si>
    <t>Long DLT Name</t>
  </si>
  <si>
    <t>DayOfWeek</t>
  </si>
  <si>
    <t>DayOfMonth</t>
  </si>
  <si>
    <t>Rule Type</t>
  </si>
  <si>
    <t>TIMEZONE_RULES_TRANSN_MJDN(TZRule, Year)</t>
  </si>
  <si>
    <t>Transition MJDN</t>
  </si>
  <si>
    <t>Zion</t>
  </si>
  <si>
    <t>FIND_TIMEZONE_NAME([SearchName], [CountryCodes], [Latitude], [Longitude], [ExcludeHistorical], [ReturnMax])</t>
  </si>
  <si>
    <t>MJDATE_TZO_SHIFT(MJDate, ReferenceTZOMinutes, TranslateTZOMinutes)</t>
  </si>
  <si>
    <t>Aus</t>
  </si>
  <si>
    <t>From Year</t>
  </si>
  <si>
    <t>Until Year</t>
  </si>
  <si>
    <t>Until MJDN</t>
  </si>
  <si>
    <t>Until Time Seconds</t>
  </si>
  <si>
    <t>TZ Offset Seconds</t>
  </si>
  <si>
    <t>DLT Offset Seconds</t>
  </si>
  <si>
    <t>To Year</t>
  </si>
  <si>
    <t>TimeOfDay Seconds</t>
  </si>
  <si>
    <t>DST Offset Seconds</t>
  </si>
  <si>
    <t>TIMEZONE_RULES([TZRuleName], [FromYear], [ToYear])</t>
  </si>
  <si>
    <t>MJDATE</t>
  </si>
  <si>
    <t>Observed</t>
  </si>
  <si>
    <t>Start</t>
  </si>
  <si>
    <t>End</t>
  </si>
  <si>
    <t>Std</t>
  </si>
  <si>
    <t>DLS</t>
  </si>
  <si>
    <t>InObserved</t>
  </si>
  <si>
    <t>Bound</t>
  </si>
  <si>
    <t>_TZRuleName</t>
  </si>
  <si>
    <t xml:space="preserve">                </t>
  </si>
  <si>
    <t>_TZFromYear</t>
  </si>
  <si>
    <t>_TZUntilYear</t>
  </si>
  <si>
    <t>_stdOffset</t>
  </si>
  <si>
    <t>_TZRules</t>
  </si>
  <si>
    <t>_TZRuleOccurances</t>
  </si>
  <si>
    <t>_TZ_INSTANCE</t>
  </si>
  <si>
    <t>_TZRuleInstances</t>
  </si>
  <si>
    <t>y</t>
  </si>
  <si>
    <t>t</t>
  </si>
  <si>
    <t>_TZoneEffectiveIdx</t>
  </si>
  <si>
    <t>_TZoneEffective</t>
  </si>
  <si>
    <t>TIMEZONE_OBSERVED</t>
  </si>
  <si>
    <t>InStd</t>
  </si>
  <si>
    <t>InUTC</t>
  </si>
  <si>
    <t>1895-02-01T00:00:00</t>
  </si>
  <si>
    <t>1895-01-31T23:45:40</t>
  </si>
  <si>
    <t>1899-05-01T00:00:00</t>
  </si>
  <si>
    <t>1899-05-01T00:30:00</t>
  </si>
  <si>
    <t>1971-01-01T00:00:00</t>
  </si>
  <si>
    <t>rulenextoccirance</t>
  </si>
  <si>
    <t>tzeffective</t>
  </si>
  <si>
    <t>AW</t>
  </si>
  <si>
    <t>AW%T</t>
  </si>
  <si>
    <t>Australian Western% Time</t>
  </si>
  <si>
    <t>tzrules</t>
  </si>
  <si>
    <t>anychange</t>
  </si>
  <si>
    <t>kind</t>
  </si>
  <si>
    <t>Anychange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</si>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</sst>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1">
    <numFmt numFmtId="164" formatCode="0.0"/>
    <numFmt numFmtId="165" formatCode="ddd\ d/mm/yyyy"/>
    <numFmt numFmtId="166" formatCode="0.000"/>
    <numFmt numFmtId="167" formatCode="0.00000000000"/>
    <numFmt numFmtId="168" formatCode="0.000000000000"/>
    <numFmt numFmtId="169" formatCode="0.0000"/>
    <numFmt numFmtId="170" formatCode="0.00000"/>
    <numFmt numFmtId="171" formatCode="0.0000000"/>
    <numFmt numFmtId="172" formatCode="0.00000000"/>
    <numFmt numFmtId="173" formatCode="d/mm/yyyy\ hh:mm:ss"/>
    <numFmt numFmtId="174" formatCode="ddd\ d/mm/yyyy\ hh:mm:ss"/>
    <numFmt numFmtId="175" formatCode="0.000000000"/>
    <numFmt numFmtId="176" formatCode="[h]:mm:ss.000"/>
    <numFmt numFmtId="177" formatCode="0.0000000000000000000000000000000000000000E+00"/>
    <numFmt numFmtId="178" formatCode="0.0000000000"/>
    <numFmt numFmtId="179" formatCode="0.000000"/>
    <numFmt numFmtId="180" formatCode="hh:mm:ss"/>
    <numFmt numFmtId="181" formatCode="0.0000000000000"/>
    <numFmt numFmtId="182" formatCode="[$-F800]dddd\,\ mmmm\ dd\,\ yyyy"/>
    <numFmt numFmtId="183" formatCode="0E+00"/>
    <numFmt numFmtId="184" formatCode="0.000000000000000"/>
    <numFmt numFmtId="185" formatCode="hh:mm:ss.000"/>
    <numFmt numFmtId="186" formatCode="[hh]:mm:ss.000"/>
    <numFmt numFmtId="187" formatCode="h:mm:ss.000"/>
    <numFmt numFmtId="188" formatCode="0.00000000E+00"/>
    <numFmt numFmtId="189" formatCode="0.0000000000000000000"/>
    <numFmt numFmtId="190" formatCode="hh:mm"/>
    <numFmt numFmtId="191" formatCode="[h]:mm"/>
    <numFmt numFmtId="192" formatCode="[$-F400]h:mm:ss\ AM/PM"/>
    <numFmt numFmtId="193" formatCode="ddd\ d/mm/yyyy\ hh:mm"/>
    <numFmt numFmtId="194" formatCode="[hh]:mm"/>
  </numFmts>
  <fonts count="7" x14ac:knownFonts="1">
    <font>
      <sz val="11"/>
      <color theme="1"/>
      <name val="Calibri"/>
      <family val="2"/>
      <scheme val="minor"/>
    </font>
    <font>
      <b/>
      <sz val="15"/>
      <color theme="3"/>
      <name val="Calibri"/>
      <family val="2"/>
      <scheme val="minor"/>
    </font>
    <font>
      <sz val="8"/>
      <name val="Calibri"/>
      <family val="2"/>
      <scheme val="minor"/>
    </font>
    <font>
      <b/>
      <sz val="11"/>
      <color theme="0"/>
      <name val="Calibri"/>
      <family val="2"/>
      <scheme val="minor"/>
    </font>
    <font>
      <sz val="7"/>
      <color rgb="FF0969DA"/>
      <name val="Consolas"/>
      <family val="3"/>
    </font>
    <font>
      <sz val="11"/>
      <color rgb="FF8250DF"/>
      <name val="Consolas"/>
      <family val="3"/>
    </font>
    <font>
      <sz val="11"/>
      <color rgb="FF000000"/>
      <name val="Consolas"/>
      <family val="3"/>
    </font>
  </fonts>
  <fills count="4">
    <fill>
      <patternFill patternType="none"/>
    </fill>
    <fill>
      <patternFill patternType="gray125"/>
    </fill>
    <fill>
      <patternFill patternType="solid">
        <fgColor theme="1"/>
        <bgColor theme="1"/>
      </patternFill>
    </fill>
    <fill>
      <patternFill patternType="solid">
        <fgColor theme="0" tint="-0.14999847407452621"/>
        <bgColor theme="0" tint="-0.14999847407452621"/>
      </patternFill>
    </fill>
  </fills>
  <borders count="106">
    <border>
      <left/>
      <right/>
      <top/>
      <bottom/>
      <diagonal/>
    </border>
    <border>
      <left/>
      <right/>
      <top/>
      <bottom style="thick">
        <color theme="4"/>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top style="thin">
        <color indexed="64"/>
      </top>
      <bottom style="thin">
        <color indexed="64"/>
      </bottom>
      <diagonal/>
    </border>
    <border>
      <left/>
      <right/>
      <top style="thin">
        <color indexed="64"/>
      </top>
      <bottom style="thin">
        <color indexed="64"/>
      </bottom>
      <diagonal/>
    </border>
    <border>
      <left/>
      <right style="thin">
        <color theme="1"/>
      </right>
      <top style="thin">
        <color indexed="64"/>
      </top>
      <bottom style="thin">
        <color indexed="64"/>
      </bottom>
      <diagonal/>
    </border>
    <border>
      <left style="thin">
        <color theme="1"/>
      </left>
      <right/>
      <top style="thin">
        <color theme="1"/>
      </top>
      <bottom style="thin">
        <color theme="1"/>
      </bottom>
      <diagonal/>
    </border>
    <border>
      <left/>
      <right/>
      <top style="thin">
        <color theme="1"/>
      </top>
      <bottom style="thin">
        <color theme="1"/>
      </bottom>
      <diagonal/>
    </border>
    <border>
      <left/>
      <right/>
      <top style="thin">
        <color indexed="64"/>
      </top>
      <bottom/>
      <diagonal/>
    </border>
    <border>
      <left/>
      <right style="thin">
        <color indexed="64"/>
      </right>
      <top style="thin">
        <color theme="1"/>
      </top>
      <bottom style="thin">
        <color indexed="64"/>
      </bottom>
      <diagonal/>
    </border>
    <border>
      <left/>
      <right style="thin">
        <color indexed="64"/>
      </right>
      <top style="thin">
        <color theme="1"/>
      </top>
      <bottom/>
      <diagonal/>
    </border>
    <border>
      <left/>
      <right style="thin">
        <color indexed="64"/>
      </right>
      <top style="thin">
        <color indexed="64"/>
      </top>
      <bottom style="thin">
        <color indexed="64"/>
      </bottom>
      <diagonal/>
    </border>
    <border>
      <left/>
      <right style="thin">
        <color indexed="64"/>
      </right>
      <top/>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theme="1"/>
      </top>
      <bottom style="thin">
        <color indexed="64"/>
      </bottom>
      <diagonal/>
    </border>
    <border>
      <left style="thin">
        <color rgb="FF000000"/>
      </left>
      <right/>
      <top style="thin">
        <color theme="1"/>
      </top>
      <bottom/>
      <diagonal/>
    </border>
    <border>
      <left style="thin">
        <color rgb="FF000000"/>
      </left>
      <right/>
      <top style="thin">
        <color indexed="64"/>
      </top>
      <bottom style="thin">
        <color indexed="64"/>
      </bottom>
      <diagonal/>
    </border>
    <border>
      <left/>
      <right style="thin">
        <color indexed="64"/>
      </right>
      <top style="thin">
        <color theme="1"/>
      </top>
      <bottom style="thin">
        <color theme="1"/>
      </bottom>
      <diagonal/>
    </border>
    <border>
      <left/>
      <right style="thin">
        <color theme="1"/>
      </right>
      <top style="thin">
        <color theme="1"/>
      </top>
      <bottom style="thin">
        <color theme="1"/>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theme="1"/>
      </left>
      <right/>
      <top/>
      <bottom/>
      <diagonal/>
    </border>
    <border>
      <left/>
      <right style="thin">
        <color theme="1"/>
      </right>
      <top/>
      <bottom/>
      <diagonal/>
    </border>
    <border>
      <left style="thin">
        <color indexed="64"/>
      </left>
      <right/>
      <top/>
      <bottom/>
      <diagonal/>
    </border>
    <border>
      <left/>
      <right style="thin">
        <color indexed="64"/>
      </right>
      <top style="thin">
        <color rgb="FF000000"/>
      </top>
      <bottom/>
      <diagonal/>
    </border>
    <border>
      <left style="thin">
        <color indexed="64"/>
      </left>
      <right style="thin">
        <color theme="1"/>
      </right>
      <top style="thin">
        <color theme="1"/>
      </top>
      <bottom/>
      <diagonal/>
    </border>
    <border>
      <left style="thin">
        <color indexed="64"/>
      </left>
      <right style="thin">
        <color theme="1"/>
      </right>
      <top style="thin">
        <color theme="1"/>
      </top>
      <bottom style="thin">
        <color theme="1"/>
      </bottom>
      <diagonal/>
    </border>
    <border>
      <left style="thin">
        <color indexed="64"/>
      </left>
      <right style="thin">
        <color theme="1"/>
      </right>
      <top style="thin">
        <color theme="1"/>
      </top>
      <bottom style="thin">
        <color indexed="64"/>
      </bottom>
      <diagonal/>
    </border>
    <border>
      <left style="thin">
        <color theme="1"/>
      </left>
      <right style="thin">
        <color indexed="64"/>
      </right>
      <top style="thin">
        <color theme="1"/>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style="thin">
        <color indexed="64"/>
      </right>
      <top style="thin">
        <color theme="1"/>
      </top>
      <bottom style="thin">
        <color indexed="64"/>
      </bottom>
      <diagonal/>
    </border>
    <border>
      <left style="thin">
        <color indexed="64"/>
      </left>
      <right/>
      <top style="thin">
        <color theme="1"/>
      </top>
      <bottom style="thin">
        <color indexed="64"/>
      </bottom>
      <diagonal/>
    </border>
    <border>
      <left style="thin">
        <color indexed="64"/>
      </left>
      <right/>
      <top style="thin">
        <color theme="1"/>
      </top>
      <bottom/>
      <diagonal/>
    </border>
    <border>
      <left style="thin">
        <color indexed="64"/>
      </left>
      <right/>
      <top style="thin">
        <color indexed="64"/>
      </top>
      <bottom style="thin">
        <color indexed="64"/>
      </bottom>
      <diagonal/>
    </border>
    <border>
      <left style="thin">
        <color indexed="64"/>
      </left>
      <right/>
      <top style="thin">
        <color theme="1"/>
      </top>
      <bottom style="thin">
        <color theme="1"/>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theme="1"/>
      </top>
      <bottom style="thin">
        <color theme="1"/>
      </bottom>
      <diagonal/>
    </border>
    <border>
      <left style="thin">
        <color theme="1"/>
      </left>
      <right/>
      <top style="thin">
        <color indexed="64"/>
      </top>
      <bottom/>
      <diagonal/>
    </border>
    <border>
      <left/>
      <right/>
      <top style="thin">
        <color indexed="64"/>
      </top>
      <bottom style="thin">
        <color theme="1"/>
      </bottom>
      <diagonal/>
    </border>
    <border>
      <left style="thin">
        <color theme="1"/>
      </left>
      <right style="thin">
        <color theme="1"/>
      </right>
      <top style="thin">
        <color theme="1"/>
      </top>
      <bottom style="thin">
        <color indexed="64"/>
      </bottom>
      <diagonal/>
    </border>
    <border>
      <left/>
      <right style="thin">
        <color indexed="64"/>
      </right>
      <top style="thin">
        <color indexed="64"/>
      </top>
      <bottom/>
      <diagonal/>
    </border>
    <border>
      <left style="thin">
        <color rgb="FF000000"/>
      </left>
      <right/>
      <top style="thin">
        <color theme="1"/>
      </top>
      <bottom style="thin">
        <color rgb="FF000000"/>
      </bottom>
      <diagonal/>
    </border>
    <border>
      <left/>
      <right/>
      <top style="thin">
        <color theme="1"/>
      </top>
      <bottom style="thin">
        <color rgb="FF000000"/>
      </bottom>
      <diagonal/>
    </border>
    <border>
      <left style="thin">
        <color indexed="64"/>
      </left>
      <right style="thin">
        <color rgb="FF000000"/>
      </right>
      <top style="thin">
        <color theme="1"/>
      </top>
      <bottom style="thin">
        <color rgb="FF000000"/>
      </bottom>
      <diagonal/>
    </border>
    <border>
      <left style="thin">
        <color indexed="64"/>
      </left>
      <right style="thin">
        <color rgb="FF000000"/>
      </right>
      <top style="thin">
        <color rgb="FF000000"/>
      </top>
      <bottom/>
      <diagonal/>
    </border>
    <border>
      <left style="thin">
        <color indexed="64"/>
      </left>
      <right style="thin">
        <color rgb="FF000000"/>
      </right>
      <top style="thin">
        <color theme="1"/>
      </top>
      <bottom/>
      <diagonal/>
    </border>
    <border>
      <left style="thin">
        <color rgb="FF000000"/>
      </left>
      <right/>
      <top style="thin">
        <color indexed="64"/>
      </top>
      <bottom/>
      <diagonal/>
    </border>
    <border>
      <left style="thin">
        <color indexed="64"/>
      </left>
      <right style="thin">
        <color rgb="FF000000"/>
      </right>
      <top style="thin">
        <color indexed="64"/>
      </top>
      <bottom/>
      <diagonal/>
    </border>
    <border>
      <left style="thin">
        <color indexed="64"/>
      </left>
      <right style="thin">
        <color theme="1"/>
      </right>
      <top style="thin">
        <color indexed="64"/>
      </top>
      <bottom style="thin">
        <color indexed="64"/>
      </bottom>
      <diagonal/>
    </border>
    <border>
      <left style="thin">
        <color indexed="64"/>
      </left>
      <right/>
      <top style="thin">
        <color indexed="64"/>
      </top>
      <bottom/>
      <diagonal/>
    </border>
    <border>
      <left/>
      <right/>
      <top/>
      <bottom style="thin">
        <color theme="1"/>
      </bottom>
      <diagonal/>
    </border>
    <border>
      <left/>
      <right style="thin">
        <color theme="1"/>
      </right>
      <top style="thin">
        <color rgb="FF000000"/>
      </top>
      <bottom style="thin">
        <color theme="1"/>
      </bottom>
      <diagonal/>
    </border>
    <border>
      <left style="thin">
        <color indexed="64"/>
      </left>
      <right style="thin">
        <color indexed="64"/>
      </right>
      <top style="thin">
        <color rgb="FF000000"/>
      </top>
      <bottom/>
      <diagonal/>
    </border>
    <border>
      <left style="thin">
        <color indexed="64"/>
      </left>
      <right style="thin">
        <color indexed="64"/>
      </right>
      <top style="thin">
        <color indexed="64"/>
      </top>
      <bottom/>
      <diagonal/>
    </border>
    <border>
      <left style="thin">
        <color indexed="64"/>
      </left>
      <right style="thin">
        <color rgb="FF000000"/>
      </right>
      <top style="thin">
        <color theme="1"/>
      </top>
      <bottom style="thin">
        <color theme="1"/>
      </bottom>
      <diagonal/>
    </border>
    <border>
      <left style="thin">
        <color indexed="64"/>
      </left>
      <right style="thin">
        <color theme="1"/>
      </right>
      <top style="thin">
        <color indexed="64"/>
      </top>
      <bottom/>
      <diagonal/>
    </border>
    <border>
      <left/>
      <right style="thin">
        <color theme="1"/>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thin">
        <color theme="1"/>
      </top>
      <bottom/>
      <diagonal/>
    </border>
    <border>
      <left style="thin">
        <color indexed="64"/>
      </left>
      <right style="medium">
        <color indexed="64"/>
      </right>
      <top style="thin">
        <color theme="1"/>
      </top>
      <bottom/>
      <diagonal/>
    </border>
    <border>
      <left style="medium">
        <color indexed="64"/>
      </left>
      <right/>
      <top style="thin">
        <color theme="1"/>
      </top>
      <bottom style="thin">
        <color indexed="64"/>
      </bottom>
      <diagonal/>
    </border>
    <border>
      <left style="thin">
        <color indexed="64"/>
      </left>
      <right style="medium">
        <color indexed="64"/>
      </right>
      <top style="thin">
        <color theme="1"/>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theme="1"/>
      </top>
      <bottom style="medium">
        <color indexed="64"/>
      </bottom>
      <diagonal/>
    </border>
    <border>
      <left/>
      <right/>
      <top style="thin">
        <color theme="1"/>
      </top>
      <bottom style="medium">
        <color indexed="64"/>
      </bottom>
      <diagonal/>
    </border>
    <border>
      <left style="thin">
        <color indexed="64"/>
      </left>
      <right style="thin">
        <color indexed="64"/>
      </right>
      <top style="thin">
        <color theme="1"/>
      </top>
      <bottom style="medium">
        <color indexed="64"/>
      </bottom>
      <diagonal/>
    </border>
    <border>
      <left style="thin">
        <color indexed="64"/>
      </left>
      <right style="medium">
        <color indexed="64"/>
      </right>
      <top style="thin">
        <color theme="1"/>
      </top>
      <bottom style="medium">
        <color indexed="64"/>
      </bottom>
      <diagonal/>
    </border>
    <border>
      <left style="thin">
        <color indexed="64"/>
      </left>
      <right style="thin">
        <color indexed="64"/>
      </right>
      <top style="medium">
        <color indexed="64"/>
      </top>
      <bottom/>
      <diagonal/>
    </border>
    <border>
      <left/>
      <right style="medium">
        <color indexed="64"/>
      </right>
      <top style="thin">
        <color theme="1"/>
      </top>
      <bottom style="thin">
        <color indexed="64"/>
      </bottom>
      <diagonal/>
    </border>
    <border>
      <left/>
      <right style="medium">
        <color indexed="64"/>
      </right>
      <top style="thin">
        <color indexed="64"/>
      </top>
      <bottom style="medium">
        <color indexed="64"/>
      </bottom>
      <diagonal/>
    </border>
    <border>
      <left/>
      <right style="medium">
        <color indexed="64"/>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right style="thin">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theme="1"/>
      </top>
      <bottom style="medium">
        <color indexed="64"/>
      </bottom>
      <diagonal/>
    </border>
    <border>
      <left/>
      <right style="medium">
        <color indexed="64"/>
      </right>
      <top style="thin">
        <color theme="1"/>
      </top>
      <bottom style="medium">
        <color indexed="64"/>
      </bottom>
      <diagonal/>
    </border>
    <border>
      <left/>
      <right style="medium">
        <color indexed="64"/>
      </right>
      <top style="thin">
        <color theme="1"/>
      </top>
      <bottom/>
      <diagonal/>
    </border>
  </borders>
  <cellStyleXfs count="2">
    <xf numFmtId="0" fontId="0" fillId="0" borderId="0"/>
    <xf numFmtId="0" fontId="1" fillId="0" borderId="1" applyNumberFormat="0" applyFill="0" applyAlignment="0" applyProtection="0"/>
  </cellStyleXfs>
  <cellXfs count="611">
    <xf numFmtId="0" fontId="0" fillId="0" borderId="0" xfId="0"/>
    <xf numFmtId="0" fontId="1" fillId="0" borderId="0" xfId="1" applyBorder="1" applyAlignment="1"/>
    <xf numFmtId="1" fontId="0" fillId="0" borderId="0" xfId="0" applyNumberFormat="1"/>
    <xf numFmtId="0" fontId="0" fillId="0" borderId="0" xfId="0" applyAlignment="1">
      <alignment wrapText="1"/>
    </xf>
    <xf numFmtId="0" fontId="3" fillId="2" borderId="2" xfId="0" applyFont="1" applyFill="1" applyBorder="1"/>
    <xf numFmtId="0" fontId="3" fillId="2" borderId="3" xfId="0" applyFont="1" applyFill="1" applyBorder="1"/>
    <xf numFmtId="0" fontId="3" fillId="2" borderId="4" xfId="0" applyFont="1" applyFill="1" applyBorder="1"/>
    <xf numFmtId="0" fontId="0" fillId="3" borderId="2" xfId="0" applyFill="1" applyBorder="1"/>
    <xf numFmtId="0" fontId="0" fillId="3" borderId="3" xfId="0" applyFill="1" applyBorder="1"/>
    <xf numFmtId="0" fontId="0" fillId="3" borderId="4" xfId="0" applyFill="1" applyBorder="1"/>
    <xf numFmtId="0" fontId="0" fillId="0" borderId="2" xfId="0" applyBorder="1"/>
    <xf numFmtId="0" fontId="0" fillId="0" borderId="3" xfId="0" applyBorder="1"/>
    <xf numFmtId="0" fontId="0" fillId="0" borderId="4" xfId="0" applyBorder="1"/>
    <xf numFmtId="1" fontId="0" fillId="3" borderId="5" xfId="0" applyNumberFormat="1" applyFill="1" applyBorder="1"/>
    <xf numFmtId="1" fontId="0" fillId="3" borderId="6" xfId="0" applyNumberFormat="1" applyFill="1" applyBorder="1"/>
    <xf numFmtId="0" fontId="0" fillId="3" borderId="6" xfId="0" applyFill="1" applyBorder="1"/>
    <xf numFmtId="0" fontId="0" fillId="3" borderId="7" xfId="0" applyFill="1" applyBorder="1"/>
    <xf numFmtId="0" fontId="0" fillId="0" borderId="8" xfId="0" applyBorder="1"/>
    <xf numFmtId="0" fontId="0" fillId="0" borderId="9" xfId="0" applyBorder="1"/>
    <xf numFmtId="0" fontId="0" fillId="0" borderId="10" xfId="0" applyBorder="1"/>
    <xf numFmtId="165" fontId="0" fillId="3" borderId="2" xfId="0" applyNumberFormat="1" applyFill="1" applyBorder="1"/>
    <xf numFmtId="0" fontId="3" fillId="2" borderId="2" xfId="0" applyFont="1" applyFill="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right"/>
    </xf>
    <xf numFmtId="165" fontId="0" fillId="0" borderId="2" xfId="0" applyNumberFormat="1" applyBorder="1"/>
    <xf numFmtId="165" fontId="0" fillId="0" borderId="5" xfId="0" applyNumberFormat="1" applyBorder="1"/>
    <xf numFmtId="0" fontId="3" fillId="2" borderId="2" xfId="0" applyFont="1" applyFill="1" applyBorder="1" applyAlignment="1">
      <alignment horizontal="right"/>
    </xf>
    <xf numFmtId="0" fontId="0" fillId="3" borderId="5" xfId="0" applyFill="1" applyBorder="1"/>
    <xf numFmtId="0" fontId="0" fillId="3" borderId="4" xfId="0" applyFill="1" applyBorder="1" applyAlignment="1">
      <alignment wrapText="1"/>
    </xf>
    <xf numFmtId="2" fontId="0" fillId="3" borderId="3" xfId="0" applyNumberFormat="1" applyFill="1" applyBorder="1"/>
    <xf numFmtId="1" fontId="0" fillId="0" borderId="9" xfId="0" applyNumberFormat="1" applyBorder="1"/>
    <xf numFmtId="1" fontId="0" fillId="3" borderId="3" xfId="0" applyNumberFormat="1" applyFill="1" applyBorder="1"/>
    <xf numFmtId="1" fontId="0" fillId="0" borderId="3" xfId="0" applyNumberFormat="1" applyBorder="1"/>
    <xf numFmtId="166" fontId="0" fillId="3" borderId="4" xfId="0" applyNumberFormat="1" applyFill="1" applyBorder="1"/>
    <xf numFmtId="166" fontId="0" fillId="0" borderId="4" xfId="0" applyNumberFormat="1" applyBorder="1"/>
    <xf numFmtId="0" fontId="0" fillId="0" borderId="6" xfId="0" applyBorder="1"/>
    <xf numFmtId="1" fontId="0" fillId="0" borderId="6" xfId="0" applyNumberFormat="1" applyBorder="1"/>
    <xf numFmtId="0" fontId="0" fillId="3" borderId="9" xfId="0" applyFill="1" applyBorder="1"/>
    <xf numFmtId="1" fontId="0" fillId="3" borderId="9" xfId="0" applyNumberFormat="1" applyFill="1" applyBorder="1"/>
    <xf numFmtId="14" fontId="0" fillId="3" borderId="2" xfId="0" quotePrefix="1" applyNumberFormat="1" applyFill="1" applyBorder="1"/>
    <xf numFmtId="0" fontId="3" fillId="2" borderId="3" xfId="0" applyFont="1" applyFill="1" applyBorder="1" applyAlignment="1">
      <alignment horizontal="right"/>
    </xf>
    <xf numFmtId="0" fontId="0" fillId="0" borderId="2" xfId="0" quotePrefix="1" applyBorder="1"/>
    <xf numFmtId="0" fontId="0" fillId="0" borderId="3" xfId="0" quotePrefix="1" applyBorder="1"/>
    <xf numFmtId="167" fontId="0" fillId="0" borderId="0" xfId="0" applyNumberFormat="1"/>
    <xf numFmtId="0" fontId="0" fillId="3" borderId="2" xfId="0" quotePrefix="1" applyFill="1" applyBorder="1"/>
    <xf numFmtId="14" fontId="0" fillId="0" borderId="0" xfId="0" applyNumberFormat="1"/>
    <xf numFmtId="0" fontId="0" fillId="0" borderId="0" xfId="0" quotePrefix="1"/>
    <xf numFmtId="0" fontId="3" fillId="2" borderId="11" xfId="0" applyFont="1" applyFill="1" applyBorder="1"/>
    <xf numFmtId="0" fontId="3" fillId="2" borderId="12" xfId="0" applyFont="1" applyFill="1" applyBorder="1"/>
    <xf numFmtId="17" fontId="0" fillId="3" borderId="2" xfId="0" quotePrefix="1" applyNumberFormat="1" applyFill="1" applyBorder="1"/>
    <xf numFmtId="17" fontId="0" fillId="0" borderId="2" xfId="0" quotePrefix="1" applyNumberFormat="1" applyBorder="1"/>
    <xf numFmtId="1" fontId="0" fillId="3" borderId="5" xfId="0" quotePrefix="1" applyNumberFormat="1" applyFill="1" applyBorder="1"/>
    <xf numFmtId="17" fontId="0" fillId="0" borderId="8" xfId="0" quotePrefix="1" applyNumberFormat="1" applyBorder="1"/>
    <xf numFmtId="17" fontId="0" fillId="0" borderId="5" xfId="0" quotePrefix="1" applyNumberFormat="1" applyBorder="1"/>
    <xf numFmtId="0" fontId="0" fillId="0" borderId="7" xfId="0" applyBorder="1"/>
    <xf numFmtId="14" fontId="0" fillId="3" borderId="8" xfId="0" quotePrefix="1" applyNumberFormat="1" applyFill="1" applyBorder="1"/>
    <xf numFmtId="0" fontId="0" fillId="3" borderId="10" xfId="0" applyFill="1" applyBorder="1"/>
    <xf numFmtId="0" fontId="0" fillId="0" borderId="5" xfId="0" applyBorder="1"/>
    <xf numFmtId="22" fontId="0" fillId="0" borderId="0" xfId="0" applyNumberFormat="1"/>
    <xf numFmtId="2" fontId="0" fillId="0" borderId="3" xfId="0" applyNumberFormat="1" applyBorder="1"/>
    <xf numFmtId="18" fontId="0" fillId="0" borderId="0" xfId="0" applyNumberFormat="1"/>
    <xf numFmtId="0" fontId="0" fillId="3" borderId="3" xfId="0" quotePrefix="1" applyFill="1" applyBorder="1"/>
    <xf numFmtId="21" fontId="0" fillId="0" borderId="0" xfId="0" applyNumberFormat="1"/>
    <xf numFmtId="172" fontId="0" fillId="3" borderId="9" xfId="0" applyNumberFormat="1" applyFill="1" applyBorder="1"/>
    <xf numFmtId="0" fontId="0" fillId="3" borderId="9" xfId="0" quotePrefix="1" applyFill="1" applyBorder="1"/>
    <xf numFmtId="170" fontId="0" fillId="3" borderId="3" xfId="0" applyNumberFormat="1" applyFill="1" applyBorder="1"/>
    <xf numFmtId="170" fontId="0" fillId="0" borderId="3" xfId="0" applyNumberFormat="1" applyBorder="1"/>
    <xf numFmtId="170" fontId="0" fillId="0" borderId="6" xfId="0" applyNumberFormat="1" applyBorder="1"/>
    <xf numFmtId="0" fontId="3" fillId="2" borderId="0" xfId="0" applyFont="1" applyFill="1" applyAlignment="1">
      <alignment horizontal="center"/>
    </xf>
    <xf numFmtId="0" fontId="3" fillId="2" borderId="0" xfId="0" applyFont="1" applyFill="1"/>
    <xf numFmtId="0" fontId="0" fillId="0" borderId="13" xfId="0" applyBorder="1"/>
    <xf numFmtId="0" fontId="3" fillId="2" borderId="15" xfId="0" applyFont="1" applyFill="1" applyBorder="1"/>
    <xf numFmtId="0" fontId="0" fillId="3" borderId="15" xfId="0" applyFill="1" applyBorder="1"/>
    <xf numFmtId="0" fontId="0" fillId="0" borderId="15" xfId="0" applyBorder="1"/>
    <xf numFmtId="0" fontId="0" fillId="3" borderId="14" xfId="0" applyFill="1" applyBorder="1"/>
    <xf numFmtId="165" fontId="0" fillId="3" borderId="8" xfId="0" applyNumberFormat="1" applyFill="1" applyBorder="1"/>
    <xf numFmtId="0" fontId="0" fillId="0" borderId="16" xfId="0" applyBorder="1"/>
    <xf numFmtId="172" fontId="0" fillId="3" borderId="3" xfId="0" applyNumberFormat="1" applyFill="1" applyBorder="1"/>
    <xf numFmtId="172" fontId="0" fillId="0" borderId="3" xfId="0" applyNumberFormat="1" applyBorder="1"/>
    <xf numFmtId="172" fontId="0" fillId="0" borderId="6" xfId="0" applyNumberFormat="1" applyBorder="1"/>
    <xf numFmtId="0" fontId="3" fillId="2" borderId="17" xfId="0" applyFont="1" applyFill="1" applyBorder="1" applyAlignment="1">
      <alignment horizontal="center"/>
    </xf>
    <xf numFmtId="172" fontId="0" fillId="3" borderId="15" xfId="0" applyNumberFormat="1" applyFill="1" applyBorder="1"/>
    <xf numFmtId="172" fontId="0" fillId="0" borderId="15" xfId="0" applyNumberFormat="1" applyBorder="1"/>
    <xf numFmtId="172" fontId="0" fillId="0" borderId="14" xfId="0" applyNumberFormat="1" applyBorder="1"/>
    <xf numFmtId="172" fontId="0" fillId="3" borderId="16" xfId="0" applyNumberFormat="1" applyFill="1" applyBorder="1"/>
    <xf numFmtId="174" fontId="0" fillId="3" borderId="2" xfId="0" applyNumberFormat="1" applyFill="1" applyBorder="1"/>
    <xf numFmtId="174" fontId="0" fillId="3" borderId="3" xfId="0" applyNumberFormat="1" applyFill="1" applyBorder="1"/>
    <xf numFmtId="174" fontId="0" fillId="0" borderId="2" xfId="0" applyNumberFormat="1" applyBorder="1"/>
    <xf numFmtId="174" fontId="0" fillId="0" borderId="3" xfId="0" applyNumberFormat="1" applyBorder="1"/>
    <xf numFmtId="174" fontId="0" fillId="0" borderId="5" xfId="0" applyNumberFormat="1" applyBorder="1"/>
    <xf numFmtId="174" fontId="0" fillId="0" borderId="6" xfId="0" applyNumberFormat="1" applyBorder="1"/>
    <xf numFmtId="174" fontId="0" fillId="3" borderId="8" xfId="0" applyNumberFormat="1" applyFill="1" applyBorder="1"/>
    <xf numFmtId="174" fontId="0" fillId="3" borderId="9" xfId="0" applyNumberFormat="1" applyFill="1" applyBorder="1"/>
    <xf numFmtId="11" fontId="0" fillId="0" borderId="0" xfId="0" applyNumberFormat="1"/>
    <xf numFmtId="0" fontId="3" fillId="2" borderId="18" xfId="0" applyFont="1" applyFill="1" applyBorder="1" applyAlignment="1">
      <alignment horizontal="center"/>
    </xf>
    <xf numFmtId="0" fontId="3" fillId="2" borderId="19" xfId="0" applyFont="1" applyFill="1" applyBorder="1" applyAlignment="1">
      <alignment horizontal="center"/>
    </xf>
    <xf numFmtId="0" fontId="3" fillId="2" borderId="19" xfId="0" applyFont="1" applyFill="1" applyBorder="1"/>
    <xf numFmtId="0" fontId="3" fillId="2" borderId="19" xfId="0" applyFont="1" applyFill="1" applyBorder="1" applyAlignment="1">
      <alignment horizontal="right"/>
    </xf>
    <xf numFmtId="0" fontId="0" fillId="3" borderId="21" xfId="0" applyFill="1" applyBorder="1"/>
    <xf numFmtId="0" fontId="0" fillId="0" borderId="21" xfId="0" applyBorder="1"/>
    <xf numFmtId="0" fontId="0" fillId="3" borderId="20" xfId="0" applyFill="1" applyBorder="1"/>
    <xf numFmtId="0" fontId="0" fillId="0" borderId="22" xfId="0" applyBorder="1"/>
    <xf numFmtId="176" fontId="0" fillId="0" borderId="0" xfId="0" applyNumberFormat="1"/>
    <xf numFmtId="174" fontId="0" fillId="0" borderId="8" xfId="0" applyNumberFormat="1" applyBorder="1"/>
    <xf numFmtId="174" fontId="0" fillId="0" borderId="9" xfId="0" applyNumberFormat="1" applyBorder="1"/>
    <xf numFmtId="172" fontId="0" fillId="0" borderId="16" xfId="0" applyNumberFormat="1" applyBorder="1"/>
    <xf numFmtId="174" fontId="0" fillId="3" borderId="12" xfId="0" applyNumberFormat="1" applyFill="1" applyBorder="1"/>
    <xf numFmtId="172" fontId="0" fillId="0" borderId="9" xfId="0" applyNumberFormat="1" applyBorder="1"/>
    <xf numFmtId="169" fontId="0" fillId="3" borderId="15" xfId="0" applyNumberFormat="1" applyFill="1" applyBorder="1"/>
    <xf numFmtId="169" fontId="0" fillId="0" borderId="15" xfId="0" applyNumberFormat="1" applyBorder="1"/>
    <xf numFmtId="169" fontId="0" fillId="0" borderId="14" xfId="0" applyNumberFormat="1" applyBorder="1"/>
    <xf numFmtId="169" fontId="0" fillId="3" borderId="16" xfId="0" applyNumberFormat="1" applyFill="1" applyBorder="1"/>
    <xf numFmtId="0" fontId="0" fillId="3" borderId="12" xfId="0" applyFill="1" applyBorder="1"/>
    <xf numFmtId="166" fontId="0" fillId="0" borderId="0" xfId="0" applyNumberFormat="1"/>
    <xf numFmtId="175" fontId="0" fillId="3" borderId="2" xfId="0" applyNumberFormat="1" applyFill="1" applyBorder="1"/>
    <xf numFmtId="175" fontId="0" fillId="0" borderId="2" xfId="0" applyNumberFormat="1" applyBorder="1"/>
    <xf numFmtId="175" fontId="0" fillId="0" borderId="5" xfId="0" applyNumberFormat="1" applyBorder="1"/>
    <xf numFmtId="175" fontId="0" fillId="3" borderId="8" xfId="0" applyNumberFormat="1" applyFill="1" applyBorder="1"/>
    <xf numFmtId="2" fontId="0" fillId="0" borderId="0" xfId="0" applyNumberFormat="1"/>
    <xf numFmtId="0" fontId="3" fillId="2" borderId="15" xfId="0" applyFont="1" applyFill="1" applyBorder="1" applyAlignment="1">
      <alignment horizontal="center"/>
    </xf>
    <xf numFmtId="169" fontId="0" fillId="0" borderId="16" xfId="0" applyNumberFormat="1" applyBorder="1"/>
    <xf numFmtId="166" fontId="0" fillId="3" borderId="15" xfId="0" applyNumberFormat="1" applyFill="1" applyBorder="1"/>
    <xf numFmtId="166" fontId="0" fillId="0" borderId="15" xfId="0" applyNumberFormat="1" applyBorder="1"/>
    <xf numFmtId="166" fontId="0" fillId="0" borderId="14" xfId="0" applyNumberFormat="1" applyBorder="1"/>
    <xf numFmtId="166" fontId="0" fillId="3" borderId="16" xfId="0" applyNumberFormat="1" applyFill="1" applyBorder="1"/>
    <xf numFmtId="166" fontId="0" fillId="0" borderId="16" xfId="0" applyNumberFormat="1" applyBorder="1"/>
    <xf numFmtId="0" fontId="0" fillId="0" borderId="14" xfId="0" applyBorder="1"/>
    <xf numFmtId="0" fontId="0" fillId="3" borderId="16" xfId="0" applyFill="1" applyBorder="1"/>
    <xf numFmtId="0" fontId="0" fillId="0" borderId="6" xfId="0" quotePrefix="1" applyBorder="1"/>
    <xf numFmtId="0" fontId="0" fillId="0" borderId="11" xfId="0" applyBorder="1"/>
    <xf numFmtId="0" fontId="0" fillId="0" borderId="12" xfId="0" applyBorder="1"/>
    <xf numFmtId="0" fontId="0" fillId="0" borderId="24" xfId="0" applyBorder="1"/>
    <xf numFmtId="0" fontId="3" fillId="2" borderId="25" xfId="0" applyFont="1" applyFill="1" applyBorder="1"/>
    <xf numFmtId="1" fontId="0" fillId="3" borderId="26" xfId="0" applyNumberFormat="1" applyFill="1" applyBorder="1"/>
    <xf numFmtId="1" fontId="0" fillId="0" borderId="26" xfId="0" applyNumberFormat="1" applyBorder="1"/>
    <xf numFmtId="0" fontId="0" fillId="3" borderId="11" xfId="0" applyFill="1" applyBorder="1"/>
    <xf numFmtId="0" fontId="3" fillId="2" borderId="28" xfId="0" applyFont="1" applyFill="1" applyBorder="1" applyAlignment="1">
      <alignment horizontal="right"/>
    </xf>
    <xf numFmtId="0" fontId="3" fillId="2" borderId="27" xfId="0" applyFont="1" applyFill="1" applyBorder="1"/>
    <xf numFmtId="168" fontId="0" fillId="0" borderId="0" xfId="0" applyNumberFormat="1"/>
    <xf numFmtId="0" fontId="3" fillId="2" borderId="15" xfId="0" applyFont="1" applyFill="1" applyBorder="1" applyAlignment="1">
      <alignment horizontal="right"/>
    </xf>
    <xf numFmtId="171" fontId="0" fillId="3" borderId="3" xfId="0" applyNumberFormat="1" applyFill="1" applyBorder="1"/>
    <xf numFmtId="171" fontId="0" fillId="0" borderId="3" xfId="0" applyNumberFormat="1" applyBorder="1"/>
    <xf numFmtId="177" fontId="0" fillId="0" borderId="0" xfId="0" applyNumberFormat="1"/>
    <xf numFmtId="11" fontId="0" fillId="3" borderId="2" xfId="0" applyNumberFormat="1" applyFill="1" applyBorder="1"/>
    <xf numFmtId="0" fontId="0" fillId="0" borderId="23" xfId="0" applyBorder="1"/>
    <xf numFmtId="170" fontId="0" fillId="3" borderId="4" xfId="0" applyNumberFormat="1" applyFill="1" applyBorder="1"/>
    <xf numFmtId="170" fontId="0" fillId="0" borderId="4" xfId="0" applyNumberFormat="1" applyBorder="1"/>
    <xf numFmtId="170" fontId="0" fillId="0" borderId="12" xfId="0" applyNumberFormat="1" applyBorder="1"/>
    <xf numFmtId="170" fontId="0" fillId="0" borderId="24" xfId="0" applyNumberFormat="1" applyBorder="1"/>
    <xf numFmtId="1" fontId="0" fillId="3" borderId="14" xfId="0" applyNumberFormat="1" applyFill="1" applyBorder="1"/>
    <xf numFmtId="164" fontId="0" fillId="3" borderId="5" xfId="0" applyNumberFormat="1" applyFill="1" applyBorder="1"/>
    <xf numFmtId="175" fontId="0" fillId="3" borderId="5" xfId="0" applyNumberFormat="1" applyFill="1" applyBorder="1"/>
    <xf numFmtId="0" fontId="3" fillId="2" borderId="30" xfId="0" applyFont="1" applyFill="1" applyBorder="1" applyAlignment="1">
      <alignment horizontal="center"/>
    </xf>
    <xf numFmtId="0" fontId="3" fillId="2" borderId="30" xfId="0" applyFont="1" applyFill="1" applyBorder="1"/>
    <xf numFmtId="0" fontId="3" fillId="2" borderId="17" xfId="0" applyFont="1" applyFill="1" applyBorder="1"/>
    <xf numFmtId="0" fontId="0" fillId="3" borderId="15" xfId="0" quotePrefix="1" applyFill="1" applyBorder="1"/>
    <xf numFmtId="0" fontId="0" fillId="0" borderId="15" xfId="0" quotePrefix="1" applyBorder="1"/>
    <xf numFmtId="1" fontId="0" fillId="3" borderId="14" xfId="0" quotePrefix="1" applyNumberFormat="1" applyFill="1" applyBorder="1"/>
    <xf numFmtId="169" fontId="0" fillId="3" borderId="14" xfId="0" applyNumberFormat="1" applyFill="1" applyBorder="1"/>
    <xf numFmtId="0" fontId="0" fillId="0" borderId="16" xfId="0" quotePrefix="1" applyBorder="1"/>
    <xf numFmtId="14" fontId="0" fillId="0" borderId="0" xfId="0" quotePrefix="1" applyNumberFormat="1"/>
    <xf numFmtId="0" fontId="3" fillId="2" borderId="31" xfId="0" applyFont="1" applyFill="1" applyBorder="1"/>
    <xf numFmtId="0" fontId="0" fillId="3" borderId="31" xfId="0" applyFill="1" applyBorder="1"/>
    <xf numFmtId="0" fontId="0" fillId="0" borderId="31" xfId="0" applyBorder="1"/>
    <xf numFmtId="0" fontId="0" fillId="3" borderId="32" xfId="0" applyFill="1" applyBorder="1"/>
    <xf numFmtId="0" fontId="0" fillId="3" borderId="23" xfId="0" applyFill="1" applyBorder="1"/>
    <xf numFmtId="0" fontId="0" fillId="0" borderId="33" xfId="0" applyBorder="1"/>
    <xf numFmtId="178" fontId="0" fillId="0" borderId="4" xfId="0" applyNumberFormat="1" applyBorder="1"/>
    <xf numFmtId="178" fontId="0" fillId="3" borderId="4" xfId="0" applyNumberFormat="1" applyFill="1" applyBorder="1"/>
    <xf numFmtId="178" fontId="0" fillId="3" borderId="7" xfId="0" applyNumberFormat="1" applyFill="1" applyBorder="1"/>
    <xf numFmtId="178" fontId="0" fillId="0" borderId="10" xfId="0" applyNumberFormat="1" applyBorder="1"/>
    <xf numFmtId="11" fontId="0" fillId="3" borderId="3" xfId="0" applyNumberFormat="1" applyFill="1" applyBorder="1"/>
    <xf numFmtId="178" fontId="0" fillId="0" borderId="0" xfId="0" applyNumberFormat="1"/>
    <xf numFmtId="171" fontId="0" fillId="0" borderId="2" xfId="0" applyNumberFormat="1" applyBorder="1"/>
    <xf numFmtId="171" fontId="0" fillId="3" borderId="4" xfId="0" applyNumberFormat="1" applyFill="1" applyBorder="1"/>
    <xf numFmtId="171" fontId="0" fillId="0" borderId="4" xfId="0" applyNumberFormat="1" applyBorder="1"/>
    <xf numFmtId="0" fontId="3" fillId="2" borderId="35" xfId="0" applyFont="1" applyFill="1" applyBorder="1"/>
    <xf numFmtId="173" fontId="0" fillId="3" borderId="36" xfId="0" applyNumberFormat="1" applyFill="1" applyBorder="1"/>
    <xf numFmtId="173" fontId="0" fillId="0" borderId="36" xfId="0" applyNumberFormat="1" applyBorder="1"/>
    <xf numFmtId="173" fontId="0" fillId="0" borderId="25" xfId="0" applyNumberFormat="1" applyBorder="1"/>
    <xf numFmtId="173" fontId="0" fillId="0" borderId="29" xfId="0" applyNumberFormat="1" applyBorder="1"/>
    <xf numFmtId="171" fontId="0" fillId="0" borderId="15" xfId="0" quotePrefix="1" applyNumberFormat="1" applyBorder="1"/>
    <xf numFmtId="173" fontId="0" fillId="3" borderId="39" xfId="0" applyNumberFormat="1" applyFill="1" applyBorder="1"/>
    <xf numFmtId="173" fontId="0" fillId="0" borderId="39" xfId="0" applyNumberFormat="1" applyBorder="1"/>
    <xf numFmtId="173" fontId="0" fillId="3" borderId="39" xfId="0" quotePrefix="1" applyNumberFormat="1" applyFill="1" applyBorder="1"/>
    <xf numFmtId="0" fontId="3" fillId="2" borderId="39" xfId="0" applyFont="1" applyFill="1" applyBorder="1"/>
    <xf numFmtId="171" fontId="0" fillId="0" borderId="5" xfId="0" applyNumberFormat="1" applyBorder="1"/>
    <xf numFmtId="173" fontId="0" fillId="0" borderId="38" xfId="0" applyNumberFormat="1" applyBorder="1"/>
    <xf numFmtId="171" fontId="0" fillId="3" borderId="2" xfId="0" quotePrefix="1" applyNumberFormat="1" applyFill="1" applyBorder="1"/>
    <xf numFmtId="21" fontId="0" fillId="3" borderId="3" xfId="0" applyNumberFormat="1" applyFill="1" applyBorder="1"/>
    <xf numFmtId="21" fontId="0" fillId="0" borderId="3" xfId="0" applyNumberFormat="1" applyBorder="1"/>
    <xf numFmtId="21" fontId="0" fillId="0" borderId="6" xfId="0" applyNumberFormat="1" applyBorder="1"/>
    <xf numFmtId="171" fontId="0" fillId="3" borderId="8" xfId="0" applyNumberFormat="1" applyFill="1" applyBorder="1"/>
    <xf numFmtId="173" fontId="0" fillId="3" borderId="40" xfId="0" applyNumberFormat="1" applyFill="1" applyBorder="1"/>
    <xf numFmtId="21" fontId="0" fillId="3" borderId="9" xfId="0" applyNumberFormat="1" applyFill="1" applyBorder="1"/>
    <xf numFmtId="171" fontId="0" fillId="3" borderId="10" xfId="0" applyNumberFormat="1" applyFill="1" applyBorder="1"/>
    <xf numFmtId="2" fontId="0" fillId="3" borderId="39" xfId="0" applyNumberFormat="1" applyFill="1" applyBorder="1"/>
    <xf numFmtId="2" fontId="0" fillId="0" borderId="39" xfId="0" applyNumberFormat="1" applyBorder="1"/>
    <xf numFmtId="2" fontId="0" fillId="0" borderId="38" xfId="0" applyNumberFormat="1" applyBorder="1"/>
    <xf numFmtId="2" fontId="0" fillId="3" borderId="40" xfId="0" applyNumberFormat="1" applyFill="1" applyBorder="1"/>
    <xf numFmtId="0" fontId="3" fillId="2" borderId="36" xfId="0" applyFont="1" applyFill="1" applyBorder="1"/>
    <xf numFmtId="179" fontId="0" fillId="3" borderId="39" xfId="0" applyNumberFormat="1" applyFill="1" applyBorder="1"/>
    <xf numFmtId="179" fontId="0" fillId="0" borderId="39" xfId="0" applyNumberFormat="1" applyBorder="1"/>
    <xf numFmtId="179" fontId="0" fillId="0" borderId="38" xfId="0" applyNumberFormat="1" applyBorder="1"/>
    <xf numFmtId="179" fontId="0" fillId="3" borderId="40" xfId="0" applyNumberFormat="1" applyFill="1" applyBorder="1"/>
    <xf numFmtId="20" fontId="0" fillId="0" borderId="0" xfId="0" applyNumberFormat="1"/>
    <xf numFmtId="180" fontId="0" fillId="0" borderId="0" xfId="0" applyNumberFormat="1"/>
    <xf numFmtId="181" fontId="0" fillId="3" borderId="6" xfId="0" applyNumberFormat="1" applyFill="1" applyBorder="1"/>
    <xf numFmtId="0" fontId="0" fillId="3" borderId="36" xfId="0" applyFill="1" applyBorder="1"/>
    <xf numFmtId="0" fontId="0" fillId="0" borderId="36" xfId="0" applyBorder="1"/>
    <xf numFmtId="0" fontId="0" fillId="0" borderId="37" xfId="0" applyBorder="1"/>
    <xf numFmtId="0" fontId="0" fillId="3" borderId="26" xfId="0" applyFill="1" applyBorder="1"/>
    <xf numFmtId="20" fontId="0" fillId="3" borderId="2" xfId="0" applyNumberFormat="1" applyFill="1" applyBorder="1"/>
    <xf numFmtId="0" fontId="0" fillId="3" borderId="39" xfId="0" applyFill="1" applyBorder="1"/>
    <xf numFmtId="0" fontId="0" fillId="0" borderId="39" xfId="0" applyBorder="1"/>
    <xf numFmtId="0" fontId="0" fillId="3" borderId="41" xfId="0" applyFill="1" applyBorder="1"/>
    <xf numFmtId="0" fontId="0" fillId="3" borderId="24" xfId="0" applyFill="1" applyBorder="1"/>
    <xf numFmtId="0" fontId="0" fillId="0" borderId="41" xfId="0" applyBorder="1"/>
    <xf numFmtId="0" fontId="0" fillId="3" borderId="42" xfId="0" applyFill="1" applyBorder="1"/>
    <xf numFmtId="0" fontId="0" fillId="3" borderId="11" xfId="0" quotePrefix="1" applyFill="1" applyBorder="1"/>
    <xf numFmtId="0" fontId="0" fillId="0" borderId="11" xfId="0" quotePrefix="1" applyBorder="1"/>
    <xf numFmtId="0" fontId="0" fillId="0" borderId="38" xfId="0" applyBorder="1"/>
    <xf numFmtId="1" fontId="0" fillId="3" borderId="2" xfId="0" applyNumberFormat="1" applyFill="1" applyBorder="1"/>
    <xf numFmtId="1" fontId="0" fillId="0" borderId="2" xfId="0" applyNumberFormat="1" applyBorder="1"/>
    <xf numFmtId="1" fontId="0" fillId="3" borderId="11" xfId="0" applyNumberFormat="1" applyFill="1" applyBorder="1"/>
    <xf numFmtId="1" fontId="0" fillId="3" borderId="12" xfId="0" applyNumberFormat="1" applyFill="1" applyBorder="1"/>
    <xf numFmtId="14" fontId="0" fillId="3" borderId="2" xfId="0" applyNumberFormat="1" applyFill="1" applyBorder="1"/>
    <xf numFmtId="14" fontId="0" fillId="0" borderId="11" xfId="0" applyNumberFormat="1" applyBorder="1"/>
    <xf numFmtId="2" fontId="0" fillId="3" borderId="2" xfId="0" applyNumberFormat="1" applyFill="1" applyBorder="1"/>
    <xf numFmtId="1" fontId="0" fillId="0" borderId="12" xfId="0" applyNumberFormat="1" applyBorder="1"/>
    <xf numFmtId="168" fontId="0" fillId="3" borderId="4" xfId="0" applyNumberFormat="1" applyFill="1" applyBorder="1"/>
    <xf numFmtId="168" fontId="0" fillId="0" borderId="4" xfId="0" applyNumberFormat="1" applyBorder="1"/>
    <xf numFmtId="168" fontId="0" fillId="0" borderId="24" xfId="0" applyNumberFormat="1" applyBorder="1"/>
    <xf numFmtId="166" fontId="0" fillId="0" borderId="16" xfId="0" quotePrefix="1" applyNumberFormat="1" applyBorder="1"/>
    <xf numFmtId="166" fontId="0" fillId="0" borderId="15" xfId="0" quotePrefix="1" applyNumberFormat="1" applyBorder="1"/>
    <xf numFmtId="166" fontId="0" fillId="3" borderId="14" xfId="0" quotePrefix="1" applyNumberFormat="1" applyFill="1" applyBorder="1"/>
    <xf numFmtId="1" fontId="0" fillId="3" borderId="39" xfId="0" applyNumberFormat="1" applyFill="1" applyBorder="1"/>
    <xf numFmtId="0" fontId="0" fillId="0" borderId="43" xfId="0" applyBorder="1"/>
    <xf numFmtId="0" fontId="0" fillId="3" borderId="43" xfId="0" applyFill="1" applyBorder="1"/>
    <xf numFmtId="170" fontId="0" fillId="0" borderId="0" xfId="0" applyNumberFormat="1"/>
    <xf numFmtId="17" fontId="0" fillId="0" borderId="0" xfId="0" applyNumberFormat="1"/>
    <xf numFmtId="164" fontId="0" fillId="0" borderId="2" xfId="0" applyNumberFormat="1" applyBorder="1"/>
    <xf numFmtId="1" fontId="0" fillId="3" borderId="13" xfId="0" applyNumberFormat="1" applyFill="1" applyBorder="1"/>
    <xf numFmtId="168" fontId="0" fillId="3" borderId="3" xfId="0" applyNumberFormat="1" applyFill="1" applyBorder="1"/>
    <xf numFmtId="1" fontId="0" fillId="0" borderId="13" xfId="0" applyNumberFormat="1" applyBorder="1"/>
    <xf numFmtId="168" fontId="0" fillId="0" borderId="3" xfId="0" applyNumberFormat="1" applyBorder="1"/>
    <xf numFmtId="175" fontId="0" fillId="3" borderId="11" xfId="0" applyNumberFormat="1" applyFill="1" applyBorder="1"/>
    <xf numFmtId="1" fontId="0" fillId="3" borderId="45" xfId="0" applyNumberFormat="1" applyFill="1" applyBorder="1"/>
    <xf numFmtId="168" fontId="0" fillId="3" borderId="12" xfId="0" applyNumberFormat="1" applyFill="1" applyBorder="1"/>
    <xf numFmtId="0" fontId="0" fillId="0" borderId="0" xfId="0" applyAlignment="1">
      <alignment vertical="center"/>
    </xf>
    <xf numFmtId="178" fontId="0" fillId="3" borderId="3" xfId="0" applyNumberFormat="1" applyFill="1" applyBorder="1"/>
    <xf numFmtId="0" fontId="0" fillId="3" borderId="38" xfId="0" applyFill="1" applyBorder="1"/>
    <xf numFmtId="0" fontId="0" fillId="3" borderId="33" xfId="0" applyFill="1" applyBorder="1"/>
    <xf numFmtId="166" fontId="0" fillId="0" borderId="24" xfId="0" applyNumberFormat="1" applyBorder="1"/>
    <xf numFmtId="171" fontId="0" fillId="3" borderId="36" xfId="0" applyNumberFormat="1" applyFill="1" applyBorder="1"/>
    <xf numFmtId="171" fontId="0" fillId="0" borderId="36" xfId="0" applyNumberFormat="1" applyBorder="1"/>
    <xf numFmtId="172" fontId="0" fillId="3" borderId="36" xfId="0" applyNumberFormat="1" applyFill="1" applyBorder="1"/>
    <xf numFmtId="172" fontId="0" fillId="0" borderId="36" xfId="0" applyNumberFormat="1" applyBorder="1"/>
    <xf numFmtId="172" fontId="0" fillId="3" borderId="37" xfId="0" applyNumberFormat="1" applyFill="1" applyBorder="1"/>
    <xf numFmtId="0" fontId="3" fillId="2" borderId="36" xfId="0" applyFont="1" applyFill="1" applyBorder="1" applyAlignment="1">
      <alignment horizontal="center"/>
    </xf>
    <xf numFmtId="171" fontId="0" fillId="0" borderId="37" xfId="0" applyNumberFormat="1" applyBorder="1"/>
    <xf numFmtId="174" fontId="0" fillId="3" borderId="36" xfId="0" applyNumberFormat="1" applyFill="1" applyBorder="1"/>
    <xf numFmtId="174" fontId="0" fillId="0" borderId="36" xfId="0" applyNumberFormat="1" applyBorder="1"/>
    <xf numFmtId="174" fontId="0" fillId="3" borderId="26" xfId="0" applyNumberFormat="1" applyFill="1" applyBorder="1"/>
    <xf numFmtId="174" fontId="0" fillId="0" borderId="37" xfId="0" applyNumberFormat="1" applyBorder="1"/>
    <xf numFmtId="0" fontId="0" fillId="3" borderId="46" xfId="0" applyFill="1" applyBorder="1"/>
    <xf numFmtId="0" fontId="0" fillId="3" borderId="5" xfId="0" quotePrefix="1" applyFill="1" applyBorder="1"/>
    <xf numFmtId="0" fontId="0" fillId="3" borderId="42" xfId="0" quotePrefix="1" applyFill="1" applyBorder="1"/>
    <xf numFmtId="0" fontId="4" fillId="0" borderId="0" xfId="0" applyFont="1" applyAlignment="1">
      <alignment vertical="center"/>
    </xf>
    <xf numFmtId="0" fontId="3" fillId="2" borderId="23" xfId="0" applyFont="1" applyFill="1" applyBorder="1"/>
    <xf numFmtId="0" fontId="3" fillId="2" borderId="39" xfId="0" applyFont="1" applyFill="1" applyBorder="1" applyAlignment="1">
      <alignment horizontal="right"/>
    </xf>
    <xf numFmtId="0" fontId="0" fillId="3" borderId="40" xfId="0" applyFill="1" applyBorder="1"/>
    <xf numFmtId="47" fontId="0" fillId="0" borderId="0" xfId="0" applyNumberFormat="1"/>
    <xf numFmtId="47" fontId="0" fillId="0" borderId="0" xfId="0" quotePrefix="1" applyNumberFormat="1"/>
    <xf numFmtId="175" fontId="0" fillId="3" borderId="11" xfId="0" quotePrefix="1" applyNumberFormat="1" applyFill="1" applyBorder="1"/>
    <xf numFmtId="175" fontId="0" fillId="0" borderId="5" xfId="0" quotePrefix="1" applyNumberFormat="1" applyBorder="1"/>
    <xf numFmtId="0" fontId="0" fillId="3" borderId="47" xfId="0" applyFill="1" applyBorder="1"/>
    <xf numFmtId="175" fontId="0" fillId="3" borderId="36" xfId="0" applyNumberFormat="1" applyFill="1" applyBorder="1"/>
    <xf numFmtId="175" fontId="0" fillId="0" borderId="36" xfId="0" applyNumberFormat="1" applyBorder="1"/>
    <xf numFmtId="175" fontId="0" fillId="3" borderId="43" xfId="0" applyNumberFormat="1" applyFill="1" applyBorder="1"/>
    <xf numFmtId="175" fontId="0" fillId="0" borderId="37" xfId="0" applyNumberFormat="1" applyBorder="1"/>
    <xf numFmtId="0" fontId="3" fillId="2" borderId="31" xfId="0" applyFont="1" applyFill="1" applyBorder="1" applyAlignment="1">
      <alignment horizontal="right"/>
    </xf>
    <xf numFmtId="0" fontId="0" fillId="0" borderId="32" xfId="0" applyBorder="1"/>
    <xf numFmtId="18" fontId="0" fillId="0" borderId="2" xfId="0" quotePrefix="1" applyNumberFormat="1" applyBorder="1"/>
    <xf numFmtId="0" fontId="0" fillId="3" borderId="42" xfId="0" applyFill="1" applyBorder="1" applyAlignment="1">
      <alignment wrapText="1"/>
    </xf>
    <xf numFmtId="0" fontId="0" fillId="0" borderId="11" xfId="0" applyBorder="1" applyAlignment="1">
      <alignment wrapText="1"/>
    </xf>
    <xf numFmtId="0" fontId="0" fillId="0" borderId="43" xfId="0" applyBorder="1" applyAlignment="1">
      <alignment vertical="top" wrapText="1"/>
    </xf>
    <xf numFmtId="0" fontId="0" fillId="3" borderId="43" xfId="0" applyFill="1" applyBorder="1" applyAlignment="1">
      <alignment vertical="top" wrapText="1"/>
    </xf>
    <xf numFmtId="0" fontId="0" fillId="3" borderId="36" xfId="0" applyFill="1" applyBorder="1" applyAlignment="1">
      <alignment wrapText="1"/>
    </xf>
    <xf numFmtId="0" fontId="0" fillId="0" borderId="43" xfId="0" applyBorder="1" applyAlignment="1">
      <alignment wrapText="1"/>
    </xf>
    <xf numFmtId="0" fontId="0" fillId="3" borderId="43" xfId="0" applyFill="1" applyBorder="1" applyAlignment="1">
      <alignment wrapText="1"/>
    </xf>
    <xf numFmtId="0" fontId="3" fillId="2" borderId="51" xfId="0" applyFont="1" applyFill="1" applyBorder="1" applyAlignment="1">
      <alignment horizontal="right"/>
    </xf>
    <xf numFmtId="0" fontId="0" fillId="3" borderId="52" xfId="0" applyFill="1" applyBorder="1"/>
    <xf numFmtId="0" fontId="0" fillId="0" borderId="52" xfId="0" applyBorder="1"/>
    <xf numFmtId="1" fontId="0" fillId="3" borderId="21" xfId="0" applyNumberFormat="1" applyFill="1" applyBorder="1"/>
    <xf numFmtId="0" fontId="0" fillId="0" borderId="53" xfId="0" applyBorder="1"/>
    <xf numFmtId="0" fontId="0" fillId="0" borderId="54" xfId="0" applyBorder="1"/>
    <xf numFmtId="0" fontId="0" fillId="0" borderId="48" xfId="0" applyBorder="1"/>
    <xf numFmtId="0" fontId="0" fillId="0" borderId="49" xfId="0" applyBorder="1"/>
    <xf numFmtId="0" fontId="0" fillId="0" borderId="50" xfId="0" applyBorder="1"/>
    <xf numFmtId="0" fontId="0" fillId="0" borderId="55" xfId="0" applyBorder="1"/>
    <xf numFmtId="0" fontId="0" fillId="3" borderId="35" xfId="0" applyFill="1" applyBorder="1"/>
    <xf numFmtId="0" fontId="0" fillId="0" borderId="35" xfId="0" applyBorder="1"/>
    <xf numFmtId="0" fontId="3" fillId="2" borderId="39" xfId="0" applyFont="1" applyFill="1" applyBorder="1" applyAlignment="1">
      <alignment horizontal="center"/>
    </xf>
    <xf numFmtId="2" fontId="0" fillId="3" borderId="2" xfId="0" quotePrefix="1" applyNumberFormat="1" applyFill="1" applyBorder="1"/>
    <xf numFmtId="2" fontId="0" fillId="3" borderId="5" xfId="0" quotePrefix="1" applyNumberFormat="1" applyFill="1" applyBorder="1"/>
    <xf numFmtId="182" fontId="0" fillId="0" borderId="0" xfId="0" applyNumberFormat="1"/>
    <xf numFmtId="0" fontId="0" fillId="3" borderId="13" xfId="0" applyFill="1" applyBorder="1"/>
    <xf numFmtId="175" fontId="0" fillId="0" borderId="2" xfId="0" quotePrefix="1" applyNumberFormat="1" applyBorder="1"/>
    <xf numFmtId="175" fontId="0" fillId="3" borderId="44" xfId="0" quotePrefix="1" applyNumberFormat="1" applyFill="1" applyBorder="1"/>
    <xf numFmtId="170" fontId="0" fillId="3" borderId="6" xfId="0" applyNumberFormat="1" applyFill="1" applyBorder="1"/>
    <xf numFmtId="170" fontId="0" fillId="3" borderId="7" xfId="0" applyNumberFormat="1" applyFill="1" applyBorder="1"/>
    <xf numFmtId="166" fontId="0" fillId="3" borderId="14" xfId="0" applyNumberFormat="1" applyFill="1" applyBorder="1"/>
    <xf numFmtId="0" fontId="0" fillId="3" borderId="36" xfId="0" quotePrefix="1" applyFill="1" applyBorder="1"/>
    <xf numFmtId="183" fontId="0" fillId="0" borderId="2" xfId="0" applyNumberFormat="1" applyBorder="1"/>
    <xf numFmtId="168" fontId="0" fillId="0" borderId="6" xfId="0" applyNumberFormat="1" applyBorder="1"/>
    <xf numFmtId="175" fontId="0" fillId="3" borderId="3" xfId="0" applyNumberFormat="1" applyFill="1" applyBorder="1"/>
    <xf numFmtId="175" fontId="0" fillId="0" borderId="3" xfId="0" applyNumberFormat="1" applyBorder="1"/>
    <xf numFmtId="175" fontId="0" fillId="3" borderId="13" xfId="0" quotePrefix="1" applyNumberFormat="1" applyFill="1" applyBorder="1"/>
    <xf numFmtId="175" fontId="0" fillId="3" borderId="12" xfId="0" applyNumberFormat="1" applyFill="1" applyBorder="1"/>
    <xf numFmtId="175" fontId="0" fillId="0" borderId="6" xfId="0" applyNumberFormat="1" applyBorder="1"/>
    <xf numFmtId="184" fontId="0" fillId="3" borderId="31" xfId="0" applyNumberFormat="1" applyFill="1" applyBorder="1"/>
    <xf numFmtId="184" fontId="0" fillId="0" borderId="31" xfId="0" applyNumberFormat="1" applyBorder="1"/>
    <xf numFmtId="184" fontId="0" fillId="3" borderId="33" xfId="0" applyNumberFormat="1" applyFill="1" applyBorder="1"/>
    <xf numFmtId="175" fontId="0" fillId="3" borderId="15" xfId="0" applyNumberFormat="1" applyFill="1" applyBorder="1"/>
    <xf numFmtId="175" fontId="0" fillId="0" borderId="15" xfId="0" applyNumberFormat="1" applyBorder="1"/>
    <xf numFmtId="175" fontId="0" fillId="0" borderId="14" xfId="0" applyNumberFormat="1" applyBorder="1"/>
    <xf numFmtId="0" fontId="0" fillId="3" borderId="44" xfId="0" quotePrefix="1" applyFill="1" applyBorder="1"/>
    <xf numFmtId="0" fontId="0" fillId="3" borderId="13" xfId="0" quotePrefix="1" applyFill="1" applyBorder="1"/>
    <xf numFmtId="185" fontId="0" fillId="3" borderId="4" xfId="0" applyNumberFormat="1" applyFill="1" applyBorder="1"/>
    <xf numFmtId="185" fontId="0" fillId="0" borderId="4" xfId="0" applyNumberFormat="1" applyBorder="1"/>
    <xf numFmtId="185" fontId="0" fillId="3" borderId="7" xfId="0" applyNumberFormat="1" applyFill="1" applyBorder="1"/>
    <xf numFmtId="179" fontId="0" fillId="3" borderId="2" xfId="0" applyNumberFormat="1" applyFill="1" applyBorder="1"/>
    <xf numFmtId="186" fontId="0" fillId="3" borderId="15" xfId="0" applyNumberFormat="1" applyFill="1" applyBorder="1"/>
    <xf numFmtId="186" fontId="0" fillId="0" borderId="15" xfId="0" applyNumberFormat="1" applyBorder="1"/>
    <xf numFmtId="186" fontId="0" fillId="3" borderId="14" xfId="0" applyNumberFormat="1" applyFill="1" applyBorder="1"/>
    <xf numFmtId="175" fontId="0" fillId="3" borderId="8" xfId="0" quotePrefix="1" applyNumberFormat="1" applyFill="1" applyBorder="1"/>
    <xf numFmtId="175" fontId="0" fillId="3" borderId="26" xfId="0" applyNumberFormat="1" applyFill="1" applyBorder="1"/>
    <xf numFmtId="175" fontId="0" fillId="3" borderId="2" xfId="0" quotePrefix="1" applyNumberFormat="1" applyFill="1" applyBorder="1"/>
    <xf numFmtId="187" fontId="0" fillId="0" borderId="0" xfId="0" applyNumberFormat="1"/>
    <xf numFmtId="188" fontId="0" fillId="0" borderId="0" xfId="0" applyNumberFormat="1"/>
    <xf numFmtId="179" fontId="0" fillId="3" borderId="4" xfId="0" applyNumberFormat="1" applyFill="1" applyBorder="1"/>
    <xf numFmtId="167" fontId="0" fillId="3" borderId="2" xfId="0" applyNumberFormat="1" applyFill="1" applyBorder="1"/>
    <xf numFmtId="189" fontId="0" fillId="0" borderId="0" xfId="0" applyNumberFormat="1"/>
    <xf numFmtId="172" fontId="0" fillId="0" borderId="24" xfId="0" applyNumberFormat="1" applyBorder="1"/>
    <xf numFmtId="166" fontId="0" fillId="3" borderId="7" xfId="0" applyNumberFormat="1" applyFill="1" applyBorder="1"/>
    <xf numFmtId="190" fontId="0" fillId="0" borderId="0" xfId="0" applyNumberFormat="1"/>
    <xf numFmtId="191" fontId="0" fillId="0" borderId="0" xfId="0" applyNumberFormat="1"/>
    <xf numFmtId="0" fontId="0" fillId="0" borderId="27" xfId="0" applyBorder="1"/>
    <xf numFmtId="0" fontId="0" fillId="0" borderId="5" xfId="0" quotePrefix="1" applyBorder="1"/>
    <xf numFmtId="0" fontId="0" fillId="3" borderId="8" xfId="0" applyFill="1" applyBorder="1"/>
    <xf numFmtId="0" fontId="3" fillId="2" borderId="34" xfId="0" applyFont="1" applyFill="1" applyBorder="1"/>
    <xf numFmtId="0" fontId="3" fillId="2" borderId="36" xfId="0" applyFont="1" applyFill="1" applyBorder="1" applyAlignment="1">
      <alignment horizontal="right"/>
    </xf>
    <xf numFmtId="0" fontId="0" fillId="3" borderId="34" xfId="0" applyFill="1" applyBorder="1"/>
    <xf numFmtId="0" fontId="3" fillId="2" borderId="56" xfId="0" applyFont="1" applyFill="1" applyBorder="1"/>
    <xf numFmtId="0" fontId="3" fillId="2" borderId="47" xfId="0" applyFont="1" applyFill="1" applyBorder="1"/>
    <xf numFmtId="0" fontId="0" fillId="0" borderId="56" xfId="0" applyBorder="1"/>
    <xf numFmtId="0" fontId="0" fillId="0" borderId="57" xfId="0" applyBorder="1"/>
    <xf numFmtId="0" fontId="3" fillId="2" borderId="58" xfId="0" applyFont="1" applyFill="1" applyBorder="1" applyAlignment="1">
      <alignment horizontal="center"/>
    </xf>
    <xf numFmtId="1" fontId="0" fillId="3" borderId="20" xfId="0" applyNumberFormat="1" applyFill="1" applyBorder="1"/>
    <xf numFmtId="0" fontId="3" fillId="2" borderId="59" xfId="0" applyFont="1" applyFill="1" applyBorder="1" applyAlignment="1">
      <alignment horizontal="right"/>
    </xf>
    <xf numFmtId="0" fontId="0" fillId="3" borderId="37" xfId="0" applyFill="1" applyBorder="1"/>
    <xf numFmtId="0" fontId="3" fillId="2" borderId="60" xfId="0" applyFont="1" applyFill="1" applyBorder="1" applyAlignment="1">
      <alignment horizontal="right"/>
    </xf>
    <xf numFmtId="17" fontId="0" fillId="0" borderId="0" xfId="0" quotePrefix="1" applyNumberFormat="1"/>
    <xf numFmtId="175" fontId="0" fillId="0" borderId="0" xfId="0" applyNumberFormat="1"/>
    <xf numFmtId="185" fontId="0" fillId="3" borderId="15" xfId="0" applyNumberFormat="1" applyFill="1" applyBorder="1"/>
    <xf numFmtId="185" fontId="0" fillId="0" borderId="15" xfId="0" applyNumberFormat="1" applyBorder="1"/>
    <xf numFmtId="185" fontId="0" fillId="0" borderId="14" xfId="0" applyNumberFormat="1" applyBorder="1"/>
    <xf numFmtId="179" fontId="0" fillId="0" borderId="0" xfId="0" applyNumberFormat="1"/>
    <xf numFmtId="0" fontId="0" fillId="3" borderId="16" xfId="0" quotePrefix="1" applyFill="1" applyBorder="1"/>
    <xf numFmtId="0" fontId="0" fillId="3" borderId="55" xfId="0" applyFill="1" applyBorder="1"/>
    <xf numFmtId="0" fontId="0" fillId="0" borderId="40" xfId="0" applyBorder="1"/>
    <xf numFmtId="18" fontId="0" fillId="0" borderId="15" xfId="0" quotePrefix="1" applyNumberFormat="1" applyBorder="1"/>
    <xf numFmtId="17" fontId="0" fillId="3" borderId="15" xfId="0" quotePrefix="1" applyNumberFormat="1" applyFill="1" applyBorder="1"/>
    <xf numFmtId="17" fontId="0" fillId="0" borderId="15" xfId="0" quotePrefix="1" applyNumberFormat="1" applyBorder="1"/>
    <xf numFmtId="17" fontId="0" fillId="0" borderId="16" xfId="0" quotePrefix="1" applyNumberFormat="1" applyBorder="1"/>
    <xf numFmtId="192" fontId="0" fillId="0" borderId="0" xfId="0" applyNumberFormat="1"/>
    <xf numFmtId="0" fontId="5" fillId="0" borderId="0" xfId="0" applyFont="1" applyAlignment="1">
      <alignment vertical="center"/>
    </xf>
    <xf numFmtId="0" fontId="0" fillId="0" borderId="36" xfId="0" quotePrefix="1" applyBorder="1"/>
    <xf numFmtId="0" fontId="0" fillId="0" borderId="26" xfId="0" applyBorder="1"/>
    <xf numFmtId="0" fontId="3" fillId="2" borderId="60" xfId="0" applyFont="1" applyFill="1" applyBorder="1" applyAlignment="1">
      <alignment horizontal="center"/>
    </xf>
    <xf numFmtId="17" fontId="0" fillId="3" borderId="36" xfId="0" quotePrefix="1" applyNumberFormat="1" applyFill="1" applyBorder="1"/>
    <xf numFmtId="14" fontId="0" fillId="3" borderId="36" xfId="0" quotePrefix="1" applyNumberFormat="1" applyFill="1" applyBorder="1"/>
    <xf numFmtId="17" fontId="0" fillId="0" borderId="37" xfId="0" quotePrefix="1" applyNumberFormat="1" applyBorder="1"/>
    <xf numFmtId="14" fontId="0" fillId="3" borderId="26" xfId="0" quotePrefix="1" applyNumberFormat="1" applyFill="1" applyBorder="1"/>
    <xf numFmtId="0" fontId="3" fillId="2" borderId="60" xfId="0" applyFont="1" applyFill="1" applyBorder="1"/>
    <xf numFmtId="1" fontId="0" fillId="0" borderId="11" xfId="0" applyNumberFormat="1" applyBorder="1"/>
    <xf numFmtId="1" fontId="0" fillId="0" borderId="40" xfId="0" applyNumberFormat="1" applyBorder="1"/>
    <xf numFmtId="0" fontId="3" fillId="2" borderId="13" xfId="0" applyFont="1" applyFill="1" applyBorder="1"/>
    <xf numFmtId="0" fontId="3" fillId="2" borderId="29" xfId="0" applyFont="1" applyFill="1" applyBorder="1"/>
    <xf numFmtId="174" fontId="0" fillId="3" borderId="41" xfId="0" applyNumberFormat="1" applyFill="1" applyBorder="1"/>
    <xf numFmtId="174" fontId="0" fillId="0" borderId="61" xfId="0" applyNumberFormat="1" applyBorder="1"/>
    <xf numFmtId="174" fontId="0" fillId="3" borderId="61" xfId="0" applyNumberFormat="1" applyFill="1" applyBorder="1"/>
    <xf numFmtId="0" fontId="3" fillId="2" borderId="56" xfId="0" applyFont="1" applyFill="1" applyBorder="1" applyAlignment="1">
      <alignment horizontal="center"/>
    </xf>
    <xf numFmtId="0" fontId="3" fillId="2" borderId="13" xfId="0" applyFont="1" applyFill="1" applyBorder="1" applyAlignment="1">
      <alignment horizontal="center"/>
    </xf>
    <xf numFmtId="0" fontId="3" fillId="2" borderId="47" xfId="0" applyFont="1" applyFill="1" applyBorder="1" applyAlignment="1">
      <alignment horizontal="right"/>
    </xf>
    <xf numFmtId="169" fontId="0" fillId="3" borderId="36" xfId="0" applyNumberFormat="1" applyFill="1" applyBorder="1"/>
    <xf numFmtId="169" fontId="0" fillId="0" borderId="36" xfId="0" applyNumberFormat="1" applyBorder="1"/>
    <xf numFmtId="169" fontId="0" fillId="0" borderId="37" xfId="0" applyNumberFormat="1" applyBorder="1"/>
    <xf numFmtId="169" fontId="0" fillId="3" borderId="26" xfId="0" applyNumberFormat="1" applyFill="1" applyBorder="1"/>
    <xf numFmtId="169" fontId="0" fillId="0" borderId="26" xfId="0" applyNumberFormat="1" applyBorder="1"/>
    <xf numFmtId="0" fontId="3" fillId="2" borderId="47" xfId="0" applyFont="1" applyFill="1" applyBorder="1" applyAlignment="1">
      <alignment horizontal="center"/>
    </xf>
    <xf numFmtId="170" fontId="0" fillId="3" borderId="39" xfId="0" applyNumberFormat="1" applyFill="1" applyBorder="1"/>
    <xf numFmtId="170" fontId="0" fillId="3" borderId="15" xfId="0" applyNumberFormat="1" applyFill="1" applyBorder="1"/>
    <xf numFmtId="170" fontId="0" fillId="0" borderId="39" xfId="0" applyNumberFormat="1" applyBorder="1"/>
    <xf numFmtId="170" fontId="0" fillId="0" borderId="15" xfId="0" applyNumberFormat="1" applyBorder="1"/>
    <xf numFmtId="170" fontId="0" fillId="0" borderId="38" xfId="0" applyNumberFormat="1" applyBorder="1"/>
    <xf numFmtId="170" fontId="0" fillId="0" borderId="14" xfId="0" applyNumberFormat="1" applyBorder="1"/>
    <xf numFmtId="170" fontId="0" fillId="3" borderId="40" xfId="0" applyNumberFormat="1" applyFill="1" applyBorder="1"/>
    <xf numFmtId="170" fontId="0" fillId="3" borderId="16" xfId="0" applyNumberFormat="1" applyFill="1" applyBorder="1"/>
    <xf numFmtId="170" fontId="0" fillId="0" borderId="40" xfId="0" applyNumberFormat="1" applyBorder="1"/>
    <xf numFmtId="170" fontId="0" fillId="0" borderId="16" xfId="0" applyNumberFormat="1" applyBorder="1"/>
    <xf numFmtId="172" fontId="0" fillId="0" borderId="37" xfId="0" applyNumberFormat="1" applyBorder="1"/>
    <xf numFmtId="172" fontId="0" fillId="3" borderId="26" xfId="0" applyNumberFormat="1" applyFill="1" applyBorder="1"/>
    <xf numFmtId="172" fontId="0" fillId="0" borderId="26" xfId="0" applyNumberFormat="1" applyBorder="1"/>
    <xf numFmtId="174" fontId="0" fillId="3" borderId="39" xfId="0" applyNumberFormat="1" applyFill="1" applyBorder="1"/>
    <xf numFmtId="174" fontId="0" fillId="3" borderId="15" xfId="0" applyNumberFormat="1" applyFill="1" applyBorder="1"/>
    <xf numFmtId="174" fontId="0" fillId="0" borderId="39" xfId="0" applyNumberFormat="1" applyBorder="1"/>
    <xf numFmtId="174" fontId="0" fillId="0" borderId="15" xfId="0" applyNumberFormat="1" applyBorder="1"/>
    <xf numFmtId="174" fontId="0" fillId="0" borderId="38" xfId="0" applyNumberFormat="1" applyBorder="1"/>
    <xf numFmtId="174" fontId="0" fillId="0" borderId="14" xfId="0" applyNumberFormat="1" applyBorder="1"/>
    <xf numFmtId="174" fontId="0" fillId="3" borderId="40" xfId="0" applyNumberFormat="1" applyFill="1" applyBorder="1"/>
    <xf numFmtId="174" fontId="0" fillId="3" borderId="16" xfId="0" applyNumberFormat="1" applyFill="1" applyBorder="1"/>
    <xf numFmtId="174" fontId="0" fillId="0" borderId="40" xfId="0" applyNumberFormat="1" applyBorder="1"/>
    <xf numFmtId="174" fontId="0" fillId="0" borderId="16" xfId="0" applyNumberFormat="1" applyBorder="1"/>
    <xf numFmtId="169" fontId="0" fillId="3" borderId="39" xfId="0" applyNumberFormat="1" applyFill="1" applyBorder="1"/>
    <xf numFmtId="169" fontId="0" fillId="0" borderId="39" xfId="0" applyNumberFormat="1" applyBorder="1"/>
    <xf numFmtId="169" fontId="0" fillId="0" borderId="38" xfId="0" applyNumberFormat="1" applyBorder="1"/>
    <xf numFmtId="169" fontId="0" fillId="3" borderId="40" xfId="0" applyNumberFormat="1" applyFill="1" applyBorder="1"/>
    <xf numFmtId="169" fontId="0" fillId="0" borderId="40" xfId="0" applyNumberFormat="1" applyBorder="1"/>
    <xf numFmtId="174" fontId="0" fillId="3" borderId="23" xfId="0" applyNumberFormat="1" applyFill="1" applyBorder="1"/>
    <xf numFmtId="0" fontId="3" fillId="2" borderId="62" xfId="0" applyFont="1" applyFill="1" applyBorder="1" applyAlignment="1">
      <alignment horizontal="center"/>
    </xf>
    <xf numFmtId="0" fontId="3" fillId="2" borderId="63" xfId="0" applyFont="1" applyFill="1" applyBorder="1" applyAlignment="1">
      <alignment horizontal="center"/>
    </xf>
    <xf numFmtId="1" fontId="0" fillId="3" borderId="15" xfId="0" applyNumberFormat="1" applyFill="1" applyBorder="1"/>
    <xf numFmtId="1" fontId="0" fillId="0" borderId="15" xfId="0" applyNumberFormat="1" applyBorder="1"/>
    <xf numFmtId="1" fontId="0" fillId="0" borderId="14" xfId="0" applyNumberFormat="1" applyBorder="1"/>
    <xf numFmtId="1" fontId="0" fillId="3" borderId="16" xfId="0" applyNumberFormat="1" applyFill="1" applyBorder="1"/>
    <xf numFmtId="1" fontId="0" fillId="0" borderId="16" xfId="0" applyNumberFormat="1" applyBorder="1"/>
    <xf numFmtId="1" fontId="0" fillId="0" borderId="39" xfId="0" applyNumberFormat="1" applyBorder="1"/>
    <xf numFmtId="1" fontId="0" fillId="0" borderId="38" xfId="0" applyNumberFormat="1" applyBorder="1"/>
    <xf numFmtId="1" fontId="0" fillId="3" borderId="40" xfId="0" applyNumberFormat="1" applyFill="1" applyBorder="1"/>
    <xf numFmtId="17" fontId="0" fillId="3" borderId="3" xfId="0" quotePrefix="1" applyNumberFormat="1" applyFill="1" applyBorder="1"/>
    <xf numFmtId="14" fontId="0" fillId="3" borderId="3" xfId="0" quotePrefix="1" applyNumberFormat="1" applyFill="1" applyBorder="1"/>
    <xf numFmtId="17" fontId="0" fillId="0" borderId="6" xfId="0" quotePrefix="1" applyNumberFormat="1" applyBorder="1"/>
    <xf numFmtId="14" fontId="0" fillId="3" borderId="9" xfId="0" quotePrefix="1" applyNumberFormat="1" applyFill="1" applyBorder="1"/>
    <xf numFmtId="166" fontId="0" fillId="3" borderId="2" xfId="0" applyNumberFormat="1" applyFill="1" applyBorder="1"/>
    <xf numFmtId="166" fontId="0" fillId="3" borderId="3" xfId="0" applyNumberFormat="1" applyFill="1" applyBorder="1"/>
    <xf numFmtId="166" fontId="0" fillId="0" borderId="2" xfId="0" applyNumberFormat="1" applyBorder="1"/>
    <xf numFmtId="166" fontId="0" fillId="0" borderId="3" xfId="0" applyNumberFormat="1" applyBorder="1"/>
    <xf numFmtId="166" fontId="0" fillId="0" borderId="11" xfId="0" applyNumberFormat="1" applyBorder="1"/>
    <xf numFmtId="166" fontId="0" fillId="0" borderId="12" xfId="0" applyNumberFormat="1" applyBorder="1"/>
    <xf numFmtId="0" fontId="3" fillId="2" borderId="56" xfId="0" applyFont="1" applyFill="1" applyBorder="1" applyAlignment="1">
      <alignment horizontal="right"/>
    </xf>
    <xf numFmtId="0" fontId="3" fillId="2" borderId="63" xfId="0" applyFont="1" applyFill="1" applyBorder="1" applyAlignment="1">
      <alignment horizontal="right"/>
    </xf>
    <xf numFmtId="20" fontId="0" fillId="3" borderId="3" xfId="0" applyNumberFormat="1" applyFill="1" applyBorder="1"/>
    <xf numFmtId="185" fontId="0" fillId="0" borderId="0" xfId="0" applyNumberFormat="1"/>
    <xf numFmtId="166" fontId="0" fillId="3" borderId="35" xfId="0" applyNumberFormat="1" applyFill="1" applyBorder="1"/>
    <xf numFmtId="166" fontId="0" fillId="0" borderId="35" xfId="0" applyNumberFormat="1" applyBorder="1"/>
    <xf numFmtId="166" fontId="0" fillId="0" borderId="34" xfId="0" applyNumberFormat="1" applyBorder="1"/>
    <xf numFmtId="185" fontId="0" fillId="0" borderId="24" xfId="0" applyNumberFormat="1" applyBorder="1"/>
    <xf numFmtId="0" fontId="3" fillId="2" borderId="13" xfId="0" applyFont="1" applyFill="1" applyBorder="1" applyAlignment="1">
      <alignment horizontal="right"/>
    </xf>
    <xf numFmtId="166" fontId="0" fillId="0" borderId="6" xfId="0" applyNumberFormat="1" applyBorder="1"/>
    <xf numFmtId="171" fontId="0" fillId="0" borderId="0" xfId="0" applyNumberFormat="1"/>
    <xf numFmtId="173" fontId="0" fillId="0" borderId="0" xfId="0" applyNumberFormat="1"/>
    <xf numFmtId="173" fontId="0" fillId="0" borderId="17" xfId="0" applyNumberFormat="1" applyBorder="1"/>
    <xf numFmtId="171" fontId="0" fillId="0" borderId="29" xfId="0" applyNumberFormat="1" applyBorder="1"/>
    <xf numFmtId="173" fontId="0" fillId="0" borderId="15" xfId="0" applyNumberFormat="1" applyBorder="1"/>
    <xf numFmtId="166" fontId="0" fillId="3" borderId="36" xfId="0" applyNumberFormat="1" applyFill="1" applyBorder="1"/>
    <xf numFmtId="166" fontId="0" fillId="0" borderId="36" xfId="0" applyNumberFormat="1" applyBorder="1"/>
    <xf numFmtId="166" fontId="0" fillId="0" borderId="25" xfId="0" applyNumberFormat="1" applyBorder="1"/>
    <xf numFmtId="170" fontId="0" fillId="0" borderId="64" xfId="0" applyNumberFormat="1" applyBorder="1"/>
    <xf numFmtId="171" fontId="0" fillId="0" borderId="5" xfId="0" quotePrefix="1" applyNumberFormat="1" applyBorder="1"/>
    <xf numFmtId="171" fontId="0" fillId="3" borderId="39" xfId="0" applyNumberFormat="1" applyFill="1" applyBorder="1"/>
    <xf numFmtId="2" fontId="0" fillId="3" borderId="15" xfId="0" applyNumberFormat="1" applyFill="1" applyBorder="1"/>
    <xf numFmtId="2" fontId="0" fillId="0" borderId="6" xfId="0" applyNumberFormat="1" applyBorder="1"/>
    <xf numFmtId="2" fontId="0" fillId="0" borderId="14" xfId="0" applyNumberFormat="1" applyBorder="1"/>
    <xf numFmtId="2" fontId="0" fillId="3" borderId="9" xfId="0" applyNumberFormat="1" applyFill="1" applyBorder="1"/>
    <xf numFmtId="171" fontId="0" fillId="0" borderId="38" xfId="0" applyNumberFormat="1" applyBorder="1"/>
    <xf numFmtId="14" fontId="0" fillId="3" borderId="39" xfId="0" quotePrefix="1" applyNumberFormat="1" applyFill="1" applyBorder="1"/>
    <xf numFmtId="193" fontId="0" fillId="0" borderId="38" xfId="0" applyNumberFormat="1" applyBorder="1"/>
    <xf numFmtId="193" fontId="0" fillId="3" borderId="39" xfId="0" quotePrefix="1" applyNumberFormat="1" applyFill="1" applyBorder="1"/>
    <xf numFmtId="171" fontId="0" fillId="0" borderId="66" xfId="0" applyNumberFormat="1" applyBorder="1"/>
    <xf numFmtId="2" fontId="0" fillId="0" borderId="67" xfId="0" applyNumberFormat="1" applyBorder="1"/>
    <xf numFmtId="0" fontId="0" fillId="0" borderId="68" xfId="0" applyBorder="1"/>
    <xf numFmtId="2" fontId="0" fillId="0" borderId="69" xfId="0" applyNumberFormat="1" applyBorder="1"/>
    <xf numFmtId="171" fontId="0" fillId="3" borderId="70" xfId="0" quotePrefix="1" applyNumberFormat="1" applyFill="1" applyBorder="1"/>
    <xf numFmtId="2" fontId="0" fillId="3" borderId="71" xfId="0" applyNumberFormat="1" applyFill="1" applyBorder="1"/>
    <xf numFmtId="171" fontId="0" fillId="0" borderId="72" xfId="0" applyNumberFormat="1" applyBorder="1"/>
    <xf numFmtId="2" fontId="0" fillId="0" borderId="73" xfId="0" applyNumberFormat="1" applyBorder="1"/>
    <xf numFmtId="171" fontId="0" fillId="3" borderId="74" xfId="0" applyNumberFormat="1" applyFill="1" applyBorder="1"/>
    <xf numFmtId="2" fontId="0" fillId="3" borderId="75" xfId="0" applyNumberFormat="1" applyFill="1" applyBorder="1"/>
    <xf numFmtId="0" fontId="0" fillId="3" borderId="76" xfId="0" applyFill="1" applyBorder="1"/>
    <xf numFmtId="2" fontId="0" fillId="3" borderId="77" xfId="0" applyNumberFormat="1" applyFill="1" applyBorder="1"/>
    <xf numFmtId="171" fontId="0" fillId="3" borderId="78" xfId="0" quotePrefix="1" applyNumberFormat="1" applyFill="1" applyBorder="1"/>
    <xf numFmtId="2" fontId="0" fillId="3" borderId="79" xfId="0" applyNumberFormat="1" applyFill="1" applyBorder="1"/>
    <xf numFmtId="0" fontId="0" fillId="3" borderId="80" xfId="0" applyFill="1" applyBorder="1"/>
    <xf numFmtId="2" fontId="0" fillId="3" borderId="81" xfId="0" applyNumberFormat="1" applyFill="1" applyBorder="1"/>
    <xf numFmtId="171" fontId="0" fillId="0" borderId="78" xfId="0" applyNumberFormat="1" applyBorder="1"/>
    <xf numFmtId="2" fontId="0" fillId="0" borderId="79" xfId="0" applyNumberFormat="1" applyBorder="1"/>
    <xf numFmtId="0" fontId="0" fillId="0" borderId="80" xfId="0" applyBorder="1"/>
    <xf numFmtId="2" fontId="0" fillId="0" borderId="81" xfId="0" applyNumberFormat="1" applyBorder="1"/>
    <xf numFmtId="171" fontId="0" fillId="3" borderId="78" xfId="0" applyNumberFormat="1" applyFill="1" applyBorder="1"/>
    <xf numFmtId="166" fontId="0" fillId="3" borderId="79" xfId="0" applyNumberFormat="1" applyFill="1" applyBorder="1"/>
    <xf numFmtId="166" fontId="0" fillId="0" borderId="67" xfId="0" applyNumberFormat="1" applyBorder="1"/>
    <xf numFmtId="166" fontId="0" fillId="3" borderId="75" xfId="0" applyNumberFormat="1" applyFill="1" applyBorder="1"/>
    <xf numFmtId="166" fontId="0" fillId="0" borderId="79" xfId="0" applyNumberFormat="1" applyBorder="1"/>
    <xf numFmtId="166" fontId="0" fillId="3" borderId="9" xfId="0" applyNumberFormat="1" applyFill="1" applyBorder="1"/>
    <xf numFmtId="166" fontId="0" fillId="0" borderId="37" xfId="0" applyNumberFormat="1" applyBorder="1"/>
    <xf numFmtId="166" fontId="0" fillId="3" borderId="26" xfId="0" applyNumberFormat="1" applyFill="1" applyBorder="1"/>
    <xf numFmtId="166" fontId="0" fillId="3" borderId="39" xfId="0" applyNumberFormat="1" applyFill="1" applyBorder="1"/>
    <xf numFmtId="166" fontId="0" fillId="0" borderId="39" xfId="0" applyNumberFormat="1" applyBorder="1"/>
    <xf numFmtId="166" fontId="0" fillId="0" borderId="38" xfId="0" applyNumberFormat="1" applyBorder="1"/>
    <xf numFmtId="166" fontId="0" fillId="3" borderId="40" xfId="0" applyNumberFormat="1" applyFill="1" applyBorder="1"/>
    <xf numFmtId="171" fontId="0" fillId="3" borderId="26" xfId="0" quotePrefix="1" applyNumberFormat="1" applyFill="1" applyBorder="1"/>
    <xf numFmtId="0" fontId="0" fillId="3" borderId="65" xfId="0" applyFill="1" applyBorder="1"/>
    <xf numFmtId="1" fontId="0" fillId="3" borderId="36" xfId="0" applyNumberFormat="1" applyFill="1" applyBorder="1"/>
    <xf numFmtId="2" fontId="0" fillId="3" borderId="78" xfId="0" applyNumberFormat="1" applyFill="1" applyBorder="1"/>
    <xf numFmtId="1" fontId="0" fillId="3" borderId="79" xfId="0" applyNumberFormat="1" applyFill="1" applyBorder="1"/>
    <xf numFmtId="1" fontId="0" fillId="3" borderId="82" xfId="0" applyNumberFormat="1" applyFill="1" applyBorder="1"/>
    <xf numFmtId="2" fontId="0" fillId="0" borderId="83" xfId="0" applyNumberFormat="1" applyBorder="1"/>
    <xf numFmtId="1" fontId="0" fillId="0" borderId="84" xfId="0" applyNumberFormat="1" applyBorder="1"/>
    <xf numFmtId="1" fontId="0" fillId="0" borderId="85" xfId="0" applyNumberFormat="1" applyBorder="1"/>
    <xf numFmtId="2" fontId="0" fillId="3" borderId="70" xfId="0" applyNumberFormat="1" applyFill="1" applyBorder="1"/>
    <xf numFmtId="2" fontId="0" fillId="0" borderId="87" xfId="0" applyNumberFormat="1" applyBorder="1"/>
    <xf numFmtId="1" fontId="0" fillId="0" borderId="88" xfId="0" applyNumberFormat="1" applyBorder="1"/>
    <xf numFmtId="1" fontId="0" fillId="0" borderId="89" xfId="0" applyNumberFormat="1" applyBorder="1"/>
    <xf numFmtId="2" fontId="0" fillId="3" borderId="66" xfId="0" applyNumberFormat="1" applyFill="1" applyBorder="1"/>
    <xf numFmtId="1" fontId="0" fillId="3" borderId="67" xfId="0" applyNumberFormat="1" applyFill="1" applyBorder="1"/>
    <xf numFmtId="1" fontId="0" fillId="3" borderId="91" xfId="0" applyNumberFormat="1" applyFill="1" applyBorder="1"/>
    <xf numFmtId="2" fontId="0" fillId="3" borderId="15" xfId="0" applyNumberFormat="1" applyFill="1" applyBorder="1" applyAlignment="1">
      <alignment horizontal="right"/>
    </xf>
    <xf numFmtId="14" fontId="0" fillId="3" borderId="15" xfId="0" applyNumberFormat="1" applyFill="1" applyBorder="1" applyAlignment="1">
      <alignment horizontal="right"/>
    </xf>
    <xf numFmtId="1" fontId="0" fillId="3" borderId="65" xfId="0" applyNumberFormat="1" applyFill="1" applyBorder="1" applyAlignment="1">
      <alignment horizontal="right"/>
    </xf>
    <xf numFmtId="0" fontId="0" fillId="0" borderId="72" xfId="0" applyBorder="1"/>
    <xf numFmtId="2" fontId="0" fillId="0" borderId="92" xfId="0" applyNumberFormat="1" applyBorder="1"/>
    <xf numFmtId="0" fontId="0" fillId="3" borderId="66" xfId="0" applyFill="1" applyBorder="1"/>
    <xf numFmtId="0" fontId="0" fillId="3" borderId="68" xfId="0" applyFill="1" applyBorder="1"/>
    <xf numFmtId="2" fontId="0" fillId="3" borderId="67" xfId="0" applyNumberFormat="1" applyFill="1" applyBorder="1"/>
    <xf numFmtId="166" fontId="0" fillId="3" borderId="67" xfId="0" applyNumberFormat="1" applyFill="1" applyBorder="1"/>
    <xf numFmtId="2" fontId="0" fillId="3" borderId="94" xfId="0" applyNumberFormat="1" applyFill="1" applyBorder="1"/>
    <xf numFmtId="0" fontId="0" fillId="3" borderId="95" xfId="0" applyFill="1" applyBorder="1"/>
    <xf numFmtId="2" fontId="0" fillId="3" borderId="96" xfId="0" applyNumberFormat="1" applyFill="1" applyBorder="1"/>
    <xf numFmtId="0" fontId="0" fillId="0" borderId="97" xfId="0" applyBorder="1"/>
    <xf numFmtId="0" fontId="0" fillId="0" borderId="98" xfId="0" applyBorder="1"/>
    <xf numFmtId="2" fontId="0" fillId="0" borderId="99" xfId="0" applyNumberFormat="1" applyBorder="1"/>
    <xf numFmtId="166" fontId="0" fillId="0" borderId="99" xfId="0" applyNumberFormat="1" applyBorder="1"/>
    <xf numFmtId="2" fontId="0" fillId="0" borderId="100" xfId="0" applyNumberFormat="1" applyBorder="1"/>
    <xf numFmtId="0" fontId="0" fillId="0" borderId="74" xfId="0" applyBorder="1"/>
    <xf numFmtId="0" fontId="0" fillId="0" borderId="76" xfId="0" applyBorder="1"/>
    <xf numFmtId="2" fontId="0" fillId="0" borderId="75" xfId="0" applyNumberFormat="1" applyBorder="1"/>
    <xf numFmtId="166" fontId="0" fillId="0" borderId="75" xfId="0" applyNumberFormat="1" applyBorder="1"/>
    <xf numFmtId="2" fontId="0" fillId="0" borderId="93" xfId="0" applyNumberFormat="1" applyBorder="1"/>
    <xf numFmtId="0" fontId="0" fillId="3" borderId="78" xfId="0" applyFill="1" applyBorder="1"/>
    <xf numFmtId="2" fontId="0" fillId="3" borderId="101" xfId="0" applyNumberFormat="1" applyFill="1" applyBorder="1"/>
    <xf numFmtId="0" fontId="0" fillId="0" borderId="78" xfId="0" applyBorder="1"/>
    <xf numFmtId="2" fontId="0" fillId="0" borderId="101" xfId="0" applyNumberFormat="1" applyBorder="1"/>
    <xf numFmtId="171" fontId="0" fillId="3" borderId="83" xfId="0" applyNumberFormat="1" applyFill="1" applyBorder="1"/>
    <xf numFmtId="2" fontId="0" fillId="3" borderId="84" xfId="0" applyNumberFormat="1" applyFill="1" applyBorder="1"/>
    <xf numFmtId="166" fontId="0" fillId="3" borderId="84" xfId="0" applyNumberFormat="1" applyFill="1" applyBorder="1"/>
    <xf numFmtId="0" fontId="0" fillId="3" borderId="102" xfId="0" applyFill="1" applyBorder="1"/>
    <xf numFmtId="2" fontId="0" fillId="3" borderId="86" xfId="0" applyNumberFormat="1" applyFill="1" applyBorder="1"/>
    <xf numFmtId="171" fontId="0" fillId="0" borderId="74" xfId="0" applyNumberFormat="1" applyBorder="1"/>
    <xf numFmtId="2" fontId="0" fillId="0" borderId="77" xfId="0" applyNumberFormat="1" applyBorder="1"/>
    <xf numFmtId="194" fontId="0" fillId="3" borderId="36" xfId="0" applyNumberFormat="1" applyFill="1" applyBorder="1"/>
    <xf numFmtId="194" fontId="0" fillId="0" borderId="36" xfId="0" applyNumberFormat="1" applyBorder="1"/>
    <xf numFmtId="194" fontId="0" fillId="0" borderId="37" xfId="0" applyNumberFormat="1" applyBorder="1"/>
    <xf numFmtId="194" fontId="0" fillId="3" borderId="26" xfId="0" applyNumberFormat="1" applyFill="1" applyBorder="1"/>
    <xf numFmtId="193" fontId="0" fillId="3" borderId="36" xfId="0" quotePrefix="1" applyNumberFormat="1" applyFill="1" applyBorder="1"/>
    <xf numFmtId="193" fontId="0" fillId="0" borderId="36" xfId="0" applyNumberFormat="1" applyBorder="1"/>
    <xf numFmtId="193" fontId="0" fillId="0" borderId="37" xfId="0" applyNumberFormat="1" applyBorder="1"/>
    <xf numFmtId="193" fontId="0" fillId="3" borderId="26" xfId="0" applyNumberFormat="1" applyFill="1" applyBorder="1"/>
    <xf numFmtId="171" fontId="0" fillId="3" borderId="3" xfId="0" quotePrefix="1" applyNumberFormat="1" applyFill="1" applyBorder="1"/>
    <xf numFmtId="171" fontId="0" fillId="0" borderId="6" xfId="0" applyNumberFormat="1" applyBorder="1"/>
    <xf numFmtId="165" fontId="0" fillId="3" borderId="36" xfId="0" applyNumberFormat="1" applyFill="1" applyBorder="1"/>
    <xf numFmtId="165" fontId="0" fillId="0" borderId="36" xfId="0" applyNumberFormat="1" applyBorder="1"/>
    <xf numFmtId="165" fontId="0" fillId="3" borderId="37" xfId="0" applyNumberFormat="1" applyFill="1" applyBorder="1"/>
    <xf numFmtId="165" fontId="0" fillId="0" borderId="26" xfId="0" applyNumberFormat="1" applyBorder="1"/>
    <xf numFmtId="193" fontId="0" fillId="3" borderId="36" xfId="0" applyNumberFormat="1" applyFill="1" applyBorder="1"/>
    <xf numFmtId="193" fontId="0" fillId="3" borderId="37" xfId="0" applyNumberFormat="1" applyFill="1" applyBorder="1"/>
    <xf numFmtId="193" fontId="0" fillId="0" borderId="26" xfId="0" applyNumberFormat="1" applyBorder="1"/>
    <xf numFmtId="0" fontId="0" fillId="3" borderId="79" xfId="0" applyFill="1" applyBorder="1"/>
    <xf numFmtId="0" fontId="0" fillId="0" borderId="67" xfId="0" applyBorder="1"/>
    <xf numFmtId="0" fontId="0" fillId="3" borderId="75" xfId="0" applyFill="1" applyBorder="1"/>
    <xf numFmtId="0" fontId="0" fillId="0" borderId="79" xfId="0" applyBorder="1"/>
    <xf numFmtId="0" fontId="0" fillId="3" borderId="84" xfId="0" applyFill="1" applyBorder="1"/>
    <xf numFmtId="0" fontId="0" fillId="0" borderId="75" xfId="0" applyBorder="1"/>
    <xf numFmtId="165" fontId="0" fillId="3" borderId="81" xfId="0" applyNumberFormat="1" applyFill="1" applyBorder="1"/>
    <xf numFmtId="165" fontId="0" fillId="0" borderId="86" xfId="0" applyNumberFormat="1" applyBorder="1"/>
    <xf numFmtId="165" fontId="0" fillId="3" borderId="71" xfId="0" applyNumberFormat="1" applyFill="1" applyBorder="1"/>
    <xf numFmtId="165" fontId="0" fillId="0" borderId="90" xfId="0" applyNumberFormat="1" applyBorder="1"/>
    <xf numFmtId="165" fontId="0" fillId="3" borderId="69" xfId="0" applyNumberFormat="1" applyFill="1" applyBorder="1"/>
    <xf numFmtId="1" fontId="0" fillId="0" borderId="79" xfId="0" applyNumberFormat="1" applyBorder="1"/>
    <xf numFmtId="1" fontId="0" fillId="0" borderId="75" xfId="0" applyNumberFormat="1" applyBorder="1"/>
    <xf numFmtId="1" fontId="0" fillId="0" borderId="99" xfId="0" applyNumberFormat="1" applyBorder="1"/>
    <xf numFmtId="0" fontId="0" fillId="3" borderId="67" xfId="0" applyFill="1" applyBorder="1"/>
    <xf numFmtId="2" fontId="0" fillId="0" borderId="88" xfId="0" applyNumberFormat="1" applyBorder="1"/>
    <xf numFmtId="0" fontId="0" fillId="0" borderId="88" xfId="0" applyBorder="1"/>
    <xf numFmtId="2" fontId="0" fillId="0" borderId="104" xfId="0" applyNumberFormat="1" applyBorder="1"/>
    <xf numFmtId="1" fontId="0" fillId="3" borderId="66" xfId="0" applyNumberFormat="1" applyFill="1" applyBorder="1"/>
    <xf numFmtId="1" fontId="0" fillId="3" borderId="68" xfId="0" applyNumberFormat="1" applyFill="1" applyBorder="1"/>
    <xf numFmtId="1" fontId="0" fillId="0" borderId="87" xfId="0" applyNumberFormat="1" applyBorder="1"/>
    <xf numFmtId="1" fontId="0" fillId="0" borderId="103" xfId="0" applyNumberFormat="1" applyBorder="1"/>
    <xf numFmtId="1" fontId="0" fillId="0" borderId="72" xfId="0" applyNumberFormat="1" applyBorder="1"/>
    <xf numFmtId="1" fontId="0" fillId="3" borderId="70" xfId="0" applyNumberFormat="1" applyFill="1" applyBorder="1"/>
    <xf numFmtId="2" fontId="0" fillId="3" borderId="105" xfId="0" applyNumberFormat="1" applyFill="1" applyBorder="1"/>
    <xf numFmtId="1" fontId="0" fillId="3" borderId="87" xfId="0" applyNumberFormat="1" applyFill="1" applyBorder="1"/>
    <xf numFmtId="1" fontId="0" fillId="3" borderId="103" xfId="0" applyNumberFormat="1" applyFill="1" applyBorder="1"/>
    <xf numFmtId="2" fontId="0" fillId="3" borderId="88" xfId="0" applyNumberFormat="1" applyFill="1" applyBorder="1"/>
    <xf numFmtId="1" fontId="0" fillId="3" borderId="88" xfId="0" applyNumberFormat="1" applyFill="1" applyBorder="1"/>
    <xf numFmtId="0" fontId="0" fillId="3" borderId="88" xfId="0" applyFill="1" applyBorder="1"/>
    <xf numFmtId="2" fontId="0" fillId="3" borderId="104" xfId="0" applyNumberFormat="1" applyFill="1" applyBorder="1"/>
    <xf numFmtId="0" fontId="6" fillId="0" borderId="0" xfId="0" applyFont="1" applyAlignment="1">
      <alignment vertical="center"/>
    </xf>
    <xf numFmtId="46" fontId="0" fillId="0" borderId="0" xfId="0" applyNumberFormat="1"/>
  </cellXfs>
  <cellStyles count="2">
    <cellStyle name="Heading 1" xfId="1" builtinId="16"/>
    <cellStyle name="Normal" xfId="0" builtinId="0"/>
  </cellStyles>
  <dxfs count="46">
    <dxf>
      <numFmt numFmtId="171" formatCode="0.0000000"/>
      <border>
        <left style="thin">
          <color indexed="64"/>
        </left>
      </border>
    </dxf>
    <dxf>
      <border diagonalUp="0" diagonalDown="0">
        <left style="thin">
          <color indexed="64"/>
        </left>
        <right/>
        <vertical/>
      </border>
    </dxf>
    <dxf>
      <numFmt numFmtId="173" formatCode="d/mm/yyyy\ hh:mm:ss"/>
      <border diagonalUp="0" diagonalDown="0">
        <left style="thin">
          <color indexed="64"/>
        </left>
        <right style="thin">
          <color indexed="64"/>
        </right>
      </border>
    </dxf>
    <dxf>
      <fill>
        <patternFill patternType="none">
          <fgColor indexed="64"/>
          <bgColor auto="1"/>
        </patternFill>
      </fill>
      <border outline="0">
        <right style="thin">
          <color indexed="64"/>
        </right>
      </border>
    </dxf>
    <dxf>
      <border outline="0">
        <left style="thin">
          <color theme="1"/>
        </left>
        <right style="thin">
          <color theme="1"/>
        </right>
        <top style="thin">
          <color theme="1"/>
        </top>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numFmt numFmtId="173" formatCode="d/mm/yyyy\ hh:mm:ss"/>
      <border diagonalUp="0" diagonalDown="0">
        <left/>
        <right style="thin">
          <color indexed="64"/>
        </right>
        <top style="thin">
          <color theme="1"/>
        </top>
        <bottom/>
        <vertical/>
        <horizontal/>
      </border>
    </dxf>
    <dxf>
      <numFmt numFmtId="166" formatCode="0.000"/>
      <border diagonalUp="0" diagonalDown="0">
        <left style="thin">
          <color indexed="64"/>
        </left>
        <right style="thin">
          <color indexed="64"/>
        </right>
        <vertical/>
      </border>
    </dxf>
    <dxf>
      <numFmt numFmtId="173" formatCode="d/mm/yyyy\ hh:mm:ss"/>
      <border diagonalUp="0" diagonalDown="0" outline="0">
        <left style="thin">
          <color indexed="64"/>
        </left>
        <right style="thin">
          <color indexed="64"/>
        </right>
      </border>
    </dxf>
    <dxf>
      <border outline="0">
        <left style="thin">
          <color theme="1"/>
        </left>
        <right style="thin">
          <color theme="1"/>
        </right>
        <top style="thin">
          <color theme="1"/>
        </top>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0" formatCode="General"/>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26" Type="http://schemas.openxmlformats.org/officeDocument/2006/relationships/customXml" Target="../customXml/item1.xml"/><Relationship Id="rId3" Type="http://schemas.openxmlformats.org/officeDocument/2006/relationships/worksheet" Target="worksheets/sheet3.xml"/><Relationship Id="rId21" Type="http://schemas.microsoft.com/office/2017/06/relationships/rdRichValue" Target="richData/rdrichvalu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06/relationships/rdRichValueStructure" Target="richData/rdrichvaluestructure.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
  <rv s="0">
    <v>13</v>
    <v>8</v>
    <v>3</v>
    <v>1</v>
  </rv>
  <rv s="1">
    <v>2</v>
    <v>6</v>
    <v>19</v>
  </rv>
  <rv s="2">
    <v>2</v>
    <v>1</v>
  </rv>
</rvData>
</file>

<file path=xl/richData/rdrichvaluestructure.xml><?xml version="1.0" encoding="utf-8"?>
<rvStructures xmlns="http://schemas.microsoft.com/office/spreadsheetml/2017/richdata" count="3">
  <s t="_error">
    <k n="colOffset" t="i"/>
    <k n="errorType" t="i"/>
    <k n="rwOffset" t="i"/>
    <k n="subType" t="i"/>
  </s>
  <s t="_error">
    <k n="errorType" t="i"/>
    <k n="argument" t="s"/>
    <k n="subType" t="i"/>
  </s>
  <s t="_error">
    <k n="errorType" t="i"/>
    <k n="propagated" t="b"/>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FB52459-885E-46B5-ABF7-1BCD31020FBC}" name="Table21729263812" displayName="Table21729263812" ref="A3:B9" totalsRowShown="0" headerRowDxfId="45">
  <tableColumns count="2">
    <tableColumn id="1" xr3:uid="{873985E5-F534-4746-965A-FDCC4B0BD795}" name="Value" dataDxfId="44"/>
    <tableColumn id="2" xr3:uid="{52496543-EFBF-45A3-B639-782DF54EB5B2}" name="Out: IsValid" dataDxfId="43">
      <calculatedColumnFormula array="1">CALENDAR.IS_VALID_TZO(Table21729263812[[#This Row],[Value]])</calculatedColumnFormula>
    </tableColumn>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E8C97A40-41FD-4725-882C-33CF33CA601F}" name="Table2172926381227" displayName="Table2172926381227" ref="A14:C18" totalsRowShown="0" headerRowDxfId="42">
  <tableColumns count="3">
    <tableColumn id="1" xr3:uid="{79B43762-A5C0-4429-9C20-25080A48AB6F}" name="TimeSpan" dataDxfId="41"/>
    <tableColumn id="2" xr3:uid="{E6048E40-86E2-4B61-83A8-07F3CE6DDBC9}" name="Out: TZOMinutes" dataDxfId="40">
      <calculatedColumnFormula array="1">CALENDAR.TIMESPAN_TO_TZO(Table2172926381227[[#This Row],[TimeSpan]])</calculatedColumnFormula>
    </tableColumn>
    <tableColumn id="3" xr3:uid="{CE66DB6A-0E22-4FAD-801C-A2523EE9796A}" name="Out: TZOTimeSpan" dataDxfId="39">
      <calculatedColumnFormula array="1">CALENDAR.TZO_TO_TIMESPAN(Table2172926381227[[#This Row],[Out: TZOMinutes]])</calculatedColumnFormula>
    </tableColumn>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A6E3E323-0BDA-49CE-A223-4D1A702FDF89}" name="Table7624" displayName="Table7624" ref="A32:C37" totalsRowShown="0">
  <tableColumns count="3">
    <tableColumn id="1" xr3:uid="{72C5813C-7C2B-4390-8CC9-B09604A58620}" name="YearCE"/>
    <tableColumn id="2" xr3:uid="{DE01A764-7C02-4088-A877-25E72AE5086C}" name="JulianCalendar"/>
    <tableColumn id="4" xr3:uid="{EB69E355-892C-4638-966E-C225A4F6BC31}" name="Out: DaysInYear" dataDxfId="38">
      <calculatedColumnFormula array="1">CALENDAR.DAYS_IN_YEAR(Table7624[[#This Row],[YearCE]],Table7624[[#This Row],[JulianCalendar]])</calculatedColumnFormula>
    </tableColum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27E0E503-2B9C-42D1-8FFF-13C65DEFB51B}" name="Table21829" displayName="Table21829" ref="A16:C27" totalsRowShown="0" headerRowDxfId="37">
  <tableColumns count="3">
    <tableColumn id="1" xr3:uid="{F1615227-19C6-40B1-9914-0DF6D5C51934}" name="YearCE"/>
    <tableColumn id="3" xr3:uid="{6D94238D-6BE9-40AD-840A-5D4F15039504}" name="JulianCalendar" dataDxfId="36"/>
    <tableColumn id="2" xr3:uid="{72102B52-F908-44B8-8B6A-A2F47987BA40}" name="Out: IsLeapYear" dataDxfId="35">
      <calculatedColumnFormula array="1">CALENDAR.IS_LEAP_YEAR(Table21829[[#This Row],[YearCE]],Table21829[[#This Row],[JulianCalendar]])</calculatedColumnFormula>
    </tableColumn>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293DA5F-4FA3-43E6-8045-90211690BACD}" name="Table797" displayName="Table797" ref="A27:D35" totalsRowShown="0">
  <tableColumns count="4">
    <tableColumn id="1" xr3:uid="{5C6C66D8-927D-4032-9684-97A4DBD9206D}" name="Month"/>
    <tableColumn id="5" xr3:uid="{111DC8AE-5B42-4D16-99D5-B0BAAFF3FD5C}" name="YearCE"/>
    <tableColumn id="2" xr3:uid="{C812F621-74A9-4B43-9BC1-9EC94E8EE360}" name="JulianCalendar"/>
    <tableColumn id="4" xr3:uid="{ECF76237-A3D8-4D5A-9BAB-10304FC58557}" name="Out: DaysInMonth" dataDxfId="34">
      <calculatedColumnFormula array="1">CALENDAR.DAYS_IN_MONTH(Table797[[#This Row],[Month]],Table797[[#This Row],[YearCE]],Table797[[#This Row],[JulianCalendar]])</calculatedColumnFormula>
    </tableColumn>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DB60509-549C-409A-91E4-580058CC905C}" name="Table23" displayName="Table23" ref="A18:F28" totalsRowShown="0" headerRowDxfId="33">
  <tableColumns count="6">
    <tableColumn id="1" xr3:uid="{0F002978-378B-4F51-A8BB-CB28579FC0CB}" name="YearCE"/>
    <tableColumn id="2" xr3:uid="{21A5D259-501A-4A43-A9D6-D8C6DAF9DF6E}" name="Month" dataDxfId="32"/>
    <tableColumn id="3" xr3:uid="{8EED2AAD-208B-45BC-98F6-BC404A2FE7DF}" name="Day"/>
    <tableColumn id="4" xr3:uid="{55A969C0-7925-436B-92BD-6EFBEE6F7FD4}" name="AllowPartial"/>
    <tableColumn id="6" xr3:uid="{CFA51F76-428F-4F78-A597-5C847C88801C}" name="JulianCalendar"/>
    <tableColumn id="5" xr3:uid="{474862FF-2E3E-4391-AD0E-0EECC5B310A2}" name="Out: IsValid" dataDxfId="31">
      <calculatedColumnFormula array="1">CALENDAR.IS_VALID_CALENDAR_DATE(#REF!,Table23[[#This Row],[AllowPartial]],Table23[[#This Row],[JulianCalendar]])</calculatedColumnFormula>
    </tableColumn>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4ED07E64-9BDC-4BE8-9826-43B704FA05D1}" name="Table24531" displayName="Table24531" ref="A3:F11" totalsRowShown="0" headerRowDxfId="30">
  <tableColumns count="6">
    <tableColumn id="1" xr3:uid="{C5CAD129-8898-435D-8D76-7FE7E1624A7F}" name="Year"/>
    <tableColumn id="3" xr3:uid="{EBC0B909-3362-4441-8C67-84E2306ED4DC}" name="Month" dataDxfId="29"/>
    <tableColumn id="2" xr3:uid="{42C0DBE3-72EF-4B0C-A76F-4642AC2913F3}" name="Day" dataDxfId="28"/>
    <tableColumn id="4" xr3:uid="{0F9901AD-1945-44B6-AEFF-D054BDFC67BD}" name="JulianCalendar"/>
    <tableColumn id="5" xr3:uid="{2352DAA4-2CE0-4E8E-BDC2-E2D04AFBA939}" name="Out: JDN" dataDxfId="27">
      <calculatedColumnFormula array="1">CALENDAR.JULIAN_DAY_NUMBER(Table24531[[#This Row],[Year]:[Day]],Table24531[[#This Row],[JulianCalendar]])</calculatedColumnFormula>
    </tableColumn>
    <tableColumn id="6" xr3:uid="{91E0B467-1FB9-44F1-A8E9-8910080F2DD5}" name="Notes"/>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E4E753B5-2E07-4B68-94E4-E8F14AA3001F}" name="Table2453435" displayName="Table2453435" ref="A16:F21" totalsRowShown="0" headerRowDxfId="26">
  <tableColumns count="6">
    <tableColumn id="1" xr3:uid="{B35A8765-FA9C-4733-9BCD-DD40B5F21257}" name="Year"/>
    <tableColumn id="3" xr3:uid="{FEB2405C-9642-4F9C-8EE9-3571D1300725}" name="Month" dataDxfId="25"/>
    <tableColumn id="2" xr3:uid="{9738CC68-4089-4BA2-BD56-B8B7E2D5AB0D}" name="Day" dataDxfId="24"/>
    <tableColumn id="4" xr3:uid="{424F6794-B737-4C5C-93A6-8AA189996C43}" name="JulianCalendar"/>
    <tableColumn id="5" xr3:uid="{B31E6562-296A-48AC-B67B-2EC81AE285AB}" name="Out: MJDN" dataDxfId="23">
      <calculatedColumnFormula array="1">CALENDAR.MODIFIED_JULIAN_DAY_NUMBER(Table2453435[[#This Row],[Year]:[Day]],Table2453435[[#This Row],[JulianCalendar]])</calculatedColumnFormula>
    </tableColumn>
    <tableColumn id="6" xr3:uid="{B2887A98-E6C0-4D5E-9DF3-9F4033A95EEB}" name="Notes"/>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F4D1702-4CE0-4932-BC5C-C849B6A47871}" name="Table79121314" displayName="Table79121314" ref="A101:B106" totalsRowShown="0" dataDxfId="22">
  <tableColumns count="2">
    <tableColumn id="1" xr3:uid="{FC6453E7-AE6D-4F9E-B75F-01E7FD70A7A2}" name="JDate" dataDxfId="21"/>
    <tableColumn id="4" xr3:uid="{668B7A50-D2B2-47ED-8C33-F88478865A3F}" name="Out: MJDate" dataDxfId="20">
      <calculatedColumnFormula array="1">CHRONO.JDATE_TO_MJDATE(Table79121314[[#This Row],[JDate]])</calculatedColumnFormula>
    </tableColumn>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96CC058-EFD1-4DC2-9E75-83B54DAD702E}" name="Table7912131416" displayName="Table7912131416" ref="D101:E106" totalsRowShown="0" dataDxfId="19">
  <tableColumns count="2">
    <tableColumn id="1" xr3:uid="{D8855EB3-84D9-4210-AC51-31F8DFA4D714}" name="MJDate" dataDxfId="18"/>
    <tableColumn id="4" xr3:uid="{30DFF042-AFA2-4929-BA78-3FDD5CD2E45B}" name="Out: JDate" dataDxfId="17">
      <calculatedColumnFormula array="1">CHRONO.MJDATE_TO_JDATE(Table7912131416[[#This Row],[MJDate]])</calculatedColumnFormula>
    </tableColumn>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64F46F-D427-4A7C-B62E-E20E24F171E0}" name="Table791213142" displayName="Table791213142" ref="A111:C116" totalsRowShown="0" dataDxfId="16">
  <tableColumns count="3">
    <tableColumn id="1" xr3:uid="{B52F3293-D528-4030-8704-AD1590A4019B}" name="JDate" dataDxfId="15"/>
    <tableColumn id="4" xr3:uid="{F88069CD-BC1E-4B3D-B729-9099B368E07B}" name="Out: JDN" dataDxfId="14">
      <calculatedColumnFormula array="1">CHRONO.JDATE_TO_JDN(Table791213142[[#This Row],[JDate]])</calculatedColumnFormula>
    </tableColumn>
    <tableColumn id="2" xr3:uid="{1DC9E9D7-0C51-431B-A921-B7AFC52CCB92}" name="Out: Jdate" dataDxfId="13">
      <calculatedColumnFormula array="1">CHRONO.JDN_TO_JDATE(Table791213142[[#This Row],[Out: JDN]])</calculatedColumnFormula>
    </tableColumn>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E763C39-CE92-43F2-A8EA-CB57E3CFEA4A}" name="Table3" displayName="Table3" ref="E111:F116" totalsRowShown="0">
  <autoFilter ref="E111:F116" xr:uid="{BE763C39-CE92-43F2-A8EA-CB57E3CFEA4A}"/>
  <tableColumns count="2">
    <tableColumn id="1" xr3:uid="{5FF6894C-CFEE-467A-AA8E-0AD550380BEA}" name="MJDate" dataDxfId="12"/>
    <tableColumn id="2" xr3:uid="{E6B746BA-FB6B-4D51-8F2C-A256626D76A5}" name="Out: MJDN" dataDxfId="11">
      <calculatedColumnFormula array="1">CHRONO.MJDATE_TO_MJDN(Table791213142[[#This Row],[JDate]])</calculatedColumnFormula>
    </tableColumn>
  </tableColumns>
  <tableStyleInfo name="TableStyleMedium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DDCBE2FF-A2EB-429F-B392-933AB146213C}" name="Table39" displayName="Table39" ref="A14:C20" totalsRowShown="0" headerRowDxfId="10" tableBorderDxfId="9">
  <tableColumns count="3">
    <tableColumn id="2" xr3:uid="{075AD26A-F421-4B1C-A41C-75928F5E496D}" name="ExcelDate" dataDxfId="8">
      <calculatedColumnFormula array="1">CHRONO.MJDATE_TO_EXCELDATE(#REF!)</calculatedColumnFormula>
    </tableColumn>
    <tableColumn id="3" xr3:uid="{E34377A2-C6C5-4E9C-BB8F-EB9FA4B8FC26}" name="Out: MJDate" dataDxfId="7">
      <calculatedColumnFormula array="1">CHRONO.EXCELDATE_TO_MJDATE(Table39[[#This Row],[ExcelDate]])</calculatedColumnFormula>
    </tableColumn>
    <tableColumn id="4" xr3:uid="{5EC9CAD6-F6DA-4151-A3E9-E6F5559886FB}" name="Out: ExcelDate" dataDxfId="6">
      <calculatedColumnFormula array="1">CHRONO.MJDATE_TO_EXCELDATE(Table39[[#This Row],[Out: MJDate]])</calculatedColumnFormula>
    </tableColumn>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4E48EEAE-5C2C-4CF2-A612-D0CE59A50879}" name="Table3941" displayName="Table3941" ref="A36:D42" totalsRowShown="0" headerRowDxfId="5" tableBorderDxfId="4">
  <tableColumns count="4">
    <tableColumn id="1" xr3:uid="{180DCA52-6E21-41C7-903C-FF601B2DA413}" name="Expression" dataDxfId="3"/>
    <tableColumn id="2" xr3:uid="{C4A2816B-3A37-4D1F-91C6-B14E42C1786F}" name="Out: ExcelDate" dataDxfId="2">
      <calculatedColumnFormula array="1">CHRONO.USDATE_TO_EXCELDATE(Table3941[[#This Row],[Expression]])</calculatedColumnFormula>
    </tableColumn>
    <tableColumn id="4" xr3:uid="{266977D9-CF5B-4FE3-9CF4-8F7841082A30}" name="Options" dataDxfId="1"/>
    <tableColumn id="3" xr3:uid="{A1F4CDB5-947B-41EB-955F-8EC52C95648E}" name="Out: USDate" dataDxfId="0">
      <calculatedColumnFormula array="1">CHRONO.EXCELDATE_TO_USDATE(Table3941[[#This Row],[Out: ExcelDate]],Table3941[[#This Row],[Options]])</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76" row="7">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5CFAD08-923A-4227-91B8-7DF73CB9D366}">
  <we:reference id="wa200003696" version="1.2.0.0" store="en-US" storeType="OMEX"/>
  <we:alternateReferences>
    <we:reference id="wa200003696" version="1.2.0.0" store="wa200003696" storeType="OMEX"/>
  </we:alternateReferences>
  <we:properties>
    <we:property name="projectV0_1-56c6e055-265e-4713-816e-a646dbb708de" value="{&quot;kind&quot;:&quot;AFEJSONBlobNode&quot;,&quot;id&quot;:&quot;{605DAEFF-E249-4472-9843-5847B50E8CF8}&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8.xml"/><Relationship Id="rId7" Type="http://schemas.openxmlformats.org/officeDocument/2006/relationships/table" Target="../tables/table12.xml"/><Relationship Id="rId2" Type="http://schemas.openxmlformats.org/officeDocument/2006/relationships/table" Target="../tables/table7.xml"/><Relationship Id="rId1" Type="http://schemas.openxmlformats.org/officeDocument/2006/relationships/printerSettings" Target="../printerSettings/printerSettings8.bin"/><Relationship Id="rId6" Type="http://schemas.openxmlformats.org/officeDocument/2006/relationships/table" Target="../tables/table11.xml"/><Relationship Id="rId5" Type="http://schemas.openxmlformats.org/officeDocument/2006/relationships/table" Target="../tables/table10.xml"/><Relationship Id="rId4"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A88C0-A1E4-43ED-9886-48239CED662E}">
  <dimension ref="A1:O262"/>
  <sheetViews>
    <sheetView zoomScaleNormal="100" workbookViewId="0"/>
  </sheetViews>
  <sheetFormatPr defaultRowHeight="15" x14ac:dyDescent="0.25"/>
  <cols>
    <col min="1" max="1" width="20.42578125" customWidth="1"/>
    <col min="2" max="2" width="32.28515625" bestFit="1" customWidth="1"/>
    <col min="3" max="3" width="25.140625" bestFit="1" customWidth="1"/>
    <col min="4" max="4" width="16.5703125" customWidth="1"/>
    <col min="5" max="5" width="31.140625" bestFit="1" customWidth="1"/>
    <col min="6" max="6" width="15.7109375" bestFit="1" customWidth="1"/>
    <col min="7" max="7" width="12.85546875" bestFit="1" customWidth="1"/>
    <col min="8" max="8" width="8.42578125" bestFit="1" customWidth="1"/>
    <col min="9" max="9" width="9.28515625" bestFit="1" customWidth="1"/>
    <col min="10" max="10" width="7.28515625" bestFit="1" customWidth="1"/>
    <col min="11" max="11" width="6.28515625" bestFit="1" customWidth="1"/>
  </cols>
  <sheetData>
    <row r="1" spans="1:3" ht="19.5" x14ac:dyDescent="0.3">
      <c r="A1" s="1" t="s">
        <v>746</v>
      </c>
      <c r="B1" s="1"/>
    </row>
    <row r="3" spans="1:3" x14ac:dyDescent="0.25">
      <c r="A3" s="4" t="s">
        <v>424</v>
      </c>
      <c r="B3" s="5" t="s">
        <v>300</v>
      </c>
      <c r="C3" s="6" t="s">
        <v>299</v>
      </c>
    </row>
    <row r="4" spans="1:3" x14ac:dyDescent="0.25">
      <c r="A4" s="7"/>
      <c r="B4" s="8">
        <f ca="1">OFFSET($A$1,ROW()-1,COLUMN()-2)</f>
        <v>0</v>
      </c>
      <c r="C4" s="9" t="str" cm="1">
        <f t="array" aca="1" ref="C4" ca="1">FN.NULLIFY(OFFSET($A$1,ROW()-1,COLUMN()-3))</f>
        <v/>
      </c>
    </row>
    <row r="5" spans="1:3" x14ac:dyDescent="0.25">
      <c r="A5" s="10" t="s">
        <v>1</v>
      </c>
      <c r="B5" s="11" t="str">
        <f t="shared" ref="B5:B9" ca="1" si="0">OFFSET($A$1,ROW()-1,COLUMN()-2)</f>
        <v>Text</v>
      </c>
      <c r="C5" s="12" t="str" cm="1">
        <f t="array" aca="1" ref="C5" ca="1">FN.NULLIFY(OFFSET($A$1,ROW()-1,COLUMN()-3))</f>
        <v>Text</v>
      </c>
    </row>
    <row r="6" spans="1:3" x14ac:dyDescent="0.25">
      <c r="A6" s="7" t="e">
        <v>#VALUE!</v>
      </c>
      <c r="B6" s="8" t="e">
        <f t="shared" ca="1" si="0"/>
        <v>#VALUE!</v>
      </c>
      <c r="C6" s="9" t="e" cm="1">
        <f t="array" aca="1" ref="C6" ca="1">FN.NULLIFY(OFFSET($A$1,ROW()-1,COLUMN()-3))</f>
        <v>#VALUE!</v>
      </c>
    </row>
    <row r="7" spans="1:3" x14ac:dyDescent="0.25">
      <c r="A7" s="10">
        <v>1</v>
      </c>
      <c r="B7" s="11">
        <f t="shared" ca="1" si="0"/>
        <v>1</v>
      </c>
      <c r="C7" s="12" cm="1">
        <f t="array" aca="1" ref="C7" ca="1">FN.NULLIFY(OFFSET($A$1,ROW()-1,COLUMN()-3))</f>
        <v>1</v>
      </c>
    </row>
    <row r="8" spans="1:3" x14ac:dyDescent="0.25">
      <c r="A8" s="226">
        <v>44927</v>
      </c>
      <c r="B8" s="8">
        <f t="shared" ca="1" si="0"/>
        <v>44927</v>
      </c>
      <c r="C8" s="9" cm="1">
        <f t="array" aca="1" ref="C8" ca="1">FN.NULLIFY(OFFSET($A$1,ROW()-1,COLUMN()-3))</f>
        <v>44927</v>
      </c>
    </row>
    <row r="9" spans="1:3" x14ac:dyDescent="0.25">
      <c r="A9" s="227" t="s">
        <v>225</v>
      </c>
      <c r="B9" s="130" t="str">
        <f t="shared" ca="1" si="0"/>
        <v>4</v>
      </c>
      <c r="C9" s="131" t="str" cm="1">
        <f t="array" aca="1" ref="C9" ca="1">FN.NULLIFY(OFFSET($A$1,ROW()-1,COLUMN()-3))</f>
        <v>4</v>
      </c>
    </row>
    <row r="10" spans="1:3" x14ac:dyDescent="0.25">
      <c r="A10" s="160"/>
    </row>
    <row r="12" spans="1:3" ht="19.5" x14ac:dyDescent="0.3">
      <c r="A12" s="1" t="s">
        <v>425</v>
      </c>
      <c r="B12" s="1"/>
    </row>
    <row r="14" spans="1:3" x14ac:dyDescent="0.25">
      <c r="A14" s="4" t="s">
        <v>422</v>
      </c>
      <c r="B14" s="6" t="s">
        <v>416</v>
      </c>
    </row>
    <row r="15" spans="1:3" x14ac:dyDescent="0.25">
      <c r="A15" s="7"/>
      <c r="B15" s="9" cm="1">
        <f t="array" ref="B15:B21">FN.COERCE(A15:A21)</f>
        <v>0</v>
      </c>
    </row>
    <row r="16" spans="1:3" x14ac:dyDescent="0.25">
      <c r="A16" s="10" t="s">
        <v>1</v>
      </c>
      <c r="B16" s="12">
        <v>1</v>
      </c>
    </row>
    <row r="17" spans="1:2" x14ac:dyDescent="0.25">
      <c r="A17" s="7" t="e">
        <v>#N/A</v>
      </c>
      <c r="B17" s="9" t="e">
        <v>#N/A</v>
      </c>
    </row>
    <row r="18" spans="1:2" x14ac:dyDescent="0.25">
      <c r="A18" s="10" t="b">
        <v>1</v>
      </c>
      <c r="B18" s="12">
        <v>0</v>
      </c>
    </row>
    <row r="19" spans="1:2" x14ac:dyDescent="0.25">
      <c r="A19" s="228" t="b">
        <v>0</v>
      </c>
      <c r="B19" s="9">
        <v>0</v>
      </c>
    </row>
    <row r="20" spans="1:2" x14ac:dyDescent="0.25">
      <c r="A20" s="10">
        <v>45</v>
      </c>
      <c r="B20" s="12">
        <v>45</v>
      </c>
    </row>
    <row r="21" spans="1:2" x14ac:dyDescent="0.25">
      <c r="A21" s="219" t="s">
        <v>417</v>
      </c>
      <c r="B21" s="216">
        <v>12</v>
      </c>
    </row>
    <row r="24" spans="1:2" ht="19.5" x14ac:dyDescent="0.3">
      <c r="A24" s="1" t="s">
        <v>686</v>
      </c>
      <c r="B24" s="1"/>
    </row>
    <row r="26" spans="1:2" x14ac:dyDescent="0.25">
      <c r="A26" s="4" t="s">
        <v>687</v>
      </c>
      <c r="B26" s="6" t="s">
        <v>688</v>
      </c>
    </row>
    <row r="27" spans="1:2" x14ac:dyDescent="0.25">
      <c r="A27" s="7"/>
      <c r="B27" s="9" t="str" cm="1">
        <f t="array" ref="B27:B33">FN.LANGUAGE_ID(A27:A33)</f>
        <v/>
      </c>
    </row>
    <row r="28" spans="1:2" x14ac:dyDescent="0.25">
      <c r="A28" s="10" t="s">
        <v>1</v>
      </c>
      <c r="B28" s="12" t="e">
        <v>#VALUE!</v>
      </c>
    </row>
    <row r="29" spans="1:2" x14ac:dyDescent="0.25">
      <c r="A29" s="7" t="e">
        <v>#N/A</v>
      </c>
      <c r="B29" s="9" t="e">
        <v>#N/A</v>
      </c>
    </row>
    <row r="30" spans="1:2" x14ac:dyDescent="0.25">
      <c r="A30" s="10" t="s">
        <v>685</v>
      </c>
      <c r="B30" s="12" t="str">
        <v>0009</v>
      </c>
    </row>
    <row r="31" spans="1:2" x14ac:dyDescent="0.25">
      <c r="A31" s="228" t="s">
        <v>689</v>
      </c>
      <c r="B31" s="9" t="str">
        <v>000C</v>
      </c>
    </row>
    <row r="32" spans="1:2" x14ac:dyDescent="0.25">
      <c r="A32" s="10" t="s">
        <v>690</v>
      </c>
      <c r="B32" s="12" t="str">
        <v>0007</v>
      </c>
    </row>
    <row r="33" spans="1:2" x14ac:dyDescent="0.25">
      <c r="A33" s="219" t="s">
        <v>691</v>
      </c>
      <c r="B33" s="216" t="str">
        <v>0039</v>
      </c>
    </row>
    <row r="36" spans="1:2" ht="19.5" x14ac:dyDescent="0.3">
      <c r="A36" s="1" t="s">
        <v>692</v>
      </c>
    </row>
    <row r="37" spans="1:2" x14ac:dyDescent="0.25">
      <c r="A37" s="211" t="b" cm="1">
        <f t="array" ref="A37">FN.NORTH_AMERICAN_REGION()</f>
        <v>0</v>
      </c>
    </row>
    <row r="40" spans="1:2" ht="19.5" x14ac:dyDescent="0.3">
      <c r="A40" s="1" t="s">
        <v>421</v>
      </c>
      <c r="B40" s="1"/>
    </row>
    <row r="42" spans="1:2" x14ac:dyDescent="0.25">
      <c r="A42" s="4" t="s">
        <v>422</v>
      </c>
      <c r="B42" s="6" t="s">
        <v>230</v>
      </c>
    </row>
    <row r="43" spans="1:2" x14ac:dyDescent="0.25">
      <c r="A43" s="7"/>
      <c r="B43" s="9" t="b" cm="1">
        <f t="array" ref="B43:B48">FN.IS_EMPTY(A43:A48)</f>
        <v>1</v>
      </c>
    </row>
    <row r="44" spans="1:2" x14ac:dyDescent="0.25">
      <c r="A44" s="10" t="s">
        <v>1</v>
      </c>
      <c r="B44" s="12" t="b">
        <v>0</v>
      </c>
    </row>
    <row r="45" spans="1:2" x14ac:dyDescent="0.25">
      <c r="A45" s="7" t="e">
        <v>#VALUE!</v>
      </c>
      <c r="B45" s="9" t="b">
        <v>0</v>
      </c>
    </row>
    <row r="46" spans="1:2" x14ac:dyDescent="0.25">
      <c r="A46" s="10">
        <v>0</v>
      </c>
      <c r="B46" s="12" t="b">
        <v>0</v>
      </c>
    </row>
    <row r="47" spans="1:2" x14ac:dyDescent="0.25">
      <c r="A47" s="226">
        <v>44927</v>
      </c>
      <c r="B47" s="9" t="b">
        <v>0</v>
      </c>
    </row>
    <row r="48" spans="1:2" x14ac:dyDescent="0.25">
      <c r="A48" s="227" t="s">
        <v>225</v>
      </c>
      <c r="B48" s="131" t="b">
        <v>0</v>
      </c>
    </row>
    <row r="50" spans="1:2" x14ac:dyDescent="0.25">
      <c r="A50" s="160"/>
    </row>
    <row r="51" spans="1:2" ht="19.5" x14ac:dyDescent="0.3">
      <c r="A51" s="1" t="s">
        <v>423</v>
      </c>
      <c r="B51" s="1"/>
    </row>
    <row r="53" spans="1:2" x14ac:dyDescent="0.25">
      <c r="A53" s="4" t="s">
        <v>422</v>
      </c>
      <c r="B53" s="6" t="s">
        <v>490</v>
      </c>
    </row>
    <row r="54" spans="1:2" x14ac:dyDescent="0.25">
      <c r="A54" s="7"/>
      <c r="B54" s="9" t="b" cm="1">
        <f t="array" ref="B54:B59">FN.IS_NUMERIC_NULL(A54:A59)</f>
        <v>1</v>
      </c>
    </row>
    <row r="55" spans="1:2" x14ac:dyDescent="0.25">
      <c r="A55" s="10" t="s">
        <v>1</v>
      </c>
      <c r="B55" s="12" t="b">
        <v>0</v>
      </c>
    </row>
    <row r="56" spans="1:2" x14ac:dyDescent="0.25">
      <c r="A56" s="7" t="e">
        <v>#VALUE!</v>
      </c>
      <c r="B56" s="9" t="b">
        <v>0</v>
      </c>
    </row>
    <row r="57" spans="1:2" x14ac:dyDescent="0.25">
      <c r="A57" s="10">
        <v>1</v>
      </c>
      <c r="B57" s="12" t="b">
        <v>1</v>
      </c>
    </row>
    <row r="58" spans="1:2" x14ac:dyDescent="0.25">
      <c r="A58" s="226">
        <v>44927</v>
      </c>
      <c r="B58" s="9" t="b">
        <v>1</v>
      </c>
    </row>
    <row r="59" spans="1:2" x14ac:dyDescent="0.25">
      <c r="A59" s="227" t="s">
        <v>225</v>
      </c>
      <c r="B59" s="131" t="b">
        <v>0</v>
      </c>
    </row>
    <row r="62" spans="1:2" ht="19.5" x14ac:dyDescent="0.3">
      <c r="A62" s="1" t="s">
        <v>226</v>
      </c>
      <c r="B62" s="1"/>
    </row>
    <row r="64" spans="1:2" x14ac:dyDescent="0.25">
      <c r="A64" s="4" t="s">
        <v>97</v>
      </c>
      <c r="B64" s="6" t="s">
        <v>489</v>
      </c>
    </row>
    <row r="65" spans="1:2" x14ac:dyDescent="0.25">
      <c r="A65" s="7"/>
      <c r="B65" s="9" t="b" cm="1">
        <f t="array" ref="B65:B71">FN.IS_INTEGER(A65:A71)</f>
        <v>0</v>
      </c>
    </row>
    <row r="66" spans="1:2" x14ac:dyDescent="0.25">
      <c r="A66" s="10" t="s">
        <v>1</v>
      </c>
      <c r="B66" s="12" t="b">
        <v>0</v>
      </c>
    </row>
    <row r="67" spans="1:2" x14ac:dyDescent="0.25">
      <c r="A67" s="7" t="e">
        <v>#VALUE!</v>
      </c>
      <c r="B67" s="9" t="b">
        <v>0</v>
      </c>
    </row>
    <row r="68" spans="1:2" x14ac:dyDescent="0.25">
      <c r="A68" s="10">
        <v>0</v>
      </c>
      <c r="B68" s="12" t="b">
        <v>1</v>
      </c>
    </row>
    <row r="69" spans="1:2" x14ac:dyDescent="0.25">
      <c r="A69" s="7">
        <v>1</v>
      </c>
      <c r="B69" s="9" t="b">
        <v>1</v>
      </c>
    </row>
    <row r="70" spans="1:2" x14ac:dyDescent="0.25">
      <c r="A70" s="10">
        <v>1.5</v>
      </c>
      <c r="B70" s="12" t="b">
        <v>0</v>
      </c>
    </row>
    <row r="71" spans="1:2" x14ac:dyDescent="0.25">
      <c r="A71" s="135">
        <v>9.9999999999999998E-17</v>
      </c>
      <c r="B71" s="216" t="b">
        <v>1</v>
      </c>
    </row>
    <row r="74" spans="1:2" ht="19.5" x14ac:dyDescent="0.3">
      <c r="A74" s="1" t="s">
        <v>436</v>
      </c>
      <c r="B74" s="1"/>
    </row>
    <row r="76" spans="1:2" x14ac:dyDescent="0.25">
      <c r="A76" s="4" t="s">
        <v>97</v>
      </c>
      <c r="B76" s="6" t="s">
        <v>488</v>
      </c>
    </row>
    <row r="77" spans="1:2" x14ac:dyDescent="0.25">
      <c r="A77" s="7"/>
      <c r="B77" s="9" t="b" cm="1">
        <f t="array" ref="B77:B83">FN.IS_DECIMAL(A77:A83)</f>
        <v>0</v>
      </c>
    </row>
    <row r="78" spans="1:2" x14ac:dyDescent="0.25">
      <c r="A78" s="10" t="s">
        <v>1</v>
      </c>
      <c r="B78" s="12" t="b">
        <v>0</v>
      </c>
    </row>
    <row r="79" spans="1:2" x14ac:dyDescent="0.25">
      <c r="A79" s="7" t="e">
        <v>#VALUE!</v>
      </c>
      <c r="B79" s="9" t="b">
        <v>0</v>
      </c>
    </row>
    <row r="80" spans="1:2" x14ac:dyDescent="0.25">
      <c r="A80" s="10">
        <v>1</v>
      </c>
      <c r="B80" s="12" t="b">
        <v>0</v>
      </c>
    </row>
    <row r="81" spans="1:2" x14ac:dyDescent="0.25">
      <c r="A81" s="7">
        <v>1.5</v>
      </c>
      <c r="B81" s="9" t="b">
        <v>1</v>
      </c>
    </row>
    <row r="82" spans="1:2" x14ac:dyDescent="0.25">
      <c r="A82" s="314">
        <v>1E-14</v>
      </c>
      <c r="B82" s="12" t="b">
        <v>1</v>
      </c>
    </row>
    <row r="83" spans="1:2" x14ac:dyDescent="0.25">
      <c r="A83" s="135">
        <v>9.9999999999999998E-17</v>
      </c>
      <c r="B83" s="216" t="b">
        <v>0</v>
      </c>
    </row>
    <row r="86" spans="1:2" ht="19.5" x14ac:dyDescent="0.3">
      <c r="A86" s="1" t="s">
        <v>228</v>
      </c>
      <c r="B86" s="1"/>
    </row>
    <row r="88" spans="1:2" x14ac:dyDescent="0.25">
      <c r="A88" s="4" t="s">
        <v>97</v>
      </c>
      <c r="B88" s="6" t="s">
        <v>229</v>
      </c>
    </row>
    <row r="89" spans="1:2" x14ac:dyDescent="0.25">
      <c r="A89" s="7"/>
      <c r="B89" s="9" t="str" cm="1">
        <f t="array" ref="B89:B95">FN.DECIMALS(A89:A95)</f>
        <v/>
      </c>
    </row>
    <row r="90" spans="1:2" x14ac:dyDescent="0.25">
      <c r="A90" s="10" t="s">
        <v>1</v>
      </c>
      <c r="B90" s="12" t="e">
        <v>#VALUE!</v>
      </c>
    </row>
    <row r="91" spans="1:2" x14ac:dyDescent="0.25">
      <c r="A91" s="7">
        <v>100000.0012</v>
      </c>
      <c r="B91" s="9">
        <v>4</v>
      </c>
    </row>
    <row r="92" spans="1:2" x14ac:dyDescent="0.25">
      <c r="A92" s="10">
        <v>1.23456789012345E-6</v>
      </c>
      <c r="B92" s="12">
        <v>20</v>
      </c>
    </row>
    <row r="93" spans="1:2" x14ac:dyDescent="0.25">
      <c r="A93" s="228">
        <f>1/3</f>
        <v>0.33333333333333331</v>
      </c>
      <c r="B93" s="9">
        <v>15</v>
      </c>
    </row>
    <row r="94" spans="1:2" x14ac:dyDescent="0.25">
      <c r="A94" s="10">
        <v>9.9999999999999995E-7</v>
      </c>
      <c r="B94" s="12">
        <v>6</v>
      </c>
    </row>
    <row r="95" spans="1:2" x14ac:dyDescent="0.25">
      <c r="A95" s="135">
        <v>0</v>
      </c>
      <c r="B95" s="216">
        <v>0</v>
      </c>
    </row>
    <row r="98" spans="1:2" ht="19.5" x14ac:dyDescent="0.3">
      <c r="A98" s="1" t="s">
        <v>426</v>
      </c>
    </row>
    <row r="100" spans="1:2" x14ac:dyDescent="0.25">
      <c r="A100" s="4" t="s">
        <v>422</v>
      </c>
      <c r="B100" s="6" t="s">
        <v>227</v>
      </c>
    </row>
    <row r="101" spans="1:2" x14ac:dyDescent="0.25">
      <c r="A101" s="7"/>
      <c r="B101" s="9" t="str" cm="1">
        <f t="array" ref="B101:B113">FN.ORDINAL_VALUE(A101:A113)</f>
        <v/>
      </c>
    </row>
    <row r="102" spans="1:2" x14ac:dyDescent="0.25">
      <c r="A102" s="10" t="s">
        <v>1</v>
      </c>
      <c r="B102" s="12" t="e">
        <v>#VALUE!</v>
      </c>
    </row>
    <row r="103" spans="1:2" x14ac:dyDescent="0.25">
      <c r="A103" s="44" t="s">
        <v>576</v>
      </c>
      <c r="B103" s="9">
        <v>25</v>
      </c>
    </row>
    <row r="104" spans="1:2" x14ac:dyDescent="0.25">
      <c r="A104" s="41" t="s">
        <v>396</v>
      </c>
      <c r="B104" s="12">
        <v>11</v>
      </c>
    </row>
    <row r="105" spans="1:2" x14ac:dyDescent="0.25">
      <c r="A105" s="304" t="s">
        <v>575</v>
      </c>
      <c r="B105" s="9" t="e">
        <v>#NUM!</v>
      </c>
    </row>
    <row r="106" spans="1:2" x14ac:dyDescent="0.25">
      <c r="A106" s="41" t="s">
        <v>398</v>
      </c>
      <c r="B106" s="12">
        <v>1</v>
      </c>
    </row>
    <row r="107" spans="1:2" x14ac:dyDescent="0.25">
      <c r="A107" s="304" t="s">
        <v>397</v>
      </c>
      <c r="B107" s="9">
        <v>12</v>
      </c>
    </row>
    <row r="108" spans="1:2" x14ac:dyDescent="0.25">
      <c r="A108" s="41" t="s">
        <v>402</v>
      </c>
      <c r="B108" s="12" t="e">
        <v>#VALUE!</v>
      </c>
    </row>
    <row r="109" spans="1:2" x14ac:dyDescent="0.25">
      <c r="A109" s="304" t="s">
        <v>406</v>
      </c>
      <c r="B109" s="9" t="e">
        <v>#VALUE!</v>
      </c>
    </row>
    <row r="110" spans="1:2" x14ac:dyDescent="0.25">
      <c r="A110" s="41" t="s">
        <v>399</v>
      </c>
      <c r="B110" s="12">
        <v>13</v>
      </c>
    </row>
    <row r="111" spans="1:2" x14ac:dyDescent="0.25">
      <c r="A111" s="304" t="s">
        <v>400</v>
      </c>
      <c r="B111" s="9">
        <v>3</v>
      </c>
    </row>
    <row r="112" spans="1:2" x14ac:dyDescent="0.25">
      <c r="A112" s="41" t="s">
        <v>401</v>
      </c>
      <c r="B112" s="12">
        <v>142</v>
      </c>
    </row>
    <row r="113" spans="1:4" x14ac:dyDescent="0.25">
      <c r="A113" s="305" t="s">
        <v>405</v>
      </c>
      <c r="B113" s="16">
        <v>234561651</v>
      </c>
      <c r="D113" s="46"/>
    </row>
    <row r="116" spans="1:4" ht="19.5" x14ac:dyDescent="0.3">
      <c r="A116" s="1" t="s">
        <v>403</v>
      </c>
    </row>
    <row r="118" spans="1:4" x14ac:dyDescent="0.25">
      <c r="A118" s="6" t="s">
        <v>494</v>
      </c>
      <c r="B118" s="6" t="s">
        <v>404</v>
      </c>
    </row>
    <row r="119" spans="1:4" x14ac:dyDescent="0.25">
      <c r="A119" s="7"/>
      <c r="B119" s="9" t="str" cm="1">
        <f t="array" ref="B119:B126">FN.FORMAT_ORDINAL(A119:A126)</f>
        <v/>
      </c>
    </row>
    <row r="120" spans="1:4" x14ac:dyDescent="0.25">
      <c r="A120" s="10" t="s">
        <v>1</v>
      </c>
      <c r="B120" s="12" t="e">
        <v>#VALUE!</v>
      </c>
    </row>
    <row r="121" spans="1:4" x14ac:dyDescent="0.25">
      <c r="A121" s="44">
        <v>25</v>
      </c>
      <c r="B121" s="9" t="str">
        <v>25th</v>
      </c>
    </row>
    <row r="122" spans="1:4" x14ac:dyDescent="0.25">
      <c r="A122" s="41" t="s">
        <v>495</v>
      </c>
      <c r="B122" s="12" t="str">
        <v>11th</v>
      </c>
    </row>
    <row r="123" spans="1:4" x14ac:dyDescent="0.25">
      <c r="A123" s="304" t="s">
        <v>496</v>
      </c>
      <c r="B123" s="9" t="e">
        <v>#NUM!</v>
      </c>
    </row>
    <row r="124" spans="1:4" x14ac:dyDescent="0.25">
      <c r="A124" s="41">
        <v>-1</v>
      </c>
      <c r="B124" s="12" t="e">
        <v>#NUM!</v>
      </c>
    </row>
    <row r="125" spans="1:4" x14ac:dyDescent="0.25">
      <c r="A125" s="304">
        <v>0</v>
      </c>
      <c r="B125" s="9" t="str">
        <v>0th</v>
      </c>
    </row>
    <row r="126" spans="1:4" x14ac:dyDescent="0.25">
      <c r="A126" s="349">
        <v>1234567893</v>
      </c>
      <c r="B126" s="54" t="str">
        <v>1,234,567,893rd</v>
      </c>
    </row>
    <row r="129" spans="1:4" ht="19.5" x14ac:dyDescent="0.3">
      <c r="A129" s="1" t="s">
        <v>611</v>
      </c>
    </row>
    <row r="131" spans="1:4" x14ac:dyDescent="0.25">
      <c r="A131" s="6" t="s">
        <v>618</v>
      </c>
      <c r="B131" s="6" t="s">
        <v>618</v>
      </c>
      <c r="C131" s="6" t="s">
        <v>612</v>
      </c>
      <c r="D131" s="6" t="s">
        <v>612</v>
      </c>
    </row>
    <row r="132" spans="1:4" x14ac:dyDescent="0.25">
      <c r="A132" s="7"/>
      <c r="B132" s="9" t="s">
        <v>613</v>
      </c>
      <c r="C132" s="7" t="str" cm="1">
        <f t="array" ref="C132:D134">FN.ESCAPE_SEARCH_TERM(A132:B134)</f>
        <v/>
      </c>
      <c r="D132" s="9" t="str">
        <v>ABC~*DEF~?</v>
      </c>
    </row>
    <row r="133" spans="1:4" x14ac:dyDescent="0.25">
      <c r="A133" s="10" t="s">
        <v>1</v>
      </c>
      <c r="B133" s="12" t="s">
        <v>614</v>
      </c>
      <c r="C133" s="10" t="str">
        <v>Text</v>
      </c>
      <c r="D133" s="12" t="str">
        <v>~?~~~?~~~?</v>
      </c>
    </row>
    <row r="134" spans="1:4" x14ac:dyDescent="0.25">
      <c r="A134" s="266">
        <v>0</v>
      </c>
      <c r="B134" s="16" t="e">
        <v>#NUM!</v>
      </c>
      <c r="C134" s="266" t="str">
        <v>0</v>
      </c>
      <c r="D134" s="16" t="e">
        <v>#NUM!</v>
      </c>
    </row>
    <row r="137" spans="1:4" ht="19.5" x14ac:dyDescent="0.3">
      <c r="A137" s="1" t="s">
        <v>624</v>
      </c>
    </row>
    <row r="139" spans="1:4" x14ac:dyDescent="0.25">
      <c r="A139" s="6" t="s">
        <v>621</v>
      </c>
      <c r="B139" t="s">
        <v>627</v>
      </c>
    </row>
    <row r="140" spans="1:4" x14ac:dyDescent="0.25">
      <c r="A140" s="6" t="s">
        <v>622</v>
      </c>
      <c r="B140">
        <v>1</v>
      </c>
    </row>
    <row r="141" spans="1:4" x14ac:dyDescent="0.25">
      <c r="A141" s="6" t="s">
        <v>625</v>
      </c>
      <c r="B141">
        <v>2</v>
      </c>
    </row>
    <row r="142" spans="1:4" x14ac:dyDescent="0.25">
      <c r="A142" s="6" t="s">
        <v>619</v>
      </c>
      <c r="B142" s="6" t="s">
        <v>619</v>
      </c>
      <c r="C142" s="6" t="s">
        <v>620</v>
      </c>
      <c r="D142" s="6" t="s">
        <v>620</v>
      </c>
    </row>
    <row r="143" spans="1:4" x14ac:dyDescent="0.25">
      <c r="A143" s="7" t="s">
        <v>354</v>
      </c>
      <c r="B143" s="9" t="s">
        <v>147</v>
      </c>
      <c r="C143" s="7" cm="1">
        <f t="array" ref="C143:D145">FN.FIND_LITERAL(A143:B145,B139,B140,B141)</f>
        <v>11</v>
      </c>
      <c r="D143" s="9">
        <v>4</v>
      </c>
    </row>
    <row r="144" spans="1:4" x14ac:dyDescent="0.25">
      <c r="A144" s="10" t="s">
        <v>156</v>
      </c>
      <c r="B144" s="12" t="s">
        <v>623</v>
      </c>
      <c r="C144" s="10">
        <v>0</v>
      </c>
      <c r="D144" s="12">
        <v>7</v>
      </c>
    </row>
    <row r="145" spans="1:4" x14ac:dyDescent="0.25">
      <c r="A145" s="266" t="s">
        <v>626</v>
      </c>
      <c r="B145" s="16" t="s">
        <v>615</v>
      </c>
      <c r="C145" s="266">
        <v>12</v>
      </c>
      <c r="D145" s="16">
        <v>9</v>
      </c>
    </row>
    <row r="148" spans="1:4" ht="19.5" x14ac:dyDescent="0.3">
      <c r="A148" s="1" t="s">
        <v>580</v>
      </c>
      <c r="B148" s="1"/>
      <c r="C148" s="1"/>
    </row>
    <row r="150" spans="1:4" x14ac:dyDescent="0.25">
      <c r="A150" s="4" t="s">
        <v>578</v>
      </c>
      <c r="B150" s="5" t="s">
        <v>136</v>
      </c>
      <c r="C150" s="5" t="s">
        <v>314</v>
      </c>
      <c r="D150" s="6" t="s">
        <v>137</v>
      </c>
    </row>
    <row r="151" spans="1:4" x14ac:dyDescent="0.25">
      <c r="A151" s="7"/>
      <c r="B151" s="8" t="s">
        <v>562</v>
      </c>
      <c r="C151" s="8"/>
      <c r="D151" s="9" t="b" cm="1">
        <f t="array" ref="D151">FN.VALIDATE_CHARSET($A151,$B151,$C151)</f>
        <v>0</v>
      </c>
    </row>
    <row r="152" spans="1:4" x14ac:dyDescent="0.25">
      <c r="A152" s="10" t="s">
        <v>1</v>
      </c>
      <c r="B152" s="11"/>
      <c r="C152" s="11"/>
      <c r="D152" s="12" t="b" cm="1">
        <f t="array" ref="D152">FN.VALIDATE_CHARSET($A152,$B152,$C152)</f>
        <v>0</v>
      </c>
    </row>
    <row r="153" spans="1:4" x14ac:dyDescent="0.25">
      <c r="A153" s="7" t="s">
        <v>139</v>
      </c>
      <c r="B153" s="8" t="s">
        <v>138</v>
      </c>
      <c r="C153" s="8"/>
      <c r="D153" s="9" t="b" cm="1">
        <f t="array" ref="D153">FN.VALIDATE_CHARSET($A153,$B153,$C153)</f>
        <v>1</v>
      </c>
    </row>
    <row r="154" spans="1:4" x14ac:dyDescent="0.25">
      <c r="A154" s="10" t="s">
        <v>139</v>
      </c>
      <c r="B154" s="11" t="s">
        <v>138</v>
      </c>
      <c r="C154" s="11">
        <v>1</v>
      </c>
      <c r="D154" s="12" t="b" cm="1">
        <f t="array" ref="D154">FN.VALIDATE_CHARSET($A154,$B154,$C154)</f>
        <v>0</v>
      </c>
    </row>
    <row r="155" spans="1:4" x14ac:dyDescent="0.25">
      <c r="A155" s="7" t="s">
        <v>140</v>
      </c>
      <c r="B155" s="8" t="s">
        <v>138</v>
      </c>
      <c r="C155" s="31"/>
      <c r="D155" s="9" t="b" cm="1">
        <f t="array" ref="D155">FN.VALIDATE_CHARSET($A155,$B155,$C155)</f>
        <v>1</v>
      </c>
    </row>
    <row r="156" spans="1:4" x14ac:dyDescent="0.25">
      <c r="A156" s="129" t="s">
        <v>577</v>
      </c>
      <c r="B156" s="130" t="s">
        <v>141</v>
      </c>
      <c r="C156" s="130"/>
      <c r="D156" s="131" t="b" cm="1">
        <f t="array" ref="D156">FN.VALIDATE_CHARSET($A156,$B156,$C156)</f>
        <v>1</v>
      </c>
    </row>
    <row r="159" spans="1:4" ht="19.5" x14ac:dyDescent="0.3">
      <c r="A159" s="1" t="s">
        <v>579</v>
      </c>
      <c r="B159" s="1"/>
      <c r="C159" s="1"/>
    </row>
    <row r="161" spans="1:5" x14ac:dyDescent="0.25">
      <c r="A161" s="4" t="s">
        <v>578</v>
      </c>
      <c r="B161" s="5" t="s">
        <v>136</v>
      </c>
      <c r="C161" s="5" t="s">
        <v>145</v>
      </c>
      <c r="D161" s="5" t="s">
        <v>314</v>
      </c>
      <c r="E161" s="6" t="s">
        <v>146</v>
      </c>
    </row>
    <row r="162" spans="1:5" x14ac:dyDescent="0.25">
      <c r="A162" s="7"/>
      <c r="B162" s="8"/>
      <c r="C162" s="8"/>
      <c r="D162" s="8"/>
      <c r="E162" s="9" t="str" cm="1">
        <f t="array" ref="E162">FN.REPLACE_CHARS($A162,$B162,$C162,$D162)</f>
        <v/>
      </c>
    </row>
    <row r="163" spans="1:5" x14ac:dyDescent="0.25">
      <c r="A163" s="10" t="s">
        <v>1</v>
      </c>
      <c r="B163" s="11"/>
      <c r="C163" s="11"/>
      <c r="D163" s="11"/>
      <c r="E163" s="12" t="str" cm="1">
        <f t="array" ref="E163">FN.REPLACE_CHARS($A163,$B163,$C163,$D163)</f>
        <v>Text</v>
      </c>
    </row>
    <row r="164" spans="1:5" x14ac:dyDescent="0.25">
      <c r="A164" s="7" t="s">
        <v>138</v>
      </c>
      <c r="B164" s="8" t="s">
        <v>148</v>
      </c>
      <c r="C164" s="8" t="s">
        <v>147</v>
      </c>
      <c r="D164" s="8"/>
      <c r="E164" s="9" t="str" cm="1">
        <f t="array" ref="E164">FN.REPLACE_CHARS($A164,$B164,$C164,$D164)</f>
        <v>***DEFGHIJKLMNO***STUVWXYZ</v>
      </c>
    </row>
    <row r="165" spans="1:5" x14ac:dyDescent="0.25">
      <c r="A165" s="129" t="s">
        <v>616</v>
      </c>
      <c r="B165" s="130" t="s">
        <v>147</v>
      </c>
      <c r="C165" s="229" t="s">
        <v>350</v>
      </c>
      <c r="D165" s="229">
        <v>1</v>
      </c>
      <c r="E165" s="131" t="str" cm="1">
        <f t="array" ref="E165">FN.REPLACE_CHARS($A165,$B165,$C165,$D165)</f>
        <v>A_BCDEFGHIJKLMNOPQRSTUVWXYZ</v>
      </c>
    </row>
    <row r="168" spans="1:5" ht="19.5" x14ac:dyDescent="0.3">
      <c r="A168" s="1" t="s">
        <v>581</v>
      </c>
      <c r="B168" s="1"/>
      <c r="C168" s="1"/>
    </row>
    <row r="170" spans="1:5" x14ac:dyDescent="0.25">
      <c r="A170" s="4" t="s">
        <v>578</v>
      </c>
      <c r="B170" s="5" t="s">
        <v>301</v>
      </c>
      <c r="C170" s="5" t="s">
        <v>302</v>
      </c>
      <c r="D170" s="5" t="s">
        <v>303</v>
      </c>
      <c r="E170" s="6" t="s">
        <v>146</v>
      </c>
    </row>
    <row r="171" spans="1:5" x14ac:dyDescent="0.25">
      <c r="A171" s="7"/>
      <c r="B171" s="8"/>
      <c r="C171" s="8"/>
      <c r="D171" s="8"/>
      <c r="E171" s="9" t="str" cm="1">
        <f t="array" ref="E171">FN.SUBSTITUTE_I($A171,$B171,$C171,$D171)</f>
        <v/>
      </c>
    </row>
    <row r="172" spans="1:5" x14ac:dyDescent="0.25">
      <c r="A172" s="10" t="s">
        <v>1</v>
      </c>
      <c r="B172" s="11"/>
      <c r="C172" s="11"/>
      <c r="D172" s="11"/>
      <c r="E172" s="12" t="str" cm="1">
        <f t="array" ref="E172">FN.SUBSTITUTE_I($A172,$B172,$C172,$D172)</f>
        <v>Text</v>
      </c>
    </row>
    <row r="173" spans="1:5" x14ac:dyDescent="0.25">
      <c r="A173" s="7" t="s">
        <v>305</v>
      </c>
      <c r="B173" s="8" t="s">
        <v>306</v>
      </c>
      <c r="C173" s="8" t="s">
        <v>304</v>
      </c>
      <c r="D173" s="8">
        <v>2</v>
      </c>
      <c r="E173" s="9" t="str" cm="1">
        <f t="array" ref="E173">FN.SUBSTITUTE_I($A173,$B173,$C173,$D173)</f>
        <v>abc:def|ghi:jkl</v>
      </c>
    </row>
    <row r="174" spans="1:5" x14ac:dyDescent="0.25">
      <c r="A174" s="129" t="s">
        <v>617</v>
      </c>
      <c r="B174" s="130" t="s">
        <v>147</v>
      </c>
      <c r="C174" s="229" t="s">
        <v>304</v>
      </c>
      <c r="D174" s="229">
        <v>-2</v>
      </c>
      <c r="E174" s="131" t="str" cm="1">
        <f t="array" ref="E174">FN.SUBSTITUTE_I($A174,$B174,$C174,$D174)</f>
        <v>abc|_abc_abc*_abc</v>
      </c>
    </row>
    <row r="177" spans="1:9" ht="19.5" x14ac:dyDescent="0.3">
      <c r="A177" s="1" t="s">
        <v>582</v>
      </c>
      <c r="B177" s="1"/>
      <c r="C177" s="1"/>
    </row>
    <row r="179" spans="1:9" x14ac:dyDescent="0.25">
      <c r="A179" s="5" t="s">
        <v>583</v>
      </c>
      <c r="B179" s="4" t="s">
        <v>133</v>
      </c>
      <c r="C179" s="5" t="s">
        <v>97</v>
      </c>
      <c r="D179" s="5" t="s">
        <v>314</v>
      </c>
      <c r="E179" s="5" t="s">
        <v>134</v>
      </c>
      <c r="F179" s="5" t="s">
        <v>149</v>
      </c>
      <c r="G179" s="5" t="s">
        <v>150</v>
      </c>
      <c r="H179" s="185" t="s">
        <v>151</v>
      </c>
      <c r="I179" s="6" t="s">
        <v>142</v>
      </c>
    </row>
    <row r="180" spans="1:9" x14ac:dyDescent="0.25">
      <c r="A180" s="7"/>
      <c r="B180" s="8"/>
      <c r="C180" s="8"/>
      <c r="D180" s="8"/>
      <c r="E180" s="8"/>
      <c r="F180" s="8"/>
      <c r="G180" s="8"/>
      <c r="H180" s="213" cm="1">
        <f t="array" ref="H180">FN.FIND_NTH_CHAR(A180,B180,C180,D180,E180,F180,G180)</f>
        <v>0</v>
      </c>
      <c r="I180" s="9"/>
    </row>
    <row r="181" spans="1:9" x14ac:dyDescent="0.25">
      <c r="A181" s="10" t="s">
        <v>143</v>
      </c>
      <c r="B181" s="11" t="s">
        <v>135</v>
      </c>
      <c r="C181" s="11">
        <v>1</v>
      </c>
      <c r="D181" s="11"/>
      <c r="E181" s="11"/>
      <c r="F181" s="11"/>
      <c r="G181" s="11"/>
      <c r="H181" s="214" cm="1">
        <f t="array" ref="H181">FN.FIND_NTH_CHAR(A181,B181,C181,D181,E181,F181,G181)</f>
        <v>6</v>
      </c>
      <c r="I181" s="12"/>
    </row>
    <row r="182" spans="1:9" x14ac:dyDescent="0.25">
      <c r="A182" s="7" t="s">
        <v>143</v>
      </c>
      <c r="B182" s="8" t="s">
        <v>135</v>
      </c>
      <c r="C182" s="8">
        <v>2</v>
      </c>
      <c r="D182" s="8"/>
      <c r="E182" s="8">
        <v>1</v>
      </c>
      <c r="F182" s="8">
        <v>7</v>
      </c>
      <c r="G182" s="8"/>
      <c r="H182" s="213" cm="1">
        <f t="array" ref="H182:I182">FN.FIND_NTH_CHAR(A182,B182,C182,D182,E182,F182,G182)</f>
        <v>10</v>
      </c>
      <c r="I182" s="9" t="str">
        <v>A</v>
      </c>
    </row>
    <row r="183" spans="1:9" x14ac:dyDescent="0.25">
      <c r="A183" s="10" t="s">
        <v>143</v>
      </c>
      <c r="B183" s="11" t="s">
        <v>135</v>
      </c>
      <c r="C183" s="11">
        <v>-2</v>
      </c>
      <c r="D183" s="11"/>
      <c r="E183" s="11">
        <v>1</v>
      </c>
      <c r="F183" s="11">
        <v>-6</v>
      </c>
      <c r="G183" s="11">
        <v>-3</v>
      </c>
      <c r="H183" s="214" cm="1">
        <f t="array" ref="H183:I183">FN.FIND_NTH_CHAR(A183,B183,C183,D183,E183,F183,G183)</f>
        <v>8</v>
      </c>
      <c r="I183" s="12" t="str">
        <v>B</v>
      </c>
    </row>
    <row r="184" spans="1:9" x14ac:dyDescent="0.25">
      <c r="A184" s="7" t="s">
        <v>315</v>
      </c>
      <c r="B184" s="8" t="s">
        <v>316</v>
      </c>
      <c r="C184" s="8">
        <v>-1</v>
      </c>
      <c r="D184" s="8"/>
      <c r="E184" s="31">
        <v>1</v>
      </c>
      <c r="F184" s="31"/>
      <c r="G184" s="8">
        <v>-4</v>
      </c>
      <c r="H184" s="213" cm="1">
        <f t="array" ref="H184:I184">FN.FIND_NTH_CHAR(A184,B184,C184,D184,E184,F184,G184)</f>
        <v>10</v>
      </c>
      <c r="I184" s="9" t="str">
        <v>C</v>
      </c>
    </row>
    <row r="185" spans="1:9" x14ac:dyDescent="0.25">
      <c r="A185" s="10" t="s">
        <v>315</v>
      </c>
      <c r="B185" s="11" t="s">
        <v>316</v>
      </c>
      <c r="C185" s="11">
        <v>3</v>
      </c>
      <c r="D185" s="11"/>
      <c r="E185" s="32">
        <v>1</v>
      </c>
      <c r="F185" s="32"/>
      <c r="G185" s="11"/>
      <c r="H185" s="214" cm="1">
        <f t="array" ref="H185:I185">FN.FIND_NTH_CHAR(A185,B185,C185,D185,E185,F185,G185)</f>
        <v>10</v>
      </c>
      <c r="I185" s="12" t="str">
        <v>C</v>
      </c>
    </row>
    <row r="186" spans="1:9" x14ac:dyDescent="0.25">
      <c r="A186" s="7" t="s">
        <v>315</v>
      </c>
      <c r="B186" s="8" t="s">
        <v>316</v>
      </c>
      <c r="C186" s="8">
        <v>4</v>
      </c>
      <c r="D186" s="8"/>
      <c r="E186" s="8">
        <v>1</v>
      </c>
      <c r="F186" s="8"/>
      <c r="G186" s="31"/>
      <c r="H186" s="236" cm="1">
        <f t="array" ref="H186:I186">FN.FIND_NTH_CHAR(A186,B186,C186,D186,E186,F186,G186)</f>
        <v>12</v>
      </c>
      <c r="I186" s="9" t="str">
        <v>D</v>
      </c>
    </row>
    <row r="187" spans="1:9" x14ac:dyDescent="0.25">
      <c r="A187" s="129" t="s">
        <v>315</v>
      </c>
      <c r="B187" s="130" t="s">
        <v>316</v>
      </c>
      <c r="C187" s="130">
        <v>-3</v>
      </c>
      <c r="D187" s="130"/>
      <c r="E187" s="130">
        <v>1</v>
      </c>
      <c r="F187" s="130"/>
      <c r="G187" s="130"/>
      <c r="H187" s="217" cm="1">
        <f t="array" ref="H187:I187">FN.FIND_NTH_CHAR(A187,B187,C187,D187,E187,F187,G187)</f>
        <v>8</v>
      </c>
      <c r="I187" s="131" t="str">
        <v>B</v>
      </c>
    </row>
    <row r="188" spans="1:9" x14ac:dyDescent="0.25">
      <c r="A188" s="7" t="s">
        <v>143</v>
      </c>
      <c r="B188" s="8" t="s">
        <v>317</v>
      </c>
      <c r="C188" s="8">
        <v>2</v>
      </c>
      <c r="D188" s="8">
        <v>1</v>
      </c>
      <c r="E188" s="8">
        <v>1</v>
      </c>
      <c r="F188" s="8"/>
      <c r="G188" s="31"/>
      <c r="H188" s="236" cm="1">
        <f t="array" ref="H188:I188">FN.FIND_NTH_CHAR(A188,B188,C188,D188,E188,F188,G188)</f>
        <v>10</v>
      </c>
      <c r="I188" s="9" t="str">
        <v>A</v>
      </c>
    </row>
    <row r="189" spans="1:9" x14ac:dyDescent="0.25">
      <c r="A189" s="129" t="s">
        <v>143</v>
      </c>
      <c r="B189" s="130" t="s">
        <v>317</v>
      </c>
      <c r="C189" s="130">
        <v>-2</v>
      </c>
      <c r="D189" s="130">
        <v>1</v>
      </c>
      <c r="E189" s="130">
        <v>1</v>
      </c>
      <c r="F189" s="130"/>
      <c r="G189" s="130"/>
      <c r="H189" s="217" cm="1">
        <f t="array" ref="H189:I189">FN.FIND_NTH_CHAR(A189,B189,C189,D189,E189,F189,G189)</f>
        <v>6</v>
      </c>
      <c r="I189" s="131" t="str">
        <v>A</v>
      </c>
    </row>
    <row r="190" spans="1:9" x14ac:dyDescent="0.25">
      <c r="A190" s="7" t="s">
        <v>315</v>
      </c>
      <c r="B190" s="8" t="s">
        <v>318</v>
      </c>
      <c r="C190" s="8">
        <v>-1</v>
      </c>
      <c r="D190" s="8">
        <v>1</v>
      </c>
      <c r="E190" s="8">
        <v>1</v>
      </c>
      <c r="F190" s="8"/>
      <c r="G190" s="31"/>
      <c r="H190" s="236" cm="1">
        <f t="array" ref="H190:I190">FN.FIND_NTH_CHAR(A190,B190,C190,D190,E190,F190,G190)</f>
        <v>10</v>
      </c>
      <c r="I190" s="9" t="str">
        <v>C</v>
      </c>
    </row>
    <row r="191" spans="1:9" x14ac:dyDescent="0.25">
      <c r="A191" s="129" t="s">
        <v>315</v>
      </c>
      <c r="B191" s="130" t="s">
        <v>319</v>
      </c>
      <c r="C191" s="130">
        <v>2</v>
      </c>
      <c r="D191" s="130">
        <v>1</v>
      </c>
      <c r="E191" s="130"/>
      <c r="F191" s="130">
        <v>4</v>
      </c>
      <c r="G191" s="130">
        <v>11</v>
      </c>
      <c r="H191" s="217" cm="1">
        <f t="array" ref="H191">FN.FIND_NTH_CHAR(A191,B191,C191,D191,E191,F191,G191)</f>
        <v>10</v>
      </c>
      <c r="I191" s="131"/>
    </row>
    <row r="194" spans="1:15" ht="19.5" x14ac:dyDescent="0.3">
      <c r="A194" s="1" t="s">
        <v>584</v>
      </c>
      <c r="B194" s="1"/>
      <c r="C194" s="1"/>
    </row>
    <row r="196" spans="1:15" x14ac:dyDescent="0.25">
      <c r="A196" s="5" t="s">
        <v>430</v>
      </c>
      <c r="B196" s="4" t="s">
        <v>347</v>
      </c>
      <c r="C196" s="5" t="s">
        <v>314</v>
      </c>
      <c r="D196" s="5" t="s">
        <v>348</v>
      </c>
      <c r="E196" s="5" t="s">
        <v>346</v>
      </c>
      <c r="F196" s="5" t="s">
        <v>309</v>
      </c>
      <c r="G196" s="5" t="s">
        <v>102</v>
      </c>
      <c r="H196" s="5" t="s">
        <v>103</v>
      </c>
      <c r="I196" s="5" t="s">
        <v>104</v>
      </c>
      <c r="J196" s="5" t="s">
        <v>310</v>
      </c>
    </row>
    <row r="197" spans="1:15" x14ac:dyDescent="0.25">
      <c r="A197" s="218"/>
      <c r="B197" s="44"/>
      <c r="C197" s="8"/>
      <c r="D197" s="8"/>
      <c r="E197" s="8"/>
      <c r="F197" s="213" cm="1">
        <f t="array" ref="F197:G197">FN.SPLIT(A197,B197,C197,D197,E197)</f>
        <v>0</v>
      </c>
      <c r="G197" s="8" t="str">
        <v/>
      </c>
      <c r="H197" s="8"/>
      <c r="I197" s="8"/>
      <c r="J197" s="72"/>
    </row>
    <row r="198" spans="1:15" x14ac:dyDescent="0.25">
      <c r="A198" s="220" t="e">
        <v>#N/A</v>
      </c>
      <c r="B198" s="220" t="s">
        <v>351</v>
      </c>
      <c r="C198" s="130"/>
      <c r="D198" s="130"/>
      <c r="E198" s="130"/>
      <c r="F198" s="217" t="e" cm="1">
        <f t="array" ref="F198:G198">FN.SPLIT(A198,B198,C198,D198,E198)</f>
        <v>#N/A</v>
      </c>
      <c r="G198" s="130" t="e">
        <v>#N/A</v>
      </c>
      <c r="H198" s="130"/>
      <c r="I198" s="130"/>
      <c r="J198" s="144"/>
    </row>
    <row r="199" spans="1:15" x14ac:dyDescent="0.25">
      <c r="A199" s="218" t="s">
        <v>1</v>
      </c>
      <c r="B199" s="44"/>
      <c r="C199" s="8"/>
      <c r="D199" s="8"/>
      <c r="E199" s="8"/>
      <c r="F199" s="213" cm="1">
        <f t="array" ref="F199:G199">FN.SPLIT(A199,B199,C199,D199,E199)</f>
        <v>1</v>
      </c>
      <c r="G199" s="8" t="str">
        <v>Text</v>
      </c>
      <c r="H199" s="8"/>
      <c r="I199" s="8"/>
      <c r="J199" s="72"/>
    </row>
    <row r="200" spans="1:15" x14ac:dyDescent="0.25">
      <c r="A200" s="220" t="s">
        <v>1</v>
      </c>
      <c r="B200" s="220" t="e">
        <v>#DIV/0!</v>
      </c>
      <c r="C200" s="130"/>
      <c r="D200" s="130"/>
      <c r="E200" s="130"/>
      <c r="F200" s="217" t="e" cm="1">
        <f t="array" ref="F200:G200">FN.SPLIT(A200,B200,C200,D200,E200)</f>
        <v>#DIV/0!</v>
      </c>
      <c r="G200" s="130" t="e">
        <v>#DIV/0!</v>
      </c>
      <c r="H200" s="130"/>
      <c r="I200" s="130"/>
      <c r="J200" s="144"/>
    </row>
    <row r="201" spans="1:15" x14ac:dyDescent="0.25">
      <c r="A201" s="267"/>
      <c r="B201" s="44" t="s">
        <v>350</v>
      </c>
      <c r="C201" s="8"/>
      <c r="D201" s="8"/>
      <c r="E201" s="8"/>
      <c r="F201" s="213" cm="1">
        <f t="array" ref="F201:G201">FN.SPLIT(A201,B201,C201,D201,E201)</f>
        <v>0</v>
      </c>
      <c r="G201" s="8" t="str">
        <v/>
      </c>
      <c r="H201" s="8"/>
      <c r="I201" s="8"/>
      <c r="J201" s="72"/>
    </row>
    <row r="202" spans="1:15" x14ac:dyDescent="0.25">
      <c r="A202" s="129" t="s">
        <v>355</v>
      </c>
      <c r="B202" s="220" t="s">
        <v>350</v>
      </c>
      <c r="C202" s="130"/>
      <c r="D202" s="130"/>
      <c r="E202" s="130">
        <v>3</v>
      </c>
      <c r="F202" s="217" cm="1">
        <f t="array" ref="F202:I202">FN.SPLIT(A202,B202,C202,D202,E202)</f>
        <v>3</v>
      </c>
      <c r="G202" s="130" t="str">
        <v/>
      </c>
      <c r="H202" s="130" t="str">
        <v/>
      </c>
      <c r="I202" s="130" t="str">
        <v>__</v>
      </c>
      <c r="J202" s="144"/>
    </row>
    <row r="203" spans="1:15" x14ac:dyDescent="0.25">
      <c r="A203" s="265" t="s">
        <v>356</v>
      </c>
      <c r="B203" s="266" t="s">
        <v>350</v>
      </c>
      <c r="C203" s="15"/>
      <c r="D203" s="15"/>
      <c r="E203" s="15"/>
      <c r="F203" s="251" cm="1">
        <f t="array" ref="F203:G203">FN.SPLIT(A203,B203,C203,D203,E203)</f>
        <v>1</v>
      </c>
      <c r="G203" s="15" t="str">
        <v>1234</v>
      </c>
      <c r="H203" s="15"/>
      <c r="I203" s="15"/>
      <c r="J203" s="74"/>
    </row>
    <row r="204" spans="1:15" x14ac:dyDescent="0.25">
      <c r="A204" s="220" t="s">
        <v>349</v>
      </c>
      <c r="B204" s="220" t="s">
        <v>350</v>
      </c>
      <c r="C204" s="130"/>
      <c r="D204" s="130"/>
      <c r="E204" s="130"/>
      <c r="F204" s="217" cm="1">
        <f t="array" ref="F204:J204">FN.SPLIT(A204,B204,C204,D204,E204)</f>
        <v>4</v>
      </c>
      <c r="G204" s="130" t="str">
        <v>123</v>
      </c>
      <c r="H204" s="130" t="str">
        <v>456</v>
      </c>
      <c r="I204" s="130" t="str">
        <v/>
      </c>
      <c r="J204" s="144" t="str">
        <v>789</v>
      </c>
    </row>
    <row r="205" spans="1:15" x14ac:dyDescent="0.25">
      <c r="A205" s="265" t="s">
        <v>353</v>
      </c>
      <c r="B205" s="266" t="s">
        <v>352</v>
      </c>
      <c r="C205" s="15">
        <v>1</v>
      </c>
      <c r="D205" s="15"/>
      <c r="E205" s="15"/>
      <c r="F205" s="251" cm="1">
        <f t="array" ref="F205:I205">FN.SPLIT(A205,B205,C205,D205,E205)</f>
        <v>3</v>
      </c>
      <c r="G205" s="15" t="str">
        <v>123</v>
      </c>
      <c r="H205" s="15" t="str">
        <v>456</v>
      </c>
      <c r="I205" s="15" t="str">
        <v>789</v>
      </c>
      <c r="J205" s="74"/>
    </row>
    <row r="206" spans="1:15" x14ac:dyDescent="0.25">
      <c r="A206" s="220" t="s">
        <v>429</v>
      </c>
      <c r="B206" s="220" t="s">
        <v>354</v>
      </c>
      <c r="C206" s="130">
        <v>1</v>
      </c>
      <c r="D206" s="130">
        <v>1</v>
      </c>
      <c r="E206" s="130">
        <v>4</v>
      </c>
      <c r="F206" s="217" cm="1">
        <f t="array" ref="F206:J206">FN.SPLIT(A206,B206,C206,D206,E206)</f>
        <v>4</v>
      </c>
      <c r="G206" s="130" t="str">
        <v>123</v>
      </c>
      <c r="H206" s="130" t="str">
        <v>456A</v>
      </c>
      <c r="I206" s="130" t="str">
        <v>7</v>
      </c>
      <c r="J206" s="144" t="str">
        <v>8a9</v>
      </c>
    </row>
    <row r="207" spans="1:15" x14ac:dyDescent="0.25">
      <c r="O207" s="46"/>
    </row>
    <row r="208" spans="1:15" x14ac:dyDescent="0.25">
      <c r="O208" s="46"/>
    </row>
    <row r="209" spans="1:14" ht="19.5" x14ac:dyDescent="0.3">
      <c r="A209" s="1" t="s">
        <v>588</v>
      </c>
      <c r="B209" s="1"/>
      <c r="C209" s="1"/>
    </row>
    <row r="211" spans="1:14" x14ac:dyDescent="0.25">
      <c r="A211" s="5" t="s">
        <v>430</v>
      </c>
      <c r="B211" s="4" t="s">
        <v>136</v>
      </c>
      <c r="C211" s="5" t="s">
        <v>314</v>
      </c>
      <c r="D211" s="5" t="s">
        <v>348</v>
      </c>
      <c r="E211" s="5" t="s">
        <v>346</v>
      </c>
      <c r="F211" s="185" t="s">
        <v>309</v>
      </c>
      <c r="G211" s="5" t="s">
        <v>574</v>
      </c>
      <c r="H211" s="5" t="s">
        <v>102</v>
      </c>
      <c r="I211" s="5" t="s">
        <v>103</v>
      </c>
      <c r="J211" s="5" t="s">
        <v>104</v>
      </c>
      <c r="K211" s="5" t="s">
        <v>310</v>
      </c>
    </row>
    <row r="212" spans="1:14" x14ac:dyDescent="0.25">
      <c r="A212" s="218"/>
      <c r="B212" s="44"/>
      <c r="C212" s="8"/>
      <c r="D212" s="8"/>
      <c r="E212" s="8"/>
      <c r="F212" s="213" cm="1">
        <f t="array" ref="F212:G212">FN.SPLIT_AT_ANY(A212,B212,C212,D212,E212)</f>
        <v>0</v>
      </c>
      <c r="G212" s="8" t="str">
        <v/>
      </c>
      <c r="H212" s="8"/>
      <c r="I212" s="8"/>
      <c r="J212" s="8"/>
      <c r="K212" s="72"/>
    </row>
    <row r="213" spans="1:14" x14ac:dyDescent="0.25">
      <c r="A213" s="220" t="e">
        <v>#NUM!</v>
      </c>
      <c r="B213" s="220"/>
      <c r="C213" s="130"/>
      <c r="D213" s="130"/>
      <c r="E213" s="130"/>
      <c r="F213" s="217" t="e" cm="1">
        <f t="array" ref="F213:G213">FN.SPLIT_AT_ANY(A213,B213,C213,D213,E213)</f>
        <v>#NUM!</v>
      </c>
      <c r="G213" s="130" t="e">
        <v>#NUM!</v>
      </c>
      <c r="H213" s="130"/>
      <c r="I213" s="130"/>
      <c r="J213" s="130"/>
      <c r="K213" s="144"/>
      <c r="N213" s="46"/>
    </row>
    <row r="214" spans="1:14" x14ac:dyDescent="0.25">
      <c r="A214" s="267"/>
      <c r="B214" s="44" t="e">
        <v>#DIV/0!</v>
      </c>
      <c r="C214" s="8"/>
      <c r="D214" s="8"/>
      <c r="E214" s="8"/>
      <c r="F214" s="213" t="e" cm="1">
        <f t="array" ref="F214:G214">FN.SPLIT_AT_ANY(A214,B214,C214,D214,E214)</f>
        <v>#DIV/0!</v>
      </c>
      <c r="G214" s="8" t="e">
        <v>#DIV/0!</v>
      </c>
      <c r="H214" s="8"/>
      <c r="I214" s="8"/>
      <c r="J214" s="8"/>
      <c r="K214" s="72"/>
      <c r="N214" s="46"/>
    </row>
    <row r="215" spans="1:14" x14ac:dyDescent="0.25">
      <c r="A215" s="220"/>
      <c r="B215" s="220" t="s">
        <v>344</v>
      </c>
      <c r="C215" s="130"/>
      <c r="D215" s="130"/>
      <c r="E215" s="130"/>
      <c r="F215" s="217" cm="1">
        <f t="array" ref="F215:G215">FN.SPLIT_AT_ANY(A215,B215,C215,D215,E215)</f>
        <v>0</v>
      </c>
      <c r="G215" s="130" t="str">
        <v/>
      </c>
      <c r="H215" s="130"/>
      <c r="I215" s="130"/>
      <c r="J215" s="130"/>
      <c r="K215" s="144"/>
    </row>
    <row r="216" spans="1:14" x14ac:dyDescent="0.25">
      <c r="A216" s="218" t="s">
        <v>1</v>
      </c>
      <c r="B216" s="44"/>
      <c r="C216" s="8"/>
      <c r="D216" s="8"/>
      <c r="E216" s="8"/>
      <c r="F216" s="213" cm="1">
        <f t="array" ref="F216:G216">FN.SPLIT_AT_ANY(A216,B216,C216,D216,E216)</f>
        <v>0</v>
      </c>
      <c r="G216" s="8" t="str">
        <v/>
      </c>
      <c r="H216" s="8"/>
      <c r="I216" s="8"/>
      <c r="J216" s="8"/>
      <c r="K216" s="72"/>
    </row>
    <row r="217" spans="1:14" x14ac:dyDescent="0.25">
      <c r="A217" s="220" t="s">
        <v>585</v>
      </c>
      <c r="B217" s="220" t="s">
        <v>586</v>
      </c>
      <c r="C217" s="130"/>
      <c r="D217" s="130"/>
      <c r="E217" s="130"/>
      <c r="F217" s="217" cm="1">
        <f t="array" ref="F217:K217">FN.SPLIT_AT_ANY(A217,B217,C217,D217,E217)</f>
        <v>4</v>
      </c>
      <c r="G217" s="130" t="str">
        <v>.,/</v>
      </c>
      <c r="H217" s="130" t="str">
        <v>12</v>
      </c>
      <c r="I217" s="130" t="str">
        <v>34</v>
      </c>
      <c r="J217" s="130" t="str">
        <v>56</v>
      </c>
      <c r="K217" s="144" t="str">
        <v>78</v>
      </c>
    </row>
    <row r="218" spans="1:14" x14ac:dyDescent="0.25">
      <c r="A218" s="265" t="s">
        <v>585</v>
      </c>
      <c r="B218" s="266" t="s">
        <v>586</v>
      </c>
      <c r="C218" s="15"/>
      <c r="D218" s="15"/>
      <c r="E218" s="15">
        <v>3</v>
      </c>
      <c r="F218" s="251" cm="1">
        <f t="array" ref="F218:J218">FN.SPLIT_AT_ANY(A218,B218,C218,D218,E218)</f>
        <v>3</v>
      </c>
      <c r="G218" s="15" t="str">
        <v>.,</v>
      </c>
      <c r="H218" s="15" t="str">
        <v>12</v>
      </c>
      <c r="I218" s="15" t="str">
        <v>34</v>
      </c>
      <c r="J218" s="15" t="str">
        <v>56/78</v>
      </c>
      <c r="K218" s="74"/>
    </row>
    <row r="219" spans="1:14" x14ac:dyDescent="0.25">
      <c r="A219" s="220" t="s">
        <v>587</v>
      </c>
      <c r="B219" s="220" t="s">
        <v>343</v>
      </c>
      <c r="C219" s="130"/>
      <c r="D219" s="130">
        <v>1</v>
      </c>
      <c r="E219" s="130">
        <v>4</v>
      </c>
      <c r="F219" s="217" cm="1">
        <f t="array" ref="F219:J219">FN.SPLIT_AT_ANY(A219,B219,C219,D219,E219)</f>
        <v>3</v>
      </c>
      <c r="G219" s="130" t="str">
        <v>..</v>
      </c>
      <c r="H219" s="130" t="str">
        <v>12</v>
      </c>
      <c r="I219" s="130" t="str">
        <v>34</v>
      </c>
      <c r="J219" s="130" t="str">
        <v>56</v>
      </c>
      <c r="K219" s="144"/>
    </row>
    <row r="220" spans="1:14" x14ac:dyDescent="0.25">
      <c r="A220" s="265" t="s">
        <v>630</v>
      </c>
      <c r="B220" s="266" t="s">
        <v>147</v>
      </c>
      <c r="C220" s="15"/>
      <c r="D220" s="15">
        <v>2</v>
      </c>
      <c r="E220" s="15">
        <v>3</v>
      </c>
      <c r="F220" s="251" cm="1">
        <f t="array" ref="F220:I220">FN.SPLIT_AT_ANY(A220,B220,C220,D220,E220)</f>
        <v>2</v>
      </c>
      <c r="G220" s="15" t="str">
        <v>*</v>
      </c>
      <c r="H220" s="15" t="str">
        <v>.12.</v>
      </c>
      <c r="I220" s="15" t="str">
        <v>.34.56.</v>
      </c>
      <c r="J220" s="15"/>
      <c r="K220" s="74"/>
    </row>
    <row r="223" spans="1:14" ht="19.5" x14ac:dyDescent="0.3">
      <c r="A223" s="1" t="s">
        <v>589</v>
      </c>
      <c r="B223" s="1"/>
      <c r="C223" s="1"/>
    </row>
    <row r="225" spans="1:10" x14ac:dyDescent="0.25">
      <c r="A225" s="5" t="s">
        <v>430</v>
      </c>
      <c r="B225" s="4" t="s">
        <v>136</v>
      </c>
      <c r="C225" s="5" t="s">
        <v>314</v>
      </c>
      <c r="D225" s="5" t="s">
        <v>346</v>
      </c>
      <c r="E225" s="185" t="s">
        <v>309</v>
      </c>
      <c r="F225" s="5" t="s">
        <v>307</v>
      </c>
      <c r="G225" s="5" t="s">
        <v>102</v>
      </c>
      <c r="H225" s="5" t="s">
        <v>103</v>
      </c>
      <c r="I225" s="5" t="s">
        <v>104</v>
      </c>
      <c r="J225" s="5" t="s">
        <v>310</v>
      </c>
    </row>
    <row r="226" spans="1:10" x14ac:dyDescent="0.25">
      <c r="A226" s="218"/>
      <c r="B226" s="44"/>
      <c r="C226" s="8"/>
      <c r="D226" s="8"/>
      <c r="E226" s="213" cm="1">
        <f t="array" ref="E226:F226">FN.SPLIT_AROUND(A226,B226,C226,D226)</f>
        <v>0</v>
      </c>
      <c r="F226" s="8" t="str">
        <v/>
      </c>
      <c r="G226" s="8"/>
      <c r="H226" s="8"/>
      <c r="I226" s="8"/>
      <c r="J226" s="72"/>
    </row>
    <row r="227" spans="1:10" x14ac:dyDescent="0.25">
      <c r="A227" s="220" t="e">
        <v>#NUM!</v>
      </c>
      <c r="B227" s="220"/>
      <c r="C227" s="130"/>
      <c r="D227" s="130"/>
      <c r="E227" s="217" t="e" cm="1">
        <f t="array" ref="E227:F227">FN.SPLIT_AROUND(A227,B227,C227,D227)</f>
        <v>#NUM!</v>
      </c>
      <c r="F227" s="130" t="e">
        <v>#NUM!</v>
      </c>
      <c r="G227" s="130"/>
      <c r="H227" s="130"/>
      <c r="I227" s="130"/>
      <c r="J227" s="144"/>
    </row>
    <row r="228" spans="1:10" x14ac:dyDescent="0.25">
      <c r="A228" s="218"/>
      <c r="B228" s="44" t="e">
        <v>#VALUE!</v>
      </c>
      <c r="C228" s="8"/>
      <c r="D228" s="8"/>
      <c r="E228" s="213" t="e" cm="1">
        <f t="array" ref="E228:F228">FN.SPLIT_AROUND(A228,B228,C228,D228)</f>
        <v>#VALUE!</v>
      </c>
      <c r="F228" s="8" t="e">
        <v>#VALUE!</v>
      </c>
      <c r="G228" s="8"/>
      <c r="H228" s="8"/>
      <c r="I228" s="8"/>
      <c r="J228" s="72"/>
    </row>
    <row r="229" spans="1:10" x14ac:dyDescent="0.25">
      <c r="A229" s="129"/>
      <c r="B229" s="220" t="s">
        <v>308</v>
      </c>
      <c r="C229" s="130"/>
      <c r="D229" s="130"/>
      <c r="E229" s="217" cm="1">
        <f t="array" ref="E229:F229">FN.SPLIT_AROUND(A229,B229,C229,D229)</f>
        <v>0</v>
      </c>
      <c r="F229" s="130" t="str">
        <v/>
      </c>
      <c r="G229" s="130"/>
      <c r="H229" s="130"/>
      <c r="I229" s="130"/>
      <c r="J229" s="144"/>
    </row>
    <row r="230" spans="1:10" x14ac:dyDescent="0.25">
      <c r="A230" s="218" t="s">
        <v>590</v>
      </c>
      <c r="B230" s="44"/>
      <c r="C230" s="8"/>
      <c r="D230" s="8"/>
      <c r="E230" s="213" cm="1">
        <f t="array" ref="E230:F230">FN.SPLIT_AROUND(A230,B230,C230,D230)</f>
        <v>0</v>
      </c>
      <c r="F230" s="8" t="str">
        <v>abcdefg</v>
      </c>
      <c r="G230" s="8"/>
      <c r="H230" s="8"/>
      <c r="I230" s="8"/>
      <c r="J230" s="72"/>
    </row>
    <row r="231" spans="1:10" x14ac:dyDescent="0.25">
      <c r="A231" s="220" t="s">
        <v>591</v>
      </c>
      <c r="B231" s="220" t="s">
        <v>592</v>
      </c>
      <c r="C231" s="130"/>
      <c r="D231" s="130"/>
      <c r="E231" s="217" cm="1">
        <f t="array" ref="E231:J231">FN.SPLIT_AROUND(A231,B231,C231,D231)</f>
        <v>4</v>
      </c>
      <c r="F231" s="130" t="str">
        <v>//T</v>
      </c>
      <c r="G231" s="130" t="str">
        <v>2024</v>
      </c>
      <c r="H231" s="130" t="str">
        <v>12</v>
      </c>
      <c r="I231" s="130" t="str">
        <v>31</v>
      </c>
      <c r="J231" s="144" t="str">
        <v>12:00</v>
      </c>
    </row>
    <row r="232" spans="1:10" x14ac:dyDescent="0.25">
      <c r="A232" s="265" t="s">
        <v>593</v>
      </c>
      <c r="B232" s="266" t="s">
        <v>592</v>
      </c>
      <c r="C232" s="15"/>
      <c r="D232" s="15">
        <v>3</v>
      </c>
      <c r="E232" s="251" cm="1">
        <f t="array" ref="E232:I232">FN.SPLIT_AROUND(A232,B232,C232,D232)</f>
        <v>3</v>
      </c>
      <c r="F232" s="15" t="str">
        <v>//T12:00pm</v>
      </c>
      <c r="G232" s="15" t="str">
        <v>2024</v>
      </c>
      <c r="H232" s="15" t="str">
        <v>12</v>
      </c>
      <c r="I232" s="15" t="str">
        <v>31</v>
      </c>
      <c r="J232" s="74"/>
    </row>
    <row r="233" spans="1:10" x14ac:dyDescent="0.25">
      <c r="A233" s="129" t="s">
        <v>594</v>
      </c>
      <c r="B233" s="220" t="s">
        <v>595</v>
      </c>
      <c r="C233" s="130">
        <v>1</v>
      </c>
      <c r="D233" s="130"/>
      <c r="E233" s="217" cm="1">
        <f t="array" ref="E233:J233">FN.SPLIT_AROUND(A233,B233,C233,D233)</f>
        <v>4</v>
      </c>
      <c r="F233" s="130" t="str">
        <v>_____E</v>
      </c>
      <c r="G233" s="130" t="str">
        <v>A</v>
      </c>
      <c r="H233" s="130" t="str">
        <v>B</v>
      </c>
      <c r="I233" s="130" t="str">
        <v>C</v>
      </c>
      <c r="J233" s="144" t="str">
        <v>D</v>
      </c>
    </row>
    <row r="236" spans="1:10" ht="19.5" x14ac:dyDescent="0.3">
      <c r="A236" s="1" t="s">
        <v>596</v>
      </c>
      <c r="B236" s="1"/>
      <c r="C236" s="1"/>
    </row>
    <row r="238" spans="1:10" x14ac:dyDescent="0.25">
      <c r="A238" s="5" t="s">
        <v>597</v>
      </c>
      <c r="B238" s="4" t="s">
        <v>136</v>
      </c>
      <c r="C238" s="5" t="s">
        <v>314</v>
      </c>
      <c r="D238" s="5" t="s">
        <v>358</v>
      </c>
      <c r="E238" s="5" t="s">
        <v>345</v>
      </c>
      <c r="F238" s="200" t="s">
        <v>320</v>
      </c>
    </row>
    <row r="239" spans="1:10" x14ac:dyDescent="0.25">
      <c r="A239" s="218"/>
      <c r="B239" s="44"/>
      <c r="C239" s="8"/>
      <c r="D239" s="8"/>
      <c r="E239" s="8"/>
      <c r="F239" s="208" t="str" cm="1">
        <f t="array" ref="F239">FN.SIFT_FOR_CHARS(A239,B239,C239,D239,E239)</f>
        <v/>
      </c>
    </row>
    <row r="240" spans="1:10" x14ac:dyDescent="0.25">
      <c r="A240" s="129"/>
      <c r="B240" s="220" t="s">
        <v>322</v>
      </c>
      <c r="C240" s="130"/>
      <c r="D240" s="130"/>
      <c r="E240" s="130"/>
      <c r="F240" s="237" t="str" cm="1">
        <f t="array" ref="F240">FN.SIFT_FOR_CHARS(A240,B240,C240,D240,E240)</f>
        <v/>
      </c>
    </row>
    <row r="241" spans="1:6" x14ac:dyDescent="0.25">
      <c r="A241" s="218" t="s">
        <v>321</v>
      </c>
      <c r="B241" s="219"/>
      <c r="C241" s="112"/>
      <c r="D241" s="112"/>
      <c r="E241" s="112"/>
      <c r="F241" s="238" t="str" cm="1">
        <f t="array" ref="F241">FN.SIFT_FOR_CHARS(A241,B241,C241,D241,E241)</f>
        <v>CDA_b_D</v>
      </c>
    </row>
    <row r="242" spans="1:6" x14ac:dyDescent="0.25">
      <c r="A242" s="129" t="s">
        <v>321</v>
      </c>
      <c r="B242" s="220" t="s">
        <v>412</v>
      </c>
      <c r="C242" s="130">
        <v>1</v>
      </c>
      <c r="D242" s="130"/>
      <c r="E242" s="130"/>
      <c r="F242" s="237" t="str" cm="1">
        <f t="array" ref="F242">FN.SIFT_FOR_CHARS(A242,B242,C242,D242,E242)</f>
        <v>Db</v>
      </c>
    </row>
    <row r="243" spans="1:6" x14ac:dyDescent="0.25">
      <c r="A243" s="218" t="s">
        <v>321</v>
      </c>
      <c r="B243" s="219" t="s">
        <v>322</v>
      </c>
      <c r="C243" s="112"/>
      <c r="D243" s="112"/>
      <c r="E243" s="112"/>
      <c r="F243" s="238" t="str" cm="1">
        <f t="array" ref="F243">FN.SIFT_FOR_CHARS(A243,B243,C243,D243,E243)</f>
        <v>CDAb</v>
      </c>
    </row>
    <row r="244" spans="1:6" x14ac:dyDescent="0.25">
      <c r="A244" s="129" t="s">
        <v>321</v>
      </c>
      <c r="B244" s="220" t="s">
        <v>322</v>
      </c>
      <c r="C244" s="130"/>
      <c r="D244" s="130">
        <v>1</v>
      </c>
      <c r="E244" s="130">
        <v>2</v>
      </c>
      <c r="F244" s="237" t="str" cm="1">
        <f t="array" ref="F244">FN.SIFT_FOR_CHARS(A244,B244,C244,D244,E244)</f>
        <v>AbCDD</v>
      </c>
    </row>
    <row r="245" spans="1:6" x14ac:dyDescent="0.25">
      <c r="A245" s="218" t="s">
        <v>629</v>
      </c>
      <c r="B245" s="219" t="s">
        <v>628</v>
      </c>
      <c r="C245" s="112"/>
      <c r="D245" s="112"/>
      <c r="E245" s="112"/>
      <c r="F245" s="238" t="str" cm="1">
        <f t="array" ref="F245">FN.SIFT_FOR_CHARS(A245,B245,C245,D245,E245)</f>
        <v>~*?</v>
      </c>
    </row>
    <row r="248" spans="1:6" ht="19.5" x14ac:dyDescent="0.3">
      <c r="A248" s="1" t="s">
        <v>638</v>
      </c>
      <c r="B248" s="1"/>
      <c r="C248" s="1"/>
    </row>
    <row r="250" spans="1:6" x14ac:dyDescent="0.25">
      <c r="A250" s="5" t="s">
        <v>598</v>
      </c>
      <c r="B250" s="4" t="s">
        <v>637</v>
      </c>
      <c r="C250" s="5" t="s">
        <v>381</v>
      </c>
    </row>
    <row r="251" spans="1:6" x14ac:dyDescent="0.25">
      <c r="A251" s="218"/>
      <c r="B251" s="44"/>
      <c r="C251" s="288" t="str" cm="1">
        <f t="array" ref="C251">FN.CONDENSE_WHITESPACE(A251,B251)</f>
        <v/>
      </c>
    </row>
    <row r="252" spans="1:6" x14ac:dyDescent="0.25">
      <c r="A252" s="129" t="s">
        <v>1</v>
      </c>
      <c r="B252" s="220"/>
      <c r="C252" s="289" t="str" cm="1">
        <f t="array" ref="C252">FN.CONDENSE_WHITESPACE(A252,B252)</f>
        <v>Text</v>
      </c>
    </row>
    <row r="253" spans="1:6" x14ac:dyDescent="0.25">
      <c r="A253" s="218" t="s">
        <v>382</v>
      </c>
      <c r="B253" s="219"/>
      <c r="C253" s="290" t="str" cm="1">
        <f t="array" ref="C253">FN.CONDENSE_WHITESPACE(A253,B253)</f>
        <v>a b c d</v>
      </c>
    </row>
    <row r="254" spans="1:6" x14ac:dyDescent="0.25">
      <c r="A254" s="129" t="s">
        <v>384</v>
      </c>
      <c r="B254" s="220"/>
      <c r="C254" s="289" t="str" cm="1">
        <f t="array" ref="C254">FN.CONDENSE_WHITESPACE(A254,B254)</f>
        <v xml:space="preserve"> a b c d e</v>
      </c>
    </row>
    <row r="255" spans="1:6" ht="30" x14ac:dyDescent="0.25">
      <c r="A255" s="284" t="s">
        <v>383</v>
      </c>
      <c r="B255" s="219"/>
      <c r="C255" s="287" t="str" cm="1">
        <f t="array" ref="C255">FN.CONDENSE_WHITESPACE(A255,B255)</f>
        <v>a b c d e f g h</v>
      </c>
    </row>
    <row r="256" spans="1:6" ht="30" x14ac:dyDescent="0.25">
      <c r="A256" s="285" t="s">
        <v>383</v>
      </c>
      <c r="B256" s="220">
        <v>1</v>
      </c>
      <c r="C256" s="286" t="str" cm="1">
        <f t="array" ref="C256">FN.CONDENSE_WHITESPACE(A256,B256)</f>
        <v>a b c d e
 f g h</v>
      </c>
    </row>
    <row r="261" spans="1:9" x14ac:dyDescent="0.25">
      <c r="B261" s="46"/>
      <c r="C261" s="46"/>
      <c r="I261" s="46"/>
    </row>
    <row r="262" spans="1:9" x14ac:dyDescent="0.25">
      <c r="A262" s="46"/>
      <c r="B262" s="46"/>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59927-99BF-4238-8BE7-3F4FA8B58429}">
  <dimension ref="A1:E218"/>
  <sheetViews>
    <sheetView workbookViewId="0"/>
  </sheetViews>
  <sheetFormatPr defaultRowHeight="15" x14ac:dyDescent="0.25"/>
  <cols>
    <col min="1" max="1" width="33.140625" customWidth="1"/>
    <col min="2" max="2" width="20.42578125" customWidth="1"/>
    <col min="3" max="3" width="18" customWidth="1"/>
    <col min="4" max="4" width="31.5703125" customWidth="1"/>
    <col min="5" max="5" width="19.5703125" customWidth="1"/>
    <col min="6" max="6" width="16" customWidth="1"/>
    <col min="9" max="9" width="12.7109375" bestFit="1" customWidth="1"/>
    <col min="10" max="10" width="11.28515625" bestFit="1" customWidth="1"/>
    <col min="11" max="11" width="27.140625" customWidth="1"/>
    <col min="12" max="12" width="11.28515625" bestFit="1" customWidth="1"/>
    <col min="13" max="13" width="10.5703125" bestFit="1" customWidth="1"/>
  </cols>
  <sheetData>
    <row r="1" spans="1:5" ht="19.5" x14ac:dyDescent="0.3">
      <c r="A1" s="1" t="s">
        <v>516</v>
      </c>
    </row>
    <row r="3" spans="1:5" x14ac:dyDescent="0.25">
      <c r="A3" s="351" t="s">
        <v>503</v>
      </c>
      <c r="B3" s="351"/>
      <c r="D3" s="176" t="s">
        <v>224</v>
      </c>
      <c r="E3" s="6" t="s">
        <v>515</v>
      </c>
    </row>
    <row r="4" spans="1:5" x14ac:dyDescent="0.25">
      <c r="A4" s="135" t="e">
        <v>#DIV/0!</v>
      </c>
      <c r="B4" s="165">
        <v>3</v>
      </c>
      <c r="D4" s="301"/>
      <c r="E4" s="9" t="b" cm="1">
        <f t="array" ref="E4:E10">ARRAYS.HAS_VALUE(D4:D10,$A$4:$B$6)</f>
        <v>1</v>
      </c>
    </row>
    <row r="5" spans="1:5" x14ac:dyDescent="0.25">
      <c r="A5" s="129">
        <v>8</v>
      </c>
      <c r="B5" s="144"/>
      <c r="D5" s="302" t="s">
        <v>1</v>
      </c>
      <c r="E5" s="12" t="b">
        <v>0</v>
      </c>
    </row>
    <row r="6" spans="1:5" x14ac:dyDescent="0.25">
      <c r="A6" s="27">
        <v>9</v>
      </c>
      <c r="B6" s="74" t="e">
        <v>#VALUE!</v>
      </c>
      <c r="D6" s="301" t="e">
        <v>#VALUE!</v>
      </c>
      <c r="E6" s="9" t="b">
        <v>1</v>
      </c>
    </row>
    <row r="7" spans="1:5" x14ac:dyDescent="0.25">
      <c r="D7" s="302" t="e">
        <v>#N/A</v>
      </c>
      <c r="E7" s="12" t="b">
        <v>0</v>
      </c>
    </row>
    <row r="8" spans="1:5" x14ac:dyDescent="0.25">
      <c r="D8" s="301" t="e">
        <v>#DIV/0!</v>
      </c>
      <c r="E8" s="9" t="b">
        <v>1</v>
      </c>
    </row>
    <row r="9" spans="1:5" x14ac:dyDescent="0.25">
      <c r="D9" s="302">
        <v>9</v>
      </c>
      <c r="E9" s="12" t="b">
        <v>1</v>
      </c>
    </row>
    <row r="10" spans="1:5" x14ac:dyDescent="0.25">
      <c r="D10" s="353">
        <v>10</v>
      </c>
      <c r="E10" s="216" t="b">
        <v>0</v>
      </c>
    </row>
    <row r="13" spans="1:5" ht="19.5" x14ac:dyDescent="0.3">
      <c r="A13" s="1" t="s">
        <v>518</v>
      </c>
    </row>
    <row r="15" spans="1:5" x14ac:dyDescent="0.25">
      <c r="A15" s="4" t="s">
        <v>503</v>
      </c>
      <c r="B15" s="6"/>
      <c r="D15" s="6" t="s">
        <v>519</v>
      </c>
    </row>
    <row r="16" spans="1:5" x14ac:dyDescent="0.25">
      <c r="A16" s="7">
        <v>1</v>
      </c>
      <c r="B16" s="9"/>
      <c r="D16" s="211" t="b" cm="1">
        <f t="array" ref="D16">ARRAYS.ARE_EQUAL(A16:B18,A21:B23)</f>
        <v>1</v>
      </c>
    </row>
    <row r="17" spans="1:3" x14ac:dyDescent="0.25">
      <c r="A17" s="10">
        <v>2</v>
      </c>
      <c r="B17" s="12" t="e">
        <v>#N/A</v>
      </c>
    </row>
    <row r="18" spans="1:3" x14ac:dyDescent="0.25">
      <c r="A18" s="27">
        <v>3</v>
      </c>
      <c r="B18" s="16" t="s">
        <v>1</v>
      </c>
    </row>
    <row r="20" spans="1:3" x14ac:dyDescent="0.25">
      <c r="A20" s="4" t="s">
        <v>504</v>
      </c>
      <c r="B20" s="6"/>
    </row>
    <row r="21" spans="1:3" x14ac:dyDescent="0.25">
      <c r="A21" s="7">
        <v>1</v>
      </c>
      <c r="B21" s="9"/>
    </row>
    <row r="22" spans="1:3" x14ac:dyDescent="0.25">
      <c r="A22" s="10">
        <v>2</v>
      </c>
      <c r="B22" s="12" t="e">
        <v>#N/A</v>
      </c>
    </row>
    <row r="23" spans="1:3" x14ac:dyDescent="0.25">
      <c r="A23" s="27">
        <v>3</v>
      </c>
      <c r="B23" s="16" t="s">
        <v>1</v>
      </c>
    </row>
    <row r="26" spans="1:3" ht="19.5" x14ac:dyDescent="0.3">
      <c r="A26" s="1" t="s">
        <v>517</v>
      </c>
      <c r="B26" s="1"/>
    </row>
    <row r="28" spans="1:3" x14ac:dyDescent="0.25">
      <c r="A28" s="354" t="s">
        <v>487</v>
      </c>
      <c r="B28" s="355"/>
      <c r="C28" s="6" t="s">
        <v>230</v>
      </c>
    </row>
    <row r="29" spans="1:3" x14ac:dyDescent="0.25">
      <c r="A29" s="213"/>
      <c r="B29" s="72" t="e">
        <v>#N/A</v>
      </c>
      <c r="C29" s="9" t="b" cm="1">
        <f t="array" ref="C29">ARRAYS.IS_EMPTY(A29:B30)</f>
        <v>0</v>
      </c>
    </row>
    <row r="30" spans="1:3" x14ac:dyDescent="0.25">
      <c r="A30" s="221"/>
      <c r="B30" s="126"/>
      <c r="C30" s="356"/>
    </row>
    <row r="31" spans="1:3" x14ac:dyDescent="0.25">
      <c r="A31" s="348"/>
      <c r="C31" s="357"/>
    </row>
    <row r="32" spans="1:3" x14ac:dyDescent="0.25">
      <c r="A32" s="4" t="s">
        <v>487</v>
      </c>
      <c r="B32" s="5"/>
      <c r="C32" s="6" t="s">
        <v>230</v>
      </c>
    </row>
    <row r="33" spans="1:3" x14ac:dyDescent="0.25">
      <c r="A33" s="251"/>
      <c r="B33" s="74"/>
      <c r="C33" s="16" t="b" cm="1">
        <f t="array" ref="C33">ARRAYS.IS_EMPTY(A33:B33)</f>
        <v>1</v>
      </c>
    </row>
    <row r="36" spans="1:3" ht="19.5" x14ac:dyDescent="0.3">
      <c r="A36" s="1" t="s">
        <v>520</v>
      </c>
      <c r="B36" s="1"/>
    </row>
    <row r="38" spans="1:3" x14ac:dyDescent="0.25">
      <c r="A38" s="354" t="s">
        <v>487</v>
      </c>
      <c r="B38" s="355"/>
      <c r="C38" s="6" t="s">
        <v>491</v>
      </c>
    </row>
    <row r="39" spans="1:3" x14ac:dyDescent="0.25">
      <c r="A39" s="213" t="s">
        <v>1</v>
      </c>
      <c r="B39" s="72" t="e">
        <v>#N/A</v>
      </c>
      <c r="C39" s="9" t="b" cm="1">
        <f t="array" ref="C39">ARRAYS.HAS_EMPTY(A39:B40)</f>
        <v>0</v>
      </c>
    </row>
    <row r="40" spans="1:3" x14ac:dyDescent="0.25">
      <c r="A40" s="221" t="e">
        <v>#VALUE!</v>
      </c>
      <c r="B40" s="126">
        <v>0</v>
      </c>
      <c r="C40" s="356"/>
    </row>
    <row r="41" spans="1:3" x14ac:dyDescent="0.25">
      <c r="A41" s="348"/>
      <c r="C41" s="357"/>
    </row>
    <row r="42" spans="1:3" x14ac:dyDescent="0.25">
      <c r="A42" s="4" t="s">
        <v>487</v>
      </c>
      <c r="B42" s="5"/>
      <c r="C42" s="6" t="s">
        <v>491</v>
      </c>
    </row>
    <row r="43" spans="1:3" x14ac:dyDescent="0.25">
      <c r="A43" s="251" t="s">
        <v>1</v>
      </c>
      <c r="B43" s="74"/>
      <c r="C43" s="16" t="b" cm="1">
        <f t="array" ref="C43">ARRAYS.HAS_EMPTY(A43:B43)</f>
        <v>1</v>
      </c>
    </row>
    <row r="46" spans="1:3" ht="19.5" x14ac:dyDescent="0.3">
      <c r="A46" s="1" t="s">
        <v>521</v>
      </c>
      <c r="B46" s="1"/>
    </row>
    <row r="48" spans="1:3" x14ac:dyDescent="0.25">
      <c r="A48" s="354" t="s">
        <v>487</v>
      </c>
      <c r="B48" s="355"/>
      <c r="C48" s="6" t="s">
        <v>522</v>
      </c>
    </row>
    <row r="49" spans="1:3" x14ac:dyDescent="0.25">
      <c r="A49" s="213" t="s">
        <v>1</v>
      </c>
      <c r="B49" s="72" t="e">
        <v>#N/A</v>
      </c>
      <c r="C49" s="9" t="b" cm="1">
        <f t="array" ref="C49">ARRAYS.X_EMPTY(A49:B50)</f>
        <v>1</v>
      </c>
    </row>
    <row r="50" spans="1:3" x14ac:dyDescent="0.25">
      <c r="A50" s="221" t="e">
        <v>#VALUE!</v>
      </c>
      <c r="B50" s="126">
        <v>0</v>
      </c>
      <c r="C50" s="356"/>
    </row>
    <row r="51" spans="1:3" x14ac:dyDescent="0.25">
      <c r="A51" s="348"/>
      <c r="C51" s="357"/>
    </row>
    <row r="52" spans="1:3" x14ac:dyDescent="0.25">
      <c r="A52" s="4" t="s">
        <v>487</v>
      </c>
      <c r="B52" s="5"/>
      <c r="C52" s="6" t="s">
        <v>522</v>
      </c>
    </row>
    <row r="53" spans="1:3" x14ac:dyDescent="0.25">
      <c r="A53" s="251" t="s">
        <v>1</v>
      </c>
      <c r="B53" s="74"/>
      <c r="C53" s="16" t="b" cm="1">
        <f t="array" ref="C53">ARRAYS.X_EMPTY(A53:B53)</f>
        <v>0</v>
      </c>
    </row>
    <row r="56" spans="1:3" ht="19.5" x14ac:dyDescent="0.3">
      <c r="A56" s="1" t="s">
        <v>523</v>
      </c>
      <c r="B56" s="1"/>
    </row>
    <row r="58" spans="1:3" x14ac:dyDescent="0.25">
      <c r="A58" s="4" t="s">
        <v>487</v>
      </c>
      <c r="B58" s="5"/>
      <c r="C58" s="6" t="s">
        <v>493</v>
      </c>
    </row>
    <row r="59" spans="1:3" x14ac:dyDescent="0.25">
      <c r="A59" s="7">
        <v>1</v>
      </c>
      <c r="B59" s="8" t="e">
        <v>#N/A</v>
      </c>
      <c r="C59" s="9" t="b" cm="1">
        <f t="array" ref="C59">ARRAYS.IS_NUMERIC(A59:B60)</f>
        <v>0</v>
      </c>
    </row>
    <row r="60" spans="1:3" x14ac:dyDescent="0.25">
      <c r="A60" s="129">
        <v>2</v>
      </c>
      <c r="B60" s="131">
        <v>3</v>
      </c>
      <c r="C60" s="10"/>
    </row>
    <row r="62" spans="1:3" x14ac:dyDescent="0.25">
      <c r="A62" s="4" t="s">
        <v>487</v>
      </c>
      <c r="B62" s="5"/>
      <c r="C62" s="6" t="s">
        <v>493</v>
      </c>
    </row>
    <row r="63" spans="1:3" x14ac:dyDescent="0.25">
      <c r="A63" s="251">
        <v>1</v>
      </c>
      <c r="B63" s="74" t="s">
        <v>325</v>
      </c>
      <c r="C63" s="16" t="b" cm="1">
        <f t="array" ref="C63">ARRAYS.IS_NUMERIC(A63:B63)</f>
        <v>0</v>
      </c>
    </row>
    <row r="65" spans="1:3" x14ac:dyDescent="0.25">
      <c r="A65" s="4" t="s">
        <v>487</v>
      </c>
      <c r="B65" s="5"/>
      <c r="C65" s="6" t="s">
        <v>493</v>
      </c>
    </row>
    <row r="66" spans="1:3" x14ac:dyDescent="0.25">
      <c r="A66" s="7">
        <v>1</v>
      </c>
      <c r="B66" s="8">
        <v>4.5</v>
      </c>
      <c r="C66" s="218" t="b" cm="1">
        <f t="array" ref="C66">ARRAYS.IS_NUMERIC(A66:B67)</f>
        <v>1</v>
      </c>
    </row>
    <row r="67" spans="1:3" x14ac:dyDescent="0.25">
      <c r="A67" s="57">
        <v>2</v>
      </c>
      <c r="B67" s="35">
        <v>3</v>
      </c>
      <c r="C67" s="10"/>
    </row>
    <row r="70" spans="1:3" ht="19.5" x14ac:dyDescent="0.3">
      <c r="A70" s="1" t="s">
        <v>524</v>
      </c>
      <c r="B70" s="1"/>
    </row>
    <row r="72" spans="1:3" x14ac:dyDescent="0.25">
      <c r="A72" s="4" t="s">
        <v>487</v>
      </c>
      <c r="B72" s="5"/>
      <c r="C72" s="6" t="s">
        <v>492</v>
      </c>
    </row>
    <row r="73" spans="1:3" x14ac:dyDescent="0.25">
      <c r="A73" s="7">
        <v>1</v>
      </c>
      <c r="B73" s="8"/>
      <c r="C73" s="218" t="b" cm="1">
        <f t="array" ref="C73">ARRAYS.IS_NUMERIC_NULL(A73:B74)</f>
        <v>1</v>
      </c>
    </row>
    <row r="74" spans="1:3" x14ac:dyDescent="0.25">
      <c r="A74" s="129">
        <v>2</v>
      </c>
      <c r="B74" s="131">
        <v>3</v>
      </c>
      <c r="C74" s="10"/>
    </row>
    <row r="76" spans="1:3" x14ac:dyDescent="0.25">
      <c r="A76" s="4" t="s">
        <v>487</v>
      </c>
      <c r="B76" s="5"/>
      <c r="C76" s="6" t="s">
        <v>492</v>
      </c>
    </row>
    <row r="77" spans="1:3" x14ac:dyDescent="0.25">
      <c r="A77" s="135">
        <v>1</v>
      </c>
      <c r="B77" s="216" t="s">
        <v>325</v>
      </c>
      <c r="C77" s="218" t="b" cm="1">
        <f t="array" ref="C77">ARRAYS.IS_NUMERIC(A77:B77)</f>
        <v>0</v>
      </c>
    </row>
    <row r="79" spans="1:3" x14ac:dyDescent="0.25">
      <c r="A79" s="4" t="s">
        <v>487</v>
      </c>
      <c r="B79" s="5"/>
      <c r="C79" s="6" t="s">
        <v>492</v>
      </c>
    </row>
    <row r="80" spans="1:3" x14ac:dyDescent="0.25">
      <c r="A80" s="7">
        <v>1</v>
      </c>
      <c r="B80" s="8">
        <v>4.5</v>
      </c>
      <c r="C80" s="218" t="b" cm="1">
        <f t="array" ref="C80">ARRAYS.IS_NUMERIC(A80:B81)</f>
        <v>1</v>
      </c>
    </row>
    <row r="81" spans="1:3" x14ac:dyDescent="0.25">
      <c r="A81" s="57">
        <v>2</v>
      </c>
      <c r="B81" s="35">
        <v>3</v>
      </c>
      <c r="C81" s="10"/>
    </row>
    <row r="83" spans="1:3" ht="19.5" x14ac:dyDescent="0.3">
      <c r="A83" s="1" t="s">
        <v>525</v>
      </c>
      <c r="B83" s="1"/>
    </row>
    <row r="85" spans="1:3" x14ac:dyDescent="0.25">
      <c r="A85" s="4" t="s">
        <v>487</v>
      </c>
      <c r="B85" s="5"/>
      <c r="C85" s="6" t="s">
        <v>489</v>
      </c>
    </row>
    <row r="86" spans="1:3" x14ac:dyDescent="0.25">
      <c r="A86" s="7">
        <v>1</v>
      </c>
      <c r="B86" s="8"/>
      <c r="C86" s="218" t="b" cm="1">
        <f t="array" ref="C86">ARRAYS.IS_INTEGER(A86:B87)</f>
        <v>0</v>
      </c>
    </row>
    <row r="87" spans="1:3" x14ac:dyDescent="0.25">
      <c r="A87" s="129">
        <v>2</v>
      </c>
      <c r="B87" s="131">
        <v>3</v>
      </c>
      <c r="C87" s="10"/>
    </row>
    <row r="89" spans="1:3" x14ac:dyDescent="0.25">
      <c r="A89" s="4" t="s">
        <v>487</v>
      </c>
      <c r="B89" s="5"/>
      <c r="C89" s="6" t="s">
        <v>489</v>
      </c>
    </row>
    <row r="90" spans="1:3" x14ac:dyDescent="0.25">
      <c r="A90" s="135">
        <v>1</v>
      </c>
      <c r="B90" s="112" t="s">
        <v>325</v>
      </c>
      <c r="C90" s="218" t="b" cm="1">
        <f t="array" ref="C90">ARRAYS.IS_INTEGER(A90:B90)</f>
        <v>0</v>
      </c>
    </row>
    <row r="92" spans="1:3" x14ac:dyDescent="0.25">
      <c r="A92" s="4" t="s">
        <v>487</v>
      </c>
      <c r="B92" s="5"/>
      <c r="C92" s="6" t="s">
        <v>489</v>
      </c>
    </row>
    <row r="93" spans="1:3" x14ac:dyDescent="0.25">
      <c r="A93" s="7">
        <v>1</v>
      </c>
      <c r="B93" s="8">
        <v>4.5</v>
      </c>
      <c r="C93" s="218" t="b" cm="1">
        <f t="array" ref="C93">ARRAYS.IS_INTEGER(A93:B94)</f>
        <v>0</v>
      </c>
    </row>
    <row r="94" spans="1:3" x14ac:dyDescent="0.25">
      <c r="A94" s="57">
        <v>2</v>
      </c>
      <c r="B94" s="35">
        <v>3</v>
      </c>
      <c r="C94" s="10"/>
    </row>
    <row r="97" spans="1:3" ht="19.5" x14ac:dyDescent="0.3">
      <c r="A97" s="1" t="s">
        <v>526</v>
      </c>
      <c r="B97" s="1"/>
    </row>
    <row r="99" spans="1:3" x14ac:dyDescent="0.25">
      <c r="A99" s="4" t="s">
        <v>487</v>
      </c>
      <c r="B99" s="5"/>
      <c r="C99" s="6" t="s">
        <v>527</v>
      </c>
    </row>
    <row r="100" spans="1:3" x14ac:dyDescent="0.25">
      <c r="A100" s="7">
        <v>1</v>
      </c>
      <c r="B100" s="8"/>
      <c r="C100" s="218" t="b" cm="1">
        <f t="array" ref="C100">ARRAYS.IS_ZERO(A100:B101)</f>
        <v>0</v>
      </c>
    </row>
    <row r="101" spans="1:3" x14ac:dyDescent="0.25">
      <c r="A101" s="129">
        <v>2</v>
      </c>
      <c r="B101" s="131">
        <v>3</v>
      </c>
      <c r="C101" s="10"/>
    </row>
    <row r="103" spans="1:3" x14ac:dyDescent="0.25">
      <c r="A103" s="4" t="s">
        <v>487</v>
      </c>
      <c r="B103" s="5"/>
      <c r="C103" s="6" t="s">
        <v>527</v>
      </c>
    </row>
    <row r="104" spans="1:3" x14ac:dyDescent="0.25">
      <c r="A104" s="7">
        <v>0</v>
      </c>
      <c r="B104" s="8">
        <v>0</v>
      </c>
      <c r="C104" s="218" t="b" cm="1">
        <f t="array" ref="C104">ARRAYS.IS_ZERO(A104:B105)</f>
        <v>1</v>
      </c>
    </row>
    <row r="105" spans="1:3" x14ac:dyDescent="0.25">
      <c r="A105" s="57">
        <v>0</v>
      </c>
      <c r="B105" s="35">
        <v>0</v>
      </c>
      <c r="C105" s="10"/>
    </row>
    <row r="108" spans="1:3" ht="19.5" x14ac:dyDescent="0.3">
      <c r="A108" s="1" t="s">
        <v>538</v>
      </c>
      <c r="B108" s="1"/>
    </row>
    <row r="110" spans="1:3" x14ac:dyDescent="0.25">
      <c r="A110" s="4" t="s">
        <v>487</v>
      </c>
      <c r="B110" s="5"/>
      <c r="C110" s="6" t="s">
        <v>539</v>
      </c>
    </row>
    <row r="111" spans="1:3" x14ac:dyDescent="0.25">
      <c r="A111" s="7">
        <v>1</v>
      </c>
      <c r="B111" s="8"/>
      <c r="C111" s="218" t="b" cm="1">
        <f t="array" ref="C111">ARRAYS.IS_NONZERO(A111:B112)</f>
        <v>0</v>
      </c>
    </row>
    <row r="112" spans="1:3" x14ac:dyDescent="0.25">
      <c r="A112" s="129">
        <v>2</v>
      </c>
      <c r="B112" s="131"/>
      <c r="C112" s="10"/>
    </row>
    <row r="114" spans="1:3" x14ac:dyDescent="0.25">
      <c r="A114" s="4" t="s">
        <v>487</v>
      </c>
      <c r="B114" s="5"/>
      <c r="C114" s="6" t="s">
        <v>539</v>
      </c>
    </row>
    <row r="115" spans="1:3" x14ac:dyDescent="0.25">
      <c r="A115" s="7">
        <v>1</v>
      </c>
      <c r="B115" s="8">
        <v>-3</v>
      </c>
      <c r="C115" s="218" t="b" cm="1">
        <f t="array" ref="C115">ARRAYS.IS_NONZERO(A115:B116)</f>
        <v>1</v>
      </c>
    </row>
    <row r="116" spans="1:3" x14ac:dyDescent="0.25">
      <c r="A116" s="57">
        <v>2</v>
      </c>
      <c r="B116" s="35">
        <v>3</v>
      </c>
      <c r="C116" s="10"/>
    </row>
    <row r="119" spans="1:3" ht="19.5" x14ac:dyDescent="0.3">
      <c r="A119" s="1" t="s">
        <v>540</v>
      </c>
      <c r="B119" s="1"/>
    </row>
    <row r="121" spans="1:3" x14ac:dyDescent="0.25">
      <c r="A121" s="4" t="s">
        <v>487</v>
      </c>
      <c r="B121" s="5"/>
      <c r="C121" s="6" t="s">
        <v>541</v>
      </c>
    </row>
    <row r="122" spans="1:3" x14ac:dyDescent="0.25">
      <c r="A122" s="7">
        <v>1</v>
      </c>
      <c r="B122" s="8">
        <v>3</v>
      </c>
      <c r="C122" s="218" t="b" cm="1">
        <f t="array" ref="C122">ARRAYS.IS_POSITIVE(A122:B123)</f>
        <v>1</v>
      </c>
    </row>
    <row r="123" spans="1:3" x14ac:dyDescent="0.25">
      <c r="A123" s="129">
        <v>2</v>
      </c>
      <c r="B123" s="131">
        <v>4</v>
      </c>
      <c r="C123" s="10"/>
    </row>
    <row r="125" spans="1:3" x14ac:dyDescent="0.25">
      <c r="A125" s="4" t="s">
        <v>487</v>
      </c>
      <c r="B125" s="5"/>
      <c r="C125" s="6" t="s">
        <v>541</v>
      </c>
    </row>
    <row r="126" spans="1:3" x14ac:dyDescent="0.25">
      <c r="A126" s="7">
        <v>1</v>
      </c>
      <c r="B126" s="8">
        <v>0</v>
      </c>
      <c r="C126" s="218" t="b" cm="1">
        <f t="array" ref="C126">ARRAYS.IS_POSITIVE(A126:B127)</f>
        <v>0</v>
      </c>
    </row>
    <row r="127" spans="1:3" x14ac:dyDescent="0.25">
      <c r="A127" s="57">
        <v>2</v>
      </c>
      <c r="B127" s="35">
        <v>4</v>
      </c>
      <c r="C127" s="10"/>
    </row>
    <row r="130" spans="1:3" ht="19.5" x14ac:dyDescent="0.3">
      <c r="A130" s="1" t="s">
        <v>542</v>
      </c>
      <c r="B130" s="1"/>
    </row>
    <row r="132" spans="1:3" x14ac:dyDescent="0.25">
      <c r="A132" s="4" t="s">
        <v>487</v>
      </c>
      <c r="B132" s="5"/>
      <c r="C132" s="6" t="s">
        <v>543</v>
      </c>
    </row>
    <row r="133" spans="1:3" x14ac:dyDescent="0.25">
      <c r="A133" s="7">
        <v>-1</v>
      </c>
      <c r="B133" s="8">
        <v>-3</v>
      </c>
      <c r="C133" s="218" t="b" cm="1">
        <f t="array" ref="C133">ARRAYS.IS_NEGATIVE(A133:B134)</f>
        <v>1</v>
      </c>
    </row>
    <row r="134" spans="1:3" x14ac:dyDescent="0.25">
      <c r="A134" s="129">
        <v>-1</v>
      </c>
      <c r="B134" s="131">
        <v>-4</v>
      </c>
      <c r="C134" s="10"/>
    </row>
    <row r="136" spans="1:3" x14ac:dyDescent="0.25">
      <c r="A136" s="4" t="s">
        <v>487</v>
      </c>
      <c r="B136" s="5"/>
      <c r="C136" s="6" t="s">
        <v>543</v>
      </c>
    </row>
    <row r="137" spans="1:3" x14ac:dyDescent="0.25">
      <c r="A137" s="7">
        <v>-1</v>
      </c>
      <c r="B137" s="8">
        <v>0</v>
      </c>
      <c r="C137" s="218" t="b" cm="1">
        <f t="array" ref="C137">ARRAYS.IS_NEGATIVE(A137:B138)</f>
        <v>0</v>
      </c>
    </row>
    <row r="138" spans="1:3" x14ac:dyDescent="0.25">
      <c r="A138" s="57">
        <v>-2</v>
      </c>
      <c r="B138" s="35">
        <v>-4</v>
      </c>
      <c r="C138" s="10"/>
    </row>
    <row r="141" spans="1:3" ht="19.5" x14ac:dyDescent="0.3">
      <c r="A141" s="1" t="s">
        <v>528</v>
      </c>
      <c r="B141" s="1"/>
    </row>
    <row r="143" spans="1:3" x14ac:dyDescent="0.25">
      <c r="A143" s="4" t="s">
        <v>487</v>
      </c>
      <c r="B143" s="5"/>
      <c r="C143" s="6" t="s">
        <v>529</v>
      </c>
    </row>
    <row r="144" spans="1:3" x14ac:dyDescent="0.25">
      <c r="A144" s="7">
        <v>1</v>
      </c>
      <c r="B144" s="8">
        <v>0</v>
      </c>
      <c r="C144" s="218" t="b" cm="1">
        <f t="array" ref="C144">ARRAYS.HAS_NONZERO(A144:B145)</f>
        <v>1</v>
      </c>
    </row>
    <row r="145" spans="1:3" x14ac:dyDescent="0.25">
      <c r="A145" s="129">
        <v>0</v>
      </c>
      <c r="B145" s="131">
        <v>0</v>
      </c>
      <c r="C145" s="10"/>
    </row>
    <row r="147" spans="1:3" x14ac:dyDescent="0.25">
      <c r="A147" s="4" t="s">
        <v>487</v>
      </c>
      <c r="B147" s="5"/>
      <c r="C147" s="6" t="s">
        <v>529</v>
      </c>
    </row>
    <row r="148" spans="1:3" x14ac:dyDescent="0.25">
      <c r="A148" s="7">
        <v>0</v>
      </c>
      <c r="B148" s="8" t="e">
        <v>#N/A</v>
      </c>
      <c r="C148" s="218" t="b" cm="1">
        <f t="array" ref="C148">ARRAYS.HAS_NONZERO(A148:B149)</f>
        <v>0</v>
      </c>
    </row>
    <row r="149" spans="1:3" x14ac:dyDescent="0.25">
      <c r="A149" s="57">
        <v>0</v>
      </c>
      <c r="B149" s="35">
        <v>0</v>
      </c>
      <c r="C149" s="10"/>
    </row>
    <row r="152" spans="1:3" ht="19.5" x14ac:dyDescent="0.3">
      <c r="A152" s="1" t="s">
        <v>530</v>
      </c>
      <c r="B152" s="1"/>
    </row>
    <row r="154" spans="1:3" x14ac:dyDescent="0.25">
      <c r="A154" s="4" t="s">
        <v>487</v>
      </c>
      <c r="B154" s="5"/>
      <c r="C154" s="6" t="s">
        <v>531</v>
      </c>
    </row>
    <row r="155" spans="1:3" x14ac:dyDescent="0.25">
      <c r="A155" s="7">
        <v>1</v>
      </c>
      <c r="B155" s="8">
        <v>0</v>
      </c>
      <c r="C155" s="218" t="b" cm="1">
        <f t="array" ref="C155">ARRAYS.HAS_POSITIVE(A155:B156)</f>
        <v>1</v>
      </c>
    </row>
    <row r="156" spans="1:3" x14ac:dyDescent="0.25">
      <c r="A156" s="129">
        <v>0</v>
      </c>
      <c r="B156" s="131">
        <v>0</v>
      </c>
      <c r="C156" s="10"/>
    </row>
    <row r="158" spans="1:3" x14ac:dyDescent="0.25">
      <c r="A158" s="4" t="s">
        <v>487</v>
      </c>
      <c r="B158" s="5"/>
      <c r="C158" s="6" t="s">
        <v>531</v>
      </c>
    </row>
    <row r="159" spans="1:3" x14ac:dyDescent="0.25">
      <c r="A159" s="7">
        <v>0</v>
      </c>
      <c r="B159" s="8">
        <v>-1</v>
      </c>
      <c r="C159" s="218" t="b" cm="1">
        <f t="array" ref="C159">ARRAYS.HAS_POSITIVE(A159:B160)</f>
        <v>0</v>
      </c>
    </row>
    <row r="160" spans="1:3" x14ac:dyDescent="0.25">
      <c r="A160" s="57"/>
      <c r="B160" s="35"/>
      <c r="C160" s="10"/>
    </row>
    <row r="163" spans="1:3" ht="19.5" x14ac:dyDescent="0.3">
      <c r="A163" s="1" t="s">
        <v>532</v>
      </c>
      <c r="B163" s="1"/>
    </row>
    <row r="165" spans="1:3" x14ac:dyDescent="0.25">
      <c r="A165" s="4" t="s">
        <v>487</v>
      </c>
      <c r="B165" s="5"/>
      <c r="C165" s="6" t="s">
        <v>501</v>
      </c>
    </row>
    <row r="166" spans="1:3" x14ac:dyDescent="0.25">
      <c r="A166" s="7">
        <v>1</v>
      </c>
      <c r="B166" s="8">
        <v>0</v>
      </c>
      <c r="C166" s="218" t="b" cm="1">
        <f t="array" ref="C166">ARRAYS.HAS_NEGATIVE(A166:B167)</f>
        <v>0</v>
      </c>
    </row>
    <row r="167" spans="1:3" x14ac:dyDescent="0.25">
      <c r="A167" s="129">
        <v>0</v>
      </c>
      <c r="B167" s="131">
        <v>0</v>
      </c>
      <c r="C167" s="10"/>
    </row>
    <row r="169" spans="1:3" x14ac:dyDescent="0.25">
      <c r="A169" s="4" t="s">
        <v>487</v>
      </c>
      <c r="B169" s="5"/>
      <c r="C169" s="6" t="s">
        <v>501</v>
      </c>
    </row>
    <row r="170" spans="1:3" x14ac:dyDescent="0.25">
      <c r="A170" s="7">
        <v>0</v>
      </c>
      <c r="B170" s="8">
        <v>-1</v>
      </c>
      <c r="C170" s="218" t="b" cm="1">
        <f t="array" ref="C170">ARRAYS.HAS_NEGATIVE(A170:B171)</f>
        <v>1</v>
      </c>
    </row>
    <row r="171" spans="1:3" x14ac:dyDescent="0.25">
      <c r="A171" s="57"/>
      <c r="B171" s="35"/>
      <c r="C171" s="10"/>
    </row>
    <row r="174" spans="1:3" ht="19.5" x14ac:dyDescent="0.3">
      <c r="A174" s="1" t="s">
        <v>533</v>
      </c>
      <c r="B174" s="1"/>
    </row>
    <row r="176" spans="1:3" x14ac:dyDescent="0.25">
      <c r="A176" s="4" t="s">
        <v>487</v>
      </c>
      <c r="B176" s="5"/>
      <c r="C176" s="6" t="s">
        <v>502</v>
      </c>
    </row>
    <row r="177" spans="1:3" x14ac:dyDescent="0.25">
      <c r="A177" s="7">
        <v>1</v>
      </c>
      <c r="B177" s="8">
        <v>0</v>
      </c>
      <c r="C177" s="218" t="b" cm="1">
        <f t="array" ref="C177">ARRAYS.HAS_DECIMAL(A177:B178)</f>
        <v>0</v>
      </c>
    </row>
    <row r="178" spans="1:3" x14ac:dyDescent="0.25">
      <c r="A178" s="129">
        <v>0</v>
      </c>
      <c r="B178" s="131">
        <v>0</v>
      </c>
      <c r="C178" s="10"/>
    </row>
    <row r="180" spans="1:3" x14ac:dyDescent="0.25">
      <c r="A180" s="4" t="s">
        <v>487</v>
      </c>
      <c r="B180" s="5"/>
      <c r="C180" s="6" t="s">
        <v>502</v>
      </c>
    </row>
    <row r="181" spans="1:3" x14ac:dyDescent="0.25">
      <c r="A181" s="7">
        <v>0</v>
      </c>
      <c r="B181" s="8">
        <v>-2.4</v>
      </c>
      <c r="C181" s="218" t="b" cm="1">
        <f t="array" ref="C181">ARRAYS.HAS_DECIMAL(A181:B182)</f>
        <v>1</v>
      </c>
    </row>
    <row r="182" spans="1:3" x14ac:dyDescent="0.25">
      <c r="A182" s="57"/>
      <c r="B182" s="35"/>
      <c r="C182" s="10"/>
    </row>
    <row r="185" spans="1:3" ht="19.5" x14ac:dyDescent="0.3">
      <c r="A185" s="1" t="s">
        <v>534</v>
      </c>
      <c r="B185" s="1"/>
    </row>
    <row r="187" spans="1:3" x14ac:dyDescent="0.25">
      <c r="A187" s="4" t="s">
        <v>487</v>
      </c>
      <c r="B187" s="5"/>
      <c r="C187" s="6" t="s">
        <v>497</v>
      </c>
    </row>
    <row r="188" spans="1:3" x14ac:dyDescent="0.25">
      <c r="A188" s="7" t="e">
        <v>#VALUE!</v>
      </c>
      <c r="B188" s="8" t="e">
        <v>#NUM!</v>
      </c>
      <c r="C188" s="218" t="b" cm="1">
        <f t="array" ref="C188">ARRAYS.IS_ERROR(A188:B189)</f>
        <v>1</v>
      </c>
    </row>
    <row r="189" spans="1:3" x14ac:dyDescent="0.25">
      <c r="A189" s="129" t="e">
        <v>#N/A</v>
      </c>
      <c r="B189" s="131" t="e">
        <v>#REF!</v>
      </c>
      <c r="C189" s="10"/>
    </row>
    <row r="191" spans="1:3" x14ac:dyDescent="0.25">
      <c r="A191" s="4" t="s">
        <v>487</v>
      </c>
      <c r="B191" s="5"/>
      <c r="C191" s="6" t="s">
        <v>497</v>
      </c>
    </row>
    <row r="192" spans="1:3" x14ac:dyDescent="0.25">
      <c r="A192" s="7" t="e">
        <v>#VALUE!</v>
      </c>
      <c r="B192" s="8">
        <v>3</v>
      </c>
      <c r="C192" s="218" t="b" cm="1">
        <f t="array" ref="C192">ARRAYS.IS_ERROR(A192:B193)</f>
        <v>0</v>
      </c>
    </row>
    <row r="193" spans="1:3" x14ac:dyDescent="0.25">
      <c r="A193" s="57">
        <v>1</v>
      </c>
      <c r="B193" s="35">
        <v>2</v>
      </c>
      <c r="C193" s="10"/>
    </row>
    <row r="196" spans="1:3" ht="19.5" x14ac:dyDescent="0.3">
      <c r="A196" s="1" t="s">
        <v>535</v>
      </c>
      <c r="B196" s="1"/>
    </row>
    <row r="198" spans="1:3" x14ac:dyDescent="0.25">
      <c r="A198" s="4" t="s">
        <v>487</v>
      </c>
      <c r="B198" s="5"/>
      <c r="C198" s="6" t="s">
        <v>498</v>
      </c>
    </row>
    <row r="199" spans="1:3" x14ac:dyDescent="0.25">
      <c r="A199" s="7">
        <v>1</v>
      </c>
      <c r="B199" s="8">
        <v>2</v>
      </c>
      <c r="C199" s="218" t="b" cm="1">
        <f t="array" ref="C199">ARRAYS.HAS_ERROR(A199:B200)</f>
        <v>0</v>
      </c>
    </row>
    <row r="200" spans="1:3" x14ac:dyDescent="0.25">
      <c r="A200" s="129">
        <v>3</v>
      </c>
      <c r="B200" s="131"/>
      <c r="C200" s="10"/>
    </row>
    <row r="202" spans="1:3" x14ac:dyDescent="0.25">
      <c r="A202" s="4" t="s">
        <v>487</v>
      </c>
      <c r="B202" s="5"/>
      <c r="C202" s="6" t="s">
        <v>498</v>
      </c>
    </row>
    <row r="203" spans="1:3" x14ac:dyDescent="0.25">
      <c r="A203" s="7" t="e">
        <v>#VALUE!</v>
      </c>
      <c r="B203" s="8">
        <v>3</v>
      </c>
      <c r="C203" s="218" t="b" cm="1">
        <f t="array" ref="C203">ARRAYS.HAS_ERROR(A203:B204)</f>
        <v>1</v>
      </c>
    </row>
    <row r="204" spans="1:3" x14ac:dyDescent="0.25">
      <c r="A204" s="57">
        <v>1</v>
      </c>
      <c r="B204" s="35">
        <v>2</v>
      </c>
      <c r="C204" s="10"/>
    </row>
    <row r="207" spans="1:3" ht="19.5" x14ac:dyDescent="0.3">
      <c r="A207" s="1" t="s">
        <v>499</v>
      </c>
      <c r="B207" s="1"/>
    </row>
    <row r="209" spans="1:3" x14ac:dyDescent="0.25">
      <c r="A209" s="4" t="s">
        <v>487</v>
      </c>
      <c r="B209" s="5"/>
      <c r="C209" s="6" t="s">
        <v>536</v>
      </c>
    </row>
    <row r="210" spans="1:3" x14ac:dyDescent="0.25">
      <c r="A210" s="7">
        <v>1</v>
      </c>
      <c r="B210" s="8" t="e">
        <v>#N/A</v>
      </c>
      <c r="C210" s="9" t="e" cm="1">
        <f t="array" ref="C210:C211">ARRAYS.H_ERROR(A210:B211)</f>
        <v>#N/A</v>
      </c>
    </row>
    <row r="211" spans="1:3" x14ac:dyDescent="0.25">
      <c r="A211" s="57">
        <v>2</v>
      </c>
      <c r="B211" s="35">
        <v>3</v>
      </c>
      <c r="C211" s="54" t="str">
        <v/>
      </c>
    </row>
    <row r="214" spans="1:3" ht="19.5" x14ac:dyDescent="0.3">
      <c r="A214" s="1" t="s">
        <v>500</v>
      </c>
      <c r="B214" s="1"/>
    </row>
    <row r="216" spans="1:3" x14ac:dyDescent="0.25">
      <c r="A216" s="4" t="s">
        <v>487</v>
      </c>
      <c r="B216" s="7">
        <v>1</v>
      </c>
      <c r="C216" s="165">
        <v>4</v>
      </c>
    </row>
    <row r="217" spans="1:3" x14ac:dyDescent="0.25">
      <c r="A217" s="5"/>
      <c r="B217" s="57">
        <v>2</v>
      </c>
      <c r="C217" s="144" t="e">
        <v>#NUM!</v>
      </c>
    </row>
    <row r="218" spans="1:3" x14ac:dyDescent="0.25">
      <c r="A218" s="6" t="s">
        <v>537</v>
      </c>
      <c r="B218" s="350" t="str" cm="1">
        <f t="array" ref="B218:C218">ARRAYS.V_ERROR(B216:C217)</f>
        <v/>
      </c>
      <c r="C218" s="165" t="e">
        <v>#NUM!</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1AB9B-F166-496E-B245-877F73E780D7}">
  <dimension ref="A1:U309"/>
  <sheetViews>
    <sheetView workbookViewId="0"/>
  </sheetViews>
  <sheetFormatPr defaultRowHeight="15" x14ac:dyDescent="0.25"/>
  <cols>
    <col min="1" max="1" width="23.140625" customWidth="1"/>
    <col min="2" max="2" width="13.140625" customWidth="1"/>
    <col min="3" max="3" width="16.42578125" customWidth="1"/>
    <col min="4" max="4" width="15.7109375" customWidth="1"/>
    <col min="5" max="5" width="19.42578125" customWidth="1"/>
    <col min="6" max="6" width="18.28515625" customWidth="1"/>
    <col min="7" max="7" width="17.7109375" customWidth="1"/>
    <col min="8" max="8" width="14.5703125" customWidth="1"/>
    <col min="9" max="9" width="21.42578125" customWidth="1"/>
    <col min="10" max="10" width="14.7109375" customWidth="1"/>
    <col min="11" max="11" width="19.28515625" customWidth="1"/>
    <col min="13" max="13" width="15.5703125" customWidth="1"/>
    <col min="14" max="14" width="19" customWidth="1"/>
    <col min="15" max="15" width="13.28515625" customWidth="1"/>
    <col min="16" max="16" width="41.7109375" customWidth="1"/>
    <col min="17" max="17" width="12" bestFit="1" customWidth="1"/>
    <col min="20" max="20" width="38.5703125" bestFit="1" customWidth="1"/>
    <col min="21" max="21" width="9.42578125" customWidth="1"/>
    <col min="22" max="22" width="17.85546875" bestFit="1" customWidth="1"/>
    <col min="23" max="23" width="30.28515625" bestFit="1" customWidth="1"/>
    <col min="24" max="24" width="38.5703125" bestFit="1" customWidth="1"/>
  </cols>
  <sheetData>
    <row r="1" spans="1:11" ht="19.5" x14ac:dyDescent="0.3">
      <c r="A1" s="1" t="s">
        <v>311</v>
      </c>
      <c r="K1" s="1"/>
    </row>
    <row r="3" spans="1:11" x14ac:dyDescent="0.25">
      <c r="A3" s="4" t="s">
        <v>77</v>
      </c>
      <c r="B3" s="5" t="s">
        <v>48</v>
      </c>
      <c r="C3" s="5" t="s">
        <v>180</v>
      </c>
      <c r="D3" s="5" t="s">
        <v>181</v>
      </c>
      <c r="E3" s="5" t="s">
        <v>182</v>
      </c>
      <c r="F3" s="161" t="s">
        <v>411</v>
      </c>
    </row>
    <row r="4" spans="1:11" x14ac:dyDescent="0.25">
      <c r="A4" s="7"/>
      <c r="B4" s="8"/>
      <c r="C4" s="8"/>
      <c r="D4" s="8"/>
      <c r="E4" s="8"/>
      <c r="F4" s="162" t="b" cm="1">
        <f t="array" ref="F4:F46">CHRONO.IS_VALID_TIMESPAN(A4:E46)</f>
        <v>0</v>
      </c>
    </row>
    <row r="5" spans="1:11" x14ac:dyDescent="0.25">
      <c r="A5" s="10">
        <v>1</v>
      </c>
      <c r="B5" s="11"/>
      <c r="C5" s="11"/>
      <c r="D5" s="11"/>
      <c r="E5" s="11"/>
      <c r="F5" s="163" t="b">
        <v>0</v>
      </c>
    </row>
    <row r="6" spans="1:11" x14ac:dyDescent="0.25">
      <c r="A6" s="7">
        <v>0</v>
      </c>
      <c r="B6" s="8"/>
      <c r="C6" s="8"/>
      <c r="D6" s="8">
        <v>1</v>
      </c>
      <c r="E6" s="8">
        <v>1</v>
      </c>
      <c r="F6" s="162" t="b">
        <v>0</v>
      </c>
    </row>
    <row r="7" spans="1:11" x14ac:dyDescent="0.25">
      <c r="A7" s="10">
        <v>0</v>
      </c>
      <c r="B7" s="11">
        <v>0</v>
      </c>
      <c r="C7" s="11"/>
      <c r="D7" s="11"/>
      <c r="E7" s="11"/>
      <c r="F7" s="163" t="b">
        <v>1</v>
      </c>
    </row>
    <row r="8" spans="1:11" x14ac:dyDescent="0.25">
      <c r="A8" s="7">
        <v>0</v>
      </c>
      <c r="B8" s="8">
        <v>0</v>
      </c>
      <c r="C8" s="8"/>
      <c r="D8" s="8"/>
      <c r="E8" s="8">
        <v>0</v>
      </c>
      <c r="F8" s="162" t="b">
        <v>0</v>
      </c>
    </row>
    <row r="9" spans="1:11" x14ac:dyDescent="0.25">
      <c r="A9" s="10">
        <v>0</v>
      </c>
      <c r="B9" s="11">
        <v>0</v>
      </c>
      <c r="C9" s="11">
        <v>0</v>
      </c>
      <c r="D9" s="11">
        <v>0</v>
      </c>
      <c r="E9" s="11">
        <v>0</v>
      </c>
      <c r="F9" s="163" t="b">
        <v>1</v>
      </c>
    </row>
    <row r="10" spans="1:11" x14ac:dyDescent="0.25">
      <c r="A10" s="7">
        <v>-1</v>
      </c>
      <c r="B10" s="8">
        <v>0</v>
      </c>
      <c r="C10" s="8">
        <v>0</v>
      </c>
      <c r="D10" s="8">
        <v>0</v>
      </c>
      <c r="E10" s="8">
        <v>0</v>
      </c>
      <c r="F10" s="162" t="b">
        <v>1</v>
      </c>
    </row>
    <row r="11" spans="1:11" x14ac:dyDescent="0.25">
      <c r="A11" s="10">
        <v>1</v>
      </c>
      <c r="B11" s="11">
        <v>0</v>
      </c>
      <c r="C11" s="11">
        <v>0</v>
      </c>
      <c r="D11" s="11">
        <v>0</v>
      </c>
      <c r="E11" s="11">
        <v>0</v>
      </c>
      <c r="F11" s="163" t="b">
        <v>1</v>
      </c>
    </row>
    <row r="12" spans="1:11" x14ac:dyDescent="0.25">
      <c r="A12" s="7">
        <v>1</v>
      </c>
      <c r="B12" s="8">
        <v>1.5</v>
      </c>
      <c r="C12" s="8"/>
      <c r="D12" s="8"/>
      <c r="E12" s="8"/>
      <c r="F12" s="162" t="b">
        <v>1</v>
      </c>
    </row>
    <row r="13" spans="1:11" x14ac:dyDescent="0.25">
      <c r="A13" s="10">
        <v>1</v>
      </c>
      <c r="B13" s="11">
        <v>1.5</v>
      </c>
      <c r="C13" s="11">
        <v>0</v>
      </c>
      <c r="D13" s="11"/>
      <c r="E13" s="11"/>
      <c r="F13" s="163" t="b">
        <v>0</v>
      </c>
    </row>
    <row r="14" spans="1:11" x14ac:dyDescent="0.25">
      <c r="A14" s="7">
        <v>1</v>
      </c>
      <c r="B14" s="8">
        <v>2</v>
      </c>
      <c r="C14" s="8">
        <v>1.5</v>
      </c>
      <c r="D14" s="8"/>
      <c r="E14" s="8"/>
      <c r="F14" s="162" t="b">
        <v>1</v>
      </c>
    </row>
    <row r="15" spans="1:11" x14ac:dyDescent="0.25">
      <c r="A15" s="10">
        <v>1</v>
      </c>
      <c r="B15" s="11">
        <v>2</v>
      </c>
      <c r="C15" s="11">
        <v>1.5</v>
      </c>
      <c r="D15" s="11">
        <v>1</v>
      </c>
      <c r="E15" s="11"/>
      <c r="F15" s="163" t="b">
        <v>0</v>
      </c>
    </row>
    <row r="16" spans="1:11" x14ac:dyDescent="0.25">
      <c r="A16" s="7">
        <v>1</v>
      </c>
      <c r="B16" s="8">
        <v>2</v>
      </c>
      <c r="C16" s="8">
        <v>3</v>
      </c>
      <c r="D16" s="8">
        <v>1.5</v>
      </c>
      <c r="E16" s="8"/>
      <c r="F16" s="162" t="b">
        <v>1</v>
      </c>
    </row>
    <row r="17" spans="1:6" x14ac:dyDescent="0.25">
      <c r="A17" s="10">
        <v>1</v>
      </c>
      <c r="B17" s="11">
        <v>2</v>
      </c>
      <c r="C17" s="11">
        <v>3</v>
      </c>
      <c r="D17" s="11">
        <v>1.5</v>
      </c>
      <c r="E17" s="11">
        <v>1</v>
      </c>
      <c r="F17" s="163" t="b">
        <v>0</v>
      </c>
    </row>
    <row r="18" spans="1:6" x14ac:dyDescent="0.25">
      <c r="A18" s="7">
        <v>1</v>
      </c>
      <c r="B18" s="8">
        <v>2</v>
      </c>
      <c r="C18" s="8">
        <v>3</v>
      </c>
      <c r="D18" s="8">
        <v>4</v>
      </c>
      <c r="E18" s="8">
        <v>1.5</v>
      </c>
      <c r="F18" s="162" t="b">
        <v>1</v>
      </c>
    </row>
    <row r="19" spans="1:6" x14ac:dyDescent="0.25">
      <c r="A19" s="10">
        <v>1</v>
      </c>
      <c r="B19" s="11">
        <v>2</v>
      </c>
      <c r="C19" s="11">
        <v>3</v>
      </c>
      <c r="D19" s="11">
        <v>4</v>
      </c>
      <c r="E19" s="11">
        <v>5</v>
      </c>
      <c r="F19" s="163" t="b">
        <v>1</v>
      </c>
    </row>
    <row r="20" spans="1:6" x14ac:dyDescent="0.25">
      <c r="A20" s="7">
        <v>1</v>
      </c>
      <c r="B20" s="8"/>
      <c r="C20" s="8">
        <v>1.5</v>
      </c>
      <c r="D20" s="8"/>
      <c r="E20" s="8"/>
      <c r="F20" s="162" t="b">
        <v>1</v>
      </c>
    </row>
    <row r="21" spans="1:6" x14ac:dyDescent="0.25">
      <c r="A21" s="10">
        <v>1</v>
      </c>
      <c r="B21" s="11"/>
      <c r="C21" s="11">
        <v>1.5</v>
      </c>
      <c r="D21" s="11">
        <v>1</v>
      </c>
      <c r="E21" s="11"/>
      <c r="F21" s="163" t="b">
        <v>0</v>
      </c>
    </row>
    <row r="22" spans="1:6" x14ac:dyDescent="0.25">
      <c r="A22" s="7">
        <v>1</v>
      </c>
      <c r="B22" s="8"/>
      <c r="C22" s="8">
        <v>2</v>
      </c>
      <c r="D22" s="8">
        <v>1.5</v>
      </c>
      <c r="E22" s="8"/>
      <c r="F22" s="162" t="b">
        <v>1</v>
      </c>
    </row>
    <row r="23" spans="1:6" x14ac:dyDescent="0.25">
      <c r="A23" s="10">
        <v>1</v>
      </c>
      <c r="B23" s="11"/>
      <c r="C23" s="11">
        <v>2</v>
      </c>
      <c r="D23" s="11">
        <v>1.5</v>
      </c>
      <c r="E23" s="11">
        <v>1</v>
      </c>
      <c r="F23" s="163" t="b">
        <v>0</v>
      </c>
    </row>
    <row r="24" spans="1:6" x14ac:dyDescent="0.25">
      <c r="A24" s="7">
        <v>1</v>
      </c>
      <c r="B24" s="8"/>
      <c r="C24" s="8">
        <v>2</v>
      </c>
      <c r="D24" s="8">
        <v>3</v>
      </c>
      <c r="E24" s="8"/>
      <c r="F24" s="162" t="b">
        <v>1</v>
      </c>
    </row>
    <row r="25" spans="1:6" x14ac:dyDescent="0.25">
      <c r="A25" s="10">
        <v>1</v>
      </c>
      <c r="B25" s="11"/>
      <c r="C25" s="11">
        <v>2</v>
      </c>
      <c r="D25" s="11">
        <v>3</v>
      </c>
      <c r="E25" s="11">
        <v>4.5</v>
      </c>
      <c r="F25" s="163" t="b">
        <v>1</v>
      </c>
    </row>
    <row r="26" spans="1:6" x14ac:dyDescent="0.25">
      <c r="A26" s="7">
        <v>1</v>
      </c>
      <c r="B26" s="8"/>
      <c r="C26" s="8">
        <v>2</v>
      </c>
      <c r="D26" s="8">
        <v>3</v>
      </c>
      <c r="E26" s="8">
        <v>4</v>
      </c>
      <c r="F26" s="162" t="b">
        <v>1</v>
      </c>
    </row>
    <row r="27" spans="1:6" x14ac:dyDescent="0.25">
      <c r="A27" s="10">
        <v>1</v>
      </c>
      <c r="B27" s="11"/>
      <c r="C27" s="11"/>
      <c r="D27" s="11">
        <v>3.5</v>
      </c>
      <c r="E27" s="11"/>
      <c r="F27" s="163" t="b">
        <v>1</v>
      </c>
    </row>
    <row r="28" spans="1:6" x14ac:dyDescent="0.25">
      <c r="A28" s="7">
        <v>1</v>
      </c>
      <c r="B28" s="8"/>
      <c r="C28" s="8"/>
      <c r="D28" s="8">
        <v>3.5</v>
      </c>
      <c r="E28" s="8">
        <v>4</v>
      </c>
      <c r="F28" s="162" t="b">
        <v>0</v>
      </c>
    </row>
    <row r="29" spans="1:6" x14ac:dyDescent="0.25">
      <c r="A29" s="10">
        <v>1</v>
      </c>
      <c r="B29" s="11"/>
      <c r="C29" s="11"/>
      <c r="D29" s="11">
        <v>3</v>
      </c>
      <c r="E29" s="11">
        <v>4.5</v>
      </c>
      <c r="F29" s="163" t="b">
        <v>1</v>
      </c>
    </row>
    <row r="30" spans="1:6" x14ac:dyDescent="0.25">
      <c r="A30" s="7">
        <v>1</v>
      </c>
      <c r="B30" s="8"/>
      <c r="C30" s="8"/>
      <c r="D30" s="8">
        <v>3</v>
      </c>
      <c r="E30" s="8">
        <v>4</v>
      </c>
      <c r="F30" s="162" t="b">
        <v>1</v>
      </c>
    </row>
    <row r="31" spans="1:6" x14ac:dyDescent="0.25">
      <c r="A31" s="10">
        <v>1</v>
      </c>
      <c r="B31" s="11"/>
      <c r="C31" s="11"/>
      <c r="D31" s="11">
        <v>3</v>
      </c>
      <c r="E31" s="11"/>
      <c r="F31" s="163" t="b">
        <v>1</v>
      </c>
    </row>
    <row r="32" spans="1:6" x14ac:dyDescent="0.25">
      <c r="A32" s="7">
        <v>1</v>
      </c>
      <c r="B32" s="8"/>
      <c r="C32" s="8"/>
      <c r="D32" s="8"/>
      <c r="E32" s="8">
        <v>4</v>
      </c>
      <c r="F32" s="162" t="b">
        <v>1</v>
      </c>
    </row>
    <row r="33" spans="1:6" x14ac:dyDescent="0.25">
      <c r="A33" s="10">
        <v>1</v>
      </c>
      <c r="B33" s="11"/>
      <c r="C33" s="11"/>
      <c r="D33" s="11"/>
      <c r="E33" s="11">
        <v>4.5</v>
      </c>
      <c r="F33" s="163" t="b">
        <v>1</v>
      </c>
    </row>
    <row r="34" spans="1:6" x14ac:dyDescent="0.25">
      <c r="A34" s="7">
        <v>1</v>
      </c>
      <c r="B34" s="8">
        <v>100</v>
      </c>
      <c r="C34" s="8">
        <v>24</v>
      </c>
      <c r="D34" s="8"/>
      <c r="E34" s="8"/>
      <c r="F34" s="162" t="b">
        <v>0</v>
      </c>
    </row>
    <row r="35" spans="1:6" x14ac:dyDescent="0.25">
      <c r="A35" s="10">
        <v>1</v>
      </c>
      <c r="B35" s="11">
        <v>100</v>
      </c>
      <c r="C35" s="11">
        <v>23</v>
      </c>
      <c r="D35" s="11">
        <v>60</v>
      </c>
      <c r="E35" s="11"/>
      <c r="F35" s="163" t="b">
        <v>0</v>
      </c>
    </row>
    <row r="36" spans="1:6" x14ac:dyDescent="0.25">
      <c r="A36" s="7">
        <v>1</v>
      </c>
      <c r="B36" s="8">
        <v>100</v>
      </c>
      <c r="C36" s="8">
        <v>23</v>
      </c>
      <c r="D36" s="8">
        <v>59</v>
      </c>
      <c r="E36" s="8"/>
      <c r="F36" s="162" t="b">
        <v>1</v>
      </c>
    </row>
    <row r="37" spans="1:6" x14ac:dyDescent="0.25">
      <c r="A37" s="10">
        <v>1</v>
      </c>
      <c r="B37" s="11">
        <v>100</v>
      </c>
      <c r="C37" s="11">
        <v>23</v>
      </c>
      <c r="D37" s="11">
        <v>59</v>
      </c>
      <c r="E37" s="11">
        <v>60</v>
      </c>
      <c r="F37" s="163" t="b">
        <v>0</v>
      </c>
    </row>
    <row r="38" spans="1:6" x14ac:dyDescent="0.25">
      <c r="A38" s="7">
        <v>1</v>
      </c>
      <c r="B38" s="8">
        <v>100</v>
      </c>
      <c r="C38" s="8">
        <v>23</v>
      </c>
      <c r="D38" s="8">
        <v>59</v>
      </c>
      <c r="E38" s="8">
        <v>59.999000000000002</v>
      </c>
      <c r="F38" s="162" t="b">
        <v>1</v>
      </c>
    </row>
    <row r="39" spans="1:6" x14ac:dyDescent="0.25">
      <c r="A39" s="10">
        <v>1</v>
      </c>
      <c r="B39" s="11" t="e">
        <v>#N/A</v>
      </c>
      <c r="C39" s="11">
        <v>24</v>
      </c>
      <c r="D39" s="11"/>
      <c r="E39" s="11"/>
      <c r="F39" s="163" t="b">
        <v>0</v>
      </c>
    </row>
    <row r="40" spans="1:6" x14ac:dyDescent="0.25">
      <c r="A40" s="7">
        <v>1</v>
      </c>
      <c r="B40" s="8"/>
      <c r="C40" s="8">
        <v>25</v>
      </c>
      <c r="D40" s="8">
        <v>59</v>
      </c>
      <c r="E40" s="8"/>
      <c r="F40" s="162" t="b">
        <v>1</v>
      </c>
    </row>
    <row r="41" spans="1:6" x14ac:dyDescent="0.25">
      <c r="A41" s="10">
        <v>1</v>
      </c>
      <c r="B41" s="11"/>
      <c r="C41" s="11">
        <v>25</v>
      </c>
      <c r="D41" s="11">
        <v>59</v>
      </c>
      <c r="E41" s="11">
        <v>59.999899999999997</v>
      </c>
      <c r="F41" s="163" t="b">
        <v>1</v>
      </c>
    </row>
    <row r="42" spans="1:6" x14ac:dyDescent="0.25">
      <c r="A42" s="7">
        <v>1</v>
      </c>
      <c r="B42" s="8"/>
      <c r="C42" s="8">
        <v>25</v>
      </c>
      <c r="D42" s="8">
        <v>59</v>
      </c>
      <c r="E42" s="8">
        <v>60</v>
      </c>
      <c r="F42" s="162" t="b">
        <v>0</v>
      </c>
    </row>
    <row r="43" spans="1:6" x14ac:dyDescent="0.25">
      <c r="A43" s="10">
        <v>1</v>
      </c>
      <c r="B43" s="11"/>
      <c r="C43" s="11"/>
      <c r="D43" s="11">
        <v>100</v>
      </c>
      <c r="E43" s="11">
        <v>59</v>
      </c>
      <c r="F43" s="163" t="b">
        <v>1</v>
      </c>
    </row>
    <row r="44" spans="1:6" x14ac:dyDescent="0.25">
      <c r="A44" s="135">
        <v>1</v>
      </c>
      <c r="B44" s="112"/>
      <c r="C44" s="112"/>
      <c r="D44" s="112">
        <v>100</v>
      </c>
      <c r="E44" s="112">
        <v>60</v>
      </c>
      <c r="F44" s="164" t="b">
        <v>0</v>
      </c>
    </row>
    <row r="45" spans="1:6" x14ac:dyDescent="0.25">
      <c r="A45" s="57">
        <v>1</v>
      </c>
      <c r="B45" s="35"/>
      <c r="C45" s="35"/>
      <c r="D45" s="35">
        <v>100</v>
      </c>
      <c r="E45" s="35">
        <v>59.999000000000002</v>
      </c>
      <c r="F45" s="166" t="b">
        <v>1</v>
      </c>
    </row>
    <row r="46" spans="1:6" x14ac:dyDescent="0.25">
      <c r="A46" s="135" t="e">
        <v>#N/A</v>
      </c>
      <c r="B46" s="112"/>
      <c r="C46" s="112"/>
      <c r="D46" s="112"/>
      <c r="E46" s="112">
        <v>100</v>
      </c>
      <c r="F46" s="164" t="b">
        <v>0</v>
      </c>
    </row>
    <row r="49" spans="1:6" ht="19.5" x14ac:dyDescent="0.3">
      <c r="A49" s="1" t="s">
        <v>312</v>
      </c>
      <c r="B49" s="1"/>
      <c r="C49" s="1"/>
    </row>
    <row r="51" spans="1:6" x14ac:dyDescent="0.25">
      <c r="A51" s="4" t="s">
        <v>77</v>
      </c>
      <c r="B51" s="5" t="s">
        <v>48</v>
      </c>
      <c r="C51" s="5" t="s">
        <v>180</v>
      </c>
      <c r="D51" s="5" t="s">
        <v>181</v>
      </c>
      <c r="E51" s="5" t="s">
        <v>182</v>
      </c>
      <c r="F51" s="161" t="s">
        <v>130</v>
      </c>
    </row>
    <row r="52" spans="1:6" x14ac:dyDescent="0.25">
      <c r="A52" s="7"/>
      <c r="B52" s="8"/>
      <c r="C52" s="8"/>
      <c r="D52" s="8"/>
      <c r="E52" s="8"/>
      <c r="F52" s="162" t="str" cm="1">
        <f t="array" ref="F52:F62">CHRONO.TIMESPAN(A52:E62)</f>
        <v/>
      </c>
    </row>
    <row r="53" spans="1:6" x14ac:dyDescent="0.25">
      <c r="A53" s="10"/>
      <c r="B53" s="11" t="s">
        <v>1</v>
      </c>
      <c r="C53" s="11"/>
      <c r="D53" s="11"/>
      <c r="E53" s="11"/>
      <c r="F53" s="163" t="e">
        <v>#VALUE!</v>
      </c>
    </row>
    <row r="54" spans="1:6" x14ac:dyDescent="0.25">
      <c r="A54" s="7">
        <v>1</v>
      </c>
      <c r="B54" s="8" t="e">
        <v>#NUM!</v>
      </c>
      <c r="C54" s="8"/>
      <c r="D54" s="8">
        <v>1</v>
      </c>
      <c r="E54" s="8"/>
      <c r="F54" s="162" t="e">
        <v>#NUM!</v>
      </c>
    </row>
    <row r="55" spans="1:6" x14ac:dyDescent="0.25">
      <c r="A55" s="10">
        <v>1</v>
      </c>
      <c r="B55" s="11"/>
      <c r="C55" s="11">
        <v>1</v>
      </c>
      <c r="D55" s="11"/>
      <c r="E55" s="11"/>
      <c r="F55" s="163">
        <v>4.1666666666666664E-2</v>
      </c>
    </row>
    <row r="56" spans="1:6" x14ac:dyDescent="0.25">
      <c r="A56" s="7">
        <v>1</v>
      </c>
      <c r="B56" s="31"/>
      <c r="C56" s="8"/>
      <c r="D56" s="8">
        <v>1</v>
      </c>
      <c r="E56" s="8"/>
      <c r="F56" s="162">
        <v>6.9444444444444447E-4</v>
      </c>
    </row>
    <row r="57" spans="1:6" x14ac:dyDescent="0.25">
      <c r="A57" s="10">
        <v>1</v>
      </c>
      <c r="B57" s="11"/>
      <c r="C57" s="11"/>
      <c r="D57" s="11"/>
      <c r="E57" s="11">
        <v>0.1</v>
      </c>
      <c r="F57" s="163">
        <v>1.1574074074074074E-6</v>
      </c>
    </row>
    <row r="58" spans="1:6" x14ac:dyDescent="0.25">
      <c r="A58" s="7">
        <v>1</v>
      </c>
      <c r="B58" s="8">
        <v>1</v>
      </c>
      <c r="C58" s="8">
        <v>36</v>
      </c>
      <c r="D58" s="8">
        <v>120</v>
      </c>
      <c r="E58" s="8">
        <v>-60</v>
      </c>
      <c r="F58" s="162">
        <v>2.5826388888888889</v>
      </c>
    </row>
    <row r="59" spans="1:6" x14ac:dyDescent="0.25">
      <c r="A59" s="10">
        <v>0</v>
      </c>
      <c r="B59" s="11">
        <v>1</v>
      </c>
      <c r="C59" s="11">
        <v>1</v>
      </c>
      <c r="D59" s="11">
        <v>1</v>
      </c>
      <c r="E59" s="11">
        <v>1</v>
      </c>
      <c r="F59" s="163">
        <v>1.0423726851851853</v>
      </c>
    </row>
    <row r="60" spans="1:6" x14ac:dyDescent="0.25">
      <c r="A60" s="222">
        <v>-1</v>
      </c>
      <c r="B60" s="31"/>
      <c r="C60" s="8"/>
      <c r="D60" s="8"/>
      <c r="E60" s="8">
        <v>86400</v>
      </c>
      <c r="F60" s="162">
        <v>-1</v>
      </c>
    </row>
    <row r="61" spans="1:6" x14ac:dyDescent="0.25">
      <c r="A61" s="223">
        <v>-1</v>
      </c>
      <c r="B61" s="32"/>
      <c r="C61" s="11"/>
      <c r="D61" s="11"/>
      <c r="E61" s="11">
        <v>-86400</v>
      </c>
      <c r="F61" s="163">
        <v>1</v>
      </c>
    </row>
    <row r="62" spans="1:6" x14ac:dyDescent="0.25">
      <c r="A62" s="224">
        <v>-1</v>
      </c>
      <c r="B62" s="225">
        <v>1</v>
      </c>
      <c r="C62" s="112">
        <v>-24</v>
      </c>
      <c r="D62" s="112">
        <v>1440</v>
      </c>
      <c r="E62" s="112">
        <v>-86400</v>
      </c>
      <c r="F62" s="164">
        <v>0</v>
      </c>
    </row>
    <row r="65" spans="1:17" ht="19.5" x14ac:dyDescent="0.3">
      <c r="A65" s="1" t="s">
        <v>470</v>
      </c>
      <c r="B65" s="1"/>
      <c r="C65" s="1"/>
    </row>
    <row r="67" spans="1:17" x14ac:dyDescent="0.25">
      <c r="A67" s="4" t="s">
        <v>441</v>
      </c>
      <c r="B67" s="5" t="s">
        <v>188</v>
      </c>
      <c r="C67" s="5" t="s">
        <v>30</v>
      </c>
      <c r="D67" s="5" t="s">
        <v>468</v>
      </c>
      <c r="E67" s="6" t="s">
        <v>440</v>
      </c>
    </row>
    <row r="68" spans="1:17" x14ac:dyDescent="0.25">
      <c r="A68" s="7"/>
      <c r="B68" s="8"/>
      <c r="C68" s="8"/>
      <c r="D68" s="8"/>
      <c r="E68" s="230" t="str" cm="1">
        <f t="array" ref="E68">CHRONO.ROUND_TIMESPAN($A68,$B68,$C68,D68)</f>
        <v/>
      </c>
    </row>
    <row r="69" spans="1:17" x14ac:dyDescent="0.25">
      <c r="A69" s="10" t="s">
        <v>1</v>
      </c>
      <c r="B69" s="11"/>
      <c r="C69" s="11"/>
      <c r="D69" s="11"/>
      <c r="E69" s="231" t="e" cm="1">
        <f t="array" ref="E69">CHRONO.ROUND_TIMESPAN($A69,$B69,$C69,D69)</f>
        <v>#VALUE!</v>
      </c>
      <c r="K69" s="339"/>
    </row>
    <row r="70" spans="1:17" x14ac:dyDescent="0.25">
      <c r="A70" s="7">
        <v>0.251</v>
      </c>
      <c r="B70" s="8"/>
      <c r="C70" s="8"/>
      <c r="D70" s="8"/>
      <c r="E70" s="230" cm="1">
        <f t="array" ref="E70">CHRONO.ROUND_TIMESPAN($A70,$B70,$C70,D70)</f>
        <v>0.2509953703703704</v>
      </c>
    </row>
    <row r="71" spans="1:17" x14ac:dyDescent="0.25">
      <c r="A71" s="10">
        <v>6.7900000000000002E-2</v>
      </c>
      <c r="B71" s="11">
        <v>1</v>
      </c>
      <c r="C71" s="11">
        <v>1</v>
      </c>
      <c r="D71" s="11"/>
      <c r="E71" s="231" cm="1">
        <f t="array" ref="E71">CHRONO.ROUND_TIMESPAN($A71,$B71,$C71,D71)</f>
        <v>0.1</v>
      </c>
      <c r="K71" s="340"/>
    </row>
    <row r="72" spans="1:17" x14ac:dyDescent="0.25">
      <c r="A72" s="7">
        <v>6.7900000000000002E-2</v>
      </c>
      <c r="B72" s="8">
        <v>1</v>
      </c>
      <c r="C72" s="8">
        <v>1</v>
      </c>
      <c r="D72" s="8">
        <v>-1</v>
      </c>
      <c r="E72" s="230" cm="1">
        <f t="array" ref="E72">CHRONO.ROUND_TIMESPAN($A72,$B72,$C72,D72)</f>
        <v>0</v>
      </c>
    </row>
    <row r="73" spans="1:17" x14ac:dyDescent="0.25">
      <c r="A73" s="10">
        <v>6.9444444444444447E-4</v>
      </c>
      <c r="B73" s="11">
        <v>3</v>
      </c>
      <c r="C73" s="11">
        <v>0</v>
      </c>
      <c r="D73" s="11"/>
      <c r="E73" s="231" cm="1">
        <f t="array" ref="E73">CHRONO.ROUND_TIMESPAN($A73,$B73,$C73,D73)</f>
        <v>6.9444444444444447E-4</v>
      </c>
    </row>
    <row r="74" spans="1:17" x14ac:dyDescent="0.25">
      <c r="A74" s="143">
        <v>6.1574074074074101E-6</v>
      </c>
      <c r="B74" s="8"/>
      <c r="C74" s="8">
        <v>0</v>
      </c>
      <c r="D74" s="8"/>
      <c r="E74" s="230" cm="1">
        <f t="array" ref="E74">CHRONO.ROUND_TIMESPAN($A74,$B74,$C74,D74)</f>
        <v>1.1574074074074073E-5</v>
      </c>
      <c r="G74" s="93"/>
      <c r="K74" s="142"/>
      <c r="Q74" s="343"/>
    </row>
    <row r="75" spans="1:17" x14ac:dyDescent="0.25">
      <c r="A75" s="129">
        <v>2.5826388888888889</v>
      </c>
      <c r="B75" s="130">
        <v>2</v>
      </c>
      <c r="C75" s="130">
        <v>3</v>
      </c>
      <c r="D75" s="130"/>
      <c r="E75" s="232" cm="1">
        <f t="array" ref="E75">CHRONO.ROUND_TIMESPAN($A75,$B75,$C75,D75)</f>
        <v>2.5826249999999997</v>
      </c>
    </row>
    <row r="76" spans="1:17" x14ac:dyDescent="0.25">
      <c r="A76" s="2"/>
      <c r="B76" s="2"/>
      <c r="D76" s="43"/>
    </row>
    <row r="77" spans="1:17" x14ac:dyDescent="0.25">
      <c r="A77" s="2"/>
      <c r="B77" s="2"/>
      <c r="D77" s="43"/>
    </row>
    <row r="78" spans="1:17" ht="19.5" x14ac:dyDescent="0.3">
      <c r="A78" s="1" t="s">
        <v>469</v>
      </c>
      <c r="B78" s="1"/>
      <c r="C78" s="1"/>
    </row>
    <row r="80" spans="1:17" x14ac:dyDescent="0.25">
      <c r="A80" s="4" t="s">
        <v>119</v>
      </c>
      <c r="B80" s="5" t="s">
        <v>239</v>
      </c>
      <c r="C80" s="5" t="s">
        <v>188</v>
      </c>
      <c r="D80" s="5" t="s">
        <v>30</v>
      </c>
      <c r="E80" s="5" t="s">
        <v>468</v>
      </c>
      <c r="F80" s="185" t="s">
        <v>92</v>
      </c>
      <c r="G80" s="5" t="s">
        <v>94</v>
      </c>
      <c r="H80" s="5" t="s">
        <v>90</v>
      </c>
      <c r="I80" s="5" t="s">
        <v>106</v>
      </c>
      <c r="J80" s="5" t="s">
        <v>91</v>
      </c>
    </row>
    <row r="81" spans="1:17" x14ac:dyDescent="0.25">
      <c r="A81" s="7"/>
      <c r="B81" s="31"/>
      <c r="C81" s="31"/>
      <c r="D81" s="31"/>
      <c r="E81" s="8"/>
      <c r="F81" s="213" t="str" cm="1">
        <f t="array" ref="F81:J81">CHRONO.TIMESPAN_TO_DHMS(A81,B81,C81,D81,E81)</f>
        <v/>
      </c>
      <c r="G81" s="8" t="str">
        <v/>
      </c>
      <c r="H81" s="65" t="str">
        <v/>
      </c>
      <c r="I81" s="65" t="str">
        <v/>
      </c>
      <c r="J81" s="145" t="str">
        <v/>
      </c>
    </row>
    <row r="82" spans="1:17" x14ac:dyDescent="0.25">
      <c r="A82" s="10" t="s">
        <v>1</v>
      </c>
      <c r="B82" s="32"/>
      <c r="C82" s="32"/>
      <c r="D82" s="32"/>
      <c r="E82" s="11"/>
      <c r="F82" s="214" t="e" cm="1">
        <f t="array" ref="F82:J82">CHRONO.TIMESPAN_TO_DHMS(A82,B82,C82,D82,E82)</f>
        <v>#VALUE!</v>
      </c>
      <c r="G82" s="11" t="e">
        <v>#VALUE!</v>
      </c>
      <c r="H82" s="66" t="e">
        <v>#VALUE!</v>
      </c>
      <c r="I82" s="66" t="e">
        <v>#VALUE!</v>
      </c>
      <c r="J82" s="146" t="e">
        <v>#VALUE!</v>
      </c>
    </row>
    <row r="83" spans="1:17" x14ac:dyDescent="0.25">
      <c r="A83" s="7" t="e">
        <v>#NUM!</v>
      </c>
      <c r="B83" s="31"/>
      <c r="C83" s="31"/>
      <c r="D83" s="31"/>
      <c r="E83" s="8"/>
      <c r="F83" s="213" t="e" cm="1">
        <f t="array" ref="F83:J83">CHRONO.TIMESPAN_TO_DHMS(A83,B83,C83,D83,E83)</f>
        <v>#NUM!</v>
      </c>
      <c r="G83" s="8" t="e">
        <v>#NUM!</v>
      </c>
      <c r="H83" s="65" t="e">
        <v>#NUM!</v>
      </c>
      <c r="I83" s="65" t="e">
        <v>#NUM!</v>
      </c>
      <c r="J83" s="145" t="e">
        <v>#NUM!</v>
      </c>
    </row>
    <row r="84" spans="1:17" x14ac:dyDescent="0.25">
      <c r="A84" s="10">
        <v>0</v>
      </c>
      <c r="B84" s="32">
        <v>2</v>
      </c>
      <c r="C84" s="32">
        <v>3</v>
      </c>
      <c r="D84" s="32"/>
      <c r="E84" s="11"/>
      <c r="F84" s="214" cm="1">
        <f t="array" ref="F84:J84">CHRONO.TIMESPAN_TO_DHMS(A84,B84,C84,D84,E84)</f>
        <v>0</v>
      </c>
      <c r="G84" s="11" t="str">
        <v/>
      </c>
      <c r="H84" s="66">
        <v>0</v>
      </c>
      <c r="I84" s="66">
        <v>0</v>
      </c>
      <c r="J84" s="146" t="str">
        <v/>
      </c>
    </row>
    <row r="85" spans="1:17" x14ac:dyDescent="0.25">
      <c r="A85" s="7">
        <v>0.36234499999999997</v>
      </c>
      <c r="B85" s="31">
        <v>3</v>
      </c>
      <c r="C85" s="31">
        <v>3</v>
      </c>
      <c r="D85" s="31">
        <v>2</v>
      </c>
      <c r="E85" s="31"/>
      <c r="F85" s="213" cm="1">
        <f t="array" ref="F85:J85">CHRONO.TIMESPAN_TO_DHMS(A85,B85,C85,D85,E85)</f>
        <v>1</v>
      </c>
      <c r="G85" s="8" t="str">
        <v/>
      </c>
      <c r="H85" s="65" t="str">
        <v/>
      </c>
      <c r="I85" s="65">
        <v>521.78</v>
      </c>
      <c r="J85" s="145" t="str">
        <v/>
      </c>
    </row>
    <row r="86" spans="1:17" x14ac:dyDescent="0.25">
      <c r="A86" s="10">
        <v>0.36234499999999997</v>
      </c>
      <c r="B86" s="32">
        <v>2</v>
      </c>
      <c r="C86" s="32">
        <v>2</v>
      </c>
      <c r="D86" s="32">
        <v>0</v>
      </c>
      <c r="E86" s="11"/>
      <c r="F86" s="214" cm="1">
        <f t="array" ref="F86:J86">CHRONO.TIMESPAN_TO_DHMS(A86,B86,C86,D86,E86)</f>
        <v>1</v>
      </c>
      <c r="G86" s="11" t="str">
        <v/>
      </c>
      <c r="H86" s="66">
        <v>8</v>
      </c>
      <c r="I86" s="66" t="str">
        <v/>
      </c>
      <c r="J86" s="146" t="str">
        <v/>
      </c>
    </row>
    <row r="87" spans="1:17" x14ac:dyDescent="0.25">
      <c r="A87" s="342">
        <v>6.9470000000000003E-4</v>
      </c>
      <c r="B87" s="31">
        <v>2</v>
      </c>
      <c r="C87" s="31">
        <v>3</v>
      </c>
      <c r="D87" s="31">
        <v>5</v>
      </c>
      <c r="E87" s="8">
        <v>-1</v>
      </c>
      <c r="F87" s="213" cm="1">
        <f t="array" ref="F87:J87">CHRONO.TIMESPAN_TO_DHMS(A87,B87,C87,D87,E87)</f>
        <v>1</v>
      </c>
      <c r="G87" s="8" t="str">
        <v/>
      </c>
      <c r="H87" s="65">
        <v>0</v>
      </c>
      <c r="I87" s="65">
        <v>1.0003599999999999</v>
      </c>
      <c r="J87" s="341" t="str">
        <v/>
      </c>
    </row>
    <row r="88" spans="1:17" x14ac:dyDescent="0.25">
      <c r="A88" s="129">
        <v>6.1574074074074103E-12</v>
      </c>
      <c r="B88" s="229"/>
      <c r="C88" s="229"/>
      <c r="D88" s="229"/>
      <c r="E88" s="130"/>
      <c r="F88" s="217" cm="1">
        <f t="array" ref="F88:J88">CHRONO.TIMESPAN_TO_DHMS(A88,B88,C88,D88,E88)</f>
        <v>1</v>
      </c>
      <c r="G88" s="130">
        <v>0</v>
      </c>
      <c r="H88" s="147">
        <v>0</v>
      </c>
      <c r="I88" s="147">
        <v>0</v>
      </c>
      <c r="J88" s="344">
        <v>5.3200000000000005E-7</v>
      </c>
    </row>
    <row r="89" spans="1:17" x14ac:dyDescent="0.25">
      <c r="A89" s="27">
        <v>-0.999999999999999</v>
      </c>
      <c r="B89" s="14">
        <v>2</v>
      </c>
      <c r="C89" s="14">
        <v>3</v>
      </c>
      <c r="D89" s="14">
        <v>0</v>
      </c>
      <c r="E89" s="15"/>
      <c r="F89" s="251" cm="1">
        <f t="array" ref="F89:J89">CHRONO.TIMESPAN_TO_DHMS(A89,B89,C89,D89,E89)</f>
        <v>-1</v>
      </c>
      <c r="G89" s="15" t="str">
        <v/>
      </c>
      <c r="H89" s="310">
        <v>23</v>
      </c>
      <c r="I89" s="207">
        <v>0</v>
      </c>
      <c r="J89" s="311" t="str">
        <v/>
      </c>
    </row>
    <row r="90" spans="1:17" x14ac:dyDescent="0.25">
      <c r="H90" s="239"/>
      <c r="I90" s="239"/>
      <c r="J90" s="239"/>
    </row>
    <row r="91" spans="1:17" x14ac:dyDescent="0.25">
      <c r="H91" s="239"/>
      <c r="I91" s="239"/>
      <c r="J91" s="239"/>
    </row>
    <row r="92" spans="1:17" ht="19.5" x14ac:dyDescent="0.3">
      <c r="A92" s="1" t="s">
        <v>471</v>
      </c>
      <c r="B92" s="1"/>
      <c r="C92" s="1"/>
    </row>
    <row r="94" spans="1:17" x14ac:dyDescent="0.25">
      <c r="A94" s="4" t="s">
        <v>77</v>
      </c>
      <c r="B94" s="5" t="s">
        <v>48</v>
      </c>
      <c r="C94" s="5" t="s">
        <v>180</v>
      </c>
      <c r="D94" s="5" t="s">
        <v>50</v>
      </c>
      <c r="E94" s="5" t="s">
        <v>182</v>
      </c>
      <c r="F94" s="5" t="s">
        <v>239</v>
      </c>
      <c r="G94" s="5" t="s">
        <v>188</v>
      </c>
      <c r="H94" s="5" t="s">
        <v>30</v>
      </c>
      <c r="I94" s="5" t="s">
        <v>468</v>
      </c>
      <c r="J94" s="5" t="s">
        <v>92</v>
      </c>
      <c r="K94" s="5" t="s">
        <v>94</v>
      </c>
      <c r="L94" s="5" t="s">
        <v>90</v>
      </c>
      <c r="M94" s="5" t="s">
        <v>106</v>
      </c>
      <c r="N94" s="5" t="s">
        <v>91</v>
      </c>
      <c r="Q94" s="346"/>
    </row>
    <row r="95" spans="1:17" x14ac:dyDescent="0.25">
      <c r="A95" s="7"/>
      <c r="B95" s="8"/>
      <c r="C95" s="8"/>
      <c r="D95" s="8"/>
      <c r="E95" s="72"/>
      <c r="F95" s="8"/>
      <c r="G95" s="8"/>
      <c r="H95" s="8"/>
      <c r="I95" s="72"/>
      <c r="J95" s="8" t="str" cm="1">
        <f t="array" ref="J95:N95">CHRONO.RESOLVE_TIMESPAN_DHMS(A95:E95,F95,G95,H95,I95)</f>
        <v/>
      </c>
      <c r="K95" s="8" t="str">
        <v/>
      </c>
      <c r="L95" s="65" t="str">
        <v/>
      </c>
      <c r="M95" s="65" t="str">
        <v/>
      </c>
      <c r="N95" s="145" t="str">
        <v/>
      </c>
    </row>
    <row r="96" spans="1:17" x14ac:dyDescent="0.25">
      <c r="A96" s="10">
        <v>1</v>
      </c>
      <c r="B96" s="11"/>
      <c r="C96" s="11" t="e">
        <v>#NUM!</v>
      </c>
      <c r="D96" s="11">
        <v>1</v>
      </c>
      <c r="E96" s="73">
        <v>0</v>
      </c>
      <c r="F96" s="11"/>
      <c r="G96" s="11"/>
      <c r="H96" s="11"/>
      <c r="I96" s="73"/>
      <c r="J96" s="11" t="e" cm="1">
        <f t="array" ref="J96:N96">CHRONO.RESOLVE_TIMESPAN_DHMS(A96:E96,F96,G96,H96,I96)</f>
        <v>#NUM!</v>
      </c>
      <c r="K96" s="11" t="e">
        <v>#NUM!</v>
      </c>
      <c r="L96" s="66" t="e">
        <v>#NUM!</v>
      </c>
      <c r="M96" s="66" t="e">
        <v>#NUM!</v>
      </c>
      <c r="N96" s="146" t="e">
        <v>#NUM!</v>
      </c>
    </row>
    <row r="97" spans="1:15" x14ac:dyDescent="0.25">
      <c r="A97" s="7">
        <v>0</v>
      </c>
      <c r="B97" s="8"/>
      <c r="C97" s="8"/>
      <c r="D97" s="8">
        <v>0</v>
      </c>
      <c r="E97" s="72"/>
      <c r="F97" s="8">
        <v>3</v>
      </c>
      <c r="G97" s="8">
        <v>4</v>
      </c>
      <c r="H97" s="8"/>
      <c r="I97" s="72"/>
      <c r="J97" s="8" cm="1">
        <f t="array" ref="J97:N97">CHRONO.RESOLVE_TIMESPAN_DHMS(A97:E97,F97,G97,H97,I97)</f>
        <v>0</v>
      </c>
      <c r="K97" s="8" t="str">
        <v/>
      </c>
      <c r="L97" s="65" t="str">
        <v/>
      </c>
      <c r="M97" s="65">
        <v>0</v>
      </c>
      <c r="N97" s="145">
        <v>0</v>
      </c>
    </row>
    <row r="98" spans="1:15" x14ac:dyDescent="0.25">
      <c r="A98" s="10">
        <v>1</v>
      </c>
      <c r="B98" s="11"/>
      <c r="C98" s="11">
        <v>50</v>
      </c>
      <c r="D98" s="11">
        <v>-120.5</v>
      </c>
      <c r="E98" s="73">
        <v>30</v>
      </c>
      <c r="F98" s="11">
        <v>2</v>
      </c>
      <c r="G98" s="11">
        <v>2</v>
      </c>
      <c r="H98" s="11">
        <v>3</v>
      </c>
      <c r="I98" s="73"/>
      <c r="J98" s="11" cm="1">
        <f t="array" ref="J98:N98">CHRONO.RESOLVE_TIMESPAN_DHMS(A98:E98,F98,G98,H98,I98)</f>
        <v>1</v>
      </c>
      <c r="K98" s="11" t="str">
        <v/>
      </c>
      <c r="L98" s="66">
        <v>48</v>
      </c>
      <c r="M98" s="66" t="str">
        <v/>
      </c>
      <c r="N98" s="146" t="str">
        <v/>
      </c>
    </row>
    <row r="99" spans="1:15" x14ac:dyDescent="0.25">
      <c r="A99" s="7">
        <v>1</v>
      </c>
      <c r="B99" s="8">
        <v>1</v>
      </c>
      <c r="C99" s="31">
        <v>23</v>
      </c>
      <c r="D99" s="8">
        <v>59</v>
      </c>
      <c r="E99" s="72">
        <v>59.999000000000002</v>
      </c>
      <c r="F99" s="8"/>
      <c r="G99" s="8"/>
      <c r="H99" s="8">
        <v>0</v>
      </c>
      <c r="I99" s="72">
        <v>-1</v>
      </c>
      <c r="J99" s="8" cm="1">
        <f t="array" ref="J99:N99">CHRONO.RESOLVE_TIMESPAN_DHMS(A99:E99,F99,G99,H99,I99)</f>
        <v>1</v>
      </c>
      <c r="K99" s="8">
        <v>1</v>
      </c>
      <c r="L99" s="65">
        <v>23</v>
      </c>
      <c r="M99" s="65">
        <v>59</v>
      </c>
      <c r="N99" s="145">
        <v>59</v>
      </c>
    </row>
    <row r="100" spans="1:15" x14ac:dyDescent="0.25">
      <c r="A100" s="10">
        <v>1</v>
      </c>
      <c r="B100" s="11">
        <v>1</v>
      </c>
      <c r="C100" s="11">
        <v>23</v>
      </c>
      <c r="D100" s="11">
        <v>59</v>
      </c>
      <c r="E100" s="73">
        <v>59.999000000000002</v>
      </c>
      <c r="F100" s="11"/>
      <c r="G100" s="11"/>
      <c r="H100" s="11">
        <v>0</v>
      </c>
      <c r="I100" s="73"/>
      <c r="J100" s="11" cm="1">
        <f t="array" ref="J100:N100">CHRONO.RESOLVE_TIMESPAN_DHMS(A100:E100,F100,G100,H100,I100)</f>
        <v>1</v>
      </c>
      <c r="K100" s="11">
        <v>2</v>
      </c>
      <c r="L100" s="66">
        <v>0</v>
      </c>
      <c r="M100" s="66">
        <v>0</v>
      </c>
      <c r="N100" s="146">
        <v>0</v>
      </c>
    </row>
    <row r="101" spans="1:15" x14ac:dyDescent="0.25">
      <c r="A101" s="7">
        <v>1</v>
      </c>
      <c r="B101" s="171"/>
      <c r="C101" s="8"/>
      <c r="D101" s="8">
        <v>5.5670000000000002</v>
      </c>
      <c r="E101" s="72"/>
      <c r="F101" s="8"/>
      <c r="G101" s="8">
        <v>3</v>
      </c>
      <c r="H101" s="8"/>
      <c r="I101" s="72"/>
      <c r="J101" s="8" cm="1">
        <f t="array" ref="J101:N101">CHRONO.RESOLVE_TIMESPAN_DHMS(A101:E101,F101,G101,H101,I101)</f>
        <v>1</v>
      </c>
      <c r="K101" s="8">
        <v>0</v>
      </c>
      <c r="L101" s="65">
        <v>0</v>
      </c>
      <c r="M101" s="65">
        <v>5.5670000000000002</v>
      </c>
      <c r="N101" s="145" t="str">
        <v/>
      </c>
    </row>
    <row r="102" spans="1:15" x14ac:dyDescent="0.25">
      <c r="A102" s="129">
        <v>-1</v>
      </c>
      <c r="B102" s="130"/>
      <c r="C102" s="130"/>
      <c r="D102" s="130"/>
      <c r="E102" s="144">
        <v>-86400</v>
      </c>
      <c r="F102" s="130"/>
      <c r="G102" s="130"/>
      <c r="H102" s="130"/>
      <c r="I102" s="144"/>
      <c r="J102" s="130" cm="1">
        <f t="array" ref="J102:N102">CHRONO.RESOLVE_TIMESPAN_DHMS(A102:E102,F102,G102,H102,I102)</f>
        <v>1</v>
      </c>
      <c r="K102" s="130">
        <v>1</v>
      </c>
      <c r="L102" s="147">
        <v>0</v>
      </c>
      <c r="M102" s="147">
        <v>0</v>
      </c>
      <c r="N102" s="148">
        <v>0</v>
      </c>
    </row>
    <row r="103" spans="1:15" x14ac:dyDescent="0.25">
      <c r="H103" s="239"/>
      <c r="I103" s="239"/>
      <c r="J103" s="239"/>
    </row>
    <row r="105" spans="1:15" ht="19.5" x14ac:dyDescent="0.3">
      <c r="A105" s="1" t="s">
        <v>445</v>
      </c>
      <c r="G105" s="1" t="s">
        <v>451</v>
      </c>
    </row>
    <row r="106" spans="1:15" x14ac:dyDescent="0.25">
      <c r="K106" s="138"/>
    </row>
    <row r="107" spans="1:15" x14ac:dyDescent="0.25">
      <c r="A107" s="80" t="s">
        <v>422</v>
      </c>
      <c r="B107" s="68" t="s">
        <v>92</v>
      </c>
      <c r="C107" s="68" t="s">
        <v>94</v>
      </c>
      <c r="D107" s="68" t="s">
        <v>90</v>
      </c>
      <c r="E107" s="68" t="s">
        <v>106</v>
      </c>
      <c r="F107" s="136" t="s">
        <v>91</v>
      </c>
      <c r="G107" s="136" t="s">
        <v>130</v>
      </c>
      <c r="J107" t="str" cm="1">
        <f t="array" ref="J107">CHRONO.TIMESPAN("")</f>
        <v/>
      </c>
    </row>
    <row r="108" spans="1:15" x14ac:dyDescent="0.25">
      <c r="A108" s="72"/>
      <c r="B108" s="8" t="str" cm="1">
        <f t="array" ref="B108:F108">CHRONO.PARSE_TIMESPAN_DHMS(A108)</f>
        <v/>
      </c>
      <c r="C108" s="29" t="str">
        <v/>
      </c>
      <c r="D108" s="8" t="str">
        <v/>
      </c>
      <c r="E108" s="8" t="str">
        <v/>
      </c>
      <c r="F108" s="9" t="str">
        <v/>
      </c>
      <c r="G108" s="168" t="str" cm="1">
        <f t="array" ref="G108">CHRONO.PARSE_TIMESPAN(A108)</f>
        <v/>
      </c>
    </row>
    <row r="109" spans="1:15" x14ac:dyDescent="0.25">
      <c r="A109" s="73" t="s">
        <v>1</v>
      </c>
      <c r="B109" s="11" t="e" cm="1">
        <f t="array" ref="B109">CHRONO.PARSE_TIMESPAN_DHMS(A109)</f>
        <v>#N/A</v>
      </c>
      <c r="C109" s="59"/>
      <c r="D109" s="11"/>
      <c r="E109" s="11"/>
      <c r="F109" s="12"/>
      <c r="G109" s="167" t="e" cm="1">
        <f t="array" ref="G109">CHRONO.PARSE_TIMESPAN(A109)</f>
        <v>#N/A</v>
      </c>
    </row>
    <row r="110" spans="1:15" x14ac:dyDescent="0.25">
      <c r="A110" s="155" t="e">
        <v>#NUM!</v>
      </c>
      <c r="B110" s="8" t="e" cm="1">
        <f t="array" ref="B110:F110">CHRONO.PARSE_TIMESPAN_DHMS(A110)</f>
        <v>#NUM!</v>
      </c>
      <c r="C110" s="29" t="e">
        <v>#NUM!</v>
      </c>
      <c r="D110" s="8" t="e">
        <v>#NUM!</v>
      </c>
      <c r="E110" s="8" t="e">
        <v>#NUM!</v>
      </c>
      <c r="F110" s="9" t="e">
        <v>#NUM!</v>
      </c>
      <c r="G110" s="168" t="e" cm="1">
        <f t="array" ref="G110">CHRONO.PARSE_TIMESPAN(A110)</f>
        <v>#NUM!</v>
      </c>
    </row>
    <row r="111" spans="1:15" x14ac:dyDescent="0.25">
      <c r="A111" s="156" t="s">
        <v>434</v>
      </c>
      <c r="B111" s="11" t="e" cm="1">
        <f t="array" ref="B111:F111">CHRONO.PARSE_TIMESPAN_DHMS(A111)</f>
        <v>#VALUE!</v>
      </c>
      <c r="C111" s="59" t="e">
        <v>#VALUE!</v>
      </c>
      <c r="D111" s="11" t="e">
        <v>#VALUE!</v>
      </c>
      <c r="E111" s="11" t="e">
        <v>#VALUE!</v>
      </c>
      <c r="F111" s="12" t="e">
        <v>#VALUE!</v>
      </c>
      <c r="G111" s="167" t="e" cm="1">
        <f t="array" ref="G111">CHRONO.PARSE_TIMESPAN(A111)</f>
        <v>#VALUE!</v>
      </c>
      <c r="I111" cm="1">
        <f t="array" ref="I111:O111">FN.SPLIT_AROUND(A112,"0123456789",,6)</f>
        <v>5</v>
      </c>
      <c r="J111" t="str">
        <v>.::.</v>
      </c>
      <c r="K111" t="str">
        <v>10</v>
      </c>
      <c r="L111" t="str">
        <v>24</v>
      </c>
      <c r="M111" t="str">
        <v>00</v>
      </c>
      <c r="N111" t="str">
        <v>00</v>
      </c>
      <c r="O111" t="str">
        <v>0000</v>
      </c>
    </row>
    <row r="112" spans="1:15" x14ac:dyDescent="0.25">
      <c r="A112" s="155" t="s">
        <v>433</v>
      </c>
      <c r="B112" s="8" t="e" cm="1">
        <f t="array" ref="B112:F112">CHRONO.PARSE_TIMESPAN_DHMS(A112)</f>
        <v>#VALUE!</v>
      </c>
      <c r="C112" s="8" t="e">
        <v>#VALUE!</v>
      </c>
      <c r="D112" s="8" t="e">
        <v>#VALUE!</v>
      </c>
      <c r="E112" s="8" t="e">
        <v>#VALUE!</v>
      </c>
      <c r="F112" s="9" t="e">
        <v>#VALUE!</v>
      </c>
      <c r="G112" s="168" t="e" cm="1">
        <f t="array" ref="G112">CHRONO.PARSE_TIMESPAN(A112)</f>
        <v>#VALUE!</v>
      </c>
    </row>
    <row r="113" spans="1:10" x14ac:dyDescent="0.25">
      <c r="A113" s="156" t="s">
        <v>200</v>
      </c>
      <c r="B113" s="11" cm="1">
        <f t="array" ref="B113:F113">CHRONO.PARSE_TIMESPAN_DHMS(A113)</f>
        <v>0</v>
      </c>
      <c r="C113" s="11">
        <v>0</v>
      </c>
      <c r="D113" s="11">
        <v>0</v>
      </c>
      <c r="E113" s="11">
        <v>0</v>
      </c>
      <c r="F113" s="12">
        <v>0</v>
      </c>
      <c r="G113" s="167" cm="1">
        <f t="array" ref="G113">CHRONO.PARSE_TIMESPAN(A113)</f>
        <v>0</v>
      </c>
    </row>
    <row r="114" spans="1:10" x14ac:dyDescent="0.25">
      <c r="A114" s="157" t="s">
        <v>201</v>
      </c>
      <c r="B114" s="14" cm="1">
        <f t="array" ref="B114:F114">CHRONO.PARSE_TIMESPAN_DHMS(A114)</f>
        <v>1</v>
      </c>
      <c r="C114" s="15">
        <v>1</v>
      </c>
      <c r="D114" s="14">
        <v>0</v>
      </c>
      <c r="E114" s="14">
        <v>0</v>
      </c>
      <c r="F114" s="16">
        <v>0</v>
      </c>
      <c r="G114" s="169" cm="1">
        <f t="array" ref="G114">CHRONO.PARSE_TIMESPAN(A114)</f>
        <v>1</v>
      </c>
    </row>
    <row r="115" spans="1:10" x14ac:dyDescent="0.25">
      <c r="A115" s="156" t="s">
        <v>202</v>
      </c>
      <c r="B115" s="11" cm="1">
        <f t="array" ref="B115:F115">CHRONO.PARSE_TIMESPAN_DHMS(A115)</f>
        <v>-1</v>
      </c>
      <c r="C115" s="11">
        <v>1</v>
      </c>
      <c r="D115" s="11">
        <v>0</v>
      </c>
      <c r="E115" s="11">
        <v>0</v>
      </c>
      <c r="F115" s="12">
        <v>0</v>
      </c>
      <c r="G115" s="167" cm="1">
        <f t="array" ref="G115">CHRONO.PARSE_TIMESPAN(A115)</f>
        <v>-1</v>
      </c>
    </row>
    <row r="116" spans="1:10" x14ac:dyDescent="0.25">
      <c r="A116" s="157" t="s">
        <v>450</v>
      </c>
      <c r="B116" s="14" cm="1">
        <f t="array" ref="B116:F116">CHRONO.PARSE_TIMESPAN_DHMS(A116)</f>
        <v>-1</v>
      </c>
      <c r="C116" s="15">
        <v>1</v>
      </c>
      <c r="D116" s="14">
        <v>0</v>
      </c>
      <c r="E116" s="14">
        <v>0</v>
      </c>
      <c r="F116" s="345">
        <v>0</v>
      </c>
      <c r="G116" s="169" cm="1">
        <f t="array" ref="G116">CHRONO.PARSE_TIMESPAN(A116)</f>
        <v>-1</v>
      </c>
    </row>
    <row r="117" spans="1:10" x14ac:dyDescent="0.25">
      <c r="A117" s="156" t="s">
        <v>204</v>
      </c>
      <c r="B117" s="11" cm="1">
        <f t="array" ref="B117:F117">CHRONO.PARSE_TIMESPAN_DHMS(A117)</f>
        <v>1</v>
      </c>
      <c r="C117" s="11">
        <v>100</v>
      </c>
      <c r="D117" s="11">
        <v>23</v>
      </c>
      <c r="E117" s="11">
        <v>45</v>
      </c>
      <c r="F117" s="12">
        <v>56.789000000000001</v>
      </c>
      <c r="G117" s="167" cm="1">
        <f t="array" ref="G117">CHRONO.PARSE_TIMESPAN(A117)</f>
        <v>100.99024061342593</v>
      </c>
    </row>
    <row r="118" spans="1:10" x14ac:dyDescent="0.25">
      <c r="A118" s="157" t="s">
        <v>203</v>
      </c>
      <c r="B118" s="14" cm="1">
        <f t="array" ref="B118:F118">CHRONO.PARSE_TIMESPAN_DHMS(A118)</f>
        <v>1</v>
      </c>
      <c r="C118" s="15">
        <v>100</v>
      </c>
      <c r="D118" s="14">
        <v>23</v>
      </c>
      <c r="E118" s="14">
        <v>45</v>
      </c>
      <c r="F118" s="16">
        <v>56</v>
      </c>
      <c r="G118" s="169" cm="1">
        <f t="array" ref="G118">CHRONO.PARSE_TIMESPAN(A118)</f>
        <v>100.99023148148147</v>
      </c>
    </row>
    <row r="119" spans="1:10" x14ac:dyDescent="0.25">
      <c r="A119" s="156" t="s">
        <v>208</v>
      </c>
      <c r="B119" s="11" cm="1">
        <f t="array" ref="B119:F119">CHRONO.PARSE_TIMESPAN_DHMS(A119)</f>
        <v>1</v>
      </c>
      <c r="C119" s="11">
        <v>100</v>
      </c>
      <c r="D119" s="11">
        <v>23</v>
      </c>
      <c r="E119" s="11">
        <v>45</v>
      </c>
      <c r="F119" s="12" t="str">
        <v/>
      </c>
      <c r="G119" s="167" cm="1">
        <f t="array" ref="G119">CHRONO.PARSE_TIMESPAN(A119)</f>
        <v>100.98958333333333</v>
      </c>
    </row>
    <row r="120" spans="1:10" x14ac:dyDescent="0.25">
      <c r="A120" s="157" t="s">
        <v>205</v>
      </c>
      <c r="B120" s="14" cm="1">
        <f t="array" ref="B120:F120">CHRONO.PARSE_TIMESPAN_DHMS(A120)</f>
        <v>1</v>
      </c>
      <c r="C120" s="15" t="str">
        <v/>
      </c>
      <c r="D120" s="14">
        <v>100</v>
      </c>
      <c r="E120" s="14">
        <v>45</v>
      </c>
      <c r="F120" s="16">
        <v>56.789000000000001</v>
      </c>
      <c r="G120" s="169" cm="1">
        <f t="array" ref="G120">CHRONO.PARSE_TIMESPAN(A120)</f>
        <v>4.19857394675926</v>
      </c>
    </row>
    <row r="121" spans="1:10" x14ac:dyDescent="0.25">
      <c r="A121" s="156" t="s">
        <v>206</v>
      </c>
      <c r="B121" s="11" cm="1">
        <f t="array" ref="B121:F121">CHRONO.PARSE_TIMESPAN_DHMS(A121)</f>
        <v>1</v>
      </c>
      <c r="C121" s="11" t="str">
        <v/>
      </c>
      <c r="D121" s="11">
        <v>100</v>
      </c>
      <c r="E121" s="11">
        <v>45</v>
      </c>
      <c r="F121" s="12">
        <v>56</v>
      </c>
      <c r="G121" s="167" cm="1">
        <f t="array" ref="G121">CHRONO.PARSE_TIMESPAN(A121)</f>
        <v>4.1985648148148149</v>
      </c>
    </row>
    <row r="122" spans="1:10" x14ac:dyDescent="0.25">
      <c r="A122" s="157" t="s">
        <v>207</v>
      </c>
      <c r="B122" s="14" cm="1">
        <f t="array" ref="B122:F122">CHRONO.PARSE_TIMESPAN_DHMS(A122)</f>
        <v>1</v>
      </c>
      <c r="C122" s="15" t="str">
        <v/>
      </c>
      <c r="D122" s="14">
        <v>100</v>
      </c>
      <c r="E122" s="14">
        <v>45</v>
      </c>
      <c r="F122" s="16" t="str">
        <v/>
      </c>
      <c r="G122" s="169" cm="1">
        <f t="array" ref="G122">CHRONO.PARSE_TIMESPAN(A122)</f>
        <v>4.197916666666667</v>
      </c>
    </row>
    <row r="123" spans="1:10" x14ac:dyDescent="0.25">
      <c r="A123" s="156" t="s">
        <v>210</v>
      </c>
      <c r="B123" s="11" cm="1">
        <f t="array" ref="B123:F123">CHRONO.PARSE_TIMESPAN_DHMS(A123)</f>
        <v>1</v>
      </c>
      <c r="C123" s="11" t="str">
        <v/>
      </c>
      <c r="D123" s="11" t="str">
        <v/>
      </c>
      <c r="E123" s="11">
        <v>100</v>
      </c>
      <c r="F123" s="12">
        <v>56</v>
      </c>
      <c r="G123" s="167" cm="1">
        <f t="array" ref="G123">CHRONO.PARSE_TIMESPAN(A123)</f>
        <v>7.0092592592592595E-2</v>
      </c>
    </row>
    <row r="124" spans="1:10" x14ac:dyDescent="0.25">
      <c r="A124" s="157" t="s">
        <v>209</v>
      </c>
      <c r="B124" s="14" cm="1">
        <f t="array" ref="B124:F124">CHRONO.PARSE_TIMESPAN_DHMS(A124)</f>
        <v>1</v>
      </c>
      <c r="C124" s="15" t="str">
        <v/>
      </c>
      <c r="D124" s="14" t="str">
        <v/>
      </c>
      <c r="E124" s="14">
        <v>100</v>
      </c>
      <c r="F124" s="16">
        <v>56.789000000000001</v>
      </c>
      <c r="G124" s="169" cm="1">
        <f t="array" ref="G124">CHRONO.PARSE_TIMESPAN(A124)</f>
        <v>7.0101724537037044E-2</v>
      </c>
    </row>
    <row r="125" spans="1:10" x14ac:dyDescent="0.25">
      <c r="A125" s="109" t="s">
        <v>211</v>
      </c>
      <c r="B125" s="11" cm="1">
        <f t="array" ref="B125:F125">CHRONO.PARSE_TIMESPAN_DHMS(A125)</f>
        <v>1</v>
      </c>
      <c r="C125" s="11">
        <v>100</v>
      </c>
      <c r="D125" s="11" t="str">
        <v/>
      </c>
      <c r="E125" s="11" t="str">
        <v/>
      </c>
      <c r="F125" s="12" t="str">
        <v/>
      </c>
      <c r="G125" s="167" cm="1">
        <f t="array" ref="G125">CHRONO.PARSE_TIMESPAN(A125)</f>
        <v>100</v>
      </c>
    </row>
    <row r="126" spans="1:10" x14ac:dyDescent="0.25">
      <c r="A126" s="158" t="s">
        <v>212</v>
      </c>
      <c r="B126" s="14" cm="1">
        <f t="array" ref="B126:F126">CHRONO.PARSE_TIMESPAN_DHMS(A126)</f>
        <v>1</v>
      </c>
      <c r="C126" s="15">
        <v>100.789</v>
      </c>
      <c r="D126" s="14" t="str">
        <v/>
      </c>
      <c r="E126" s="14" t="str">
        <v/>
      </c>
      <c r="F126" s="16" t="str">
        <v/>
      </c>
      <c r="G126" s="169" cm="1">
        <f t="array" ref="G126">CHRONO.PARSE_TIMESPAN(A126)</f>
        <v>100.789</v>
      </c>
    </row>
    <row r="127" spans="1:10" x14ac:dyDescent="0.25">
      <c r="A127" s="234">
        <v>100</v>
      </c>
      <c r="B127" s="11" cm="1">
        <f t="array" ref="B127:F127">CHRONO.PARSE_TIMESPAN_DHMS(A127)</f>
        <v>1</v>
      </c>
      <c r="C127" s="11">
        <v>100</v>
      </c>
      <c r="D127" s="11" t="str">
        <v/>
      </c>
      <c r="E127" s="11" t="str">
        <v/>
      </c>
      <c r="F127" s="12" t="str">
        <v/>
      </c>
      <c r="G127" s="167" cm="1">
        <f t="array" ref="G127">CHRONO.PARSE_TIMESPAN(A127)</f>
        <v>100</v>
      </c>
      <c r="J127" s="46"/>
    </row>
    <row r="128" spans="1:10" x14ac:dyDescent="0.25">
      <c r="A128" s="235">
        <v>100.789</v>
      </c>
      <c r="B128" s="14" cm="1">
        <f t="array" ref="B128:F128">CHRONO.PARSE_TIMESPAN_DHMS(A128)</f>
        <v>1</v>
      </c>
      <c r="C128" s="15">
        <v>100.789</v>
      </c>
      <c r="D128" s="14" t="str">
        <v/>
      </c>
      <c r="E128" s="14" t="str">
        <v/>
      </c>
      <c r="F128" s="16" t="str">
        <v/>
      </c>
      <c r="G128" s="169" cm="1">
        <f t="array" ref="G128">CHRONO.PARSE_TIMESPAN(A128)</f>
        <v>100.789</v>
      </c>
    </row>
    <row r="129" spans="1:15" x14ac:dyDescent="0.25">
      <c r="A129" s="156" t="s">
        <v>232</v>
      </c>
      <c r="B129" s="11" cm="1">
        <f t="array" ref="B129:F129">CHRONO.PARSE_TIMESPAN_DHMS(A129)</f>
        <v>1</v>
      </c>
      <c r="C129" s="11">
        <v>100</v>
      </c>
      <c r="D129" s="11">
        <v>23</v>
      </c>
      <c r="E129" s="11">
        <v>45</v>
      </c>
      <c r="F129" s="12">
        <v>56.212345677999998</v>
      </c>
      <c r="G129" s="167" cm="1">
        <f t="array" ref="G129">CHRONO.PARSE_TIMESPAN(A129)</f>
        <v>100.99023393918608</v>
      </c>
      <c r="I129" cm="1">
        <f t="array" ref="I129:O129">FN.SPLIT_AROUND(A129,"0123456789",,6)</f>
        <v>5</v>
      </c>
      <c r="J129" t="str">
        <v>dh'."</v>
      </c>
      <c r="K129" s="46" t="str">
        <v>100</v>
      </c>
      <c r="L129" t="str">
        <v>23</v>
      </c>
      <c r="M129" t="str">
        <v>45</v>
      </c>
      <c r="N129" t="str">
        <v>56</v>
      </c>
      <c r="O129" t="str">
        <v>2123456789</v>
      </c>
    </row>
    <row r="130" spans="1:15" x14ac:dyDescent="0.25">
      <c r="A130" s="157" t="s">
        <v>213</v>
      </c>
      <c r="B130" s="14" cm="1">
        <f t="array" ref="B130:F130">CHRONO.PARSE_TIMESPAN_DHMS(A130)</f>
        <v>1</v>
      </c>
      <c r="C130" s="15">
        <v>100</v>
      </c>
      <c r="D130" s="14">
        <v>23</v>
      </c>
      <c r="E130" s="14">
        <v>45</v>
      </c>
      <c r="F130" s="16">
        <v>56</v>
      </c>
      <c r="G130" s="169" cm="1">
        <f t="array" ref="G130">CHRONO.PARSE_TIMESPAN(A130)</f>
        <v>100.99023148148147</v>
      </c>
    </row>
    <row r="131" spans="1:15" x14ac:dyDescent="0.25">
      <c r="A131" s="156" t="s">
        <v>233</v>
      </c>
      <c r="B131" s="11" cm="1">
        <f t="array" ref="B131:F131">CHRONO.PARSE_TIMESPAN_DHMS(A131)</f>
        <v>1</v>
      </c>
      <c r="C131" s="11">
        <v>100</v>
      </c>
      <c r="D131" s="11">
        <v>23</v>
      </c>
      <c r="E131" s="11">
        <v>45.122999999999998</v>
      </c>
      <c r="F131" s="12" t="str">
        <v/>
      </c>
      <c r="G131" s="167" cm="1">
        <f t="array" ref="G131">CHRONO.PARSE_TIMESPAN(A131)</f>
        <v>100.98966874999999</v>
      </c>
      <c r="K131" s="46"/>
    </row>
    <row r="132" spans="1:15" x14ac:dyDescent="0.25">
      <c r="A132" s="157" t="s">
        <v>214</v>
      </c>
      <c r="B132" s="14" cm="1">
        <f t="array" ref="B132:F132">CHRONO.PARSE_TIMESPAN_DHMS(A132)</f>
        <v>1</v>
      </c>
      <c r="C132" s="15">
        <v>100</v>
      </c>
      <c r="D132" s="14">
        <v>23</v>
      </c>
      <c r="E132" s="14">
        <v>45</v>
      </c>
      <c r="F132" s="16" t="str">
        <v/>
      </c>
      <c r="G132" s="169" cm="1">
        <f t="array" ref="G132">CHRONO.PARSE_TIMESPAN(A132)</f>
        <v>100.98958333333333</v>
      </c>
      <c r="K132" s="46"/>
    </row>
    <row r="133" spans="1:15" x14ac:dyDescent="0.25">
      <c r="A133" s="156" t="s">
        <v>234</v>
      </c>
      <c r="B133" s="11" cm="1">
        <f t="array" ref="B133:F133">CHRONO.PARSE_TIMESPAN_DHMS(A133)</f>
        <v>1</v>
      </c>
      <c r="C133" s="11">
        <v>100</v>
      </c>
      <c r="D133" s="11">
        <v>23.12</v>
      </c>
      <c r="E133" s="11" t="str">
        <v/>
      </c>
      <c r="F133" s="12" t="str">
        <v/>
      </c>
      <c r="G133" s="167" cm="1">
        <f t="array" ref="G133">CHRONO.PARSE_TIMESPAN(A133)</f>
        <v>100.96333333333334</v>
      </c>
      <c r="K133" s="46"/>
    </row>
    <row r="134" spans="1:15" x14ac:dyDescent="0.25">
      <c r="A134" s="157" t="s">
        <v>218</v>
      </c>
      <c r="B134" s="14" cm="1">
        <f t="array" ref="B134:F134">CHRONO.PARSE_TIMESPAN_DHMS(A134)</f>
        <v>1</v>
      </c>
      <c r="C134" s="15">
        <v>100</v>
      </c>
      <c r="D134" s="14">
        <v>23</v>
      </c>
      <c r="E134" s="14" t="str">
        <v/>
      </c>
      <c r="F134" s="16" t="str">
        <v/>
      </c>
      <c r="G134" s="169" cm="1">
        <f t="array" ref="G134">CHRONO.PARSE_TIMESPAN(A134)</f>
        <v>100.95833333333333</v>
      </c>
      <c r="K134" s="46"/>
    </row>
    <row r="135" spans="1:15" x14ac:dyDescent="0.25">
      <c r="A135" s="159" t="s">
        <v>231</v>
      </c>
      <c r="B135" s="18" cm="1">
        <f t="array" ref="B135:F135">CHRONO.PARSE_TIMESPAN_DHMS(A135)</f>
        <v>1</v>
      </c>
      <c r="C135" s="18">
        <v>100.65</v>
      </c>
      <c r="D135" s="18" t="str">
        <v/>
      </c>
      <c r="E135" s="18" t="str">
        <v/>
      </c>
      <c r="F135" s="19" t="str">
        <v/>
      </c>
      <c r="G135" s="170" cm="1">
        <f t="array" ref="G135">CHRONO.PARSE_TIMESPAN(A135)</f>
        <v>100.65</v>
      </c>
      <c r="K135" s="46"/>
    </row>
    <row r="136" spans="1:15" x14ac:dyDescent="0.25">
      <c r="A136" s="157" t="s">
        <v>219</v>
      </c>
      <c r="B136" s="14" cm="1">
        <f t="array" ref="B136:F136">CHRONO.PARSE_TIMESPAN_DHMS(A136)</f>
        <v>1</v>
      </c>
      <c r="C136" s="15">
        <v>100</v>
      </c>
      <c r="D136" s="14" t="str">
        <v/>
      </c>
      <c r="E136" s="14" t="str">
        <v/>
      </c>
      <c r="F136" s="16" t="str">
        <v/>
      </c>
      <c r="G136" s="169" cm="1">
        <f t="array" ref="G136">CHRONO.PARSE_TIMESPAN(A136)</f>
        <v>100</v>
      </c>
      <c r="K136" s="46"/>
    </row>
    <row r="137" spans="1:15" x14ac:dyDescent="0.25">
      <c r="A137" s="159" t="s">
        <v>215</v>
      </c>
      <c r="B137" s="18" cm="1">
        <f t="array" ref="B137:F137">CHRONO.PARSE_TIMESPAN_DHMS(A137)</f>
        <v>1</v>
      </c>
      <c r="C137" s="18" t="str">
        <v/>
      </c>
      <c r="D137" s="18">
        <v>100</v>
      </c>
      <c r="E137" s="18">
        <v>45</v>
      </c>
      <c r="F137" s="19">
        <v>56.789000000000001</v>
      </c>
      <c r="G137" s="170" cm="1">
        <f t="array" ref="G137">CHRONO.PARSE_TIMESPAN(A137)</f>
        <v>4.19857394675926</v>
      </c>
    </row>
    <row r="138" spans="1:15" x14ac:dyDescent="0.25">
      <c r="A138" s="157" t="s">
        <v>216</v>
      </c>
      <c r="B138" s="14" cm="1">
        <f t="array" ref="B138:F138">CHRONO.PARSE_TIMESPAN_DHMS(A138)</f>
        <v>1</v>
      </c>
      <c r="C138" s="15" t="str">
        <v/>
      </c>
      <c r="D138" s="14">
        <v>100</v>
      </c>
      <c r="E138" s="14">
        <v>45</v>
      </c>
      <c r="F138" s="16">
        <v>56</v>
      </c>
      <c r="G138" s="169" cm="1">
        <f t="array" ref="G138">CHRONO.PARSE_TIMESPAN(A138)</f>
        <v>4.1985648148148149</v>
      </c>
    </row>
    <row r="139" spans="1:15" x14ac:dyDescent="0.25">
      <c r="A139" s="159" t="s">
        <v>235</v>
      </c>
      <c r="B139" s="18" cm="1">
        <f t="array" ref="B139:F139">CHRONO.PARSE_TIMESPAN_DHMS(A139)</f>
        <v>1</v>
      </c>
      <c r="C139" s="18" t="str">
        <v/>
      </c>
      <c r="D139" s="18">
        <v>100</v>
      </c>
      <c r="E139" s="18">
        <v>45.645000000000003</v>
      </c>
      <c r="F139" s="19" t="str">
        <v/>
      </c>
      <c r="G139" s="170" cm="1">
        <f t="array" ref="G139">CHRONO.PARSE_TIMESPAN(A139)</f>
        <v>4.1983645833333334</v>
      </c>
    </row>
    <row r="140" spans="1:15" x14ac:dyDescent="0.25">
      <c r="A140" s="157" t="s">
        <v>217</v>
      </c>
      <c r="B140" s="14" cm="1">
        <f t="array" ref="B140:F140">CHRONO.PARSE_TIMESPAN_DHMS(A140)</f>
        <v>1</v>
      </c>
      <c r="C140" s="15" t="str">
        <v/>
      </c>
      <c r="D140" s="14">
        <v>100</v>
      </c>
      <c r="E140" s="14">
        <v>45</v>
      </c>
      <c r="F140" s="16" t="str">
        <v/>
      </c>
      <c r="G140" s="169" cm="1">
        <f t="array" ref="G140">CHRONO.PARSE_TIMESPAN(A140)</f>
        <v>4.197916666666667</v>
      </c>
    </row>
    <row r="141" spans="1:15" x14ac:dyDescent="0.25">
      <c r="A141" s="159" t="s">
        <v>236</v>
      </c>
      <c r="B141" s="18" cm="1">
        <f t="array" ref="B141:F141">CHRONO.PARSE_TIMESPAN_DHMS(A141)</f>
        <v>1</v>
      </c>
      <c r="C141" s="18" t="str">
        <v/>
      </c>
      <c r="D141" s="18">
        <v>100.65</v>
      </c>
      <c r="E141" s="18" t="str">
        <v/>
      </c>
      <c r="F141" s="19" t="str">
        <v/>
      </c>
      <c r="G141" s="170" cm="1">
        <f t="array" ref="G141">CHRONO.PARSE_TIMESPAN(A141)</f>
        <v>4.1937500000000005</v>
      </c>
    </row>
    <row r="142" spans="1:15" x14ac:dyDescent="0.25">
      <c r="A142" s="157" t="s">
        <v>220</v>
      </c>
      <c r="B142" s="14" cm="1">
        <f t="array" ref="B142:F142">CHRONO.PARSE_TIMESPAN_DHMS(A142)</f>
        <v>1</v>
      </c>
      <c r="C142" s="15" t="str">
        <v/>
      </c>
      <c r="D142" s="14">
        <v>100</v>
      </c>
      <c r="E142" s="14" t="str">
        <v/>
      </c>
      <c r="F142" s="16" t="str">
        <v/>
      </c>
      <c r="G142" s="169" cm="1">
        <f t="array" ref="G142">CHRONO.PARSE_TIMESPAN(A142)</f>
        <v>4.166666666666667</v>
      </c>
    </row>
    <row r="143" spans="1:15" x14ac:dyDescent="0.25">
      <c r="A143" s="159" t="s">
        <v>221</v>
      </c>
      <c r="B143" s="18" cm="1">
        <f t="array" ref="B143:F143">CHRONO.PARSE_TIMESPAN_DHMS(A143)</f>
        <v>1</v>
      </c>
      <c r="C143" s="18" t="str">
        <v/>
      </c>
      <c r="D143" s="18" t="str">
        <v/>
      </c>
      <c r="E143" s="18">
        <v>100</v>
      </c>
      <c r="F143" s="19">
        <v>56.789000000000001</v>
      </c>
      <c r="G143" s="170" cm="1">
        <f t="array" ref="G143">CHRONO.PARSE_TIMESPAN(A143)</f>
        <v>7.0101724537037044E-2</v>
      </c>
    </row>
    <row r="144" spans="1:15" x14ac:dyDescent="0.25">
      <c r="A144" s="157" t="s">
        <v>222</v>
      </c>
      <c r="B144" s="14" cm="1">
        <f t="array" ref="B144:F144">CHRONO.PARSE_TIMESPAN_DHMS(A144)</f>
        <v>1</v>
      </c>
      <c r="C144" s="15" t="str">
        <v/>
      </c>
      <c r="D144" s="14" t="str">
        <v/>
      </c>
      <c r="E144" s="14">
        <v>100</v>
      </c>
      <c r="F144" s="16">
        <v>56</v>
      </c>
      <c r="G144" s="169" cm="1">
        <f t="array" ref="G144">CHRONO.PARSE_TIMESPAN(A144)</f>
        <v>7.0092592592592595E-2</v>
      </c>
    </row>
    <row r="145" spans="1:21" x14ac:dyDescent="0.25">
      <c r="A145" s="159" t="s">
        <v>237</v>
      </c>
      <c r="B145" s="18" cm="1">
        <f t="array" ref="B145:F145">CHRONO.PARSE_TIMESPAN_DHMS(A145)</f>
        <v>1</v>
      </c>
      <c r="C145" s="18" t="str">
        <v/>
      </c>
      <c r="D145" s="18" t="str">
        <v/>
      </c>
      <c r="E145" s="18">
        <v>100.23399999999999</v>
      </c>
      <c r="F145" s="19" t="str">
        <v/>
      </c>
      <c r="G145" s="170" cm="1">
        <f t="array" ref="G145">CHRONO.PARSE_TIMESPAN(A145)</f>
        <v>6.9606944444444444E-2</v>
      </c>
    </row>
    <row r="146" spans="1:21" x14ac:dyDescent="0.25">
      <c r="A146" s="157" t="s">
        <v>223</v>
      </c>
      <c r="B146" s="14" cm="1">
        <f t="array" ref="B146:F146">CHRONO.PARSE_TIMESPAN_DHMS(A146)</f>
        <v>1</v>
      </c>
      <c r="C146" s="15" t="str">
        <v/>
      </c>
      <c r="D146" s="14" t="str">
        <v/>
      </c>
      <c r="E146" s="14">
        <v>100</v>
      </c>
      <c r="F146" s="16" t="str">
        <v/>
      </c>
      <c r="G146" s="169" cm="1">
        <f t="array" ref="G146">CHRONO.PARSE_TIMESPAN(A146)</f>
        <v>6.9444444444444448E-2</v>
      </c>
    </row>
    <row r="147" spans="1:21" x14ac:dyDescent="0.25">
      <c r="A147" s="159" t="s">
        <v>238</v>
      </c>
      <c r="B147" s="18" cm="1">
        <f t="array" ref="B147:F147">CHRONO.PARSE_TIMESPAN_DHMS(A147)</f>
        <v>1</v>
      </c>
      <c r="C147" s="18" t="str">
        <v/>
      </c>
      <c r="D147" s="18" t="str">
        <v/>
      </c>
      <c r="E147" s="18" t="str">
        <v/>
      </c>
      <c r="F147" s="19">
        <v>56.487000000000002</v>
      </c>
      <c r="G147" s="170" cm="1">
        <f t="array" ref="G147">CHRONO.PARSE_TIMESPAN(A147)</f>
        <v>6.5378472222222227E-4</v>
      </c>
    </row>
    <row r="148" spans="1:21" x14ac:dyDescent="0.25">
      <c r="A148" s="157" t="s">
        <v>452</v>
      </c>
      <c r="B148" s="14" cm="1">
        <f t="array" ref="B148:F148">CHRONO.PARSE_TIMESPAN_DHMS(A148)</f>
        <v>0</v>
      </c>
      <c r="C148" s="15" t="str">
        <v/>
      </c>
      <c r="D148" s="14" t="str">
        <v/>
      </c>
      <c r="E148" s="14" t="str">
        <v/>
      </c>
      <c r="F148" s="16">
        <v>0</v>
      </c>
      <c r="G148" s="169" cm="1">
        <f t="array" ref="G148">CHRONO.PARSE_TIMESPAN(A148)</f>
        <v>0</v>
      </c>
    </row>
    <row r="149" spans="1:21" x14ac:dyDescent="0.25">
      <c r="A149" s="233">
        <v>1.5</v>
      </c>
      <c r="B149" s="18" cm="1">
        <f t="array" ref="B149:F149">CHRONO.PARSE_TIMESPAN_DHMS(A149)</f>
        <v>1</v>
      </c>
      <c r="C149" s="18">
        <v>1.5</v>
      </c>
      <c r="D149" s="18" t="str">
        <v/>
      </c>
      <c r="E149" s="18" t="str">
        <v/>
      </c>
      <c r="F149" s="19" t="str">
        <v/>
      </c>
      <c r="G149" s="170" cm="1">
        <f t="array" ref="G149">CHRONO.PARSE_TIMESPAN(A149)</f>
        <v>1.5</v>
      </c>
    </row>
    <row r="150" spans="1:21" x14ac:dyDescent="0.25">
      <c r="A150" s="46"/>
      <c r="C150" s="118"/>
      <c r="G150" s="172"/>
    </row>
    <row r="152" spans="1:21" ht="19.5" x14ac:dyDescent="0.3">
      <c r="A152" s="1" t="s">
        <v>313</v>
      </c>
      <c r="F152" s="1" t="s">
        <v>313</v>
      </c>
    </row>
    <row r="153" spans="1:21" x14ac:dyDescent="0.25">
      <c r="A153" t="s">
        <v>253</v>
      </c>
      <c r="F153" t="s">
        <v>333</v>
      </c>
    </row>
    <row r="154" spans="1:21" x14ac:dyDescent="0.25">
      <c r="A154" s="21" t="s">
        <v>119</v>
      </c>
      <c r="B154" s="22" t="s">
        <v>132</v>
      </c>
      <c r="C154" s="69" t="s">
        <v>252</v>
      </c>
      <c r="D154" s="132" t="s">
        <v>130</v>
      </c>
      <c r="F154" s="21" t="s">
        <v>119</v>
      </c>
      <c r="G154" s="22" t="s">
        <v>132</v>
      </c>
      <c r="H154" s="69" t="s">
        <v>252</v>
      </c>
      <c r="I154" s="132" t="s">
        <v>130</v>
      </c>
      <c r="P154" s="172"/>
    </row>
    <row r="155" spans="1:21" x14ac:dyDescent="0.25">
      <c r="A155" s="114">
        <v>0</v>
      </c>
      <c r="B155" s="8"/>
      <c r="C155" s="133" t="s">
        <v>240</v>
      </c>
      <c r="D155" s="133" t="str" cm="1">
        <f t="array" ref="D155">CHRONO.FORMAT_TIMESPAN(A155,B155)</f>
        <v>0.00:00:00</v>
      </c>
      <c r="F155" s="114">
        <v>0</v>
      </c>
      <c r="G155" s="8" t="s">
        <v>155</v>
      </c>
      <c r="H155" s="133" t="s">
        <v>240</v>
      </c>
      <c r="I155" s="133" t="str" cm="1">
        <f t="array" ref="I155">CHRONO.FORMAT_TIMESPAN(F155,G155)</f>
        <v>0s</v>
      </c>
    </row>
    <row r="156" spans="1:21" x14ac:dyDescent="0.25">
      <c r="A156" s="115">
        <v>-1</v>
      </c>
      <c r="B156" s="42"/>
      <c r="C156" s="134" t="s">
        <v>241</v>
      </c>
      <c r="D156" s="134" t="str" cm="1">
        <f t="array" ref="D156">CHRONO.FORMAT_TIMESPAN(A156,B156)</f>
        <v>−1.00:00:00</v>
      </c>
      <c r="F156" s="115">
        <v>-1</v>
      </c>
      <c r="G156" s="42" t="s">
        <v>155</v>
      </c>
      <c r="H156" s="134" t="s">
        <v>241</v>
      </c>
      <c r="I156" s="134" t="str" cm="1">
        <f t="array" ref="I156">CHRONO.FORMAT_TIMESPAN(F156,G156)</f>
        <v>−1d</v>
      </c>
    </row>
    <row r="157" spans="1:21" x14ac:dyDescent="0.25">
      <c r="A157" s="114">
        <v>1</v>
      </c>
      <c r="B157" s="61"/>
      <c r="C157" s="133" t="s">
        <v>184</v>
      </c>
      <c r="D157" s="133" t="str" cm="1">
        <f t="array" ref="D157">CHRONO.FORMAT_TIMESPAN(A157,B157)</f>
        <v>1.00:00:00</v>
      </c>
      <c r="F157" s="114">
        <v>1</v>
      </c>
      <c r="G157" s="61" t="s">
        <v>155</v>
      </c>
      <c r="H157" s="133" t="s">
        <v>184</v>
      </c>
      <c r="I157" s="133" t="str" cm="1">
        <f t="array" ref="I157">CHRONO.FORMAT_TIMESPAN(F157,G157)</f>
        <v>1d</v>
      </c>
      <c r="L157" t="s">
        <v>198</v>
      </c>
      <c r="M157" t="s">
        <v>641</v>
      </c>
      <c r="N157" t="s">
        <v>642</v>
      </c>
      <c r="O157" t="s">
        <v>631</v>
      </c>
      <c r="P157" t="s">
        <v>632</v>
      </c>
      <c r="Q157" t="s">
        <v>640</v>
      </c>
      <c r="R157" t="s">
        <v>633</v>
      </c>
      <c r="S157" t="s">
        <v>546</v>
      </c>
      <c r="T157" t="s">
        <v>634</v>
      </c>
      <c r="U157" t="s">
        <v>643</v>
      </c>
    </row>
    <row r="158" spans="1:21" x14ac:dyDescent="0.25">
      <c r="A158" s="116">
        <v>1.5416666666666665</v>
      </c>
      <c r="B158" s="128"/>
      <c r="C158" s="134" t="s">
        <v>242</v>
      </c>
      <c r="D158" s="134" t="str" cm="1">
        <f t="array" ref="D158">CHRONO.FORMAT_TIMESPAN(A158,B158)</f>
        <v>1.13:00:00</v>
      </c>
      <c r="F158" s="116">
        <v>1.5416666666666601</v>
      </c>
      <c r="G158" s="128" t="s">
        <v>155</v>
      </c>
      <c r="H158" s="134" t="s">
        <v>242</v>
      </c>
      <c r="I158" s="134" t="str" cm="1">
        <f t="array" ref="I158">CHRONO.FORMAT_TIMESPAN(F158,G158)</f>
        <v>1d13h</v>
      </c>
      <c r="L158" s="377" t="str" cm="1">
        <f t="array" ref="L158:U158">CHRONO._FORMAT_TIMESPAN_OPTIONS("T")</f>
        <v>T</v>
      </c>
      <c r="M158">
        <v>0</v>
      </c>
      <c r="N158" t="b">
        <v>0</v>
      </c>
      <c r="O158">
        <v>0</v>
      </c>
      <c r="P158" t="b">
        <v>0</v>
      </c>
      <c r="Q158">
        <v>-2</v>
      </c>
      <c r="R158">
        <v>0</v>
      </c>
      <c r="S158" t="b">
        <v>0</v>
      </c>
      <c r="T158" t="b">
        <v>0</v>
      </c>
      <c r="U158" t="b">
        <v>0</v>
      </c>
    </row>
    <row r="159" spans="1:21" x14ac:dyDescent="0.25">
      <c r="A159" s="117">
        <v>1.5729166666666665</v>
      </c>
      <c r="B159" s="64"/>
      <c r="C159" s="133" t="s">
        <v>243</v>
      </c>
      <c r="D159" s="133" t="str" cm="1">
        <f t="array" ref="D159">CHRONO.FORMAT_TIMESPAN(A159,B159)</f>
        <v>1.13:45:00</v>
      </c>
      <c r="F159" s="117">
        <v>1.5729166666666665</v>
      </c>
      <c r="G159" s="64" t="s">
        <v>155</v>
      </c>
      <c r="H159" s="133" t="s">
        <v>243</v>
      </c>
      <c r="I159" s="133" t="str" cm="1">
        <f t="array" ref="I159">CHRONO.FORMAT_TIMESPAN(F159,G159)</f>
        <v>1d13h45m</v>
      </c>
      <c r="L159" cm="1">
        <f t="array" ref="L159:P160">CHRONO._TIMESPAN_COMPONENTS_TRADITIONAL(A165, M158,N158,O158,P158,Q158,R158)</f>
        <v>3</v>
      </c>
      <c r="M159">
        <v>2</v>
      </c>
      <c r="N159">
        <v>4</v>
      </c>
      <c r="O159">
        <v>0</v>
      </c>
      <c r="P159">
        <v>0</v>
      </c>
    </row>
    <row r="160" spans="1:21" x14ac:dyDescent="0.25">
      <c r="A160" s="115">
        <v>1.5735648148148147</v>
      </c>
      <c r="B160" s="42"/>
      <c r="C160" s="134" t="s">
        <v>244</v>
      </c>
      <c r="D160" s="134" t="str" cm="1">
        <f t="array" ref="D160">CHRONO.FORMAT_TIMESPAN(A160,B160)</f>
        <v>1.13:45:56</v>
      </c>
      <c r="F160" s="115">
        <v>1.5735648148148147</v>
      </c>
      <c r="G160" s="42" t="s">
        <v>155</v>
      </c>
      <c r="H160" s="134" t="s">
        <v>244</v>
      </c>
      <c r="I160" s="134" t="str" cm="1">
        <f t="array" ref="I160">CHRONO.FORMAT_TIMESPAN(F160,G160)</f>
        <v>1d13h45m56s</v>
      </c>
      <c r="L160">
        <v>1</v>
      </c>
      <c r="M160">
        <v>0</v>
      </c>
      <c r="N160">
        <v>13</v>
      </c>
      <c r="O160">
        <v>45</v>
      </c>
      <c r="P160">
        <v>57</v>
      </c>
    </row>
    <row r="161" spans="1:20" x14ac:dyDescent="0.25">
      <c r="A161" s="114">
        <v>1.5735739467592591</v>
      </c>
      <c r="B161" s="8"/>
      <c r="C161" s="133" t="s">
        <v>245</v>
      </c>
      <c r="D161" s="133" t="str" cm="1">
        <f t="array" ref="D161">CHRONO.FORMAT_TIMESPAN(A161,B161)</f>
        <v>1.13:45:57</v>
      </c>
      <c r="F161" s="114">
        <v>1.5735739467592591</v>
      </c>
      <c r="G161" s="8" t="s">
        <v>155</v>
      </c>
      <c r="H161" s="133" t="s">
        <v>245</v>
      </c>
      <c r="I161" s="133" t="str" cm="1">
        <f t="array" ref="I161">CHRONO.FORMAT_TIMESPAN(F161,G161)</f>
        <v>1d13h45m57s</v>
      </c>
      <c r="L161" t="str" cm="1">
        <f t="array" ref="L161:P162">CHRONO._FORMAT_PROVIDER_TIMESPAN_TRADITIONAL(_xlfn.ANCHORARRAY(L159),0,0,0)</f>
        <v>0</v>
      </c>
      <c r="M161" t="str">
        <v>0</v>
      </c>
      <c r="N161" t="str">
        <v>0</v>
      </c>
      <c r="O161">
        <v>0</v>
      </c>
      <c r="P161" t="e">
        <v>#N/A</v>
      </c>
    </row>
    <row r="162" spans="1:20" x14ac:dyDescent="0.25">
      <c r="A162" s="116">
        <v>0.54166666666666996</v>
      </c>
      <c r="B162" s="35"/>
      <c r="C162" s="134" t="s">
        <v>185</v>
      </c>
      <c r="D162" s="134" t="str" cm="1">
        <f t="array" ref="D162">CHRONO.FORMAT_TIMESPAN(A162,B162)</f>
        <v>0.13:00:00</v>
      </c>
      <c r="F162" s="116">
        <v>0.54166666666666996</v>
      </c>
      <c r="G162" s="35" t="s">
        <v>155</v>
      </c>
      <c r="H162" s="134" t="s">
        <v>185</v>
      </c>
      <c r="I162" s="134" t="str" cm="1">
        <f t="array" ref="I162">CHRONO.FORMAT_TIMESPAN(F162,G162)</f>
        <v>13h</v>
      </c>
      <c r="L162" t="str">
        <v/>
      </c>
      <c r="M162" t="str">
        <v>d</v>
      </c>
      <c r="N162" t="str">
        <v>h</v>
      </c>
      <c r="O162" t="str">
        <v>m</v>
      </c>
      <c r="P162" t="str">
        <v>s</v>
      </c>
      <c r="T162" t="e" cm="1">
        <f t="array" ref="T162">CHRONO.TIMESPAN(O162:S162)</f>
        <v>#VALUE!</v>
      </c>
    </row>
    <row r="163" spans="1:20" x14ac:dyDescent="0.25">
      <c r="A163" s="117">
        <v>0.57291666666666996</v>
      </c>
      <c r="B163" s="37"/>
      <c r="C163" s="133" t="s">
        <v>246</v>
      </c>
      <c r="D163" s="133" t="str" cm="1">
        <f t="array" ref="D163">CHRONO.FORMAT_TIMESPAN(A163,B163)</f>
        <v>0.13:45:00</v>
      </c>
      <c r="F163" s="117">
        <v>0.57291666666666996</v>
      </c>
      <c r="G163" s="37" t="s">
        <v>155</v>
      </c>
      <c r="H163" s="133" t="s">
        <v>246</v>
      </c>
      <c r="I163" s="133" t="str" cm="1">
        <f t="array" ref="I163">CHRONO.FORMAT_TIMESPAN(F163,G163)</f>
        <v>13h45m</v>
      </c>
    </row>
    <row r="164" spans="1:20" x14ac:dyDescent="0.25">
      <c r="A164" s="116">
        <v>0.57356481481481003</v>
      </c>
      <c r="B164" s="35"/>
      <c r="C164" s="134" t="s">
        <v>247</v>
      </c>
      <c r="D164" s="134" t="str" cm="1">
        <f t="array" ref="D164">CHRONO.FORMAT_TIMESPAN(A164,B164)</f>
        <v>0.13:45:56</v>
      </c>
      <c r="F164" s="116">
        <v>0.57356481481481003</v>
      </c>
      <c r="G164" s="35" t="s">
        <v>155</v>
      </c>
      <c r="H164" s="134" t="s">
        <v>247</v>
      </c>
      <c r="I164" s="134" t="str" cm="1">
        <f t="array" ref="I164">CHRONO.FORMAT_TIMESPAN(F164,G164)</f>
        <v>13h45m56s</v>
      </c>
    </row>
    <row r="165" spans="1:20" x14ac:dyDescent="0.25">
      <c r="A165" s="114">
        <v>0.57357394675925999</v>
      </c>
      <c r="B165" s="8"/>
      <c r="C165" s="133" t="s">
        <v>248</v>
      </c>
      <c r="D165" s="133" t="str" cm="1">
        <f t="array" ref="D165">CHRONO.FORMAT_TIMESPAN(A165,B165)</f>
        <v>0.13:45:57</v>
      </c>
      <c r="F165" s="114">
        <v>0.57357394675925999</v>
      </c>
      <c r="G165" s="8" t="s">
        <v>155</v>
      </c>
      <c r="H165" s="133" t="s">
        <v>248</v>
      </c>
      <c r="I165" s="133" t="str" cm="1">
        <f t="array" ref="I165">CHRONO.FORMAT_TIMESPAN(F165,G165)</f>
        <v>13h45m57s</v>
      </c>
    </row>
    <row r="166" spans="1:20" x14ac:dyDescent="0.25">
      <c r="A166" s="115">
        <v>3.125E-2</v>
      </c>
      <c r="B166" s="42"/>
      <c r="C166" s="134" t="s">
        <v>186</v>
      </c>
      <c r="D166" s="134" t="str" cm="1">
        <f t="array" ref="D166">CHRONO.FORMAT_TIMESPAN(A166,B166)</f>
        <v>0.00:45:00</v>
      </c>
      <c r="F166" s="115">
        <v>3.125E-2</v>
      </c>
      <c r="G166" s="42" t="s">
        <v>155</v>
      </c>
      <c r="H166" s="134" t="s">
        <v>186</v>
      </c>
      <c r="I166" s="134" t="str" cm="1">
        <f t="array" ref="I166">CHRONO.FORMAT_TIMESPAN(F166,G166)</f>
        <v>45m</v>
      </c>
    </row>
    <row r="167" spans="1:20" x14ac:dyDescent="0.25">
      <c r="A167" s="114">
        <v>3.1898148148148148E-2</v>
      </c>
      <c r="B167" s="61"/>
      <c r="C167" s="133" t="s">
        <v>249</v>
      </c>
      <c r="D167" s="133" t="str" cm="1">
        <f t="array" ref="D167">CHRONO.FORMAT_TIMESPAN(A167,B167)</f>
        <v>0.00:45:56</v>
      </c>
      <c r="F167" s="114">
        <v>3.1898148148148148E-2</v>
      </c>
      <c r="G167" s="61" t="s">
        <v>155</v>
      </c>
      <c r="H167" s="133" t="s">
        <v>249</v>
      </c>
      <c r="I167" s="133" t="str" cm="1">
        <f t="array" ref="I167">CHRONO.FORMAT_TIMESPAN(F167,G167)</f>
        <v>45m56s</v>
      </c>
    </row>
    <row r="168" spans="1:20" x14ac:dyDescent="0.25">
      <c r="A168" s="116">
        <v>3.190728009259259E-2</v>
      </c>
      <c r="B168" s="128"/>
      <c r="C168" s="134" t="s">
        <v>250</v>
      </c>
      <c r="D168" s="134" t="str" cm="1">
        <f t="array" ref="D168">CHRONO.FORMAT_TIMESPAN(A168,B168)</f>
        <v>0.00:45:57</v>
      </c>
      <c r="F168" s="116">
        <v>3.190728009259259E-2</v>
      </c>
      <c r="G168" s="128" t="s">
        <v>155</v>
      </c>
      <c r="H168" s="134" t="s">
        <v>250</v>
      </c>
      <c r="I168" s="134" t="str" cm="1">
        <f t="array" ref="I168">CHRONO.FORMAT_TIMESPAN(F168,G168)</f>
        <v>45m57s</v>
      </c>
    </row>
    <row r="169" spans="1:20" x14ac:dyDescent="0.25">
      <c r="A169" s="117">
        <v>6.4814814814814813E-4</v>
      </c>
      <c r="B169" s="64"/>
      <c r="C169" s="133" t="s">
        <v>198</v>
      </c>
      <c r="D169" s="133" t="str" cm="1">
        <f t="array" ref="D169">CHRONO.FORMAT_TIMESPAN(A169,B169)</f>
        <v>0.00:00:56</v>
      </c>
      <c r="F169" s="117">
        <v>6.4814814814814813E-4</v>
      </c>
      <c r="G169" s="64" t="s">
        <v>155</v>
      </c>
      <c r="H169" s="133" t="s">
        <v>198</v>
      </c>
      <c r="I169" s="133" t="str" cm="1">
        <f t="array" ref="I169">CHRONO.FORMAT_TIMESPAN(F169,G169)</f>
        <v>56s</v>
      </c>
    </row>
    <row r="170" spans="1:20" x14ac:dyDescent="0.25">
      <c r="A170" s="115">
        <v>6.5728009259259266E-4</v>
      </c>
      <c r="B170" s="42"/>
      <c r="C170" s="134" t="s">
        <v>251</v>
      </c>
      <c r="D170" s="134" t="str" cm="1">
        <f t="array" ref="D170">CHRONO.FORMAT_TIMESPAN(A170,B170)</f>
        <v>0.00:00:57</v>
      </c>
      <c r="F170" s="115">
        <v>6.5728009259259266E-4</v>
      </c>
      <c r="G170" s="42" t="s">
        <v>155</v>
      </c>
      <c r="H170" s="134" t="s">
        <v>251</v>
      </c>
      <c r="I170" s="134" t="str" cm="1">
        <f t="array" ref="I170">CHRONO.FORMAT_TIMESPAN(F170,G170)</f>
        <v>57s</v>
      </c>
    </row>
    <row r="171" spans="1:20" x14ac:dyDescent="0.25">
      <c r="A171" s="114">
        <v>0</v>
      </c>
      <c r="B171" s="61" t="s">
        <v>324</v>
      </c>
      <c r="C171" s="133" t="s">
        <v>240</v>
      </c>
      <c r="D171" s="133" t="str" cm="1">
        <f t="array" ref="D171">CHRONO.FORMAT_TIMESPAN(A171,B171)</f>
        <v>+00.00:00:00</v>
      </c>
      <c r="F171" s="114">
        <v>0</v>
      </c>
      <c r="G171" s="8" t="s">
        <v>326</v>
      </c>
      <c r="H171" s="133" t="s">
        <v>240</v>
      </c>
      <c r="I171" s="133" t="str" cm="1">
        <f t="array" ref="I171">CHRONO.FORMAT_TIMESPAN(F171,G171)</f>
        <v>0"</v>
      </c>
    </row>
    <row r="172" spans="1:20" x14ac:dyDescent="0.25">
      <c r="A172" s="116">
        <v>-1</v>
      </c>
      <c r="B172" s="35" t="s">
        <v>324</v>
      </c>
      <c r="C172" s="134" t="s">
        <v>241</v>
      </c>
      <c r="D172" s="134" t="str" cm="1">
        <f t="array" ref="D172">CHRONO.FORMAT_TIMESPAN(A172,B172)</f>
        <v>−01.00:00:00</v>
      </c>
      <c r="F172" s="116">
        <v>-1</v>
      </c>
      <c r="G172" s="35" t="s">
        <v>326</v>
      </c>
      <c r="H172" s="134" t="s">
        <v>241</v>
      </c>
      <c r="I172" s="134" t="str" cm="1">
        <f t="array" ref="I172">CHRONO.FORMAT_TIMESPAN(F172,G172)</f>
        <v>−1d</v>
      </c>
    </row>
    <row r="173" spans="1:20" x14ac:dyDescent="0.25">
      <c r="A173" s="117">
        <v>1</v>
      </c>
      <c r="B173" s="37" t="s">
        <v>324</v>
      </c>
      <c r="C173" s="133" t="s">
        <v>184</v>
      </c>
      <c r="D173" s="133" t="str" cm="1">
        <f t="array" ref="D173">CHRONO.FORMAT_TIMESPAN(A173,B173)</f>
        <v>+01.00:00:00</v>
      </c>
      <c r="F173" s="117">
        <v>1</v>
      </c>
      <c r="G173" s="37" t="s">
        <v>326</v>
      </c>
      <c r="H173" s="133" t="s">
        <v>184</v>
      </c>
      <c r="I173" s="133" t="str" cm="1">
        <f t="array" ref="I173">CHRONO.FORMAT_TIMESPAN(F173,G173)</f>
        <v>1d</v>
      </c>
    </row>
    <row r="174" spans="1:20" x14ac:dyDescent="0.25">
      <c r="A174" s="116">
        <v>1.5416666666666665</v>
      </c>
      <c r="B174" s="35" t="s">
        <v>324</v>
      </c>
      <c r="C174" s="134" t="s">
        <v>242</v>
      </c>
      <c r="D174" s="134" t="str" cm="1">
        <f t="array" ref="D174">CHRONO.FORMAT_TIMESPAN(A174,B174)</f>
        <v>+01.13:00:00</v>
      </c>
      <c r="F174" s="116">
        <v>1.5416666666666665</v>
      </c>
      <c r="G174" s="35" t="s">
        <v>326</v>
      </c>
      <c r="H174" s="134" t="s">
        <v>242</v>
      </c>
      <c r="I174" s="134" t="str" cm="1">
        <f t="array" ref="I174">CHRONO.FORMAT_TIMESPAN(F174,G174)</f>
        <v>1d13h</v>
      </c>
    </row>
    <row r="175" spans="1:20" x14ac:dyDescent="0.25">
      <c r="A175" s="114">
        <v>1.5729166666666665</v>
      </c>
      <c r="B175" s="8" t="s">
        <v>324</v>
      </c>
      <c r="C175" s="133" t="s">
        <v>243</v>
      </c>
      <c r="D175" s="133" t="str" cm="1">
        <f t="array" ref="D175">CHRONO.FORMAT_TIMESPAN(A175,B175)</f>
        <v>+01.13:45:00</v>
      </c>
      <c r="F175" s="114">
        <v>1.5729166666666665</v>
      </c>
      <c r="G175" s="8" t="s">
        <v>326</v>
      </c>
      <c r="H175" s="133" t="s">
        <v>243</v>
      </c>
      <c r="I175" s="133" t="str" cm="1">
        <f t="array" ref="I175">CHRONO.FORMAT_TIMESPAN(F175,G175)</f>
        <v>1d13h45'</v>
      </c>
    </row>
    <row r="176" spans="1:20" x14ac:dyDescent="0.25">
      <c r="A176" s="115">
        <v>1.5735648148148147</v>
      </c>
      <c r="B176" s="42" t="s">
        <v>324</v>
      </c>
      <c r="C176" s="134" t="s">
        <v>244</v>
      </c>
      <c r="D176" s="134" t="str" cm="1">
        <f t="array" ref="D176">CHRONO.FORMAT_TIMESPAN(A176,B176)</f>
        <v>+01.13:45:56</v>
      </c>
      <c r="F176" s="115">
        <v>1.5735648148148147</v>
      </c>
      <c r="G176" s="42" t="s">
        <v>326</v>
      </c>
      <c r="H176" s="134" t="s">
        <v>244</v>
      </c>
      <c r="I176" s="134" t="str" cm="1">
        <f t="array" ref="I176">CHRONO.FORMAT_TIMESPAN(F176,G176)</f>
        <v>1d13h45'56"</v>
      </c>
    </row>
    <row r="177" spans="1:9" x14ac:dyDescent="0.25">
      <c r="A177" s="114">
        <v>1.5735739467592591</v>
      </c>
      <c r="B177" s="61" t="s">
        <v>324</v>
      </c>
      <c r="C177" s="133" t="s">
        <v>245</v>
      </c>
      <c r="D177" s="133" t="str" cm="1">
        <f t="array" ref="D177">CHRONO.FORMAT_TIMESPAN(A177,B177)</f>
        <v>+01.13:45:57</v>
      </c>
      <c r="F177" s="114">
        <v>1.5735739467592591</v>
      </c>
      <c r="G177" s="61" t="s">
        <v>326</v>
      </c>
      <c r="H177" s="133" t="s">
        <v>245</v>
      </c>
      <c r="I177" s="133" t="str" cm="1">
        <f t="array" ref="I177">CHRONO.FORMAT_TIMESPAN(F177,G177)</f>
        <v>1d13h45'57"</v>
      </c>
    </row>
    <row r="178" spans="1:9" x14ac:dyDescent="0.25">
      <c r="A178" s="116">
        <v>0.54166666666666996</v>
      </c>
      <c r="B178" s="128" t="s">
        <v>324</v>
      </c>
      <c r="C178" s="134" t="s">
        <v>185</v>
      </c>
      <c r="D178" s="134" t="str" cm="1">
        <f t="array" ref="D178">CHRONO.FORMAT_TIMESPAN(A178,B178)</f>
        <v>+00.13:00:00</v>
      </c>
      <c r="F178" s="116">
        <v>0.54166666666666996</v>
      </c>
      <c r="G178" s="128" t="s">
        <v>326</v>
      </c>
      <c r="H178" s="134" t="s">
        <v>185</v>
      </c>
      <c r="I178" s="134" t="str" cm="1">
        <f t="array" ref="I178">CHRONO.FORMAT_TIMESPAN(F178,G178)</f>
        <v>13h</v>
      </c>
    </row>
    <row r="179" spans="1:9" x14ac:dyDescent="0.25">
      <c r="A179" s="117">
        <v>0.57291666666666996</v>
      </c>
      <c r="B179" s="64" t="s">
        <v>324</v>
      </c>
      <c r="C179" s="133" t="s">
        <v>246</v>
      </c>
      <c r="D179" s="133" t="str" cm="1">
        <f t="array" ref="D179">CHRONO.FORMAT_TIMESPAN(A179,B179)</f>
        <v>+00.13:45:00</v>
      </c>
      <c r="F179" s="117">
        <v>0.57291666666666996</v>
      </c>
      <c r="G179" s="64" t="s">
        <v>326</v>
      </c>
      <c r="H179" s="133" t="s">
        <v>246</v>
      </c>
      <c r="I179" s="133" t="str" cm="1">
        <f t="array" ref="I179">CHRONO.FORMAT_TIMESPAN(F179,G179)</f>
        <v>13h45'</v>
      </c>
    </row>
    <row r="180" spans="1:9" x14ac:dyDescent="0.25">
      <c r="A180" s="115">
        <v>0.57356481481481003</v>
      </c>
      <c r="B180" s="42" t="s">
        <v>324</v>
      </c>
      <c r="C180" s="134" t="s">
        <v>247</v>
      </c>
      <c r="D180" s="134" t="str" cm="1">
        <f t="array" ref="D180">CHRONO.FORMAT_TIMESPAN(A180,B180)</f>
        <v>+00.13:45:56</v>
      </c>
      <c r="F180" s="115">
        <v>0.57356481481481003</v>
      </c>
      <c r="G180" s="42" t="s">
        <v>326</v>
      </c>
      <c r="H180" s="134" t="s">
        <v>247</v>
      </c>
      <c r="I180" s="134" t="str" cm="1">
        <f t="array" ref="I180">CHRONO.FORMAT_TIMESPAN(F180,G180)</f>
        <v>13h45'56"</v>
      </c>
    </row>
    <row r="181" spans="1:9" x14ac:dyDescent="0.25">
      <c r="A181" s="114">
        <v>0.57357394675925999</v>
      </c>
      <c r="B181" s="8" t="s">
        <v>324</v>
      </c>
      <c r="C181" s="133" t="s">
        <v>248</v>
      </c>
      <c r="D181" s="133" t="str" cm="1">
        <f t="array" ref="D181">CHRONO.FORMAT_TIMESPAN(A181,B181)</f>
        <v>+00.13:45:57</v>
      </c>
      <c r="F181" s="114">
        <v>0.57357394675925999</v>
      </c>
      <c r="G181" s="8" t="s">
        <v>326</v>
      </c>
      <c r="H181" s="133" t="s">
        <v>248</v>
      </c>
      <c r="I181" s="133" t="str" cm="1">
        <f t="array" ref="I181">CHRONO.FORMAT_TIMESPAN(F181,G181)</f>
        <v>13h45'57"</v>
      </c>
    </row>
    <row r="182" spans="1:9" x14ac:dyDescent="0.25">
      <c r="A182" s="116">
        <v>3.125E-2</v>
      </c>
      <c r="B182" s="35" t="s">
        <v>324</v>
      </c>
      <c r="C182" s="134" t="s">
        <v>186</v>
      </c>
      <c r="D182" s="134" t="str" cm="1">
        <f t="array" ref="D182">CHRONO.FORMAT_TIMESPAN(A182,B182)</f>
        <v>+00.00:45:00</v>
      </c>
      <c r="F182" s="116">
        <v>3.125E-2</v>
      </c>
      <c r="G182" s="35" t="s">
        <v>326</v>
      </c>
      <c r="H182" s="134" t="s">
        <v>186</v>
      </c>
      <c r="I182" s="134" t="str" cm="1">
        <f t="array" ref="I182">CHRONO.FORMAT_TIMESPAN(F182,G182)</f>
        <v>45'</v>
      </c>
    </row>
    <row r="183" spans="1:9" x14ac:dyDescent="0.25">
      <c r="A183" s="117">
        <v>3.1898148148148148E-2</v>
      </c>
      <c r="B183" s="37" t="s">
        <v>324</v>
      </c>
      <c r="C183" s="133" t="s">
        <v>249</v>
      </c>
      <c r="D183" s="133" t="str" cm="1">
        <f t="array" ref="D183">CHRONO.FORMAT_TIMESPAN(A183,B183)</f>
        <v>+00.00:45:56</v>
      </c>
      <c r="F183" s="117">
        <v>3.1898148148148148E-2</v>
      </c>
      <c r="G183" s="37" t="s">
        <v>326</v>
      </c>
      <c r="H183" s="133" t="s">
        <v>249</v>
      </c>
      <c r="I183" s="133" t="str" cm="1">
        <f t="array" ref="I183">CHRONO.FORMAT_TIMESPAN(F183,G183)</f>
        <v>45'56"</v>
      </c>
    </row>
    <row r="184" spans="1:9" x14ac:dyDescent="0.25">
      <c r="A184" s="116">
        <v>3.190728009259259E-2</v>
      </c>
      <c r="B184" s="35" t="s">
        <v>324</v>
      </c>
      <c r="C184" s="134" t="s">
        <v>250</v>
      </c>
      <c r="D184" s="134" t="str" cm="1">
        <f t="array" ref="D184">CHRONO.FORMAT_TIMESPAN(A184,B184)</f>
        <v>+00.00:45:57</v>
      </c>
      <c r="F184" s="116">
        <v>3.190728009259259E-2</v>
      </c>
      <c r="G184" s="35" t="s">
        <v>326</v>
      </c>
      <c r="H184" s="134" t="s">
        <v>250</v>
      </c>
      <c r="I184" s="134" t="str" cm="1">
        <f t="array" ref="I184">CHRONO.FORMAT_TIMESPAN(F184,G184)</f>
        <v>45'57"</v>
      </c>
    </row>
    <row r="185" spans="1:9" x14ac:dyDescent="0.25">
      <c r="A185" s="114">
        <v>6.4814814814814813E-4</v>
      </c>
      <c r="B185" s="8" t="s">
        <v>324</v>
      </c>
      <c r="C185" s="133" t="s">
        <v>198</v>
      </c>
      <c r="D185" s="133" t="str" cm="1">
        <f t="array" ref="D185">CHRONO.FORMAT_TIMESPAN(A185,B185)</f>
        <v>+00.00:00:56</v>
      </c>
      <c r="F185" s="114">
        <v>6.4814814814814813E-4</v>
      </c>
      <c r="G185" s="8" t="s">
        <v>326</v>
      </c>
      <c r="H185" s="133" t="s">
        <v>198</v>
      </c>
      <c r="I185" s="133" t="str" cm="1">
        <f t="array" ref="I185">CHRONO.FORMAT_TIMESPAN(F185,G185)</f>
        <v>56"</v>
      </c>
    </row>
    <row r="186" spans="1:9" x14ac:dyDescent="0.25">
      <c r="A186" s="115">
        <v>6.5728009259259266E-4</v>
      </c>
      <c r="B186" s="42" t="s">
        <v>324</v>
      </c>
      <c r="C186" s="134" t="s">
        <v>251</v>
      </c>
      <c r="D186" s="134" t="str" cm="1">
        <f t="array" ref="D186">CHRONO.FORMAT_TIMESPAN(A186,B186)</f>
        <v>+00.00:00:57</v>
      </c>
      <c r="F186" s="115">
        <v>6.5728009259259266E-4</v>
      </c>
      <c r="G186" s="42" t="s">
        <v>326</v>
      </c>
      <c r="H186" s="134" t="s">
        <v>251</v>
      </c>
      <c r="I186" s="134" t="str" cm="1">
        <f t="array" ref="I186">CHRONO.FORMAT_TIMESPAN(F186,G186)</f>
        <v>57"</v>
      </c>
    </row>
    <row r="187" spans="1:9" x14ac:dyDescent="0.25">
      <c r="A187" s="114">
        <v>0</v>
      </c>
      <c r="B187" s="61" t="s">
        <v>325</v>
      </c>
      <c r="C187" s="133" t="s">
        <v>240</v>
      </c>
      <c r="D187" s="133" t="str" cm="1">
        <f t="array" ref="D187">CHRONO.FORMAT_TIMESPAN(A187,B187)</f>
        <v>0.00:00:00</v>
      </c>
      <c r="F187" s="114">
        <v>0</v>
      </c>
      <c r="G187" s="61" t="s">
        <v>457</v>
      </c>
      <c r="H187" s="133" t="s">
        <v>240</v>
      </c>
      <c r="I187" s="133" t="str" cm="1">
        <f t="array" ref="I187">CHRONO.FORMAT_TIMESPAN(F187,G187)</f>
        <v>+ 0h 0.000'</v>
      </c>
    </row>
    <row r="188" spans="1:9" x14ac:dyDescent="0.25">
      <c r="A188" s="116">
        <v>-1</v>
      </c>
      <c r="B188" s="128" t="s">
        <v>325</v>
      </c>
      <c r="C188" s="134" t="s">
        <v>241</v>
      </c>
      <c r="D188" s="134" t="str" cm="1">
        <f t="array" ref="D188">CHRONO.FORMAT_TIMESPAN(A188,B188)</f>
        <v>−1.00:00:00</v>
      </c>
      <c r="F188" s="116">
        <v>-1</v>
      </c>
      <c r="G188" s="128" t="s">
        <v>457</v>
      </c>
      <c r="H188" s="134" t="s">
        <v>241</v>
      </c>
      <c r="I188" s="134" t="str" cm="1">
        <f t="array" ref="I188">CHRONO.FORMAT_TIMESPAN(F188,G188)</f>
        <v>− 1d 0h 0.000'</v>
      </c>
    </row>
    <row r="189" spans="1:9" x14ac:dyDescent="0.25">
      <c r="A189" s="117">
        <v>1</v>
      </c>
      <c r="B189" s="64" t="s">
        <v>325</v>
      </c>
      <c r="C189" s="133" t="s">
        <v>184</v>
      </c>
      <c r="D189" s="133" t="str" cm="1">
        <f t="array" ref="D189">CHRONO.FORMAT_TIMESPAN(A189,B189)</f>
        <v>1.00:00:00</v>
      </c>
      <c r="F189" s="117">
        <v>1</v>
      </c>
      <c r="G189" s="64" t="s">
        <v>457</v>
      </c>
      <c r="H189" s="133" t="s">
        <v>184</v>
      </c>
      <c r="I189" s="133" t="str" cm="1">
        <f t="array" ref="I189">CHRONO.FORMAT_TIMESPAN(F189,G189)</f>
        <v>+ 1d 0h 0.000'</v>
      </c>
    </row>
    <row r="190" spans="1:9" x14ac:dyDescent="0.25">
      <c r="A190" s="115">
        <v>1.5416666666666665</v>
      </c>
      <c r="B190" s="42" t="s">
        <v>325</v>
      </c>
      <c r="C190" s="134" t="s">
        <v>242</v>
      </c>
      <c r="D190" s="134" t="str" cm="1">
        <f t="array" ref="D190">CHRONO.FORMAT_TIMESPAN(A190,B190)</f>
        <v>1.13:00:00</v>
      </c>
      <c r="F190" s="115">
        <v>1.5416666666666665</v>
      </c>
      <c r="G190" s="42" t="s">
        <v>457</v>
      </c>
      <c r="H190" s="134" t="s">
        <v>242</v>
      </c>
      <c r="I190" s="134" t="str" cm="1">
        <f t="array" ref="I190">CHRONO.FORMAT_TIMESPAN(F190,G190)</f>
        <v>+ 1d 13h 0.000'</v>
      </c>
    </row>
    <row r="191" spans="1:9" x14ac:dyDescent="0.25">
      <c r="A191" s="114">
        <v>1.5729166666666665</v>
      </c>
      <c r="B191" s="8" t="s">
        <v>325</v>
      </c>
      <c r="C191" s="133" t="s">
        <v>243</v>
      </c>
      <c r="D191" s="133" t="str" cm="1">
        <f t="array" ref="D191">CHRONO.FORMAT_TIMESPAN(A191,B191)</f>
        <v>1.13:45:00</v>
      </c>
      <c r="F191" s="114">
        <v>1.5729166666666665</v>
      </c>
      <c r="G191" s="8" t="s">
        <v>457</v>
      </c>
      <c r="H191" s="133" t="s">
        <v>243</v>
      </c>
      <c r="I191" s="133" t="str" cm="1">
        <f t="array" ref="I191">CHRONO.FORMAT_TIMESPAN(F191,G191)</f>
        <v>+ 1d 13h 45.000'</v>
      </c>
    </row>
    <row r="192" spans="1:9" x14ac:dyDescent="0.25">
      <c r="A192" s="116">
        <v>1.5735648148148147</v>
      </c>
      <c r="B192" s="35" t="s">
        <v>325</v>
      </c>
      <c r="C192" s="134" t="s">
        <v>244</v>
      </c>
      <c r="D192" s="134" t="str" cm="1">
        <f t="array" ref="D192">CHRONO.FORMAT_TIMESPAN(A192,B192)</f>
        <v>1.13:45:56</v>
      </c>
      <c r="F192" s="116">
        <v>1.5735648148148147</v>
      </c>
      <c r="G192" s="35" t="s">
        <v>457</v>
      </c>
      <c r="H192" s="134" t="s">
        <v>244</v>
      </c>
      <c r="I192" s="134" t="str" cm="1">
        <f t="array" ref="I192">CHRONO.FORMAT_TIMESPAN(F192,G192)</f>
        <v>+ 1d 13h 45.933'</v>
      </c>
    </row>
    <row r="193" spans="1:9" x14ac:dyDescent="0.25">
      <c r="A193" s="117">
        <v>1.5735739467592591</v>
      </c>
      <c r="B193" s="37" t="s">
        <v>325</v>
      </c>
      <c r="C193" s="133" t="s">
        <v>245</v>
      </c>
      <c r="D193" s="133" t="str" cm="1">
        <f t="array" ref="D193">CHRONO.FORMAT_TIMESPAN(A193,B193)</f>
        <v>1.13:45:56.79</v>
      </c>
      <c r="F193" s="117">
        <v>1.5735739467592591</v>
      </c>
      <c r="G193" s="37" t="s">
        <v>457</v>
      </c>
      <c r="H193" s="133" t="s">
        <v>245</v>
      </c>
      <c r="I193" s="133" t="str" cm="1">
        <f t="array" ref="I193">CHRONO.FORMAT_TIMESPAN(F193,G193)</f>
        <v>+ 1d 13h 45.946'</v>
      </c>
    </row>
    <row r="194" spans="1:9" x14ac:dyDescent="0.25">
      <c r="A194" s="116">
        <v>0.54166666666666996</v>
      </c>
      <c r="B194" s="35" t="s">
        <v>325</v>
      </c>
      <c r="C194" s="134" t="s">
        <v>185</v>
      </c>
      <c r="D194" s="134" t="str" cm="1">
        <f t="array" ref="D194">CHRONO.FORMAT_TIMESPAN(A194,B194)</f>
        <v>0.13:00:00</v>
      </c>
      <c r="F194" s="116">
        <v>0.54166666666666996</v>
      </c>
      <c r="G194" s="35" t="s">
        <v>457</v>
      </c>
      <c r="H194" s="134" t="s">
        <v>185</v>
      </c>
      <c r="I194" s="134" t="str" cm="1">
        <f t="array" ref="I194">CHRONO.FORMAT_TIMESPAN(F194,G194)</f>
        <v>+ 13h 0.000'</v>
      </c>
    </row>
    <row r="195" spans="1:9" x14ac:dyDescent="0.25">
      <c r="A195" s="114">
        <v>0.57291666666666996</v>
      </c>
      <c r="B195" s="8" t="s">
        <v>325</v>
      </c>
      <c r="C195" s="133" t="s">
        <v>246</v>
      </c>
      <c r="D195" s="133" t="str" cm="1">
        <f t="array" ref="D195">CHRONO.FORMAT_TIMESPAN(A195,B195)</f>
        <v>0.13:45:00</v>
      </c>
      <c r="F195" s="114">
        <v>0.57291666666666996</v>
      </c>
      <c r="G195" s="8" t="s">
        <v>457</v>
      </c>
      <c r="H195" s="133" t="s">
        <v>246</v>
      </c>
      <c r="I195" s="133" t="str" cm="1">
        <f t="array" ref="I195">CHRONO.FORMAT_TIMESPAN(F195,G195)</f>
        <v>+ 13h 45.000'</v>
      </c>
    </row>
    <row r="196" spans="1:9" x14ac:dyDescent="0.25">
      <c r="A196" s="116">
        <v>0.57356481481481003</v>
      </c>
      <c r="B196" s="35" t="s">
        <v>325</v>
      </c>
      <c r="C196" s="134" t="s">
        <v>247</v>
      </c>
      <c r="D196" s="134" t="str" cm="1">
        <f t="array" ref="D196">CHRONO.FORMAT_TIMESPAN(A196,B196)</f>
        <v>0.13:45:56</v>
      </c>
      <c r="F196" s="116">
        <v>0.57356481481481003</v>
      </c>
      <c r="G196" s="35" t="s">
        <v>457</v>
      </c>
      <c r="H196" s="134" t="s">
        <v>247</v>
      </c>
      <c r="I196" s="134" t="str" cm="1">
        <f t="array" ref="I196">CHRONO.FORMAT_TIMESPAN(F196,G196)</f>
        <v>+ 13h 45.933'</v>
      </c>
    </row>
    <row r="197" spans="1:9" x14ac:dyDescent="0.25">
      <c r="A197" s="117">
        <v>0.57357394675925999</v>
      </c>
      <c r="B197" s="64" t="s">
        <v>325</v>
      </c>
      <c r="C197" s="133" t="s">
        <v>248</v>
      </c>
      <c r="D197" s="133" t="str" cm="1">
        <f t="array" ref="D197">CHRONO.FORMAT_TIMESPAN(A197,B197)</f>
        <v>0.13:45:56.79</v>
      </c>
      <c r="F197" s="117">
        <v>0.57357394675925999</v>
      </c>
      <c r="G197" s="37" t="s">
        <v>457</v>
      </c>
      <c r="H197" s="133" t="s">
        <v>248</v>
      </c>
      <c r="I197" s="133" t="str" cm="1">
        <f t="array" ref="I197">CHRONO.FORMAT_TIMESPAN(F197,G197)</f>
        <v>+ 13h 45.946'</v>
      </c>
    </row>
    <row r="198" spans="1:9" x14ac:dyDescent="0.25">
      <c r="A198" s="116">
        <v>3.125E-2</v>
      </c>
      <c r="B198" s="35" t="s">
        <v>325</v>
      </c>
      <c r="C198" s="134" t="s">
        <v>186</v>
      </c>
      <c r="D198" s="134" t="str" cm="1">
        <f t="array" ref="D198">CHRONO.FORMAT_TIMESPAN(A198,B198)</f>
        <v>0.00:45:00</v>
      </c>
      <c r="F198" s="116">
        <v>3.125E-2</v>
      </c>
      <c r="G198" s="35" t="s">
        <v>457</v>
      </c>
      <c r="H198" s="134" t="s">
        <v>186</v>
      </c>
      <c r="I198" s="134" t="str" cm="1">
        <f t="array" ref="I198">CHRONO.FORMAT_TIMESPAN(F198,G198)</f>
        <v>+ 0h 45.000'</v>
      </c>
    </row>
    <row r="199" spans="1:9" x14ac:dyDescent="0.25">
      <c r="A199" s="114">
        <v>3.1898148148148148E-2</v>
      </c>
      <c r="B199" s="8" t="s">
        <v>325</v>
      </c>
      <c r="C199" s="133" t="s">
        <v>249</v>
      </c>
      <c r="D199" s="133" t="str" cm="1">
        <f t="array" ref="D199">CHRONO.FORMAT_TIMESPAN(A199,B199)</f>
        <v>0.00:45:56</v>
      </c>
      <c r="F199" s="114">
        <v>3.1898148148148148E-2</v>
      </c>
      <c r="G199" s="8" t="s">
        <v>457</v>
      </c>
      <c r="H199" s="133" t="s">
        <v>249</v>
      </c>
      <c r="I199" s="133" t="str" cm="1">
        <f t="array" ref="I199">CHRONO.FORMAT_TIMESPAN(F199,G199)</f>
        <v>+ 0h 45.933'</v>
      </c>
    </row>
    <row r="200" spans="1:9" x14ac:dyDescent="0.25">
      <c r="A200" s="116">
        <v>3.190728009259259E-2</v>
      </c>
      <c r="B200" s="128" t="s">
        <v>325</v>
      </c>
      <c r="C200" s="134" t="s">
        <v>250</v>
      </c>
      <c r="D200" s="134" t="str" cm="1">
        <f t="array" ref="D200">CHRONO.FORMAT_TIMESPAN(A200,B200)</f>
        <v>0.00:45:56.79</v>
      </c>
      <c r="F200" s="116">
        <v>3.190728009259259E-2</v>
      </c>
      <c r="G200" s="35" t="s">
        <v>457</v>
      </c>
      <c r="H200" s="134" t="s">
        <v>250</v>
      </c>
      <c r="I200" s="134" t="str" cm="1">
        <f t="array" ref="I200">CHRONO.FORMAT_TIMESPAN(F200,G200)</f>
        <v>+ 0h 45.946'</v>
      </c>
    </row>
    <row r="201" spans="1:9" x14ac:dyDescent="0.25">
      <c r="A201" s="117">
        <v>6.4814814814814813E-4</v>
      </c>
      <c r="B201" s="37" t="s">
        <v>325</v>
      </c>
      <c r="C201" s="133" t="s">
        <v>198</v>
      </c>
      <c r="D201" s="133" t="str" cm="1">
        <f t="array" ref="D201">CHRONO.FORMAT_TIMESPAN(A201,B201)</f>
        <v>0.00:00:56</v>
      </c>
      <c r="F201" s="117">
        <v>6.4814814814814813E-4</v>
      </c>
      <c r="G201" s="37" t="s">
        <v>457</v>
      </c>
      <c r="H201" s="133" t="s">
        <v>198</v>
      </c>
      <c r="I201" s="133" t="str" cm="1">
        <f t="array" ref="I201">CHRONO.FORMAT_TIMESPAN(F201,G201)</f>
        <v>+ 0h 0.933'</v>
      </c>
    </row>
    <row r="202" spans="1:9" x14ac:dyDescent="0.25">
      <c r="A202" s="116">
        <v>6.5728009259259266E-4</v>
      </c>
      <c r="B202" s="35" t="s">
        <v>325</v>
      </c>
      <c r="C202" s="134" t="s">
        <v>251</v>
      </c>
      <c r="D202" s="134" t="str" cm="1">
        <f t="array" ref="D202">CHRONO.FORMAT_TIMESPAN(A202,B202)</f>
        <v>0.00:00:56.79</v>
      </c>
      <c r="F202" s="116">
        <v>6.5728009259259266E-4</v>
      </c>
      <c r="G202" s="35" t="s">
        <v>457</v>
      </c>
      <c r="H202" s="134" t="s">
        <v>251</v>
      </c>
      <c r="I202" s="134" t="str" cm="1">
        <f t="array" ref="I202">CHRONO.FORMAT_TIMESPAN(F202,G202)</f>
        <v>+ 0h 0.946'</v>
      </c>
    </row>
    <row r="203" spans="1:9" x14ac:dyDescent="0.25">
      <c r="A203" s="114">
        <v>0</v>
      </c>
      <c r="B203" s="61" t="s">
        <v>147</v>
      </c>
      <c r="C203" s="133" t="s">
        <v>240</v>
      </c>
      <c r="D203" s="133" t="str" cm="1">
        <f t="array" ref="D203">CHRONO.FORMAT_TIMESPAN(A203,B203)</f>
        <v>0.00:00:00</v>
      </c>
      <c r="F203" s="114">
        <v>0</v>
      </c>
      <c r="G203" s="61" t="s">
        <v>327</v>
      </c>
      <c r="H203" s="133" t="s">
        <v>240</v>
      </c>
      <c r="I203" s="133" t="str" cm="1">
        <f t="array" ref="I203">CHRONO.FORMAT_TIMESPAN(F203,G203)</f>
        <v>0h0m</v>
      </c>
    </row>
    <row r="204" spans="1:9" x14ac:dyDescent="0.25">
      <c r="A204" s="116">
        <v>-1</v>
      </c>
      <c r="B204" s="128" t="s">
        <v>147</v>
      </c>
      <c r="C204" s="134" t="s">
        <v>241</v>
      </c>
      <c r="D204" s="134" t="str" cm="1">
        <f t="array" ref="D204">CHRONO.FORMAT_TIMESPAN(A204,B204)</f>
        <v>−1.00:00:00</v>
      </c>
      <c r="F204" s="116">
        <v>-1</v>
      </c>
      <c r="G204" s="128" t="s">
        <v>327</v>
      </c>
      <c r="H204" s="134" t="s">
        <v>241</v>
      </c>
      <c r="I204" s="134" t="str" cm="1">
        <f t="array" ref="I204">CHRONO.FORMAT_TIMESPAN(F204,G204)</f>
        <v>−24h0m</v>
      </c>
    </row>
    <row r="205" spans="1:9" x14ac:dyDescent="0.25">
      <c r="A205" s="117">
        <v>1</v>
      </c>
      <c r="B205" s="64" t="s">
        <v>147</v>
      </c>
      <c r="C205" s="133" t="s">
        <v>184</v>
      </c>
      <c r="D205" s="133" t="str" cm="1">
        <f t="array" ref="D205">CHRONO.FORMAT_TIMESPAN(A205,B205)</f>
        <v>1.00:00:00</v>
      </c>
      <c r="F205" s="117">
        <v>1</v>
      </c>
      <c r="G205" s="64" t="s">
        <v>327</v>
      </c>
      <c r="H205" s="133" t="s">
        <v>184</v>
      </c>
      <c r="I205" s="133" t="str" cm="1">
        <f t="array" ref="I205">CHRONO.FORMAT_TIMESPAN(F205,G205)</f>
        <v>24h0m</v>
      </c>
    </row>
    <row r="206" spans="1:9" x14ac:dyDescent="0.25">
      <c r="A206" s="115">
        <v>1.5416666666666665</v>
      </c>
      <c r="B206" s="42" t="s">
        <v>147</v>
      </c>
      <c r="C206" s="134" t="s">
        <v>242</v>
      </c>
      <c r="D206" s="134" t="str" cm="1">
        <f t="array" ref="D206">CHRONO.FORMAT_TIMESPAN(A206,B206)</f>
        <v>1.13:00:00</v>
      </c>
      <c r="F206" s="115">
        <v>1.5416666666666665</v>
      </c>
      <c r="G206" s="42" t="s">
        <v>327</v>
      </c>
      <c r="H206" s="134" t="s">
        <v>242</v>
      </c>
      <c r="I206" s="134" t="str" cm="1">
        <f t="array" ref="I206">CHRONO.FORMAT_TIMESPAN(F206,G206)</f>
        <v>37h0m</v>
      </c>
    </row>
    <row r="207" spans="1:9" x14ac:dyDescent="0.25">
      <c r="A207" s="114">
        <v>1.5729166666666665</v>
      </c>
      <c r="B207" s="8" t="s">
        <v>147</v>
      </c>
      <c r="C207" s="133" t="s">
        <v>243</v>
      </c>
      <c r="D207" s="133" t="str" cm="1">
        <f t="array" ref="D207">CHRONO.FORMAT_TIMESPAN(A207,B207)</f>
        <v>1.13:45:00</v>
      </c>
      <c r="F207" s="114">
        <v>1.5729166666666665</v>
      </c>
      <c r="G207" s="8" t="s">
        <v>327</v>
      </c>
      <c r="H207" s="133" t="s">
        <v>243</v>
      </c>
      <c r="I207" s="133" t="str" cm="1">
        <f t="array" ref="I207">CHRONO.FORMAT_TIMESPAN(F207,G207)</f>
        <v>37h45m</v>
      </c>
    </row>
    <row r="208" spans="1:9" x14ac:dyDescent="0.25">
      <c r="A208" s="116">
        <v>1.5735648148148147</v>
      </c>
      <c r="B208" s="35" t="s">
        <v>147</v>
      </c>
      <c r="C208" s="134" t="s">
        <v>244</v>
      </c>
      <c r="D208" s="134" t="str" cm="1">
        <f t="array" ref="D208">CHRONO.FORMAT_TIMESPAN(A208,B208)</f>
        <v>1.13:45:56</v>
      </c>
      <c r="F208" s="116">
        <v>1.5735648148148147</v>
      </c>
      <c r="G208" s="35" t="s">
        <v>327</v>
      </c>
      <c r="H208" s="134" t="s">
        <v>244</v>
      </c>
      <c r="I208" s="134" t="str" cm="1">
        <f t="array" ref="I208">CHRONO.FORMAT_TIMESPAN(F208,G208)</f>
        <v>37h45m56s</v>
      </c>
    </row>
    <row r="209" spans="1:9" x14ac:dyDescent="0.25">
      <c r="A209" s="117">
        <v>1.5735739467592591</v>
      </c>
      <c r="B209" s="37" t="s">
        <v>147</v>
      </c>
      <c r="C209" s="133" t="s">
        <v>245</v>
      </c>
      <c r="D209" s="133" t="str" cm="1">
        <f t="array" ref="D209">CHRONO.FORMAT_TIMESPAN(A209,B209)</f>
        <v>1.13:45:56.789</v>
      </c>
      <c r="F209" s="117">
        <v>1.5735739467592591</v>
      </c>
      <c r="G209" s="37" t="s">
        <v>327</v>
      </c>
      <c r="H209" s="133" t="s">
        <v>245</v>
      </c>
      <c r="I209" s="133" t="str" cm="1">
        <f t="array" ref="I209">CHRONO.FORMAT_TIMESPAN(F209,G209)</f>
        <v>37h45m57s</v>
      </c>
    </row>
    <row r="210" spans="1:9" x14ac:dyDescent="0.25">
      <c r="A210" s="116">
        <v>0.54166666666666996</v>
      </c>
      <c r="B210" s="35" t="s">
        <v>147</v>
      </c>
      <c r="C210" s="134" t="s">
        <v>185</v>
      </c>
      <c r="D210" s="134" t="str" cm="1">
        <f t="array" ref="D210">CHRONO.FORMAT_TIMESPAN(A210,B210)</f>
        <v>0.13:00:00</v>
      </c>
      <c r="F210" s="116">
        <v>0.54166666666666996</v>
      </c>
      <c r="G210" s="35" t="s">
        <v>327</v>
      </c>
      <c r="H210" s="134" t="s">
        <v>185</v>
      </c>
      <c r="I210" s="134" t="str" cm="1">
        <f t="array" ref="I210">CHRONO.FORMAT_TIMESPAN(F210,G210)</f>
        <v>13h0m</v>
      </c>
    </row>
    <row r="211" spans="1:9" x14ac:dyDescent="0.25">
      <c r="A211" s="114">
        <v>0.57291666666666996</v>
      </c>
      <c r="B211" s="8" t="s">
        <v>147</v>
      </c>
      <c r="C211" s="133" t="s">
        <v>246</v>
      </c>
      <c r="D211" s="133" t="str" cm="1">
        <f t="array" ref="D211">CHRONO.FORMAT_TIMESPAN(A211,B211)</f>
        <v>0.13:45:00</v>
      </c>
      <c r="F211" s="114">
        <v>0.57291666666666996</v>
      </c>
      <c r="G211" s="8" t="s">
        <v>327</v>
      </c>
      <c r="H211" s="133" t="s">
        <v>246</v>
      </c>
      <c r="I211" s="133" t="str" cm="1">
        <f t="array" ref="I211">CHRONO.FORMAT_TIMESPAN(F211,G211)</f>
        <v>13h45m</v>
      </c>
    </row>
    <row r="212" spans="1:9" x14ac:dyDescent="0.25">
      <c r="A212" s="116">
        <v>0.57356481481481003</v>
      </c>
      <c r="B212" s="35" t="s">
        <v>147</v>
      </c>
      <c r="C212" s="134" t="s">
        <v>247</v>
      </c>
      <c r="D212" s="134" t="str" cm="1">
        <f t="array" ref="D212">CHRONO.FORMAT_TIMESPAN(A212,B212)</f>
        <v>0.13:45:56</v>
      </c>
      <c r="F212" s="116">
        <v>0.57356481481481003</v>
      </c>
      <c r="G212" s="35" t="s">
        <v>327</v>
      </c>
      <c r="H212" s="134" t="s">
        <v>247</v>
      </c>
      <c r="I212" s="134" t="str" cm="1">
        <f t="array" ref="I212">CHRONO.FORMAT_TIMESPAN(F212,G212)</f>
        <v>13h45m56s</v>
      </c>
    </row>
    <row r="213" spans="1:9" x14ac:dyDescent="0.25">
      <c r="A213" s="117">
        <v>0.57357394675925999</v>
      </c>
      <c r="B213" s="37" t="s">
        <v>147</v>
      </c>
      <c r="C213" s="133" t="s">
        <v>248</v>
      </c>
      <c r="D213" s="133" t="str" cm="1">
        <f t="array" ref="D213">CHRONO.FORMAT_TIMESPAN(A213,B213)</f>
        <v>0.13:45:56.789</v>
      </c>
      <c r="F213" s="117">
        <v>0.57357394675925999</v>
      </c>
      <c r="G213" s="37" t="s">
        <v>327</v>
      </c>
      <c r="H213" s="133" t="s">
        <v>248</v>
      </c>
      <c r="I213" s="133" t="str" cm="1">
        <f t="array" ref="I213">CHRONO.FORMAT_TIMESPAN(F213,G213)</f>
        <v>13h45m57s</v>
      </c>
    </row>
    <row r="214" spans="1:9" x14ac:dyDescent="0.25">
      <c r="A214" s="116">
        <v>3.125E-2</v>
      </c>
      <c r="B214" s="35" t="s">
        <v>147</v>
      </c>
      <c r="C214" s="134" t="s">
        <v>186</v>
      </c>
      <c r="D214" s="134" t="str" cm="1">
        <f t="array" ref="D214">CHRONO.FORMAT_TIMESPAN(A214,B214)</f>
        <v>0.00:45:00</v>
      </c>
      <c r="F214" s="116">
        <v>3.125E-2</v>
      </c>
      <c r="G214" s="35" t="s">
        <v>327</v>
      </c>
      <c r="H214" s="134" t="s">
        <v>186</v>
      </c>
      <c r="I214" s="134" t="str" cm="1">
        <f t="array" ref="I214">CHRONO.FORMAT_TIMESPAN(F214,G214)</f>
        <v>0h45m</v>
      </c>
    </row>
    <row r="215" spans="1:9" x14ac:dyDescent="0.25">
      <c r="A215" s="114">
        <v>3.1898148148148148E-2</v>
      </c>
      <c r="B215" s="8" t="s">
        <v>147</v>
      </c>
      <c r="C215" s="133" t="s">
        <v>249</v>
      </c>
      <c r="D215" s="133" t="str" cm="1">
        <f t="array" ref="D215">CHRONO.FORMAT_TIMESPAN(A215,B215)</f>
        <v>0.00:45:56</v>
      </c>
      <c r="F215" s="114">
        <v>3.1898148148148148E-2</v>
      </c>
      <c r="G215" s="8" t="s">
        <v>327</v>
      </c>
      <c r="H215" s="133" t="s">
        <v>249</v>
      </c>
      <c r="I215" s="133" t="str" cm="1">
        <f t="array" ref="I215">CHRONO.FORMAT_TIMESPAN(F215,G215)</f>
        <v>0h45m56s</v>
      </c>
    </row>
    <row r="216" spans="1:9" x14ac:dyDescent="0.25">
      <c r="A216" s="116">
        <v>3.190728009259259E-2</v>
      </c>
      <c r="B216" s="35" t="s">
        <v>147</v>
      </c>
      <c r="C216" s="134" t="s">
        <v>250</v>
      </c>
      <c r="D216" s="134" t="str" cm="1">
        <f t="array" ref="D216">CHRONO.FORMAT_TIMESPAN(A216,B216)</f>
        <v>0.00:45:56.789</v>
      </c>
      <c r="F216" s="116">
        <v>3.190728009259259E-2</v>
      </c>
      <c r="G216" s="35" t="s">
        <v>327</v>
      </c>
      <c r="H216" s="134" t="s">
        <v>250</v>
      </c>
      <c r="I216" s="134" t="str" cm="1">
        <f t="array" ref="I216">CHRONO.FORMAT_TIMESPAN(F216,G216)</f>
        <v>0h45m57s</v>
      </c>
    </row>
    <row r="217" spans="1:9" x14ac:dyDescent="0.25">
      <c r="A217" s="117">
        <v>6.4814814814814813E-4</v>
      </c>
      <c r="B217" s="37" t="s">
        <v>147</v>
      </c>
      <c r="C217" s="133" t="s">
        <v>198</v>
      </c>
      <c r="D217" s="133" t="str" cm="1">
        <f t="array" ref="D217">CHRONO.FORMAT_TIMESPAN(A217,B217)</f>
        <v>0.00:00:56</v>
      </c>
      <c r="F217" s="117">
        <v>6.4814814814814813E-4</v>
      </c>
      <c r="G217" s="37" t="s">
        <v>327</v>
      </c>
      <c r="H217" s="133" t="s">
        <v>198</v>
      </c>
      <c r="I217" s="133" t="str" cm="1">
        <f t="array" ref="I217">CHRONO.FORMAT_TIMESPAN(F217,G217)</f>
        <v>0h0m56s</v>
      </c>
    </row>
    <row r="218" spans="1:9" x14ac:dyDescent="0.25">
      <c r="A218" s="116">
        <v>6.5728009259259266E-4</v>
      </c>
      <c r="B218" s="35" t="s">
        <v>147</v>
      </c>
      <c r="C218" s="134" t="s">
        <v>251</v>
      </c>
      <c r="D218" s="134" t="str" cm="1">
        <f t="array" ref="D218">CHRONO.FORMAT_TIMESPAN(A218,B218)</f>
        <v>0.00:00:56.789</v>
      </c>
      <c r="F218" s="116">
        <v>6.5728009259259266E-4</v>
      </c>
      <c r="G218" s="35" t="s">
        <v>327</v>
      </c>
      <c r="H218" s="134" t="s">
        <v>251</v>
      </c>
      <c r="I218" s="134" t="str" cm="1">
        <f t="array" ref="I218">CHRONO.FORMAT_TIMESPAN(F218,G218)</f>
        <v>0h0m57s</v>
      </c>
    </row>
    <row r="219" spans="1:9" x14ac:dyDescent="0.25">
      <c r="A219" s="114">
        <v>0</v>
      </c>
      <c r="B219" s="61" t="s">
        <v>254</v>
      </c>
      <c r="C219" s="133" t="s">
        <v>240</v>
      </c>
      <c r="D219" s="133" t="str" cm="1">
        <f t="array" ref="D219">CHRONO.FORMAT_TIMESPAN(A219,B219)</f>
        <v>0:00</v>
      </c>
      <c r="F219" s="114">
        <v>0</v>
      </c>
      <c r="G219" s="61" t="s">
        <v>458</v>
      </c>
      <c r="H219" s="133" t="s">
        <v>240</v>
      </c>
      <c r="I219" s="133" t="str" cm="1">
        <f t="array" ref="I219">CHRONO.FORMAT_TIMESPAN(F219,G219)</f>
        <v>0h 00m 00.00s</v>
      </c>
    </row>
    <row r="220" spans="1:9" x14ac:dyDescent="0.25">
      <c r="A220" s="116">
        <v>-1</v>
      </c>
      <c r="B220" s="128" t="s">
        <v>254</v>
      </c>
      <c r="C220" s="134" t="s">
        <v>241</v>
      </c>
      <c r="D220" s="134" t="str" cm="1">
        <f t="array" ref="D220">CHRONO.FORMAT_TIMESPAN(A220,B220)</f>
        <v>−24:00</v>
      </c>
      <c r="F220" s="116">
        <v>-1</v>
      </c>
      <c r="G220" s="128" t="s">
        <v>458</v>
      </c>
      <c r="H220" s="134" t="s">
        <v>241</v>
      </c>
      <c r="I220" s="134" t="str" cm="1">
        <f t="array" ref="I220">CHRONO.FORMAT_TIMESPAN(F220,G220)</f>
        <v>− 24h 00m 00.00s</v>
      </c>
    </row>
    <row r="221" spans="1:9" x14ac:dyDescent="0.25">
      <c r="A221" s="117">
        <v>1</v>
      </c>
      <c r="B221" s="64" t="s">
        <v>254</v>
      </c>
      <c r="C221" s="133" t="s">
        <v>184</v>
      </c>
      <c r="D221" s="133" t="str" cm="1">
        <f t="array" ref="D221">CHRONO.FORMAT_TIMESPAN(A221,B221)</f>
        <v>24:00</v>
      </c>
      <c r="F221" s="117">
        <v>1</v>
      </c>
      <c r="G221" s="64" t="s">
        <v>458</v>
      </c>
      <c r="H221" s="133" t="s">
        <v>184</v>
      </c>
      <c r="I221" s="133" t="str" cm="1">
        <f t="array" ref="I221">CHRONO.FORMAT_TIMESPAN(F221,G221)</f>
        <v>24h 00m 00.00s</v>
      </c>
    </row>
    <row r="222" spans="1:9" x14ac:dyDescent="0.25">
      <c r="A222" s="115">
        <v>1.5416666666666665</v>
      </c>
      <c r="B222" s="42" t="s">
        <v>254</v>
      </c>
      <c r="C222" s="134" t="s">
        <v>242</v>
      </c>
      <c r="D222" s="134" t="str" cm="1">
        <f t="array" ref="D222">CHRONO.FORMAT_TIMESPAN(A222,B222)</f>
        <v>37:00</v>
      </c>
      <c r="F222" s="115">
        <v>1.5416666666666665</v>
      </c>
      <c r="G222" s="42" t="s">
        <v>458</v>
      </c>
      <c r="H222" s="134" t="s">
        <v>242</v>
      </c>
      <c r="I222" s="134" t="str" cm="1">
        <f t="array" ref="I222">CHRONO.FORMAT_TIMESPAN(F222,G222)</f>
        <v>37h 00m 00.00s</v>
      </c>
    </row>
    <row r="223" spans="1:9" x14ac:dyDescent="0.25">
      <c r="A223" s="114">
        <v>1.5729166666666665</v>
      </c>
      <c r="B223" s="8" t="s">
        <v>254</v>
      </c>
      <c r="C223" s="133" t="s">
        <v>243</v>
      </c>
      <c r="D223" s="133" t="str" cm="1">
        <f t="array" ref="D223">CHRONO.FORMAT_TIMESPAN(A223,B223)</f>
        <v>37:45</v>
      </c>
      <c r="F223" s="114">
        <v>1.5729166666666665</v>
      </c>
      <c r="G223" s="8" t="s">
        <v>458</v>
      </c>
      <c r="H223" s="133" t="s">
        <v>243</v>
      </c>
      <c r="I223" s="133" t="str" cm="1">
        <f t="array" ref="I223">CHRONO.FORMAT_TIMESPAN(F223,G223)</f>
        <v>37h 45m 00.00s</v>
      </c>
    </row>
    <row r="224" spans="1:9" x14ac:dyDescent="0.25">
      <c r="A224" s="116">
        <v>1.57356481481481</v>
      </c>
      <c r="B224" s="35" t="s">
        <v>254</v>
      </c>
      <c r="C224" s="134" t="s">
        <v>244</v>
      </c>
      <c r="D224" s="134" t="str" cm="1">
        <f t="array" ref="D224">CHRONO.FORMAT_TIMESPAN(A224,B224)</f>
        <v>37:45</v>
      </c>
      <c r="F224" s="116">
        <v>1.5735648148148147</v>
      </c>
      <c r="G224" s="35" t="s">
        <v>458</v>
      </c>
      <c r="H224" s="134" t="s">
        <v>244</v>
      </c>
      <c r="I224" s="134" t="str" cm="1">
        <f t="array" ref="I224">CHRONO.FORMAT_TIMESPAN(F224,G224)</f>
        <v>37h 45m 56.00s</v>
      </c>
    </row>
    <row r="225" spans="1:9" x14ac:dyDescent="0.25">
      <c r="A225" s="117">
        <v>1.5735739467592591</v>
      </c>
      <c r="B225" s="37" t="s">
        <v>254</v>
      </c>
      <c r="C225" s="133" t="s">
        <v>245</v>
      </c>
      <c r="D225" s="133" t="str" cm="1">
        <f t="array" ref="D225">CHRONO.FORMAT_TIMESPAN(A225,B225)</f>
        <v>37:45</v>
      </c>
      <c r="F225" s="117">
        <v>1.5735739467592591</v>
      </c>
      <c r="G225" s="37" t="s">
        <v>458</v>
      </c>
      <c r="H225" s="133" t="s">
        <v>245</v>
      </c>
      <c r="I225" s="133" t="str" cm="1">
        <f t="array" ref="I225">CHRONO.FORMAT_TIMESPAN(F225,G225)</f>
        <v>37h 45m 56.79s</v>
      </c>
    </row>
    <row r="226" spans="1:9" x14ac:dyDescent="0.25">
      <c r="A226" s="116">
        <v>0.54166666666666996</v>
      </c>
      <c r="B226" s="35" t="s">
        <v>254</v>
      </c>
      <c r="C226" s="134" t="s">
        <v>185</v>
      </c>
      <c r="D226" s="134" t="str" cm="1">
        <f t="array" ref="D226">CHRONO.FORMAT_TIMESPAN(A226,B226)</f>
        <v>13:00</v>
      </c>
      <c r="F226" s="116">
        <v>0.54166666666666996</v>
      </c>
      <c r="G226" s="35" t="s">
        <v>458</v>
      </c>
      <c r="H226" s="134" t="s">
        <v>185</v>
      </c>
      <c r="I226" s="134" t="str" cm="1">
        <f t="array" ref="I226">CHRONO.FORMAT_TIMESPAN(F226,G226)</f>
        <v>13h 00m 00.00s</v>
      </c>
    </row>
    <row r="227" spans="1:9" x14ac:dyDescent="0.25">
      <c r="A227" s="114">
        <v>0.57291666666666996</v>
      </c>
      <c r="B227" s="8" t="s">
        <v>254</v>
      </c>
      <c r="C227" s="133" t="s">
        <v>246</v>
      </c>
      <c r="D227" s="133" t="str" cm="1">
        <f t="array" ref="D227">CHRONO.FORMAT_TIMESPAN(A227,B227)</f>
        <v>13:45</v>
      </c>
      <c r="F227" s="114">
        <v>0.57291666666666996</v>
      </c>
      <c r="G227" s="8" t="s">
        <v>458</v>
      </c>
      <c r="H227" s="133" t="s">
        <v>246</v>
      </c>
      <c r="I227" s="133" t="str" cm="1">
        <f t="array" ref="I227">CHRONO.FORMAT_TIMESPAN(F227,G227)</f>
        <v>13h 45m 00.00s</v>
      </c>
    </row>
    <row r="228" spans="1:9" x14ac:dyDescent="0.25">
      <c r="A228" s="116">
        <v>0.57356481481481003</v>
      </c>
      <c r="B228" s="35" t="s">
        <v>254</v>
      </c>
      <c r="C228" s="134" t="s">
        <v>247</v>
      </c>
      <c r="D228" s="134" t="str" cm="1">
        <f t="array" ref="D228">CHRONO.FORMAT_TIMESPAN(A228,B228)</f>
        <v>13:45</v>
      </c>
      <c r="F228" s="116">
        <v>0.57356481481481003</v>
      </c>
      <c r="G228" s="35" t="s">
        <v>458</v>
      </c>
      <c r="H228" s="134" t="s">
        <v>247</v>
      </c>
      <c r="I228" s="134" t="str" cm="1">
        <f t="array" ref="I228">CHRONO.FORMAT_TIMESPAN(F228,G228)</f>
        <v>13h 45m 56.00s</v>
      </c>
    </row>
    <row r="229" spans="1:9" x14ac:dyDescent="0.25">
      <c r="A229" s="117">
        <v>0.57357394675925999</v>
      </c>
      <c r="B229" s="37" t="s">
        <v>254</v>
      </c>
      <c r="C229" s="133" t="s">
        <v>248</v>
      </c>
      <c r="D229" s="133" t="str" cm="1">
        <f t="array" ref="D229">CHRONO.FORMAT_TIMESPAN(A229,B229)</f>
        <v>13:45</v>
      </c>
      <c r="F229" s="117">
        <v>0.57357394675925999</v>
      </c>
      <c r="G229" s="37" t="s">
        <v>458</v>
      </c>
      <c r="H229" s="133" t="s">
        <v>248</v>
      </c>
      <c r="I229" s="133" t="str" cm="1">
        <f t="array" ref="I229">CHRONO.FORMAT_TIMESPAN(F229,G229)</f>
        <v>13h 45m 56.79s</v>
      </c>
    </row>
    <row r="230" spans="1:9" x14ac:dyDescent="0.25">
      <c r="A230" s="116">
        <v>3.125E-2</v>
      </c>
      <c r="B230" s="35" t="s">
        <v>254</v>
      </c>
      <c r="C230" s="134" t="s">
        <v>186</v>
      </c>
      <c r="D230" s="134" t="str" cm="1">
        <f t="array" ref="D230">CHRONO.FORMAT_TIMESPAN(A230,B230)</f>
        <v>0:45</v>
      </c>
      <c r="F230" s="116">
        <v>3.125E-2</v>
      </c>
      <c r="G230" s="35" t="s">
        <v>458</v>
      </c>
      <c r="H230" s="134" t="s">
        <v>186</v>
      </c>
      <c r="I230" s="134" t="str" cm="1">
        <f t="array" ref="I230">CHRONO.FORMAT_TIMESPAN(F230,G230)</f>
        <v>0h 45m 00.00s</v>
      </c>
    </row>
    <row r="231" spans="1:9" x14ac:dyDescent="0.25">
      <c r="A231" s="114">
        <v>3.1898148148148148E-2</v>
      </c>
      <c r="B231" s="8" t="s">
        <v>254</v>
      </c>
      <c r="C231" s="133" t="s">
        <v>249</v>
      </c>
      <c r="D231" s="133" t="str" cm="1">
        <f t="array" ref="D231">CHRONO.FORMAT_TIMESPAN(A231,B231)</f>
        <v>0:45</v>
      </c>
      <c r="F231" s="114">
        <v>3.1898148148148148E-2</v>
      </c>
      <c r="G231" s="8" t="s">
        <v>458</v>
      </c>
      <c r="H231" s="133" t="s">
        <v>249</v>
      </c>
      <c r="I231" s="133" t="str" cm="1">
        <f t="array" ref="I231">CHRONO.FORMAT_TIMESPAN(F231,G231)</f>
        <v>0h 45m 56.00s</v>
      </c>
    </row>
    <row r="232" spans="1:9" x14ac:dyDescent="0.25">
      <c r="A232" s="116">
        <v>3.190728009259259E-2</v>
      </c>
      <c r="B232" s="35" t="s">
        <v>254</v>
      </c>
      <c r="C232" s="134" t="s">
        <v>250</v>
      </c>
      <c r="D232" s="134" t="str" cm="1">
        <f t="array" ref="D232">CHRONO.FORMAT_TIMESPAN(A232,B232)</f>
        <v>0:45</v>
      </c>
      <c r="F232" s="116">
        <v>3.190728009259259E-2</v>
      </c>
      <c r="G232" s="35" t="s">
        <v>458</v>
      </c>
      <c r="H232" s="134" t="s">
        <v>250</v>
      </c>
      <c r="I232" s="134" t="str" cm="1">
        <f t="array" ref="I232">CHRONO.FORMAT_TIMESPAN(F232,G232)</f>
        <v>0h 45m 56.79s</v>
      </c>
    </row>
    <row r="233" spans="1:9" x14ac:dyDescent="0.25">
      <c r="A233" s="117">
        <v>6.4814814814814813E-4</v>
      </c>
      <c r="B233" s="37" t="s">
        <v>254</v>
      </c>
      <c r="C233" s="133" t="s">
        <v>198</v>
      </c>
      <c r="D233" s="133" t="str" cm="1">
        <f t="array" ref="D233">CHRONO.FORMAT_TIMESPAN(A233,B233)</f>
        <v>0:00</v>
      </c>
      <c r="F233" s="117">
        <v>6.4814814814814813E-4</v>
      </c>
      <c r="G233" s="37" t="s">
        <v>458</v>
      </c>
      <c r="H233" s="133" t="s">
        <v>198</v>
      </c>
      <c r="I233" s="133" t="str" cm="1">
        <f t="array" ref="I233">CHRONO.FORMAT_TIMESPAN(F233,G233)</f>
        <v>0h 00m 56.00s</v>
      </c>
    </row>
    <row r="234" spans="1:9" x14ac:dyDescent="0.25">
      <c r="A234" s="116">
        <v>6.5728009259259298E-4</v>
      </c>
      <c r="B234" s="35" t="s">
        <v>254</v>
      </c>
      <c r="C234" s="134" t="s">
        <v>251</v>
      </c>
      <c r="D234" s="134" t="str" cm="1">
        <f t="array" ref="D234">CHRONO.FORMAT_TIMESPAN(A234,B234)</f>
        <v>0:00</v>
      </c>
      <c r="F234" s="116">
        <v>6.5728009259259266E-4</v>
      </c>
      <c r="G234" s="35" t="s">
        <v>458</v>
      </c>
      <c r="H234" s="134" t="s">
        <v>251</v>
      </c>
      <c r="I234" s="134" t="str" cm="1">
        <f t="array" ref="I234">CHRONO.FORMAT_TIMESPAN(F234,G234)</f>
        <v>0h 00m 56.79s</v>
      </c>
    </row>
    <row r="235" spans="1:9" x14ac:dyDescent="0.25">
      <c r="A235" s="114">
        <v>0</v>
      </c>
      <c r="B235" s="61" t="s">
        <v>323</v>
      </c>
      <c r="C235" s="133" t="s">
        <v>240</v>
      </c>
      <c r="D235" s="133" t="str" cm="1">
        <f t="array" ref="D235">CHRONO.FORMAT_TIMESPAN(A235,B235)</f>
        <v>0:00</v>
      </c>
      <c r="F235" s="114">
        <v>0</v>
      </c>
      <c r="G235" s="61" t="s">
        <v>328</v>
      </c>
      <c r="H235" s="133" t="s">
        <v>240</v>
      </c>
      <c r="I235" s="133" t="str" cm="1">
        <f t="array" ref="I235">CHRONO.FORMAT_TIMESPAN(F235,G235)</f>
        <v>0h0m</v>
      </c>
    </row>
    <row r="236" spans="1:9" x14ac:dyDescent="0.25">
      <c r="A236" s="116">
        <v>-1</v>
      </c>
      <c r="B236" s="128" t="s">
        <v>323</v>
      </c>
      <c r="C236" s="134" t="s">
        <v>241</v>
      </c>
      <c r="D236" s="134" t="str" cm="1">
        <f t="array" ref="D236">CHRONO.FORMAT_TIMESPAN(A236,B236)</f>
        <v>−1.00:00</v>
      </c>
      <c r="F236" s="116">
        <v>-1</v>
      </c>
      <c r="G236" s="128" t="s">
        <v>328</v>
      </c>
      <c r="H236" s="134" t="s">
        <v>241</v>
      </c>
      <c r="I236" s="134" t="str" cm="1">
        <f t="array" ref="I236">CHRONO.FORMAT_TIMESPAN(F236,G236)</f>
        <v>−1d0h0m</v>
      </c>
    </row>
    <row r="237" spans="1:9" x14ac:dyDescent="0.25">
      <c r="A237" s="117">
        <v>1</v>
      </c>
      <c r="B237" s="64" t="s">
        <v>323</v>
      </c>
      <c r="C237" s="133" t="s">
        <v>184</v>
      </c>
      <c r="D237" s="133" t="str" cm="1">
        <f t="array" ref="D237">CHRONO.FORMAT_TIMESPAN(A237,B237)</f>
        <v>1.00:00</v>
      </c>
      <c r="F237" s="117">
        <v>1</v>
      </c>
      <c r="G237" s="64" t="s">
        <v>328</v>
      </c>
      <c r="H237" s="133" t="s">
        <v>184</v>
      </c>
      <c r="I237" s="133" t="str" cm="1">
        <f t="array" ref="I237">CHRONO.FORMAT_TIMESPAN(F237,G237)</f>
        <v>1d0h0m</v>
      </c>
    </row>
    <row r="238" spans="1:9" x14ac:dyDescent="0.25">
      <c r="A238" s="115">
        <v>1.5416666666666665</v>
      </c>
      <c r="B238" s="42" t="s">
        <v>323</v>
      </c>
      <c r="C238" s="134" t="s">
        <v>242</v>
      </c>
      <c r="D238" s="134" t="str" cm="1">
        <f t="array" ref="D238">CHRONO.FORMAT_TIMESPAN(A238,B238)</f>
        <v>1.13:00</v>
      </c>
      <c r="F238" s="115">
        <v>1.5416666666666665</v>
      </c>
      <c r="G238" s="42" t="s">
        <v>328</v>
      </c>
      <c r="H238" s="134" t="s">
        <v>242</v>
      </c>
      <c r="I238" s="134" t="str" cm="1">
        <f t="array" ref="I238">CHRONO.FORMAT_TIMESPAN(F238,G238)</f>
        <v>1d13h0m</v>
      </c>
    </row>
    <row r="239" spans="1:9" x14ac:dyDescent="0.25">
      <c r="A239" s="114">
        <v>1.5729166666666665</v>
      </c>
      <c r="B239" s="8" t="s">
        <v>323</v>
      </c>
      <c r="C239" s="133" t="s">
        <v>243</v>
      </c>
      <c r="D239" s="133" t="str" cm="1">
        <f t="array" ref="D239">CHRONO.FORMAT_TIMESPAN(A239,B239)</f>
        <v>1.13:45</v>
      </c>
      <c r="F239" s="114">
        <v>1.5729166666666665</v>
      </c>
      <c r="G239" s="8" t="s">
        <v>328</v>
      </c>
      <c r="H239" s="133" t="s">
        <v>243</v>
      </c>
      <c r="I239" s="133" t="str" cm="1">
        <f t="array" ref="I239">CHRONO.FORMAT_TIMESPAN(F239,G239)</f>
        <v>1d13h45m</v>
      </c>
    </row>
    <row r="240" spans="1:9" x14ac:dyDescent="0.25">
      <c r="A240" s="116">
        <v>1.5735648148148147</v>
      </c>
      <c r="B240" s="35" t="s">
        <v>323</v>
      </c>
      <c r="C240" s="134" t="s">
        <v>244</v>
      </c>
      <c r="D240" s="134" t="str" cm="1">
        <f t="array" ref="D240">CHRONO.FORMAT_TIMESPAN(A240,B240)</f>
        <v>1.13:45:56</v>
      </c>
      <c r="F240" s="116">
        <v>1.5735648148148147</v>
      </c>
      <c r="G240" s="35" t="s">
        <v>328</v>
      </c>
      <c r="H240" s="134" t="s">
        <v>244</v>
      </c>
      <c r="I240" s="134" t="str" cm="1">
        <f t="array" ref="I240">CHRONO.FORMAT_TIMESPAN(F240,G240)</f>
        <v>1d13h45m56s</v>
      </c>
    </row>
    <row r="241" spans="1:9" x14ac:dyDescent="0.25">
      <c r="A241" s="117">
        <v>1.5735739467592591</v>
      </c>
      <c r="B241" s="37" t="s">
        <v>323</v>
      </c>
      <c r="C241" s="133" t="s">
        <v>245</v>
      </c>
      <c r="D241" s="133" t="str" cm="1">
        <f t="array" ref="D241">CHRONO.FORMAT_TIMESPAN(A241,B241)</f>
        <v>1.13:45:56.79</v>
      </c>
      <c r="F241" s="117">
        <v>1.5735739467592591</v>
      </c>
      <c r="G241" s="37" t="s">
        <v>328</v>
      </c>
      <c r="H241" s="133" t="s">
        <v>245</v>
      </c>
      <c r="I241" s="133" t="str" cm="1">
        <f t="array" ref="I241">CHRONO.FORMAT_TIMESPAN(F241,G241)</f>
        <v>1d13h45m56.789s</v>
      </c>
    </row>
    <row r="242" spans="1:9" x14ac:dyDescent="0.25">
      <c r="A242" s="116">
        <v>0.54166666666666996</v>
      </c>
      <c r="B242" s="35" t="s">
        <v>323</v>
      </c>
      <c r="C242" s="134" t="s">
        <v>185</v>
      </c>
      <c r="D242" s="134" t="str" cm="1">
        <f t="array" ref="D242">CHRONO.FORMAT_TIMESPAN(A242,B242)</f>
        <v>13:00</v>
      </c>
      <c r="F242" s="116">
        <v>0.54166666666666996</v>
      </c>
      <c r="G242" s="35" t="s">
        <v>328</v>
      </c>
      <c r="H242" s="134" t="s">
        <v>185</v>
      </c>
      <c r="I242" s="134" t="str" cm="1">
        <f t="array" ref="I242">CHRONO.FORMAT_TIMESPAN(F242,G242)</f>
        <v>13h0m</v>
      </c>
    </row>
    <row r="243" spans="1:9" x14ac:dyDescent="0.25">
      <c r="A243" s="114">
        <v>0.57291666666666996</v>
      </c>
      <c r="B243" s="8" t="s">
        <v>323</v>
      </c>
      <c r="C243" s="133" t="s">
        <v>246</v>
      </c>
      <c r="D243" s="133" t="str" cm="1">
        <f t="array" ref="D243">CHRONO.FORMAT_TIMESPAN(A243,B243)</f>
        <v>13:45</v>
      </c>
      <c r="F243" s="114">
        <v>0.57291666666666996</v>
      </c>
      <c r="G243" s="8" t="s">
        <v>328</v>
      </c>
      <c r="H243" s="133" t="s">
        <v>246</v>
      </c>
      <c r="I243" s="133" t="str" cm="1">
        <f t="array" ref="I243">CHRONO.FORMAT_TIMESPAN(F243,G243)</f>
        <v>13h45m</v>
      </c>
    </row>
    <row r="244" spans="1:9" x14ac:dyDescent="0.25">
      <c r="A244" s="116">
        <v>0.57356481481481003</v>
      </c>
      <c r="B244" s="35" t="s">
        <v>323</v>
      </c>
      <c r="C244" s="134" t="s">
        <v>247</v>
      </c>
      <c r="D244" s="134" t="str" cm="1">
        <f t="array" ref="D244">CHRONO.FORMAT_TIMESPAN(A244,B244)</f>
        <v>13:45:56</v>
      </c>
      <c r="F244" s="116">
        <v>0.57356481481481003</v>
      </c>
      <c r="G244" s="35" t="s">
        <v>328</v>
      </c>
      <c r="H244" s="134" t="s">
        <v>247</v>
      </c>
      <c r="I244" s="134" t="str" cm="1">
        <f t="array" ref="I244">CHRONO.FORMAT_TIMESPAN(F244,G244)</f>
        <v>13h45m56s</v>
      </c>
    </row>
    <row r="245" spans="1:9" x14ac:dyDescent="0.25">
      <c r="A245" s="117">
        <v>0.57357394675925999</v>
      </c>
      <c r="B245" s="37" t="s">
        <v>323</v>
      </c>
      <c r="C245" s="133" t="s">
        <v>248</v>
      </c>
      <c r="D245" s="133" t="str" cm="1">
        <f t="array" ref="D245">CHRONO.FORMAT_TIMESPAN(A245,B245)</f>
        <v>13:45:56.79</v>
      </c>
      <c r="F245" s="117">
        <v>0.57357394675925999</v>
      </c>
      <c r="G245" s="37" t="s">
        <v>328</v>
      </c>
      <c r="H245" s="133" t="s">
        <v>248</v>
      </c>
      <c r="I245" s="133" t="str" cm="1">
        <f t="array" ref="I245">CHRONO.FORMAT_TIMESPAN(F245,G245)</f>
        <v>13h45m56.789s</v>
      </c>
    </row>
    <row r="246" spans="1:9" x14ac:dyDescent="0.25">
      <c r="A246" s="116">
        <v>3.125E-2</v>
      </c>
      <c r="B246" s="35" t="s">
        <v>323</v>
      </c>
      <c r="C246" s="134" t="s">
        <v>186</v>
      </c>
      <c r="D246" s="134" t="str" cm="1">
        <f t="array" ref="D246">CHRONO.FORMAT_TIMESPAN(A246,B246)</f>
        <v>0:45</v>
      </c>
      <c r="F246" s="116">
        <v>3.125E-2</v>
      </c>
      <c r="G246" s="35" t="s">
        <v>328</v>
      </c>
      <c r="H246" s="134" t="s">
        <v>186</v>
      </c>
      <c r="I246" s="134" t="str" cm="1">
        <f t="array" ref="I246">CHRONO.FORMAT_TIMESPAN(F246,G246)</f>
        <v>0h45m</v>
      </c>
    </row>
    <row r="247" spans="1:9" x14ac:dyDescent="0.25">
      <c r="A247" s="114">
        <v>3.1898148148148148E-2</v>
      </c>
      <c r="B247" s="8" t="s">
        <v>323</v>
      </c>
      <c r="C247" s="133" t="s">
        <v>249</v>
      </c>
      <c r="D247" s="133" t="str" cm="1">
        <f t="array" ref="D247">CHRONO.FORMAT_TIMESPAN(A247,B247)</f>
        <v>0:45:56</v>
      </c>
      <c r="F247" s="114">
        <v>3.1898148148148148E-2</v>
      </c>
      <c r="G247" s="8" t="s">
        <v>328</v>
      </c>
      <c r="H247" s="133" t="s">
        <v>249</v>
      </c>
      <c r="I247" s="133" t="str" cm="1">
        <f t="array" ref="I247">CHRONO.FORMAT_TIMESPAN(F247,G247)</f>
        <v>0h45m56s</v>
      </c>
    </row>
    <row r="248" spans="1:9" x14ac:dyDescent="0.25">
      <c r="A248" s="116">
        <v>3.190728009259259E-2</v>
      </c>
      <c r="B248" s="35" t="s">
        <v>323</v>
      </c>
      <c r="C248" s="134" t="s">
        <v>250</v>
      </c>
      <c r="D248" s="134" t="str" cm="1">
        <f t="array" ref="D248">CHRONO.FORMAT_TIMESPAN(A248,B248)</f>
        <v>0:45:56.79</v>
      </c>
      <c r="F248" s="116">
        <v>3.190728009259259E-2</v>
      </c>
      <c r="G248" s="35" t="s">
        <v>328</v>
      </c>
      <c r="H248" s="134" t="s">
        <v>250</v>
      </c>
      <c r="I248" s="134" t="str" cm="1">
        <f t="array" ref="I248">CHRONO.FORMAT_TIMESPAN(F248,G248)</f>
        <v>0h45m56.789s</v>
      </c>
    </row>
    <row r="249" spans="1:9" x14ac:dyDescent="0.25">
      <c r="A249" s="117">
        <v>6.4814814814814813E-4</v>
      </c>
      <c r="B249" s="37" t="s">
        <v>323</v>
      </c>
      <c r="C249" s="133" t="s">
        <v>198</v>
      </c>
      <c r="D249" s="133" t="str" cm="1">
        <f t="array" ref="D249">CHRONO.FORMAT_TIMESPAN(A249,B249)</f>
        <v>0:00:56</v>
      </c>
      <c r="F249" s="117">
        <v>6.4814814814814813E-4</v>
      </c>
      <c r="G249" s="37" t="s">
        <v>328</v>
      </c>
      <c r="H249" s="133" t="s">
        <v>198</v>
      </c>
      <c r="I249" s="133" t="str" cm="1">
        <f t="array" ref="I249">CHRONO.FORMAT_TIMESPAN(F249,G249)</f>
        <v>0h0m56s</v>
      </c>
    </row>
    <row r="250" spans="1:9" x14ac:dyDescent="0.25">
      <c r="A250" s="116">
        <v>6.5728009259259266E-4</v>
      </c>
      <c r="B250" s="35" t="s">
        <v>323</v>
      </c>
      <c r="C250" s="134" t="s">
        <v>251</v>
      </c>
      <c r="D250" s="134" t="str" cm="1">
        <f t="array" ref="D250">CHRONO.FORMAT_TIMESPAN(A250,B250)</f>
        <v>0:00:56.79</v>
      </c>
      <c r="F250" s="116">
        <v>6.5728009259259266E-4</v>
      </c>
      <c r="G250" s="35" t="s">
        <v>328</v>
      </c>
      <c r="H250" s="134" t="s">
        <v>251</v>
      </c>
      <c r="I250" s="134" t="str" cm="1">
        <f t="array" ref="I250">CHRONO.FORMAT_TIMESPAN(F250,G250)</f>
        <v>0h0m56.789s</v>
      </c>
    </row>
    <row r="251" spans="1:9" x14ac:dyDescent="0.25">
      <c r="A251" s="114">
        <v>0</v>
      </c>
      <c r="B251" s="61" t="s">
        <v>329</v>
      </c>
      <c r="C251" s="133" t="s">
        <v>240</v>
      </c>
      <c r="D251" s="133" t="str" cm="1">
        <f t="array" ref="D251">CHRONO.FORMAT_TIMESPAN(A251,B251)</f>
        <v>0:00:00</v>
      </c>
      <c r="F251" s="114">
        <v>0</v>
      </c>
      <c r="G251" s="61" t="s">
        <v>414</v>
      </c>
      <c r="H251" s="133" t="s">
        <v>240</v>
      </c>
      <c r="I251" s="133" t="str" cm="1">
        <f t="array" ref="I251">CHRONO.FORMAT_TIMESPAN(F251,G251)</f>
        <v>0h0.00m</v>
      </c>
    </row>
    <row r="252" spans="1:9" x14ac:dyDescent="0.25">
      <c r="A252" s="116">
        <v>-1</v>
      </c>
      <c r="B252" s="128" t="s">
        <v>329</v>
      </c>
      <c r="C252" s="134" t="s">
        <v>241</v>
      </c>
      <c r="D252" s="134" t="str" cm="1">
        <f t="array" ref="D252">CHRONO.FORMAT_TIMESPAN(A252,B252)</f>
        <v>−1.00:00:00</v>
      </c>
      <c r="F252" s="116">
        <v>-1</v>
      </c>
      <c r="G252" s="128" t="s">
        <v>414</v>
      </c>
      <c r="H252" s="134" t="s">
        <v>241</v>
      </c>
      <c r="I252" s="134" t="str" cm="1">
        <f t="array" ref="I252">CHRONO.FORMAT_TIMESPAN(F252,G252)</f>
        <v>−24h0.00m</v>
      </c>
    </row>
    <row r="253" spans="1:9" x14ac:dyDescent="0.25">
      <c r="A253" s="117">
        <v>1</v>
      </c>
      <c r="B253" s="64" t="s">
        <v>329</v>
      </c>
      <c r="C253" s="133" t="s">
        <v>184</v>
      </c>
      <c r="D253" s="133" t="str" cm="1">
        <f t="array" ref="D253">CHRONO.FORMAT_TIMESPAN(A253,B253)</f>
        <v>1.00:00:00</v>
      </c>
      <c r="F253" s="117">
        <v>1</v>
      </c>
      <c r="G253" s="64" t="s">
        <v>414</v>
      </c>
      <c r="H253" s="133" t="s">
        <v>184</v>
      </c>
      <c r="I253" s="133" t="str" cm="1">
        <f t="array" ref="I253">CHRONO.FORMAT_TIMESPAN(F253,G253)</f>
        <v>24h0.00m</v>
      </c>
    </row>
    <row r="254" spans="1:9" x14ac:dyDescent="0.25">
      <c r="A254" s="115">
        <v>1.5416666666666665</v>
      </c>
      <c r="B254" s="42" t="s">
        <v>329</v>
      </c>
      <c r="C254" s="134" t="s">
        <v>242</v>
      </c>
      <c r="D254" s="134" t="str" cm="1">
        <f t="array" ref="D254">CHRONO.FORMAT_TIMESPAN(A254,B254)</f>
        <v>1.13:00:00</v>
      </c>
      <c r="F254" s="115">
        <v>1.5416666666666665</v>
      </c>
      <c r="G254" s="42" t="s">
        <v>414</v>
      </c>
      <c r="H254" s="134" t="s">
        <v>242</v>
      </c>
      <c r="I254" s="134" t="str" cm="1">
        <f t="array" ref="I254">CHRONO.FORMAT_TIMESPAN(F254,G254)</f>
        <v>37h0.00m</v>
      </c>
    </row>
    <row r="255" spans="1:9" x14ac:dyDescent="0.25">
      <c r="A255" s="114">
        <v>1.5729166666666665</v>
      </c>
      <c r="B255" s="8" t="s">
        <v>329</v>
      </c>
      <c r="C255" s="133" t="s">
        <v>243</v>
      </c>
      <c r="D255" s="133" t="str" cm="1">
        <f t="array" ref="D255">CHRONO.FORMAT_TIMESPAN(A255,B255)</f>
        <v>1.13:45:00</v>
      </c>
      <c r="F255" s="114">
        <v>1.5729166666666665</v>
      </c>
      <c r="G255" s="8" t="s">
        <v>414</v>
      </c>
      <c r="H255" s="133" t="s">
        <v>243</v>
      </c>
      <c r="I255" s="133" t="str" cm="1">
        <f t="array" ref="I255">CHRONO.FORMAT_TIMESPAN(F255,G255)</f>
        <v>37h45.00m</v>
      </c>
    </row>
    <row r="256" spans="1:9" x14ac:dyDescent="0.25">
      <c r="A256" s="116">
        <v>1.5735648148148147</v>
      </c>
      <c r="B256" s="35" t="s">
        <v>329</v>
      </c>
      <c r="C256" s="134" t="s">
        <v>244</v>
      </c>
      <c r="D256" s="134" t="str" cm="1">
        <f t="array" ref="D256">CHRONO.FORMAT_TIMESPAN(A256,B256)</f>
        <v>1.13:45:56</v>
      </c>
      <c r="F256" s="116">
        <v>1.5735648148148147</v>
      </c>
      <c r="G256" s="35" t="s">
        <v>414</v>
      </c>
      <c r="H256" s="134" t="s">
        <v>244</v>
      </c>
      <c r="I256" s="134" t="str" cm="1">
        <f t="array" ref="I256">CHRONO.FORMAT_TIMESPAN(F256,G256)</f>
        <v>37h45.93m</v>
      </c>
    </row>
    <row r="257" spans="1:9" x14ac:dyDescent="0.25">
      <c r="A257" s="117">
        <v>1.5735739467592591</v>
      </c>
      <c r="B257" s="37" t="s">
        <v>329</v>
      </c>
      <c r="C257" s="133" t="s">
        <v>245</v>
      </c>
      <c r="D257" s="133" t="str" cm="1">
        <f t="array" ref="D257">CHRONO.FORMAT_TIMESPAN(A257,B257)</f>
        <v>1.13:45:56.79</v>
      </c>
      <c r="F257" s="117">
        <v>1.5735739467592591</v>
      </c>
      <c r="G257" s="37" t="s">
        <v>414</v>
      </c>
      <c r="H257" s="133" t="s">
        <v>245</v>
      </c>
      <c r="I257" s="133" t="str" cm="1">
        <f t="array" ref="I257">CHRONO.FORMAT_TIMESPAN(F257,G257)</f>
        <v>37h45.95m</v>
      </c>
    </row>
    <row r="258" spans="1:9" x14ac:dyDescent="0.25">
      <c r="A258" s="116">
        <v>0.54166666666666996</v>
      </c>
      <c r="B258" s="35" t="s">
        <v>329</v>
      </c>
      <c r="C258" s="134" t="s">
        <v>185</v>
      </c>
      <c r="D258" s="134" t="str" cm="1">
        <f t="array" ref="D258">CHRONO.FORMAT_TIMESPAN(A258,B258)</f>
        <v>13:00:00</v>
      </c>
      <c r="F258" s="116">
        <v>0.54166666666666996</v>
      </c>
      <c r="G258" s="35" t="s">
        <v>414</v>
      </c>
      <c r="H258" s="134" t="s">
        <v>185</v>
      </c>
      <c r="I258" s="134" t="str" cm="1">
        <f t="array" ref="I258">CHRONO.FORMAT_TIMESPAN(F258,G258)</f>
        <v>13h0.00m</v>
      </c>
    </row>
    <row r="259" spans="1:9" x14ac:dyDescent="0.25">
      <c r="A259" s="114">
        <v>0.57291666666666996</v>
      </c>
      <c r="B259" s="8" t="s">
        <v>329</v>
      </c>
      <c r="C259" s="133" t="s">
        <v>246</v>
      </c>
      <c r="D259" s="133" t="str" cm="1">
        <f t="array" ref="D259">CHRONO.FORMAT_TIMESPAN(A259,B259)</f>
        <v>13:45:00</v>
      </c>
      <c r="F259" s="114">
        <v>0.57291666666666996</v>
      </c>
      <c r="G259" s="8" t="s">
        <v>414</v>
      </c>
      <c r="H259" s="133" t="s">
        <v>246</v>
      </c>
      <c r="I259" s="133" t="str" cm="1">
        <f t="array" ref="I259">CHRONO.FORMAT_TIMESPAN(F259,G259)</f>
        <v>13h45.00m</v>
      </c>
    </row>
    <row r="260" spans="1:9" x14ac:dyDescent="0.25">
      <c r="A260" s="116">
        <v>0.57356481481481003</v>
      </c>
      <c r="B260" s="35" t="s">
        <v>329</v>
      </c>
      <c r="C260" s="134" t="s">
        <v>247</v>
      </c>
      <c r="D260" s="134" t="str" cm="1">
        <f t="array" ref="D260">CHRONO.FORMAT_TIMESPAN(A260,B260)</f>
        <v>13:45:56</v>
      </c>
      <c r="F260" s="116">
        <v>0.57356481481481003</v>
      </c>
      <c r="G260" s="35" t="s">
        <v>414</v>
      </c>
      <c r="H260" s="134" t="s">
        <v>247</v>
      </c>
      <c r="I260" s="134" t="str" cm="1">
        <f t="array" ref="I260">CHRONO.FORMAT_TIMESPAN(F260,G260)</f>
        <v>13h45.93m</v>
      </c>
    </row>
    <row r="261" spans="1:9" x14ac:dyDescent="0.25">
      <c r="A261" s="117">
        <v>0.57357394675925999</v>
      </c>
      <c r="B261" s="37" t="s">
        <v>329</v>
      </c>
      <c r="C261" s="133" t="s">
        <v>248</v>
      </c>
      <c r="D261" s="133" t="str" cm="1">
        <f t="array" ref="D261">CHRONO.FORMAT_TIMESPAN(A261,B261)</f>
        <v>13:45:56.79</v>
      </c>
      <c r="F261" s="117">
        <v>0.57357394675925999</v>
      </c>
      <c r="G261" s="37" t="s">
        <v>414</v>
      </c>
      <c r="H261" s="133" t="s">
        <v>248</v>
      </c>
      <c r="I261" s="133" t="str" cm="1">
        <f t="array" ref="I261">CHRONO.FORMAT_TIMESPAN(F261,G261)</f>
        <v>13h45.95m</v>
      </c>
    </row>
    <row r="262" spans="1:9" x14ac:dyDescent="0.25">
      <c r="A262" s="116">
        <v>3.125E-2</v>
      </c>
      <c r="B262" s="35" t="s">
        <v>329</v>
      </c>
      <c r="C262" s="134" t="s">
        <v>186</v>
      </c>
      <c r="D262" s="134" t="str" cm="1">
        <f t="array" ref="D262">CHRONO.FORMAT_TIMESPAN(A262,B262)</f>
        <v>0:45:00</v>
      </c>
      <c r="F262" s="116">
        <v>3.125E-2</v>
      </c>
      <c r="G262" s="35" t="s">
        <v>414</v>
      </c>
      <c r="H262" s="134" t="s">
        <v>186</v>
      </c>
      <c r="I262" s="134" t="str" cm="1">
        <f t="array" ref="I262">CHRONO.FORMAT_TIMESPAN(F262,G262)</f>
        <v>0h45.00m</v>
      </c>
    </row>
    <row r="263" spans="1:9" x14ac:dyDescent="0.25">
      <c r="A263" s="114">
        <v>3.1898148148148148E-2</v>
      </c>
      <c r="B263" s="8" t="s">
        <v>329</v>
      </c>
      <c r="C263" s="133" t="s">
        <v>249</v>
      </c>
      <c r="D263" s="133" t="str" cm="1">
        <f t="array" ref="D263">CHRONO.FORMAT_TIMESPAN(A263,B263)</f>
        <v>0:45:56</v>
      </c>
      <c r="F263" s="114">
        <v>3.1898148148148148E-2</v>
      </c>
      <c r="G263" s="8" t="s">
        <v>414</v>
      </c>
      <c r="H263" s="133" t="s">
        <v>249</v>
      </c>
      <c r="I263" s="133" t="str" cm="1">
        <f t="array" ref="I263">CHRONO.FORMAT_TIMESPAN(F263,G263)</f>
        <v>0h45.93m</v>
      </c>
    </row>
    <row r="264" spans="1:9" x14ac:dyDescent="0.25">
      <c r="A264" s="116">
        <v>3.190728009259259E-2</v>
      </c>
      <c r="B264" s="35" t="s">
        <v>329</v>
      </c>
      <c r="C264" s="134" t="s">
        <v>250</v>
      </c>
      <c r="D264" s="134" t="str" cm="1">
        <f t="array" ref="D264">CHRONO.FORMAT_TIMESPAN(A264,B264)</f>
        <v>0:45:56.79</v>
      </c>
      <c r="F264" s="116">
        <v>3.190728009259259E-2</v>
      </c>
      <c r="G264" s="35" t="s">
        <v>414</v>
      </c>
      <c r="H264" s="134" t="s">
        <v>250</v>
      </c>
      <c r="I264" s="134" t="str" cm="1">
        <f t="array" ref="I264">CHRONO.FORMAT_TIMESPAN(F264,G264)</f>
        <v>0h45.95m</v>
      </c>
    </row>
    <row r="265" spans="1:9" x14ac:dyDescent="0.25">
      <c r="A265" s="117">
        <v>6.4814814814814813E-4</v>
      </c>
      <c r="B265" s="37" t="s">
        <v>329</v>
      </c>
      <c r="C265" s="133" t="s">
        <v>198</v>
      </c>
      <c r="D265" s="133" t="str" cm="1">
        <f t="array" ref="D265">CHRONO.FORMAT_TIMESPAN(A265,B265)</f>
        <v>0:00:56</v>
      </c>
      <c r="F265" s="117">
        <v>6.4814814814814813E-4</v>
      </c>
      <c r="G265" s="37" t="s">
        <v>414</v>
      </c>
      <c r="H265" s="133" t="s">
        <v>198</v>
      </c>
      <c r="I265" s="133" t="str" cm="1">
        <f t="array" ref="I265">CHRONO.FORMAT_TIMESPAN(F265,G265)</f>
        <v>0h0.93m</v>
      </c>
    </row>
    <row r="266" spans="1:9" x14ac:dyDescent="0.25">
      <c r="A266" s="116">
        <v>6.5728009259259266E-4</v>
      </c>
      <c r="B266" s="35" t="s">
        <v>329</v>
      </c>
      <c r="C266" s="134" t="s">
        <v>251</v>
      </c>
      <c r="D266" s="134" t="str" cm="1">
        <f t="array" ref="D266">CHRONO.FORMAT_TIMESPAN(A266,B266)</f>
        <v>0:00:56.79</v>
      </c>
      <c r="F266" s="116">
        <v>6.5728009259259266E-4</v>
      </c>
      <c r="G266" s="35" t="s">
        <v>414</v>
      </c>
      <c r="H266" s="134" t="s">
        <v>251</v>
      </c>
      <c r="I266" s="134" t="str" cm="1">
        <f t="array" ref="I266">CHRONO.FORMAT_TIMESPAN(F266,G266)</f>
        <v>0h0.95m</v>
      </c>
    </row>
    <row r="267" spans="1:9" x14ac:dyDescent="0.25">
      <c r="A267" s="114">
        <v>0</v>
      </c>
      <c r="B267" s="61" t="s">
        <v>413</v>
      </c>
      <c r="C267" s="133" t="s">
        <v>240</v>
      </c>
      <c r="D267" s="133" t="str" cm="1">
        <f t="array" ref="D267">CHRONO.FORMAT_TIMESPAN(A267,B267)</f>
        <v>0:00:00.00</v>
      </c>
      <c r="F267" s="114">
        <v>0</v>
      </c>
      <c r="G267" s="61" t="s">
        <v>459</v>
      </c>
      <c r="H267" s="133" t="s">
        <v>240</v>
      </c>
      <c r="I267" s="133" t="str" cm="1">
        <f t="array" ref="I267">CHRONO.FORMAT_TIMESPAN(F267,G267)</f>
        <v>0d0h0m</v>
      </c>
    </row>
    <row r="268" spans="1:9" x14ac:dyDescent="0.25">
      <c r="A268" s="116">
        <v>-1</v>
      </c>
      <c r="B268" s="128" t="s">
        <v>413</v>
      </c>
      <c r="C268" s="134" t="s">
        <v>241</v>
      </c>
      <c r="D268" s="134" t="str" cm="1">
        <f t="array" ref="D268">CHRONO.FORMAT_TIMESPAN(A268,B268)</f>
        <v>−24:00:00.00</v>
      </c>
      <c r="F268" s="116">
        <v>-1</v>
      </c>
      <c r="G268" s="128" t="s">
        <v>459</v>
      </c>
      <c r="H268" s="134" t="s">
        <v>241</v>
      </c>
      <c r="I268" s="134" t="str" cm="1">
        <f t="array" ref="I268">CHRONO.FORMAT_TIMESPAN(F268,G268)</f>
        <v>−1d0h0m</v>
      </c>
    </row>
    <row r="269" spans="1:9" x14ac:dyDescent="0.25">
      <c r="A269" s="117">
        <v>1</v>
      </c>
      <c r="B269" s="64" t="s">
        <v>413</v>
      </c>
      <c r="C269" s="133" t="s">
        <v>184</v>
      </c>
      <c r="D269" s="133" t="str" cm="1">
        <f t="array" ref="D269">CHRONO.FORMAT_TIMESPAN(A269,B269)</f>
        <v>24:00:00.00</v>
      </c>
      <c r="F269" s="117">
        <v>1</v>
      </c>
      <c r="G269" s="64" t="s">
        <v>635</v>
      </c>
      <c r="H269" s="133" t="s">
        <v>184</v>
      </c>
      <c r="I269" s="133" t="str" cm="1">
        <f t="array" ref="I269">CHRONO.FORMAT_TIMESPAN(F269,G269)</f>
        <v>1d</v>
      </c>
    </row>
    <row r="270" spans="1:9" x14ac:dyDescent="0.25">
      <c r="A270" s="115">
        <v>1.5416666666666665</v>
      </c>
      <c r="B270" s="42" t="s">
        <v>413</v>
      </c>
      <c r="C270" s="134" t="s">
        <v>242</v>
      </c>
      <c r="D270" s="134" t="str" cm="1">
        <f t="array" ref="D270">CHRONO.FORMAT_TIMESPAN(A270,B270)</f>
        <v>37:00:00.00</v>
      </c>
      <c r="F270" s="115">
        <v>1.5416666666666665</v>
      </c>
      <c r="G270" s="42" t="s">
        <v>636</v>
      </c>
      <c r="H270" s="134" t="s">
        <v>242</v>
      </c>
      <c r="I270" s="134" t="str" cm="1">
        <f t="array" ref="I270">CHRONO.FORMAT_TIMESPAN(F270,G270)</f>
        <v>1.541666667d</v>
      </c>
    </row>
    <row r="271" spans="1:9" x14ac:dyDescent="0.25">
      <c r="A271" s="114">
        <v>1.5729166666666665</v>
      </c>
      <c r="B271" s="8" t="s">
        <v>413</v>
      </c>
      <c r="C271" s="133" t="s">
        <v>243</v>
      </c>
      <c r="D271" s="133" t="str" cm="1">
        <f t="array" ref="D271">CHRONO.FORMAT_TIMESPAN(A271,B271)</f>
        <v>37:45:00.00</v>
      </c>
      <c r="F271" s="114">
        <v>1.5729166666666665</v>
      </c>
      <c r="G271" s="8" t="s">
        <v>459</v>
      </c>
      <c r="H271" s="133" t="s">
        <v>243</v>
      </c>
      <c r="I271" s="133" t="str" cm="1">
        <f t="array" ref="I271">CHRONO.FORMAT_TIMESPAN(F271,G271)</f>
        <v>1d13h45m</v>
      </c>
    </row>
    <row r="272" spans="1:9" x14ac:dyDescent="0.25">
      <c r="A272" s="116">
        <v>1.5735648148148147</v>
      </c>
      <c r="B272" s="35" t="s">
        <v>413</v>
      </c>
      <c r="C272" s="134" t="s">
        <v>244</v>
      </c>
      <c r="D272" s="134" t="str" cm="1">
        <f t="array" ref="D272">CHRONO.FORMAT_TIMESPAN(A272,B272)</f>
        <v>37:45:56.00</v>
      </c>
      <c r="F272" s="116">
        <v>1.5735648148148147</v>
      </c>
      <c r="G272" s="35" t="s">
        <v>459</v>
      </c>
      <c r="H272" s="134" t="s">
        <v>244</v>
      </c>
      <c r="I272" s="134" t="str" cm="1">
        <f t="array" ref="I272">CHRONO.FORMAT_TIMESPAN(F272,G272)</f>
        <v>1d13h46m</v>
      </c>
    </row>
    <row r="273" spans="1:9" x14ac:dyDescent="0.25">
      <c r="A273" s="117">
        <v>1.5735739467592591</v>
      </c>
      <c r="B273" s="37" t="s">
        <v>413</v>
      </c>
      <c r="C273" s="133" t="s">
        <v>245</v>
      </c>
      <c r="D273" s="133" t="str" cm="1">
        <f t="array" ref="D273">CHRONO.FORMAT_TIMESPAN(A273,B273)</f>
        <v>37:45:56.79</v>
      </c>
      <c r="F273" s="117">
        <v>1.5735739467592591</v>
      </c>
      <c r="G273" s="37" t="s">
        <v>463</v>
      </c>
      <c r="H273" s="133" t="s">
        <v>245</v>
      </c>
      <c r="I273" s="133" t="str" cm="1">
        <f t="array" ref="I273">CHRONO.FORMAT_TIMESPAN(F273,G273)</f>
        <v>1d13h45m56s</v>
      </c>
    </row>
    <row r="274" spans="1:9" x14ac:dyDescent="0.25">
      <c r="A274" s="116">
        <v>0.54166666666666996</v>
      </c>
      <c r="B274" s="35" t="s">
        <v>413</v>
      </c>
      <c r="C274" s="134" t="s">
        <v>185</v>
      </c>
      <c r="D274" s="134" t="str" cm="1">
        <f t="array" ref="D274">CHRONO.FORMAT_TIMESPAN(A274,B274)</f>
        <v>13:00:00.00</v>
      </c>
      <c r="F274" s="116">
        <v>0.54166666666666996</v>
      </c>
      <c r="G274" s="35" t="s">
        <v>459</v>
      </c>
      <c r="H274" s="134" t="s">
        <v>185</v>
      </c>
      <c r="I274" s="134" t="str" cm="1">
        <f t="array" ref="I274">CHRONO.FORMAT_TIMESPAN(F274,G274)</f>
        <v>0d13h0m</v>
      </c>
    </row>
    <row r="275" spans="1:9" x14ac:dyDescent="0.25">
      <c r="A275" s="114">
        <v>0.57291666666666996</v>
      </c>
      <c r="B275" s="8" t="s">
        <v>413</v>
      </c>
      <c r="C275" s="133" t="s">
        <v>246</v>
      </c>
      <c r="D275" s="133" t="str" cm="1">
        <f t="array" ref="D275">CHRONO.FORMAT_TIMESPAN(A275,B275)</f>
        <v>13:45:00.00</v>
      </c>
      <c r="F275" s="114">
        <v>0.57291666666666996</v>
      </c>
      <c r="G275" s="8" t="s">
        <v>459</v>
      </c>
      <c r="H275" s="133" t="s">
        <v>246</v>
      </c>
      <c r="I275" s="133" t="str" cm="1">
        <f t="array" ref="I275">CHRONO.FORMAT_TIMESPAN(F275,G275)</f>
        <v>0d13h45m</v>
      </c>
    </row>
    <row r="276" spans="1:9" x14ac:dyDescent="0.25">
      <c r="A276" s="116">
        <v>0.57356481481481003</v>
      </c>
      <c r="B276" s="35" t="s">
        <v>413</v>
      </c>
      <c r="C276" s="134" t="s">
        <v>247</v>
      </c>
      <c r="D276" s="134" t="str" cm="1">
        <f t="array" ref="D276">CHRONO.FORMAT_TIMESPAN(A276,B276)</f>
        <v>13:45:56.00</v>
      </c>
      <c r="F276" s="116">
        <v>0.57356481481481003</v>
      </c>
      <c r="G276" s="35" t="s">
        <v>459</v>
      </c>
      <c r="H276" s="134" t="s">
        <v>247</v>
      </c>
      <c r="I276" s="134" t="str" cm="1">
        <f t="array" ref="I276">CHRONO.FORMAT_TIMESPAN(F276,G276)</f>
        <v>0d13h46m</v>
      </c>
    </row>
    <row r="277" spans="1:9" x14ac:dyDescent="0.25">
      <c r="A277" s="117">
        <v>0.57357394675925999</v>
      </c>
      <c r="B277" s="37" t="s">
        <v>413</v>
      </c>
      <c r="C277" s="133" t="s">
        <v>248</v>
      </c>
      <c r="D277" s="133" t="str" cm="1">
        <f t="array" ref="D277">CHRONO.FORMAT_TIMESPAN(A277,B277)</f>
        <v>13:45:56.79</v>
      </c>
      <c r="F277" s="117">
        <v>0.57357394675925999</v>
      </c>
      <c r="G277" s="37" t="s">
        <v>459</v>
      </c>
      <c r="H277" s="133" t="s">
        <v>248</v>
      </c>
      <c r="I277" s="133" t="str" cm="1">
        <f t="array" ref="I277">CHRONO.FORMAT_TIMESPAN(F277,G277)</f>
        <v>0d13h46m</v>
      </c>
    </row>
    <row r="278" spans="1:9" x14ac:dyDescent="0.25">
      <c r="A278" s="116">
        <v>3.125E-2</v>
      </c>
      <c r="B278" s="35" t="s">
        <v>413</v>
      </c>
      <c r="C278" s="134" t="s">
        <v>186</v>
      </c>
      <c r="D278" s="134" t="str" cm="1">
        <f t="array" ref="D278">CHRONO.FORMAT_TIMESPAN(A278,B278)</f>
        <v>0:45:00.00</v>
      </c>
      <c r="F278" s="116">
        <v>3.125E-2</v>
      </c>
      <c r="G278" s="35" t="s">
        <v>459</v>
      </c>
      <c r="H278" s="134" t="s">
        <v>186</v>
      </c>
      <c r="I278" s="134" t="str" cm="1">
        <f t="array" ref="I278">CHRONO.FORMAT_TIMESPAN(F278,G278)</f>
        <v>0d0h45m</v>
      </c>
    </row>
    <row r="279" spans="1:9" x14ac:dyDescent="0.25">
      <c r="A279" s="114">
        <v>3.1898148148148148E-2</v>
      </c>
      <c r="B279" s="8" t="s">
        <v>413</v>
      </c>
      <c r="C279" s="133" t="s">
        <v>249</v>
      </c>
      <c r="D279" s="133" t="str" cm="1">
        <f t="array" ref="D279">CHRONO.FORMAT_TIMESPAN(A279,B279)</f>
        <v>0:45:56.00</v>
      </c>
      <c r="F279" s="114">
        <v>3.1898148148148148E-2</v>
      </c>
      <c r="G279" s="8" t="s">
        <v>459</v>
      </c>
      <c r="H279" s="133" t="s">
        <v>249</v>
      </c>
      <c r="I279" s="133" t="str" cm="1">
        <f t="array" ref="I279">CHRONO.FORMAT_TIMESPAN(F279,G279)</f>
        <v>0d0h46m</v>
      </c>
    </row>
    <row r="280" spans="1:9" x14ac:dyDescent="0.25">
      <c r="A280" s="116">
        <v>3.190728009259259E-2</v>
      </c>
      <c r="B280" s="128" t="s">
        <v>413</v>
      </c>
      <c r="C280" s="134" t="s">
        <v>250</v>
      </c>
      <c r="D280" s="134" t="str" cm="1">
        <f t="array" ref="D280">CHRONO.FORMAT_TIMESPAN(A280,B280)</f>
        <v>0:45:56.79</v>
      </c>
      <c r="F280" s="116">
        <v>3.190728009259259E-2</v>
      </c>
      <c r="G280" s="35" t="s">
        <v>459</v>
      </c>
      <c r="H280" s="134" t="s">
        <v>250</v>
      </c>
      <c r="I280" s="134" t="str" cm="1">
        <f t="array" ref="I280">CHRONO.FORMAT_TIMESPAN(F280,G280)</f>
        <v>0d0h46m</v>
      </c>
    </row>
    <row r="281" spans="1:9" x14ac:dyDescent="0.25">
      <c r="A281" s="117">
        <v>6.4814814814814813E-4</v>
      </c>
      <c r="B281" s="37" t="s">
        <v>413</v>
      </c>
      <c r="C281" s="133" t="s">
        <v>198</v>
      </c>
      <c r="D281" s="133" t="str" cm="1">
        <f t="array" ref="D281">CHRONO.FORMAT_TIMESPAN(A281,B281)</f>
        <v>0:00:56.00</v>
      </c>
      <c r="F281" s="117">
        <v>6.4814814814814813E-4</v>
      </c>
      <c r="G281" s="37" t="s">
        <v>459</v>
      </c>
      <c r="H281" s="133" t="s">
        <v>198</v>
      </c>
      <c r="I281" s="133" t="str" cm="1">
        <f t="array" ref="I281">CHRONO.FORMAT_TIMESPAN(F281,G281)</f>
        <v>0d0h1m</v>
      </c>
    </row>
    <row r="282" spans="1:9" x14ac:dyDescent="0.25">
      <c r="A282" s="116">
        <v>6.5728009259259266E-4</v>
      </c>
      <c r="B282" s="35" t="s">
        <v>413</v>
      </c>
      <c r="C282" s="134" t="s">
        <v>251</v>
      </c>
      <c r="D282" s="134" t="str" cm="1">
        <f t="array" ref="D282">CHRONO.FORMAT_TIMESPAN(A282,B282)</f>
        <v>0:00:56.79</v>
      </c>
      <c r="F282" s="116">
        <v>6.5728009259259266E-4</v>
      </c>
      <c r="G282" s="35" t="s">
        <v>459</v>
      </c>
      <c r="H282" s="134" t="s">
        <v>251</v>
      </c>
      <c r="I282" s="134" t="str" cm="1">
        <f t="array" ref="I282">CHRONO.FORMAT_TIMESPAN(F282,G282)</f>
        <v>0d0h1m</v>
      </c>
    </row>
    <row r="283" spans="1:9" x14ac:dyDescent="0.25">
      <c r="A283" s="114">
        <v>0</v>
      </c>
      <c r="B283" s="61" t="s">
        <v>456</v>
      </c>
      <c r="C283" s="133" t="s">
        <v>240</v>
      </c>
      <c r="D283" s="133" t="str" cm="1">
        <f t="array" ref="D283">CHRONO.FORMAT_TIMESPAN(A283,B283)</f>
        <v>0:00:00</v>
      </c>
      <c r="F283" s="114">
        <v>0</v>
      </c>
      <c r="G283" s="61" t="s">
        <v>415</v>
      </c>
      <c r="H283" s="133" t="s">
        <v>240</v>
      </c>
      <c r="I283" s="133" t="str" cm="1">
        <f t="array" ref="I283">CHRONO.FORMAT_TIMESPAN(F283,G283)</f>
        <v>0.0000h</v>
      </c>
    </row>
    <row r="284" spans="1:9" x14ac:dyDescent="0.25">
      <c r="A284" s="116">
        <v>-1</v>
      </c>
      <c r="B284" s="128" t="s">
        <v>456</v>
      </c>
      <c r="C284" s="134" t="s">
        <v>241</v>
      </c>
      <c r="D284" s="134" t="str" cm="1">
        <f t="array" ref="D284">CHRONO.FORMAT_TIMESPAN(A284,B284)</f>
        <v>−24:00:00</v>
      </c>
      <c r="F284" s="116">
        <v>-1</v>
      </c>
      <c r="G284" s="128" t="s">
        <v>415</v>
      </c>
      <c r="H284" s="134" t="s">
        <v>241</v>
      </c>
      <c r="I284" s="134" t="str" cm="1">
        <f t="array" ref="I284">CHRONO.FORMAT_TIMESPAN(F284,G284)</f>
        <v>−24.0000h</v>
      </c>
    </row>
    <row r="285" spans="1:9" x14ac:dyDescent="0.25">
      <c r="A285" s="117">
        <v>1</v>
      </c>
      <c r="B285" s="64" t="s">
        <v>456</v>
      </c>
      <c r="C285" s="133" t="s">
        <v>184</v>
      </c>
      <c r="D285" s="133" t="str" cm="1">
        <f t="array" ref="D285">CHRONO.FORMAT_TIMESPAN(A285,B285)</f>
        <v>24:00:00</v>
      </c>
      <c r="F285" s="117">
        <v>1</v>
      </c>
      <c r="G285" s="64" t="s">
        <v>415</v>
      </c>
      <c r="H285" s="133" t="s">
        <v>184</v>
      </c>
      <c r="I285" s="133" t="str" cm="1">
        <f t="array" ref="I285">CHRONO.FORMAT_TIMESPAN(F285,G285)</f>
        <v>24.0000h</v>
      </c>
    </row>
    <row r="286" spans="1:9" x14ac:dyDescent="0.25">
      <c r="A286" s="115">
        <v>1.5416666666666665</v>
      </c>
      <c r="B286" s="42" t="s">
        <v>456</v>
      </c>
      <c r="C286" s="134" t="s">
        <v>242</v>
      </c>
      <c r="D286" s="134" t="str" cm="1">
        <f t="array" ref="D286">CHRONO.FORMAT_TIMESPAN(A286,B286)</f>
        <v>37:00:00</v>
      </c>
      <c r="F286" s="115">
        <v>1.5416666666666665</v>
      </c>
      <c r="G286" s="42" t="s">
        <v>415</v>
      </c>
      <c r="H286" s="134" t="s">
        <v>242</v>
      </c>
      <c r="I286" s="134" t="str" cm="1">
        <f t="array" ref="I286">CHRONO.FORMAT_TIMESPAN(F286,G286)</f>
        <v>37.0000h</v>
      </c>
    </row>
    <row r="287" spans="1:9" x14ac:dyDescent="0.25">
      <c r="A287" s="114">
        <v>1.5729166666666665</v>
      </c>
      <c r="B287" s="8" t="s">
        <v>456</v>
      </c>
      <c r="C287" s="133" t="s">
        <v>243</v>
      </c>
      <c r="D287" s="133" t="str" cm="1">
        <f t="array" ref="D287">CHRONO.FORMAT_TIMESPAN(A287,B287)</f>
        <v>37:45:00</v>
      </c>
      <c r="F287" s="114">
        <v>1.5729166666666665</v>
      </c>
      <c r="G287" s="8" t="s">
        <v>415</v>
      </c>
      <c r="H287" s="133" t="s">
        <v>243</v>
      </c>
      <c r="I287" s="133" t="str" cm="1">
        <f t="array" ref="I287">CHRONO.FORMAT_TIMESPAN(F287,G287)</f>
        <v>37.7500h</v>
      </c>
    </row>
    <row r="288" spans="1:9" x14ac:dyDescent="0.25">
      <c r="A288" s="116">
        <v>1.5735648148148147</v>
      </c>
      <c r="B288" s="35" t="s">
        <v>456</v>
      </c>
      <c r="C288" s="134" t="s">
        <v>244</v>
      </c>
      <c r="D288" s="134" t="str" cm="1">
        <f t="array" ref="D288">CHRONO.FORMAT_TIMESPAN(A288,B288)</f>
        <v>37:45:55</v>
      </c>
      <c r="F288" s="116">
        <v>1.5735648148148147</v>
      </c>
      <c r="G288" s="35" t="s">
        <v>415</v>
      </c>
      <c r="H288" s="134" t="s">
        <v>244</v>
      </c>
      <c r="I288" s="134" t="str" cm="1">
        <f t="array" ref="I288">CHRONO.FORMAT_TIMESPAN(F288,G288)</f>
        <v>37.7656h</v>
      </c>
    </row>
    <row r="289" spans="1:9" x14ac:dyDescent="0.25">
      <c r="A289" s="117">
        <v>1.5735739467592591</v>
      </c>
      <c r="B289" s="37" t="s">
        <v>456</v>
      </c>
      <c r="C289" s="133" t="s">
        <v>245</v>
      </c>
      <c r="D289" s="133" t="str" cm="1">
        <f t="array" ref="D289">CHRONO.FORMAT_TIMESPAN(A289,B289)</f>
        <v>37:45:56</v>
      </c>
      <c r="F289" s="117">
        <v>1.5735739467592591</v>
      </c>
      <c r="G289" s="37" t="s">
        <v>415</v>
      </c>
      <c r="H289" s="133" t="s">
        <v>245</v>
      </c>
      <c r="I289" s="133" t="str" cm="1">
        <f t="array" ref="I289">CHRONO.FORMAT_TIMESPAN(F289,G289)</f>
        <v>37.7658h</v>
      </c>
    </row>
    <row r="290" spans="1:9" x14ac:dyDescent="0.25">
      <c r="A290" s="116">
        <v>0.54166666666666996</v>
      </c>
      <c r="B290" s="35" t="s">
        <v>456</v>
      </c>
      <c r="C290" s="134" t="s">
        <v>185</v>
      </c>
      <c r="D290" s="134" t="str" cm="1">
        <f t="array" ref="D290">CHRONO.FORMAT_TIMESPAN(A290,B290)</f>
        <v>13:00:00</v>
      </c>
      <c r="F290" s="116">
        <v>0.54166666666666996</v>
      </c>
      <c r="G290" s="35" t="s">
        <v>415</v>
      </c>
      <c r="H290" s="134" t="s">
        <v>185</v>
      </c>
      <c r="I290" s="134" t="str" cm="1">
        <f t="array" ref="I290">CHRONO.FORMAT_TIMESPAN(F290,G290)</f>
        <v>13.0000h</v>
      </c>
    </row>
    <row r="291" spans="1:9" x14ac:dyDescent="0.25">
      <c r="A291" s="114">
        <v>0.57291666666666996</v>
      </c>
      <c r="B291" s="8" t="s">
        <v>456</v>
      </c>
      <c r="C291" s="133" t="s">
        <v>246</v>
      </c>
      <c r="D291" s="133" t="str" cm="1">
        <f t="array" ref="D291">CHRONO.FORMAT_TIMESPAN(A291,B291)</f>
        <v>13:45:00</v>
      </c>
      <c r="F291" s="114">
        <v>0.57291666666666996</v>
      </c>
      <c r="G291" s="8" t="s">
        <v>415</v>
      </c>
      <c r="H291" s="133" t="s">
        <v>246</v>
      </c>
      <c r="I291" s="133" t="str" cm="1">
        <f t="array" ref="I291">CHRONO.FORMAT_TIMESPAN(F291,G291)</f>
        <v>13.7500h</v>
      </c>
    </row>
    <row r="292" spans="1:9" x14ac:dyDescent="0.25">
      <c r="A292" s="116">
        <v>0.57356481481481003</v>
      </c>
      <c r="B292" s="35" t="s">
        <v>456</v>
      </c>
      <c r="C292" s="134" t="s">
        <v>247</v>
      </c>
      <c r="D292" s="134" t="str" cm="1">
        <f t="array" ref="D292">CHRONO.FORMAT_TIMESPAN(A292,B292)</f>
        <v>13:45:55</v>
      </c>
      <c r="F292" s="116">
        <v>0.57356481481481003</v>
      </c>
      <c r="G292" s="35" t="s">
        <v>415</v>
      </c>
      <c r="H292" s="134" t="s">
        <v>247</v>
      </c>
      <c r="I292" s="134" t="str" cm="1">
        <f t="array" ref="I292">CHRONO.FORMAT_TIMESPAN(F292,G292)</f>
        <v>13.7656h</v>
      </c>
    </row>
    <row r="293" spans="1:9" x14ac:dyDescent="0.25">
      <c r="A293" s="117">
        <v>0.57357394675925999</v>
      </c>
      <c r="B293" s="37" t="s">
        <v>456</v>
      </c>
      <c r="C293" s="133" t="s">
        <v>248</v>
      </c>
      <c r="D293" s="133" t="str" cm="1">
        <f t="array" ref="D293">CHRONO.FORMAT_TIMESPAN(A293,B293)</f>
        <v>13:45:56</v>
      </c>
      <c r="F293" s="117">
        <v>0.57357394675925999</v>
      </c>
      <c r="G293" s="37" t="s">
        <v>415</v>
      </c>
      <c r="H293" s="133" t="s">
        <v>248</v>
      </c>
      <c r="I293" s="133" t="str" cm="1">
        <f t="array" ref="I293">CHRONO.FORMAT_TIMESPAN(F293,G293)</f>
        <v>13.7658h</v>
      </c>
    </row>
    <row r="294" spans="1:9" x14ac:dyDescent="0.25">
      <c r="A294" s="116">
        <v>3.125E-2</v>
      </c>
      <c r="B294" s="35" t="s">
        <v>456</v>
      </c>
      <c r="C294" s="134" t="s">
        <v>186</v>
      </c>
      <c r="D294" s="134" t="str" cm="1">
        <f t="array" ref="D294">CHRONO.FORMAT_TIMESPAN(A294,B294)</f>
        <v>0:45:00</v>
      </c>
      <c r="F294" s="116">
        <v>3.125E-2</v>
      </c>
      <c r="G294" s="35" t="s">
        <v>415</v>
      </c>
      <c r="H294" s="134" t="s">
        <v>186</v>
      </c>
      <c r="I294" s="134" t="str" cm="1">
        <f t="array" ref="I294">CHRONO.FORMAT_TIMESPAN(F294,G294)</f>
        <v>0.7500h</v>
      </c>
    </row>
    <row r="295" spans="1:9" x14ac:dyDescent="0.25">
      <c r="A295" s="114">
        <v>3.1898148148148148E-2</v>
      </c>
      <c r="B295" s="8" t="s">
        <v>456</v>
      </c>
      <c r="C295" s="133" t="s">
        <v>249</v>
      </c>
      <c r="D295" s="133" t="str" cm="1">
        <f t="array" ref="D295">CHRONO.FORMAT_TIMESPAN(A295,B295)</f>
        <v>0:45:55</v>
      </c>
      <c r="F295" s="114">
        <v>3.1898148148148148E-2</v>
      </c>
      <c r="G295" s="8" t="s">
        <v>415</v>
      </c>
      <c r="H295" s="133" t="s">
        <v>249</v>
      </c>
      <c r="I295" s="133" t="str" cm="1">
        <f t="array" ref="I295">CHRONO.FORMAT_TIMESPAN(F295,G295)</f>
        <v>0.7656h</v>
      </c>
    </row>
    <row r="296" spans="1:9" x14ac:dyDescent="0.25">
      <c r="A296" s="116">
        <v>3.190728009259259E-2</v>
      </c>
      <c r="B296" s="35" t="s">
        <v>456</v>
      </c>
      <c r="C296" s="134" t="s">
        <v>250</v>
      </c>
      <c r="D296" s="134" t="str" cm="1">
        <f t="array" ref="D296">CHRONO.FORMAT_TIMESPAN(A296,B296)</f>
        <v>0:45:56</v>
      </c>
      <c r="F296" s="116">
        <v>3.190728009259259E-2</v>
      </c>
      <c r="G296" s="35" t="s">
        <v>415</v>
      </c>
      <c r="H296" s="134" t="s">
        <v>250</v>
      </c>
      <c r="I296" s="134" t="str" cm="1">
        <f t="array" ref="I296">CHRONO.FORMAT_TIMESPAN(F296,G296)</f>
        <v>0.7658h</v>
      </c>
    </row>
    <row r="297" spans="1:9" x14ac:dyDescent="0.25">
      <c r="A297" s="117">
        <v>6.4814814814814813E-4</v>
      </c>
      <c r="B297" s="37" t="s">
        <v>456</v>
      </c>
      <c r="C297" s="133" t="s">
        <v>198</v>
      </c>
      <c r="D297" s="133" t="str" cm="1">
        <f t="array" ref="D297">CHRONO.FORMAT_TIMESPAN(A297,B297)</f>
        <v>0:00:56</v>
      </c>
      <c r="F297" s="117">
        <v>6.4814814814814813E-4</v>
      </c>
      <c r="G297" s="37" t="s">
        <v>415</v>
      </c>
      <c r="H297" s="133" t="s">
        <v>198</v>
      </c>
      <c r="I297" s="133" t="str" cm="1">
        <f t="array" ref="I297">CHRONO.FORMAT_TIMESPAN(F297,G297)</f>
        <v>0.0156h</v>
      </c>
    </row>
    <row r="298" spans="1:9" x14ac:dyDescent="0.25">
      <c r="A298" s="116">
        <v>6.5728009259259266E-4</v>
      </c>
      <c r="B298" s="35" t="s">
        <v>456</v>
      </c>
      <c r="C298" s="134" t="s">
        <v>251</v>
      </c>
      <c r="D298" s="134" t="str" cm="1">
        <f t="array" ref="D298">CHRONO.FORMAT_TIMESPAN(A298,B298)</f>
        <v>0:00:56</v>
      </c>
      <c r="F298" s="116">
        <v>6.5728009259259266E-4</v>
      </c>
      <c r="G298" s="35" t="s">
        <v>415</v>
      </c>
      <c r="H298" s="134" t="s">
        <v>251</v>
      </c>
      <c r="I298" s="134" t="str" cm="1">
        <f t="array" ref="I298">CHRONO.FORMAT_TIMESPAN(F298,G298)</f>
        <v>0.0158h</v>
      </c>
    </row>
    <row r="302" spans="1:9" x14ac:dyDescent="0.25">
      <c r="C302" s="249"/>
    </row>
    <row r="303" spans="1:9" x14ac:dyDescent="0.25">
      <c r="C303" s="249"/>
    </row>
    <row r="304" spans="1:9" x14ac:dyDescent="0.25">
      <c r="I304" s="58"/>
    </row>
    <row r="305" spans="2:15" x14ac:dyDescent="0.25">
      <c r="I305" s="118"/>
      <c r="O305" s="113"/>
    </row>
    <row r="309" spans="2:15" x14ac:dyDescent="0.25">
      <c r="B309" t="str">
        <f>MID(B308,2,1)</f>
        <v/>
      </c>
    </row>
  </sheetData>
  <phoneticPr fontId="2" type="noConversion"/>
  <pageMargins left="0.7" right="0.7" top="0.75" bottom="0.75" header="0.3" footer="0.3"/>
  <pageSetup paperSize="9" orientation="portrait" copies="0" r:id="rId1"/>
  <ignoredErrors>
    <ignoredError sqref="B188:B196 B198:B199 B201:B20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CF65-7FA7-4CB6-A492-39439D0065D4}">
  <dimension ref="A1:K194"/>
  <sheetViews>
    <sheetView topLeftCell="A94" zoomScaleNormal="100" workbookViewId="0">
      <selection activeCell="A85" sqref="A85"/>
    </sheetView>
  </sheetViews>
  <sheetFormatPr defaultRowHeight="15" x14ac:dyDescent="0.25"/>
  <cols>
    <col min="1" max="1" width="23.28515625" customWidth="1"/>
    <col min="2" max="2" width="21.7109375" customWidth="1"/>
    <col min="3" max="3" width="21" customWidth="1"/>
    <col min="4" max="4" width="22.7109375" customWidth="1"/>
    <col min="5" max="5" width="19" customWidth="1"/>
    <col min="6" max="6" width="37" customWidth="1"/>
    <col min="7" max="7" width="13.7109375" customWidth="1"/>
    <col min="8" max="8" width="16" customWidth="1"/>
    <col min="9" max="9" width="14.140625" bestFit="1" customWidth="1"/>
    <col min="11" max="11" width="35.5703125" customWidth="1"/>
  </cols>
  <sheetData>
    <row r="1" spans="1:8" ht="19.5" x14ac:dyDescent="0.3">
      <c r="A1" s="1" t="s">
        <v>701</v>
      </c>
    </row>
    <row r="3" spans="1:8" x14ac:dyDescent="0.25">
      <c r="A3" s="68" t="s">
        <v>3</v>
      </c>
      <c r="B3" s="136" t="s">
        <v>46</v>
      </c>
      <c r="C3" s="26" t="s">
        <v>12</v>
      </c>
      <c r="D3" s="23" t="s">
        <v>35</v>
      </c>
    </row>
    <row r="4" spans="1:8" x14ac:dyDescent="0.25">
      <c r="A4" s="8"/>
      <c r="B4" s="9"/>
      <c r="C4" s="7" t="str" cm="1">
        <f t="array" ref="C4:D4">CHRONO.VALIDATE_DT(A4:B4)</f>
        <v/>
      </c>
      <c r="D4" s="9" t="str">
        <v/>
      </c>
    </row>
    <row r="5" spans="1:8" x14ac:dyDescent="0.25">
      <c r="A5" s="11" t="s">
        <v>1</v>
      </c>
      <c r="B5" s="12"/>
      <c r="C5" s="10" t="e" cm="1">
        <f t="array" ref="C5:D5">CHRONO.VALIDATE_DT(A5:B5)</f>
        <v>#VALUE!</v>
      </c>
      <c r="D5" s="12" t="str">
        <v/>
      </c>
    </row>
    <row r="6" spans="1:8" x14ac:dyDescent="0.25">
      <c r="A6" s="8"/>
      <c r="B6" s="9" t="s">
        <v>1</v>
      </c>
      <c r="C6" s="7" t="str" cm="1">
        <f t="array" ref="C6:D6">CHRONO.VALIDATE_DT(A6:B6)</f>
        <v/>
      </c>
      <c r="D6" s="9" t="e">
        <v>#VALUE!</v>
      </c>
    </row>
    <row r="7" spans="1:8" x14ac:dyDescent="0.25">
      <c r="A7" s="11" t="e">
        <v>#NUM!</v>
      </c>
      <c r="B7" s="12"/>
      <c r="C7" s="10" t="e" cm="1">
        <f t="array" ref="C7:D7">CHRONO.VALIDATE_DT(A7:B7)</f>
        <v>#NUM!</v>
      </c>
      <c r="D7" s="12" t="str">
        <v/>
      </c>
    </row>
    <row r="8" spans="1:8" x14ac:dyDescent="0.25">
      <c r="A8" s="8">
        <v>0</v>
      </c>
      <c r="B8" s="9">
        <v>1</v>
      </c>
      <c r="C8" s="7" cm="1">
        <f t="array" ref="C8:D8">CHRONO.VALIDATE_DT(A8:B8)</f>
        <v>0</v>
      </c>
      <c r="D8" s="9">
        <v>1</v>
      </c>
    </row>
    <row r="9" spans="1:8" x14ac:dyDescent="0.25">
      <c r="A9" s="11">
        <v>-1</v>
      </c>
      <c r="B9" s="12">
        <v>0</v>
      </c>
      <c r="C9" s="10" cm="1">
        <f t="array" ref="C9:D9">CHRONO.VALIDATE_DT(A9:B9)</f>
        <v>-1</v>
      </c>
      <c r="D9" s="12">
        <v>0</v>
      </c>
      <c r="H9" s="240"/>
    </row>
    <row r="10" spans="1:8" x14ac:dyDescent="0.25">
      <c r="A10" s="15">
        <v>-1.5</v>
      </c>
      <c r="B10" s="16"/>
      <c r="C10" s="27" cm="1">
        <f t="array" ref="C10:D10">CHRONO.VALIDATE_DT(A10:B10)</f>
        <v>-2</v>
      </c>
      <c r="D10" s="16">
        <v>0.5</v>
      </c>
    </row>
    <row r="11" spans="1:8" x14ac:dyDescent="0.25">
      <c r="A11" s="18"/>
      <c r="B11" s="19">
        <v>1.5</v>
      </c>
      <c r="C11" s="17" t="str" cm="1">
        <f t="array" ref="C11:D11">CHRONO.VALIDATE_DT(A11:B11)</f>
        <v/>
      </c>
      <c r="D11" s="19" t="e">
        <v>#NUM!</v>
      </c>
    </row>
    <row r="12" spans="1:8" x14ac:dyDescent="0.25">
      <c r="A12" s="15"/>
      <c r="B12" s="16">
        <v>0.7</v>
      </c>
      <c r="C12" s="27" t="str" cm="1">
        <f t="array" ref="C12:D12">CHRONO.VALIDATE_DT(A12:B12)</f>
        <v/>
      </c>
      <c r="D12" s="16">
        <v>0.7</v>
      </c>
    </row>
    <row r="13" spans="1:8" x14ac:dyDescent="0.25">
      <c r="A13" s="18">
        <v>1</v>
      </c>
      <c r="B13" s="19">
        <v>0.7</v>
      </c>
      <c r="C13" s="17" cm="1">
        <f t="array" ref="C13:D13">CHRONO.VALIDATE_DT(A13:B13)</f>
        <v>1</v>
      </c>
      <c r="D13" s="19">
        <v>0.7</v>
      </c>
    </row>
    <row r="14" spans="1:8" x14ac:dyDescent="0.25">
      <c r="A14" s="15">
        <v>1.2</v>
      </c>
      <c r="B14" s="16">
        <v>0.7</v>
      </c>
      <c r="C14" s="27" t="e" cm="1">
        <f t="array" ref="C14:D14">CHRONO.VALIDATE_DT(A14:B14)</f>
        <v>#NUM!</v>
      </c>
      <c r="D14" s="16" t="e">
        <v>#NUM!</v>
      </c>
    </row>
    <row r="17" spans="1:3" ht="19.5" x14ac:dyDescent="0.3">
      <c r="A17" s="1" t="s">
        <v>707</v>
      </c>
    </row>
    <row r="19" spans="1:3" x14ac:dyDescent="0.25">
      <c r="A19" s="68" t="s">
        <v>3</v>
      </c>
      <c r="B19" s="136" t="s">
        <v>46</v>
      </c>
      <c r="C19" s="23" t="s">
        <v>137</v>
      </c>
    </row>
    <row r="20" spans="1:3" x14ac:dyDescent="0.25">
      <c r="A20" s="8"/>
      <c r="B20" s="9"/>
      <c r="C20" s="9" t="b" cm="1">
        <f t="array" ref="C20">CHRONO.IS_VALID_DT(A20:B20)</f>
        <v>0</v>
      </c>
    </row>
    <row r="21" spans="1:3" x14ac:dyDescent="0.25">
      <c r="A21" s="11" t="s">
        <v>1</v>
      </c>
      <c r="B21" s="12"/>
      <c r="C21" s="12" t="b" cm="1">
        <f t="array" ref="C21">CHRONO.IS_VALID_DT(A21:B21)</f>
        <v>0</v>
      </c>
    </row>
    <row r="22" spans="1:3" x14ac:dyDescent="0.25">
      <c r="A22" s="8"/>
      <c r="B22" s="9" t="s">
        <v>1</v>
      </c>
      <c r="C22" s="9" t="b" cm="1">
        <f t="array" ref="C22">CHRONO.IS_VALID_DT(A22:B22)</f>
        <v>0</v>
      </c>
    </row>
    <row r="23" spans="1:3" x14ac:dyDescent="0.25">
      <c r="A23" s="11" t="e">
        <v>#NUM!</v>
      </c>
      <c r="B23" s="12"/>
      <c r="C23" s="12" t="b" cm="1">
        <f t="array" ref="C23">CHRONO.IS_VALID_DT(A23:B23)</f>
        <v>0</v>
      </c>
    </row>
    <row r="24" spans="1:3" x14ac:dyDescent="0.25">
      <c r="A24" s="8">
        <v>0</v>
      </c>
      <c r="B24" s="9">
        <v>1</v>
      </c>
      <c r="C24" s="9" t="b" cm="1">
        <f t="array" ref="C24">CHRONO.IS_VALID_DT(A24:B24)</f>
        <v>1</v>
      </c>
    </row>
    <row r="25" spans="1:3" x14ac:dyDescent="0.25">
      <c r="A25" s="11">
        <v>-1</v>
      </c>
      <c r="B25" s="12">
        <v>0</v>
      </c>
      <c r="C25" s="12" t="b" cm="1">
        <f t="array" ref="C25">CHRONO.IS_VALID_DT(A25:B25)</f>
        <v>1</v>
      </c>
    </row>
    <row r="26" spans="1:3" x14ac:dyDescent="0.25">
      <c r="A26" s="15">
        <v>-1.5</v>
      </c>
      <c r="B26" s="16"/>
      <c r="C26" s="16" t="b" cm="1">
        <f t="array" ref="C26">CHRONO.IS_VALID_DT(A26:B26)</f>
        <v>1</v>
      </c>
    </row>
    <row r="27" spans="1:3" x14ac:dyDescent="0.25">
      <c r="A27" s="18"/>
      <c r="B27" s="19">
        <v>1.5</v>
      </c>
      <c r="C27" s="19" t="b" cm="1">
        <f t="array" ref="C27">CHRONO.IS_VALID_DT(A27:B27)</f>
        <v>0</v>
      </c>
    </row>
    <row r="28" spans="1:3" x14ac:dyDescent="0.25">
      <c r="A28" s="15"/>
      <c r="B28" s="16">
        <v>0.7</v>
      </c>
      <c r="C28" s="16" t="b" cm="1">
        <f t="array" ref="C28">CHRONO.IS_VALID_DT(A28:B28)</f>
        <v>1</v>
      </c>
    </row>
    <row r="29" spans="1:3" x14ac:dyDescent="0.25">
      <c r="A29" s="18">
        <v>1</v>
      </c>
      <c r="B29" s="19">
        <v>0.7</v>
      </c>
      <c r="C29" s="19" t="b" cm="1">
        <f t="array" ref="C29">CHRONO.IS_VALID_DT(A29:B29)</f>
        <v>1</v>
      </c>
    </row>
    <row r="30" spans="1:3" x14ac:dyDescent="0.25">
      <c r="A30" s="15">
        <v>1.2</v>
      </c>
      <c r="B30" s="16">
        <v>0.7</v>
      </c>
      <c r="C30" s="16" t="b" cm="1">
        <f t="array" ref="C30">CHRONO.IS_VALID_DT(A30:B30)</f>
        <v>0</v>
      </c>
    </row>
    <row r="33" spans="1:6" ht="19.5" x14ac:dyDescent="0.3">
      <c r="A33" s="1" t="s">
        <v>702</v>
      </c>
    </row>
    <row r="35" spans="1:6" x14ac:dyDescent="0.25">
      <c r="A35" s="68" t="s">
        <v>3</v>
      </c>
      <c r="B35" s="136" t="s">
        <v>46</v>
      </c>
      <c r="C35" s="26" t="s">
        <v>12</v>
      </c>
      <c r="D35" s="23" t="s">
        <v>35</v>
      </c>
    </row>
    <row r="36" spans="1:6" x14ac:dyDescent="0.25">
      <c r="A36" s="8"/>
      <c r="B36" s="9"/>
      <c r="C36" s="7" t="str" cm="1">
        <f t="array" ref="C36:D36">CHRONO.RESOLVE_DT(A36:B36)</f>
        <v/>
      </c>
      <c r="D36" s="9" t="str">
        <v/>
      </c>
    </row>
    <row r="37" spans="1:6" x14ac:dyDescent="0.25">
      <c r="A37" s="11" t="s">
        <v>1</v>
      </c>
      <c r="B37" s="12"/>
      <c r="C37" s="10" t="e" cm="1">
        <f t="array" ref="C37:D37">CHRONO.RESOLVE_DT(A37:B37)</f>
        <v>#VALUE!</v>
      </c>
      <c r="D37" s="12" t="e">
        <v>#VALUE!</v>
      </c>
    </row>
    <row r="38" spans="1:6" x14ac:dyDescent="0.25">
      <c r="A38" s="8"/>
      <c r="B38" s="9" t="s">
        <v>1</v>
      </c>
      <c r="C38" s="7" t="e" cm="1">
        <f t="array" ref="C38:D38">CHRONO.RESOLVE_DT(A38:B38)</f>
        <v>#VALUE!</v>
      </c>
      <c r="D38" s="9" t="e">
        <v>#VALUE!</v>
      </c>
    </row>
    <row r="39" spans="1:6" x14ac:dyDescent="0.25">
      <c r="A39" s="11" t="e">
        <v>#NUM!</v>
      </c>
      <c r="B39" s="12"/>
      <c r="C39" s="10" t="e" cm="1">
        <f t="array" ref="C39:D39">CHRONO.RESOLVE_DT(A39:B39)</f>
        <v>#NUM!</v>
      </c>
      <c r="D39" s="12" t="e">
        <v>#NUM!</v>
      </c>
    </row>
    <row r="40" spans="1:6" x14ac:dyDescent="0.25">
      <c r="A40" s="8">
        <v>0</v>
      </c>
      <c r="B40" s="9">
        <v>1</v>
      </c>
      <c r="C40" s="7" cm="1">
        <f t="array" ref="C40:D40">CHRONO.RESOLVE_DT(A40:B40)</f>
        <v>1</v>
      </c>
      <c r="D40" s="9">
        <v>0</v>
      </c>
    </row>
    <row r="41" spans="1:6" x14ac:dyDescent="0.25">
      <c r="A41" s="11">
        <v>-1</v>
      </c>
      <c r="B41" s="12">
        <v>0</v>
      </c>
      <c r="C41" s="10" cm="1">
        <f t="array" ref="C41:D41">CHRONO.RESOLVE_DT(A41:B41)</f>
        <v>0</v>
      </c>
      <c r="D41" s="12">
        <v>0</v>
      </c>
    </row>
    <row r="42" spans="1:6" x14ac:dyDescent="0.25">
      <c r="A42" s="15">
        <v>-1.5</v>
      </c>
      <c r="B42" s="16"/>
      <c r="C42" s="27" cm="1">
        <f t="array" ref="C42:D42">CHRONO.RESOLVE_DT(A42:B42)</f>
        <v>-1</v>
      </c>
      <c r="D42" s="16">
        <v>0.5</v>
      </c>
    </row>
    <row r="43" spans="1:6" x14ac:dyDescent="0.25">
      <c r="A43" s="18"/>
      <c r="B43" s="19">
        <v>1.5</v>
      </c>
      <c r="C43" s="17" cm="1">
        <f t="array" ref="C43:D43">CHRONO.RESOLVE_DT(A43:B43)</f>
        <v>1</v>
      </c>
      <c r="D43" s="19">
        <v>0.5</v>
      </c>
    </row>
    <row r="44" spans="1:6" x14ac:dyDescent="0.25">
      <c r="A44" s="15"/>
      <c r="B44" s="16">
        <v>0.7</v>
      </c>
      <c r="C44" s="27" cm="1">
        <f t="array" ref="C44:D44">CHRONO.RESOLVE_DT(A44:B44)</f>
        <v>1</v>
      </c>
      <c r="D44" s="16">
        <v>0.7</v>
      </c>
    </row>
    <row r="45" spans="1:6" x14ac:dyDescent="0.25">
      <c r="A45" s="18">
        <v>1</v>
      </c>
      <c r="B45" s="19">
        <v>0.7</v>
      </c>
      <c r="C45" s="17" cm="1">
        <f t="array" ref="C45:D45">CHRONO.RESOLVE_DT(A45:B45)</f>
        <v>1</v>
      </c>
      <c r="D45" s="19">
        <v>0.7</v>
      </c>
    </row>
    <row r="46" spans="1:6" x14ac:dyDescent="0.25">
      <c r="A46" s="15">
        <v>1.2</v>
      </c>
      <c r="B46" s="16">
        <v>-1.7</v>
      </c>
      <c r="C46" s="27" cm="1">
        <f t="array" ref="C46:D46">CHRONO.RESOLVE_DT(A46:B46)</f>
        <v>0</v>
      </c>
      <c r="D46" s="16">
        <v>0.5</v>
      </c>
      <c r="F46">
        <f>SUM(A46:B46)</f>
        <v>-0.5</v>
      </c>
    </row>
    <row r="49" spans="1:3" ht="19.5" x14ac:dyDescent="0.3">
      <c r="A49" s="1" t="s">
        <v>703</v>
      </c>
    </row>
    <row r="51" spans="1:3" x14ac:dyDescent="0.25">
      <c r="A51" s="68" t="s">
        <v>3</v>
      </c>
      <c r="B51" s="136" t="s">
        <v>46</v>
      </c>
      <c r="C51" s="23" t="s">
        <v>704</v>
      </c>
    </row>
    <row r="52" spans="1:3" x14ac:dyDescent="0.25">
      <c r="A52" s="8"/>
      <c r="B52" s="9"/>
      <c r="C52" s="9" t="str" cm="1">
        <f t="array" ref="C52">CHRONO.COMBINE_DT(A52:B52)</f>
        <v/>
      </c>
    </row>
    <row r="53" spans="1:3" x14ac:dyDescent="0.25">
      <c r="A53" s="11" t="s">
        <v>1</v>
      </c>
      <c r="B53" s="12"/>
      <c r="C53" s="12" t="e" cm="1">
        <f t="array" ref="C53">CHRONO.COMBINE_DT(A53:B53)</f>
        <v>#VALUE!</v>
      </c>
    </row>
    <row r="54" spans="1:3" x14ac:dyDescent="0.25">
      <c r="A54" s="8"/>
      <c r="B54" s="9" t="s">
        <v>1</v>
      </c>
      <c r="C54" s="9" t="e" cm="1">
        <f t="array" ref="C54">CHRONO.COMBINE_DT(A54:B54)</f>
        <v>#VALUE!</v>
      </c>
    </row>
    <row r="55" spans="1:3" x14ac:dyDescent="0.25">
      <c r="A55" s="11" t="e">
        <v>#NUM!</v>
      </c>
      <c r="B55" s="12"/>
      <c r="C55" s="12" t="e" cm="1">
        <f t="array" ref="C55">CHRONO.COMBINE_DT(A55:B55)</f>
        <v>#NUM!</v>
      </c>
    </row>
    <row r="56" spans="1:3" x14ac:dyDescent="0.25">
      <c r="A56" s="8">
        <v>0</v>
      </c>
      <c r="B56" s="9">
        <v>1</v>
      </c>
      <c r="C56" s="9" cm="1">
        <f t="array" ref="C56">CHRONO.COMBINE_DT(A56:B56)</f>
        <v>1</v>
      </c>
    </row>
    <row r="57" spans="1:3" x14ac:dyDescent="0.25">
      <c r="A57" s="11">
        <v>-1</v>
      </c>
      <c r="B57" s="12">
        <v>0</v>
      </c>
      <c r="C57" s="12" cm="1">
        <f t="array" ref="C57">CHRONO.COMBINE_DT(A57:B57)</f>
        <v>-1</v>
      </c>
    </row>
    <row r="58" spans="1:3" x14ac:dyDescent="0.25">
      <c r="A58" s="15">
        <v>-1.5</v>
      </c>
      <c r="B58" s="16"/>
      <c r="C58" s="16" cm="1">
        <f t="array" ref="C58">CHRONO.COMBINE_DT(A58:B58)</f>
        <v>-1.5</v>
      </c>
    </row>
    <row r="59" spans="1:3" x14ac:dyDescent="0.25">
      <c r="A59" s="18"/>
      <c r="B59" s="19">
        <v>1.5</v>
      </c>
      <c r="C59" s="19" cm="1">
        <f t="array" ref="C59">CHRONO.COMBINE_DT(A59:B59)</f>
        <v>1.5</v>
      </c>
    </row>
    <row r="60" spans="1:3" x14ac:dyDescent="0.25">
      <c r="A60" s="15"/>
      <c r="B60" s="16">
        <v>0.7</v>
      </c>
      <c r="C60" s="16" cm="1">
        <f t="array" ref="C60">CHRONO.COMBINE_DT(A60:B60)</f>
        <v>0.7</v>
      </c>
    </row>
    <row r="61" spans="1:3" x14ac:dyDescent="0.25">
      <c r="A61" s="18">
        <v>1</v>
      </c>
      <c r="B61" s="19">
        <v>0.7</v>
      </c>
      <c r="C61" s="19" cm="1">
        <f t="array" ref="C61">CHRONO.COMBINE_DT(A61:B61)</f>
        <v>1.7</v>
      </c>
    </row>
    <row r="62" spans="1:3" x14ac:dyDescent="0.25">
      <c r="A62" s="15">
        <v>1.2</v>
      </c>
      <c r="B62" s="16">
        <v>-1.7</v>
      </c>
      <c r="C62" s="16" cm="1">
        <f t="array" ref="C62">CHRONO.COMBINE_DT(A62:B62)</f>
        <v>-0.5</v>
      </c>
    </row>
    <row r="65" spans="1:6" ht="19.5" x14ac:dyDescent="0.3">
      <c r="A65" s="1" t="s">
        <v>705</v>
      </c>
    </row>
    <row r="67" spans="1:6" x14ac:dyDescent="0.25">
      <c r="A67" s="68" t="s">
        <v>706</v>
      </c>
      <c r="B67" s="451" t="s">
        <v>12</v>
      </c>
      <c r="C67" s="452" t="s">
        <v>35</v>
      </c>
    </row>
    <row r="68" spans="1:6" x14ac:dyDescent="0.25">
      <c r="A68" s="8"/>
      <c r="B68" s="213" t="str" cm="1">
        <f t="array" ref="B68:C68">CHRONO.DT_COMPLICATION(A68)</f>
        <v/>
      </c>
      <c r="C68" s="9" t="str">
        <v/>
      </c>
    </row>
    <row r="69" spans="1:6" x14ac:dyDescent="0.25">
      <c r="A69" s="11" t="s">
        <v>1</v>
      </c>
      <c r="B69" s="214" t="e" cm="1">
        <f t="array" ref="B69">CHRONO.DT_COMPLICATION(A69)</f>
        <v>#VALUE!</v>
      </c>
      <c r="C69" s="12"/>
    </row>
    <row r="70" spans="1:6" x14ac:dyDescent="0.25">
      <c r="A70" s="453">
        <v>0.36458333333333331</v>
      </c>
      <c r="B70" s="213" cm="1">
        <f t="array" ref="B70:C70">CHRONO.DT_COMPLICATION(A70)</f>
        <v>0</v>
      </c>
      <c r="C70" s="9">
        <v>0.36458333333333331</v>
      </c>
    </row>
    <row r="71" spans="1:6" x14ac:dyDescent="0.25">
      <c r="A71" s="11" t="e">
        <v>#NUM!</v>
      </c>
      <c r="B71" s="214" t="e" cm="1">
        <f t="array" ref="B71:C71">CHRONO.DT_COMPLICATION(A71)</f>
        <v>#NUM!</v>
      </c>
      <c r="C71" s="12" t="e">
        <v>#NUM!</v>
      </c>
    </row>
    <row r="72" spans="1:6" x14ac:dyDescent="0.25">
      <c r="A72" s="8">
        <v>0</v>
      </c>
      <c r="B72" s="213" cm="1">
        <f t="array" ref="B72:C72">CHRONO.DT_COMPLICATION(A72)</f>
        <v>0</v>
      </c>
      <c r="C72" s="9">
        <v>0</v>
      </c>
    </row>
    <row r="73" spans="1:6" x14ac:dyDescent="0.25">
      <c r="A73" s="11">
        <v>-1</v>
      </c>
      <c r="B73" s="214" cm="1">
        <f t="array" ref="B73:C73">CHRONO.DT_COMPLICATION(A73)</f>
        <v>-1</v>
      </c>
      <c r="C73" s="12">
        <v>0</v>
      </c>
    </row>
    <row r="74" spans="1:6" x14ac:dyDescent="0.25">
      <c r="A74" s="15">
        <v>-1.5</v>
      </c>
      <c r="B74" s="251" cm="1">
        <f t="array" ref="B74:C74">CHRONO.DT_COMPLICATION(A74)</f>
        <v>-2</v>
      </c>
      <c r="C74" s="16">
        <v>0.5</v>
      </c>
    </row>
    <row r="75" spans="1:6" x14ac:dyDescent="0.25">
      <c r="A75" s="18">
        <v>2.8</v>
      </c>
      <c r="B75" s="371" cm="1">
        <f t="array" ref="B75:C75">CHRONO.DT_COMPLICATION(A75)</f>
        <v>2</v>
      </c>
      <c r="C75" s="19">
        <v>0.79999999999999982</v>
      </c>
    </row>
    <row r="78" spans="1:6" ht="19.5" x14ac:dyDescent="0.3">
      <c r="A78" s="1" t="s">
        <v>708</v>
      </c>
      <c r="E78" s="1"/>
    </row>
    <row r="79" spans="1:6" x14ac:dyDescent="0.25">
      <c r="E79" s="268"/>
    </row>
    <row r="80" spans="1:6" x14ac:dyDescent="0.25">
      <c r="A80" s="21" t="s">
        <v>559</v>
      </c>
      <c r="B80" s="22" t="s">
        <v>188</v>
      </c>
      <c r="C80" s="22" t="s">
        <v>444</v>
      </c>
      <c r="D80" s="22" t="s">
        <v>468</v>
      </c>
      <c r="E80" s="119" t="s">
        <v>12</v>
      </c>
      <c r="F80" s="119" t="s">
        <v>342</v>
      </c>
    </row>
    <row r="81" spans="1:8" x14ac:dyDescent="0.25">
      <c r="A81" s="114"/>
      <c r="B81" s="8"/>
      <c r="C81" s="8"/>
      <c r="D81" s="72"/>
      <c r="E81" s="213" t="str" cm="1">
        <f t="array" ref="E81:F81">CHRONO.ROUND_TO_DT(A81,B81,C81,D81)</f>
        <v/>
      </c>
      <c r="F81" s="365" t="str">
        <v/>
      </c>
    </row>
    <row r="82" spans="1:8" x14ac:dyDescent="0.25">
      <c r="A82" s="115" t="s">
        <v>1</v>
      </c>
      <c r="B82" s="11"/>
      <c r="C82" s="11"/>
      <c r="D82" s="73"/>
      <c r="E82" s="214" t="e" cm="1">
        <f t="array" ref="E82:F82">CHRONO.ROUND_TO_DT(A82,B82,C82,D82)</f>
        <v>#VALUE!</v>
      </c>
      <c r="F82" s="366" t="e">
        <v>#VALUE!</v>
      </c>
    </row>
    <row r="83" spans="1:8" x14ac:dyDescent="0.25">
      <c r="A83" s="114" t="e">
        <v>#DIV/0!</v>
      </c>
      <c r="B83" s="8"/>
      <c r="C83" s="8"/>
      <c r="D83" s="72"/>
      <c r="E83" s="213" t="e" cm="1">
        <f t="array" ref="E83:F83">CHRONO.ROUND_TO_DT(A83,B83,C83,D83)</f>
        <v>#DIV/0!</v>
      </c>
      <c r="F83" s="365" t="e">
        <v>#DIV/0!</v>
      </c>
    </row>
    <row r="84" spans="1:8" x14ac:dyDescent="0.25">
      <c r="A84" s="115">
        <v>0.1</v>
      </c>
      <c r="B84" s="11"/>
      <c r="C84" s="11"/>
      <c r="D84" s="73"/>
      <c r="E84" s="214" cm="1">
        <f t="array" ref="E84:F84">CHRONO.ROUND_TO_DT(A84,B84,C84,D84)</f>
        <v>0</v>
      </c>
      <c r="F84" s="366">
        <v>0.1</v>
      </c>
    </row>
    <row r="85" spans="1:8" x14ac:dyDescent="0.25">
      <c r="A85" s="309">
        <v>1.6659999999999999</v>
      </c>
      <c r="B85" s="307">
        <v>1</v>
      </c>
      <c r="C85" s="307"/>
      <c r="D85" s="276"/>
      <c r="E85" s="213" cm="1">
        <f t="array" ref="E85:F85">CHRONO.ROUND_TO_DT(A85,B85,C85,D85)</f>
        <v>1</v>
      </c>
      <c r="F85" s="365">
        <v>0</v>
      </c>
      <c r="H85" s="368"/>
    </row>
    <row r="86" spans="1:8" x14ac:dyDescent="0.25">
      <c r="A86" s="115">
        <v>0.25001000000000001</v>
      </c>
      <c r="B86" s="11">
        <v>4</v>
      </c>
      <c r="C86" s="11">
        <v>1</v>
      </c>
      <c r="D86" s="73">
        <v>-1</v>
      </c>
      <c r="E86" s="214" cm="1">
        <f t="array" ref="E86:F86">CHRONO.ROUND_TO_DT(A86,B86,C86,D86)</f>
        <v>0</v>
      </c>
      <c r="F86" s="366">
        <v>0.25000925925925926</v>
      </c>
      <c r="H86" s="368"/>
    </row>
    <row r="87" spans="1:8" x14ac:dyDescent="0.25">
      <c r="A87" s="246">
        <v>-0.95</v>
      </c>
      <c r="B87" s="112">
        <v>3</v>
      </c>
      <c r="C87" s="112"/>
      <c r="D87" s="165"/>
      <c r="E87" s="213" cm="1">
        <f t="array" ref="E87:F87">CHRONO.ROUND_TO_DT(A87,B87,C87,D87)</f>
        <v>-1</v>
      </c>
      <c r="F87" s="365">
        <v>0.05</v>
      </c>
      <c r="H87" s="62"/>
    </row>
    <row r="88" spans="1:8" x14ac:dyDescent="0.25">
      <c r="A88" s="116">
        <v>-0.97</v>
      </c>
      <c r="B88" s="35">
        <v>2</v>
      </c>
      <c r="C88" s="35"/>
      <c r="D88" s="126">
        <v>1</v>
      </c>
      <c r="E88" s="221" cm="1">
        <f t="array" ref="E88:F88">CHRONO.ROUND_TO_DT(A88,B88,C88,D88)</f>
        <v>-1</v>
      </c>
      <c r="F88" s="367">
        <v>4.1666666666666664E-2</v>
      </c>
    </row>
    <row r="89" spans="1:8" x14ac:dyDescent="0.25">
      <c r="A89" s="364"/>
      <c r="F89" s="454"/>
    </row>
    <row r="91" spans="1:8" ht="19.5" x14ac:dyDescent="0.3">
      <c r="A91" s="1" t="s">
        <v>709</v>
      </c>
      <c r="B91" s="1"/>
      <c r="C91" s="1"/>
      <c r="D91" s="1"/>
    </row>
    <row r="93" spans="1:8" x14ac:dyDescent="0.25">
      <c r="A93" s="4" t="s">
        <v>49</v>
      </c>
      <c r="B93" s="5" t="s">
        <v>50</v>
      </c>
      <c r="C93" s="5" t="s">
        <v>51</v>
      </c>
      <c r="D93" s="5" t="s">
        <v>442</v>
      </c>
      <c r="E93" s="161" t="s">
        <v>110</v>
      </c>
    </row>
    <row r="94" spans="1:8" x14ac:dyDescent="0.25">
      <c r="A94" s="7">
        <v>24</v>
      </c>
      <c r="B94" s="8">
        <v>0</v>
      </c>
      <c r="C94" s="8">
        <v>0</v>
      </c>
      <c r="D94" s="8"/>
      <c r="E94" s="162" t="b" cm="1">
        <f t="array" ref="E94">CHRONO.IS_VALID_TIME_OF_DAY(A94:C94,D94)</f>
        <v>1</v>
      </c>
    </row>
    <row r="95" spans="1:8" x14ac:dyDescent="0.25">
      <c r="A95" s="10">
        <v>24</v>
      </c>
      <c r="B95" s="11">
        <v>0</v>
      </c>
      <c r="C95" s="11">
        <v>0</v>
      </c>
      <c r="D95" s="11">
        <v>1</v>
      </c>
      <c r="E95" s="163" t="b" cm="1">
        <f t="array" ref="E95">CHRONO.IS_VALID_TIME_OF_DAY(A95:C95,D95)</f>
        <v>1</v>
      </c>
    </row>
    <row r="96" spans="1:8" x14ac:dyDescent="0.25">
      <c r="A96" s="7">
        <v>23</v>
      </c>
      <c r="B96" s="8">
        <v>59</v>
      </c>
      <c r="C96" s="250">
        <v>59.999999999899998</v>
      </c>
      <c r="D96" s="8"/>
      <c r="E96" s="162" t="b" cm="1">
        <f t="array" ref="E96">CHRONO.IS_VALID_TIME_OF_DAY(A96:C96,D96)</f>
        <v>1</v>
      </c>
    </row>
    <row r="97" spans="1:11" x14ac:dyDescent="0.25">
      <c r="A97" s="10">
        <v>24</v>
      </c>
      <c r="B97" s="11">
        <v>0</v>
      </c>
      <c r="C97" s="11">
        <v>1</v>
      </c>
      <c r="D97" s="11">
        <v>1</v>
      </c>
      <c r="E97" s="163" t="b" cm="1">
        <f t="array" ref="E97">CHRONO.IS_VALID_TIME_OF_DAY(A97:C97,D97)</f>
        <v>0</v>
      </c>
    </row>
    <row r="98" spans="1:11" x14ac:dyDescent="0.25">
      <c r="A98" s="7">
        <v>0</v>
      </c>
      <c r="B98" s="8">
        <v>0</v>
      </c>
      <c r="C98" s="8">
        <v>12.5</v>
      </c>
      <c r="D98" s="8"/>
      <c r="E98" s="162" t="b" cm="1">
        <f t="array" ref="E98">CHRONO.IS_VALID_TIME_OF_DAY(A98:C98,D98)</f>
        <v>1</v>
      </c>
    </row>
    <row r="99" spans="1:11" x14ac:dyDescent="0.25">
      <c r="A99" s="10">
        <v>0</v>
      </c>
      <c r="B99" s="11">
        <v>60</v>
      </c>
      <c r="C99" s="11">
        <v>0</v>
      </c>
      <c r="D99" s="11"/>
      <c r="E99" s="163" t="b" cm="1">
        <f t="array" ref="E99">CHRONO.IS_VALID_TIME_OF_DAY(A99:C99,D99)</f>
        <v>0</v>
      </c>
    </row>
    <row r="100" spans="1:11" x14ac:dyDescent="0.25">
      <c r="A100" s="27" t="e">
        <v>#N/A</v>
      </c>
      <c r="B100" s="15"/>
      <c r="C100" s="15"/>
      <c r="D100" s="15"/>
      <c r="E100" s="252" t="b" cm="1">
        <f t="array" ref="E100">CHRONO.IS_VALID_TIME_OF_DAY(A100:C100,D100)</f>
        <v>0</v>
      </c>
    </row>
    <row r="101" spans="1:11" x14ac:dyDescent="0.25">
      <c r="K101" s="62"/>
    </row>
    <row r="102" spans="1:11" x14ac:dyDescent="0.25">
      <c r="K102" s="118"/>
    </row>
    <row r="103" spans="1:11" ht="19.5" x14ac:dyDescent="0.3">
      <c r="A103" s="1" t="s">
        <v>431</v>
      </c>
      <c r="C103" s="1"/>
    </row>
    <row r="105" spans="1:11" x14ac:dyDescent="0.25">
      <c r="A105" s="4" t="s">
        <v>49</v>
      </c>
      <c r="B105" s="5" t="s">
        <v>50</v>
      </c>
      <c r="C105" s="5" t="s">
        <v>51</v>
      </c>
      <c r="D105" s="161" t="s">
        <v>359</v>
      </c>
    </row>
    <row r="106" spans="1:11" x14ac:dyDescent="0.25">
      <c r="A106" s="7"/>
      <c r="B106" s="8"/>
      <c r="C106" s="8"/>
      <c r="D106" s="321" t="str" cm="1">
        <f t="array" ref="D106">CHRONO.TIME_OF_DAY(A106:C106)</f>
        <v/>
      </c>
    </row>
    <row r="107" spans="1:11" x14ac:dyDescent="0.25">
      <c r="A107" s="10">
        <v>24</v>
      </c>
      <c r="B107" s="11">
        <v>0</v>
      </c>
      <c r="C107" s="11">
        <v>0</v>
      </c>
      <c r="D107" s="322" cm="1">
        <f t="array" ref="D107">CHRONO.TIME_OF_DAY(A107:C107)</f>
        <v>1</v>
      </c>
    </row>
    <row r="108" spans="1:11" x14ac:dyDescent="0.25">
      <c r="A108" s="7">
        <v>23</v>
      </c>
      <c r="B108" s="8">
        <v>59</v>
      </c>
      <c r="C108" s="250">
        <v>59.999999999899998</v>
      </c>
      <c r="D108" s="321" cm="1">
        <f t="array" ref="D108">CHRONO.TIME_OF_DAY(A108:C108)</f>
        <v>0.99999999999999889</v>
      </c>
    </row>
    <row r="109" spans="1:11" x14ac:dyDescent="0.25">
      <c r="A109" s="10">
        <v>24</v>
      </c>
      <c r="B109" s="11">
        <v>0</v>
      </c>
      <c r="C109" s="11">
        <v>1</v>
      </c>
      <c r="D109" s="322" t="e" cm="1">
        <f t="array" ref="D109">CHRONO.TIME_OF_DAY(A109:C109)</f>
        <v>#NUM!</v>
      </c>
    </row>
    <row r="110" spans="1:11" x14ac:dyDescent="0.25">
      <c r="A110" s="7">
        <v>0</v>
      </c>
      <c r="B110" s="8">
        <v>0</v>
      </c>
      <c r="C110" s="8">
        <v>12.5</v>
      </c>
      <c r="D110" s="321" cm="1">
        <f t="array" ref="D110">CHRONO.TIME_OF_DAY(A110:C110)</f>
        <v>1.4467592592592592E-4</v>
      </c>
    </row>
    <row r="111" spans="1:11" x14ac:dyDescent="0.25">
      <c r="A111" s="10">
        <v>0</v>
      </c>
      <c r="B111" s="11">
        <v>0</v>
      </c>
      <c r="C111" s="11">
        <v>0</v>
      </c>
      <c r="D111" s="322" cm="1">
        <f t="array" ref="D111">CHRONO.TIME_OF_DAY(A111:C111)</f>
        <v>0</v>
      </c>
    </row>
    <row r="112" spans="1:11" x14ac:dyDescent="0.25">
      <c r="A112" s="27" t="e">
        <v>#N/A</v>
      </c>
      <c r="B112" s="15"/>
      <c r="C112" s="15"/>
      <c r="D112" s="323" t="e" cm="1">
        <f t="array" ref="D112">CHRONO.TIME_OF_DAY(A112:C112)</f>
        <v>#N/A</v>
      </c>
    </row>
    <row r="114" spans="1:11" x14ac:dyDescent="0.25">
      <c r="K114" s="62"/>
    </row>
    <row r="115" spans="1:11" ht="19.5" x14ac:dyDescent="0.3">
      <c r="A115" s="1" t="s">
        <v>560</v>
      </c>
      <c r="E115" s="1"/>
      <c r="K115" s="62"/>
    </row>
    <row r="116" spans="1:11" x14ac:dyDescent="0.25">
      <c r="E116" s="268"/>
    </row>
    <row r="117" spans="1:11" x14ac:dyDescent="0.25">
      <c r="A117" s="21" t="s">
        <v>559</v>
      </c>
      <c r="B117" s="22" t="s">
        <v>188</v>
      </c>
      <c r="C117" s="22" t="s">
        <v>444</v>
      </c>
      <c r="D117" s="22" t="s">
        <v>468</v>
      </c>
      <c r="E117" s="22" t="s">
        <v>12</v>
      </c>
      <c r="F117" s="22" t="s">
        <v>189</v>
      </c>
      <c r="G117" s="22" t="s">
        <v>89</v>
      </c>
      <c r="H117" s="71" t="s">
        <v>199</v>
      </c>
    </row>
    <row r="118" spans="1:11" x14ac:dyDescent="0.25">
      <c r="A118" s="114"/>
      <c r="B118" s="8"/>
      <c r="C118" s="8"/>
      <c r="D118" s="72"/>
      <c r="E118" s="8" t="str" cm="1">
        <f t="array" ref="E118:H118">CHRONO.DAY_AND_TIME_TO_DHMS(A118,B118,C118,D118)</f>
        <v/>
      </c>
      <c r="F118" s="8" t="str">
        <v/>
      </c>
      <c r="G118" s="8" t="str">
        <v/>
      </c>
      <c r="H118" s="324" t="str">
        <v/>
      </c>
    </row>
    <row r="119" spans="1:11" x14ac:dyDescent="0.25">
      <c r="A119" s="115" t="s">
        <v>1</v>
      </c>
      <c r="B119" s="11"/>
      <c r="C119" s="11"/>
      <c r="D119" s="73"/>
      <c r="E119" s="11" t="e" cm="1">
        <f t="array" ref="E119:H119">CHRONO.DAY_AND_TIME_TO_DHMS(A119,B119,C119,D119)</f>
        <v>#VALUE!</v>
      </c>
      <c r="F119" s="11" t="e">
        <v>#VALUE!</v>
      </c>
      <c r="G119" s="11" t="e">
        <v>#VALUE!</v>
      </c>
      <c r="H119" s="325" t="e">
        <v>#VALUE!</v>
      </c>
    </row>
    <row r="120" spans="1:11" x14ac:dyDescent="0.25">
      <c r="A120" s="114" t="e">
        <v>#DIV/0!</v>
      </c>
      <c r="B120" s="8"/>
      <c r="C120" s="8"/>
      <c r="D120" s="72"/>
      <c r="E120" s="8" t="e" cm="1">
        <f t="array" ref="E120:H120">CHRONO.DAY_AND_TIME_TO_DHMS(A120,B120,C120,D120)</f>
        <v>#DIV/0!</v>
      </c>
      <c r="F120" s="8" t="e">
        <v>#DIV/0!</v>
      </c>
      <c r="G120" s="8" t="e">
        <v>#DIV/0!</v>
      </c>
      <c r="H120" s="324" t="e">
        <v>#DIV/0!</v>
      </c>
    </row>
    <row r="121" spans="1:11" x14ac:dyDescent="0.25">
      <c r="A121" s="115">
        <v>0</v>
      </c>
      <c r="B121" s="11"/>
      <c r="C121" s="11"/>
      <c r="D121" s="73"/>
      <c r="E121" s="11" cm="1">
        <f t="array" ref="E121:H121">CHRONO.DAY_AND_TIME_TO_DHMS(A121,B121,C121,D121)</f>
        <v>0</v>
      </c>
      <c r="F121" s="11">
        <v>0</v>
      </c>
      <c r="G121" s="11">
        <v>0</v>
      </c>
      <c r="H121" s="325">
        <v>0</v>
      </c>
    </row>
    <row r="122" spans="1:11" x14ac:dyDescent="0.25">
      <c r="A122" s="309">
        <v>1</v>
      </c>
      <c r="B122" s="307"/>
      <c r="C122" s="307"/>
      <c r="D122" s="276"/>
      <c r="E122" s="8" cm="1">
        <f t="array" ref="E122:H122">CHRONO.DAY_AND_TIME_TO_DHMS(A122,B122,C122,D122)</f>
        <v>1</v>
      </c>
      <c r="F122" s="8">
        <v>0</v>
      </c>
      <c r="G122" s="8">
        <v>0</v>
      </c>
      <c r="H122" s="324">
        <v>0</v>
      </c>
    </row>
    <row r="123" spans="1:11" x14ac:dyDescent="0.25">
      <c r="A123" s="115">
        <v>1</v>
      </c>
      <c r="B123" s="11">
        <v>2</v>
      </c>
      <c r="C123" s="11"/>
      <c r="D123" s="73"/>
      <c r="E123" s="11" cm="1">
        <f t="array" ref="E123:H123">CHRONO.DAY_AND_TIME_TO_DHMS(A123,B123,C123,D123)</f>
        <v>1</v>
      </c>
      <c r="F123" s="11">
        <v>0</v>
      </c>
      <c r="G123" s="11" t="str">
        <v/>
      </c>
      <c r="H123" s="325" t="str">
        <v/>
      </c>
    </row>
    <row r="124" spans="1:11" x14ac:dyDescent="0.25">
      <c r="A124" s="246">
        <v>0.9</v>
      </c>
      <c r="B124" s="112">
        <v>1</v>
      </c>
      <c r="C124" s="112"/>
      <c r="D124" s="165">
        <v>1</v>
      </c>
      <c r="E124" s="8" cm="1">
        <f t="array" ref="E124:H124">CHRONO.DAY_AND_TIME_TO_DHMS(A124,B124,C124,D124)</f>
        <v>1</v>
      </c>
      <c r="F124" s="8" t="str">
        <v/>
      </c>
      <c r="G124" s="8" t="str">
        <v/>
      </c>
      <c r="H124" s="324" t="str">
        <v/>
      </c>
    </row>
    <row r="125" spans="1:11" x14ac:dyDescent="0.25">
      <c r="A125" s="116">
        <v>0.11111210000000001</v>
      </c>
      <c r="B125" s="35"/>
      <c r="C125" s="35">
        <v>1</v>
      </c>
      <c r="D125" s="126"/>
      <c r="E125" s="221" cm="1">
        <f t="array" ref="E125:H125">CHRONO.DAY_AND_TIME_TO_DHMS(A125,B125,C125,D125)</f>
        <v>0</v>
      </c>
      <c r="F125" s="35">
        <v>2</v>
      </c>
      <c r="G125" s="35">
        <v>40</v>
      </c>
      <c r="H125" s="326">
        <v>0.1</v>
      </c>
    </row>
    <row r="128" spans="1:11" ht="19.5" x14ac:dyDescent="0.3">
      <c r="A128" s="1" t="s">
        <v>710</v>
      </c>
      <c r="E128" s="1"/>
    </row>
    <row r="129" spans="1:11" x14ac:dyDescent="0.25">
      <c r="E129" s="268"/>
    </row>
    <row r="130" spans="1:11" x14ac:dyDescent="0.25">
      <c r="A130" s="21" t="s">
        <v>3</v>
      </c>
      <c r="B130" s="22" t="s">
        <v>49</v>
      </c>
      <c r="C130" s="22" t="s">
        <v>50</v>
      </c>
      <c r="D130" s="22" t="s">
        <v>51</v>
      </c>
      <c r="E130" s="22" t="s">
        <v>188</v>
      </c>
      <c r="F130" s="22" t="s">
        <v>444</v>
      </c>
      <c r="G130" s="22" t="s">
        <v>468</v>
      </c>
      <c r="H130" s="22" t="s">
        <v>12</v>
      </c>
      <c r="I130" s="22" t="s">
        <v>189</v>
      </c>
      <c r="J130" s="22" t="s">
        <v>89</v>
      </c>
      <c r="K130" s="71" t="s">
        <v>199</v>
      </c>
    </row>
    <row r="131" spans="1:11" x14ac:dyDescent="0.25">
      <c r="A131" s="7"/>
      <c r="B131" s="8"/>
      <c r="C131" s="8"/>
      <c r="D131" s="316"/>
      <c r="E131" s="8"/>
      <c r="F131" s="8"/>
      <c r="G131" s="72"/>
      <c r="H131" s="8" t="e" cm="1">
        <f t="array" aca="1" ref="H131" ca="1">CHRONO.RESOLVE_DAY_AND_TIME_DHMS(A131:D131,E131,F131,G131)</f>
        <v>#NAME?</v>
      </c>
      <c r="I131" s="8"/>
      <c r="J131" s="8"/>
      <c r="K131" s="324"/>
    </row>
    <row r="132" spans="1:11" x14ac:dyDescent="0.25">
      <c r="A132" s="10" t="s">
        <v>1</v>
      </c>
      <c r="B132" s="11"/>
      <c r="C132" s="11"/>
      <c r="D132" s="317"/>
      <c r="E132" s="11"/>
      <c r="F132" s="11"/>
      <c r="G132" s="73"/>
      <c r="H132" s="11" t="e" cm="1">
        <f t="array" aca="1" ref="H132" ca="1">CHRONO.RESOLVE_DAY_AND_TIME_DHMS(A132:D132,E132,F132,G132)</f>
        <v>#NAME?</v>
      </c>
      <c r="I132" s="11"/>
      <c r="J132" s="11"/>
      <c r="K132" s="325"/>
    </row>
    <row r="133" spans="1:11" x14ac:dyDescent="0.25">
      <c r="A133" s="7" t="e">
        <v>#DIV/0!</v>
      </c>
      <c r="B133" s="8"/>
      <c r="C133" s="8"/>
      <c r="D133" s="316"/>
      <c r="E133" s="8"/>
      <c r="F133" s="8"/>
      <c r="G133" s="72"/>
      <c r="H133" s="8" t="e" cm="1">
        <f t="array" aca="1" ref="H133" ca="1">CHRONO.RESOLVE_DAY_AND_TIME_DHMS(A133:D133,E133,F133,G133)</f>
        <v>#NAME?</v>
      </c>
      <c r="I133" s="8"/>
      <c r="J133" s="8"/>
      <c r="K133" s="324"/>
    </row>
    <row r="134" spans="1:11" x14ac:dyDescent="0.25">
      <c r="A134" s="10">
        <v>0</v>
      </c>
      <c r="B134" s="11"/>
      <c r="C134" s="11"/>
      <c r="D134" s="317"/>
      <c r="E134" s="11"/>
      <c r="F134" s="11"/>
      <c r="G134" s="73"/>
      <c r="H134" s="11" t="e" cm="1">
        <f t="array" aca="1" ref="H134" ca="1">CHRONO.RESOLVE_DAY_AND_TIME_DHMS(A134:D134,E134,F134,G134)</f>
        <v>#NAME?</v>
      </c>
      <c r="I134" s="11"/>
      <c r="J134" s="11"/>
      <c r="K134" s="325"/>
    </row>
    <row r="135" spans="1:11" x14ac:dyDescent="0.25">
      <c r="A135" s="327"/>
      <c r="B135" s="328">
        <v>23</v>
      </c>
      <c r="C135" s="328">
        <v>59</v>
      </c>
      <c r="D135" s="318">
        <v>55.5</v>
      </c>
      <c r="E135" s="307">
        <v>4</v>
      </c>
      <c r="F135" s="307">
        <v>0</v>
      </c>
      <c r="G135" s="276">
        <v>-1</v>
      </c>
      <c r="H135" s="8" t="e" cm="1">
        <f t="array" aca="1" ref="H135" ca="1">CHRONO.RESOLVE_DAY_AND_TIME_DHMS(A135:D135,E135,F135,G135)</f>
        <v>#NAME?</v>
      </c>
      <c r="I135" s="8"/>
      <c r="J135" s="8"/>
      <c r="K135" s="324"/>
    </row>
    <row r="136" spans="1:11" x14ac:dyDescent="0.25">
      <c r="A136" s="10"/>
      <c r="B136" s="11"/>
      <c r="C136" s="11"/>
      <c r="D136" s="317">
        <v>59</v>
      </c>
      <c r="E136" s="11">
        <v>3</v>
      </c>
      <c r="F136" s="11"/>
      <c r="G136" s="73"/>
      <c r="H136" s="11" t="e" cm="1">
        <f t="array" aca="1" ref="H136" ca="1">CHRONO.RESOLVE_DAY_AND_TIME_DHMS(A136:D136,E136,F136,G136)</f>
        <v>#NAME?</v>
      </c>
      <c r="I136" s="11"/>
      <c r="J136" s="11"/>
      <c r="K136" s="325"/>
    </row>
    <row r="137" spans="1:11" x14ac:dyDescent="0.25">
      <c r="A137" s="135">
        <v>-1</v>
      </c>
      <c r="B137" s="112">
        <v>24</v>
      </c>
      <c r="C137" s="112"/>
      <c r="D137" s="319"/>
      <c r="E137" s="112">
        <v>1</v>
      </c>
      <c r="F137" s="112"/>
      <c r="G137" s="165"/>
      <c r="H137" s="8" t="e" cm="1">
        <f t="array" aca="1" ref="H137" ca="1">CHRONO.RESOLVE_DAY_AND_TIME_DHMS(A137:D137,E137,F137,G137)</f>
        <v>#NAME?</v>
      </c>
      <c r="I137" s="8"/>
      <c r="J137" s="8"/>
      <c r="K137" s="324"/>
    </row>
    <row r="138" spans="1:11" x14ac:dyDescent="0.25">
      <c r="A138" s="57">
        <v>-8</v>
      </c>
      <c r="B138" s="35">
        <v>47</v>
      </c>
      <c r="C138" s="35">
        <v>59</v>
      </c>
      <c r="D138" s="320">
        <v>0</v>
      </c>
      <c r="E138" s="35"/>
      <c r="F138" s="35"/>
      <c r="G138" s="126"/>
      <c r="H138" s="221" t="e" cm="1">
        <f t="array" aca="1" ref="H138" ca="1">CHRONO.RESOLVE_DAY_AND_TIME_DHMS(A138:D138,E138,F138,G138)</f>
        <v>#NAME?</v>
      </c>
      <c r="I138" s="35"/>
      <c r="J138" s="35"/>
      <c r="K138" s="326"/>
    </row>
    <row r="141" spans="1:11" ht="19.5" x14ac:dyDescent="0.3">
      <c r="A141" s="1" t="s">
        <v>449</v>
      </c>
      <c r="C141" s="1"/>
      <c r="E141" s="1"/>
      <c r="G141" s="1"/>
    </row>
    <row r="143" spans="1:11" x14ac:dyDescent="0.25">
      <c r="A143" s="21" t="s">
        <v>422</v>
      </c>
      <c r="B143" s="22" t="s">
        <v>365</v>
      </c>
      <c r="C143" s="185" t="s">
        <v>189</v>
      </c>
      <c r="D143" s="5" t="s">
        <v>89</v>
      </c>
      <c r="E143" s="71" t="s">
        <v>199</v>
      </c>
      <c r="F143" s="71" t="s">
        <v>342</v>
      </c>
    </row>
    <row r="144" spans="1:11" x14ac:dyDescent="0.25">
      <c r="A144" s="7"/>
      <c r="B144" s="8"/>
      <c r="C144" s="213" t="str" cm="1">
        <f t="array" ref="C144:E144">CHRONO.PARSE_TIME_OF_DAY_HMS($A144,B144)</f>
        <v/>
      </c>
      <c r="D144" s="8" t="str">
        <v/>
      </c>
      <c r="E144" s="121" t="str">
        <v/>
      </c>
      <c r="F144" s="333" t="str" cm="1">
        <f t="array" ref="F144">CHRONO.TIME_OF_DAY(_xlfn.ANCHORARRAY(C144))</f>
        <v/>
      </c>
    </row>
    <row r="145" spans="1:11" x14ac:dyDescent="0.25">
      <c r="A145" s="10" t="s">
        <v>1</v>
      </c>
      <c r="B145" s="11"/>
      <c r="C145" s="214" t="e" cm="1">
        <f t="array" ref="C145:E145">CHRONO.PARSE_TIME_OF_DAY_HMS($A145,B145)</f>
        <v>#VALUE!</v>
      </c>
      <c r="D145" s="11" t="e">
        <v>#VALUE!</v>
      </c>
      <c r="E145" s="122" t="e">
        <v>#VALUE!</v>
      </c>
      <c r="F145" s="334" t="e" cm="1">
        <f t="array" ref="F145">CHRONO.TIME_OF_DAY(_xlfn.ANCHORARRAY(C145))</f>
        <v>#VALUE!</v>
      </c>
      <c r="K145" s="102"/>
    </row>
    <row r="146" spans="1:11" x14ac:dyDescent="0.25">
      <c r="A146" s="7" t="s">
        <v>360</v>
      </c>
      <c r="B146" s="8">
        <v>1</v>
      </c>
      <c r="C146" s="213" cm="1">
        <f t="array" ref="C146:E146">CHRONO.PARSE_TIME_OF_DAY_HMS($A146,B146)</f>
        <v>14</v>
      </c>
      <c r="D146" s="8">
        <v>35</v>
      </c>
      <c r="E146" s="121">
        <v>23.765000000000001</v>
      </c>
      <c r="F146" s="333" cm="1">
        <f t="array" ref="F146">CHRONO.TIME_OF_DAY(_xlfn.ANCHORARRAY(C146))</f>
        <v>0.60791394675925936</v>
      </c>
    </row>
    <row r="147" spans="1:11" x14ac:dyDescent="0.25">
      <c r="A147" s="10" t="s">
        <v>362</v>
      </c>
      <c r="B147" s="11"/>
      <c r="C147" s="214" cm="1">
        <f t="array" ref="C147:E147">CHRONO.PARSE_TIME_OF_DAY_HMS($A147,B147)</f>
        <v>0</v>
      </c>
      <c r="D147" s="11">
        <v>1</v>
      </c>
      <c r="E147" s="122">
        <v>0</v>
      </c>
      <c r="F147" s="334" cm="1">
        <f t="array" ref="F147">CHRONO.TIME_OF_DAY(_xlfn.ANCHORARRAY(C147))</f>
        <v>6.9444444444444447E-4</v>
      </c>
    </row>
    <row r="148" spans="1:11" x14ac:dyDescent="0.25">
      <c r="A148" s="44">
        <v>14</v>
      </c>
      <c r="B148" s="8"/>
      <c r="C148" s="213" cm="1">
        <f t="array" ref="C148:E148">CHRONO.PARSE_TIME_OF_DAY_HMS($A148,B148)</f>
        <v>14</v>
      </c>
      <c r="D148" s="8">
        <v>0</v>
      </c>
      <c r="E148" s="121">
        <v>0</v>
      </c>
      <c r="F148" s="333" cm="1">
        <f t="array" ref="F148">CHRONO.TIME_OF_DAY(_xlfn.ANCHORARRAY(C148))</f>
        <v>0.58333333333333337</v>
      </c>
    </row>
    <row r="149" spans="1:11" x14ac:dyDescent="0.25">
      <c r="A149" s="41" t="s">
        <v>472</v>
      </c>
      <c r="B149" s="11"/>
      <c r="C149" s="214" cm="1">
        <f t="array" ref="C149:E149">CHRONO.PARSE_TIME_OF_DAY_HMS($A149,B149)</f>
        <v>17</v>
      </c>
      <c r="D149" s="11">
        <v>59</v>
      </c>
      <c r="E149" s="122">
        <v>59.999000000000002</v>
      </c>
      <c r="F149" s="334" cm="1">
        <f t="array" ref="F149">CHRONO.TIME_OF_DAY(_xlfn.ANCHORARRAY(C149))</f>
        <v>0.74999998842592597</v>
      </c>
    </row>
    <row r="150" spans="1:11" x14ac:dyDescent="0.25">
      <c r="A150" s="44" t="s">
        <v>361</v>
      </c>
      <c r="B150" s="8"/>
      <c r="C150" s="213" cm="1">
        <f t="array" ref="C150:E150">CHRONO.PARSE_TIME_OF_DAY_HMS($A150,B150)</f>
        <v>24</v>
      </c>
      <c r="D150" s="8">
        <v>0</v>
      </c>
      <c r="E150" s="121">
        <v>0</v>
      </c>
      <c r="F150" s="333" cm="1">
        <f t="array" ref="F150">CHRONO.TIME_OF_DAY(_xlfn.ANCHORARRAY(C150))</f>
        <v>1</v>
      </c>
      <c r="K150" s="102"/>
    </row>
    <row r="151" spans="1:11" x14ac:dyDescent="0.25">
      <c r="A151" s="41" t="s">
        <v>448</v>
      </c>
      <c r="B151" s="11"/>
      <c r="C151" s="214" t="e" cm="1">
        <f t="array" ref="C151:E151">CHRONO.PARSE_TIME_OF_DAY_HMS($A151,B151)</f>
        <v>#NUM!</v>
      </c>
      <c r="D151" s="11" t="e">
        <v>#NUM!</v>
      </c>
      <c r="E151" s="122" t="e">
        <v>#NUM!</v>
      </c>
      <c r="F151" s="334" t="e" cm="1">
        <f t="array" ref="F151">CHRONO.TIME_OF_DAY(_xlfn.ANCHORARRAY(C151))</f>
        <v>#NUM!</v>
      </c>
    </row>
    <row r="152" spans="1:11" x14ac:dyDescent="0.25">
      <c r="A152" s="27" t="s">
        <v>409</v>
      </c>
      <c r="B152" s="15"/>
      <c r="C152" s="251" cm="1">
        <f t="array" ref="C152:E152">CHRONO.PARSE_TIME_OF_DAY_HMS($A152,B152)</f>
        <v>17</v>
      </c>
      <c r="D152" s="15">
        <v>0</v>
      </c>
      <c r="E152" s="312">
        <v>0</v>
      </c>
      <c r="F152" s="335" cm="1">
        <f t="array" ref="F152">CHRONO.TIME_OF_DAY(_xlfn.ANCHORARRAY(C152))</f>
        <v>0.70833333333333337</v>
      </c>
    </row>
    <row r="155" spans="1:11" ht="19.5" x14ac:dyDescent="0.3">
      <c r="A155" s="1" t="s">
        <v>453</v>
      </c>
      <c r="K155" s="102"/>
    </row>
    <row r="157" spans="1:11" x14ac:dyDescent="0.25">
      <c r="A157" s="21" t="s">
        <v>422</v>
      </c>
      <c r="B157" s="22" t="s">
        <v>365</v>
      </c>
      <c r="C157" s="200" t="s">
        <v>359</v>
      </c>
      <c r="D157" s="118"/>
    </row>
    <row r="158" spans="1:11" x14ac:dyDescent="0.25">
      <c r="A158" s="114"/>
      <c r="B158" s="72"/>
      <c r="C158" s="277" t="str" cm="1">
        <f t="array" ref="C158">CHRONO.PARSE_TIME_OF_DAY($A158, $B158)</f>
        <v/>
      </c>
      <c r="D158" s="118"/>
    </row>
    <row r="159" spans="1:11" x14ac:dyDescent="0.25">
      <c r="A159" s="115" t="s">
        <v>1</v>
      </c>
      <c r="B159" s="73"/>
      <c r="C159" s="278" t="e" cm="1">
        <f t="array" ref="C159">CHRONO.PARSE_TIME_OF_DAY($A159, $B159)</f>
        <v>#VALUE!</v>
      </c>
      <c r="D159" s="118"/>
    </row>
    <row r="160" spans="1:11" x14ac:dyDescent="0.25">
      <c r="A160" s="114" t="s">
        <v>432</v>
      </c>
      <c r="B160" s="72"/>
      <c r="C160" s="277" cm="1">
        <f t="array" ref="C160">CHRONO.PARSE_TIME_OF_DAY($A160, $B160)</f>
        <v>0.10791394675925925</v>
      </c>
      <c r="D160" s="118"/>
    </row>
    <row r="161" spans="1:3" x14ac:dyDescent="0.25">
      <c r="A161" s="115" t="s">
        <v>153</v>
      </c>
      <c r="B161" s="73"/>
      <c r="C161" s="278" cm="1">
        <f t="array" ref="C161">CHRONO.PARSE_TIME_OF_DAY($A161, $B161)</f>
        <v>0.52458055555555561</v>
      </c>
    </row>
    <row r="162" spans="1:3" x14ac:dyDescent="0.25">
      <c r="A162" s="309" t="s">
        <v>435</v>
      </c>
      <c r="B162" s="276"/>
      <c r="C162" s="277" t="e" cm="1">
        <f t="array" ref="C162">CHRONO.PARSE_TIME_OF_DAY($A162, $B162)</f>
        <v>#VALUE!</v>
      </c>
    </row>
    <row r="163" spans="1:3" x14ac:dyDescent="0.25">
      <c r="A163" s="115" t="s">
        <v>154</v>
      </c>
      <c r="B163" s="73"/>
      <c r="C163" s="278" cm="1">
        <f t="array" ref="C163">CHRONO.PARSE_TIME_OF_DAY($A163, $B163)</f>
        <v>0.47291666666666665</v>
      </c>
    </row>
    <row r="164" spans="1:3" x14ac:dyDescent="0.25">
      <c r="A164" s="246" t="s">
        <v>183</v>
      </c>
      <c r="B164" s="165"/>
      <c r="C164" s="279" cm="1">
        <f t="array" ref="C164">CHRONO.PARSE_TIME_OF_DAY($A164, $B164)</f>
        <v>6.6769777662037036E-6</v>
      </c>
    </row>
    <row r="165" spans="1:3" x14ac:dyDescent="0.25">
      <c r="A165" s="116" t="s">
        <v>255</v>
      </c>
      <c r="B165" s="126"/>
      <c r="C165" s="280" cm="1">
        <f t="array" ref="C165">CHRONO.PARSE_TIME_OF_DAY($A165, $B165)</f>
        <v>1.1574074074074074E-8</v>
      </c>
    </row>
    <row r="166" spans="1:3" x14ac:dyDescent="0.25">
      <c r="A166" s="114" t="s">
        <v>363</v>
      </c>
      <c r="B166" s="72"/>
      <c r="C166" s="277" cm="1">
        <f t="array" ref="C166">CHRONO.PARSE_TIME_OF_DAY($A166, $B166)</f>
        <v>2.4788951760416667E-2</v>
      </c>
    </row>
    <row r="167" spans="1:3" x14ac:dyDescent="0.25">
      <c r="A167" s="308" t="s">
        <v>437</v>
      </c>
      <c r="B167" s="73"/>
      <c r="C167" s="278" cm="1">
        <f t="array" ref="C167">CHRONO.PARSE_TIME_OF_DAY($A167, $B167)</f>
        <v>2.4826388888888891E-2</v>
      </c>
    </row>
    <row r="168" spans="1:3" x14ac:dyDescent="0.25">
      <c r="A168" s="114" t="s">
        <v>438</v>
      </c>
      <c r="B168" s="72"/>
      <c r="C168" s="277" cm="1">
        <f t="array" ref="C168">CHRONO.PARSE_TIME_OF_DAY($A168, $B168)</f>
        <v>0</v>
      </c>
    </row>
    <row r="169" spans="1:3" x14ac:dyDescent="0.25">
      <c r="A169" s="115" t="s">
        <v>408</v>
      </c>
      <c r="B169" s="73"/>
      <c r="C169" s="278" cm="1">
        <f t="array" ref="C169">CHRONO.PARSE_TIME_OF_DAY($A169, $B169)</f>
        <v>0.70833333333333337</v>
      </c>
    </row>
    <row r="170" spans="1:3" x14ac:dyDescent="0.25">
      <c r="A170" s="309" t="s">
        <v>361</v>
      </c>
      <c r="B170" s="276"/>
      <c r="C170" s="277" cm="1">
        <f t="array" ref="C170">CHRONO.PARSE_TIME_OF_DAY($A170, $B170)</f>
        <v>1</v>
      </c>
    </row>
    <row r="171" spans="1:3" x14ac:dyDescent="0.25">
      <c r="A171" s="308" t="s">
        <v>448</v>
      </c>
      <c r="B171" s="73"/>
      <c r="C171" s="278" t="e" cm="1">
        <f t="array" ref="C171">CHRONO.PARSE_TIME_OF_DAY($A171, $B171)</f>
        <v>#NUM!</v>
      </c>
    </row>
    <row r="172" spans="1:3" x14ac:dyDescent="0.25">
      <c r="A172" s="274" t="s">
        <v>366</v>
      </c>
      <c r="B172" s="165">
        <v>1</v>
      </c>
      <c r="C172" s="279" cm="1">
        <f t="array" ref="C172">CHRONO.PARSE_TIME_OF_DAY($A172, $B172)</f>
        <v>7.905092592592592E-3</v>
      </c>
    </row>
    <row r="173" spans="1:3" x14ac:dyDescent="0.25">
      <c r="A173" s="275" t="s">
        <v>367</v>
      </c>
      <c r="B173" s="126">
        <v>1</v>
      </c>
      <c r="C173" s="280" cm="1">
        <f t="array" ref="C173">CHRONO.PARSE_TIME_OF_DAY($A173, $B173)</f>
        <v>0</v>
      </c>
    </row>
    <row r="174" spans="1:3" x14ac:dyDescent="0.25">
      <c r="A174" s="274" t="s">
        <v>368</v>
      </c>
      <c r="B174" s="165">
        <v>1</v>
      </c>
      <c r="C174" s="279" cm="1">
        <f t="array" ref="C174">CHRONO.PARSE_TIME_OF_DAY($A174, $B174)</f>
        <v>1</v>
      </c>
    </row>
    <row r="175" spans="1:3" x14ac:dyDescent="0.25">
      <c r="A175" s="275" t="s">
        <v>467</v>
      </c>
      <c r="B175" s="126"/>
      <c r="C175" s="280" cm="1">
        <f t="array" ref="C175">CHRONO.PARSE_TIME_OF_DAY($A175, $B175)</f>
        <v>0.74930555555555556</v>
      </c>
    </row>
    <row r="176" spans="1:3" x14ac:dyDescent="0.25">
      <c r="A176" s="336" t="s">
        <v>361</v>
      </c>
      <c r="B176" s="127">
        <v>1</v>
      </c>
      <c r="C176" s="337" t="e" cm="1">
        <f t="array" ref="C176">CHRONO.PARSE_TIME_OF_DAY($A176, $B176)</f>
        <v>#VALUE!</v>
      </c>
    </row>
    <row r="177" spans="1:5" x14ac:dyDescent="0.25">
      <c r="A177" s="275"/>
      <c r="B177" s="126"/>
      <c r="C177" s="280">
        <v>1.000011574074074</v>
      </c>
    </row>
    <row r="179" spans="1:5" x14ac:dyDescent="0.25">
      <c r="B179" s="46"/>
    </row>
    <row r="180" spans="1:5" ht="19.5" x14ac:dyDescent="0.3">
      <c r="A180" s="1" t="s">
        <v>364</v>
      </c>
    </row>
    <row r="181" spans="1:5" x14ac:dyDescent="0.25">
      <c r="C181" s="268"/>
    </row>
    <row r="182" spans="1:5" x14ac:dyDescent="0.25">
      <c r="A182" s="200" t="s">
        <v>359</v>
      </c>
      <c r="B182" s="48" t="s">
        <v>132</v>
      </c>
      <c r="C182" s="269" t="s">
        <v>342</v>
      </c>
    </row>
    <row r="183" spans="1:5" x14ac:dyDescent="0.25">
      <c r="A183" s="277"/>
      <c r="B183" s="208"/>
      <c r="C183" s="208" t="str" cm="1">
        <f t="array" ref="C183">CHRONO.FORMAT_TIME_OF_DAY(A183,B183)</f>
        <v/>
      </c>
    </row>
    <row r="184" spans="1:5" x14ac:dyDescent="0.25">
      <c r="A184" s="278" t="s">
        <v>1</v>
      </c>
      <c r="B184" s="209"/>
      <c r="C184" s="209" t="e" cm="1">
        <f t="array" ref="C184">CHRONO.FORMAT_TIME_OF_DAY(A184,B184)</f>
        <v>#VALUE!</v>
      </c>
    </row>
    <row r="185" spans="1:5" x14ac:dyDescent="0.25">
      <c r="A185" s="277" t="e">
        <v>#NUM!</v>
      </c>
      <c r="B185" s="313"/>
      <c r="C185" s="208" t="e" cm="1">
        <f t="array" ref="C185">CHRONO.FORMAT_TIME_OF_DAY(A185,B185)</f>
        <v>#NUM!</v>
      </c>
    </row>
    <row r="186" spans="1:5" x14ac:dyDescent="0.25">
      <c r="A186" s="278">
        <v>0.1178</v>
      </c>
      <c r="B186" s="378" t="s">
        <v>464</v>
      </c>
      <c r="C186" s="209" t="str" cm="1">
        <f t="array" ref="C186">CHRONO.FORMAT_TIME_OF_DAY(A186,B186)</f>
        <v>2:49 AM</v>
      </c>
    </row>
    <row r="187" spans="1:5" x14ac:dyDescent="0.25">
      <c r="A187" s="277">
        <v>0.1178</v>
      </c>
      <c r="B187" s="208"/>
      <c r="C187" s="208" t="str" cm="1">
        <f t="array" ref="C187">CHRONO.FORMAT_TIME_OF_DAY(A187,B187)</f>
        <v>2:49</v>
      </c>
    </row>
    <row r="188" spans="1:5" x14ac:dyDescent="0.25">
      <c r="A188" s="278">
        <v>0.1178</v>
      </c>
      <c r="B188" s="378" t="s">
        <v>147</v>
      </c>
      <c r="C188" s="209" t="str" cm="1">
        <f t="array" ref="C188">CHRONO.FORMAT_TIME_OF_DAY(A188,B188)</f>
        <v>2:49:37.92</v>
      </c>
    </row>
    <row r="189" spans="1:5" x14ac:dyDescent="0.25">
      <c r="A189" s="279">
        <v>0.1178</v>
      </c>
      <c r="B189" s="238" t="s">
        <v>639</v>
      </c>
      <c r="C189" s="238" t="str" cm="1">
        <f t="array" ref="C189">CHRONO.FORMAT_TIME_OF_DAY(A189,B189)</f>
        <v>T02:49</v>
      </c>
    </row>
    <row r="190" spans="1:5" x14ac:dyDescent="0.25">
      <c r="A190" s="280">
        <v>0.1178</v>
      </c>
      <c r="B190" s="210" t="s">
        <v>644</v>
      </c>
      <c r="C190" s="210" t="str" cm="1">
        <f t="array" ref="C190">CHRONO.FORMAT_TIME_OF_DAY(A190,B190)</f>
        <v>T024937.920</v>
      </c>
    </row>
    <row r="191" spans="1:5" x14ac:dyDescent="0.25">
      <c r="A191" s="277">
        <v>0.25</v>
      </c>
      <c r="B191" s="313" t="s">
        <v>427</v>
      </c>
      <c r="C191" s="208" t="str" cm="1">
        <f t="array" ref="C191">CHRONO.FORMAT_TIME_OF_DAY(A191,B191)</f>
        <v>6:00:00</v>
      </c>
    </row>
    <row r="192" spans="1:5" x14ac:dyDescent="0.25">
      <c r="A192" s="278">
        <v>1</v>
      </c>
      <c r="B192" s="209" t="s">
        <v>562</v>
      </c>
      <c r="C192" s="209" t="str" cm="1">
        <f t="array" ref="C192">CHRONO.FORMAT_TIME_OF_DAY(A192,B192)</f>
        <v>24:00</v>
      </c>
      <c r="E192" s="376"/>
    </row>
    <row r="193" spans="1:3" x14ac:dyDescent="0.25">
      <c r="A193" s="277">
        <v>1</v>
      </c>
      <c r="B193" s="208"/>
      <c r="C193" s="208" t="str" cm="1">
        <f t="array" ref="C193">CHRONO.FORMAT_TIME_OF_DAY(A193,B193)</f>
        <v>0:00</v>
      </c>
    </row>
    <row r="194" spans="1:3" x14ac:dyDescent="0.25">
      <c r="A194" s="280">
        <v>1.1000000000000001</v>
      </c>
      <c r="B194" s="210" t="s">
        <v>610</v>
      </c>
      <c r="C194" s="210" t="str" cm="1">
        <f t="array" ref="C194">CHRONO.FORMAT_TIME_OF_DAY(A194,B194)</f>
        <v>02:24 am</v>
      </c>
    </row>
  </sheetData>
  <pageMargins left="0.7" right="0.7" top="0.75" bottom="0.75" header="0.3" footer="0.3"/>
  <pageSetup paperSize="9" orientation="portrait" copies="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0CF98-EB41-478F-B06E-FD8323D00B44}">
  <dimension ref="A1:N292"/>
  <sheetViews>
    <sheetView topLeftCell="A125" zoomScale="106" zoomScaleNormal="106" workbookViewId="0">
      <selection activeCell="E148" sqref="E148"/>
    </sheetView>
  </sheetViews>
  <sheetFormatPr defaultRowHeight="15" x14ac:dyDescent="0.25"/>
  <cols>
    <col min="1" max="1" width="24.5703125" customWidth="1"/>
    <col min="2" max="2" width="21.7109375" customWidth="1"/>
    <col min="3" max="3" width="22.28515625" customWidth="1"/>
    <col min="4" max="4" width="20" customWidth="1"/>
    <col min="5" max="5" width="15.28515625" customWidth="1"/>
    <col min="6" max="6" width="30.7109375" bestFit="1" customWidth="1"/>
    <col min="7" max="7" width="30.140625" bestFit="1" customWidth="1"/>
    <col min="8" max="8" width="20.42578125" customWidth="1"/>
    <col min="9" max="9" width="17" customWidth="1"/>
    <col min="10" max="10" width="18.42578125" bestFit="1" customWidth="1"/>
    <col min="11" max="11" width="17.42578125" customWidth="1"/>
    <col min="12" max="12" width="15.42578125" customWidth="1"/>
    <col min="13" max="13" width="18" customWidth="1"/>
    <col min="14" max="14" width="21.42578125" customWidth="1"/>
  </cols>
  <sheetData>
    <row r="1" spans="1:4" ht="19.5" x14ac:dyDescent="0.3">
      <c r="A1" s="1" t="s">
        <v>283</v>
      </c>
      <c r="B1" s="1"/>
    </row>
    <row r="3" spans="1:4" x14ac:dyDescent="0.25">
      <c r="A3" t="s">
        <v>224</v>
      </c>
      <c r="B3" t="s">
        <v>110</v>
      </c>
    </row>
    <row r="4" spans="1:4" x14ac:dyDescent="0.25">
      <c r="B4" t="b" cm="1">
        <f t="array" ref="B4">CHRONO.IS_VALID_TZO(Table21729263812[[#This Row],[Value]])</f>
        <v>0</v>
      </c>
    </row>
    <row r="5" spans="1:4" x14ac:dyDescent="0.25">
      <c r="A5" t="s">
        <v>1</v>
      </c>
      <c r="B5" t="b" cm="1">
        <f t="array" ref="B5">CHRONO.IS_VALID_TZO(Table21729263812[[#This Row],[Value]])</f>
        <v>0</v>
      </c>
    </row>
    <row r="6" spans="1:4" x14ac:dyDescent="0.25">
      <c r="A6">
        <v>570</v>
      </c>
      <c r="B6" t="b" cm="1">
        <f t="array" ref="B6">CHRONO.IS_VALID_TZO(Table21729263812[[#This Row],[Value]])</f>
        <v>1</v>
      </c>
    </row>
    <row r="7" spans="1:4" x14ac:dyDescent="0.25">
      <c r="A7">
        <v>-420</v>
      </c>
      <c r="B7" t="b" cm="1">
        <f t="array" ref="B7">CHRONO.IS_VALID_TZO(Table21729263812[[#This Row],[Value]])</f>
        <v>1</v>
      </c>
    </row>
    <row r="8" spans="1:4" x14ac:dyDescent="0.25">
      <c r="A8">
        <v>0</v>
      </c>
      <c r="B8" t="b" cm="1">
        <f t="array" ref="B8">CHRONO.IS_VALID_TZO(Table21729263812[[#This Row],[Value]])</f>
        <v>1</v>
      </c>
    </row>
    <row r="9" spans="1:4" x14ac:dyDescent="0.25">
      <c r="A9" s="46">
        <v>565.20000000000005</v>
      </c>
      <c r="B9" t="b" cm="1">
        <f t="array" ref="B9">CHRONO.IS_VALID_TZO(Table21729263812[[#This Row],[Value]])</f>
        <v>1</v>
      </c>
    </row>
    <row r="12" spans="1:4" ht="19.5" x14ac:dyDescent="0.3">
      <c r="A12" s="1" t="s">
        <v>284</v>
      </c>
      <c r="B12" s="1"/>
      <c r="C12" s="1" t="s">
        <v>286</v>
      </c>
    </row>
    <row r="14" spans="1:4" x14ac:dyDescent="0.25">
      <c r="A14" t="s">
        <v>119</v>
      </c>
      <c r="B14" t="s">
        <v>285</v>
      </c>
      <c r="C14" t="s">
        <v>287</v>
      </c>
    </row>
    <row r="15" spans="1:4" x14ac:dyDescent="0.25">
      <c r="A15" s="205">
        <v>0.375</v>
      </c>
      <c r="B15" cm="1">
        <f t="array" ref="B15">CHRONO.TIMESPAN_TO_TZO(Table2172926381227[[#This Row],[TimeSpan]])</f>
        <v>540</v>
      </c>
      <c r="C15" cm="1">
        <f t="array" ref="C15">CHRONO.TZO_TO_TIMESPAN(Table2172926381227[[#This Row],[Out: TZOMinutes]])</f>
        <v>0.375</v>
      </c>
      <c r="D15" s="205"/>
    </row>
    <row r="16" spans="1:4" x14ac:dyDescent="0.25">
      <c r="A16">
        <v>-0.625</v>
      </c>
      <c r="B16" cm="1">
        <f t="array" ref="B16">CHRONO.TIMESPAN_TO_TZO(Table2172926381227[[#This Row],[TimeSpan]])</f>
        <v>-900</v>
      </c>
      <c r="C16" cm="1">
        <f t="array" ref="C16">CHRONO.TZO_TO_TIMESPAN(Table2172926381227[[#This Row],[Out: TZOMinutes]])</f>
        <v>-0.625</v>
      </c>
    </row>
    <row r="17" spans="1:7" x14ac:dyDescent="0.25">
      <c r="A17">
        <v>0.7</v>
      </c>
      <c r="B17" t="e" cm="1">
        <f t="array" ref="B17">CHRONO.TIMESPAN_TO_TZO(Table2172926381227[[#This Row],[TimeSpan]])</f>
        <v>#NUM!</v>
      </c>
      <c r="C17" t="e" cm="1">
        <f t="array" ref="C17">CHRONO.TZO_TO_TIMESPAN(Table2172926381227[[#This Row],[Out: TZOMinutes]])</f>
        <v>#NUM!</v>
      </c>
    </row>
    <row r="18" spans="1:7" x14ac:dyDescent="0.25">
      <c r="A18">
        <v>0</v>
      </c>
      <c r="B18" cm="1">
        <f t="array" ref="B18">CHRONO.TIMESPAN_TO_TZO(Table2172926381227[[#This Row],[TimeSpan]])</f>
        <v>0</v>
      </c>
      <c r="C18" cm="1">
        <f t="array" ref="C18">CHRONO.TZO_TO_TIMESPAN(Table2172926381227[[#This Row],[Out: TZOMinutes]])</f>
        <v>0</v>
      </c>
    </row>
    <row r="20" spans="1:7" x14ac:dyDescent="0.25">
      <c r="A20" s="46"/>
    </row>
    <row r="21" spans="1:7" ht="19.5" x14ac:dyDescent="0.3">
      <c r="A21" s="1" t="s">
        <v>157</v>
      </c>
      <c r="C21" s="1" t="s">
        <v>334</v>
      </c>
    </row>
    <row r="23" spans="1:7" x14ac:dyDescent="0.25">
      <c r="A23" s="21" t="s">
        <v>158</v>
      </c>
      <c r="B23" s="185" t="s">
        <v>28</v>
      </c>
      <c r="C23" s="5" t="s">
        <v>132</v>
      </c>
      <c r="D23" s="71" t="s">
        <v>161</v>
      </c>
      <c r="F23" s="46"/>
    </row>
    <row r="24" spans="1:7" x14ac:dyDescent="0.25">
      <c r="A24" s="338" t="s">
        <v>144</v>
      </c>
      <c r="B24" s="242" cm="1">
        <f t="array" ref="B24:B31">CHRONO.PARSE_ISO_TZO(CHRONO_TIMEZONE!$A$24:$A$31)</f>
        <v>0</v>
      </c>
      <c r="C24" s="243" t="s">
        <v>144</v>
      </c>
      <c r="D24" s="72" t="str" cm="1">
        <f t="array" ref="D24">CHRONO.FORMAT_ISO_TZO(B24,C24)</f>
        <v>Z</v>
      </c>
      <c r="F24" s="46"/>
    </row>
    <row r="25" spans="1:7" x14ac:dyDescent="0.25">
      <c r="A25" s="308" t="s">
        <v>159</v>
      </c>
      <c r="B25" s="244">
        <v>540</v>
      </c>
      <c r="C25" s="245" t="s">
        <v>156</v>
      </c>
      <c r="D25" s="73" t="str" cm="1">
        <f t="array" ref="D25">CHRONO.FORMAT_ISO_TZO(B25,C25)</f>
        <v>+0900</v>
      </c>
    </row>
    <row r="26" spans="1:7" x14ac:dyDescent="0.25">
      <c r="A26" s="338" t="s">
        <v>160</v>
      </c>
      <c r="B26" s="242">
        <v>554.36666666666667</v>
      </c>
      <c r="C26" s="243"/>
      <c r="D26" s="72" t="str" cm="1">
        <f t="array" ref="D26">CHRONO.FORMAT_ISO_TZO(B26,C26)</f>
        <v>+09:14:22</v>
      </c>
    </row>
    <row r="27" spans="1:7" x14ac:dyDescent="0.25">
      <c r="A27" s="308" t="s">
        <v>288</v>
      </c>
      <c r="B27" s="244">
        <v>0</v>
      </c>
      <c r="C27" s="245"/>
      <c r="D27" s="73" t="str" cm="1">
        <f t="array" ref="D27">CHRONO.FORMAT_ISO_TZO(B27,C27)</f>
        <v>+00:00</v>
      </c>
      <c r="G27" s="46"/>
    </row>
    <row r="28" spans="1:7" x14ac:dyDescent="0.25">
      <c r="A28" s="309" t="s">
        <v>162</v>
      </c>
      <c r="B28" s="242">
        <v>-360</v>
      </c>
      <c r="C28" s="243" t="s">
        <v>96</v>
      </c>
      <c r="D28" s="72" t="str" cm="1">
        <f t="array" ref="D28">CHRONO.FORMAT_ISO_TZO(B28,C28)</f>
        <v>−06</v>
      </c>
    </row>
    <row r="29" spans="1:7" x14ac:dyDescent="0.25">
      <c r="A29" s="308" t="s">
        <v>163</v>
      </c>
      <c r="B29" s="244">
        <v>-420</v>
      </c>
      <c r="C29" s="245" t="s">
        <v>392</v>
      </c>
      <c r="D29" s="73" t="str" cm="1">
        <f t="array" ref="D29">CHRONO.FORMAT_ISO_TZO(B29,C29)</f>
        <v>−0700</v>
      </c>
    </row>
    <row r="30" spans="1:7" x14ac:dyDescent="0.25">
      <c r="A30" s="274" t="s">
        <v>391</v>
      </c>
      <c r="B30" s="247">
        <v>-480</v>
      </c>
      <c r="C30" s="248" t="s">
        <v>98</v>
      </c>
      <c r="D30" s="165" t="str" cm="1">
        <f t="array" ref="D30">CHRONO.FORMAT_ISO_TZO(B30,C30)</f>
        <v>−08:00:00</v>
      </c>
    </row>
    <row r="31" spans="1:7" x14ac:dyDescent="0.25">
      <c r="A31" s="275" t="s">
        <v>439</v>
      </c>
      <c r="B31" s="36">
        <v>570</v>
      </c>
      <c r="C31" s="315" t="s">
        <v>96</v>
      </c>
      <c r="D31" s="126" t="e" cm="1">
        <f t="array" ref="D31">CHRONO.FORMAT_ISO_TZO(B31,C31)</f>
        <v>#NUM!</v>
      </c>
    </row>
    <row r="34" spans="1:6" ht="19.5" x14ac:dyDescent="0.3">
      <c r="A34" s="1" t="s">
        <v>295</v>
      </c>
      <c r="B34" s="1"/>
      <c r="C34" s="1" t="s">
        <v>297</v>
      </c>
    </row>
    <row r="36" spans="1:6" x14ac:dyDescent="0.25">
      <c r="A36" s="4" t="s">
        <v>296</v>
      </c>
      <c r="B36" s="185" t="s">
        <v>285</v>
      </c>
      <c r="C36" s="185" t="s">
        <v>298</v>
      </c>
      <c r="D36" s="5" t="s">
        <v>285</v>
      </c>
      <c r="E36" s="6" t="s">
        <v>373</v>
      </c>
    </row>
    <row r="37" spans="1:6" x14ac:dyDescent="0.25">
      <c r="A37" s="212"/>
      <c r="B37" s="213" t="str" cm="1">
        <f t="array" ref="B37">CHRONO.MILITARY_TZO(A37)</f>
        <v/>
      </c>
      <c r="C37" s="213" t="str" cm="1">
        <f t="array" ref="C37:E37">CHRONO.TZO_TO_MILITARY(B37)</f>
        <v/>
      </c>
      <c r="D37" s="8" t="str">
        <v/>
      </c>
      <c r="E37" s="9" t="str">
        <v/>
      </c>
    </row>
    <row r="38" spans="1:6" x14ac:dyDescent="0.25">
      <c r="A38" s="10" t="s">
        <v>293</v>
      </c>
      <c r="B38" s="214" cm="1">
        <f t="array" ref="B38">CHRONO.MILITARY_TZO(A38)</f>
        <v>600</v>
      </c>
      <c r="C38" s="214" t="str" cm="1">
        <f t="array" ref="C38:E38">CHRONO.TZO_TO_MILITARY(B38)</f>
        <v>K</v>
      </c>
      <c r="D38" s="11">
        <v>600</v>
      </c>
      <c r="E38" s="12">
        <v>0</v>
      </c>
    </row>
    <row r="39" spans="1:6" x14ac:dyDescent="0.25">
      <c r="A39" s="7" t="s">
        <v>144</v>
      </c>
      <c r="B39" s="213" cm="1">
        <f t="array" ref="B39">CHRONO.MILITARY_TZO(A39)</f>
        <v>0</v>
      </c>
      <c r="C39" s="213" t="str" cm="1">
        <f t="array" ref="C39:E39">CHRONO.TZO_TO_MILITARY(B39)</f>
        <v>Z</v>
      </c>
      <c r="D39" s="8">
        <v>0</v>
      </c>
      <c r="E39" s="9">
        <v>0</v>
      </c>
    </row>
    <row r="40" spans="1:6" x14ac:dyDescent="0.25">
      <c r="A40" s="10" t="s">
        <v>100</v>
      </c>
      <c r="B40" s="214" cm="1">
        <f t="array" ref="B40">CHRONO.MILITARY_TZO(A40)</f>
        <v>720</v>
      </c>
      <c r="C40" s="214" t="str" cm="1">
        <f t="array" ref="C40:E40">CHRONO.TZO_TO_MILITARY(B40)</f>
        <v>M</v>
      </c>
      <c r="D40" s="11">
        <v>720</v>
      </c>
      <c r="E40" s="12">
        <v>0</v>
      </c>
    </row>
    <row r="41" spans="1:6" x14ac:dyDescent="0.25">
      <c r="A41" s="135" t="s">
        <v>292</v>
      </c>
      <c r="B41" s="215" t="e" cm="1">
        <f t="array" ref="B41">CHRONO.MILITARY_TZO(A41)</f>
        <v>#N/A</v>
      </c>
      <c r="C41" s="215" t="str" cm="1">
        <f t="array" ref="C41:E41">CHRONO.TZO_TO_MILITARY(B41)</f>
        <v>J</v>
      </c>
      <c r="D41" s="112" t="str">
        <v/>
      </c>
      <c r="E41" s="216">
        <v>0</v>
      </c>
    </row>
    <row r="42" spans="1:6" x14ac:dyDescent="0.25">
      <c r="A42" s="129"/>
      <c r="B42" s="217">
        <v>570</v>
      </c>
      <c r="C42" s="217" t="str" cm="1">
        <f t="array" ref="C42:E42">CHRONO.TZO_TO_MILITARY(B42)</f>
        <v>K</v>
      </c>
      <c r="D42" s="130">
        <v>600</v>
      </c>
      <c r="E42" s="131">
        <v>-2.0833333333333332E-2</v>
      </c>
    </row>
    <row r="45" spans="1:6" ht="19.5" x14ac:dyDescent="0.3">
      <c r="A45" s="1" t="s">
        <v>850</v>
      </c>
      <c r="B45" s="1"/>
      <c r="C45" s="1"/>
    </row>
    <row r="47" spans="1:6" x14ac:dyDescent="0.25">
      <c r="A47" s="4" t="s">
        <v>165</v>
      </c>
      <c r="B47" s="185" t="s">
        <v>115</v>
      </c>
      <c r="C47" s="71" t="s">
        <v>276</v>
      </c>
      <c r="D47" s="200" t="s">
        <v>277</v>
      </c>
      <c r="E47" s="185" t="s">
        <v>114</v>
      </c>
      <c r="F47" s="6" t="s">
        <v>175</v>
      </c>
    </row>
    <row r="48" spans="1:6" x14ac:dyDescent="0.25">
      <c r="A48" s="188" t="s">
        <v>278</v>
      </c>
      <c r="B48" s="196" cm="1">
        <f t="array" ref="B48:C48">CHRONO.ISO_DATETIME_TO_MJDATE(A48)</f>
        <v>60089.607638888891</v>
      </c>
      <c r="C48" s="72">
        <v>540</v>
      </c>
      <c r="D48" s="208">
        <v>0</v>
      </c>
      <c r="E48" s="201" t="e" cm="1">
        <f t="array" aca="1" ref="E48" ca="1">CHRONO.MJDATE_TZO_SHIFT(B48,C48,D48)</f>
        <v>#NAME?</v>
      </c>
      <c r="F48" s="174" t="e" cm="1">
        <f t="array" aca="1" ref="F48" ca="1">CHRONO.MJDATE_TO_ISO_DATETIME(E48,D48)</f>
        <v>#NAME?</v>
      </c>
    </row>
    <row r="49" spans="1:6" x14ac:dyDescent="0.25">
      <c r="A49" s="173" t="s">
        <v>279</v>
      </c>
      <c r="B49" s="197" cm="1">
        <f t="array" ref="B49:C49">CHRONO.ISO_DATETIME_TO_MJDATE(A49)</f>
        <v>60089.607638888891</v>
      </c>
      <c r="C49" s="73">
        <v>570</v>
      </c>
      <c r="D49" s="209">
        <v>600</v>
      </c>
      <c r="E49" s="202" t="e" cm="1">
        <f t="array" aca="1" ref="E49" ca="1">CHRONO.MJDATE_TZO_SHIFT(B49,C49,D49)</f>
        <v>#NAME?</v>
      </c>
      <c r="F49" s="175" t="e" cm="1">
        <f t="array" aca="1" ref="F49" ca="1">CHRONO.MJDATE_TO_ISO_DATETIME(E49,D49)</f>
        <v>#NAME?</v>
      </c>
    </row>
    <row r="50" spans="1:6" x14ac:dyDescent="0.25">
      <c r="A50" s="188" t="s">
        <v>280</v>
      </c>
      <c r="B50" s="196" cm="1">
        <f t="array" ref="B50:C50">CHRONO.ISO_DATETIME_TO_MJDATE(A50)</f>
        <v>60089.607638888891</v>
      </c>
      <c r="C50" s="72">
        <v>0</v>
      </c>
      <c r="D50" s="208">
        <v>-240</v>
      </c>
      <c r="E50" s="201" t="e" cm="1">
        <f t="array" aca="1" ref="E50" ca="1">CHRONO.MJDATE_TZO_SHIFT(B50,C50,D50)</f>
        <v>#NAME?</v>
      </c>
      <c r="F50" s="174" t="e" cm="1">
        <f t="array" aca="1" ref="F50" ca="1">CHRONO.MJDATE_TO_ISO_DATETIME(E50,D50)</f>
        <v>#NAME?</v>
      </c>
    </row>
    <row r="51" spans="1:6" x14ac:dyDescent="0.25">
      <c r="A51" s="186" t="s">
        <v>281</v>
      </c>
      <c r="B51" s="198" cm="1">
        <f t="array" ref="B51:C51">CHRONO.ISO_DATETIME_TO_MJDATE(A51)</f>
        <v>60089.607638888891</v>
      </c>
      <c r="C51" s="126">
        <v>-420</v>
      </c>
      <c r="D51" s="210">
        <v>-900</v>
      </c>
      <c r="E51" s="203" t="e" cm="1">
        <f t="array" aca="1" ref="E51" ca="1">CHRONO.MJDATE_TZO_SHIFT(B51,C51,D51)</f>
        <v>#NAME?</v>
      </c>
      <c r="F51" s="54" t="e" cm="1">
        <f t="array" aca="1" ref="F51" ca="1">CHRONO.MJDATE_TO_ISO_DATETIME(E51,D51)</f>
        <v>#NAME?</v>
      </c>
    </row>
    <row r="52" spans="1:6" x14ac:dyDescent="0.25">
      <c r="A52" s="192" t="s">
        <v>282</v>
      </c>
      <c r="B52" s="199" cm="1">
        <f t="array" ref="B52:C52">CHRONO.ISO_DATETIME_TO_MJDATE(A52)</f>
        <v>60089.607638888891</v>
      </c>
      <c r="C52" s="127">
        <v>720</v>
      </c>
      <c r="D52" s="211">
        <v>0</v>
      </c>
      <c r="E52" s="204" t="e" cm="1">
        <f t="array" aca="1" ref="E52" ca="1">CHRONO.MJDATE_TZO_SHIFT(B52,C52,D52)</f>
        <v>#NAME?</v>
      </c>
      <c r="F52" s="195" t="e" cm="1">
        <f t="array" aca="1" ref="F52" ca="1">CHRONO.MJDATE_TO_ISO_DATETIME(E52,D52)</f>
        <v>#NAME?</v>
      </c>
    </row>
    <row r="53" spans="1:6" x14ac:dyDescent="0.25">
      <c r="A53" s="186" t="s">
        <v>278</v>
      </c>
      <c r="B53" s="198" cm="1">
        <f t="array" ref="B53:C53">CHRONO.ISO_DATETIME_TO_MJDATE(A53)</f>
        <v>60089.607638888891</v>
      </c>
      <c r="C53" s="126">
        <v>540</v>
      </c>
      <c r="D53" s="210">
        <v>510</v>
      </c>
      <c r="E53" s="203" t="e" cm="1">
        <f t="array" aca="1" ref="E53" ca="1">CHRONO.MJDATE_TZO_SHIFT(B53,C53,D53)</f>
        <v>#NAME?</v>
      </c>
      <c r="F53" s="54" t="e" cm="1">
        <f t="array" aca="1" ref="F53" ca="1">CHRONO.MJDATE_TO_ISO_DATETIME(E53,D53)</f>
        <v>#NAME?</v>
      </c>
    </row>
    <row r="56" spans="1:6" ht="19.5" x14ac:dyDescent="0.3">
      <c r="A56" s="1" t="s">
        <v>755</v>
      </c>
    </row>
    <row r="58" spans="1:6" x14ac:dyDescent="0.25">
      <c r="A58" s="4" t="s">
        <v>753</v>
      </c>
      <c r="B58" s="185" t="s">
        <v>749</v>
      </c>
      <c r="C58" s="71" t="s">
        <v>750</v>
      </c>
    </row>
    <row r="59" spans="1:6" x14ac:dyDescent="0.25">
      <c r="A59" s="188" t="s">
        <v>851</v>
      </c>
      <c r="B59" s="196" t="str" cm="1">
        <f t="array" ref="B59:C60">CHRONO.FIND_COUNTRY(A59)</f>
        <v>AU</v>
      </c>
      <c r="C59" s="72" t="str">
        <v>Australia</v>
      </c>
    </row>
    <row r="60" spans="1:6" x14ac:dyDescent="0.25">
      <c r="A60" s="173"/>
      <c r="B60" s="197" t="str">
        <v>AT</v>
      </c>
      <c r="C60" s="73" t="str">
        <v>Austria</v>
      </c>
    </row>
    <row r="61" spans="1:6" x14ac:dyDescent="0.25">
      <c r="A61" s="188" t="s">
        <v>751</v>
      </c>
      <c r="B61" s="196" t="str" cm="1">
        <f t="array" ref="B61:C62">CHRONO.FIND_COUNTRY(A61)</f>
        <v>AE</v>
      </c>
      <c r="C61" s="72" t="str">
        <v>United Arab Emirates</v>
      </c>
    </row>
    <row r="62" spans="1:6" x14ac:dyDescent="0.25">
      <c r="A62" s="186"/>
      <c r="B62" s="198" t="str">
        <v>US</v>
      </c>
      <c r="C62" s="126" t="str">
        <v>United States</v>
      </c>
    </row>
    <row r="63" spans="1:6" x14ac:dyDescent="0.25">
      <c r="A63" s="192" t="s">
        <v>752</v>
      </c>
      <c r="B63" s="199" t="str" cm="1">
        <f t="array" ref="B63:C64">CHRONO.FIND_COUNTRY(A63)</f>
        <v>GB</v>
      </c>
      <c r="C63" s="127" t="str">
        <v>Britain (UK)</v>
      </c>
    </row>
    <row r="64" spans="1:6" x14ac:dyDescent="0.25">
      <c r="A64" s="186"/>
      <c r="B64" s="198" t="str">
        <v>VG</v>
      </c>
      <c r="C64" s="126" t="str">
        <v>Virgin Islands (UK)</v>
      </c>
    </row>
    <row r="65" spans="1:2" x14ac:dyDescent="0.25">
      <c r="A65" s="461"/>
      <c r="B65" s="118"/>
    </row>
    <row r="66" spans="1:2" x14ac:dyDescent="0.25">
      <c r="A66" s="461"/>
      <c r="B66" s="118"/>
    </row>
    <row r="67" spans="1:2" ht="19.5" x14ac:dyDescent="0.3">
      <c r="A67" s="1" t="s">
        <v>774</v>
      </c>
    </row>
    <row r="69" spans="1:2" x14ac:dyDescent="0.25">
      <c r="A69" s="4" t="s">
        <v>775</v>
      </c>
      <c r="B69" s="185" t="s">
        <v>761</v>
      </c>
    </row>
    <row r="70" spans="1:2" x14ac:dyDescent="0.25">
      <c r="A70" s="188" t="s">
        <v>776</v>
      </c>
      <c r="B70" s="72" t="str" cm="1">
        <f t="array" ref="B70:B76">CHRONO.TIMEZONE_NAME(A70:A76)</f>
        <v>Australia/Adelaide</v>
      </c>
    </row>
    <row r="71" spans="1:2" x14ac:dyDescent="0.25">
      <c r="A71" s="173" t="s">
        <v>777</v>
      </c>
      <c r="B71" s="73" t="str">
        <v>Australia/Sydney</v>
      </c>
    </row>
    <row r="72" spans="1:2" x14ac:dyDescent="0.25">
      <c r="A72" s="188" t="s">
        <v>778</v>
      </c>
      <c r="B72" s="72" t="str">
        <v>Australia/Sydney</v>
      </c>
    </row>
    <row r="73" spans="1:2" x14ac:dyDescent="0.25">
      <c r="A73" s="186" t="s">
        <v>780</v>
      </c>
      <c r="B73" s="126" t="str">
        <v>Europe/London</v>
      </c>
    </row>
    <row r="74" spans="1:2" x14ac:dyDescent="0.25">
      <c r="A74" s="192" t="s">
        <v>823</v>
      </c>
      <c r="B74" s="127" t="str">
        <v>Etc/GMT-8</v>
      </c>
    </row>
    <row r="75" spans="1:2" x14ac:dyDescent="0.25">
      <c r="A75" s="186" t="s">
        <v>822</v>
      </c>
      <c r="B75" s="126" t="str">
        <v>Etc/GMT0</v>
      </c>
    </row>
    <row r="76" spans="1:2" x14ac:dyDescent="0.25">
      <c r="A76" s="192" t="s">
        <v>824</v>
      </c>
      <c r="B76" s="127" t="str">
        <v>Etc/UTC</v>
      </c>
    </row>
    <row r="77" spans="1:2" x14ac:dyDescent="0.25">
      <c r="A77" s="461"/>
      <c r="B77" s="118"/>
    </row>
    <row r="78" spans="1:2" x14ac:dyDescent="0.25">
      <c r="A78" s="461"/>
      <c r="B78" s="118"/>
    </row>
    <row r="79" spans="1:2" ht="19.5" x14ac:dyDescent="0.3">
      <c r="A79" s="1" t="s">
        <v>781</v>
      </c>
    </row>
    <row r="81" spans="1:4" x14ac:dyDescent="0.25">
      <c r="A81" s="4" t="s">
        <v>761</v>
      </c>
      <c r="B81" s="185" t="s">
        <v>782</v>
      </c>
      <c r="C81" s="71" t="s">
        <v>786</v>
      </c>
    </row>
    <row r="82" spans="1:4" x14ac:dyDescent="0.25">
      <c r="A82" s="188" t="s">
        <v>762</v>
      </c>
      <c r="B82" s="508" cm="1">
        <f t="array" ref="B82:C87">CHRONO.TIMEZONE_COORDINATES(A82:A87)</f>
        <v>-34.9166666666667</v>
      </c>
      <c r="C82" s="121">
        <v>138.583333333333</v>
      </c>
    </row>
    <row r="83" spans="1:4" x14ac:dyDescent="0.25">
      <c r="A83" s="173" t="s">
        <v>805</v>
      </c>
      <c r="B83" s="509">
        <v>-33.866666666666703</v>
      </c>
      <c r="C83" s="122">
        <v>151.21666666666701</v>
      </c>
    </row>
    <row r="84" spans="1:4" x14ac:dyDescent="0.25">
      <c r="A84" s="188" t="s">
        <v>805</v>
      </c>
      <c r="B84" s="508">
        <v>-33.866666666666703</v>
      </c>
      <c r="C84" s="121">
        <v>151.21666666666701</v>
      </c>
    </row>
    <row r="85" spans="1:4" x14ac:dyDescent="0.25">
      <c r="A85" s="186" t="s">
        <v>779</v>
      </c>
      <c r="B85" s="510">
        <v>-27.466666666666701</v>
      </c>
      <c r="C85" s="123">
        <v>153.03333333333299</v>
      </c>
    </row>
    <row r="86" spans="1:4" x14ac:dyDescent="0.25">
      <c r="A86" s="192" t="s">
        <v>806</v>
      </c>
      <c r="B86" s="511">
        <v>-42.883333333333297</v>
      </c>
      <c r="C86" s="124">
        <v>147.316666666667</v>
      </c>
    </row>
    <row r="87" spans="1:4" x14ac:dyDescent="0.25">
      <c r="A87" s="186" t="s">
        <v>807</v>
      </c>
      <c r="B87" s="510">
        <v>51.508333333333297</v>
      </c>
      <c r="C87" s="123">
        <v>-0.12527777777777799</v>
      </c>
    </row>
    <row r="88" spans="1:4" x14ac:dyDescent="0.25">
      <c r="A88" s="461"/>
      <c r="B88" s="118"/>
    </row>
    <row r="89" spans="1:4" x14ac:dyDescent="0.25">
      <c r="A89" s="461"/>
      <c r="B89" s="118"/>
    </row>
    <row r="90" spans="1:4" ht="19.5" x14ac:dyDescent="0.3">
      <c r="A90" s="1" t="s">
        <v>783</v>
      </c>
    </row>
    <row r="92" spans="1:4" x14ac:dyDescent="0.25">
      <c r="A92" s="4" t="s">
        <v>761</v>
      </c>
      <c r="B92" s="5" t="s">
        <v>784</v>
      </c>
      <c r="C92" s="5" t="s">
        <v>785</v>
      </c>
      <c r="D92" s="385" t="s">
        <v>787</v>
      </c>
    </row>
    <row r="93" spans="1:4" x14ac:dyDescent="0.25">
      <c r="A93" s="188" t="s">
        <v>762</v>
      </c>
      <c r="B93" s="446">
        <v>-30</v>
      </c>
      <c r="C93" s="446">
        <v>140</v>
      </c>
      <c r="D93" s="466" cm="1">
        <f t="array" ref="D93">CHRONO.TIMEZONE_PROXIMITY(A93,B93,C93)</f>
        <v>5.0596964907837441</v>
      </c>
    </row>
    <row r="94" spans="1:4" x14ac:dyDescent="0.25">
      <c r="A94" s="173" t="s">
        <v>805</v>
      </c>
      <c r="B94" s="448">
        <v>-30</v>
      </c>
      <c r="C94" s="448">
        <v>140</v>
      </c>
      <c r="D94" s="467" cm="1">
        <f t="array" ref="D94">CHRONO.TIMEZONE_PROXIMITY(A94,B94,C94)</f>
        <v>10.266949776169849</v>
      </c>
    </row>
    <row r="95" spans="1:4" x14ac:dyDescent="0.25">
      <c r="A95" s="188" t="s">
        <v>805</v>
      </c>
      <c r="B95" s="446">
        <v>-30</v>
      </c>
      <c r="C95" s="446"/>
      <c r="D95" s="466" cm="1">
        <f t="array" ref="D95">CHRONO.TIMEZONE_PROXIMITY(A95,B95,C95)</f>
        <v>3.8666666666666507</v>
      </c>
    </row>
    <row r="96" spans="1:4" x14ac:dyDescent="0.25">
      <c r="A96" s="186" t="s">
        <v>779</v>
      </c>
      <c r="B96" s="460"/>
      <c r="C96" s="460">
        <v>140</v>
      </c>
      <c r="D96" s="506" cm="1">
        <f t="array" ref="D96">CHRONO.TIMEZONE_PROXIMITY(A96,B96,C96)</f>
        <v>13.033333333332985</v>
      </c>
    </row>
    <row r="97" spans="1:7" x14ac:dyDescent="0.25">
      <c r="A97" s="192" t="s">
        <v>806</v>
      </c>
      <c r="B97" s="505"/>
      <c r="C97" s="505">
        <v>140</v>
      </c>
      <c r="D97" s="507" cm="1">
        <f t="array" ref="D97">CHRONO.TIMEZONE_PROXIMITY(A97,B97,C97)</f>
        <v>7.3166666666669835</v>
      </c>
    </row>
    <row r="98" spans="1:7" x14ac:dyDescent="0.25">
      <c r="A98" s="186" t="s">
        <v>807</v>
      </c>
      <c r="B98" s="460">
        <v>0</v>
      </c>
      <c r="C98" s="460">
        <v>0</v>
      </c>
      <c r="D98" s="506" cm="1">
        <f t="array" ref="D98">CHRONO.TIMEZONE_PROXIMITY(A98,B98,C98)</f>
        <v>51.508442244018745</v>
      </c>
    </row>
    <row r="99" spans="1:7" x14ac:dyDescent="0.25">
      <c r="A99" s="461"/>
      <c r="B99" s="118"/>
    </row>
    <row r="101" spans="1:7" ht="19.5" x14ac:dyDescent="0.3">
      <c r="A101" s="1" t="s">
        <v>849</v>
      </c>
    </row>
    <row r="103" spans="1:7" ht="15.75" thickBot="1" x14ac:dyDescent="0.3">
      <c r="A103" s="4" t="s">
        <v>753</v>
      </c>
      <c r="B103" s="185" t="s">
        <v>754</v>
      </c>
      <c r="C103" s="185" t="s">
        <v>758</v>
      </c>
      <c r="D103" s="185" t="s">
        <v>757</v>
      </c>
      <c r="E103" s="185" t="s">
        <v>840</v>
      </c>
      <c r="F103" s="185" t="s">
        <v>756</v>
      </c>
      <c r="G103" s="200" t="s">
        <v>761</v>
      </c>
    </row>
    <row r="104" spans="1:7" ht="15.75" thickBot="1" x14ac:dyDescent="0.3">
      <c r="A104" s="492"/>
      <c r="B104" s="493"/>
      <c r="C104" s="501"/>
      <c r="D104" s="501"/>
      <c r="E104" s="578"/>
      <c r="F104" s="494"/>
      <c r="G104" s="495" t="e" cm="1">
        <f t="array" ref="G104">CHRONO.FIND_TIMEZONE_NAME(A104,B104,C104,D104,E104,F104)</f>
        <v>#N/A</v>
      </c>
    </row>
    <row r="105" spans="1:7" x14ac:dyDescent="0.25">
      <c r="A105" s="480" t="s">
        <v>789</v>
      </c>
      <c r="B105" s="481" t="s">
        <v>759</v>
      </c>
      <c r="C105" s="502"/>
      <c r="D105" s="502"/>
      <c r="E105" s="579"/>
      <c r="F105" s="482"/>
      <c r="G105" s="483" t="str" cm="1">
        <f t="array" ref="G105:G108">CHRONO.FIND_TIMEZONE_NAME(A105,B105:B106,C105,D105,E105,F105)</f>
        <v>America/North_Dakota/Beulah</v>
      </c>
    </row>
    <row r="106" spans="1:7" x14ac:dyDescent="0.25">
      <c r="A106" s="484"/>
      <c r="B106" s="29" t="s">
        <v>788</v>
      </c>
      <c r="C106" s="446"/>
      <c r="D106" s="446"/>
      <c r="E106" s="8"/>
      <c r="F106" s="72"/>
      <c r="G106" s="485" t="str">
        <v>America/North_Dakota/Center</v>
      </c>
    </row>
    <row r="107" spans="1:7" x14ac:dyDescent="0.25">
      <c r="A107" s="486"/>
      <c r="B107" s="473"/>
      <c r="C107" s="460"/>
      <c r="D107" s="460"/>
      <c r="E107" s="35"/>
      <c r="F107" s="126"/>
      <c r="G107" s="487" t="str">
        <v>America/North_Dakota/New_Salem</v>
      </c>
    </row>
    <row r="108" spans="1:7" ht="15.75" thickBot="1" x14ac:dyDescent="0.3">
      <c r="A108" s="488"/>
      <c r="B108" s="489"/>
      <c r="C108" s="503"/>
      <c r="D108" s="503"/>
      <c r="E108" s="580"/>
      <c r="F108" s="490"/>
      <c r="G108" s="491" t="str">
        <v>Australia/Darwin</v>
      </c>
    </row>
    <row r="109" spans="1:7" ht="15.75" thickBot="1" x14ac:dyDescent="0.3">
      <c r="A109" s="496"/>
      <c r="B109" s="497"/>
      <c r="C109" s="504">
        <v>90</v>
      </c>
      <c r="D109" s="504"/>
      <c r="E109" s="581"/>
      <c r="F109" s="498">
        <v>1</v>
      </c>
      <c r="G109" s="499" t="str" cm="1">
        <f t="array" ref="G109">CHRONO.FIND_TIMEZONE_NAME(A109,B109,C109,D109,E109,F109)</f>
        <v>America/Danmarkshavn</v>
      </c>
    </row>
    <row r="110" spans="1:7" x14ac:dyDescent="0.25">
      <c r="A110" s="554" t="s">
        <v>760</v>
      </c>
      <c r="B110" s="555"/>
      <c r="C110" s="556"/>
      <c r="D110" s="556"/>
      <c r="E110" s="582"/>
      <c r="F110" s="557"/>
      <c r="G110" s="558" t="str" cm="1">
        <f t="array" ref="G110:G111">CHRONO.FIND_TIMEZONE_NAME(A110,B110,C110,D110,E110,F110)</f>
        <v>Australia/Melbourne</v>
      </c>
    </row>
    <row r="111" spans="1:7" ht="15.75" thickBot="1" x14ac:dyDescent="0.3">
      <c r="A111" s="559"/>
      <c r="B111" s="547"/>
      <c r="C111" s="548"/>
      <c r="D111" s="548"/>
      <c r="E111" s="583"/>
      <c r="F111" s="546"/>
      <c r="G111" s="560" t="str">
        <v>Etc/GMT+9</v>
      </c>
    </row>
    <row r="112" spans="1:7" ht="15.75" thickBot="1" x14ac:dyDescent="0.3">
      <c r="A112" s="500" t="s">
        <v>839</v>
      </c>
      <c r="B112" s="493"/>
      <c r="C112" s="501"/>
      <c r="D112" s="501"/>
      <c r="E112" s="578"/>
      <c r="F112" s="494"/>
      <c r="G112" s="495" t="str" cm="1">
        <f t="array" ref="G112">CHRONO.FIND_TIMEZONE_NAME(A112,B112,C112,D112,E112,F112)</f>
        <v>America/Argentina/Buenos_Aires</v>
      </c>
    </row>
    <row r="113" spans="1:14" ht="15.75" thickBot="1" x14ac:dyDescent="0.3">
      <c r="A113" s="559" t="s">
        <v>839</v>
      </c>
      <c r="B113" s="547"/>
      <c r="C113" s="548"/>
      <c r="D113" s="548"/>
      <c r="E113" s="583">
        <v>1</v>
      </c>
      <c r="F113" s="546"/>
      <c r="G113" s="560" t="e" cm="1">
        <f t="array" ref="G113">CHRONO.FIND_TIMEZONE_NAME(A113,B113,C113,D113,E113,F113)</f>
        <v>#N/A</v>
      </c>
    </row>
    <row r="116" spans="1:14" ht="19.5" x14ac:dyDescent="0.3">
      <c r="A116" s="1" t="s">
        <v>820</v>
      </c>
    </row>
    <row r="118" spans="1:14" x14ac:dyDescent="0.25">
      <c r="A118" s="4" t="s">
        <v>761</v>
      </c>
      <c r="B118" s="188" t="s">
        <v>762</v>
      </c>
    </row>
    <row r="119" spans="1:14" ht="15.75" thickBot="1" x14ac:dyDescent="0.3">
      <c r="A119" s="354" t="s">
        <v>818</v>
      </c>
      <c r="B119" s="154" t="s">
        <v>819</v>
      </c>
      <c r="C119" s="5" t="s">
        <v>761</v>
      </c>
      <c r="D119" s="5" t="s">
        <v>852</v>
      </c>
      <c r="E119" s="5" t="s">
        <v>853</v>
      </c>
      <c r="F119" s="185" t="s">
        <v>854</v>
      </c>
      <c r="G119" s="185" t="s">
        <v>855</v>
      </c>
      <c r="H119" s="185" t="s">
        <v>856</v>
      </c>
      <c r="I119" s="185" t="s">
        <v>857</v>
      </c>
      <c r="J119" s="185" t="s">
        <v>764</v>
      </c>
      <c r="K119" s="185" t="s">
        <v>795</v>
      </c>
      <c r="L119" s="185" t="s">
        <v>841</v>
      </c>
      <c r="M119" s="185" t="s">
        <v>796</v>
      </c>
      <c r="N119" s="185" t="s">
        <v>842</v>
      </c>
    </row>
    <row r="120" spans="1:14" ht="15.75" thickBot="1" x14ac:dyDescent="0.3">
      <c r="A120" s="550">
        <v>2020</v>
      </c>
      <c r="B120" s="494"/>
      <c r="C120" s="493" t="e" cm="1">
        <f t="array" aca="1" ref="C120" ca="1">CHRONO.TIMEZONE_INFOS($B$118,A120,B120)</f>
        <v>#NAME?</v>
      </c>
      <c r="D120" s="516"/>
      <c r="E120" s="516"/>
      <c r="F120" s="516"/>
      <c r="G120" s="516"/>
      <c r="H120" s="516"/>
      <c r="I120" s="516"/>
      <c r="J120" s="501"/>
      <c r="K120" s="493"/>
      <c r="L120" s="493"/>
      <c r="M120" s="493"/>
      <c r="N120" s="551"/>
    </row>
    <row r="121" spans="1:14" ht="15.75" thickBot="1" x14ac:dyDescent="0.3">
      <c r="A121" s="552">
        <v>1900</v>
      </c>
      <c r="B121" s="498">
        <v>1900</v>
      </c>
      <c r="C121" s="497" t="e" cm="1">
        <f t="array" aca="1" ref="C121" ca="1">CHRONO.TIMEZONE_INFOS($B$118,A121,B121)</f>
        <v>#NAME?</v>
      </c>
      <c r="D121" s="589"/>
      <c r="E121" s="589"/>
      <c r="F121" s="589"/>
      <c r="G121" s="589"/>
      <c r="H121" s="589"/>
      <c r="I121" s="589"/>
      <c r="J121" s="504"/>
      <c r="K121" s="497"/>
      <c r="L121" s="497"/>
      <c r="M121" s="497"/>
      <c r="N121" s="553"/>
    </row>
    <row r="122" spans="1:14" x14ac:dyDescent="0.25">
      <c r="A122" s="533">
        <v>1970</v>
      </c>
      <c r="B122" s="534">
        <v>1990</v>
      </c>
      <c r="C122" s="535" t="e" cm="1">
        <f t="array" aca="1" ref="C122" ca="1">CHRONO.TIMEZONE_INFOS($B$118,A122,B122)</f>
        <v>#NAME?</v>
      </c>
      <c r="D122" s="526"/>
      <c r="E122" s="526"/>
      <c r="F122" s="526"/>
      <c r="G122" s="526"/>
      <c r="H122" s="526"/>
      <c r="I122" s="526"/>
      <c r="J122" s="536"/>
      <c r="K122" s="535"/>
      <c r="L122" s="535"/>
      <c r="M122" s="535"/>
      <c r="N122" s="537"/>
    </row>
    <row r="123" spans="1:14" ht="15.75" thickBot="1" x14ac:dyDescent="0.3">
      <c r="A123" s="545"/>
      <c r="B123" s="546"/>
      <c r="C123" s="547"/>
      <c r="D123" s="590"/>
      <c r="E123" s="590"/>
      <c r="F123" s="590"/>
      <c r="G123" s="590"/>
      <c r="H123" s="590"/>
      <c r="I123" s="590"/>
      <c r="J123" s="548"/>
      <c r="K123" s="547"/>
      <c r="L123" s="547"/>
      <c r="M123" s="547"/>
      <c r="N123" s="549"/>
    </row>
    <row r="124" spans="1:14" x14ac:dyDescent="0.25">
      <c r="A124" s="533"/>
      <c r="B124" s="534"/>
      <c r="C124" s="535" t="e" cm="1">
        <f t="array" aca="1" ref="C124" ca="1">CHRONO.TIMEZONE_INFOS($B$118,A124,B124)</f>
        <v>#NAME?</v>
      </c>
      <c r="D124" s="526"/>
      <c r="E124" s="526"/>
      <c r="F124" s="526"/>
      <c r="G124" s="526"/>
      <c r="H124" s="526"/>
      <c r="I124" s="526"/>
      <c r="J124" s="536"/>
      <c r="K124" s="535"/>
      <c r="L124" s="535"/>
      <c r="M124" s="535"/>
      <c r="N124" s="537"/>
    </row>
    <row r="125" spans="1:14" x14ac:dyDescent="0.25">
      <c r="A125" s="531"/>
      <c r="B125" s="126"/>
      <c r="C125" s="473"/>
      <c r="D125" s="36"/>
      <c r="E125" s="36"/>
      <c r="F125" s="36"/>
      <c r="G125" s="36"/>
      <c r="H125" s="36"/>
      <c r="I125" s="36"/>
      <c r="J125" s="460"/>
      <c r="K125" s="473"/>
      <c r="L125" s="473"/>
      <c r="M125" s="473"/>
      <c r="N125" s="532"/>
    </row>
    <row r="126" spans="1:14" x14ac:dyDescent="0.25">
      <c r="A126" s="538"/>
      <c r="B126" s="127"/>
      <c r="C126" s="475"/>
      <c r="D126" s="38"/>
      <c r="E126" s="38"/>
      <c r="F126" s="38"/>
      <c r="G126" s="38"/>
      <c r="H126" s="38"/>
      <c r="I126" s="38"/>
      <c r="J126" s="505"/>
      <c r="K126" s="475"/>
      <c r="L126" s="475"/>
      <c r="M126" s="475"/>
      <c r="N126" s="539"/>
    </row>
    <row r="127" spans="1:14" ht="15.75" thickBot="1" x14ac:dyDescent="0.3">
      <c r="A127" s="540"/>
      <c r="B127" s="541"/>
      <c r="C127" s="542"/>
      <c r="D127" s="591"/>
      <c r="E127" s="591"/>
      <c r="F127" s="591"/>
      <c r="G127" s="591"/>
      <c r="H127" s="591"/>
      <c r="I127" s="591"/>
      <c r="J127" s="543"/>
      <c r="K127" s="542"/>
      <c r="L127" s="542"/>
      <c r="M127" s="542"/>
      <c r="N127" s="544"/>
    </row>
    <row r="128" spans="1:14" x14ac:dyDescent="0.25">
      <c r="C128" s="118"/>
      <c r="D128" s="113"/>
      <c r="E128" s="113"/>
      <c r="F128" s="113"/>
      <c r="G128" s="118"/>
      <c r="H128" s="118"/>
      <c r="I128" s="118"/>
    </row>
    <row r="130" spans="1:14" ht="19.5" x14ac:dyDescent="0.3">
      <c r="A130" s="1" t="s">
        <v>861</v>
      </c>
    </row>
    <row r="132" spans="1:14" x14ac:dyDescent="0.25">
      <c r="A132" s="354" t="s">
        <v>765</v>
      </c>
      <c r="B132" s="512" t="s">
        <v>766</v>
      </c>
    </row>
    <row r="133" spans="1:14" ht="15.75" thickBot="1" x14ac:dyDescent="0.3">
      <c r="A133" s="354" t="s">
        <v>852</v>
      </c>
      <c r="B133" s="355" t="s">
        <v>858</v>
      </c>
      <c r="C133" s="69" t="s">
        <v>765</v>
      </c>
      <c r="D133" s="389" t="s">
        <v>768</v>
      </c>
      <c r="E133" s="185" t="s">
        <v>769</v>
      </c>
      <c r="F133" s="185" t="s">
        <v>2</v>
      </c>
      <c r="G133" s="185" t="s">
        <v>845</v>
      </c>
      <c r="H133" s="185" t="s">
        <v>843</v>
      </c>
      <c r="I133" s="185" t="s">
        <v>844</v>
      </c>
      <c r="J133" s="185" t="s">
        <v>859</v>
      </c>
      <c r="K133" s="185" t="s">
        <v>791</v>
      </c>
      <c r="L133" s="185" t="s">
        <v>860</v>
      </c>
      <c r="M133" s="185" t="s">
        <v>797</v>
      </c>
      <c r="N133" s="200" t="s">
        <v>798</v>
      </c>
    </row>
    <row r="134" spans="1:14" x14ac:dyDescent="0.25">
      <c r="A134" s="596">
        <v>1974</v>
      </c>
      <c r="B134" s="597">
        <v>1974</v>
      </c>
      <c r="C134" s="535" t="e" cm="1">
        <f t="array" aca="1" ref="C134" ca="1">CHRONO.TIMEZONE_RULES($B$132,A134,B134)</f>
        <v>#NAME?</v>
      </c>
      <c r="D134" s="526"/>
      <c r="E134" s="526"/>
      <c r="F134" s="526"/>
      <c r="G134" s="526"/>
      <c r="H134" s="526"/>
      <c r="I134" s="526"/>
      <c r="J134" s="526"/>
      <c r="K134" s="592"/>
      <c r="L134" s="526"/>
      <c r="M134" s="535"/>
      <c r="N134" s="537"/>
    </row>
    <row r="135" spans="1:14" ht="15.75" thickBot="1" x14ac:dyDescent="0.3">
      <c r="A135" s="598"/>
      <c r="B135" s="599"/>
      <c r="C135" s="593"/>
      <c r="D135" s="523"/>
      <c r="E135" s="523"/>
      <c r="F135" s="523"/>
      <c r="G135" s="523"/>
      <c r="H135" s="523"/>
      <c r="I135" s="523"/>
      <c r="J135" s="523"/>
      <c r="K135" s="594"/>
      <c r="L135" s="523"/>
      <c r="M135" s="593"/>
      <c r="N135" s="595"/>
    </row>
    <row r="136" spans="1:14" x14ac:dyDescent="0.25">
      <c r="A136" s="596">
        <v>1995</v>
      </c>
      <c r="B136" s="597"/>
      <c r="C136" s="535" t="e" cm="1">
        <f t="array" aca="1" ref="C136" ca="1">CHRONO.TIMEZONE_RULES($B$132,A136,B136)</f>
        <v>#NAME?</v>
      </c>
      <c r="D136" s="526"/>
      <c r="E136" s="526"/>
      <c r="F136" s="526"/>
      <c r="G136" s="526"/>
      <c r="H136" s="526"/>
      <c r="I136" s="526"/>
      <c r="J136" s="526"/>
      <c r="K136" s="592"/>
      <c r="L136" s="526"/>
      <c r="M136" s="535"/>
      <c r="N136" s="537"/>
    </row>
    <row r="137" spans="1:14" x14ac:dyDescent="0.25">
      <c r="A137" s="600"/>
      <c r="B137" s="435"/>
      <c r="C137" s="473"/>
      <c r="D137" s="36"/>
      <c r="E137" s="36"/>
      <c r="F137" s="36"/>
      <c r="G137" s="36"/>
      <c r="H137" s="36"/>
      <c r="I137" s="36"/>
      <c r="J137" s="36"/>
      <c r="K137" s="35"/>
      <c r="L137" s="36"/>
      <c r="M137" s="473"/>
      <c r="N137" s="532"/>
    </row>
    <row r="138" spans="1:14" x14ac:dyDescent="0.25">
      <c r="A138" s="601"/>
      <c r="B138" s="433"/>
      <c r="C138" s="29"/>
      <c r="D138" s="31"/>
      <c r="E138" s="31"/>
      <c r="F138" s="31"/>
      <c r="G138" s="31"/>
      <c r="H138" s="31"/>
      <c r="I138" s="31"/>
      <c r="J138" s="31"/>
      <c r="K138" s="8"/>
      <c r="L138" s="31"/>
      <c r="M138" s="29"/>
      <c r="N138" s="602"/>
    </row>
    <row r="139" spans="1:14" x14ac:dyDescent="0.25">
      <c r="A139" s="600"/>
      <c r="B139" s="435"/>
      <c r="C139" s="473"/>
      <c r="D139" s="36"/>
      <c r="E139" s="36"/>
      <c r="F139" s="36"/>
      <c r="G139" s="36"/>
      <c r="H139" s="36"/>
      <c r="I139" s="36"/>
      <c r="J139" s="36"/>
      <c r="K139" s="35"/>
      <c r="L139" s="36"/>
      <c r="M139" s="473"/>
      <c r="N139" s="532"/>
    </row>
    <row r="140" spans="1:14" x14ac:dyDescent="0.25">
      <c r="A140" s="601"/>
      <c r="B140" s="433"/>
      <c r="C140" s="29"/>
      <c r="D140" s="31"/>
      <c r="E140" s="31"/>
      <c r="F140" s="31"/>
      <c r="G140" s="31"/>
      <c r="H140" s="31"/>
      <c r="I140" s="31"/>
      <c r="J140" s="31"/>
      <c r="K140" s="8"/>
      <c r="L140" s="31"/>
      <c r="M140" s="29"/>
      <c r="N140" s="602"/>
    </row>
    <row r="141" spans="1:14" ht="15.75" thickBot="1" x14ac:dyDescent="0.3">
      <c r="A141" s="598"/>
      <c r="B141" s="599"/>
      <c r="C141" s="593"/>
      <c r="D141" s="523"/>
      <c r="E141" s="523"/>
      <c r="F141" s="523"/>
      <c r="G141" s="523"/>
      <c r="H141" s="523"/>
      <c r="I141" s="523"/>
      <c r="J141" s="523"/>
      <c r="K141" s="594"/>
      <c r="L141" s="523"/>
      <c r="M141" s="593"/>
      <c r="N141" s="595"/>
    </row>
    <row r="142" spans="1:14" x14ac:dyDescent="0.25">
      <c r="A142" s="596"/>
      <c r="B142" s="597">
        <v>1986</v>
      </c>
      <c r="C142" s="535" t="e" cm="1">
        <f t="array" aca="1" ref="C142" ca="1">CHRONO.TIMEZONE_RULES($B$132,A142,B142)</f>
        <v>#NAME?</v>
      </c>
      <c r="D142" s="526"/>
      <c r="E142" s="526"/>
      <c r="F142" s="526"/>
      <c r="G142" s="526"/>
      <c r="H142" s="526"/>
      <c r="I142" s="526"/>
      <c r="J142" s="526"/>
      <c r="K142" s="592"/>
      <c r="L142" s="526"/>
      <c r="M142" s="535"/>
      <c r="N142" s="537"/>
    </row>
    <row r="143" spans="1:14" x14ac:dyDescent="0.25">
      <c r="A143" s="600"/>
      <c r="B143" s="435"/>
      <c r="C143" s="473"/>
      <c r="D143" s="36"/>
      <c r="E143" s="36"/>
      <c r="F143" s="36"/>
      <c r="G143" s="36"/>
      <c r="H143" s="36"/>
      <c r="I143" s="36"/>
      <c r="J143" s="36"/>
      <c r="K143" s="35"/>
      <c r="L143" s="36"/>
      <c r="M143" s="473"/>
      <c r="N143" s="532"/>
    </row>
    <row r="144" spans="1:14" x14ac:dyDescent="0.25">
      <c r="A144" s="601"/>
      <c r="B144" s="433"/>
      <c r="C144" s="29"/>
      <c r="D144" s="31"/>
      <c r="E144" s="31"/>
      <c r="F144" s="31"/>
      <c r="G144" s="31"/>
      <c r="H144" s="31"/>
      <c r="I144" s="31"/>
      <c r="J144" s="31"/>
      <c r="K144" s="8"/>
      <c r="L144" s="31"/>
      <c r="M144" s="29"/>
      <c r="N144" s="602"/>
    </row>
    <row r="145" spans="1:14" x14ac:dyDescent="0.25">
      <c r="A145" s="600"/>
      <c r="B145" s="435"/>
      <c r="C145" s="473"/>
      <c r="D145" s="36"/>
      <c r="E145" s="36"/>
      <c r="F145" s="36"/>
      <c r="G145" s="36"/>
      <c r="H145" s="36"/>
      <c r="I145" s="36"/>
      <c r="J145" s="36"/>
      <c r="K145" s="35"/>
      <c r="L145" s="36"/>
      <c r="M145" s="473"/>
      <c r="N145" s="532"/>
    </row>
    <row r="146" spans="1:14" ht="15.75" thickBot="1" x14ac:dyDescent="0.3">
      <c r="A146" s="603"/>
      <c r="B146" s="604"/>
      <c r="C146" s="605"/>
      <c r="D146" s="606"/>
      <c r="E146" s="606"/>
      <c r="F146" s="606"/>
      <c r="G146" s="606"/>
      <c r="H146" s="606"/>
      <c r="I146" s="606"/>
      <c r="J146" s="606"/>
      <c r="K146" s="607"/>
      <c r="L146" s="606"/>
      <c r="M146" s="605"/>
      <c r="N146" s="608"/>
    </row>
    <row r="149" spans="1:14" ht="19.5" x14ac:dyDescent="0.3">
      <c r="A149" s="1" t="s">
        <v>846</v>
      </c>
    </row>
    <row r="151" spans="1:14" ht="15.75" thickBot="1" x14ac:dyDescent="0.3">
      <c r="A151" s="5" t="s">
        <v>770</v>
      </c>
      <c r="B151" s="389" t="s">
        <v>5</v>
      </c>
      <c r="C151" s="385" t="s">
        <v>847</v>
      </c>
      <c r="D151" s="385" t="s">
        <v>108</v>
      </c>
    </row>
    <row r="152" spans="1:14" ht="15.75" thickBot="1" x14ac:dyDescent="0.3">
      <c r="A152" s="515" t="s">
        <v>813</v>
      </c>
      <c r="B152" s="516">
        <v>1944</v>
      </c>
      <c r="C152" s="517" t="e" cm="1">
        <f t="array" aca="1" ref="C152" ca="1">CHRONO.TIMEZONE_RULES_TRANSN_MJDN(CHRONO.TIMEZONE_RULES(A152,B152),B152)</f>
        <v>#NAME?</v>
      </c>
      <c r="D152" s="584" t="e" cm="1">
        <f t="array" aca="1" ref="D152" ca="1">CHRONO.MJDATE_TO_EXCELDATE(C152)</f>
        <v>#NAME?</v>
      </c>
    </row>
    <row r="153" spans="1:14" x14ac:dyDescent="0.25">
      <c r="A153" s="518" t="s">
        <v>813</v>
      </c>
      <c r="B153" s="519">
        <v>1942</v>
      </c>
      <c r="C153" s="520" t="e" cm="1">
        <f t="array" aca="1" ref="C153" ca="1">CHRONO.TIMEZONE_RULES_TRANSN_MJDN(CHRONO.TIMEZONE_RULES(A153,B153),B153)</f>
        <v>#NAME?</v>
      </c>
      <c r="D153" s="585" t="e" cm="1">
        <f t="array" aca="1" ref="D153" ca="1">CHRONO.MJDATE_TO_EXCELDATE(C153)</f>
        <v>#NAME?</v>
      </c>
    </row>
    <row r="154" spans="1:14" x14ac:dyDescent="0.25">
      <c r="A154" s="521"/>
      <c r="B154" s="31"/>
      <c r="C154" s="514"/>
      <c r="D154" s="586" t="str" cm="1">
        <f t="array" ref="D154">CHRONO.MJDATE_TO_EXCELDATE(C154)</f>
        <v/>
      </c>
    </row>
    <row r="155" spans="1:14" ht="15.75" thickBot="1" x14ac:dyDescent="0.3">
      <c r="A155" s="522"/>
      <c r="B155" s="523"/>
      <c r="C155" s="524"/>
      <c r="D155" s="587" t="str" cm="1">
        <f t="array" ref="D155">CHRONO.MJDATE_TO_EXCELDATE(C155)</f>
        <v/>
      </c>
    </row>
    <row r="156" spans="1:14" x14ac:dyDescent="0.25">
      <c r="A156" s="525" t="s">
        <v>848</v>
      </c>
      <c r="B156" s="526">
        <v>2024</v>
      </c>
      <c r="C156" s="527" t="e" cm="1">
        <f t="array" aca="1" ref="C156" ca="1">CHRONO.TIMEZONE_RULES_TRANSN_MJDN(CHRONO.TIMEZONE_RULES(A156,B156),B156)</f>
        <v>#NAME?</v>
      </c>
      <c r="D156" s="588" t="e" cm="1">
        <f t="array" aca="1" ref="D156" ca="1">CHRONO.MJDATE_TO_EXCELDATE(C156)</f>
        <v>#NAME?</v>
      </c>
    </row>
    <row r="157" spans="1:14" ht="15.75" thickBot="1" x14ac:dyDescent="0.3">
      <c r="A157" s="522"/>
      <c r="B157" s="523"/>
      <c r="C157" s="524"/>
      <c r="D157" s="587" t="str" cm="1">
        <f t="array" ref="D157">CHRONO.MJDATE_TO_EXCELDATE(C157)</f>
        <v/>
      </c>
    </row>
    <row r="160" spans="1:14" ht="19.5" x14ac:dyDescent="0.3">
      <c r="A160" s="1" t="s">
        <v>767</v>
      </c>
      <c r="H160" s="1" t="s">
        <v>815</v>
      </c>
    </row>
    <row r="161" spans="1:10" ht="19.5" x14ac:dyDescent="0.3">
      <c r="H161" s="1" t="s">
        <v>816</v>
      </c>
    </row>
    <row r="162" spans="1:10" ht="19.5" x14ac:dyDescent="0.3">
      <c r="A162" s="71" t="s">
        <v>761</v>
      </c>
      <c r="B162" s="472" t="s">
        <v>762</v>
      </c>
      <c r="H162" s="1" t="s">
        <v>802</v>
      </c>
      <c r="J162" s="1"/>
    </row>
    <row r="163" spans="1:10" x14ac:dyDescent="0.25">
      <c r="A163" s="69" t="s">
        <v>791</v>
      </c>
      <c r="B163" s="513">
        <v>0</v>
      </c>
    </row>
    <row r="164" spans="1:10" x14ac:dyDescent="0.25">
      <c r="A164" s="354" t="s">
        <v>108</v>
      </c>
      <c r="B164" s="388" t="s">
        <v>115</v>
      </c>
      <c r="C164" s="354" t="s">
        <v>763</v>
      </c>
      <c r="D164" s="354" t="s">
        <v>790</v>
      </c>
      <c r="E164" s="354" t="s">
        <v>821</v>
      </c>
      <c r="F164" s="354" t="s">
        <v>792</v>
      </c>
      <c r="G164" s="385" t="s">
        <v>793</v>
      </c>
      <c r="H164" s="385" t="s">
        <v>799</v>
      </c>
      <c r="I164" s="385" t="s">
        <v>800</v>
      </c>
      <c r="J164" s="385" t="s">
        <v>801</v>
      </c>
    </row>
    <row r="165" spans="1:10" x14ac:dyDescent="0.25">
      <c r="A165" s="477" t="s">
        <v>771</v>
      </c>
      <c r="B165" s="8" cm="1">
        <f t="array" ref="B165">_xlfn.DROP(CHRONO.ISO_DATETIME_TO_MJDATE(A165),,-1)</f>
        <v>11368</v>
      </c>
      <c r="C165" s="196" t="e" cm="1">
        <f t="array" ref="C165">CHRONO.TIMEZONE_OBSERVED(B165,$B$162,$B$163)</f>
        <v>#N/A</v>
      </c>
      <c r="D165" s="29"/>
      <c r="E165" s="8"/>
      <c r="F165" s="29"/>
      <c r="G165" s="472"/>
      <c r="H165" s="472" t="e" cm="1">
        <f t="array" aca="1" ref="H165" ca="1">CHRONO.TIMEZONE_OBSERVED_OFFSET(C165:G226)</f>
        <v>#NAME?</v>
      </c>
      <c r="I165" s="472" t="e" cm="1">
        <f t="array" aca="1" ref="I165" ca="1">CHRONO.TIMEZONE_OBSERVED_NAME(C165:G226)</f>
        <v>#NAME?</v>
      </c>
      <c r="J165" s="472" t="e" cm="1">
        <f t="array" aca="1" ref="J165" ca="1">CHRONO.TIMEZONE_OBSERVED_DLS(C165:G226)</f>
        <v>#NAME?</v>
      </c>
    </row>
    <row r="166" spans="1:10" x14ac:dyDescent="0.25">
      <c r="A166" s="476" t="s">
        <v>772</v>
      </c>
      <c r="B166" s="473" cm="1">
        <f t="array" ref="B166">_xlfn.DROP(CHRONO.ISO_DATETIME_TO_MJDATE(A166),,-1)</f>
        <v>13225</v>
      </c>
      <c r="C166" s="198" t="e" cm="1">
        <f t="array" ref="C166">CHRONO.TIMEZONE_OBSERVED(B166,$B$162,$B$163)</f>
        <v>#N/A</v>
      </c>
      <c r="D166" s="473"/>
      <c r="E166" s="35"/>
      <c r="F166" s="473"/>
      <c r="G166" s="474"/>
      <c r="H166" s="474"/>
      <c r="I166" s="474"/>
      <c r="J166" s="474"/>
    </row>
    <row r="167" spans="1:10" x14ac:dyDescent="0.25">
      <c r="A167" s="477" t="s">
        <v>773</v>
      </c>
      <c r="B167" s="8" cm="1">
        <f t="array" ref="B167">_xlfn.DROP(CHRONO.ISO_DATETIME_TO_MJDATE(A167),,-1)</f>
        <v>14775</v>
      </c>
      <c r="C167" s="196" t="e" cm="1">
        <f t="array" ref="C167">CHRONO.TIMEZONE_OBSERVED(B167,$B$162,$B$163)</f>
        <v>#N/A</v>
      </c>
      <c r="D167" s="29"/>
      <c r="E167" s="8"/>
      <c r="F167" s="29"/>
      <c r="G167" s="472"/>
      <c r="H167" s="472"/>
      <c r="I167" s="472"/>
      <c r="J167" s="472"/>
    </row>
    <row r="168" spans="1:10" x14ac:dyDescent="0.25">
      <c r="A168" s="478">
        <v>367</v>
      </c>
      <c r="B168" s="473" cm="1">
        <f t="array" ref="B168:B226">CHRONO.EXCELDATE_TO_MJDATE(A168:A226)</f>
        <v>15385</v>
      </c>
      <c r="C168" s="198" t="e" cm="1">
        <f t="array" ref="C168">CHRONO.TIMEZONE_OBSERVED(B168,$B$162,$B$163)</f>
        <v>#N/A</v>
      </c>
      <c r="D168" s="473"/>
      <c r="E168" s="35"/>
      <c r="F168" s="473"/>
      <c r="G168" s="474"/>
      <c r="H168" s="474"/>
      <c r="I168" s="474"/>
      <c r="J168" s="474"/>
    </row>
    <row r="169" spans="1:10" x14ac:dyDescent="0.25">
      <c r="A169" s="479">
        <v>6211</v>
      </c>
      <c r="B169" s="8">
        <v>21229</v>
      </c>
      <c r="C169" s="196" t="e" cm="1">
        <f t="array" ref="C169">CHRONO.TIMEZONE_OBSERVED(B169,$B$162,$B$163)</f>
        <v>#N/A</v>
      </c>
      <c r="D169" s="29"/>
      <c r="E169" s="8"/>
      <c r="F169" s="29"/>
      <c r="G169" s="472"/>
      <c r="H169" s="472"/>
      <c r="I169" s="472"/>
      <c r="J169" s="472"/>
    </row>
    <row r="170" spans="1:10" x14ac:dyDescent="0.25">
      <c r="A170" s="478">
        <v>6211.0006944444449</v>
      </c>
      <c r="B170" s="473">
        <v>21229.000694444447</v>
      </c>
      <c r="C170" s="198" t="e" cm="1">
        <f t="array" ref="C170">CHRONO.TIMEZONE_OBSERVED(B170,$B$162,$B$163)</f>
        <v>#N/A</v>
      </c>
      <c r="D170" s="473"/>
      <c r="E170" s="35"/>
      <c r="F170" s="473"/>
      <c r="G170" s="474"/>
      <c r="H170" s="474"/>
      <c r="I170" s="474"/>
      <c r="J170" s="474"/>
    </row>
    <row r="171" spans="1:10" x14ac:dyDescent="0.25">
      <c r="A171" s="479">
        <v>6211.041666666667</v>
      </c>
      <c r="B171" s="8">
        <v>21229.041666666668</v>
      </c>
      <c r="C171" s="196" t="e" cm="1">
        <f t="array" ref="C171">CHRONO.TIMEZONE_OBSERVED(B171,$B$162,$B$163)</f>
        <v>#N/A</v>
      </c>
      <c r="D171" s="29"/>
      <c r="E171" s="8"/>
      <c r="F171" s="29"/>
      <c r="G171" s="472"/>
      <c r="H171" s="472"/>
      <c r="I171" s="472"/>
      <c r="J171" s="472"/>
    </row>
    <row r="172" spans="1:10" x14ac:dyDescent="0.25">
      <c r="A172" s="478">
        <v>6211.0423611111109</v>
      </c>
      <c r="B172" s="473">
        <v>21229.042361111111</v>
      </c>
      <c r="C172" s="198" t="e" cm="1">
        <f t="array" ref="C172">CHRONO.TIMEZONE_OBSERVED(B172,$B$162,$B$163)</f>
        <v>#N/A</v>
      </c>
      <c r="D172" s="473"/>
      <c r="E172" s="35"/>
      <c r="F172" s="473"/>
      <c r="G172" s="474"/>
      <c r="H172" s="474"/>
      <c r="I172" s="474"/>
      <c r="J172" s="474"/>
    </row>
    <row r="173" spans="1:10" x14ac:dyDescent="0.25">
      <c r="A173" s="479">
        <v>6211.083333333333</v>
      </c>
      <c r="B173" s="8">
        <v>21229.083333333332</v>
      </c>
      <c r="C173" s="196" t="e" cm="1">
        <f t="array" ref="C173">CHRONO.TIMEZONE_OBSERVED(B173,$B$162,$B$163)</f>
        <v>#N/A</v>
      </c>
      <c r="D173" s="29"/>
      <c r="E173" s="8"/>
      <c r="F173" s="29"/>
      <c r="G173" s="472"/>
      <c r="H173" s="472"/>
      <c r="I173" s="472"/>
      <c r="J173" s="472"/>
    </row>
    <row r="174" spans="1:10" x14ac:dyDescent="0.25">
      <c r="A174" s="478">
        <v>6294.0826388888891</v>
      </c>
      <c r="B174" s="473">
        <v>21312.082638888889</v>
      </c>
      <c r="C174" s="198" t="e" cm="1">
        <f t="array" ref="C174">CHRONO.TIMEZONE_OBSERVED(B174,$B$162,$B$163)</f>
        <v>#N/A</v>
      </c>
      <c r="D174" s="473"/>
      <c r="E174" s="35"/>
      <c r="F174" s="473"/>
      <c r="G174" s="474"/>
      <c r="H174" s="474"/>
      <c r="I174" s="474"/>
      <c r="J174" s="474"/>
    </row>
    <row r="175" spans="1:10" x14ac:dyDescent="0.25">
      <c r="A175" s="479">
        <v>6294.083333333333</v>
      </c>
      <c r="B175" s="8">
        <v>21312.083333333332</v>
      </c>
      <c r="C175" s="196" t="e" cm="1">
        <f t="array" ref="C175">CHRONO.TIMEZONE_OBSERVED(B175,$B$162,$B$163)</f>
        <v>#N/A</v>
      </c>
      <c r="D175" s="29"/>
      <c r="E175" s="8"/>
      <c r="F175" s="29"/>
      <c r="G175" s="472"/>
      <c r="H175" s="472"/>
      <c r="I175" s="472"/>
      <c r="J175" s="472"/>
    </row>
    <row r="176" spans="1:10" x14ac:dyDescent="0.25">
      <c r="A176" s="478">
        <v>6294.1243055555551</v>
      </c>
      <c r="B176" s="473">
        <v>21312.124305555553</v>
      </c>
      <c r="C176" s="198" t="e" cm="1">
        <f t="array" ref="C176">CHRONO.TIMEZONE_OBSERVED(B176,$B$162,$B$163)</f>
        <v>#N/A</v>
      </c>
      <c r="D176" s="473"/>
      <c r="E176" s="35"/>
      <c r="F176" s="473"/>
      <c r="G176" s="474"/>
      <c r="H176" s="474"/>
      <c r="I176" s="474"/>
      <c r="J176" s="474"/>
    </row>
    <row r="177" spans="1:10" x14ac:dyDescent="0.25">
      <c r="A177" s="479">
        <v>6294.125</v>
      </c>
      <c r="B177" s="8">
        <v>21312.125</v>
      </c>
      <c r="C177" s="196" t="e" cm="1">
        <f t="array" ref="C177">CHRONO.TIMEZONE_OBSERVED(B177,$B$162,$B$163)</f>
        <v>#N/A</v>
      </c>
      <c r="D177" s="29"/>
      <c r="E177" s="8"/>
      <c r="F177" s="29"/>
      <c r="G177" s="472"/>
      <c r="H177" s="472"/>
      <c r="I177" s="472"/>
      <c r="J177" s="472"/>
    </row>
    <row r="178" spans="1:10" x14ac:dyDescent="0.25">
      <c r="A178" s="478">
        <v>15342.082638888889</v>
      </c>
      <c r="B178" s="473">
        <v>30360.082638888889</v>
      </c>
      <c r="C178" s="198" t="e" cm="1">
        <f t="array" ref="C178">CHRONO.TIMEZONE_OBSERVED(B178,$B$162,$B$163)</f>
        <v>#N/A</v>
      </c>
      <c r="D178" s="473"/>
      <c r="E178" s="35"/>
      <c r="F178" s="473"/>
      <c r="G178" s="474"/>
      <c r="H178" s="474"/>
      <c r="I178" s="474"/>
      <c r="J178" s="474"/>
    </row>
    <row r="179" spans="1:10" x14ac:dyDescent="0.25">
      <c r="A179" s="479">
        <v>15342.083333333334</v>
      </c>
      <c r="B179" s="8">
        <v>30360.083333333336</v>
      </c>
      <c r="C179" s="196" t="e" cm="1">
        <f t="array" ref="C179">CHRONO.TIMEZONE_OBSERVED(B179,$B$162,$B$163)</f>
        <v>#N/A</v>
      </c>
      <c r="D179" s="29"/>
      <c r="E179" s="8"/>
      <c r="F179" s="29"/>
      <c r="G179" s="472"/>
      <c r="H179" s="472"/>
      <c r="I179" s="472"/>
      <c r="J179" s="472"/>
    </row>
    <row r="180" spans="1:10" x14ac:dyDescent="0.25">
      <c r="A180" s="478">
        <v>15342.124305555555</v>
      </c>
      <c r="B180" s="473">
        <v>30360.124305555553</v>
      </c>
      <c r="C180" s="198" t="e" cm="1">
        <f t="array" ref="C180">CHRONO.TIMEZONE_OBSERVED(B180,$B$162,$B$163)</f>
        <v>#N/A</v>
      </c>
      <c r="D180" s="473"/>
      <c r="E180" s="35"/>
      <c r="F180" s="473"/>
      <c r="G180" s="474"/>
      <c r="H180" s="474"/>
      <c r="I180" s="474"/>
      <c r="J180" s="474"/>
    </row>
    <row r="181" spans="1:10" x14ac:dyDescent="0.25">
      <c r="A181" s="479">
        <v>15342.125</v>
      </c>
      <c r="B181" s="8">
        <v>30360.125</v>
      </c>
      <c r="C181" s="196" t="e" cm="1">
        <f t="array" ref="C181">CHRONO.TIMEZONE_OBSERVED(B181,$B$162,$B$163)</f>
        <v>#N/A</v>
      </c>
      <c r="D181" s="29"/>
      <c r="E181" s="8"/>
      <c r="F181" s="29"/>
      <c r="G181" s="472"/>
      <c r="H181" s="472"/>
      <c r="I181" s="472"/>
      <c r="J181" s="472"/>
    </row>
    <row r="182" spans="1:10" x14ac:dyDescent="0.25">
      <c r="A182" s="478">
        <v>15429.083333333334</v>
      </c>
      <c r="B182" s="473">
        <v>30447.083333333336</v>
      </c>
      <c r="C182" s="198" t="e" cm="1">
        <f t="array" ref="C182">CHRONO.TIMEZONE_OBSERVED(B182,$B$162,$B$163)</f>
        <v>#N/A</v>
      </c>
      <c r="D182" s="473"/>
      <c r="E182" s="35"/>
      <c r="F182" s="473"/>
      <c r="G182" s="474"/>
      <c r="H182" s="474"/>
      <c r="I182" s="474"/>
      <c r="J182" s="474"/>
    </row>
    <row r="183" spans="1:10" x14ac:dyDescent="0.25">
      <c r="A183" s="479">
        <v>15429.124305555555</v>
      </c>
      <c r="B183" s="8">
        <v>30447.124305555553</v>
      </c>
      <c r="C183" s="196" t="e" cm="1">
        <f t="array" ref="C183">CHRONO.TIMEZONE_OBSERVED(B183,$B$162,$B$163)</f>
        <v>#N/A</v>
      </c>
      <c r="D183" s="29"/>
      <c r="E183" s="8"/>
      <c r="F183" s="29"/>
      <c r="G183" s="472"/>
      <c r="H183" s="472"/>
      <c r="I183" s="472"/>
      <c r="J183" s="472"/>
    </row>
    <row r="184" spans="1:10" x14ac:dyDescent="0.25">
      <c r="A184" s="478">
        <v>15429.125</v>
      </c>
      <c r="B184" s="473">
        <v>30447.125</v>
      </c>
      <c r="C184" s="198" t="e" cm="1">
        <f t="array" ref="C184">CHRONO.TIMEZONE_OBSERVED(B184,$B$162,$B$163)</f>
        <v>#N/A</v>
      </c>
      <c r="D184" s="473"/>
      <c r="E184" s="35"/>
      <c r="F184" s="473"/>
      <c r="G184" s="474"/>
      <c r="H184" s="474"/>
      <c r="I184" s="474"/>
      <c r="J184" s="474"/>
    </row>
    <row r="185" spans="1:10" x14ac:dyDescent="0.25">
      <c r="A185" s="479">
        <v>15611.083333333334</v>
      </c>
      <c r="B185" s="8">
        <v>30629.083333333336</v>
      </c>
      <c r="C185" s="196" t="e" cm="1">
        <f t="array" ref="C185">CHRONO.TIMEZONE_OBSERVED(B185,$B$162,$B$163)</f>
        <v>#N/A</v>
      </c>
      <c r="D185" s="29"/>
      <c r="E185" s="8"/>
      <c r="F185" s="29"/>
      <c r="G185" s="472"/>
      <c r="H185" s="472"/>
      <c r="I185" s="472"/>
      <c r="J185" s="472"/>
    </row>
    <row r="186" spans="1:10" x14ac:dyDescent="0.25">
      <c r="A186" s="478">
        <v>15611.124305555555</v>
      </c>
      <c r="B186" s="473">
        <v>30629.124305555553</v>
      </c>
      <c r="C186" s="198" t="e" cm="1">
        <f t="array" ref="C186">CHRONO.TIMEZONE_OBSERVED(B186,$B$162,$B$163)</f>
        <v>#N/A</v>
      </c>
      <c r="D186" s="473"/>
      <c r="E186" s="35"/>
      <c r="F186" s="473"/>
      <c r="G186" s="474"/>
      <c r="H186" s="474"/>
      <c r="I186" s="474"/>
      <c r="J186" s="474"/>
    </row>
    <row r="187" spans="1:10" x14ac:dyDescent="0.25">
      <c r="A187" s="479">
        <v>15611.125</v>
      </c>
      <c r="B187" s="8">
        <v>30629.125</v>
      </c>
      <c r="C187" s="196" t="e" cm="1">
        <f t="array" ref="C187">CHRONO.TIMEZONE_OBSERVED(B187,$B$162,$B$163)</f>
        <v>#N/A</v>
      </c>
      <c r="D187" s="29"/>
      <c r="E187" s="8"/>
      <c r="F187" s="29"/>
      <c r="G187" s="472"/>
      <c r="H187" s="472"/>
      <c r="I187" s="472"/>
      <c r="J187" s="472"/>
    </row>
    <row r="188" spans="1:10" x14ac:dyDescent="0.25">
      <c r="A188" s="478">
        <v>15793.082638888889</v>
      </c>
      <c r="B188" s="473">
        <v>30811.082638888889</v>
      </c>
      <c r="C188" s="198" t="e" cm="1">
        <f t="array" ref="C188">CHRONO.TIMEZONE_OBSERVED(B188,$B$162,$B$163)</f>
        <v>#N/A</v>
      </c>
      <c r="D188" s="473"/>
      <c r="E188" s="35"/>
      <c r="F188" s="473"/>
      <c r="G188" s="474"/>
      <c r="H188" s="474"/>
      <c r="I188" s="474"/>
      <c r="J188" s="474"/>
    </row>
    <row r="189" spans="1:10" x14ac:dyDescent="0.25">
      <c r="A189" s="479">
        <v>15793.083333333334</v>
      </c>
      <c r="B189" s="8">
        <v>30811.083333333336</v>
      </c>
      <c r="C189" s="196" t="e" cm="1">
        <f t="array" ref="C189">CHRONO.TIMEZONE_OBSERVED(B189,$B$162,$B$163)</f>
        <v>#N/A</v>
      </c>
      <c r="D189" s="29"/>
      <c r="E189" s="8"/>
      <c r="F189" s="29"/>
      <c r="G189" s="472"/>
      <c r="H189" s="472"/>
      <c r="I189" s="472"/>
      <c r="J189" s="472"/>
    </row>
    <row r="190" spans="1:10" x14ac:dyDescent="0.25">
      <c r="A190" s="478">
        <v>15793.124305555555</v>
      </c>
      <c r="B190" s="473">
        <v>30811.124305555553</v>
      </c>
      <c r="C190" s="198" t="e" cm="1">
        <f t="array" ref="C190">CHRONO.TIMEZONE_OBSERVED(B190,$B$162,$B$163)</f>
        <v>#N/A</v>
      </c>
      <c r="D190" s="473"/>
      <c r="E190" s="35"/>
      <c r="F190" s="473"/>
      <c r="G190" s="474"/>
      <c r="H190" s="474"/>
      <c r="I190" s="474"/>
      <c r="J190" s="474"/>
    </row>
    <row r="191" spans="1:10" x14ac:dyDescent="0.25">
      <c r="A191" s="479">
        <v>15793.125</v>
      </c>
      <c r="B191" s="8">
        <v>30811.125</v>
      </c>
      <c r="C191" s="196" t="e" cm="1">
        <f t="array" ref="C191">CHRONO.TIMEZONE_OBSERVED(B191,$B$162,$B$163)</f>
        <v>#N/A</v>
      </c>
      <c r="D191" s="29"/>
      <c r="E191" s="8"/>
      <c r="F191" s="29"/>
      <c r="G191" s="472"/>
      <c r="H191" s="472"/>
      <c r="I191" s="472"/>
      <c r="J191" s="472"/>
    </row>
    <row r="192" spans="1:10" x14ac:dyDescent="0.25">
      <c r="A192" s="478">
        <v>15793.125694444445</v>
      </c>
      <c r="B192" s="473">
        <v>30811.125694444447</v>
      </c>
      <c r="C192" s="198" t="e" cm="1">
        <f t="array" ref="C192">CHRONO.TIMEZONE_OBSERVED(B192,$B$162,$B$163)</f>
        <v>#N/A</v>
      </c>
      <c r="D192" s="473"/>
      <c r="E192" s="35"/>
      <c r="F192" s="473"/>
      <c r="G192" s="474"/>
      <c r="H192" s="474"/>
      <c r="I192" s="474"/>
      <c r="J192" s="474"/>
    </row>
    <row r="193" spans="1:10" x14ac:dyDescent="0.25">
      <c r="A193" s="479">
        <v>15982.082638888889</v>
      </c>
      <c r="B193" s="8">
        <v>31000.082638888889</v>
      </c>
      <c r="C193" s="196" t="e" cm="1">
        <f t="array" ref="C193">CHRONO.TIMEZONE_OBSERVED(B193,$B$162,$B$163)</f>
        <v>#N/A</v>
      </c>
      <c r="D193" s="29"/>
      <c r="E193" s="8"/>
      <c r="F193" s="29"/>
      <c r="G193" s="472"/>
      <c r="H193" s="472"/>
      <c r="I193" s="472"/>
      <c r="J193" s="472"/>
    </row>
    <row r="194" spans="1:10" x14ac:dyDescent="0.25">
      <c r="A194" s="478">
        <v>15982.083333333334</v>
      </c>
      <c r="B194" s="473">
        <v>31000.083333333336</v>
      </c>
      <c r="C194" s="198" t="e" cm="1">
        <f t="array" ref="C194">CHRONO.TIMEZONE_OBSERVED(B194,$B$162,$B$163)</f>
        <v>#N/A</v>
      </c>
      <c r="D194" s="473"/>
      <c r="E194" s="35"/>
      <c r="F194" s="473"/>
      <c r="G194" s="474"/>
      <c r="H194" s="474"/>
      <c r="I194" s="474"/>
      <c r="J194" s="474"/>
    </row>
    <row r="195" spans="1:10" x14ac:dyDescent="0.25">
      <c r="A195" s="479">
        <v>15982.124305555555</v>
      </c>
      <c r="B195" s="8">
        <v>31000.124305555553</v>
      </c>
      <c r="C195" s="196" t="e" cm="1">
        <f t="array" ref="C195">CHRONO.TIMEZONE_OBSERVED(B195,$B$162,$B$163)</f>
        <v>#N/A</v>
      </c>
      <c r="D195" s="29"/>
      <c r="E195" s="8"/>
      <c r="F195" s="29"/>
      <c r="G195" s="472"/>
      <c r="H195" s="472"/>
      <c r="I195" s="472"/>
      <c r="J195" s="472"/>
    </row>
    <row r="196" spans="1:10" x14ac:dyDescent="0.25">
      <c r="A196" s="478">
        <v>15982.125</v>
      </c>
      <c r="B196" s="473">
        <v>31000.125</v>
      </c>
      <c r="C196" s="198" t="e" cm="1">
        <f t="array" ref="C196">CHRONO.TIMEZONE_OBSERVED(B196,$B$162,$B$163)</f>
        <v>#N/A</v>
      </c>
      <c r="D196" s="473"/>
      <c r="E196" s="35"/>
      <c r="F196" s="473"/>
      <c r="G196" s="474"/>
      <c r="H196" s="474"/>
      <c r="I196" s="474"/>
      <c r="J196" s="474"/>
    </row>
    <row r="197" spans="1:10" x14ac:dyDescent="0.25">
      <c r="A197" s="479">
        <v>16157.082638888889</v>
      </c>
      <c r="B197" s="8">
        <v>31175.082638888889</v>
      </c>
      <c r="C197" s="196" t="e" cm="1">
        <f t="array" ref="C197">CHRONO.TIMEZONE_OBSERVED(B197,$B$162,$B$163)</f>
        <v>#N/A</v>
      </c>
      <c r="D197" s="29"/>
      <c r="E197" s="8"/>
      <c r="F197" s="29"/>
      <c r="G197" s="472"/>
      <c r="H197" s="472"/>
      <c r="I197" s="472"/>
      <c r="J197" s="472"/>
    </row>
    <row r="198" spans="1:10" x14ac:dyDescent="0.25">
      <c r="A198" s="478">
        <v>16157.083333333334</v>
      </c>
      <c r="B198" s="473">
        <v>31175.083333333336</v>
      </c>
      <c r="C198" s="198" t="e" cm="1">
        <f t="array" ref="C198">CHRONO.TIMEZONE_OBSERVED(B198,$B$162,$B$163)</f>
        <v>#N/A</v>
      </c>
      <c r="D198" s="473"/>
      <c r="E198" s="35"/>
      <c r="F198" s="473"/>
      <c r="G198" s="474"/>
      <c r="H198" s="474"/>
      <c r="I198" s="474"/>
      <c r="J198" s="474"/>
    </row>
    <row r="199" spans="1:10" x14ac:dyDescent="0.25">
      <c r="A199" s="479">
        <v>16157.124305555555</v>
      </c>
      <c r="B199" s="8">
        <v>31175.124305555553</v>
      </c>
      <c r="C199" s="196" t="e" cm="1">
        <f t="array" ref="C199">CHRONO.TIMEZONE_OBSERVED(B199,$B$162,$B$163)</f>
        <v>#N/A</v>
      </c>
      <c r="D199" s="29"/>
      <c r="E199" s="8"/>
      <c r="F199" s="29"/>
      <c r="G199" s="472"/>
      <c r="H199" s="472"/>
      <c r="I199" s="472"/>
      <c r="J199" s="472"/>
    </row>
    <row r="200" spans="1:10" x14ac:dyDescent="0.25">
      <c r="A200" s="478">
        <v>16157.125</v>
      </c>
      <c r="B200" s="473">
        <v>31175.125</v>
      </c>
      <c r="C200" s="198" t="e" cm="1">
        <f t="array" ref="C200">CHRONO.TIMEZONE_OBSERVED(B200,$B$162,$B$163)</f>
        <v>#N/A</v>
      </c>
      <c r="D200" s="473"/>
      <c r="E200" s="35"/>
      <c r="F200" s="473"/>
      <c r="G200" s="474"/>
      <c r="H200" s="474"/>
      <c r="I200" s="474"/>
      <c r="J200" s="474"/>
    </row>
    <row r="201" spans="1:10" x14ac:dyDescent="0.25">
      <c r="A201" s="479">
        <v>25569</v>
      </c>
      <c r="B201" s="8">
        <v>40587</v>
      </c>
      <c r="C201" s="196" t="e" cm="1">
        <f t="array" ref="C201">CHRONO.TIMEZONE_OBSERVED(B201,$B$162,$B$163)</f>
        <v>#N/A</v>
      </c>
      <c r="D201" s="29"/>
      <c r="E201" s="8"/>
      <c r="F201" s="29"/>
      <c r="G201" s="472"/>
      <c r="H201" s="472"/>
      <c r="I201" s="472"/>
      <c r="J201" s="472"/>
    </row>
    <row r="202" spans="1:10" x14ac:dyDescent="0.25">
      <c r="A202" s="478">
        <v>26024</v>
      </c>
      <c r="B202" s="473">
        <v>41042</v>
      </c>
      <c r="C202" s="198" t="e" cm="1">
        <f t="array" ref="C202">CHRONO.TIMEZONE_OBSERVED(B202,$B$162,$B$163)</f>
        <v>#N/A</v>
      </c>
      <c r="D202" s="473"/>
      <c r="E202" s="35"/>
      <c r="F202" s="473"/>
      <c r="G202" s="474"/>
      <c r="H202" s="474"/>
      <c r="I202" s="474"/>
      <c r="J202" s="474"/>
    </row>
    <row r="203" spans="1:10" x14ac:dyDescent="0.25">
      <c r="A203" s="479">
        <v>26237.082638888889</v>
      </c>
      <c r="B203" s="8">
        <v>41255.082638888889</v>
      </c>
      <c r="C203" s="196" t="e" cm="1">
        <f t="array" ref="C203">CHRONO.TIMEZONE_OBSERVED(B203,$B$162,$B$163)</f>
        <v>#N/A</v>
      </c>
      <c r="D203" s="29"/>
      <c r="E203" s="8"/>
      <c r="F203" s="29"/>
      <c r="G203" s="472"/>
      <c r="H203" s="472"/>
      <c r="I203" s="472"/>
      <c r="J203" s="472"/>
    </row>
    <row r="204" spans="1:10" x14ac:dyDescent="0.25">
      <c r="A204" s="478">
        <v>26237.083333333332</v>
      </c>
      <c r="B204" s="473">
        <v>41255.083333333328</v>
      </c>
      <c r="C204" s="198" t="e" cm="1">
        <f t="array" ref="C204">CHRONO.TIMEZONE_OBSERVED(B204,$B$162,$B$163)</f>
        <v>#N/A</v>
      </c>
      <c r="D204" s="473"/>
      <c r="E204" s="35"/>
      <c r="F204" s="473"/>
      <c r="G204" s="474"/>
      <c r="H204" s="474"/>
      <c r="I204" s="474"/>
      <c r="J204" s="474"/>
    </row>
    <row r="205" spans="1:10" x14ac:dyDescent="0.25">
      <c r="A205" s="479">
        <v>26237.124305555557</v>
      </c>
      <c r="B205" s="8">
        <v>41255.124305555553</v>
      </c>
      <c r="C205" s="196" t="e" cm="1">
        <f t="array" ref="C205">CHRONO.TIMEZONE_OBSERVED(B205,$B$162,$B$163)</f>
        <v>#N/A</v>
      </c>
      <c r="D205" s="29"/>
      <c r="E205" s="8"/>
      <c r="F205" s="29"/>
      <c r="G205" s="472"/>
      <c r="H205" s="472"/>
      <c r="I205" s="472"/>
      <c r="J205" s="472"/>
    </row>
    <row r="206" spans="1:10" x14ac:dyDescent="0.25">
      <c r="A206" s="478">
        <v>26237.125</v>
      </c>
      <c r="B206" s="473">
        <v>41255.125</v>
      </c>
      <c r="C206" s="198" t="e" cm="1">
        <f t="array" ref="C206">CHRONO.TIMEZONE_OBSERVED(B206,$B$162,$B$163)</f>
        <v>#N/A</v>
      </c>
      <c r="D206" s="473"/>
      <c r="E206" s="35"/>
      <c r="F206" s="473"/>
      <c r="G206" s="474"/>
      <c r="H206" s="474"/>
      <c r="I206" s="474"/>
      <c r="J206" s="474"/>
    </row>
    <row r="207" spans="1:10" x14ac:dyDescent="0.25">
      <c r="A207" s="479">
        <v>26356.082638888889</v>
      </c>
      <c r="B207" s="8">
        <v>41374.082638888889</v>
      </c>
      <c r="C207" s="196" t="e" cm="1">
        <f t="array" ref="C207">CHRONO.TIMEZONE_OBSERVED(B207,$B$162,$B$163)</f>
        <v>#N/A</v>
      </c>
      <c r="D207" s="29"/>
      <c r="E207" s="8"/>
      <c r="F207" s="29"/>
      <c r="G207" s="472"/>
      <c r="H207" s="472"/>
      <c r="I207" s="472"/>
      <c r="J207" s="472"/>
    </row>
    <row r="208" spans="1:10" x14ac:dyDescent="0.25">
      <c r="A208" s="478">
        <v>26356.083333333332</v>
      </c>
      <c r="B208" s="473">
        <v>41374.083333333328</v>
      </c>
      <c r="C208" s="198" t="e" cm="1">
        <f t="array" ref="C208">CHRONO.TIMEZONE_OBSERVED(B208,$B$162,$B$163)</f>
        <v>#N/A</v>
      </c>
      <c r="D208" s="473"/>
      <c r="E208" s="35"/>
      <c r="F208" s="473"/>
      <c r="G208" s="474"/>
      <c r="H208" s="474"/>
      <c r="I208" s="474"/>
      <c r="J208" s="474"/>
    </row>
    <row r="209" spans="1:10" x14ac:dyDescent="0.25">
      <c r="A209" s="479">
        <v>26356.124305555557</v>
      </c>
      <c r="B209" s="8">
        <v>41374.124305555553</v>
      </c>
      <c r="C209" s="196" t="e" cm="1">
        <f t="array" ref="C209">CHRONO.TIMEZONE_OBSERVED(B209,$B$162,$B$163)</f>
        <v>#N/A</v>
      </c>
      <c r="D209" s="29"/>
      <c r="E209" s="8"/>
      <c r="F209" s="29"/>
      <c r="G209" s="472"/>
      <c r="H209" s="472"/>
      <c r="I209" s="472"/>
      <c r="J209" s="472"/>
    </row>
    <row r="210" spans="1:10" x14ac:dyDescent="0.25">
      <c r="A210" s="478">
        <v>26356.125</v>
      </c>
      <c r="B210" s="473">
        <v>41374.125</v>
      </c>
      <c r="C210" s="198" t="e" cm="1">
        <f t="array" ref="C210">CHRONO.TIMEZONE_OBSERVED(B210,$B$162,$B$163)</f>
        <v>#N/A</v>
      </c>
      <c r="D210" s="473"/>
      <c r="E210" s="35"/>
      <c r="F210" s="473"/>
      <c r="G210" s="474"/>
      <c r="H210" s="474"/>
      <c r="I210" s="474"/>
      <c r="J210" s="474"/>
    </row>
    <row r="211" spans="1:10" x14ac:dyDescent="0.25">
      <c r="A211" s="479">
        <v>26601.082638888889</v>
      </c>
      <c r="B211" s="8">
        <v>41619.082638888889</v>
      </c>
      <c r="C211" s="196" t="e" cm="1">
        <f t="array" ref="C211">CHRONO.TIMEZONE_OBSERVED(B211,$B$162,$B$163)</f>
        <v>#N/A</v>
      </c>
      <c r="D211" s="29"/>
      <c r="E211" s="8"/>
      <c r="F211" s="29"/>
      <c r="G211" s="472"/>
      <c r="H211" s="472"/>
      <c r="I211" s="472"/>
      <c r="J211" s="472"/>
    </row>
    <row r="212" spans="1:10" x14ac:dyDescent="0.25">
      <c r="A212" s="478">
        <v>26601.083333333332</v>
      </c>
      <c r="B212" s="473">
        <v>41619.083333333328</v>
      </c>
      <c r="C212" s="198" t="e" cm="1">
        <f t="array" ref="C212">CHRONO.TIMEZONE_OBSERVED(B212,$B$162,$B$163)</f>
        <v>#N/A</v>
      </c>
      <c r="D212" s="473"/>
      <c r="E212" s="35"/>
      <c r="F212" s="473"/>
      <c r="G212" s="474"/>
      <c r="H212" s="474"/>
      <c r="I212" s="474"/>
      <c r="J212" s="474"/>
    </row>
    <row r="213" spans="1:10" x14ac:dyDescent="0.25">
      <c r="A213" s="479">
        <v>26601.124305555557</v>
      </c>
      <c r="B213" s="8">
        <v>41619.124305555553</v>
      </c>
      <c r="C213" s="196" t="e" cm="1">
        <f t="array" ref="C213">CHRONO.TIMEZONE_OBSERVED(B213,$B$162,$B$163)</f>
        <v>#N/A</v>
      </c>
      <c r="D213" s="29"/>
      <c r="E213" s="8"/>
      <c r="F213" s="29"/>
      <c r="G213" s="472"/>
      <c r="H213" s="472"/>
      <c r="I213" s="472"/>
      <c r="J213" s="472"/>
    </row>
    <row r="214" spans="1:10" x14ac:dyDescent="0.25">
      <c r="A214" s="478">
        <v>26601.125</v>
      </c>
      <c r="B214" s="473">
        <v>41619.125</v>
      </c>
      <c r="C214" s="198" t="e" cm="1">
        <f t="array" ref="C214">CHRONO.TIMEZONE_OBSERVED(B214,$B$162,$B$163)</f>
        <v>#N/A</v>
      </c>
      <c r="D214" s="473"/>
      <c r="E214" s="35"/>
      <c r="F214" s="473"/>
      <c r="G214" s="474"/>
      <c r="H214" s="474"/>
      <c r="I214" s="474"/>
      <c r="J214" s="474"/>
    </row>
    <row r="215" spans="1:10" x14ac:dyDescent="0.25">
      <c r="A215" s="479">
        <v>26727.082638888889</v>
      </c>
      <c r="B215" s="8">
        <v>41745.082638888889</v>
      </c>
      <c r="C215" s="196" t="e" cm="1">
        <f t="array" ref="C215">CHRONO.TIMEZONE_OBSERVED(B215,$B$162,$B$163)</f>
        <v>#N/A</v>
      </c>
      <c r="D215" s="29"/>
      <c r="E215" s="8"/>
      <c r="F215" s="29"/>
      <c r="G215" s="472"/>
      <c r="H215" s="472"/>
      <c r="I215" s="472"/>
      <c r="J215" s="472"/>
    </row>
    <row r="216" spans="1:10" x14ac:dyDescent="0.25">
      <c r="A216" s="478">
        <v>26727.083333333332</v>
      </c>
      <c r="B216" s="473">
        <v>41745.083333333328</v>
      </c>
      <c r="C216" s="198" t="e" cm="1">
        <f t="array" ref="C216">CHRONO.TIMEZONE_OBSERVED(B216,$B$162,$B$163)</f>
        <v>#N/A</v>
      </c>
      <c r="D216" s="473"/>
      <c r="E216" s="35"/>
      <c r="F216" s="473"/>
      <c r="G216" s="474"/>
      <c r="H216" s="474"/>
      <c r="I216" s="474"/>
      <c r="J216" s="474"/>
    </row>
    <row r="217" spans="1:10" x14ac:dyDescent="0.25">
      <c r="A217" s="479">
        <v>26727.124305555557</v>
      </c>
      <c r="B217" s="8">
        <v>41745.124305555553</v>
      </c>
      <c r="C217" s="196" t="e" cm="1">
        <f t="array" ref="C217">CHRONO.TIMEZONE_OBSERVED(B217,$B$162,$B$163)</f>
        <v>#N/A</v>
      </c>
      <c r="D217" s="29"/>
      <c r="E217" s="8"/>
      <c r="F217" s="29"/>
      <c r="G217" s="472"/>
      <c r="H217" s="472"/>
      <c r="I217" s="472"/>
      <c r="J217" s="472"/>
    </row>
    <row r="218" spans="1:10" x14ac:dyDescent="0.25">
      <c r="A218" s="478">
        <v>26727.125</v>
      </c>
      <c r="B218" s="473">
        <v>41745.125</v>
      </c>
      <c r="C218" s="198" t="e" cm="1">
        <f t="array" ref="C218">CHRONO.TIMEZONE_OBSERVED(B218,$B$162,$B$163)</f>
        <v>#N/A</v>
      </c>
      <c r="D218" s="473"/>
      <c r="E218" s="35"/>
      <c r="F218" s="473"/>
      <c r="G218" s="474"/>
      <c r="H218" s="474"/>
      <c r="I218" s="474"/>
      <c r="J218" s="474"/>
    </row>
    <row r="219" spans="1:10" x14ac:dyDescent="0.25">
      <c r="A219" s="479">
        <v>44108.082638888889</v>
      </c>
      <c r="B219" s="8">
        <v>59126.082638888889</v>
      </c>
      <c r="C219" s="196" t="e" cm="1">
        <f t="array" ref="C219">CHRONO.TIMEZONE_OBSERVED(B219,$B$162,$B$163)</f>
        <v>#N/A</v>
      </c>
      <c r="D219" s="29"/>
      <c r="E219" s="8"/>
      <c r="F219" s="29"/>
      <c r="G219" s="472"/>
      <c r="H219" s="472"/>
      <c r="I219" s="472"/>
      <c r="J219" s="472"/>
    </row>
    <row r="220" spans="1:10" x14ac:dyDescent="0.25">
      <c r="A220" s="478">
        <v>44108.083333333336</v>
      </c>
      <c r="B220" s="473">
        <v>59126.083333333336</v>
      </c>
      <c r="C220" s="198" t="e" cm="1">
        <f t="array" ref="C220">CHRONO.TIMEZONE_OBSERVED(B220,$B$162,$B$163)</f>
        <v>#N/A</v>
      </c>
      <c r="D220" s="473"/>
      <c r="E220" s="35"/>
      <c r="F220" s="473"/>
      <c r="G220" s="474"/>
      <c r="H220" s="474"/>
      <c r="I220" s="474"/>
      <c r="J220" s="474"/>
    </row>
    <row r="221" spans="1:10" x14ac:dyDescent="0.25">
      <c r="A221" s="479">
        <v>44108.124305555553</v>
      </c>
      <c r="B221" s="8">
        <v>59126.124305555553</v>
      </c>
      <c r="C221" s="196" t="e" cm="1">
        <f t="array" ref="C221">CHRONO.TIMEZONE_OBSERVED(B221,$B$162,$B$163)</f>
        <v>#N/A</v>
      </c>
      <c r="D221" s="29"/>
      <c r="E221" s="8"/>
      <c r="F221" s="29"/>
      <c r="G221" s="472"/>
      <c r="H221" s="472"/>
      <c r="I221" s="472"/>
      <c r="J221" s="472"/>
    </row>
    <row r="222" spans="1:10" x14ac:dyDescent="0.25">
      <c r="A222" s="478">
        <v>44108.125</v>
      </c>
      <c r="B222" s="473">
        <v>59126.125</v>
      </c>
      <c r="C222" s="198" t="e" cm="1">
        <f t="array" ref="C222">CHRONO.TIMEZONE_OBSERVED(B222,$B$162,$B$163)</f>
        <v>#N/A</v>
      </c>
      <c r="D222" s="473"/>
      <c r="E222" s="35"/>
      <c r="F222" s="473"/>
      <c r="G222" s="474"/>
      <c r="H222" s="474"/>
      <c r="I222" s="474"/>
      <c r="J222" s="474"/>
    </row>
    <row r="223" spans="1:10" x14ac:dyDescent="0.25">
      <c r="A223" s="479">
        <v>44290.082638888889</v>
      </c>
      <c r="B223" s="8">
        <v>59308.082638888889</v>
      </c>
      <c r="C223" s="196" t="e" cm="1">
        <f t="array" ref="C223">CHRONO.TIMEZONE_OBSERVED(B223,$B$162,$B$163)</f>
        <v>#N/A</v>
      </c>
      <c r="D223" s="29"/>
      <c r="E223" s="8"/>
      <c r="F223" s="29"/>
      <c r="G223" s="472"/>
      <c r="H223" s="472"/>
      <c r="I223" s="472"/>
      <c r="J223" s="472"/>
    </row>
    <row r="224" spans="1:10" x14ac:dyDescent="0.25">
      <c r="A224" s="478">
        <v>44290.083333333336</v>
      </c>
      <c r="B224" s="473">
        <v>59308.083333333336</v>
      </c>
      <c r="C224" s="198" t="e" cm="1">
        <f t="array" ref="C224">CHRONO.TIMEZONE_OBSERVED(B224,$B$162,$B$163)</f>
        <v>#N/A</v>
      </c>
      <c r="D224" s="473"/>
      <c r="E224" s="35"/>
      <c r="F224" s="473"/>
      <c r="G224" s="474"/>
      <c r="H224" s="474"/>
      <c r="I224" s="474"/>
      <c r="J224" s="474"/>
    </row>
    <row r="225" spans="1:10" x14ac:dyDescent="0.25">
      <c r="A225" s="479">
        <v>44290.124305555553</v>
      </c>
      <c r="B225" s="8">
        <v>59308.124305555553</v>
      </c>
      <c r="C225" s="196" t="e" cm="1">
        <f t="array" ref="C225">CHRONO.TIMEZONE_OBSERVED(B225,$B$162,$B$163)</f>
        <v>#N/A</v>
      </c>
      <c r="D225" s="29"/>
      <c r="E225" s="8"/>
      <c r="F225" s="29"/>
      <c r="G225" s="472"/>
      <c r="H225" s="472"/>
      <c r="I225" s="472"/>
      <c r="J225" s="472"/>
    </row>
    <row r="226" spans="1:10" x14ac:dyDescent="0.25">
      <c r="A226" s="478">
        <v>44290.125</v>
      </c>
      <c r="B226" s="473">
        <v>59308.125</v>
      </c>
      <c r="C226" s="198" t="e" cm="1">
        <f t="array" ref="C226">CHRONO.TIMEZONE_OBSERVED(B226,$B$162,$B$163)</f>
        <v>#N/A</v>
      </c>
      <c r="D226" s="473"/>
      <c r="E226" s="35"/>
      <c r="F226" s="473"/>
      <c r="G226" s="474"/>
      <c r="H226" s="474"/>
      <c r="I226" s="474"/>
      <c r="J226" s="474"/>
    </row>
    <row r="229" spans="1:10" ht="19.5" x14ac:dyDescent="0.3">
      <c r="A229" s="1" t="s">
        <v>803</v>
      </c>
    </row>
    <row r="231" spans="1:10" x14ac:dyDescent="0.25">
      <c r="A231" s="4" t="s">
        <v>761</v>
      </c>
      <c r="B231" s="5" t="s">
        <v>5</v>
      </c>
      <c r="C231" s="385" t="s">
        <v>804</v>
      </c>
    </row>
    <row r="232" spans="1:10" x14ac:dyDescent="0.25">
      <c r="A232" s="188" t="s">
        <v>762</v>
      </c>
      <c r="B232" s="8">
        <v>1960</v>
      </c>
      <c r="C232" s="466" t="b" cm="1">
        <f t="array" ref="C232">CHRONO.TIMEZONE_HAS_DLS(A232,B232)</f>
        <v>1</v>
      </c>
    </row>
    <row r="233" spans="1:10" x14ac:dyDescent="0.25">
      <c r="A233" s="173" t="s">
        <v>805</v>
      </c>
      <c r="B233" s="11">
        <v>1970</v>
      </c>
      <c r="C233" s="467" t="b" cm="1">
        <f t="array" ref="C233">CHRONO.TIMEZONE_HAS_DLS(A233,B233)</f>
        <v>1</v>
      </c>
    </row>
    <row r="234" spans="1:10" x14ac:dyDescent="0.25">
      <c r="A234" s="188" t="s">
        <v>805</v>
      </c>
      <c r="B234" s="8"/>
      <c r="C234" s="466" t="b" cm="1">
        <f t="array" ref="C234">CHRONO.TIMEZONE_HAS_DLS(A234,B234)</f>
        <v>1</v>
      </c>
    </row>
    <row r="235" spans="1:10" x14ac:dyDescent="0.25">
      <c r="A235" s="186" t="s">
        <v>762</v>
      </c>
      <c r="B235" s="35"/>
      <c r="C235" s="506" t="b" cm="1">
        <f t="array" ref="C235">CHRONO.TIMEZONE_HAS_DLS(A235,B235)</f>
        <v>1</v>
      </c>
    </row>
    <row r="236" spans="1:10" x14ac:dyDescent="0.25">
      <c r="A236" s="192" t="s">
        <v>811</v>
      </c>
      <c r="B236" s="37"/>
      <c r="C236" s="507" t="b" cm="1">
        <f t="array" ref="C236">CHRONO.TIMEZONE_HAS_DLS(A236,B236)</f>
        <v>1</v>
      </c>
    </row>
    <row r="237" spans="1:10" x14ac:dyDescent="0.25">
      <c r="A237" s="186" t="s">
        <v>794</v>
      </c>
      <c r="B237" s="35"/>
      <c r="C237" s="506" t="b" cm="1">
        <f t="array" ref="C237">CHRONO.TIMEZONE_HAS_DLS(A237,B237)</f>
        <v>0</v>
      </c>
    </row>
    <row r="240" spans="1:10" ht="19.5" x14ac:dyDescent="0.3">
      <c r="A240" s="1" t="s">
        <v>808</v>
      </c>
    </row>
    <row r="242" spans="1:8" x14ac:dyDescent="0.25">
      <c r="A242" s="4" t="s">
        <v>809</v>
      </c>
      <c r="B242" s="528" t="s">
        <v>817</v>
      </c>
      <c r="C242" s="529">
        <v>23802</v>
      </c>
      <c r="D242" s="529">
        <v>27454</v>
      </c>
      <c r="E242" s="529">
        <v>39873</v>
      </c>
      <c r="F242" s="529">
        <f ca="1">TODAY()</f>
        <v>45515</v>
      </c>
    </row>
    <row r="243" spans="1:8" x14ac:dyDescent="0.25">
      <c r="A243" s="4" t="s">
        <v>115</v>
      </c>
      <c r="B243" s="530" cm="1">
        <f t="array" ref="B243">_xlfn.DROP(CHRONO.ISO_DATETIME_TO_MJDATE(B242),,-1)</f>
        <v>14290</v>
      </c>
      <c r="C243" s="530" cm="1">
        <f t="array" ref="C243">CHRONO.EXCELDATE_TO_MJDATE(C242)</f>
        <v>38820</v>
      </c>
      <c r="D243" s="530" cm="1">
        <f t="array" ref="D243">CHRONO.EXCELDATE_TO_MJDATE(D242)</f>
        <v>42472</v>
      </c>
      <c r="E243" s="530" cm="1">
        <f t="array" ref="E243">CHRONO.EXCELDATE_TO_MJDATE(E242)</f>
        <v>54891</v>
      </c>
      <c r="F243" s="530" cm="1">
        <f t="array" aca="1" ref="F243" ca="1">CHRONO.EXCELDATE_TO_MJDATE(F242)</f>
        <v>60533</v>
      </c>
    </row>
    <row r="244" spans="1:8" x14ac:dyDescent="0.25">
      <c r="A244" s="4" t="s">
        <v>761</v>
      </c>
      <c r="B244" s="385" t="s">
        <v>810</v>
      </c>
      <c r="C244" s="385" t="s">
        <v>810</v>
      </c>
      <c r="D244" s="385" t="s">
        <v>810</v>
      </c>
      <c r="E244" s="385" t="s">
        <v>810</v>
      </c>
      <c r="F244" s="385" t="s">
        <v>810</v>
      </c>
    </row>
    <row r="245" spans="1:8" x14ac:dyDescent="0.25">
      <c r="A245" s="188" t="s">
        <v>762</v>
      </c>
      <c r="B245" s="466" t="e" cm="1">
        <f t="array" ref="B245">CHRONO.TIMEZONE_FOLLOWING_DLS($A245, B$243)</f>
        <v>#N/A</v>
      </c>
      <c r="C245" s="466" t="e" cm="1">
        <f t="array" ref="C245">CHRONO.TIMEZONE_FOLLOWING_DLS($A245, C$243)</f>
        <v>#N/A</v>
      </c>
      <c r="D245" s="466" t="e" cm="1">
        <f t="array" ref="D245">CHRONO.TIMEZONE_FOLLOWING_DLS($A245, D$243)</f>
        <v>#N/A</v>
      </c>
      <c r="E245" s="466" t="e" cm="1">
        <f t="array" ref="E245">CHRONO.TIMEZONE_FOLLOWING_DLS($A245, E$243)</f>
        <v>#N/A</v>
      </c>
      <c r="F245" s="466" t="e" cm="1">
        <f t="array" aca="1" ref="F245" ca="1">CHRONO.TIMEZONE_FOLLOWING_DLS($A245, F$243)</f>
        <v>#N/A</v>
      </c>
    </row>
    <row r="246" spans="1:8" x14ac:dyDescent="0.25">
      <c r="A246" s="173" t="s">
        <v>779</v>
      </c>
      <c r="B246" s="467" t="e" cm="1">
        <f t="array" ref="B246">CHRONO.TIMEZONE_FOLLOWING_DLS($A246, B$243)</f>
        <v>#N/A</v>
      </c>
      <c r="C246" s="467" t="e" cm="1">
        <f t="array" ref="C246">CHRONO.TIMEZONE_FOLLOWING_DLS($A246, C$243)</f>
        <v>#N/A</v>
      </c>
      <c r="D246" s="467" t="e" cm="1">
        <f t="array" ref="D246">CHRONO.TIMEZONE_FOLLOWING_DLS($A246, D$243)</f>
        <v>#N/A</v>
      </c>
      <c r="E246" s="467" t="e" cm="1">
        <f t="array" ref="E246">CHRONO.TIMEZONE_FOLLOWING_DLS($A246, E$243)</f>
        <v>#N/A</v>
      </c>
      <c r="F246" s="467" t="e" cm="1">
        <f t="array" aca="1" ref="F246" ca="1">CHRONO.TIMEZONE_FOLLOWING_DLS($A246, F$243)</f>
        <v>#N/A</v>
      </c>
    </row>
    <row r="247" spans="1:8" x14ac:dyDescent="0.25">
      <c r="A247" s="188" t="s">
        <v>811</v>
      </c>
      <c r="B247" s="466" t="e" cm="1">
        <f t="array" ref="B247">CHRONO.TIMEZONE_FOLLOWING_DLS($A247, B$243)</f>
        <v>#N/A</v>
      </c>
      <c r="C247" s="466" t="e" cm="1">
        <f t="array" ref="C247">CHRONO.TIMEZONE_FOLLOWING_DLS($A247, C$243)</f>
        <v>#N/A</v>
      </c>
      <c r="D247" s="466" t="e" cm="1">
        <f t="array" ref="D247">CHRONO.TIMEZONE_FOLLOWING_DLS($A247, D$243)</f>
        <v>#N/A</v>
      </c>
      <c r="E247" s="466" t="e" cm="1">
        <f t="array" ref="E247">CHRONO.TIMEZONE_FOLLOWING_DLS($A247, E$243)</f>
        <v>#N/A</v>
      </c>
      <c r="F247" s="466" t="e" cm="1">
        <f t="array" aca="1" ref="F247" ca="1">CHRONO.TIMEZONE_FOLLOWING_DLS($A247, F$243)</f>
        <v>#N/A</v>
      </c>
    </row>
    <row r="248" spans="1:8" x14ac:dyDescent="0.25">
      <c r="A248" s="186" t="s">
        <v>812</v>
      </c>
      <c r="B248" s="506" t="e" cm="1">
        <f t="array" ref="B248">CHRONO.TIMEZONE_FOLLOWING_DLS($A248, B$243)</f>
        <v>#N/A</v>
      </c>
      <c r="C248" s="506" t="e" cm="1">
        <f t="array" ref="C248">CHRONO.TIMEZONE_FOLLOWING_DLS($A248, C$243)</f>
        <v>#N/A</v>
      </c>
      <c r="D248" s="506" t="e" cm="1">
        <f t="array" ref="D248">CHRONO.TIMEZONE_FOLLOWING_DLS($A248, D$243)</f>
        <v>#N/A</v>
      </c>
      <c r="E248" s="506" t="e" cm="1">
        <f t="array" ref="E248">CHRONO.TIMEZONE_FOLLOWING_DLS($A248, E$243)</f>
        <v>#N/A</v>
      </c>
      <c r="F248" s="506" t="e" cm="1">
        <f t="array" aca="1" ref="F248" ca="1">CHRONO.TIMEZONE_FOLLOWING_DLS($A248, F$243)</f>
        <v>#N/A</v>
      </c>
    </row>
    <row r="249" spans="1:8" x14ac:dyDescent="0.25">
      <c r="A249" s="192" t="s">
        <v>806</v>
      </c>
      <c r="B249" s="507" t="e" cm="1">
        <f t="array" ref="B249">CHRONO.TIMEZONE_FOLLOWING_DLS($A249, B$243)</f>
        <v>#N/A</v>
      </c>
      <c r="C249" s="507" t="e" cm="1">
        <f t="array" ref="C249">CHRONO.TIMEZONE_FOLLOWING_DLS($A249, C$243)</f>
        <v>#N/A</v>
      </c>
      <c r="D249" s="507" t="e" cm="1">
        <f t="array" ref="D249">CHRONO.TIMEZONE_FOLLOWING_DLS($A249, D$243)</f>
        <v>#N/A</v>
      </c>
      <c r="E249" s="507" t="e" cm="1">
        <f t="array" ref="E249">CHRONO.TIMEZONE_FOLLOWING_DLS($A249, E$243)</f>
        <v>#N/A</v>
      </c>
      <c r="F249" s="507" t="e" cm="1">
        <f t="array" aca="1" ref="F249" ca="1">CHRONO.TIMEZONE_FOLLOWING_DLS($A249, F$243)</f>
        <v>#N/A</v>
      </c>
    </row>
    <row r="250" spans="1:8" x14ac:dyDescent="0.25">
      <c r="A250" s="186" t="s">
        <v>814</v>
      </c>
      <c r="B250" s="506" t="e" cm="1">
        <f t="array" ref="B250">CHRONO.TIMEZONE_FOLLOWING_DLS($A250, B$243)</f>
        <v>#N/A</v>
      </c>
      <c r="C250" s="506" t="e" cm="1">
        <f t="array" ref="C250">CHRONO.TIMEZONE_FOLLOWING_DLS($A250, C$243)</f>
        <v>#N/A</v>
      </c>
      <c r="D250" s="506" t="e" cm="1">
        <f t="array" ref="D250">CHRONO.TIMEZONE_FOLLOWING_DLS($A250, D$243)</f>
        <v>#N/A</v>
      </c>
      <c r="E250" s="506" t="e" cm="1">
        <f t="array" ref="E250">CHRONO.TIMEZONE_FOLLOWING_DLS($A250, E$243)</f>
        <v>#N/A</v>
      </c>
      <c r="F250" s="506" t="e" cm="1">
        <f t="array" aca="1" ref="F250" ca="1">CHRONO.TIMEZONE_FOLLOWING_DLS($A250, F$243)</f>
        <v>#N/A</v>
      </c>
    </row>
    <row r="251" spans="1:8" x14ac:dyDescent="0.25">
      <c r="A251" s="192" t="s">
        <v>794</v>
      </c>
      <c r="B251" s="507" t="e" cm="1">
        <f t="array" ref="B251">CHRONO.TIMEZONE_FOLLOWING_DLS($A251, B$243)</f>
        <v>#N/A</v>
      </c>
      <c r="C251" s="507" t="e" cm="1">
        <f t="array" ref="C251">CHRONO.TIMEZONE_FOLLOWING_DLS($A251, C$243)</f>
        <v>#N/A</v>
      </c>
      <c r="D251" s="507" t="e" cm="1">
        <f t="array" ref="D251">CHRONO.TIMEZONE_FOLLOWING_DLS($A251, D$243)</f>
        <v>#N/A</v>
      </c>
      <c r="E251" s="507" t="e" cm="1">
        <f t="array" ref="E251">CHRONO.TIMEZONE_FOLLOWING_DLS($A251, E$243)</f>
        <v>#N/A</v>
      </c>
      <c r="F251" s="507" t="e" cm="1">
        <f t="array" aca="1" ref="F251" ca="1">CHRONO.TIMEZONE_FOLLOWING_DLS($A251, F$243)</f>
        <v>#N/A</v>
      </c>
    </row>
    <row r="254" spans="1:8" ht="19.5" x14ac:dyDescent="0.3">
      <c r="A254" s="1" t="s">
        <v>825</v>
      </c>
    </row>
    <row r="256" spans="1:8" x14ac:dyDescent="0.25">
      <c r="A256" s="385" t="s">
        <v>108</v>
      </c>
      <c r="B256" s="5" t="s">
        <v>115</v>
      </c>
      <c r="C256" s="69" t="s">
        <v>826</v>
      </c>
      <c r="D256" s="69" t="s">
        <v>827</v>
      </c>
      <c r="E256" s="69" t="s">
        <v>828</v>
      </c>
      <c r="F256" s="69" t="s">
        <v>829</v>
      </c>
      <c r="G256" s="69" t="s">
        <v>830</v>
      </c>
      <c r="H256" s="385" t="s">
        <v>831</v>
      </c>
    </row>
    <row r="257" spans="1:8" x14ac:dyDescent="0.25">
      <c r="A257" s="565">
        <v>45292</v>
      </c>
      <c r="B257" s="213" cm="1">
        <f t="array" ref="B257">CHRONO.EXCELDATE_TO_MJDATE(A257)</f>
        <v>60310</v>
      </c>
      <c r="C257" s="569" t="s">
        <v>762</v>
      </c>
      <c r="D257" s="569" t="s">
        <v>805</v>
      </c>
      <c r="E257" s="8">
        <v>1</v>
      </c>
      <c r="F257" s="8">
        <v>1</v>
      </c>
      <c r="G257" s="8"/>
      <c r="H257" s="561" t="e" cm="1">
        <f t="array" aca="1" ref="H257" ca="1">CHRONO.FORMAT_TIMESPAN(CHRONO.TIMEZONE_DIFFERENCE(B257,C257,D257,E257,F257,G257), "HM+")</f>
        <v>#NAME?</v>
      </c>
    </row>
    <row r="258" spans="1:8" x14ac:dyDescent="0.25">
      <c r="A258" s="566">
        <v>45292</v>
      </c>
      <c r="B258" s="214" cm="1">
        <f t="array" ref="B258">CHRONO.EXCELDATE_TO_MJDATE(A258)</f>
        <v>60310</v>
      </c>
      <c r="C258" s="11" t="s">
        <v>762</v>
      </c>
      <c r="D258" s="570" t="s">
        <v>794</v>
      </c>
      <c r="E258" s="11"/>
      <c r="F258" s="11"/>
      <c r="G258" s="11"/>
      <c r="H258" s="562" t="e" cm="1">
        <f t="array" aca="1" ref="H258" ca="1">CHRONO.FORMAT_TIMESPAN(CHRONO.TIMEZONE_DIFFERENCE(B258,C258,D258,E258,F258,G258), "HM+")</f>
        <v>#NAME?</v>
      </c>
    </row>
    <row r="259" spans="1:8" x14ac:dyDescent="0.25">
      <c r="A259" s="565">
        <v>45292</v>
      </c>
      <c r="B259" s="215" cm="1">
        <f t="array" ref="B259">CHRONO.EXCELDATE_TO_MJDATE(A259)</f>
        <v>60310</v>
      </c>
      <c r="C259" s="112"/>
      <c r="D259" s="112" t="s">
        <v>762</v>
      </c>
      <c r="E259" s="8"/>
      <c r="F259" s="8"/>
      <c r="G259" s="8"/>
      <c r="H259" s="561" t="e" cm="1">
        <f t="array" aca="1" ref="H259" ca="1">CHRONO.FORMAT_TIMESPAN(CHRONO.TIMEZONE_DIFFERENCE(B259,C259,D259,E259,F259,G259), "HM+")</f>
        <v>#NAME?</v>
      </c>
    </row>
    <row r="260" spans="1:8" x14ac:dyDescent="0.25">
      <c r="A260" s="567">
        <v>45389.083333333336</v>
      </c>
      <c r="B260" s="35" cm="1">
        <f t="array" ref="B260">CHRONO.EXCELDATE_TO_MJDATE(A260)</f>
        <v>60407.083333333336</v>
      </c>
      <c r="C260" s="35" t="s">
        <v>762</v>
      </c>
      <c r="D260" s="35" t="s">
        <v>805</v>
      </c>
      <c r="E260" s="35"/>
      <c r="F260" s="35"/>
      <c r="G260" s="35">
        <v>1</v>
      </c>
      <c r="H260" s="563" t="e" cm="1">
        <f t="array" aca="1" ref="H260" ca="1">CHRONO.FORMAT_TIMESPAN(CHRONO.TIMEZONE_DIFFERENCE(B260,C260,D260,E260,F260,G260), "HM+")</f>
        <v>#NAME?</v>
      </c>
    </row>
    <row r="261" spans="1:8" x14ac:dyDescent="0.25">
      <c r="A261" s="568">
        <v>34394.083333333336</v>
      </c>
      <c r="B261" s="37" cm="1">
        <f t="array" ref="B261">CHRONO.EXCELDATE_TO_MJDATE(A261)</f>
        <v>49412.083333333336</v>
      </c>
      <c r="C261" s="37"/>
      <c r="D261" s="37" t="s">
        <v>832</v>
      </c>
      <c r="E261" s="37"/>
      <c r="F261" s="37"/>
      <c r="G261" s="37"/>
      <c r="H261" s="564" t="e" cm="1">
        <f t="array" aca="1" ref="H261" ca="1">CHRONO.FORMAT_TIMESPAN(CHRONO.TIMEZONE_DIFFERENCE(B261,C261,D261,E261,F261,G261), "HM+")</f>
        <v>#NAME?</v>
      </c>
    </row>
    <row r="262" spans="1:8" x14ac:dyDescent="0.25">
      <c r="A262" s="567">
        <v>34399.083333333336</v>
      </c>
      <c r="B262" s="35" cm="1">
        <f t="array" ref="B262">CHRONO.EXCELDATE_TO_MJDATE(A262)</f>
        <v>49417.083333333336</v>
      </c>
      <c r="C262" s="35"/>
      <c r="D262" s="35" t="s">
        <v>832</v>
      </c>
      <c r="E262" s="35"/>
      <c r="F262" s="35"/>
      <c r="G262" s="35"/>
      <c r="H262" s="563" t="e" cm="1">
        <f t="array" aca="1" ref="H262" ca="1">CHRONO.FORMAT_TIMESPAN(CHRONO.TIMEZONE_DIFFERENCE(B262,C262,D262,E262,F262,G262), "HM+")</f>
        <v>#NAME?</v>
      </c>
    </row>
    <row r="263" spans="1:8" x14ac:dyDescent="0.25">
      <c r="A263" s="568">
        <v>34412.083333333336</v>
      </c>
      <c r="B263" s="37" cm="1">
        <f t="array" ref="B263">CHRONO.EXCELDATE_TO_MJDATE(A263)</f>
        <v>49430.083333333336</v>
      </c>
      <c r="C263" s="37"/>
      <c r="D263" s="37" t="s">
        <v>832</v>
      </c>
      <c r="E263" s="37"/>
      <c r="F263" s="37"/>
      <c r="G263" s="37"/>
      <c r="H263" s="564" t="e" cm="1">
        <f t="array" aca="1" ref="H263" ca="1">CHRONO.FORMAT_TIMESPAN(CHRONO.TIMEZONE_DIFFERENCE(B263,C263,D263,E263,F263,G263), "HM+")</f>
        <v>#NAME?</v>
      </c>
    </row>
    <row r="264" spans="1:8" x14ac:dyDescent="0.25">
      <c r="A264" s="567">
        <v>34413.083333333336</v>
      </c>
      <c r="B264" s="35" cm="1">
        <f t="array" ref="B264">CHRONO.EXCELDATE_TO_MJDATE(A264)</f>
        <v>49431.083333333336</v>
      </c>
      <c r="C264" s="35"/>
      <c r="D264" s="35" t="s">
        <v>832</v>
      </c>
      <c r="E264" s="35"/>
      <c r="F264" s="35"/>
      <c r="G264" s="35"/>
      <c r="H264" s="563" t="e" cm="1">
        <f t="array" aca="1" ref="H264" ca="1">CHRONO.FORMAT_TIMESPAN(CHRONO.TIMEZONE_DIFFERENCE(B264,C264,D264,E264,F264,G264), "HM+")</f>
        <v>#NAME?</v>
      </c>
    </row>
    <row r="265" spans="1:8" x14ac:dyDescent="0.25">
      <c r="A265" s="568">
        <v>34394.083333333336</v>
      </c>
      <c r="B265" s="37" cm="1">
        <f t="array" ref="B265">CHRONO.EXCELDATE_TO_MJDATE(A265)</f>
        <v>49412.083333333336</v>
      </c>
      <c r="C265" s="37"/>
      <c r="D265" s="37" t="s">
        <v>762</v>
      </c>
      <c r="E265" s="37"/>
      <c r="F265" s="37"/>
      <c r="G265" s="37"/>
      <c r="H265" s="564" t="e" cm="1">
        <f t="array" aca="1" ref="H265" ca="1">CHRONO.FORMAT_TIMESPAN(CHRONO.TIMEZONE_DIFFERENCE(B265,C265,D265,E265,F265,G265), "HM+")</f>
        <v>#NAME?</v>
      </c>
    </row>
    <row r="266" spans="1:8" x14ac:dyDescent="0.25">
      <c r="A266" s="567">
        <v>34399.083333333336</v>
      </c>
      <c r="B266" s="35" cm="1">
        <f t="array" ref="B266">CHRONO.EXCELDATE_TO_MJDATE(A266)</f>
        <v>49417.083333333336</v>
      </c>
      <c r="C266" s="35"/>
      <c r="D266" s="35" t="s">
        <v>762</v>
      </c>
      <c r="E266" s="35"/>
      <c r="F266" s="35"/>
      <c r="G266" s="35"/>
      <c r="H266" s="563" t="e" cm="1">
        <f t="array" aca="1" ref="H266" ca="1">CHRONO.FORMAT_TIMESPAN(CHRONO.TIMEZONE_DIFFERENCE(B266,C266,D266,E266,F266,G266), "HM+")</f>
        <v>#NAME?</v>
      </c>
    </row>
    <row r="267" spans="1:8" x14ac:dyDescent="0.25">
      <c r="A267" s="568">
        <v>34412.083333333336</v>
      </c>
      <c r="B267" s="37" cm="1">
        <f t="array" ref="B267">CHRONO.EXCELDATE_TO_MJDATE(A267)</f>
        <v>49430.083333333336</v>
      </c>
      <c r="C267" s="37"/>
      <c r="D267" s="37" t="s">
        <v>762</v>
      </c>
      <c r="E267" s="37"/>
      <c r="F267" s="37"/>
      <c r="G267" s="37"/>
      <c r="H267" s="564" t="e" cm="1">
        <f t="array" aca="1" ref="H267" ca="1">CHRONO.FORMAT_TIMESPAN(CHRONO.TIMEZONE_DIFFERENCE(B267,C267,D267,E267,F267,G267), "HM+")</f>
        <v>#NAME?</v>
      </c>
    </row>
    <row r="268" spans="1:8" x14ac:dyDescent="0.25">
      <c r="A268" s="567">
        <v>34413.083333333336</v>
      </c>
      <c r="B268" s="35" cm="1">
        <f t="array" ref="B268">CHRONO.EXCELDATE_TO_MJDATE(A268)</f>
        <v>49431.083333333336</v>
      </c>
      <c r="C268" s="35"/>
      <c r="D268" s="35" t="s">
        <v>762</v>
      </c>
      <c r="E268" s="35"/>
      <c r="F268" s="35"/>
      <c r="G268" s="35"/>
      <c r="H268" s="563" t="e" cm="1">
        <f t="array" aca="1" ref="H268" ca="1">CHRONO.FORMAT_TIMESPAN(CHRONO.TIMEZONE_DIFFERENCE(B268,C268,D268,E268,F268,G268), "HM+")</f>
        <v>#NAME?</v>
      </c>
    </row>
    <row r="269" spans="1:8" x14ac:dyDescent="0.25">
      <c r="A269" s="568">
        <v>34394.083333333336</v>
      </c>
      <c r="B269" s="37" cm="1">
        <f t="array" ref="B269">CHRONO.EXCELDATE_TO_MJDATE(A269)</f>
        <v>49412.083333333336</v>
      </c>
      <c r="C269" s="37" t="s">
        <v>762</v>
      </c>
      <c r="D269" s="37" t="s">
        <v>832</v>
      </c>
      <c r="E269" s="37">
        <v>1</v>
      </c>
      <c r="F269" s="37">
        <v>0</v>
      </c>
      <c r="G269" s="37"/>
      <c r="H269" s="564" t="e" cm="1">
        <f t="array" aca="1" ref="H269" ca="1">CHRONO.FORMAT_TIMESPAN(CHRONO.TIMEZONE_DIFFERENCE(B269,C269,D269,E269,F269,G269), "HM+")</f>
        <v>#NAME?</v>
      </c>
    </row>
    <row r="270" spans="1:8" x14ac:dyDescent="0.25">
      <c r="A270" s="567">
        <v>34399.083333333336</v>
      </c>
      <c r="B270" s="35" cm="1">
        <f t="array" ref="B270">CHRONO.EXCELDATE_TO_MJDATE(A270)</f>
        <v>49417.083333333336</v>
      </c>
      <c r="C270" s="35" t="s">
        <v>762</v>
      </c>
      <c r="D270" s="35" t="s">
        <v>832</v>
      </c>
      <c r="E270" s="35">
        <v>1</v>
      </c>
      <c r="F270" s="35">
        <v>0</v>
      </c>
      <c r="G270" s="35"/>
      <c r="H270" s="563" t="e" cm="1">
        <f t="array" aca="1" ref="H270" ca="1">CHRONO.FORMAT_TIMESPAN(CHRONO.TIMEZONE_DIFFERENCE(B270,C270,D270,E270,F270,G270), "HM+")</f>
        <v>#NAME?</v>
      </c>
    </row>
    <row r="271" spans="1:8" x14ac:dyDescent="0.25">
      <c r="A271" s="568">
        <v>34412.083333333336</v>
      </c>
      <c r="B271" s="37" cm="1">
        <f t="array" ref="B271">CHRONO.EXCELDATE_TO_MJDATE(A271)</f>
        <v>49430.083333333336</v>
      </c>
      <c r="C271" s="37" t="s">
        <v>762</v>
      </c>
      <c r="D271" s="37" t="s">
        <v>832</v>
      </c>
      <c r="E271" s="37">
        <v>1</v>
      </c>
      <c r="F271" s="37">
        <v>0</v>
      </c>
      <c r="G271" s="37"/>
      <c r="H271" s="564" t="e" cm="1">
        <f t="array" aca="1" ref="H271" ca="1">CHRONO.FORMAT_TIMESPAN(CHRONO.TIMEZONE_DIFFERENCE(B271,C271,D271,E271,F271,G271), "HM+")</f>
        <v>#NAME?</v>
      </c>
    </row>
    <row r="272" spans="1:8" x14ac:dyDescent="0.25">
      <c r="A272" s="567">
        <v>34413.083333333336</v>
      </c>
      <c r="B272" s="35" cm="1">
        <f t="array" ref="B272">CHRONO.EXCELDATE_TO_MJDATE(A272)</f>
        <v>49431.083333333336</v>
      </c>
      <c r="C272" s="35" t="s">
        <v>762</v>
      </c>
      <c r="D272" s="35" t="s">
        <v>832</v>
      </c>
      <c r="E272" s="35">
        <v>1</v>
      </c>
      <c r="F272" s="35">
        <v>0</v>
      </c>
      <c r="G272" s="35"/>
      <c r="H272" s="563" t="e" cm="1">
        <f t="array" aca="1" ref="H272" ca="1">CHRONO.FORMAT_TIMESPAN(CHRONO.TIMEZONE_DIFFERENCE(B272,C272,D272,E272,F272,G272), "HM+")</f>
        <v>#NAME?</v>
      </c>
    </row>
    <row r="273" spans="1:8" x14ac:dyDescent="0.25">
      <c r="A273" s="568">
        <v>34394.083333333336</v>
      </c>
      <c r="B273" s="37" cm="1">
        <f t="array" ref="B273">CHRONO.EXCELDATE_TO_MJDATE(A273)</f>
        <v>49412.083333333336</v>
      </c>
      <c r="C273" s="37" t="s">
        <v>832</v>
      </c>
      <c r="D273" s="37" t="s">
        <v>762</v>
      </c>
      <c r="E273" s="37">
        <v>0</v>
      </c>
      <c r="F273" s="37">
        <v>1</v>
      </c>
      <c r="G273" s="37"/>
      <c r="H273" s="564" t="e" cm="1">
        <f t="array" aca="1" ref="H273" ca="1">CHRONO.FORMAT_TIMESPAN(CHRONO.TIMEZONE_DIFFERENCE(B273,C273,D273,E273,F273,G273), "HM+")</f>
        <v>#NAME?</v>
      </c>
    </row>
    <row r="274" spans="1:8" x14ac:dyDescent="0.25">
      <c r="A274" s="567">
        <v>34399.083333333336</v>
      </c>
      <c r="B274" s="35" cm="1">
        <f t="array" ref="B274">CHRONO.EXCELDATE_TO_MJDATE(A274)</f>
        <v>49417.083333333336</v>
      </c>
      <c r="C274" s="35" t="s">
        <v>832</v>
      </c>
      <c r="D274" s="35" t="s">
        <v>762</v>
      </c>
      <c r="E274" s="35">
        <v>0</v>
      </c>
      <c r="F274" s="35">
        <v>1</v>
      </c>
      <c r="G274" s="35"/>
      <c r="H274" s="563" t="e" cm="1">
        <f t="array" aca="1" ref="H274" ca="1">CHRONO.FORMAT_TIMESPAN(CHRONO.TIMEZONE_DIFFERENCE(B274,C274,D274,E274,F274,G274), "HM+")</f>
        <v>#NAME?</v>
      </c>
    </row>
    <row r="275" spans="1:8" x14ac:dyDescent="0.25">
      <c r="A275" s="568">
        <v>34412.083333333336</v>
      </c>
      <c r="B275" s="37" cm="1">
        <f t="array" ref="B275">CHRONO.EXCELDATE_TO_MJDATE(A275)</f>
        <v>49430.083333333336</v>
      </c>
      <c r="C275" s="37" t="s">
        <v>832</v>
      </c>
      <c r="D275" s="37" t="s">
        <v>762</v>
      </c>
      <c r="E275" s="37">
        <v>0</v>
      </c>
      <c r="F275" s="37">
        <v>1</v>
      </c>
      <c r="G275" s="37"/>
      <c r="H275" s="564" t="e" cm="1">
        <f t="array" aca="1" ref="H275" ca="1">CHRONO.FORMAT_TIMESPAN(CHRONO.TIMEZONE_DIFFERENCE(B275,C275,D275,E275,F275,G275), "HM+")</f>
        <v>#NAME?</v>
      </c>
    </row>
    <row r="276" spans="1:8" x14ac:dyDescent="0.25">
      <c r="A276" s="567">
        <v>34413.083333333336</v>
      </c>
      <c r="B276" s="35" cm="1">
        <f t="array" ref="B276">CHRONO.EXCELDATE_TO_MJDATE(A276)</f>
        <v>49431.083333333336</v>
      </c>
      <c r="C276" s="35" t="s">
        <v>832</v>
      </c>
      <c r="D276" s="35" t="s">
        <v>762</v>
      </c>
      <c r="E276" s="35">
        <v>0</v>
      </c>
      <c r="F276" s="35">
        <v>1</v>
      </c>
      <c r="G276" s="35"/>
      <c r="H276" s="563" t="e" cm="1">
        <f t="array" aca="1" ref="H276" ca="1">CHRONO.FORMAT_TIMESPAN(CHRONO.TIMEZONE_DIFFERENCE(B276,C276,D276,E276,F276,G276), "HM+")</f>
        <v>#NAME?</v>
      </c>
    </row>
    <row r="277" spans="1:8" x14ac:dyDescent="0.25">
      <c r="A277" s="568"/>
      <c r="B277" s="37" t="str" cm="1">
        <f t="array" ref="B277">CHRONO.EXCELDATE_TO_MJDATE(A277)</f>
        <v/>
      </c>
      <c r="C277" s="37"/>
      <c r="D277" s="37"/>
      <c r="E277" s="37"/>
      <c r="F277" s="37"/>
      <c r="G277" s="37"/>
      <c r="H277" s="564" t="e" cm="1">
        <f t="array" aca="1" ref="H277" ca="1">CHRONO.FORMAT_TIMESPAN(CHRONO.TIMEZONE_DIFFERENCE(B277,C277,D277,E277,F277,G277), "HM+")</f>
        <v>#NAME?</v>
      </c>
    </row>
    <row r="278" spans="1:8" x14ac:dyDescent="0.25">
      <c r="A278" s="567"/>
      <c r="B278" s="35" t="str" cm="1">
        <f t="array" ref="B278">CHRONO.EXCELDATE_TO_MJDATE(A278)</f>
        <v/>
      </c>
      <c r="C278" s="35"/>
      <c r="D278" s="35"/>
      <c r="E278" s="35"/>
      <c r="F278" s="35"/>
      <c r="G278" s="35"/>
      <c r="H278" s="563" t="e" cm="1">
        <f t="array" aca="1" ref="H278" ca="1">CHRONO.FORMAT_TIMESPAN(CHRONO.TIMEZONE_DIFFERENCE(B278,C278,D278,E278,F278,G278), "HM+")</f>
        <v>#NAME?</v>
      </c>
    </row>
    <row r="279" spans="1:8" x14ac:dyDescent="0.25">
      <c r="A279" s="568"/>
      <c r="B279" s="37" t="str" cm="1">
        <f t="array" ref="B279">CHRONO.EXCELDATE_TO_MJDATE(A279)</f>
        <v/>
      </c>
      <c r="C279" s="37"/>
      <c r="D279" s="37"/>
      <c r="E279" s="37"/>
      <c r="F279" s="37"/>
      <c r="G279" s="37"/>
      <c r="H279" s="564" t="e" cm="1">
        <f t="array" aca="1" ref="H279" ca="1">CHRONO.FORMAT_TIMESPAN(CHRONO.TIMEZONE_DIFFERENCE(B279,C279,D279,E279,F279,G279), "HM+")</f>
        <v>#NAME?</v>
      </c>
    </row>
    <row r="280" spans="1:8" x14ac:dyDescent="0.25">
      <c r="A280" s="567"/>
      <c r="B280" s="35" t="str" cm="1">
        <f t="array" ref="B280">CHRONO.EXCELDATE_TO_MJDATE(A280)</f>
        <v/>
      </c>
      <c r="C280" s="35"/>
      <c r="D280" s="35"/>
      <c r="E280" s="35"/>
      <c r="F280" s="35"/>
      <c r="G280" s="35"/>
      <c r="H280" s="563" t="e" cm="1">
        <f t="array" aca="1" ref="H280" ca="1">CHRONO.FORMAT_TIMESPAN(CHRONO.TIMEZONE_DIFFERENCE(B280,C280,D280,E280,F280,G280), "HM+")</f>
        <v>#NAME?</v>
      </c>
    </row>
    <row r="281" spans="1:8" x14ac:dyDescent="0.25">
      <c r="A281" s="568"/>
      <c r="B281" s="37" t="str" cm="1">
        <f t="array" ref="B281">CHRONO.EXCELDATE_TO_MJDATE(A281)</f>
        <v/>
      </c>
      <c r="C281" s="37"/>
      <c r="D281" s="37"/>
      <c r="E281" s="37"/>
      <c r="F281" s="37"/>
      <c r="G281" s="37"/>
      <c r="H281" s="564" t="e" cm="1">
        <f t="array" aca="1" ref="H281" ca="1">CHRONO.FORMAT_TIMESPAN(CHRONO.TIMEZONE_DIFFERENCE(B281,C281,D281,E281,F281,G281), "HM+")</f>
        <v>#NAME?</v>
      </c>
    </row>
    <row r="282" spans="1:8" x14ac:dyDescent="0.25">
      <c r="A282" s="567"/>
      <c r="B282" s="35" t="str" cm="1">
        <f t="array" ref="B282">CHRONO.EXCELDATE_TO_MJDATE(A282)</f>
        <v/>
      </c>
      <c r="C282" s="35"/>
      <c r="D282" s="35"/>
      <c r="E282" s="35"/>
      <c r="F282" s="35"/>
      <c r="G282" s="35"/>
      <c r="H282" s="563" t="e" cm="1">
        <f t="array" aca="1" ref="H282" ca="1">CHRONO.FORMAT_TIMESPAN(CHRONO.TIMEZONE_DIFFERENCE(B282,C282,D282,E282,F282,G282), "HM+")</f>
        <v>#NAME?</v>
      </c>
    </row>
    <row r="285" spans="1:8" x14ac:dyDescent="0.25">
      <c r="H285" t="str" cm="1">
        <f t="array" ref="H285">CHRONO.MJDATE_TO_ISO_DATETIME(D285)</f>
        <v/>
      </c>
    </row>
    <row r="286" spans="1:8" x14ac:dyDescent="0.25">
      <c r="H286" t="str" cm="1">
        <f t="array" ref="H286">CHRONO.MJDATE_TO_ISO_DATETIME(D286)</f>
        <v/>
      </c>
    </row>
    <row r="288" spans="1:8" x14ac:dyDescent="0.25">
      <c r="H288" t="str" cm="1">
        <f t="array" ref="H288">CHRONO.MJDATE_TO_ISO_DATETIME(D288)</f>
        <v/>
      </c>
    </row>
    <row r="289" spans="8:8" x14ac:dyDescent="0.25">
      <c r="H289" t="str" cm="1">
        <f t="array" ref="H289">CHRONO.MJDATE_TO_ISO_DATETIME(D289)</f>
        <v/>
      </c>
    </row>
    <row r="290" spans="8:8" x14ac:dyDescent="0.25">
      <c r="H290" t="str" cm="1">
        <f t="array" ref="H290">CHRONO.MJDATE_TO_ISO_DATETIME(D290)</f>
        <v/>
      </c>
    </row>
    <row r="291" spans="8:8" x14ac:dyDescent="0.25">
      <c r="H291" t="str" cm="1">
        <f t="array" ref="H291">CHRONO.MJDATE_TO_ISO_DATETIME(D291)</f>
        <v/>
      </c>
    </row>
    <row r="292" spans="8:8" x14ac:dyDescent="0.25">
      <c r="H292" t="str" cm="1">
        <f t="array" ref="H292">CHRONO.MJDATE_TO_ISO_DATETIME(D292)</f>
        <v/>
      </c>
    </row>
  </sheetData>
  <pageMargins left="0.7" right="0.7" top="0.75" bottom="0.75" header="0.3" footer="0.3"/>
  <pageSetup paperSize="9" orientation="portrait" copies="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941DC-34EF-4FFE-9ECF-1DC1A75C15A9}">
  <dimension ref="A1:G80"/>
  <sheetViews>
    <sheetView topLeftCell="A54" zoomScaleNormal="100" workbookViewId="0">
      <selection activeCell="E24" sqref="E24"/>
    </sheetView>
  </sheetViews>
  <sheetFormatPr defaultRowHeight="15" x14ac:dyDescent="0.25"/>
  <cols>
    <col min="1" max="1" width="23.28515625" customWidth="1"/>
    <col min="2" max="2" width="21.7109375" customWidth="1"/>
    <col min="3" max="3" width="21" customWidth="1"/>
    <col min="4" max="4" width="16.85546875" customWidth="1"/>
    <col min="5" max="5" width="19" customWidth="1"/>
    <col min="6" max="6" width="37" customWidth="1"/>
    <col min="7" max="7" width="13.7109375" customWidth="1"/>
    <col min="8" max="8" width="16" customWidth="1"/>
    <col min="9" max="9" width="14.140625" bestFit="1" customWidth="1"/>
    <col min="11" max="11" width="35.5703125" customWidth="1"/>
  </cols>
  <sheetData>
    <row r="1" spans="1:7" ht="19.5" x14ac:dyDescent="0.3">
      <c r="A1" s="1" t="s">
        <v>369</v>
      </c>
    </row>
    <row r="3" spans="1:7" x14ac:dyDescent="0.25">
      <c r="A3" s="68" t="s">
        <v>370</v>
      </c>
      <c r="B3" s="136" t="s">
        <v>371</v>
      </c>
      <c r="C3" s="136" t="s">
        <v>372</v>
      </c>
    </row>
    <row r="4" spans="1:7" x14ac:dyDescent="0.25">
      <c r="A4" s="8"/>
      <c r="B4" s="9" t="str" cm="1">
        <f t="array" ref="B4">CHRONO.YEAR_BCE_TO_CE(A4)</f>
        <v/>
      </c>
      <c r="C4" s="9" t="str" cm="1">
        <f t="array" ref="C4">CHRONO.YEAR_BCE_TO_CE(B4)</f>
        <v/>
      </c>
    </row>
    <row r="5" spans="1:7" x14ac:dyDescent="0.25">
      <c r="A5" s="11" t="s">
        <v>1</v>
      </c>
      <c r="B5" s="12" t="e" cm="1">
        <f t="array" ref="B5">CHRONO.YEAR_BCE_TO_CE(A5)</f>
        <v>#VALUE!</v>
      </c>
      <c r="C5" s="12" t="e" cm="1">
        <f t="array" ref="C5">CHRONO.YEAR_BCE_TO_CE(B5)</f>
        <v>#VALUE!</v>
      </c>
    </row>
    <row r="6" spans="1:7" x14ac:dyDescent="0.25">
      <c r="A6" s="8">
        <v>2</v>
      </c>
      <c r="B6" s="9" cm="1">
        <f t="array" ref="B6">CHRONO.YEAR_BCE_TO_CE(A6)</f>
        <v>-1</v>
      </c>
      <c r="C6" s="9" cm="1">
        <f t="array" ref="C6">CHRONO.YEAR_BCE_TO_CE(B6)</f>
        <v>2</v>
      </c>
    </row>
    <row r="7" spans="1:7" x14ac:dyDescent="0.25">
      <c r="A7" s="11">
        <v>1</v>
      </c>
      <c r="B7" s="12" cm="1">
        <f t="array" ref="B7">CHRONO.YEAR_BCE_TO_CE(A7)</f>
        <v>0</v>
      </c>
      <c r="C7" s="12" cm="1">
        <f t="array" ref="C7">CHRONO.YEAR_BCE_TO_CE(B7)</f>
        <v>1</v>
      </c>
    </row>
    <row r="8" spans="1:7" x14ac:dyDescent="0.25">
      <c r="A8" s="8">
        <v>0</v>
      </c>
      <c r="B8" s="9" cm="1">
        <f t="array" ref="B8">CHRONO.YEAR_BCE_TO_CE(A8)</f>
        <v>1</v>
      </c>
      <c r="C8" s="9" cm="1">
        <f t="array" ref="C8">CHRONO.YEAR_BCE_TO_CE(B8)</f>
        <v>0</v>
      </c>
    </row>
    <row r="9" spans="1:7" x14ac:dyDescent="0.25">
      <c r="A9" s="11">
        <v>-1</v>
      </c>
      <c r="B9" s="12" cm="1">
        <f t="array" ref="B9">CHRONO.YEAR_BCE_TO_CE(A9)</f>
        <v>2</v>
      </c>
      <c r="C9" s="12" cm="1">
        <f t="array" ref="C9">CHRONO.YEAR_BCE_TO_CE(B9)</f>
        <v>-1</v>
      </c>
      <c r="G9" s="240"/>
    </row>
    <row r="10" spans="1:7" x14ac:dyDescent="0.25">
      <c r="A10" s="14">
        <v>300</v>
      </c>
      <c r="B10" s="16" cm="1">
        <f t="array" ref="B10">CHRONO.YEAR_BCE_TO_CE(A10)</f>
        <v>-299</v>
      </c>
      <c r="C10" s="16" cm="1">
        <f t="array" ref="C10">CHRONO.YEAR_BCE_TO_CE(B10)</f>
        <v>300</v>
      </c>
    </row>
    <row r="11" spans="1:7" x14ac:dyDescent="0.25">
      <c r="A11" s="18">
        <v>-300</v>
      </c>
      <c r="B11" s="19" cm="1">
        <f t="array" ref="B11">CHRONO.YEAR_BCE_TO_CE(A11)</f>
        <v>301</v>
      </c>
      <c r="C11" s="19" cm="1">
        <f t="array" ref="C11">CHRONO.YEAR_BCE_TO_CE(B11)</f>
        <v>-300</v>
      </c>
    </row>
    <row r="14" spans="1:7" ht="19.5" x14ac:dyDescent="0.3">
      <c r="A14" s="1" t="s">
        <v>330</v>
      </c>
      <c r="B14" s="1"/>
      <c r="C14" s="1"/>
    </row>
    <row r="16" spans="1:7" x14ac:dyDescent="0.25">
      <c r="A16" t="s">
        <v>0</v>
      </c>
      <c r="B16" t="s">
        <v>4</v>
      </c>
      <c r="C16" t="s">
        <v>109</v>
      </c>
    </row>
    <row r="17" spans="1:3" x14ac:dyDescent="0.25">
      <c r="C17" t="str" cm="1">
        <f t="array" ref="C17">CHRONO.IS_LEAP_YEAR(Table21829[[#This Row],[YearCE]],Table21829[[#This Row],[JulianCalendar]])</f>
        <v/>
      </c>
    </row>
    <row r="18" spans="1:3" x14ac:dyDescent="0.25">
      <c r="A18" t="s">
        <v>1</v>
      </c>
      <c r="C18" t="e" cm="1">
        <f t="array" ref="C18">CHRONO.IS_LEAP_YEAR(Table21829[[#This Row],[YearCE]],Table21829[[#This Row],[JulianCalendar]])</f>
        <v>#VALUE!</v>
      </c>
    </row>
    <row r="19" spans="1:3" x14ac:dyDescent="0.25">
      <c r="A19">
        <v>2023</v>
      </c>
      <c r="C19" t="b" cm="1">
        <f t="array" ref="C19">CHRONO.IS_LEAP_YEAR(Table21829[[#This Row],[YearCE]],Table21829[[#This Row],[JulianCalendar]])</f>
        <v>0</v>
      </c>
    </row>
    <row r="20" spans="1:3" x14ac:dyDescent="0.25">
      <c r="A20">
        <v>2000</v>
      </c>
      <c r="C20" t="b" cm="1">
        <f t="array" ref="C20">CHRONO.IS_LEAP_YEAR(Table21829[[#This Row],[YearCE]],Table21829[[#This Row],[JulianCalendar]])</f>
        <v>1</v>
      </c>
    </row>
    <row r="21" spans="1:3" x14ac:dyDescent="0.25">
      <c r="A21">
        <v>2100</v>
      </c>
      <c r="B21" s="2"/>
      <c r="C21" t="b" cm="1">
        <f t="array" ref="C21">CHRONO.IS_LEAP_YEAR(Table21829[[#This Row],[YearCE]],Table21829[[#This Row],[JulianCalendar]])</f>
        <v>0</v>
      </c>
    </row>
    <row r="22" spans="1:3" x14ac:dyDescent="0.25">
      <c r="A22">
        <v>2100</v>
      </c>
      <c r="B22">
        <v>1</v>
      </c>
      <c r="C22" t="b" cm="1">
        <f t="array" ref="C22">CHRONO.IS_LEAP_YEAR(Table21829[[#This Row],[YearCE]],Table21829[[#This Row],[JulianCalendar]])</f>
        <v>1</v>
      </c>
    </row>
    <row r="23" spans="1:3" x14ac:dyDescent="0.25">
      <c r="A23">
        <v>2400</v>
      </c>
      <c r="C23" t="b" cm="1">
        <f t="array" ref="C23">CHRONO.IS_LEAP_YEAR(Table21829[[#This Row],[YearCE]],Table21829[[#This Row],[JulianCalendar]])</f>
        <v>1</v>
      </c>
    </row>
    <row r="24" spans="1:3" x14ac:dyDescent="0.25">
      <c r="A24">
        <v>2024</v>
      </c>
      <c r="C24" t="b" cm="1">
        <f t="array" ref="C24">CHRONO.IS_LEAP_YEAR(Table21829[[#This Row],[YearCE]],Table21829[[#This Row],[JulianCalendar]])</f>
        <v>1</v>
      </c>
    </row>
    <row r="25" spans="1:3" x14ac:dyDescent="0.25">
      <c r="A25" s="2">
        <v>0</v>
      </c>
      <c r="B25" s="2"/>
      <c r="C25" t="b" cm="1">
        <f t="array" ref="C25">CHRONO.IS_LEAP_YEAR(Table21829[[#This Row],[YearCE]],Table21829[[#This Row],[JulianCalendar]])</f>
        <v>1</v>
      </c>
    </row>
    <row r="26" spans="1:3" x14ac:dyDescent="0.25">
      <c r="A26" s="2">
        <v>-1</v>
      </c>
      <c r="B26" s="2"/>
      <c r="C26" t="b" cm="1">
        <f t="array" ref="C26">CHRONO.IS_LEAP_YEAR(Table21829[[#This Row],[YearCE]],Table21829[[#This Row],[JulianCalendar]])</f>
        <v>0</v>
      </c>
    </row>
    <row r="27" spans="1:3" x14ac:dyDescent="0.25">
      <c r="A27" s="2">
        <v>-4</v>
      </c>
      <c r="B27" s="2"/>
      <c r="C27" t="b" cm="1">
        <f t="array" ref="C27">CHRONO.IS_LEAP_YEAR(Table21829[[#This Row],[YearCE]],Table21829[[#This Row],[JulianCalendar]])</f>
        <v>1</v>
      </c>
    </row>
    <row r="28" spans="1:3" x14ac:dyDescent="0.25">
      <c r="A28" s="2"/>
      <c r="B28" s="2"/>
    </row>
    <row r="30" spans="1:3" ht="19.5" x14ac:dyDescent="0.3">
      <c r="A30" s="1" t="s">
        <v>68</v>
      </c>
      <c r="B30" s="1"/>
    </row>
    <row r="32" spans="1:3" x14ac:dyDescent="0.25">
      <c r="A32" t="s">
        <v>0</v>
      </c>
      <c r="B32" t="s">
        <v>4</v>
      </c>
      <c r="C32" t="s">
        <v>111</v>
      </c>
    </row>
    <row r="33" spans="1:4" x14ac:dyDescent="0.25">
      <c r="C33" t="str" cm="1">
        <f t="array" ref="C33">CHRONO.DAYS_IN_YEAR(Table7624[[#This Row],[YearCE]],Table7624[[#This Row],[JulianCalendar]])</f>
        <v/>
      </c>
    </row>
    <row r="34" spans="1:4" x14ac:dyDescent="0.25">
      <c r="A34" t="s">
        <v>1</v>
      </c>
      <c r="C34" t="e" cm="1">
        <f t="array" ref="C34">CHRONO.DAYS_IN_YEAR(Table7624[[#This Row],[YearCE]],Table7624[[#This Row],[JulianCalendar]])</f>
        <v>#VALUE!</v>
      </c>
    </row>
    <row r="35" spans="1:4" x14ac:dyDescent="0.25">
      <c r="A35">
        <v>2000</v>
      </c>
      <c r="C35" cm="1">
        <f t="array" ref="C35">CHRONO.DAYS_IN_YEAR(Table7624[[#This Row],[YearCE]],Table7624[[#This Row],[JulianCalendar]])</f>
        <v>366</v>
      </c>
    </row>
    <row r="36" spans="1:4" x14ac:dyDescent="0.25">
      <c r="A36">
        <v>1900</v>
      </c>
      <c r="C36" cm="1">
        <f t="array" ref="C36">CHRONO.DAYS_IN_YEAR(Table7624[[#This Row],[YearCE]],Table7624[[#This Row],[JulianCalendar]])</f>
        <v>365</v>
      </c>
    </row>
    <row r="37" spans="1:4" x14ac:dyDescent="0.25">
      <c r="A37">
        <v>1900</v>
      </c>
      <c r="B37">
        <v>1</v>
      </c>
      <c r="C37" cm="1">
        <f t="array" ref="C37">CHRONO.DAYS_IN_YEAR(Table7624[[#This Row],[YearCE]],Table7624[[#This Row],[JulianCalendar]])</f>
        <v>366</v>
      </c>
    </row>
    <row r="40" spans="1:4" ht="19.5" x14ac:dyDescent="0.3">
      <c r="A40" s="1" t="s">
        <v>507</v>
      </c>
      <c r="C40" s="1" t="s">
        <v>513</v>
      </c>
    </row>
    <row r="42" spans="1:4" x14ac:dyDescent="0.25">
      <c r="A42" s="21" t="s">
        <v>422</v>
      </c>
      <c r="B42" s="40" t="s">
        <v>10</v>
      </c>
      <c r="C42" s="352" t="s">
        <v>514</v>
      </c>
      <c r="D42" s="281" t="s">
        <v>512</v>
      </c>
    </row>
    <row r="43" spans="1:4" x14ac:dyDescent="0.25">
      <c r="A43" s="7"/>
      <c r="B43" s="8" t="str" cm="1">
        <f t="array" ref="B43:B54">CHRONO.PARSE_ISO_YEAR(A43:A54)</f>
        <v/>
      </c>
      <c r="C43" s="208"/>
      <c r="D43" s="162" t="str" cm="1">
        <f t="array" ref="D43">CHRONO.FORMAT_ISO_YEAR(B43,C43)</f>
        <v/>
      </c>
    </row>
    <row r="44" spans="1:4" x14ac:dyDescent="0.25">
      <c r="A44" s="10" t="s">
        <v>1</v>
      </c>
      <c r="B44" s="11" t="e">
        <v>#VALUE!</v>
      </c>
      <c r="C44" s="209"/>
      <c r="D44" s="163" t="e" cm="1">
        <f t="array" ref="D44">CHRONO.FORMAT_ISO_YEAR(B44,C44)</f>
        <v>#VALUE!</v>
      </c>
    </row>
    <row r="45" spans="1:4" x14ac:dyDescent="0.25">
      <c r="A45" s="7">
        <v>1987</v>
      </c>
      <c r="B45" s="8">
        <v>1987</v>
      </c>
      <c r="C45" s="208"/>
      <c r="D45" s="162" t="str" cm="1">
        <f t="array" ref="D45">CHRONO.FORMAT_ISO_YEAR(B45,C45)</f>
        <v>1987</v>
      </c>
    </row>
    <row r="46" spans="1:4" x14ac:dyDescent="0.25">
      <c r="A46" s="10">
        <v>-500</v>
      </c>
      <c r="B46" s="11">
        <v>-500</v>
      </c>
      <c r="C46" s="209"/>
      <c r="D46" s="163" t="str" cm="1">
        <f t="array" ref="D46">CHRONO.FORMAT_ISO_YEAR(B46,C46)</f>
        <v>−0500</v>
      </c>
    </row>
    <row r="47" spans="1:4" x14ac:dyDescent="0.25">
      <c r="A47" s="7">
        <v>25.5</v>
      </c>
      <c r="B47" s="8" t="e">
        <v>#NUM!</v>
      </c>
      <c r="C47" s="208"/>
      <c r="D47" s="162" t="e" cm="1">
        <f t="array" ref="D47">CHRONO.FORMAT_ISO_YEAR(B47,C47)</f>
        <v>#NUM!</v>
      </c>
    </row>
    <row r="48" spans="1:4" x14ac:dyDescent="0.25">
      <c r="A48" s="41" t="s">
        <v>508</v>
      </c>
      <c r="B48" s="11">
        <v>2024</v>
      </c>
      <c r="C48" s="209"/>
      <c r="D48" s="163" t="str" cm="1">
        <f t="array" ref="D48">CHRONO.FORMAT_ISO_YEAR(B48,C48)</f>
        <v>2024</v>
      </c>
    </row>
    <row r="49" spans="1:4" x14ac:dyDescent="0.25">
      <c r="A49" s="44" t="s">
        <v>509</v>
      </c>
      <c r="B49" s="8">
        <v>-200</v>
      </c>
      <c r="C49" s="208"/>
      <c r="D49" s="162" t="str" cm="1">
        <f t="array" ref="D49">CHRONO.FORMAT_ISO_YEAR(B49,C49)</f>
        <v>−0200</v>
      </c>
    </row>
    <row r="50" spans="1:4" x14ac:dyDescent="0.25">
      <c r="A50" s="41" t="s">
        <v>510</v>
      </c>
      <c r="B50" s="11" t="e">
        <v>#NUM!</v>
      </c>
      <c r="C50" s="209"/>
      <c r="D50" s="163" t="e" cm="1">
        <f t="array" ref="D50">CHRONO.FORMAT_ISO_YEAR(B50,C50)</f>
        <v>#NUM!</v>
      </c>
    </row>
    <row r="51" spans="1:4" x14ac:dyDescent="0.25">
      <c r="A51" s="7" t="s">
        <v>65</v>
      </c>
      <c r="B51" s="8">
        <v>354</v>
      </c>
      <c r="C51" s="208"/>
      <c r="D51" s="162" t="str" cm="1">
        <f t="array" ref="D51">CHRONO.FORMAT_ISO_YEAR(B51,C51)</f>
        <v>0354</v>
      </c>
    </row>
    <row r="52" spans="1:4" x14ac:dyDescent="0.25">
      <c r="A52" s="10" t="s">
        <v>66</v>
      </c>
      <c r="B52" s="11">
        <v>-354</v>
      </c>
      <c r="C52" s="209"/>
      <c r="D52" s="163" t="str" cm="1">
        <f t="array" ref="D52">CHRONO.FORMAT_ISO_YEAR(B52,C52)</f>
        <v>−0354</v>
      </c>
    </row>
    <row r="53" spans="1:4" x14ac:dyDescent="0.25">
      <c r="A53" s="7" t="s">
        <v>67</v>
      </c>
      <c r="B53" s="8">
        <v>-354</v>
      </c>
      <c r="C53" s="208"/>
      <c r="D53" s="162" t="str" cm="1">
        <f t="array" ref="D53">CHRONO.FORMAT_ISO_YEAR(B53,C53)</f>
        <v>−0354</v>
      </c>
    </row>
    <row r="54" spans="1:4" x14ac:dyDescent="0.25">
      <c r="A54" s="349" t="s">
        <v>511</v>
      </c>
      <c r="B54" s="35">
        <v>0</v>
      </c>
      <c r="C54" s="210"/>
      <c r="D54" s="166" t="str" cm="1">
        <f t="array" ref="D54">CHRONO.FORMAT_ISO_YEAR(B54,C54)</f>
        <v>0000</v>
      </c>
    </row>
    <row r="57" spans="1:4" ht="19.5" x14ac:dyDescent="0.3">
      <c r="A57" s="1" t="s">
        <v>420</v>
      </c>
      <c r="C57" s="1" t="s">
        <v>389</v>
      </c>
    </row>
    <row r="59" spans="1:4" x14ac:dyDescent="0.25">
      <c r="A59" s="21" t="s">
        <v>422</v>
      </c>
      <c r="B59" s="40" t="s">
        <v>10</v>
      </c>
      <c r="C59" s="185" t="s">
        <v>132</v>
      </c>
      <c r="D59" s="281" t="s">
        <v>176</v>
      </c>
    </row>
    <row r="60" spans="1:4" x14ac:dyDescent="0.25">
      <c r="A60" s="7"/>
      <c r="B60" s="8" t="str" cm="1">
        <f t="array" ref="B60:B75">CHRONO.PARSE_LITERARY_YEAR(A60:A75)</f>
        <v/>
      </c>
      <c r="C60" s="213"/>
      <c r="D60" s="162" t="str" cm="1">
        <f t="array" ref="D60">CHRONO.FORMAT_LITERARY_YEAR(B60,C60)</f>
        <v/>
      </c>
    </row>
    <row r="61" spans="1:4" x14ac:dyDescent="0.25">
      <c r="A61" s="10" t="s">
        <v>1</v>
      </c>
      <c r="B61" s="11" t="e">
        <v>#VALUE!</v>
      </c>
      <c r="C61" s="214"/>
      <c r="D61" s="163" t="e" cm="1">
        <f t="array" ref="D61">CHRONO.FORMAT_LITERARY_YEAR(B61,C61)</f>
        <v>#VALUE!</v>
      </c>
    </row>
    <row r="62" spans="1:4" x14ac:dyDescent="0.25">
      <c r="A62" s="7" t="s">
        <v>61</v>
      </c>
      <c r="B62" s="8">
        <v>1987</v>
      </c>
      <c r="C62" s="213"/>
      <c r="D62" s="162" t="str" cm="1">
        <f t="array" ref="D62">CHRONO.FORMAT_LITERARY_YEAR(B62,C62)</f>
        <v>1987</v>
      </c>
    </row>
    <row r="63" spans="1:4" x14ac:dyDescent="0.25">
      <c r="A63" s="10" t="s">
        <v>177</v>
      </c>
      <c r="B63" s="11">
        <v>1024</v>
      </c>
      <c r="C63" s="214" t="s">
        <v>187</v>
      </c>
      <c r="D63" s="163" t="str" cm="1">
        <f t="array" ref="D63">CHRONO.FORMAT_LITERARY_YEAR(B63,C63)</f>
        <v>1024 CE</v>
      </c>
    </row>
    <row r="64" spans="1:4" x14ac:dyDescent="0.25">
      <c r="A64" s="7" t="s">
        <v>62</v>
      </c>
      <c r="B64" s="8">
        <v>400</v>
      </c>
      <c r="C64" s="213"/>
      <c r="D64" s="162" t="str" cm="1">
        <f t="array" ref="D64">CHRONO.FORMAT_LITERARY_YEAR(B64,C64)</f>
        <v>400 CE</v>
      </c>
    </row>
    <row r="65" spans="1:4" x14ac:dyDescent="0.25">
      <c r="A65" s="10" t="s">
        <v>465</v>
      </c>
      <c r="B65" s="11">
        <v>-353</v>
      </c>
      <c r="C65" s="214"/>
      <c r="D65" s="163" t="str" cm="1">
        <f t="array" ref="D65">CHRONO.FORMAT_LITERARY_YEAR(B65,C65)</f>
        <v>354 BCE</v>
      </c>
    </row>
    <row r="66" spans="1:4" x14ac:dyDescent="0.25">
      <c r="A66" s="7" t="s">
        <v>127</v>
      </c>
      <c r="B66" s="8">
        <v>-1</v>
      </c>
      <c r="C66" s="213"/>
      <c r="D66" s="162" t="str" cm="1">
        <f t="array" ref="D66">CHRONO.FORMAT_LITERARY_YEAR(B66,C66)</f>
        <v>2 BCE</v>
      </c>
    </row>
    <row r="67" spans="1:4" x14ac:dyDescent="0.25">
      <c r="A67" s="10" t="s">
        <v>128</v>
      </c>
      <c r="B67" s="11">
        <v>-1</v>
      </c>
      <c r="C67" s="214"/>
      <c r="D67" s="163" t="str" cm="1">
        <f t="array" ref="D67">CHRONO.FORMAT_LITERARY_YEAR(B67,C67)</f>
        <v>2 BCE</v>
      </c>
    </row>
    <row r="68" spans="1:4" x14ac:dyDescent="0.25">
      <c r="A68" s="7" t="s">
        <v>65</v>
      </c>
      <c r="B68" s="8">
        <v>354</v>
      </c>
      <c r="C68" s="213"/>
      <c r="D68" s="162" t="str" cm="1">
        <f t="array" ref="D68">CHRONO.FORMAT_LITERARY_YEAR(B68,C68)</f>
        <v>354 CE</v>
      </c>
    </row>
    <row r="69" spans="1:4" x14ac:dyDescent="0.25">
      <c r="A69" s="10" t="s">
        <v>66</v>
      </c>
      <c r="B69" s="11">
        <v>-354</v>
      </c>
      <c r="C69" s="214" t="s">
        <v>466</v>
      </c>
      <c r="D69" s="163" t="str" cm="1">
        <f t="array" ref="D69">CHRONO.FORMAT_LITERARY_YEAR(B69,C69)</f>
        <v>355 B.C.</v>
      </c>
    </row>
    <row r="70" spans="1:4" x14ac:dyDescent="0.25">
      <c r="A70" s="7" t="s">
        <v>67</v>
      </c>
      <c r="B70" s="8">
        <v>-354</v>
      </c>
      <c r="C70" s="213"/>
      <c r="D70" s="162" t="str" cm="1">
        <f t="array" ref="D70">CHRONO.FORMAT_LITERARY_YEAR(B70,C70)</f>
        <v>355 BCE</v>
      </c>
    </row>
    <row r="71" spans="1:4" x14ac:dyDescent="0.25">
      <c r="A71" s="10" t="s">
        <v>376</v>
      </c>
      <c r="B71" s="11">
        <v>0</v>
      </c>
      <c r="C71" s="214"/>
      <c r="D71" s="163" t="str" cm="1">
        <f t="array" ref="D71">CHRONO.FORMAT_LITERARY_YEAR(B71,C71)</f>
        <v>1 BCE</v>
      </c>
    </row>
    <row r="72" spans="1:4" x14ac:dyDescent="0.25">
      <c r="A72" s="7" t="s">
        <v>377</v>
      </c>
      <c r="B72" s="8">
        <v>1</v>
      </c>
      <c r="C72" s="213"/>
      <c r="D72" s="162" t="str" cm="1">
        <f t="array" ref="D72">CHRONO.FORMAT_LITERARY_YEAR(B72,C72)</f>
        <v>1 CE</v>
      </c>
    </row>
    <row r="73" spans="1:4" x14ac:dyDescent="0.25">
      <c r="A73" s="220" t="s">
        <v>378</v>
      </c>
      <c r="B73" s="130">
        <v>2</v>
      </c>
      <c r="C73" s="217"/>
      <c r="D73" s="282" t="str" cm="1">
        <f t="array" ref="D73">CHRONO.FORMAT_LITERARY_YEAR(B73,C73)</f>
        <v>2 CE</v>
      </c>
    </row>
    <row r="74" spans="1:4" x14ac:dyDescent="0.25">
      <c r="A74" s="7" t="s">
        <v>375</v>
      </c>
      <c r="B74" s="8">
        <v>1023</v>
      </c>
      <c r="C74" s="213" t="s">
        <v>374</v>
      </c>
      <c r="D74" s="162" t="str" cm="1">
        <f t="array" ref="D74">CHRONO.FORMAT_LITERARY_YEAR(B74,C74)</f>
        <v>1023 AD</v>
      </c>
    </row>
    <row r="75" spans="1:4" x14ac:dyDescent="0.25">
      <c r="A75" s="129">
        <v>-40</v>
      </c>
      <c r="B75" s="130">
        <v>-40</v>
      </c>
      <c r="C75" s="217" t="s">
        <v>460</v>
      </c>
      <c r="D75" s="282" t="str" cm="1">
        <f t="array" ref="D75">CHRONO.FORMAT_LITERARY_YEAR(B75,C75)</f>
        <v>41BC</v>
      </c>
    </row>
    <row r="78" spans="1:4" x14ac:dyDescent="0.25">
      <c r="A78" s="46"/>
    </row>
    <row r="80" spans="1:4" ht="19.5" x14ac:dyDescent="0.3">
      <c r="D80" s="1"/>
    </row>
  </sheetData>
  <pageMargins left="0.7" right="0.7" top="0.75" bottom="0.75" header="0.3" footer="0.3"/>
  <pageSetup paperSize="9" orientation="portrait" copies="0"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CBEC3-00AC-4F0B-AABD-AFDF4031BF8C}">
  <dimension ref="A2:Z195"/>
  <sheetViews>
    <sheetView tabSelected="1" topLeftCell="B172" workbookViewId="0">
      <selection activeCell="G200" sqref="G200"/>
    </sheetView>
  </sheetViews>
  <sheetFormatPr defaultRowHeight="15" x14ac:dyDescent="0.25"/>
  <cols>
    <col min="1" max="1" width="23.140625" customWidth="1"/>
    <col min="2" max="4" width="18.85546875" bestFit="1" customWidth="1"/>
    <col min="5" max="5" width="13.85546875" customWidth="1"/>
    <col min="6" max="6" width="13" customWidth="1"/>
    <col min="7" max="7" width="17" customWidth="1"/>
    <col min="8" max="8" width="21.85546875" customWidth="1"/>
    <col min="9" max="9" width="20.42578125" customWidth="1"/>
    <col min="10" max="10" width="18.85546875" bestFit="1" customWidth="1"/>
    <col min="11" max="11" width="10.7109375" bestFit="1" customWidth="1"/>
    <col min="12" max="12" width="10.7109375" customWidth="1"/>
    <col min="13" max="13" width="28.42578125" bestFit="1" customWidth="1"/>
  </cols>
  <sheetData>
    <row r="2" spans="1:22" x14ac:dyDescent="0.25">
      <c r="A2" t="s">
        <v>762</v>
      </c>
    </row>
    <row r="3" spans="1:22" x14ac:dyDescent="0.25">
      <c r="A3" t="s">
        <v>868</v>
      </c>
      <c r="B3" t="s">
        <v>561</v>
      </c>
      <c r="C3" t="s">
        <v>864</v>
      </c>
      <c r="D3" t="s">
        <v>865</v>
      </c>
      <c r="E3" t="s">
        <v>866</v>
      </c>
      <c r="F3" t="s">
        <v>867</v>
      </c>
      <c r="G3" t="s">
        <v>869</v>
      </c>
      <c r="H3" t="s">
        <v>879</v>
      </c>
      <c r="I3" t="s">
        <v>186</v>
      </c>
      <c r="J3" t="s">
        <v>184</v>
      </c>
      <c r="K3" t="s">
        <v>880</v>
      </c>
      <c r="L3" t="s">
        <v>862</v>
      </c>
      <c r="M3" t="s">
        <v>791</v>
      </c>
      <c r="N3" t="s">
        <v>863</v>
      </c>
    </row>
    <row r="4" spans="1:22" x14ac:dyDescent="0.25">
      <c r="A4" t="str" cm="1">
        <f t="array" ref="A4">CHRONO.MJDATE_TO_ISO_DATETIME(N4,,"s")</f>
        <v>1850-01-01T00:00:00</v>
      </c>
      <c r="B4" t="str">
        <f>U4</f>
        <v>LMT</v>
      </c>
      <c r="C4" t="str" cm="1">
        <f t="array" ref="C4">CHRONO.MJDATE_TO_ISO_DATETIME(O4,,"s")</f>
        <v/>
      </c>
      <c r="D4" t="str" cm="1">
        <f t="array" ref="D4">CHRONO.MJDATE_TO_ISO_DATETIME(P4,,"s")</f>
        <v>1895-02-01T00:00:00</v>
      </c>
      <c r="E4" t="str" cm="1">
        <f t="array" ref="E4">CHRONO.FORMAT_TIMESPAN(R4,"+PHs")</f>
        <v>+09:14:20</v>
      </c>
      <c r="F4" t="str" cm="1">
        <f t="array" ref="F4">CHRONO.FORMAT_TIMESPAN(S4,"+PHs")</f>
        <v>+00:00:00</v>
      </c>
      <c r="G4" t="str" cm="1">
        <f t="array" ref="G4">_xlfn.SWITCH(Q4,0,"At boundary, no clock change",-1,"End of Clock back",-2, "Clock back", 1,"Clock forward",2, "discontinuity","")</f>
        <v/>
      </c>
      <c r="H4">
        <v>1850</v>
      </c>
      <c r="I4">
        <v>1</v>
      </c>
      <c r="J4">
        <v>1</v>
      </c>
      <c r="K4" s="62">
        <v>0</v>
      </c>
      <c r="L4" cm="1">
        <f t="array" ref="L4">CHRONO.MODIFIED_JULIAN_DATE(H4:K4)</f>
        <v>-3242</v>
      </c>
      <c r="M4">
        <v>0</v>
      </c>
      <c r="N4" cm="1">
        <f t="array" ref="N4:V4">CHRONO.TIMEZONE_OBSERVED($A$2,L4,M4)</f>
        <v>-3242</v>
      </c>
      <c r="O4" t="str">
        <v/>
      </c>
      <c r="P4">
        <v>13225</v>
      </c>
      <c r="Q4" t="str">
        <v/>
      </c>
      <c r="R4">
        <v>0.38495370370370369</v>
      </c>
      <c r="S4">
        <v>0</v>
      </c>
      <c r="T4" t="b">
        <v>0</v>
      </c>
      <c r="U4" t="str">
        <v>LMT</v>
      </c>
      <c r="V4" t="str">
        <v>Local Mean Time</v>
      </c>
    </row>
    <row r="5" spans="1:22" x14ac:dyDescent="0.25">
      <c r="A5" t="str" cm="1">
        <f t="array" ref="A5">CHRONO.MJDATE_TO_ISO_DATETIME(N5,,"s")</f>
        <v>1895-01-31T23:45:40</v>
      </c>
      <c r="B5" t="str">
        <f t="shared" ref="B5:B28" si="0">U5</f>
        <v>LMT</v>
      </c>
      <c r="C5" t="str" cm="1">
        <f t="array" ref="C5">CHRONO.MJDATE_TO_ISO_DATETIME(O5,,"s")</f>
        <v/>
      </c>
      <c r="D5" t="str" cm="1">
        <f t="array" ref="D5">CHRONO.MJDATE_TO_ISO_DATETIME(P5,,"s")</f>
        <v>1895-02-01T00:00:00</v>
      </c>
      <c r="E5" t="str" cm="1">
        <f t="array" ref="E5">CHRONO.FORMAT_TIMESPAN(R5,"+PHs")</f>
        <v>+09:14:20</v>
      </c>
      <c r="F5" t="str" cm="1">
        <f t="array" ref="F5">CHRONO.FORMAT_TIMESPAN(S5,"+PHs")</f>
        <v>+00:00:00</v>
      </c>
      <c r="G5" t="str" cm="1">
        <f t="array" ref="G5">_xlfn.SWITCH(Q5,0,"At boundary, no clock change",-1,"End of Clock back",-2, "Clock back", 1,"Clock forward",2, "discontinuity","")</f>
        <v>Clock back</v>
      </c>
      <c r="H5">
        <v>1895</v>
      </c>
      <c r="I5">
        <v>1</v>
      </c>
      <c r="J5">
        <v>31</v>
      </c>
      <c r="K5" s="62">
        <v>0.99004629629629626</v>
      </c>
      <c r="L5" cm="1">
        <f t="array" ref="L5">CHRONO.MODIFIED_JULIAN_DATE(H5:K5)</f>
        <v>13224.990046296296</v>
      </c>
      <c r="M5">
        <v>0</v>
      </c>
      <c r="N5" cm="1">
        <f t="array" ref="N5:V5">CHRONO.TIMEZONE_OBSERVED($A$2,L5,M5)</f>
        <v>13224.990046296296</v>
      </c>
      <c r="O5" t="str">
        <v/>
      </c>
      <c r="P5">
        <v>13225</v>
      </c>
      <c r="Q5">
        <v>-2</v>
      </c>
      <c r="R5">
        <v>0.38495370370370369</v>
      </c>
      <c r="S5">
        <v>0</v>
      </c>
      <c r="T5" t="b">
        <v>0</v>
      </c>
      <c r="U5" t="str">
        <v>LMT</v>
      </c>
      <c r="V5" t="str">
        <v>Local Mean Time</v>
      </c>
    </row>
    <row r="6" spans="1:22" x14ac:dyDescent="0.25">
      <c r="A6" t="str" cm="1">
        <f t="array" ref="A6">CHRONO.MJDATE_TO_ISO_DATETIME(N6,,"s")</f>
        <v>1895-01-31T23:59:59</v>
      </c>
      <c r="B6" t="str">
        <f t="shared" si="0"/>
        <v>LMT</v>
      </c>
      <c r="C6" t="str" cm="1">
        <f t="array" ref="C6">CHRONO.MJDATE_TO_ISO_DATETIME(O6,,"s")</f>
        <v/>
      </c>
      <c r="D6" t="str" cm="1">
        <f t="array" ref="D6">CHRONO.MJDATE_TO_ISO_DATETIME(P6,,"s")</f>
        <v>1895-02-01T00:00:00</v>
      </c>
      <c r="E6" t="str" cm="1">
        <f t="array" ref="E6">CHRONO.FORMAT_TIMESPAN(R6,"+PHs")</f>
        <v>+09:14:20</v>
      </c>
      <c r="F6" t="str" cm="1">
        <f t="array" ref="F6">CHRONO.FORMAT_TIMESPAN(S6,"+PHs")</f>
        <v>+00:00:00</v>
      </c>
      <c r="G6" t="str" cm="1">
        <f t="array" ref="G6">_xlfn.SWITCH(Q6,0,"At boundary, no clock change",-1,"End of Clock back",-2, "Clock back", 1,"Clock forward",2, "discontinuity","")</f>
        <v>Clock back</v>
      </c>
      <c r="H6">
        <v>1895</v>
      </c>
      <c r="I6">
        <v>1</v>
      </c>
      <c r="J6">
        <v>31</v>
      </c>
      <c r="K6" s="62">
        <v>0.99998842592592596</v>
      </c>
      <c r="L6" cm="1">
        <f t="array" ref="L6">CHRONO.MODIFIED_JULIAN_DATE(H6:K6)</f>
        <v>13224.999988425925</v>
      </c>
      <c r="M6">
        <v>0</v>
      </c>
      <c r="N6" cm="1">
        <f t="array" ref="N6:V6">CHRONO.TIMEZONE_OBSERVED($A$2,L6,M6)</f>
        <v>13224.999988425925</v>
      </c>
      <c r="O6" t="str">
        <v/>
      </c>
      <c r="P6">
        <v>13225</v>
      </c>
      <c r="Q6">
        <v>-2</v>
      </c>
      <c r="R6">
        <v>0.38495370370370369</v>
      </c>
      <c r="S6">
        <v>0</v>
      </c>
      <c r="T6" t="b">
        <v>0</v>
      </c>
      <c r="U6" t="str">
        <v>LMT</v>
      </c>
      <c r="V6" t="str">
        <v>Local Mean Time</v>
      </c>
    </row>
    <row r="7" spans="1:22" x14ac:dyDescent="0.25">
      <c r="A7" t="str" cm="1">
        <f t="array" ref="A7">CHRONO.MJDATE_TO_ISO_DATETIME(N7,,"s")</f>
        <v>1895-02-01T00:00:00</v>
      </c>
      <c r="B7" t="str">
        <f t="shared" si="0"/>
        <v>ACST</v>
      </c>
      <c r="C7" t="str" cm="1">
        <f t="array" ref="C7">CHRONO.MJDATE_TO_ISO_DATETIME(O7,,"s")</f>
        <v>1895-01-31T23:45:40</v>
      </c>
      <c r="D7" t="str" cm="1">
        <f t="array" ref="D7">CHRONO.MJDATE_TO_ISO_DATETIME(P7,,"s")</f>
        <v>1899-05-01T00:00:00</v>
      </c>
      <c r="E7" t="str" cm="1">
        <f t="array" ref="E7">CHRONO.FORMAT_TIMESPAN(R7,"+PHs")</f>
        <v>+09:00:00</v>
      </c>
      <c r="F7" t="str" cm="1">
        <f t="array" ref="F7">CHRONO.FORMAT_TIMESPAN(S7,"+PHs")</f>
        <v>+00:00:00</v>
      </c>
      <c r="G7" t="str" cm="1">
        <f t="array" ref="G7">_xlfn.SWITCH(Q7,0,"At boundary, no clock change",-1,"End of Clock back",-2, "Clock back", 1,"Clock forward",2, "discontinuity","")</f>
        <v>End of Clock back</v>
      </c>
      <c r="H7">
        <v>1895</v>
      </c>
      <c r="I7">
        <v>2</v>
      </c>
      <c r="J7">
        <v>1</v>
      </c>
      <c r="K7" s="62">
        <v>0</v>
      </c>
      <c r="L7" cm="1">
        <f t="array" ref="L7">CHRONO.MODIFIED_JULIAN_DATE(H7:K7)</f>
        <v>13225</v>
      </c>
      <c r="M7">
        <v>0</v>
      </c>
      <c r="N7" cm="1">
        <f t="array" ref="N7:V7">CHRONO.TIMEZONE_OBSERVED($A$2,L7,M7)</f>
        <v>13225</v>
      </c>
      <c r="O7">
        <v>13224.990046296296</v>
      </c>
      <c r="P7">
        <v>14775</v>
      </c>
      <c r="Q7">
        <v>-1</v>
      </c>
      <c r="R7">
        <v>0.375</v>
      </c>
      <c r="S7">
        <v>0</v>
      </c>
      <c r="T7" t="b">
        <v>0</v>
      </c>
      <c r="U7" t="str">
        <v>ACST</v>
      </c>
      <c r="V7" t="str">
        <v>Australian Central Standard Time</v>
      </c>
    </row>
    <row r="8" spans="1:22" x14ac:dyDescent="0.25">
      <c r="A8" t="str" cm="1">
        <f t="array" ref="A8">CHRONO.MJDATE_TO_ISO_DATETIME(N8,,"s")</f>
        <v>1899-04-30T23:59:59</v>
      </c>
      <c r="B8" t="str">
        <f t="shared" si="0"/>
        <v>ACST</v>
      </c>
      <c r="C8" t="str" cm="1">
        <f t="array" ref="C8">CHRONO.MJDATE_TO_ISO_DATETIME(O8,,"s")</f>
        <v>1895-01-31T23:45:40</v>
      </c>
      <c r="D8" t="str" cm="1">
        <f t="array" ref="D8">CHRONO.MJDATE_TO_ISO_DATETIME(P8,,"s")</f>
        <v>1899-05-01T00:00:00</v>
      </c>
      <c r="E8" t="str" cm="1">
        <f t="array" ref="E8">CHRONO.FORMAT_TIMESPAN(R8,"+PHs")</f>
        <v>+09:00:00</v>
      </c>
      <c r="F8" t="str" cm="1">
        <f t="array" ref="F8">CHRONO.FORMAT_TIMESPAN(S8,"+PHs")</f>
        <v>+00:00:00</v>
      </c>
      <c r="G8" t="str" cm="1">
        <f t="array" ref="G8">_xlfn.SWITCH(Q8,0,"At boundary, no clock change",-1,"End of Clock back",-2, "Clock back", 1,"Clock forward",2, "discontinuity","")</f>
        <v/>
      </c>
      <c r="H8">
        <v>1899</v>
      </c>
      <c r="I8">
        <v>4</v>
      </c>
      <c r="J8">
        <v>30</v>
      </c>
      <c r="K8" s="62">
        <v>0.99998842592592596</v>
      </c>
      <c r="L8" cm="1">
        <f t="array" ref="L8">CHRONO.MODIFIED_JULIAN_DATE(H8:K8)</f>
        <v>14774.999988425925</v>
      </c>
      <c r="M8">
        <v>0</v>
      </c>
      <c r="N8" cm="1">
        <f t="array" ref="N8:V8">CHRONO.TIMEZONE_OBSERVED($A$2,L8,M8)</f>
        <v>14774.999988425925</v>
      </c>
      <c r="O8">
        <v>13224.990046296296</v>
      </c>
      <c r="P8">
        <v>14775</v>
      </c>
      <c r="Q8" t="str">
        <v/>
      </c>
      <c r="R8">
        <v>0.375</v>
      </c>
      <c r="S8">
        <v>0</v>
      </c>
      <c r="T8" t="b">
        <v>0</v>
      </c>
      <c r="U8" t="str">
        <v>ACST</v>
      </c>
      <c r="V8" t="str">
        <v>Australian Central Standard Time</v>
      </c>
    </row>
    <row r="9" spans="1:22" x14ac:dyDescent="0.25">
      <c r="A9" t="str" cm="1">
        <f t="array" ref="A9">CHRONO.MJDATE_TO_ISO_DATETIME(N9,,"s")</f>
        <v>1899-05-01T00:00:00</v>
      </c>
      <c r="B9" t="str">
        <f t="shared" si="0"/>
        <v>ACST</v>
      </c>
      <c r="C9" t="str" cm="1">
        <f t="array" ref="C9">CHRONO.MJDATE_TO_ISO_DATETIME(O9,,"s")</f>
        <v>1899-05-01T00:30:00</v>
      </c>
      <c r="D9" t="str" cm="1">
        <f t="array" ref="D9">CHRONO.MJDATE_TO_ISO_DATETIME(P9,,"s")</f>
        <v>1917-01-01T02:00:00</v>
      </c>
      <c r="E9" t="str" cm="1">
        <f t="array" ref="E9">CHRONO.FORMAT_TIMESPAN(R9,"+PHs")</f>
        <v>+09:30:00</v>
      </c>
      <c r="F9" t="str" cm="1">
        <f t="array" ref="F9">CHRONO.FORMAT_TIMESPAN(S9,"+PHs")</f>
        <v>+00:00:00</v>
      </c>
      <c r="G9" t="str" cm="1">
        <f t="array" ref="G9">_xlfn.SWITCH(Q9,0,"At boundary, no clock change",-1,"End of Clock back",-2, "Clock back", 1,"Clock forward",2, "discontinuity","")</f>
        <v>discontinuity</v>
      </c>
      <c r="H9">
        <v>1899</v>
      </c>
      <c r="I9">
        <v>5</v>
      </c>
      <c r="J9">
        <v>1</v>
      </c>
      <c r="K9" s="62">
        <v>0</v>
      </c>
      <c r="L9" cm="1">
        <f t="array" ref="L9">CHRONO.MODIFIED_JULIAN_DATE(H9:K9)</f>
        <v>14775</v>
      </c>
      <c r="M9">
        <v>0</v>
      </c>
      <c r="N9" cm="1">
        <f t="array" ref="N9:V9">CHRONO.TIMEZONE_OBSERVED($A$2,L9,M9)</f>
        <v>14775</v>
      </c>
      <c r="O9">
        <v>14775.020833333334</v>
      </c>
      <c r="P9">
        <v>21229.083333333332</v>
      </c>
      <c r="Q9">
        <v>2</v>
      </c>
      <c r="R9">
        <v>0.39583333333333331</v>
      </c>
      <c r="S9">
        <v>0</v>
      </c>
      <c r="T9" t="b">
        <v>0</v>
      </c>
      <c r="U9" t="str">
        <v>ACST</v>
      </c>
      <c r="V9" t="str">
        <v>Australian Central Standard Time</v>
      </c>
    </row>
    <row r="10" spans="1:22" x14ac:dyDescent="0.25">
      <c r="A10" t="str" cm="1">
        <f t="array" ref="A10">CHRONO.MJDATE_TO_ISO_DATETIME(N10,,"s")</f>
        <v>1899-05-01T00:29:59</v>
      </c>
      <c r="B10" t="str">
        <f t="shared" si="0"/>
        <v>ACST</v>
      </c>
      <c r="C10" t="str" cm="1">
        <f t="array" ref="C10">CHRONO.MJDATE_TO_ISO_DATETIME(O10,,"s")</f>
        <v>1899-05-01T00:30:00</v>
      </c>
      <c r="D10" t="str" cm="1">
        <f t="array" ref="D10">CHRONO.MJDATE_TO_ISO_DATETIME(P10,,"s")</f>
        <v>1917-01-01T02:00:00</v>
      </c>
      <c r="E10" t="str" cm="1">
        <f t="array" ref="E10">CHRONO.FORMAT_TIMESPAN(R10,"+PHs")</f>
        <v>+09:30:00</v>
      </c>
      <c r="F10" t="str" cm="1">
        <f t="array" ref="F10">CHRONO.FORMAT_TIMESPAN(S10,"+PHs")</f>
        <v>+00:00:00</v>
      </c>
      <c r="G10" t="str" cm="1">
        <f t="array" ref="G10">_xlfn.SWITCH(Q10,0,"At boundary, no clock change",-1,"End of Clock back",-2, "Clock back", 1,"Clock forward",2, "discontinuity","")</f>
        <v>discontinuity</v>
      </c>
      <c r="H10">
        <v>1899</v>
      </c>
      <c r="I10">
        <v>5</v>
      </c>
      <c r="J10">
        <v>1</v>
      </c>
      <c r="K10" s="62">
        <v>2.0821759259259259E-2</v>
      </c>
      <c r="L10" cm="1">
        <f t="array" ref="L10">CHRONO.MODIFIED_JULIAN_DATE(H10:K10)</f>
        <v>14775.020821759259</v>
      </c>
      <c r="M10">
        <v>0</v>
      </c>
      <c r="N10" cm="1">
        <f t="array" ref="N10:V10">CHRONO.TIMEZONE_OBSERVED($A$2,L10,M10)</f>
        <v>14775.020821759259</v>
      </c>
      <c r="O10">
        <v>14775.020833333334</v>
      </c>
      <c r="P10">
        <v>21229.083333333332</v>
      </c>
      <c r="Q10">
        <v>2</v>
      </c>
      <c r="R10">
        <v>0.39583333333333331</v>
      </c>
      <c r="S10">
        <v>0</v>
      </c>
      <c r="T10" t="b">
        <v>0</v>
      </c>
      <c r="U10" t="str">
        <v>ACST</v>
      </c>
      <c r="V10" t="str">
        <v>Australian Central Standard Time</v>
      </c>
    </row>
    <row r="11" spans="1:22" x14ac:dyDescent="0.25">
      <c r="A11" t="str" cm="1">
        <f t="array" ref="A11">CHRONO.MJDATE_TO_ISO_DATETIME(N11,,"s")</f>
        <v>1899-05-01T00:30:00</v>
      </c>
      <c r="B11" t="str">
        <f t="shared" si="0"/>
        <v>ACST</v>
      </c>
      <c r="C11" t="str" cm="1">
        <f t="array" ref="C11">CHRONO.MJDATE_TO_ISO_DATETIME(O11,,"s")</f>
        <v>1899-05-01T00:30:00</v>
      </c>
      <c r="D11" t="str" cm="1">
        <f t="array" ref="D11">CHRONO.MJDATE_TO_ISO_DATETIME(P11,,"s")</f>
        <v>1917-01-01T02:00:00</v>
      </c>
      <c r="E11" t="str" cm="1">
        <f t="array" ref="E11">CHRONO.FORMAT_TIMESPAN(R11,"+PHs")</f>
        <v>+09:30:00</v>
      </c>
      <c r="F11" t="str" cm="1">
        <f t="array" ref="F11">CHRONO.FORMAT_TIMESPAN(S11,"+PHs")</f>
        <v>+00:00:00</v>
      </c>
      <c r="G11" t="str" cm="1">
        <f t="array" ref="G11">_xlfn.SWITCH(Q11,0,"At boundary, no clock change",-1,"End of Clock back",-2, "Clock back", 1,"Clock forward",2, "discontinuity","")</f>
        <v>Clock forward</v>
      </c>
      <c r="H11">
        <v>1899</v>
      </c>
      <c r="I11">
        <v>5</v>
      </c>
      <c r="J11">
        <v>1</v>
      </c>
      <c r="K11" s="62">
        <v>2.0833333333333332E-2</v>
      </c>
      <c r="L11" cm="1">
        <f t="array" ref="L11">CHRONO.MODIFIED_JULIAN_DATE(H11:K11)</f>
        <v>14775.020833333334</v>
      </c>
      <c r="M11">
        <v>0</v>
      </c>
      <c r="N11" cm="1">
        <f t="array" ref="N11:V11">CHRONO.TIMEZONE_OBSERVED($A$2,L11,M11)</f>
        <v>14775.020833333334</v>
      </c>
      <c r="O11">
        <v>14775.020833333334</v>
      </c>
      <c r="P11">
        <v>21229.083333333332</v>
      </c>
      <c r="Q11">
        <v>1</v>
      </c>
      <c r="R11">
        <v>0.39583333333333331</v>
      </c>
      <c r="S11">
        <v>0</v>
      </c>
      <c r="T11" t="b">
        <v>0</v>
      </c>
      <c r="U11" t="str">
        <v>ACST</v>
      </c>
      <c r="V11" t="str">
        <v>Australian Central Standard Time</v>
      </c>
    </row>
    <row r="12" spans="1:22" x14ac:dyDescent="0.25">
      <c r="A12" t="str" cm="1">
        <f t="array" ref="A12">CHRONO.MJDATE_TO_ISO_DATETIME(N12,,"s")</f>
        <v>1916-12-31T23:59:59</v>
      </c>
      <c r="B12" t="str">
        <f t="shared" si="0"/>
        <v>ACST</v>
      </c>
      <c r="C12" t="str" cm="1">
        <f t="array" ref="C12">CHRONO.MJDATE_TO_ISO_DATETIME(O12,,"s")</f>
        <v>1899-05-01T00:30:00</v>
      </c>
      <c r="D12" t="str" cm="1">
        <f t="array" ref="D12">CHRONO.MJDATE_TO_ISO_DATETIME(P12,,"s")</f>
        <v>1917-01-01T02:00:00</v>
      </c>
      <c r="E12" t="str" cm="1">
        <f t="array" ref="E12">CHRONO.FORMAT_TIMESPAN(R12,"+PHs")</f>
        <v>+09:30:00</v>
      </c>
      <c r="F12" t="str" cm="1">
        <f t="array" ref="F12">CHRONO.FORMAT_TIMESPAN(S12,"+PHs")</f>
        <v>+00:00:00</v>
      </c>
      <c r="G12" t="str" cm="1">
        <f t="array" ref="G12">_xlfn.SWITCH(Q12,0,"At boundary, no clock change",-1,"End of Clock back",-2, "Clock back", 1,"Clock forward",2, "discontinuity","")</f>
        <v/>
      </c>
      <c r="H12">
        <v>1916</v>
      </c>
      <c r="I12">
        <v>12</v>
      </c>
      <c r="J12">
        <v>31</v>
      </c>
      <c r="K12" s="62">
        <v>0.99998842592592596</v>
      </c>
      <c r="L12" cm="1">
        <f t="array" ref="L12">CHRONO.MODIFIED_JULIAN_DATE(H12:K12)</f>
        <v>21228.999988425927</v>
      </c>
      <c r="M12">
        <v>0</v>
      </c>
      <c r="N12" cm="1">
        <f t="array" ref="N12:V12">CHRONO.TIMEZONE_OBSERVED($A$2,L12,M12)</f>
        <v>21228.999988425927</v>
      </c>
      <c r="O12">
        <v>14775.020833333334</v>
      </c>
      <c r="P12">
        <v>21229.083333333332</v>
      </c>
      <c r="Q12" t="str">
        <v/>
      </c>
      <c r="R12">
        <v>0.39583333333333331</v>
      </c>
      <c r="S12">
        <v>0</v>
      </c>
      <c r="T12" t="b">
        <v>0</v>
      </c>
      <c r="U12" t="str">
        <v>ACST</v>
      </c>
      <c r="V12" t="str">
        <v>Australian Central Standard Time</v>
      </c>
    </row>
    <row r="13" spans="1:22" x14ac:dyDescent="0.25">
      <c r="A13" t="str" cm="1">
        <f t="array" ref="A13">CHRONO.MJDATE_TO_ISO_DATETIME(N13,,"s")</f>
        <v>1917-01-01T01:59:59</v>
      </c>
      <c r="B13" t="str">
        <f t="shared" si="0"/>
        <v>ACST</v>
      </c>
      <c r="C13" t="str" cm="1">
        <f t="array" ref="C13">CHRONO.MJDATE_TO_ISO_DATETIME(O13,,"s")</f>
        <v>1899-05-01T00:30:00</v>
      </c>
      <c r="D13" t="str" cm="1">
        <f t="array" ref="D13">CHRONO.MJDATE_TO_ISO_DATETIME(P13,,"s")</f>
        <v>1917-01-01T02:00:00</v>
      </c>
      <c r="E13" t="str" cm="1">
        <f t="array" ref="E13">CHRONO.FORMAT_TIMESPAN(R13,"+PHs")</f>
        <v>+09:30:00</v>
      </c>
      <c r="F13" t="str" cm="1">
        <f t="array" ref="F13">CHRONO.FORMAT_TIMESPAN(S13,"+PHs")</f>
        <v>+00:00:00</v>
      </c>
      <c r="G13" t="str" cm="1">
        <f t="array" ref="G13">_xlfn.SWITCH(Q13,0,"At boundary, no clock change",-1,"End of Clock back",-2, "Clock back", 1,"Clock forward",2, "discontinuity","")</f>
        <v/>
      </c>
      <c r="H13">
        <v>1917</v>
      </c>
      <c r="I13">
        <v>1</v>
      </c>
      <c r="J13">
        <v>1</v>
      </c>
      <c r="K13" s="62">
        <v>8.3321759259259262E-2</v>
      </c>
      <c r="L13" cm="1">
        <f t="array" ref="L13">CHRONO.MODIFIED_JULIAN_DATE(H13:K13)</f>
        <v>21229.083321759259</v>
      </c>
      <c r="M13">
        <v>0</v>
      </c>
      <c r="N13" cm="1">
        <f t="array" ref="N13:V13">CHRONO.TIMEZONE_OBSERVED($A$2,L13,M13)</f>
        <v>21229.083321759259</v>
      </c>
      <c r="O13">
        <v>14775.020833333334</v>
      </c>
      <c r="P13">
        <v>21229.083333333332</v>
      </c>
      <c r="Q13" t="str">
        <v/>
      </c>
      <c r="R13">
        <v>0.39583333333333331</v>
      </c>
      <c r="S13">
        <v>0</v>
      </c>
      <c r="T13" t="b">
        <v>0</v>
      </c>
      <c r="U13" t="str">
        <v>ACST</v>
      </c>
      <c r="V13" t="str">
        <v>Australian Central Standard Time</v>
      </c>
    </row>
    <row r="14" spans="1:22" x14ac:dyDescent="0.25">
      <c r="A14" t="str" cm="1">
        <f t="array" ref="A14">CHRONO.MJDATE_TO_ISO_DATETIME(N14,,"s")</f>
        <v>1917-01-01T02:00:00</v>
      </c>
      <c r="B14" t="str">
        <f t="shared" si="0"/>
        <v>ACDT</v>
      </c>
      <c r="C14" t="str" cm="1">
        <f t="array" ref="C14">CHRONO.MJDATE_TO_ISO_DATETIME(O14,,"s")</f>
        <v>1917-01-01T03:00:00</v>
      </c>
      <c r="D14" t="str" cm="1">
        <f t="array" ref="D14">CHRONO.MJDATE_TO_ISO_DATETIME(P14,,"s")</f>
        <v>1917-03-25T03:00:00</v>
      </c>
      <c r="E14" t="str" cm="1">
        <f t="array" ref="E14">CHRONO.FORMAT_TIMESPAN(R14,"+PHs")</f>
        <v>+09:30:00</v>
      </c>
      <c r="F14" t="str" cm="1">
        <f t="array" ref="F14">CHRONO.FORMAT_TIMESPAN(S14,"+PHs")</f>
        <v>+01:00:00</v>
      </c>
      <c r="G14" t="str" cm="1">
        <f t="array" ref="G14">_xlfn.SWITCH(Q14,0,"At boundary, no clock change",-1,"End of Clock back",-2, "Clock back", 1,"Clock forward",2, "discontinuity","")</f>
        <v>discontinuity</v>
      </c>
      <c r="H14">
        <v>1917</v>
      </c>
      <c r="I14">
        <v>1</v>
      </c>
      <c r="J14">
        <v>1</v>
      </c>
      <c r="K14" s="62">
        <v>8.3333333333333329E-2</v>
      </c>
      <c r="L14" cm="1">
        <f t="array" ref="L14">CHRONO.MODIFIED_JULIAN_DATE(H14:K14)</f>
        <v>21229.083333333332</v>
      </c>
      <c r="M14">
        <v>0</v>
      </c>
      <c r="N14" cm="1">
        <f t="array" ref="N14:V14">CHRONO.TIMEZONE_OBSERVED($A$2,L14,M14)</f>
        <v>21229.083333333332</v>
      </c>
      <c r="O14">
        <v>21229.125</v>
      </c>
      <c r="P14">
        <v>21312.125</v>
      </c>
      <c r="Q14">
        <v>2</v>
      </c>
      <c r="R14">
        <v>0.39583333333333331</v>
      </c>
      <c r="S14">
        <v>4.1666666666666664E-2</v>
      </c>
      <c r="T14" t="b">
        <v>1</v>
      </c>
      <c r="U14" t="str">
        <v>ACDT</v>
      </c>
      <c r="V14" t="str">
        <v>Australian Central Daylight Time</v>
      </c>
    </row>
    <row r="15" spans="1:22" x14ac:dyDescent="0.25">
      <c r="A15" t="str" cm="1">
        <f t="array" ref="A15">CHRONO.MJDATE_TO_ISO_DATETIME(N15,,"s")</f>
        <v>1917-01-01T02:59:59</v>
      </c>
      <c r="B15" t="str">
        <f t="shared" si="0"/>
        <v>ACDT</v>
      </c>
      <c r="C15" t="str" cm="1">
        <f t="array" ref="C15">CHRONO.MJDATE_TO_ISO_DATETIME(O15,,"s")</f>
        <v>1917-01-01T03:00:00</v>
      </c>
      <c r="D15" t="str" cm="1">
        <f t="array" ref="D15">CHRONO.MJDATE_TO_ISO_DATETIME(P15,,"s")</f>
        <v>1917-03-25T03:00:00</v>
      </c>
      <c r="E15" t="str" cm="1">
        <f t="array" ref="E15">CHRONO.FORMAT_TIMESPAN(R15,"+PHs")</f>
        <v>+09:30:00</v>
      </c>
      <c r="F15" t="str" cm="1">
        <f t="array" ref="F15">CHRONO.FORMAT_TIMESPAN(S15,"+PHs")</f>
        <v>+01:00:00</v>
      </c>
      <c r="G15" t="str" cm="1">
        <f t="array" ref="G15">_xlfn.SWITCH(Q15,0,"At boundary, no clock change",-1,"End of Clock back",-2, "Clock back", 1,"Clock forward",2, "discontinuity","")</f>
        <v>discontinuity</v>
      </c>
      <c r="H15">
        <v>1917</v>
      </c>
      <c r="I15">
        <v>1</v>
      </c>
      <c r="J15">
        <v>1</v>
      </c>
      <c r="K15" s="62">
        <v>0.12498842592592592</v>
      </c>
      <c r="L15" cm="1">
        <f t="array" ref="L15">CHRONO.MODIFIED_JULIAN_DATE(H15:K15)</f>
        <v>21229.124988425927</v>
      </c>
      <c r="M15">
        <v>0</v>
      </c>
      <c r="N15" cm="1">
        <f t="array" ref="N15:V15">CHRONO.TIMEZONE_OBSERVED($A$2,L15,M15)</f>
        <v>21229.124988425927</v>
      </c>
      <c r="O15">
        <v>21229.125</v>
      </c>
      <c r="P15">
        <v>21312.125</v>
      </c>
      <c r="Q15">
        <v>2</v>
      </c>
      <c r="R15">
        <v>0.39583333333333331</v>
      </c>
      <c r="S15">
        <v>4.1666666666666664E-2</v>
      </c>
      <c r="T15" t="b">
        <v>1</v>
      </c>
      <c r="U15" t="str">
        <v>ACDT</v>
      </c>
      <c r="V15" t="str">
        <v>Australian Central Daylight Time</v>
      </c>
    </row>
    <row r="16" spans="1:22" x14ac:dyDescent="0.25">
      <c r="A16" t="str" cm="1">
        <f t="array" ref="A16">CHRONO.MJDATE_TO_ISO_DATETIME(N16,,"s")</f>
        <v>1917-01-01T03:00:00</v>
      </c>
      <c r="B16" t="str">
        <f t="shared" si="0"/>
        <v>ACDT</v>
      </c>
      <c r="C16" t="str" cm="1">
        <f t="array" ref="C16">CHRONO.MJDATE_TO_ISO_DATETIME(O16,,"s")</f>
        <v>1917-01-01T03:00:00</v>
      </c>
      <c r="D16" t="str" cm="1">
        <f t="array" ref="D16">CHRONO.MJDATE_TO_ISO_DATETIME(P16,,"s")</f>
        <v>1917-03-25T03:00:00</v>
      </c>
      <c r="E16" t="str" cm="1">
        <f t="array" ref="E16">CHRONO.FORMAT_TIMESPAN(R16,"+PHs")</f>
        <v>+09:30:00</v>
      </c>
      <c r="F16" t="str" cm="1">
        <f t="array" ref="F16">CHRONO.FORMAT_TIMESPAN(S16,"+PHs")</f>
        <v>+01:00:00</v>
      </c>
      <c r="G16" t="str" cm="1">
        <f t="array" ref="G16">_xlfn.SWITCH(Q16,0,"At boundary, no clock change",-1,"End of Clock back",-2, "Clock back", 1,"Clock forward",2, "discontinuity","")</f>
        <v>Clock forward</v>
      </c>
      <c r="H16">
        <v>1917</v>
      </c>
      <c r="I16">
        <v>1</v>
      </c>
      <c r="J16">
        <v>1</v>
      </c>
      <c r="K16" s="62">
        <v>0.125</v>
      </c>
      <c r="L16" cm="1">
        <f t="array" ref="L16">CHRONO.MODIFIED_JULIAN_DATE(H16:K16)</f>
        <v>21229.125</v>
      </c>
      <c r="M16">
        <v>0</v>
      </c>
      <c r="N16" cm="1">
        <f t="array" ref="N16:V16">CHRONO.TIMEZONE_OBSERVED($A$2,L16,M16)</f>
        <v>21229.125</v>
      </c>
      <c r="O16">
        <v>21229.125</v>
      </c>
      <c r="P16">
        <v>21312.125</v>
      </c>
      <c r="Q16">
        <v>1</v>
      </c>
      <c r="R16">
        <v>0.39583333333333331</v>
      </c>
      <c r="S16">
        <v>4.1666666666666664E-2</v>
      </c>
      <c r="T16" t="b">
        <v>1</v>
      </c>
      <c r="U16" t="str">
        <v>ACDT</v>
      </c>
      <c r="V16" t="str">
        <v>Australian Central Daylight Time</v>
      </c>
    </row>
    <row r="17" spans="1:22" x14ac:dyDescent="0.25">
      <c r="A17" t="str" cm="1">
        <f t="array" ref="A17">CHRONO.MJDATE_TO_ISO_DATETIME(N17,,"s")</f>
        <v>1917-03-25T01:59:59</v>
      </c>
      <c r="B17" t="str">
        <f t="shared" si="0"/>
        <v>ACDT</v>
      </c>
      <c r="C17" t="str" cm="1">
        <f t="array" ref="C17">CHRONO.MJDATE_TO_ISO_DATETIME(O17,,"s")</f>
        <v>1917-01-01T03:00:00</v>
      </c>
      <c r="D17" t="str" cm="1">
        <f t="array" ref="D17">CHRONO.MJDATE_TO_ISO_DATETIME(P17,,"s")</f>
        <v>1917-03-25T03:00:00</v>
      </c>
      <c r="E17" t="str" cm="1">
        <f t="array" ref="E17">CHRONO.FORMAT_TIMESPAN(R17,"+PHs")</f>
        <v>+09:30:00</v>
      </c>
      <c r="F17" t="str" cm="1">
        <f t="array" ref="F17">CHRONO.FORMAT_TIMESPAN(S17,"+PHs")</f>
        <v>+01:00:00</v>
      </c>
      <c r="G17" t="str" cm="1">
        <f t="array" ref="G17">_xlfn.SWITCH(Q17,0,"At boundary, no clock change",-1,"End of Clock back",-2, "Clock back", 1,"Clock forward",2, "discontinuity","")</f>
        <v/>
      </c>
      <c r="H17">
        <v>1917</v>
      </c>
      <c r="I17">
        <v>3</v>
      </c>
      <c r="J17">
        <v>25</v>
      </c>
      <c r="K17" s="62">
        <v>8.3321759259259262E-2</v>
      </c>
      <c r="L17" cm="1">
        <f t="array" ref="L17">CHRONO.MODIFIED_JULIAN_DATE(H17:K17)</f>
        <v>21312.083321759259</v>
      </c>
      <c r="M17">
        <v>0</v>
      </c>
      <c r="N17" cm="1">
        <f t="array" ref="N17:V17">CHRONO.TIMEZONE_OBSERVED($A$2,L17,M17)</f>
        <v>21312.083321759259</v>
      </c>
      <c r="O17">
        <v>21229.125</v>
      </c>
      <c r="P17">
        <v>21312.125</v>
      </c>
      <c r="Q17" t="str">
        <v/>
      </c>
      <c r="R17">
        <v>0.39583333333333331</v>
      </c>
      <c r="S17">
        <v>4.1666666666666664E-2</v>
      </c>
      <c r="T17" t="b">
        <v>1</v>
      </c>
      <c r="U17" t="str">
        <v>ACDT</v>
      </c>
      <c r="V17" t="str">
        <v>Australian Central Daylight Time</v>
      </c>
    </row>
    <row r="18" spans="1:22" x14ac:dyDescent="0.25">
      <c r="A18" t="str" cm="1">
        <f t="array" ref="A18">CHRONO.MJDATE_TO_ISO_DATETIME(N18,,"s")</f>
        <v>1917-03-25T02:00:00</v>
      </c>
      <c r="B18" t="str">
        <f t="shared" si="0"/>
        <v>ACDT</v>
      </c>
      <c r="C18" t="str" cm="1">
        <f t="array" ref="C18">CHRONO.MJDATE_TO_ISO_DATETIME(O18,,"s")</f>
        <v>1917-01-01T03:00:00</v>
      </c>
      <c r="D18" t="str" cm="1">
        <f t="array" ref="D18">CHRONO.MJDATE_TO_ISO_DATETIME(P18,,"s")</f>
        <v>1917-03-25T03:00:00</v>
      </c>
      <c r="E18" t="str" cm="1">
        <f t="array" ref="E18">CHRONO.FORMAT_TIMESPAN(R18,"+PHs")</f>
        <v>+09:30:00</v>
      </c>
      <c r="F18" t="str" cm="1">
        <f t="array" ref="F18">CHRONO.FORMAT_TIMESPAN(S18,"+PHs")</f>
        <v>+01:00:00</v>
      </c>
      <c r="G18" t="str" cm="1">
        <f t="array" ref="G18">_xlfn.SWITCH(Q18,0,"At boundary, no clock change",-1,"End of Clock back",-2, "Clock back", 1,"Clock forward",2, "discontinuity","")</f>
        <v>Clock back</v>
      </c>
      <c r="H18">
        <v>1917</v>
      </c>
      <c r="I18">
        <v>3</v>
      </c>
      <c r="J18">
        <v>25</v>
      </c>
      <c r="K18" s="62">
        <v>8.3333333333333329E-2</v>
      </c>
      <c r="L18" cm="1">
        <f t="array" ref="L18">CHRONO.MODIFIED_JULIAN_DATE(H18:K18)</f>
        <v>21312.083333333332</v>
      </c>
      <c r="M18">
        <v>0</v>
      </c>
      <c r="N18" cm="1">
        <f t="array" ref="N18:V18">CHRONO.TIMEZONE_OBSERVED($A$2,L18,M18)</f>
        <v>21312.083333333332</v>
      </c>
      <c r="O18">
        <v>21229.125</v>
      </c>
      <c r="P18">
        <v>21312.125</v>
      </c>
      <c r="Q18">
        <v>-2</v>
      </c>
      <c r="R18">
        <v>0.39583333333333331</v>
      </c>
      <c r="S18">
        <v>4.1666666666666664E-2</v>
      </c>
      <c r="T18" t="b">
        <v>1</v>
      </c>
      <c r="U18" t="str">
        <v>ACDT</v>
      </c>
      <c r="V18" t="str">
        <v>Australian Central Daylight Time</v>
      </c>
    </row>
    <row r="19" spans="1:22" x14ac:dyDescent="0.25">
      <c r="A19" t="str" cm="1">
        <f t="array" ref="A19">CHRONO.MJDATE_TO_ISO_DATETIME(N19,,"s")</f>
        <v>1917-03-25T02:59:59</v>
      </c>
      <c r="B19" t="str">
        <f t="shared" si="0"/>
        <v>ACDT</v>
      </c>
      <c r="C19" t="str" cm="1">
        <f t="array" ref="C19">CHRONO.MJDATE_TO_ISO_DATETIME(O19,,"s")</f>
        <v>1917-01-01T03:00:00</v>
      </c>
      <c r="D19" t="str" cm="1">
        <f t="array" ref="D19">CHRONO.MJDATE_TO_ISO_DATETIME(P19,,"s")</f>
        <v>1917-03-25T03:00:00</v>
      </c>
      <c r="E19" t="str" cm="1">
        <f t="array" ref="E19">CHRONO.FORMAT_TIMESPAN(R19,"+PHs")</f>
        <v>+09:30:00</v>
      </c>
      <c r="F19" t="str" cm="1">
        <f t="array" ref="F19">CHRONO.FORMAT_TIMESPAN(S19,"+PHs")</f>
        <v>+01:00:00</v>
      </c>
      <c r="G19" t="str" cm="1">
        <f t="array" ref="G19">_xlfn.SWITCH(Q19,0,"At boundary, no clock change",-1,"End of Clock back",-2, "Clock back", 1,"Clock forward",2, "discontinuity","")</f>
        <v>Clock back</v>
      </c>
      <c r="H19">
        <v>1917</v>
      </c>
      <c r="I19">
        <v>3</v>
      </c>
      <c r="J19">
        <v>25</v>
      </c>
      <c r="K19" s="62">
        <v>0.12498842592592592</v>
      </c>
      <c r="L19" cm="1">
        <f t="array" ref="L19">CHRONO.MODIFIED_JULIAN_DATE(H19:K19)</f>
        <v>21312.124988425927</v>
      </c>
      <c r="M19">
        <v>0</v>
      </c>
      <c r="N19" cm="1">
        <f t="array" ref="N19:V19">CHRONO.TIMEZONE_OBSERVED($A$2,L19,M19)</f>
        <v>21312.124988425927</v>
      </c>
      <c r="O19">
        <v>21229.125</v>
      </c>
      <c r="P19">
        <v>21312.125</v>
      </c>
      <c r="Q19">
        <v>-2</v>
      </c>
      <c r="R19">
        <v>0.39583333333333331</v>
      </c>
      <c r="S19">
        <v>4.1666666666666664E-2</v>
      </c>
      <c r="T19" t="b">
        <v>1</v>
      </c>
      <c r="U19" t="str">
        <v>ACDT</v>
      </c>
      <c r="V19" t="str">
        <v>Australian Central Daylight Time</v>
      </c>
    </row>
    <row r="20" spans="1:22" x14ac:dyDescent="0.25">
      <c r="A20" t="str" cm="1">
        <f t="array" ref="A20">CHRONO.MJDATE_TO_ISO_DATETIME(N20,,"s")</f>
        <v>1917-03-25T03:00:00</v>
      </c>
      <c r="B20" t="str">
        <f t="shared" si="0"/>
        <v>ACST</v>
      </c>
      <c r="C20" t="str" cm="1">
        <f t="array" ref="C20">CHRONO.MJDATE_TO_ISO_DATETIME(O20,,"s")</f>
        <v>1917-03-25T02:00:00</v>
      </c>
      <c r="D20" t="str" cm="1">
        <f t="array" ref="D20">CHRONO.MJDATE_TO_ISO_DATETIME(P20,,"s")</f>
        <v>1942-01-01T02:00:00</v>
      </c>
      <c r="E20" t="str" cm="1">
        <f t="array" ref="E20">CHRONO.FORMAT_TIMESPAN(R20,"+PHs")</f>
        <v>+09:30:00</v>
      </c>
      <c r="F20" t="str" cm="1">
        <f t="array" ref="F20">CHRONO.FORMAT_TIMESPAN(S20,"+PHs")</f>
        <v>+00:00:00</v>
      </c>
      <c r="G20" t="str" cm="1">
        <f t="array" ref="G20">_xlfn.SWITCH(Q20,0,"At boundary, no clock change",-1,"End of Clock back",-2, "Clock back", 1,"Clock forward",2, "discontinuity","")</f>
        <v>End of Clock back</v>
      </c>
      <c r="H20">
        <v>1917</v>
      </c>
      <c r="I20">
        <v>3</v>
      </c>
      <c r="J20">
        <v>25</v>
      </c>
      <c r="K20" s="62">
        <v>0.125</v>
      </c>
      <c r="L20" cm="1">
        <f t="array" ref="L20">CHRONO.MODIFIED_JULIAN_DATE(H20:K20)</f>
        <v>21312.125</v>
      </c>
      <c r="M20">
        <v>0</v>
      </c>
      <c r="N20" cm="1">
        <f t="array" ref="N20:V20">CHRONO.TIMEZONE_OBSERVED($A$2,L20,M20)</f>
        <v>21312.125</v>
      </c>
      <c r="O20">
        <v>21312.083333333332</v>
      </c>
      <c r="P20">
        <v>30360.083333333332</v>
      </c>
      <c r="Q20">
        <v>-1</v>
      </c>
      <c r="R20">
        <v>0.39583333333333331</v>
      </c>
      <c r="S20">
        <v>0</v>
      </c>
      <c r="T20" t="b">
        <v>0</v>
      </c>
      <c r="U20" t="str">
        <v>ACST</v>
      </c>
      <c r="V20" t="str">
        <v>Australian Central Standard Time</v>
      </c>
    </row>
    <row r="21" spans="1:22" x14ac:dyDescent="0.25">
      <c r="A21" t="str" cm="1">
        <f t="array" ref="A21">CHRONO.MJDATE_TO_ISO_DATETIME(N21,,"s")</f>
        <v>1942-01-01T01:59:59</v>
      </c>
      <c r="B21" t="str">
        <f t="shared" si="0"/>
        <v>ACST</v>
      </c>
      <c r="C21" t="str" cm="1">
        <f t="array" ref="C21">CHRONO.MJDATE_TO_ISO_DATETIME(O21,,"s")</f>
        <v>1917-03-25T02:00:00</v>
      </c>
      <c r="D21" t="str" cm="1">
        <f t="array" ref="D21">CHRONO.MJDATE_TO_ISO_DATETIME(P21,,"s")</f>
        <v>1942-01-01T02:00:00</v>
      </c>
      <c r="E21" t="str" cm="1">
        <f t="array" ref="E21">CHRONO.FORMAT_TIMESPAN(R21,"+PHs")</f>
        <v>+09:30:00</v>
      </c>
      <c r="F21" t="str" cm="1">
        <f t="array" ref="F21">CHRONO.FORMAT_TIMESPAN(S21,"+PHs")</f>
        <v>+00:00:00</v>
      </c>
      <c r="G21" t="str" cm="1">
        <f t="array" ref="G21">_xlfn.SWITCH(Q21,0,"At boundary, no clock change",-1,"End of Clock back",-2, "Clock back", 1,"Clock forward",2, "discontinuity","")</f>
        <v/>
      </c>
      <c r="H21">
        <v>1942</v>
      </c>
      <c r="I21">
        <v>1</v>
      </c>
      <c r="J21">
        <v>1</v>
      </c>
      <c r="K21" s="62">
        <v>8.3321759259259262E-2</v>
      </c>
      <c r="L21" cm="1">
        <f t="array" ref="L21">CHRONO.MODIFIED_JULIAN_DATE(H21:K21)</f>
        <v>30360.083321759259</v>
      </c>
      <c r="M21">
        <v>0</v>
      </c>
      <c r="N21" cm="1">
        <f t="array" ref="N21:V21">CHRONO.TIMEZONE_OBSERVED($A$2,L21,M21)</f>
        <v>30360.083321759259</v>
      </c>
      <c r="O21">
        <v>21312.083333333332</v>
      </c>
      <c r="P21">
        <v>30360.083333333332</v>
      </c>
      <c r="Q21" t="str">
        <v/>
      </c>
      <c r="R21">
        <v>0.39583333333333331</v>
      </c>
      <c r="S21">
        <v>0</v>
      </c>
      <c r="T21" t="b">
        <v>0</v>
      </c>
      <c r="U21" t="str">
        <v>ACST</v>
      </c>
      <c r="V21" t="str">
        <v>Australian Central Standard Time</v>
      </c>
    </row>
    <row r="22" spans="1:22" x14ac:dyDescent="0.25">
      <c r="A22" t="str" cm="1">
        <f t="array" ref="A22">CHRONO.MJDATE_TO_ISO_DATETIME(N22,,"s")</f>
        <v>1942-01-01T02:00:00</v>
      </c>
      <c r="B22" t="str">
        <f t="shared" si="0"/>
        <v>ACDT</v>
      </c>
      <c r="C22" t="str" cm="1">
        <f t="array" ref="C22">CHRONO.MJDATE_TO_ISO_DATETIME(O22,,"s")</f>
        <v>1942-01-01T03:00:00</v>
      </c>
      <c r="D22" t="str" cm="1">
        <f t="array" ref="D22">CHRONO.MJDATE_TO_ISO_DATETIME(P22,,"s")</f>
        <v>1942-03-29T03:00:00</v>
      </c>
      <c r="E22" t="str" cm="1">
        <f t="array" ref="E22">CHRONO.FORMAT_TIMESPAN(R22,"+PHs")</f>
        <v>+09:30:00</v>
      </c>
      <c r="F22" t="str" cm="1">
        <f t="array" ref="F22">CHRONO.FORMAT_TIMESPAN(S22,"+PHs")</f>
        <v>+01:00:00</v>
      </c>
      <c r="G22" t="str" cm="1">
        <f t="array" ref="G22">_xlfn.SWITCH(Q22,0,"At boundary, no clock change",-1,"End of Clock back",-2, "Clock back", 1,"Clock forward",2, "discontinuity","")</f>
        <v>discontinuity</v>
      </c>
      <c r="H22">
        <v>1942</v>
      </c>
      <c r="I22">
        <v>1</v>
      </c>
      <c r="J22">
        <v>1</v>
      </c>
      <c r="K22" s="62">
        <v>8.3333333333333329E-2</v>
      </c>
      <c r="L22" cm="1">
        <f t="array" ref="L22">CHRONO.MODIFIED_JULIAN_DATE(H22:K22)</f>
        <v>30360.083333333332</v>
      </c>
      <c r="M22">
        <v>0</v>
      </c>
      <c r="N22" cm="1">
        <f t="array" ref="N22:V22">CHRONO.TIMEZONE_OBSERVED($A$2,L22,M22)</f>
        <v>30360.083333333332</v>
      </c>
      <c r="O22">
        <v>30360.125</v>
      </c>
      <c r="P22">
        <v>30447.125</v>
      </c>
      <c r="Q22">
        <v>2</v>
      </c>
      <c r="R22">
        <v>0.39583333333333331</v>
      </c>
      <c r="S22">
        <v>4.1666666666666664E-2</v>
      </c>
      <c r="T22" t="b">
        <v>1</v>
      </c>
      <c r="U22" t="str">
        <v>ACDT</v>
      </c>
      <c r="V22" t="str">
        <v>Australian Central Daylight Time</v>
      </c>
    </row>
    <row r="23" spans="1:22" x14ac:dyDescent="0.25">
      <c r="A23" t="str" cm="1">
        <f t="array" ref="A23">CHRONO.MJDATE_TO_ISO_DATETIME(N23,,"s")</f>
        <v>1942-01-01T02:59:59</v>
      </c>
      <c r="B23" t="str">
        <f t="shared" si="0"/>
        <v>ACDT</v>
      </c>
      <c r="C23" t="str" cm="1">
        <f t="array" ref="C23">CHRONO.MJDATE_TO_ISO_DATETIME(O23,,"s")</f>
        <v>1942-01-01T03:00:00</v>
      </c>
      <c r="D23" t="str" cm="1">
        <f t="array" ref="D23">CHRONO.MJDATE_TO_ISO_DATETIME(P23,,"s")</f>
        <v>1942-03-29T03:00:00</v>
      </c>
      <c r="E23" t="str" cm="1">
        <f t="array" ref="E23">CHRONO.FORMAT_TIMESPAN(R23,"+PHs")</f>
        <v>+09:30:00</v>
      </c>
      <c r="F23" t="str" cm="1">
        <f t="array" ref="F23">CHRONO.FORMAT_TIMESPAN(S23,"+PHs")</f>
        <v>+01:00:00</v>
      </c>
      <c r="G23" t="str" cm="1">
        <f t="array" ref="G23">_xlfn.SWITCH(Q23,0,"At boundary, no clock change",-1,"End of Clock back",-2, "Clock back", 1,"Clock forward",2, "discontinuity","")</f>
        <v>discontinuity</v>
      </c>
      <c r="H23">
        <v>1942</v>
      </c>
      <c r="I23">
        <v>1</v>
      </c>
      <c r="J23">
        <v>1</v>
      </c>
      <c r="K23" s="62">
        <v>0.12498842592592592</v>
      </c>
      <c r="L23" cm="1">
        <f t="array" ref="L23">CHRONO.MODIFIED_JULIAN_DATE(H23:K23)</f>
        <v>30360.124988425927</v>
      </c>
      <c r="M23">
        <v>0</v>
      </c>
      <c r="N23" cm="1">
        <f t="array" ref="N23:V23">CHRONO.TIMEZONE_OBSERVED($A$2,L23,M23)</f>
        <v>30360.124988425927</v>
      </c>
      <c r="O23">
        <v>30360.125</v>
      </c>
      <c r="P23">
        <v>30447.125</v>
      </c>
      <c r="Q23">
        <v>2</v>
      </c>
      <c r="R23">
        <v>0.39583333333333331</v>
      </c>
      <c r="S23">
        <v>4.1666666666666664E-2</v>
      </c>
      <c r="T23" t="b">
        <v>1</v>
      </c>
      <c r="U23" t="str">
        <v>ACDT</v>
      </c>
      <c r="V23" t="str">
        <v>Australian Central Daylight Time</v>
      </c>
    </row>
    <row r="24" spans="1:22" x14ac:dyDescent="0.25">
      <c r="A24" t="str" cm="1">
        <f t="array" ref="A24">CHRONO.MJDATE_TO_ISO_DATETIME(N24,,"s")</f>
        <v>1942-01-01T03:00:00</v>
      </c>
      <c r="B24" t="str">
        <f t="shared" si="0"/>
        <v>ACDT</v>
      </c>
      <c r="C24" t="str" cm="1">
        <f t="array" ref="C24">CHRONO.MJDATE_TO_ISO_DATETIME(O24,,"s")</f>
        <v>1942-01-01T03:00:00</v>
      </c>
      <c r="D24" t="str" cm="1">
        <f t="array" ref="D24">CHRONO.MJDATE_TO_ISO_DATETIME(P24,,"s")</f>
        <v>1942-03-29T03:00:00</v>
      </c>
      <c r="E24" t="str" cm="1">
        <f t="array" ref="E24">CHRONO.FORMAT_TIMESPAN(R24,"+PHs")</f>
        <v>+09:30:00</v>
      </c>
      <c r="F24" t="str" cm="1">
        <f t="array" ref="F24">CHRONO.FORMAT_TIMESPAN(S24,"+PHs")</f>
        <v>+01:00:00</v>
      </c>
      <c r="G24" t="str" cm="1">
        <f t="array" ref="G24">_xlfn.SWITCH(Q24,0,"At boundary, no clock change",-1,"End of Clock back",-2, "Clock back", 1,"Clock forward",2, "discontinuity","")</f>
        <v>Clock forward</v>
      </c>
      <c r="H24">
        <v>1942</v>
      </c>
      <c r="I24">
        <v>1</v>
      </c>
      <c r="J24">
        <v>1</v>
      </c>
      <c r="K24" s="62">
        <v>0.125</v>
      </c>
      <c r="L24" cm="1">
        <f t="array" ref="L24">CHRONO.MODIFIED_JULIAN_DATE(H24:K24)</f>
        <v>30360.125</v>
      </c>
      <c r="M24">
        <v>0</v>
      </c>
      <c r="N24" cm="1">
        <f t="array" ref="N24:V24">CHRONO.TIMEZONE_OBSERVED($A$2,L24,M24)</f>
        <v>30360.125</v>
      </c>
      <c r="O24">
        <v>30360.125</v>
      </c>
      <c r="P24">
        <v>30447.125</v>
      </c>
      <c r="Q24">
        <v>1</v>
      </c>
      <c r="R24">
        <v>0.39583333333333331</v>
      </c>
      <c r="S24">
        <v>4.1666666666666664E-2</v>
      </c>
      <c r="T24" t="b">
        <v>1</v>
      </c>
      <c r="U24" t="str">
        <v>ACDT</v>
      </c>
      <c r="V24" t="str">
        <v>Australian Central Daylight Time</v>
      </c>
    </row>
    <row r="25" spans="1:22" x14ac:dyDescent="0.25">
      <c r="A25" t="str" cm="1">
        <f t="array" ref="A25">CHRONO.MJDATE_TO_ISO_DATETIME(N25,,"s")</f>
        <v>1942-03-29T01:59:00</v>
      </c>
      <c r="B25" t="str">
        <f t="shared" si="0"/>
        <v>ACDT</v>
      </c>
      <c r="C25" t="str" cm="1">
        <f t="array" ref="C25">CHRONO.MJDATE_TO_ISO_DATETIME(O25,,"s")</f>
        <v>1942-01-01T03:00:00</v>
      </c>
      <c r="D25" t="str" cm="1">
        <f t="array" ref="D25">CHRONO.MJDATE_TO_ISO_DATETIME(P25,,"s")</f>
        <v>1942-03-29T03:00:00</v>
      </c>
      <c r="E25" t="str" cm="1">
        <f t="array" ref="E25">CHRONO.FORMAT_TIMESPAN(R25,"+PHs")</f>
        <v>+09:30:00</v>
      </c>
      <c r="F25" t="str" cm="1">
        <f t="array" ref="F25">CHRONO.FORMAT_TIMESPAN(S25,"+PHs")</f>
        <v>+01:00:00</v>
      </c>
      <c r="G25" t="str" cm="1">
        <f t="array" ref="G25">_xlfn.SWITCH(Q25,0,"At boundary, no clock change",-1,"End of Clock back",-2, "Clock back", 1,"Clock forward",2, "discontinuity","")</f>
        <v/>
      </c>
      <c r="H25">
        <v>1942</v>
      </c>
      <c r="I25">
        <v>3</v>
      </c>
      <c r="J25">
        <v>29</v>
      </c>
      <c r="K25" s="62">
        <v>8.2638888888888887E-2</v>
      </c>
      <c r="L25" cm="1">
        <f t="array" ref="L25">CHRONO.MODIFIED_JULIAN_DATE(H25:K25)</f>
        <v>30447.082638888889</v>
      </c>
      <c r="M25">
        <v>0</v>
      </c>
      <c r="N25" cm="1">
        <f t="array" ref="N25:V25">CHRONO.TIMEZONE_OBSERVED($A$2,L25,M25)</f>
        <v>30447.082638888889</v>
      </c>
      <c r="O25">
        <v>30360.125</v>
      </c>
      <c r="P25">
        <v>30447.125</v>
      </c>
      <c r="Q25" t="str">
        <v/>
      </c>
      <c r="R25">
        <v>0.39583333333333331</v>
      </c>
      <c r="S25">
        <v>4.1666666666666664E-2</v>
      </c>
      <c r="T25" t="b">
        <v>1</v>
      </c>
      <c r="U25" t="str">
        <v>ACDT</v>
      </c>
      <c r="V25" t="str">
        <v>Australian Central Daylight Time</v>
      </c>
    </row>
    <row r="26" spans="1:22" x14ac:dyDescent="0.25">
      <c r="A26" t="str" cm="1">
        <f t="array" ref="A26">CHRONO.MJDATE_TO_ISO_DATETIME(N26,,"s")</f>
        <v>1942-03-29T02:00:00</v>
      </c>
      <c r="B26" t="str">
        <f t="shared" si="0"/>
        <v>ACDT</v>
      </c>
      <c r="C26" t="str" cm="1">
        <f t="array" ref="C26">CHRONO.MJDATE_TO_ISO_DATETIME(O26,,"s")</f>
        <v>1942-01-01T03:00:00</v>
      </c>
      <c r="D26" t="str" cm="1">
        <f t="array" ref="D26">CHRONO.MJDATE_TO_ISO_DATETIME(P26,,"s")</f>
        <v>1942-03-29T03:00:00</v>
      </c>
      <c r="E26" t="str" cm="1">
        <f t="array" ref="E26">CHRONO.FORMAT_TIMESPAN(R26,"+PHs")</f>
        <v>+09:30:00</v>
      </c>
      <c r="F26" t="str" cm="1">
        <f t="array" ref="F26">CHRONO.FORMAT_TIMESPAN(S26,"+PHs")</f>
        <v>+01:00:00</v>
      </c>
      <c r="G26" t="str" cm="1">
        <f t="array" ref="G26">_xlfn.SWITCH(Q26,0,"At boundary, no clock change",-1,"End of Clock back",-2, "Clock back", 1,"Clock forward",2, "discontinuity","")</f>
        <v>Clock back</v>
      </c>
      <c r="H26">
        <v>1942</v>
      </c>
      <c r="I26">
        <v>3</v>
      </c>
      <c r="J26">
        <v>29</v>
      </c>
      <c r="K26" s="62">
        <v>8.3333333333333329E-2</v>
      </c>
      <c r="L26" cm="1">
        <f t="array" ref="L26">CHRONO.MODIFIED_JULIAN_DATE(H26:K26)</f>
        <v>30447.083333333332</v>
      </c>
      <c r="M26">
        <v>0</v>
      </c>
      <c r="N26" cm="1">
        <f t="array" ref="N26:V26">CHRONO.TIMEZONE_OBSERVED($A$2,L26,M26)</f>
        <v>30447.083333333332</v>
      </c>
      <c r="O26">
        <v>30360.125</v>
      </c>
      <c r="P26">
        <v>30447.125</v>
      </c>
      <c r="Q26">
        <v>-2</v>
      </c>
      <c r="R26">
        <v>0.39583333333333331</v>
      </c>
      <c r="S26">
        <v>4.1666666666666664E-2</v>
      </c>
      <c r="T26" t="b">
        <v>1</v>
      </c>
      <c r="U26" t="str">
        <v>ACDT</v>
      </c>
      <c r="V26" t="str">
        <v>Australian Central Daylight Time</v>
      </c>
    </row>
    <row r="27" spans="1:22" x14ac:dyDescent="0.25">
      <c r="A27" t="str" cm="1">
        <f t="array" ref="A27">CHRONO.MJDATE_TO_ISO_DATETIME(N27,,"s")</f>
        <v>1942-03-29T02:59:59</v>
      </c>
      <c r="B27" t="str">
        <f t="shared" si="0"/>
        <v>ACDT</v>
      </c>
      <c r="C27" t="str" cm="1">
        <f t="array" ref="C27">CHRONO.MJDATE_TO_ISO_DATETIME(O27,,"s")</f>
        <v>1942-01-01T03:00:00</v>
      </c>
      <c r="D27" t="str" cm="1">
        <f t="array" ref="D27">CHRONO.MJDATE_TO_ISO_DATETIME(P27,,"s")</f>
        <v>1942-03-29T03:00:00</v>
      </c>
      <c r="E27" t="str" cm="1">
        <f t="array" ref="E27">CHRONO.FORMAT_TIMESPAN(R27,"+PHs")</f>
        <v>+09:30:00</v>
      </c>
      <c r="F27" t="str" cm="1">
        <f t="array" ref="F27">CHRONO.FORMAT_TIMESPAN(S27,"+PHs")</f>
        <v>+01:00:00</v>
      </c>
      <c r="G27" t="str" cm="1">
        <f t="array" ref="G27">_xlfn.SWITCH(Q27,0,"At boundary, no clock change",-1,"End of Clock back",-2, "Clock back", 1,"Clock forward",2, "discontinuity","")</f>
        <v>Clock back</v>
      </c>
      <c r="H27">
        <v>1942</v>
      </c>
      <c r="I27">
        <v>3</v>
      </c>
      <c r="J27">
        <v>29</v>
      </c>
      <c r="K27" s="62">
        <v>0.12498842592592592</v>
      </c>
      <c r="L27" cm="1">
        <f t="array" ref="L27">CHRONO.MODIFIED_JULIAN_DATE(H27:K27)</f>
        <v>30447.124988425927</v>
      </c>
      <c r="M27">
        <v>0</v>
      </c>
      <c r="N27" cm="1">
        <f t="array" ref="N27:V27">CHRONO.TIMEZONE_OBSERVED($A$2,L27,M27)</f>
        <v>30447.124988425927</v>
      </c>
      <c r="O27">
        <v>30360.125</v>
      </c>
      <c r="P27">
        <v>30447.125</v>
      </c>
      <c r="Q27">
        <v>-2</v>
      </c>
      <c r="R27">
        <v>0.39583333333333331</v>
      </c>
      <c r="S27">
        <v>4.1666666666666664E-2</v>
      </c>
      <c r="T27" t="b">
        <v>1</v>
      </c>
      <c r="U27" t="str">
        <v>ACDT</v>
      </c>
      <c r="V27" t="str">
        <v>Australian Central Daylight Time</v>
      </c>
    </row>
    <row r="28" spans="1:22" x14ac:dyDescent="0.25">
      <c r="A28" t="str" cm="1">
        <f t="array" ref="A28">CHRONO.MJDATE_TO_ISO_DATETIME(N28,,"s")</f>
        <v>1942-03-29T03:00:00</v>
      </c>
      <c r="B28" t="str">
        <f t="shared" si="0"/>
        <v>ACST</v>
      </c>
      <c r="C28" t="str" cm="1">
        <f t="array" ref="C28">CHRONO.MJDATE_TO_ISO_DATETIME(O28,,"s")</f>
        <v>1942-03-29T02:00:00</v>
      </c>
      <c r="D28" t="str" cm="1">
        <f t="array" ref="D28">CHRONO.MJDATE_TO_ISO_DATETIME(P28,,"s")</f>
        <v>1942-09-27T02:00:00</v>
      </c>
      <c r="E28" t="str" cm="1">
        <f t="array" ref="E28">CHRONO.FORMAT_TIMESPAN(R28,"+PHs")</f>
        <v>+09:30:00</v>
      </c>
      <c r="F28" t="str" cm="1">
        <f t="array" ref="F28">CHRONO.FORMAT_TIMESPAN(S28,"+PHs")</f>
        <v>+00:00:00</v>
      </c>
      <c r="G28" t="str" cm="1">
        <f t="array" ref="G28">_xlfn.SWITCH(Q28,0,"At boundary, no clock change",-1,"End of Clock back",-2, "Clock back", 1,"Clock forward",2, "discontinuity","")</f>
        <v>End of Clock back</v>
      </c>
      <c r="H28">
        <v>1942</v>
      </c>
      <c r="I28">
        <v>3</v>
      </c>
      <c r="J28">
        <v>29</v>
      </c>
      <c r="K28" s="62">
        <v>0.125</v>
      </c>
      <c r="L28" cm="1">
        <f t="array" ref="L28">CHRONO.MODIFIED_JULIAN_DATE(H28:K28)</f>
        <v>30447.125</v>
      </c>
      <c r="M28">
        <v>0</v>
      </c>
      <c r="N28" cm="1">
        <f t="array" ref="N28:V28">CHRONO.TIMEZONE_OBSERVED($A$2,L28,M28)</f>
        <v>30447.125</v>
      </c>
      <c r="O28">
        <v>30447.083333333332</v>
      </c>
      <c r="P28">
        <v>30629.083333333332</v>
      </c>
      <c r="Q28">
        <v>-1</v>
      </c>
      <c r="R28">
        <v>0.39583333333333331</v>
      </c>
      <c r="S28">
        <v>0</v>
      </c>
      <c r="T28" t="b">
        <v>0</v>
      </c>
      <c r="U28" t="str">
        <v>ACST</v>
      </c>
      <c r="V28" t="str">
        <v>Australian Central Standard Time</v>
      </c>
    </row>
    <row r="30" spans="1:22" x14ac:dyDescent="0.25">
      <c r="A30" s="610">
        <v>1</v>
      </c>
      <c r="B30" s="62">
        <v>0.38495370370370369</v>
      </c>
      <c r="C30" s="610">
        <f>A30-B30</f>
        <v>0.61504629629629637</v>
      </c>
    </row>
    <row r="31" spans="1:22" x14ac:dyDescent="0.25">
      <c r="A31" t="str" cm="1">
        <f t="array" ref="A31">CHRONO.MJDATE_TO_ISO_DATETIME(E31,,"s")</f>
        <v/>
      </c>
      <c r="B31" t="str" cm="1">
        <f t="array" ref="B31">CHRONO.MJDATE_TO_ISO_DATETIME(F31,,"s")</f>
        <v>1895-02-01T00:00:00</v>
      </c>
      <c r="C31" t="str" cm="1">
        <f t="array" ref="C31">CHRONO.FORMAT_TIMESPAN(G31,"+Ps")</f>
        <v>+00.09:14:20</v>
      </c>
      <c r="D31" t="str" cm="1">
        <f t="array" ref="D31:Q34">CHRONO_DATA.TIMEZONE_INFOS(A2)</f>
        <v>Australia/Adelaide</v>
      </c>
      <c r="E31" t="str">
        <v/>
      </c>
      <c r="F31">
        <v>13225</v>
      </c>
      <c r="G31">
        <v>0.38495370370370369</v>
      </c>
      <c r="H31">
        <v>0</v>
      </c>
      <c r="I31" t="str">
        <v/>
      </c>
      <c r="J31" t="str">
        <v/>
      </c>
      <c r="K31">
        <v>-9.9537037037037042E-3</v>
      </c>
      <c r="L31">
        <v>0</v>
      </c>
      <c r="M31" t="str">
        <v/>
      </c>
      <c r="N31" t="str">
        <v>LMT</v>
      </c>
      <c r="O31" t="str">
        <v/>
      </c>
      <c r="P31" t="str">
        <v>Local Mean Time</v>
      </c>
      <c r="Q31" t="str">
        <v/>
      </c>
    </row>
    <row r="32" spans="1:22" x14ac:dyDescent="0.25">
      <c r="A32" t="str" cm="1">
        <f t="array" ref="A32">CHRONO.MJDATE_TO_ISO_DATETIME(E32,,"s")</f>
        <v>1895-01-31T23:45:40</v>
      </c>
      <c r="B32" t="str" cm="1">
        <f t="array" ref="B32">CHRONO.MJDATE_TO_ISO_DATETIME(F32,,"s")</f>
        <v>1899-05-01T00:00:00</v>
      </c>
      <c r="C32" t="str" cm="1">
        <f t="array" ref="C32">CHRONO.FORMAT_TIMESPAN(G32,"+Ps")</f>
        <v>+00.09:00:00</v>
      </c>
      <c r="D32" t="str">
        <v>Australia/Adelaide</v>
      </c>
      <c r="E32">
        <v>13224.990046296296</v>
      </c>
      <c r="F32">
        <v>14775</v>
      </c>
      <c r="G32">
        <v>0.375</v>
      </c>
      <c r="H32">
        <v>0</v>
      </c>
      <c r="I32">
        <v>-9.9537037037037042E-3</v>
      </c>
      <c r="J32">
        <v>0</v>
      </c>
      <c r="K32">
        <v>2.0833333333333332E-2</v>
      </c>
      <c r="L32">
        <v>0</v>
      </c>
      <c r="M32" t="str">
        <v/>
      </c>
      <c r="N32" t="str">
        <v>ACST</v>
      </c>
      <c r="O32" t="str">
        <v/>
      </c>
      <c r="P32" t="str">
        <v>Australian Central Standard Time</v>
      </c>
      <c r="Q32" t="str">
        <v/>
      </c>
    </row>
    <row r="33" spans="1:17" x14ac:dyDescent="0.25">
      <c r="A33" t="str" cm="1">
        <f t="array" ref="A33">CHRONO.MJDATE_TO_ISO_DATETIME(E33,,"s")</f>
        <v>1899-05-01T00:30:00</v>
      </c>
      <c r="B33" t="str" cm="1">
        <f t="array" ref="B33">CHRONO.MJDATE_TO_ISO_DATETIME(F33,,"s")</f>
        <v>1971-01-01T00:00:00</v>
      </c>
      <c r="C33" t="str" cm="1">
        <f t="array" ref="C33">CHRONO.FORMAT_TIMESPAN(G33,"+Ps")</f>
        <v>+00.09:30:00</v>
      </c>
      <c r="D33" t="str">
        <v>Australia/Adelaide</v>
      </c>
      <c r="E33">
        <v>14775.020833333334</v>
      </c>
      <c r="F33">
        <v>40952</v>
      </c>
      <c r="G33">
        <v>0.39583333333333331</v>
      </c>
      <c r="H33">
        <v>0</v>
      </c>
      <c r="I33">
        <v>2.0833333333333332E-2</v>
      </c>
      <c r="J33">
        <v>0</v>
      </c>
      <c r="K33">
        <v>0</v>
      </c>
      <c r="L33">
        <v>0</v>
      </c>
      <c r="M33" t="str">
        <v>Aus</v>
      </c>
      <c r="N33" t="str">
        <v>AC%T</v>
      </c>
      <c r="O33" t="str">
        <v/>
      </c>
      <c r="P33" t="str">
        <v>Australian Central% Time</v>
      </c>
      <c r="Q33" t="str">
        <v/>
      </c>
    </row>
    <row r="34" spans="1:17" x14ac:dyDescent="0.25">
      <c r="A34" t="str" cm="1">
        <f t="array" ref="A34">CHRONO.MJDATE_TO_ISO_DATETIME(E34,,"s")</f>
        <v>1971-01-01T00:00:00</v>
      </c>
      <c r="B34" t="str" cm="1">
        <f t="array" ref="B34">CHRONO.MJDATE_TO_ISO_DATETIME(F34,,"s")</f>
        <v/>
      </c>
      <c r="C34" t="str" cm="1">
        <f t="array" ref="C34">CHRONO.FORMAT_TIMESPAN(G34,"+Ps")</f>
        <v>+00.09:30:00</v>
      </c>
      <c r="D34" t="str">
        <v>Australia/Adelaide</v>
      </c>
      <c r="E34">
        <v>40952</v>
      </c>
      <c r="F34" t="str">
        <v/>
      </c>
      <c r="G34">
        <v>0.39583333333333331</v>
      </c>
      <c r="H34">
        <v>0</v>
      </c>
      <c r="I34">
        <v>0</v>
      </c>
      <c r="J34">
        <v>0</v>
      </c>
      <c r="K34" t="str">
        <v/>
      </c>
      <c r="L34" t="str">
        <v/>
      </c>
      <c r="M34" t="str">
        <v>AS</v>
      </c>
      <c r="N34" t="str">
        <v>AC%T</v>
      </c>
      <c r="O34" t="str">
        <v/>
      </c>
      <c r="P34" t="str">
        <v>Australian Central% Time</v>
      </c>
      <c r="Q34" t="str">
        <v/>
      </c>
    </row>
    <row r="36" spans="1:17" x14ac:dyDescent="0.25">
      <c r="A36" t="s">
        <v>879</v>
      </c>
      <c r="B36" t="s">
        <v>186</v>
      </c>
      <c r="C36" t="s">
        <v>184</v>
      </c>
      <c r="D36" t="s">
        <v>880</v>
      </c>
      <c r="E36" t="s">
        <v>862</v>
      </c>
      <c r="F36" t="s">
        <v>791</v>
      </c>
    </row>
    <row r="37" spans="1:17" x14ac:dyDescent="0.25">
      <c r="A37">
        <v>1899</v>
      </c>
      <c r="B37">
        <v>5</v>
      </c>
      <c r="C37">
        <v>1</v>
      </c>
      <c r="D37" s="62">
        <v>0</v>
      </c>
      <c r="E37" cm="1">
        <f t="array" ref="E37">CHRONO.MODIFIED_JULIAN_DATE(A37:D37)</f>
        <v>14775</v>
      </c>
      <c r="F37">
        <v>0</v>
      </c>
    </row>
    <row r="38" spans="1:17" x14ac:dyDescent="0.25">
      <c r="A38" t="s">
        <v>881</v>
      </c>
      <c r="B38" cm="1">
        <f t="array" ref="B38">CHRONO._TZONE_EFFECTIVE_IDX(_xlfn.ANCHORARRAY(D31), E37, F37)</f>
        <v>3</v>
      </c>
    </row>
    <row r="39" spans="1:17" x14ac:dyDescent="0.25">
      <c r="A39" t="s">
        <v>882</v>
      </c>
      <c r="B39" t="str" cm="1">
        <f t="array" ref="B39:O39">_xlfn.CHOOSEROWS(_xlfn.ANCHORARRAY(D31), B38)</f>
        <v>Australia/Adelaide</v>
      </c>
      <c r="C39">
        <v>14775.020833333334</v>
      </c>
      <c r="D39">
        <v>40952</v>
      </c>
      <c r="E39">
        <v>0.39583333333333331</v>
      </c>
      <c r="F39">
        <v>0</v>
      </c>
      <c r="G39">
        <v>2.0833333333333332E-2</v>
      </c>
      <c r="H39">
        <v>0</v>
      </c>
      <c r="I39">
        <v>0</v>
      </c>
      <c r="J39">
        <v>0</v>
      </c>
      <c r="K39" t="str">
        <v>Aus</v>
      </c>
      <c r="L39" t="str">
        <v>AC%T</v>
      </c>
      <c r="M39" t="str">
        <v/>
      </c>
      <c r="N39" t="str">
        <v>Australian Central% Time</v>
      </c>
      <c r="O39" t="str">
        <v/>
      </c>
    </row>
    <row r="40" spans="1:17" x14ac:dyDescent="0.25">
      <c r="A40" t="s">
        <v>870</v>
      </c>
      <c r="B40" t="str" cm="1">
        <f t="array" ref="B40">_xlfn.CHOOSECOLS(_xlfn.ANCHORARRAY(B39), 10)</f>
        <v>Aus</v>
      </c>
    </row>
    <row r="41" spans="1:17" x14ac:dyDescent="0.25">
      <c r="A41" t="s">
        <v>872</v>
      </c>
      <c r="B41" cm="1">
        <f t="array" ref="B41">CHRONO.MJDATE_YEAR(_xlfn.CHOOSECOLS(_xlfn.ANCHORARRAY(B39), 2))</f>
        <v>1899</v>
      </c>
    </row>
    <row r="42" spans="1:17" x14ac:dyDescent="0.25">
      <c r="A42" t="s">
        <v>873</v>
      </c>
      <c r="B42" cm="1">
        <f t="array" ref="B42">CHRONO.MJDATE_YEAR(_xlfn.CHOOSECOLS(_xlfn.ANCHORARRAY(B39),3))</f>
        <v>1971</v>
      </c>
    </row>
    <row r="43" spans="1:17" x14ac:dyDescent="0.25">
      <c r="A43" t="s">
        <v>874</v>
      </c>
      <c r="B43" cm="1">
        <f t="array" ref="B43">_xlfn.CHOOSECOLS(_xlfn.ANCHORARRAY(B39), 4)</f>
        <v>0.39583333333333331</v>
      </c>
    </row>
    <row r="44" spans="1:17" x14ac:dyDescent="0.25">
      <c r="A44" t="s">
        <v>875</v>
      </c>
      <c r="B44" t="str" cm="1">
        <f t="array" ref="B44:M50">CHRONO_DATA.TIMEZONE_RULES(B40)</f>
        <v>Aus</v>
      </c>
      <c r="C44">
        <v>1917</v>
      </c>
      <c r="D44">
        <v>1917</v>
      </c>
      <c r="E44">
        <v>1</v>
      </c>
      <c r="F44">
        <v>0</v>
      </c>
      <c r="G44">
        <v>0</v>
      </c>
      <c r="H44">
        <v>1</v>
      </c>
      <c r="I44">
        <v>8.3333333333333329E-2</v>
      </c>
      <c r="J44">
        <v>1</v>
      </c>
      <c r="K44">
        <v>4.1666666666666664E-2</v>
      </c>
      <c r="L44" t="str">
        <v>D</v>
      </c>
      <c r="M44" t="str">
        <v xml:space="preserve"> Daylight</v>
      </c>
    </row>
    <row r="45" spans="1:17" x14ac:dyDescent="0.25">
      <c r="A45" t="s">
        <v>871</v>
      </c>
      <c r="B45" t="str">
        <v>Aus</v>
      </c>
      <c r="C45">
        <v>1917</v>
      </c>
      <c r="D45">
        <v>1917</v>
      </c>
      <c r="E45">
        <v>3</v>
      </c>
      <c r="F45">
        <v>-1</v>
      </c>
      <c r="G45">
        <v>7</v>
      </c>
      <c r="H45">
        <v>0</v>
      </c>
      <c r="I45">
        <v>8.3333333333333329E-2</v>
      </c>
      <c r="J45">
        <v>1</v>
      </c>
      <c r="K45">
        <v>0</v>
      </c>
      <c r="L45" t="str">
        <v>S</v>
      </c>
      <c r="M45" t="str">
        <v xml:space="preserve"> Standard</v>
      </c>
    </row>
    <row r="46" spans="1:17" x14ac:dyDescent="0.25">
      <c r="B46" t="str">
        <v>Aus</v>
      </c>
      <c r="C46">
        <v>1942</v>
      </c>
      <c r="D46">
        <v>1942</v>
      </c>
      <c r="E46">
        <v>1</v>
      </c>
      <c r="F46">
        <v>0</v>
      </c>
      <c r="G46">
        <v>0</v>
      </c>
      <c r="H46">
        <v>1</v>
      </c>
      <c r="I46">
        <v>8.3333333333333329E-2</v>
      </c>
      <c r="J46">
        <v>1</v>
      </c>
      <c r="K46">
        <v>4.1666666666666664E-2</v>
      </c>
      <c r="L46" t="str">
        <v>D</v>
      </c>
      <c r="M46" t="str">
        <v xml:space="preserve"> Daylight</v>
      </c>
    </row>
    <row r="47" spans="1:17" x14ac:dyDescent="0.25">
      <c r="B47" t="str">
        <v>Aus</v>
      </c>
      <c r="C47">
        <v>1942</v>
      </c>
      <c r="D47">
        <v>1942</v>
      </c>
      <c r="E47">
        <v>3</v>
      </c>
      <c r="F47">
        <v>-1</v>
      </c>
      <c r="G47">
        <v>7</v>
      </c>
      <c r="H47">
        <v>0</v>
      </c>
      <c r="I47">
        <v>8.3333333333333329E-2</v>
      </c>
      <c r="J47">
        <v>1</v>
      </c>
      <c r="K47">
        <v>0</v>
      </c>
      <c r="L47" t="str">
        <v>S</v>
      </c>
      <c r="M47" t="str">
        <v xml:space="preserve"> Standard</v>
      </c>
    </row>
    <row r="48" spans="1:17" x14ac:dyDescent="0.25">
      <c r="B48" t="str">
        <v>Aus</v>
      </c>
      <c r="C48">
        <v>1942</v>
      </c>
      <c r="D48">
        <v>1942</v>
      </c>
      <c r="E48">
        <v>9</v>
      </c>
      <c r="F48">
        <v>0</v>
      </c>
      <c r="G48">
        <v>0</v>
      </c>
      <c r="H48">
        <v>27</v>
      </c>
      <c r="I48">
        <v>8.3333333333333329E-2</v>
      </c>
      <c r="J48">
        <v>1</v>
      </c>
      <c r="K48">
        <v>4.1666666666666664E-2</v>
      </c>
      <c r="L48" t="str">
        <v>D</v>
      </c>
      <c r="M48" t="str">
        <v xml:space="preserve"> Daylight</v>
      </c>
    </row>
    <row r="49" spans="1:17" x14ac:dyDescent="0.25">
      <c r="B49" t="str">
        <v>Aus</v>
      </c>
      <c r="C49">
        <v>1943</v>
      </c>
      <c r="D49">
        <v>1943</v>
      </c>
      <c r="E49">
        <v>10</v>
      </c>
      <c r="F49">
        <v>0</v>
      </c>
      <c r="G49">
        <v>0</v>
      </c>
      <c r="H49">
        <v>3</v>
      </c>
      <c r="I49">
        <v>8.3333333333333329E-2</v>
      </c>
      <c r="J49">
        <v>1</v>
      </c>
      <c r="K49">
        <v>4.1666666666666664E-2</v>
      </c>
      <c r="L49" t="str">
        <v>D</v>
      </c>
      <c r="M49" t="str">
        <v xml:space="preserve"> Daylight</v>
      </c>
    </row>
    <row r="50" spans="1:17" x14ac:dyDescent="0.25">
      <c r="B50" t="str">
        <v>Aus</v>
      </c>
      <c r="C50">
        <v>1943</v>
      </c>
      <c r="D50">
        <v>1944</v>
      </c>
      <c r="E50">
        <v>3</v>
      </c>
      <c r="F50">
        <v>-1</v>
      </c>
      <c r="G50">
        <v>7</v>
      </c>
      <c r="H50">
        <v>0</v>
      </c>
      <c r="I50">
        <v>8.3333333333333329E-2</v>
      </c>
      <c r="J50">
        <v>1</v>
      </c>
      <c r="K50">
        <v>0</v>
      </c>
      <c r="L50" t="str">
        <v>S</v>
      </c>
      <c r="M50" t="str">
        <v xml:space="preserve"> Standard</v>
      </c>
    </row>
    <row r="51" spans="1:17" x14ac:dyDescent="0.25">
      <c r="A51" s="609" t="s">
        <v>876</v>
      </c>
      <c r="B51" t="e" cm="1">
        <f t="array" aca="1" ref="B51" ca="1">CHRONO._TZ_RULE_ADJACENT_OCCURANCES(_xlfn.ANCHORARRAY(B44), E37, B41,B42, 2)</f>
        <v>#NAME?</v>
      </c>
    </row>
    <row r="56" spans="1:17" x14ac:dyDescent="0.25">
      <c r="A56" t="s">
        <v>878</v>
      </c>
      <c r="B56" cm="1">
        <f t="array" aca="1" ref="B56:G57" ca="1">CHRONO._TZRULE_INSTANCES(_xlfn.ANCHORARRAY(B39),_xlfn.ANCHORARRAY( B44),_xlfn.ANCHORARRAY( B51))</f>
        <v>0</v>
      </c>
      <c r="C56">
        <f ca="1"/>
        <v>14775.020833333334</v>
      </c>
      <c r="D56" t="e">
        <f ca="1"/>
        <v>#NAME?</v>
      </c>
      <c r="E56">
        <f ca="1"/>
        <v>0</v>
      </c>
      <c r="F56" t="str">
        <f ca="1"/>
        <v/>
      </c>
      <c r="G56" t="e">
        <f ca="1"/>
        <v>#NAME?</v>
      </c>
    </row>
    <row r="57" spans="1:17" x14ac:dyDescent="0.25">
      <c r="B57" t="e">
        <f ca="1"/>
        <v>#NAME?</v>
      </c>
      <c r="C57" t="e">
        <f ca="1"/>
        <v>#NAME?</v>
      </c>
      <c r="D57">
        <f ca="1"/>
        <v>40952</v>
      </c>
      <c r="E57" t="e">
        <f ca="1"/>
        <v>#NAME?</v>
      </c>
      <c r="F57" t="e">
        <f ca="1"/>
        <v>#NAME?</v>
      </c>
      <c r="G57" t="str">
        <f ca="1"/>
        <v/>
      </c>
    </row>
    <row r="62" spans="1:17" x14ac:dyDescent="0.25">
      <c r="A62" t="s">
        <v>877</v>
      </c>
      <c r="B62" t="str" cm="1">
        <f t="array" ref="B62:Q62">CHRONO._TZ_INSTANCE(B38,_xlfn.ANCHORARRAY( B39), E37, F37)</f>
        <v>Australia/Adelaide</v>
      </c>
      <c r="C62">
        <v>3</v>
      </c>
      <c r="D62">
        <v>-1</v>
      </c>
      <c r="E62" t="str">
        <v>Aus</v>
      </c>
      <c r="F62">
        <v>0</v>
      </c>
      <c r="G62">
        <v>14775.020833333334</v>
      </c>
      <c r="H62">
        <v>21229.083333333332</v>
      </c>
      <c r="I62">
        <v>0.39583333333333331</v>
      </c>
      <c r="J62">
        <v>0</v>
      </c>
      <c r="K62">
        <v>2.0833333333333332E-2</v>
      </c>
      <c r="L62">
        <v>0</v>
      </c>
      <c r="M62">
        <v>0</v>
      </c>
      <c r="N62">
        <v>4.1666666666666664E-2</v>
      </c>
      <c r="O62" t="b">
        <v>0</v>
      </c>
      <c r="P62" t="str">
        <v>ACST</v>
      </c>
      <c r="Q62" t="str">
        <v>Australian Central Standard Time</v>
      </c>
    </row>
    <row r="63" spans="1:17" x14ac:dyDescent="0.25">
      <c r="A63" t="s">
        <v>883</v>
      </c>
      <c r="B63" cm="1">
        <f t="array" ref="B63:J63">CHRONO.TIMEZONE_OBSERVED(A2, E37, F37)</f>
        <v>14775</v>
      </c>
      <c r="C63">
        <v>14775.020833333334</v>
      </c>
      <c r="D63">
        <v>21229.083333333332</v>
      </c>
      <c r="E63">
        <v>2</v>
      </c>
      <c r="F63">
        <v>0.39583333333333331</v>
      </c>
      <c r="G63">
        <v>0</v>
      </c>
      <c r="H63" t="b">
        <v>0</v>
      </c>
      <c r="I63" t="str">
        <v>ACST</v>
      </c>
      <c r="J63" t="str">
        <v>Australian Central Standard Time</v>
      </c>
    </row>
    <row r="64" spans="1:17" x14ac:dyDescent="0.25">
      <c r="D64" s="62"/>
    </row>
    <row r="65" spans="1:26" x14ac:dyDescent="0.25">
      <c r="D65" s="205"/>
    </row>
    <row r="67" spans="1:26" x14ac:dyDescent="0.25">
      <c r="A67" t="s">
        <v>762</v>
      </c>
    </row>
    <row r="68" spans="1:26" x14ac:dyDescent="0.25">
      <c r="A68" t="s">
        <v>884</v>
      </c>
      <c r="B68" t="s">
        <v>868</v>
      </c>
      <c r="C68" t="s">
        <v>561</v>
      </c>
      <c r="D68" t="s">
        <v>864</v>
      </c>
      <c r="E68" t="s">
        <v>865</v>
      </c>
      <c r="F68" t="s">
        <v>866</v>
      </c>
      <c r="G68" t="s">
        <v>867</v>
      </c>
      <c r="H68" t="s">
        <v>869</v>
      </c>
      <c r="I68" t="s">
        <v>879</v>
      </c>
      <c r="J68" t="s">
        <v>186</v>
      </c>
      <c r="K68" t="s">
        <v>184</v>
      </c>
      <c r="L68" t="s">
        <v>880</v>
      </c>
      <c r="M68" t="s">
        <v>862</v>
      </c>
      <c r="N68" t="s">
        <v>791</v>
      </c>
      <c r="O68" t="s">
        <v>863</v>
      </c>
    </row>
    <row r="69" spans="1:26" x14ac:dyDescent="0.25">
      <c r="A69" t="str" cm="1">
        <f t="array" ref="A69">CHRONO.MJDATE_TO_ISO_DATETIME(O69-T69,,"s")</f>
        <v>1850-01-01T00:00:00</v>
      </c>
      <c r="B69" t="str" cm="1">
        <f t="array" ref="B69">CHRONO.MJDATE_TO_ISO_DATETIME(O69,,"s")</f>
        <v>1850-01-01T00:00:00</v>
      </c>
      <c r="C69" t="str">
        <f>V69</f>
        <v>LMT</v>
      </c>
      <c r="D69" t="str" cm="1">
        <f t="array" ref="D69">CHRONO.MJDATE_TO_ISO_DATETIME(P69,,"s")</f>
        <v/>
      </c>
      <c r="E69" t="str" cm="1">
        <f t="array" ref="E69">CHRONO.MJDATE_TO_ISO_DATETIME(Q69,,"s")</f>
        <v>1895-02-01T00:00:00</v>
      </c>
      <c r="F69" t="str" cm="1">
        <f t="array" ref="F69">CHRONO.FORMAT_TIMESPAN(S69,"+PHs")</f>
        <v>+09:14:20</v>
      </c>
      <c r="G69" t="str" cm="1">
        <f t="array" ref="G69">CHRONO.FORMAT_TIMESPAN(T69,"+PHs")</f>
        <v>+00:00:00</v>
      </c>
      <c r="H69" t="str" cm="1">
        <f t="array" ref="H69">_xlfn.SWITCH(R69,0,"At boundary, no clock change",-1,"End of Clock back",-2, "Clock back", 1,"Clock forward",2, "discontinuity","")</f>
        <v/>
      </c>
      <c r="I69">
        <v>1850</v>
      </c>
      <c r="J69">
        <v>1</v>
      </c>
      <c r="K69">
        <v>1</v>
      </c>
      <c r="L69" s="62">
        <v>0</v>
      </c>
      <c r="M69" cm="1">
        <f t="array" ref="M69">CHRONO.MODIFIED_JULIAN_DATE(I69:L69)</f>
        <v>-3242</v>
      </c>
      <c r="N69">
        <v>1</v>
      </c>
      <c r="O69" cm="1">
        <f t="array" ref="O69:W69">CHRONO.TIMEZONE_OBSERVED($A$2,M69,N69)</f>
        <v>-3242</v>
      </c>
      <c r="P69" t="str">
        <v/>
      </c>
      <c r="Q69">
        <v>13225</v>
      </c>
      <c r="R69" t="str">
        <v/>
      </c>
      <c r="S69">
        <v>0.38495370370370369</v>
      </c>
      <c r="T69">
        <v>0</v>
      </c>
      <c r="U69" t="b">
        <v>0</v>
      </c>
      <c r="V69" t="str">
        <v>LMT</v>
      </c>
      <c r="W69" t="str">
        <v>Local Mean Time</v>
      </c>
      <c r="Z69">
        <f>O69-S69</f>
        <v>-3242.3849537037036</v>
      </c>
    </row>
    <row r="70" spans="1:26" x14ac:dyDescent="0.25">
      <c r="A70" t="str" cm="1">
        <f t="array" ref="A70">CHRONO.MJDATE_TO_ISO_DATETIME(O70-T70,,"s")</f>
        <v>1895-01-31T23:45:40</v>
      </c>
      <c r="B70" t="str" cm="1">
        <f t="array" ref="B70">CHRONO.MJDATE_TO_ISO_DATETIME(O70,,"s")</f>
        <v>1895-01-31T23:45:40</v>
      </c>
      <c r="C70" t="str">
        <f t="shared" ref="C70:C93" si="1">V70</f>
        <v>LMT</v>
      </c>
      <c r="D70" t="str" cm="1">
        <f t="array" ref="D70">CHRONO.MJDATE_TO_ISO_DATETIME(P70,,"s")</f>
        <v/>
      </c>
      <c r="E70" t="str" cm="1">
        <f t="array" ref="E70">CHRONO.MJDATE_TO_ISO_DATETIME(Q70,,"s")</f>
        <v>1895-02-01T00:00:00</v>
      </c>
      <c r="F70" t="str" cm="1">
        <f t="array" ref="F70">CHRONO.FORMAT_TIMESPAN(S70,"+PHs")</f>
        <v>+09:14:20</v>
      </c>
      <c r="G70" t="str" cm="1">
        <f t="array" ref="G70">CHRONO.FORMAT_TIMESPAN(T70,"+PHs")</f>
        <v>+00:00:00</v>
      </c>
      <c r="H70" t="str" cm="1">
        <f t="array" ref="H70">_xlfn.SWITCH(R70,0,"At boundary, no clock change",-1,"End of Clock back",-2, "Clock back", 1,"Clock forward",2, "discontinuity","")</f>
        <v>Clock back</v>
      </c>
      <c r="I70">
        <v>1895</v>
      </c>
      <c r="J70">
        <v>1</v>
      </c>
      <c r="K70">
        <v>31</v>
      </c>
      <c r="L70" s="62">
        <v>0.99004629629629626</v>
      </c>
      <c r="M70" cm="1">
        <f t="array" ref="M70">CHRONO.MODIFIED_JULIAN_DATE(I70:L70)</f>
        <v>13224.990046296296</v>
      </c>
      <c r="N70">
        <v>1</v>
      </c>
      <c r="O70" cm="1">
        <f t="array" ref="O70:W70">CHRONO.TIMEZONE_OBSERVED($A$2,M70,N70)</f>
        <v>13224.990046296296</v>
      </c>
      <c r="P70" t="str">
        <v/>
      </c>
      <c r="Q70">
        <v>13225</v>
      </c>
      <c r="R70">
        <v>-2</v>
      </c>
      <c r="S70">
        <v>0.38495370370370369</v>
      </c>
      <c r="T70">
        <v>0</v>
      </c>
      <c r="U70" t="b">
        <v>0</v>
      </c>
      <c r="V70" t="str">
        <v>LMT</v>
      </c>
      <c r="W70" t="str">
        <v>Local Mean Time</v>
      </c>
      <c r="Z70">
        <f t="shared" ref="Z70:Z93" si="2">O70-S70</f>
        <v>13224.605092592592</v>
      </c>
    </row>
    <row r="71" spans="1:26" x14ac:dyDescent="0.25">
      <c r="A71" t="str" cm="1">
        <f t="array" ref="A71">CHRONO.MJDATE_TO_ISO_DATETIME(O71-T71,,"s")</f>
        <v>1895-01-31T23:59:59</v>
      </c>
      <c r="B71" t="str" cm="1">
        <f t="array" ref="B71">CHRONO.MJDATE_TO_ISO_DATETIME(O71,,"s")</f>
        <v>1895-01-31T23:59:59</v>
      </c>
      <c r="C71" t="str">
        <f t="shared" si="1"/>
        <v>LMT</v>
      </c>
      <c r="D71" t="str" cm="1">
        <f t="array" ref="D71">CHRONO.MJDATE_TO_ISO_DATETIME(P71,,"s")</f>
        <v/>
      </c>
      <c r="E71" t="str" cm="1">
        <f t="array" ref="E71">CHRONO.MJDATE_TO_ISO_DATETIME(Q71,,"s")</f>
        <v>1895-02-01T00:00:00</v>
      </c>
      <c r="F71" t="str" cm="1">
        <f t="array" ref="F71">CHRONO.FORMAT_TIMESPAN(S71,"+PHs")</f>
        <v>+09:14:20</v>
      </c>
      <c r="G71" t="str" cm="1">
        <f t="array" ref="G71">CHRONO.FORMAT_TIMESPAN(T71,"+PHs")</f>
        <v>+00:00:00</v>
      </c>
      <c r="H71" t="str" cm="1">
        <f t="array" ref="H71">_xlfn.SWITCH(R71,0,"At boundary, no clock change",-1,"End of Clock back",-2, "Clock back", 1,"Clock forward",2, "discontinuity","")</f>
        <v>Clock back</v>
      </c>
      <c r="I71">
        <v>1895</v>
      </c>
      <c r="J71">
        <v>1</v>
      </c>
      <c r="K71">
        <v>31</v>
      </c>
      <c r="L71" s="62">
        <v>0.99998842592592596</v>
      </c>
      <c r="M71" cm="1">
        <f t="array" ref="M71">CHRONO.MODIFIED_JULIAN_DATE(I71:L71)</f>
        <v>13224.999988425925</v>
      </c>
      <c r="N71">
        <v>1</v>
      </c>
      <c r="O71" cm="1">
        <f t="array" ref="O71:W71">CHRONO.TIMEZONE_OBSERVED($A$2,M71,N71)</f>
        <v>13224.999988425925</v>
      </c>
      <c r="P71" t="str">
        <v/>
      </c>
      <c r="Q71">
        <v>13225</v>
      </c>
      <c r="R71">
        <v>-2</v>
      </c>
      <c r="S71">
        <v>0.38495370370370369</v>
      </c>
      <c r="T71">
        <v>0</v>
      </c>
      <c r="U71" t="b">
        <v>0</v>
      </c>
      <c r="V71" t="str">
        <v>LMT</v>
      </c>
      <c r="W71" t="str">
        <v>Local Mean Time</v>
      </c>
      <c r="Z71">
        <f t="shared" si="2"/>
        <v>13224.615034722221</v>
      </c>
    </row>
    <row r="72" spans="1:26" x14ac:dyDescent="0.25">
      <c r="A72" t="str" cm="1">
        <f t="array" ref="A72">CHRONO.MJDATE_TO_ISO_DATETIME(O72-T72,,"s")</f>
        <v>1895-02-01T00:00:00</v>
      </c>
      <c r="B72" t="str" cm="1">
        <f t="array" ref="B72">CHRONO.MJDATE_TO_ISO_DATETIME(O72,,"s")</f>
        <v>1895-02-01T00:00:00</v>
      </c>
      <c r="C72" t="str">
        <f t="shared" si="1"/>
        <v>ACST</v>
      </c>
      <c r="D72" t="str" cm="1">
        <f t="array" ref="D72">CHRONO.MJDATE_TO_ISO_DATETIME(P72,,"s")</f>
        <v>1895-01-31T23:45:40</v>
      </c>
      <c r="E72" t="str" cm="1">
        <f t="array" ref="E72">CHRONO.MJDATE_TO_ISO_DATETIME(Q72,,"s")</f>
        <v>1899-05-01T00:00:00</v>
      </c>
      <c r="F72" t="str" cm="1">
        <f t="array" ref="F72">CHRONO.FORMAT_TIMESPAN(S72,"+PHs")</f>
        <v>+09:00:00</v>
      </c>
      <c r="G72" t="str" cm="1">
        <f t="array" ref="G72">CHRONO.FORMAT_TIMESPAN(T72,"+PHs")</f>
        <v>+00:00:00</v>
      </c>
      <c r="H72" t="str" cm="1">
        <f t="array" ref="H72">_xlfn.SWITCH(R72,0,"At boundary, no clock change",-1,"End of Clock back",-2, "Clock back", 1,"Clock forward",2, "discontinuity","")</f>
        <v>End of Clock back</v>
      </c>
      <c r="I72">
        <v>1895</v>
      </c>
      <c r="J72">
        <v>2</v>
      </c>
      <c r="K72">
        <v>1</v>
      </c>
      <c r="L72" s="62">
        <v>0</v>
      </c>
      <c r="M72" cm="1">
        <f t="array" ref="M72">CHRONO.MODIFIED_JULIAN_DATE(I72:L72)</f>
        <v>13225</v>
      </c>
      <c r="N72">
        <v>1</v>
      </c>
      <c r="O72" cm="1">
        <f t="array" ref="O72:W72">CHRONO.TIMEZONE_OBSERVED($A$2,M72,N72)</f>
        <v>13225</v>
      </c>
      <c r="P72">
        <v>13224.990046296296</v>
      </c>
      <c r="Q72">
        <v>14775</v>
      </c>
      <c r="R72">
        <v>-1</v>
      </c>
      <c r="S72">
        <v>0.375</v>
      </c>
      <c r="T72">
        <v>0</v>
      </c>
      <c r="U72" t="b">
        <v>0</v>
      </c>
      <c r="V72" t="str">
        <v>ACST</v>
      </c>
      <c r="W72" t="str">
        <v>Australian Central Standard Time</v>
      </c>
      <c r="Z72">
        <f t="shared" si="2"/>
        <v>13224.625</v>
      </c>
    </row>
    <row r="73" spans="1:26" x14ac:dyDescent="0.25">
      <c r="A73" t="str" cm="1">
        <f t="array" ref="A73">CHRONO.MJDATE_TO_ISO_DATETIME(O73-T73,,"s")</f>
        <v>1899-04-30T23:59:59</v>
      </c>
      <c r="B73" t="str" cm="1">
        <f t="array" ref="B73">CHRONO.MJDATE_TO_ISO_DATETIME(O73,,"s")</f>
        <v>1899-04-30T23:59:59</v>
      </c>
      <c r="C73" t="str">
        <f t="shared" si="1"/>
        <v>ACST</v>
      </c>
      <c r="D73" t="str" cm="1">
        <f t="array" ref="D73">CHRONO.MJDATE_TO_ISO_DATETIME(P73,,"s")</f>
        <v>1895-01-31T23:45:40</v>
      </c>
      <c r="E73" t="str" cm="1">
        <f t="array" ref="E73">CHRONO.MJDATE_TO_ISO_DATETIME(Q73,,"s")</f>
        <v>1899-05-01T00:00:00</v>
      </c>
      <c r="F73" t="str" cm="1">
        <f t="array" ref="F73">CHRONO.FORMAT_TIMESPAN(S73,"+PHs")</f>
        <v>+09:00:00</v>
      </c>
      <c r="G73" t="str" cm="1">
        <f t="array" ref="G73">CHRONO.FORMAT_TIMESPAN(T73,"+PHs")</f>
        <v>+00:00:00</v>
      </c>
      <c r="H73" t="str" cm="1">
        <f t="array" ref="H73">_xlfn.SWITCH(R73,0,"At boundary, no clock change",-1,"End of Clock back",-2, "Clock back", 1,"Clock forward",2, "discontinuity","")</f>
        <v/>
      </c>
      <c r="I73">
        <v>1899</v>
      </c>
      <c r="J73">
        <v>4</v>
      </c>
      <c r="K73">
        <v>30</v>
      </c>
      <c r="L73" s="62">
        <v>0.99998842592592596</v>
      </c>
      <c r="M73" cm="1">
        <f t="array" ref="M73">CHRONO.MODIFIED_JULIAN_DATE(I73:L73)</f>
        <v>14774.999988425925</v>
      </c>
      <c r="N73">
        <v>1</v>
      </c>
      <c r="O73" cm="1">
        <f t="array" ref="O73:W73">CHRONO.TIMEZONE_OBSERVED($A$2,M73,N73)</f>
        <v>14774.999988425925</v>
      </c>
      <c r="P73">
        <v>13224.990046296296</v>
      </c>
      <c r="Q73">
        <v>14775</v>
      </c>
      <c r="R73" t="str">
        <v/>
      </c>
      <c r="S73">
        <v>0.375</v>
      </c>
      <c r="T73">
        <v>0</v>
      </c>
      <c r="U73" t="b">
        <v>0</v>
      </c>
      <c r="V73" t="str">
        <v>ACST</v>
      </c>
      <c r="W73" t="str">
        <v>Australian Central Standard Time</v>
      </c>
      <c r="Z73">
        <f t="shared" si="2"/>
        <v>14774.624988425925</v>
      </c>
    </row>
    <row r="74" spans="1:26" x14ac:dyDescent="0.25">
      <c r="A74" t="str" cm="1">
        <f t="array" ref="A74">CHRONO.MJDATE_TO_ISO_DATETIME(O74-T74,,"s")</f>
        <v>1899-05-01T00:00:00</v>
      </c>
      <c r="B74" t="str" cm="1">
        <f t="array" ref="B74">CHRONO.MJDATE_TO_ISO_DATETIME(O74,,"s")</f>
        <v>1899-05-01T00:00:00</v>
      </c>
      <c r="C74" t="str">
        <f t="shared" si="1"/>
        <v>ACST</v>
      </c>
      <c r="D74" t="str" cm="1">
        <f t="array" ref="D74">CHRONO.MJDATE_TO_ISO_DATETIME(P74,,"s")</f>
        <v>1899-05-01T00:30:00</v>
      </c>
      <c r="E74" t="str" cm="1">
        <f t="array" ref="E74">CHRONO.MJDATE_TO_ISO_DATETIME(Q74,,"s")</f>
        <v>1917-01-01T02:00:00</v>
      </c>
      <c r="F74" t="str" cm="1">
        <f t="array" ref="F74">CHRONO.FORMAT_TIMESPAN(S74,"+PHs")</f>
        <v>+09:30:00</v>
      </c>
      <c r="G74" t="str" cm="1">
        <f t="array" ref="G74">CHRONO.FORMAT_TIMESPAN(T74,"+PHs")</f>
        <v>+00:00:00</v>
      </c>
      <c r="H74" t="str" cm="1">
        <f t="array" ref="H74">_xlfn.SWITCH(R74,0,"At boundary, no clock change",-1,"End of Clock back",-2, "Clock back", 1,"Clock forward",2, "discontinuity","")</f>
        <v>discontinuity</v>
      </c>
      <c r="I74">
        <v>1899</v>
      </c>
      <c r="J74">
        <v>5</v>
      </c>
      <c r="K74">
        <v>1</v>
      </c>
      <c r="L74" s="62">
        <v>0</v>
      </c>
      <c r="M74" cm="1">
        <f t="array" ref="M74">CHRONO.MODIFIED_JULIAN_DATE(I74:L74)</f>
        <v>14775</v>
      </c>
      <c r="N74">
        <v>1</v>
      </c>
      <c r="O74" cm="1">
        <f t="array" ref="O74:W74">CHRONO.TIMEZONE_OBSERVED($A$2,M74,N74)</f>
        <v>14775</v>
      </c>
      <c r="P74">
        <v>14775.020833333334</v>
      </c>
      <c r="Q74">
        <v>21229.083333333332</v>
      </c>
      <c r="R74">
        <v>2</v>
      </c>
      <c r="S74">
        <v>0.39583333333333331</v>
      </c>
      <c r="T74">
        <v>0</v>
      </c>
      <c r="U74" t="b">
        <v>0</v>
      </c>
      <c r="V74" t="str">
        <v>ACST</v>
      </c>
      <c r="W74" t="str">
        <v>Australian Central Standard Time</v>
      </c>
      <c r="Z74">
        <f t="shared" si="2"/>
        <v>14774.604166666666</v>
      </c>
    </row>
    <row r="75" spans="1:26" x14ac:dyDescent="0.25">
      <c r="A75" t="str" cm="1">
        <f t="array" ref="A75">CHRONO.MJDATE_TO_ISO_DATETIME(O75-T75,,"s")</f>
        <v>1899-05-01T00:29:59</v>
      </c>
      <c r="B75" t="str" cm="1">
        <f t="array" ref="B75">CHRONO.MJDATE_TO_ISO_DATETIME(O75,,"s")</f>
        <v>1899-05-01T00:29:59</v>
      </c>
      <c r="C75" t="str">
        <f t="shared" si="1"/>
        <v>ACST</v>
      </c>
      <c r="D75" t="str" cm="1">
        <f t="array" ref="D75">CHRONO.MJDATE_TO_ISO_DATETIME(P75,,"s")</f>
        <v>1899-05-01T00:30:00</v>
      </c>
      <c r="E75" t="str" cm="1">
        <f t="array" ref="E75">CHRONO.MJDATE_TO_ISO_DATETIME(Q75,,"s")</f>
        <v>1917-01-01T02:00:00</v>
      </c>
      <c r="F75" t="str" cm="1">
        <f t="array" ref="F75">CHRONO.FORMAT_TIMESPAN(S75,"+PHs")</f>
        <v>+09:30:00</v>
      </c>
      <c r="G75" t="str" cm="1">
        <f t="array" ref="G75">CHRONO.FORMAT_TIMESPAN(T75,"+PHs")</f>
        <v>+00:00:00</v>
      </c>
      <c r="H75" t="str" cm="1">
        <f t="array" ref="H75">_xlfn.SWITCH(R75,0,"At boundary, no clock change",-1,"End of Clock back",-2, "Clock back", 1,"Clock forward",2, "discontinuity","")</f>
        <v>discontinuity</v>
      </c>
      <c r="I75">
        <v>1899</v>
      </c>
      <c r="J75">
        <v>5</v>
      </c>
      <c r="K75">
        <v>1</v>
      </c>
      <c r="L75" s="62">
        <v>2.0821759259259259E-2</v>
      </c>
      <c r="M75" cm="1">
        <f t="array" ref="M75">CHRONO.MODIFIED_JULIAN_DATE(I75:L75)</f>
        <v>14775.020821759259</v>
      </c>
      <c r="N75">
        <v>1</v>
      </c>
      <c r="O75" cm="1">
        <f t="array" ref="O75:W75">CHRONO.TIMEZONE_OBSERVED($A$2,M75,N75)</f>
        <v>14775.020821759259</v>
      </c>
      <c r="P75">
        <v>14775.020833333334</v>
      </c>
      <c r="Q75">
        <v>21229.083333333332</v>
      </c>
      <c r="R75">
        <v>2</v>
      </c>
      <c r="S75">
        <v>0.39583333333333331</v>
      </c>
      <c r="T75">
        <v>0</v>
      </c>
      <c r="U75" t="b">
        <v>0</v>
      </c>
      <c r="V75" t="str">
        <v>ACST</v>
      </c>
      <c r="W75" t="str">
        <v>Australian Central Standard Time</v>
      </c>
      <c r="Z75">
        <f t="shared" si="2"/>
        <v>14774.624988425925</v>
      </c>
    </row>
    <row r="76" spans="1:26" x14ac:dyDescent="0.25">
      <c r="A76" t="str" cm="1">
        <f t="array" ref="A76">CHRONO.MJDATE_TO_ISO_DATETIME(O76-T76,,"s")</f>
        <v>1899-05-01T00:30:00</v>
      </c>
      <c r="B76" t="str" cm="1">
        <f t="array" ref="B76">CHRONO.MJDATE_TO_ISO_DATETIME(O76,,"s")</f>
        <v>1899-05-01T00:30:00</v>
      </c>
      <c r="C76" t="str">
        <f t="shared" si="1"/>
        <v>ACST</v>
      </c>
      <c r="D76" t="str" cm="1">
        <f t="array" ref="D76">CHRONO.MJDATE_TO_ISO_DATETIME(P76,,"s")</f>
        <v>1899-05-01T00:30:00</v>
      </c>
      <c r="E76" t="str" cm="1">
        <f t="array" ref="E76">CHRONO.MJDATE_TO_ISO_DATETIME(Q76,,"s")</f>
        <v>1917-01-01T02:00:00</v>
      </c>
      <c r="F76" t="str" cm="1">
        <f t="array" ref="F76">CHRONO.FORMAT_TIMESPAN(S76,"+PHs")</f>
        <v>+09:30:00</v>
      </c>
      <c r="G76" t="str" cm="1">
        <f t="array" ref="G76">CHRONO.FORMAT_TIMESPAN(T76,"+PHs")</f>
        <v>+00:00:00</v>
      </c>
      <c r="H76" t="str" cm="1">
        <f t="array" ref="H76">_xlfn.SWITCH(R76,0,"At boundary, no clock change",-1,"End of Clock back",-2, "Clock back", 1,"Clock forward",2, "discontinuity","")</f>
        <v>Clock forward</v>
      </c>
      <c r="I76">
        <v>1899</v>
      </c>
      <c r="J76">
        <v>5</v>
      </c>
      <c r="K76">
        <v>1</v>
      </c>
      <c r="L76" s="62">
        <v>2.0833333333333332E-2</v>
      </c>
      <c r="M76" cm="1">
        <f t="array" ref="M76">CHRONO.MODIFIED_JULIAN_DATE(I76:L76)</f>
        <v>14775.020833333334</v>
      </c>
      <c r="N76">
        <v>1</v>
      </c>
      <c r="O76" cm="1">
        <f t="array" ref="O76:W76">CHRONO.TIMEZONE_OBSERVED($A$2,M76,N76)</f>
        <v>14775.020833333334</v>
      </c>
      <c r="P76">
        <v>14775.020833333334</v>
      </c>
      <c r="Q76">
        <v>21229.083333333332</v>
      </c>
      <c r="R76">
        <v>1</v>
      </c>
      <c r="S76">
        <v>0.39583333333333331</v>
      </c>
      <c r="T76">
        <v>0</v>
      </c>
      <c r="U76" t="b">
        <v>0</v>
      </c>
      <c r="V76" t="str">
        <v>ACST</v>
      </c>
      <c r="W76" t="str">
        <v>Australian Central Standard Time</v>
      </c>
      <c r="Z76">
        <f t="shared" si="2"/>
        <v>14774.625</v>
      </c>
    </row>
    <row r="77" spans="1:26" x14ac:dyDescent="0.25">
      <c r="A77" t="str" cm="1">
        <f t="array" ref="A77">CHRONO.MJDATE_TO_ISO_DATETIME(O77-T77,,"s")</f>
        <v>1916-12-31T23:59:59</v>
      </c>
      <c r="B77" t="str" cm="1">
        <f t="array" ref="B77">CHRONO.MJDATE_TO_ISO_DATETIME(O77,,"s")</f>
        <v>1916-12-31T23:59:59</v>
      </c>
      <c r="C77" t="str">
        <f t="shared" si="1"/>
        <v>ACST</v>
      </c>
      <c r="D77" t="str" cm="1">
        <f t="array" ref="D77">CHRONO.MJDATE_TO_ISO_DATETIME(P77,,"s")</f>
        <v>1899-05-01T00:30:00</v>
      </c>
      <c r="E77" t="str" cm="1">
        <f t="array" ref="E77">CHRONO.MJDATE_TO_ISO_DATETIME(Q77,,"s")</f>
        <v>1917-01-01T02:00:00</v>
      </c>
      <c r="F77" t="str" cm="1">
        <f t="array" ref="F77">CHRONO.FORMAT_TIMESPAN(S77,"+PHs")</f>
        <v>+09:30:00</v>
      </c>
      <c r="G77" t="str" cm="1">
        <f t="array" ref="G77">CHRONO.FORMAT_TIMESPAN(T77,"+PHs")</f>
        <v>+00:00:00</v>
      </c>
      <c r="H77" t="str" cm="1">
        <f t="array" ref="H77">_xlfn.SWITCH(R77,0,"At boundary, no clock change",-1,"End of Clock back",-2, "Clock back", 1,"Clock forward",2, "discontinuity","")</f>
        <v/>
      </c>
      <c r="I77">
        <v>1916</v>
      </c>
      <c r="J77">
        <v>12</v>
      </c>
      <c r="K77">
        <v>31</v>
      </c>
      <c r="L77" s="62">
        <v>0.99998842592592596</v>
      </c>
      <c r="M77" cm="1">
        <f t="array" ref="M77">CHRONO.MODIFIED_JULIAN_DATE(I77:L77)</f>
        <v>21228.999988425927</v>
      </c>
      <c r="N77">
        <v>1</v>
      </c>
      <c r="O77" cm="1">
        <f t="array" ref="O77:W77">CHRONO.TIMEZONE_OBSERVED($A$2,M77,N77)</f>
        <v>21228.999988425927</v>
      </c>
      <c r="P77">
        <v>14775.020833333334</v>
      </c>
      <c r="Q77">
        <v>21229.083333333332</v>
      </c>
      <c r="R77" t="str">
        <v/>
      </c>
      <c r="S77">
        <v>0.39583333333333331</v>
      </c>
      <c r="T77">
        <v>0</v>
      </c>
      <c r="U77" t="b">
        <v>0</v>
      </c>
      <c r="V77" t="str">
        <v>ACST</v>
      </c>
      <c r="W77" t="str">
        <v>Australian Central Standard Time</v>
      </c>
      <c r="Z77">
        <f t="shared" si="2"/>
        <v>21228.604155092595</v>
      </c>
    </row>
    <row r="78" spans="1:26" x14ac:dyDescent="0.25">
      <c r="A78" t="str" cm="1">
        <f t="array" ref="A78">CHRONO.MJDATE_TO_ISO_DATETIME(O78-T78,,"s")</f>
        <v>1917-01-01T01:59:59</v>
      </c>
      <c r="B78" t="str" cm="1">
        <f t="array" ref="B78">CHRONO.MJDATE_TO_ISO_DATETIME(O78,,"s")</f>
        <v>1917-01-01T01:59:59</v>
      </c>
      <c r="C78" t="str">
        <f t="shared" si="1"/>
        <v>ACST</v>
      </c>
      <c r="D78" t="str" cm="1">
        <f t="array" ref="D78">CHRONO.MJDATE_TO_ISO_DATETIME(P78,,"s")</f>
        <v>1899-05-01T00:30:00</v>
      </c>
      <c r="E78" t="str" cm="1">
        <f t="array" ref="E78">CHRONO.MJDATE_TO_ISO_DATETIME(Q78,,"s")</f>
        <v>1917-01-01T02:00:00</v>
      </c>
      <c r="F78" t="str" cm="1">
        <f t="array" ref="F78">CHRONO.FORMAT_TIMESPAN(S78,"+PHs")</f>
        <v>+09:30:00</v>
      </c>
      <c r="G78" t="str" cm="1">
        <f t="array" ref="G78">CHRONO.FORMAT_TIMESPAN(T78,"+PHs")</f>
        <v>+00:00:00</v>
      </c>
      <c r="H78" t="str" cm="1">
        <f t="array" ref="H78">_xlfn.SWITCH(R78,0,"At boundary, no clock change",-1,"End of Clock back",-2, "Clock back", 1,"Clock forward",2, "discontinuity","")</f>
        <v/>
      </c>
      <c r="I78">
        <v>1917</v>
      </c>
      <c r="J78">
        <v>1</v>
      </c>
      <c r="K78">
        <v>1</v>
      </c>
      <c r="L78" s="62">
        <v>8.3321759259259262E-2</v>
      </c>
      <c r="M78" cm="1">
        <f t="array" ref="M78">CHRONO.MODIFIED_JULIAN_DATE(I78:L78)</f>
        <v>21229.083321759259</v>
      </c>
      <c r="N78">
        <v>1</v>
      </c>
      <c r="O78" cm="1">
        <f t="array" ref="O78:W78">CHRONO.TIMEZONE_OBSERVED($A$2,M78,N78)</f>
        <v>21229.083321759259</v>
      </c>
      <c r="P78">
        <v>14775.020833333334</v>
      </c>
      <c r="Q78">
        <v>21229.083333333332</v>
      </c>
      <c r="R78" t="str">
        <v/>
      </c>
      <c r="S78">
        <v>0.39583333333333331</v>
      </c>
      <c r="T78">
        <v>0</v>
      </c>
      <c r="U78" t="b">
        <v>0</v>
      </c>
      <c r="V78" t="str">
        <v>ACST</v>
      </c>
      <c r="W78" t="str">
        <v>Australian Central Standard Time</v>
      </c>
      <c r="Z78">
        <f t="shared" si="2"/>
        <v>21228.687488425927</v>
      </c>
    </row>
    <row r="79" spans="1:26" x14ac:dyDescent="0.25">
      <c r="A79" t="str" cm="1">
        <f t="array" ref="A79">CHRONO.MJDATE_TO_ISO_DATETIME(O79-T79,,"s")</f>
        <v>1917-01-01T01:00:00</v>
      </c>
      <c r="B79" t="str" cm="1">
        <f t="array" ref="B79">CHRONO.MJDATE_TO_ISO_DATETIME(O79,,"s")</f>
        <v>1917-01-01T01:00:00</v>
      </c>
      <c r="C79" t="str">
        <f t="shared" si="1"/>
        <v>ACST</v>
      </c>
      <c r="D79" t="str" cm="1">
        <f t="array" ref="D79">CHRONO.MJDATE_TO_ISO_DATETIME(P79,,"s")</f>
        <v>1899-05-01T00:30:00</v>
      </c>
      <c r="E79" t="str" cm="1">
        <f t="array" ref="E79">CHRONO.MJDATE_TO_ISO_DATETIME(Q79,,"s")</f>
        <v>1917-01-01T02:00:00</v>
      </c>
      <c r="F79" t="str" cm="1">
        <f t="array" ref="F79">CHRONO.FORMAT_TIMESPAN(S79,"+PHs")</f>
        <v>+09:30:00</v>
      </c>
      <c r="G79" t="str" cm="1">
        <f t="array" ref="G79">CHRONO.FORMAT_TIMESPAN(T79,"+PHs")</f>
        <v>+00:00:00</v>
      </c>
      <c r="H79" t="str" cm="1">
        <f t="array" ref="H79">_xlfn.SWITCH(R79,0,"At boundary, no clock change",-1,"End of Clock back",-2, "Clock back", 1,"Clock forward",2, "discontinuity","")</f>
        <v/>
      </c>
      <c r="I79">
        <v>1917</v>
      </c>
      <c r="J79">
        <v>1</v>
      </c>
      <c r="K79">
        <v>1</v>
      </c>
      <c r="L79" s="62">
        <v>4.1666666666666664E-2</v>
      </c>
      <c r="M79" cm="1">
        <f t="array" ref="M79">CHRONO.MODIFIED_JULIAN_DATE(I79:L79)</f>
        <v>21229.041666666668</v>
      </c>
      <c r="N79">
        <v>1</v>
      </c>
      <c r="O79" cm="1">
        <f t="array" ref="O79:W79">CHRONO.TIMEZONE_OBSERVED($A$2,M79,N79)</f>
        <v>21229.041666666668</v>
      </c>
      <c r="P79">
        <v>14775.020833333334</v>
      </c>
      <c r="Q79">
        <v>21229.083333333332</v>
      </c>
      <c r="R79" t="str">
        <v/>
      </c>
      <c r="S79">
        <v>0.39583333333333331</v>
      </c>
      <c r="T79">
        <v>0</v>
      </c>
      <c r="U79" t="b">
        <v>0</v>
      </c>
      <c r="V79" t="str">
        <v>ACST</v>
      </c>
      <c r="W79" t="str">
        <v>Australian Central Standard Time</v>
      </c>
      <c r="Z79">
        <f t="shared" si="2"/>
        <v>21228.645833333336</v>
      </c>
    </row>
    <row r="80" spans="1:26" x14ac:dyDescent="0.25">
      <c r="A80" t="str" cm="1">
        <f t="array" ref="A80">CHRONO.MJDATE_TO_ISO_DATETIME(O80-T80,,"s")</f>
        <v>1917-01-01T01:59:59</v>
      </c>
      <c r="B80" t="str" cm="1">
        <f t="array" ref="B80">CHRONO.MJDATE_TO_ISO_DATETIME(O80,,"s")</f>
        <v>1917-01-01T01:59:59</v>
      </c>
      <c r="C80" t="str">
        <f t="shared" si="1"/>
        <v>ACST</v>
      </c>
      <c r="D80" t="str" cm="1">
        <f t="array" ref="D80">CHRONO.MJDATE_TO_ISO_DATETIME(P80,,"s")</f>
        <v>1899-05-01T00:30:00</v>
      </c>
      <c r="E80" t="str" cm="1">
        <f t="array" ref="E80">CHRONO.MJDATE_TO_ISO_DATETIME(Q80,,"s")</f>
        <v>1917-01-01T02:00:00</v>
      </c>
      <c r="F80" t="str" cm="1">
        <f t="array" ref="F80">CHRONO.FORMAT_TIMESPAN(S80,"+PHs")</f>
        <v>+09:30:00</v>
      </c>
      <c r="G80" t="str" cm="1">
        <f t="array" ref="G80">CHRONO.FORMAT_TIMESPAN(T80,"+PHs")</f>
        <v>+00:00:00</v>
      </c>
      <c r="H80" t="str" cm="1">
        <f t="array" ref="H80">_xlfn.SWITCH(R80,0,"At boundary, no clock change",-1,"End of Clock back",-2, "Clock back", 1,"Clock forward",2, "discontinuity","")</f>
        <v/>
      </c>
      <c r="I80">
        <v>1917</v>
      </c>
      <c r="J80">
        <v>1</v>
      </c>
      <c r="K80">
        <v>1</v>
      </c>
      <c r="L80" s="62">
        <v>8.3321759259259262E-2</v>
      </c>
      <c r="M80" cm="1">
        <f t="array" ref="M80">CHRONO.MODIFIED_JULIAN_DATE(I80:L80)</f>
        <v>21229.083321759259</v>
      </c>
      <c r="N80">
        <v>1</v>
      </c>
      <c r="O80" cm="1">
        <f t="array" ref="O80:W80">CHRONO.TIMEZONE_OBSERVED($A$2,M80,N80)</f>
        <v>21229.083321759259</v>
      </c>
      <c r="P80">
        <v>14775.020833333334</v>
      </c>
      <c r="Q80">
        <v>21229.083333333332</v>
      </c>
      <c r="R80" t="str">
        <v/>
      </c>
      <c r="S80">
        <v>0.39583333333333331</v>
      </c>
      <c r="T80">
        <v>0</v>
      </c>
      <c r="U80" t="b">
        <v>0</v>
      </c>
      <c r="V80" t="str">
        <v>ACST</v>
      </c>
      <c r="W80" t="str">
        <v>Australian Central Standard Time</v>
      </c>
      <c r="Z80">
        <f t="shared" si="2"/>
        <v>21228.687488425927</v>
      </c>
    </row>
    <row r="81" spans="1:26" x14ac:dyDescent="0.25">
      <c r="A81" t="str" cm="1">
        <f t="array" ref="A81">CHRONO.MJDATE_TO_ISO_DATETIME(O81-T81,,"s")</f>
        <v>1917-01-01T02:00:00</v>
      </c>
      <c r="B81" t="str" cm="1">
        <f t="array" ref="B81">CHRONO.MJDATE_TO_ISO_DATETIME(O81,,"s")</f>
        <v>1917-01-01T03:00:00</v>
      </c>
      <c r="C81" t="str">
        <f t="shared" si="1"/>
        <v>ACDT</v>
      </c>
      <c r="D81" t="str" cm="1">
        <f t="array" ref="D81">CHRONO.MJDATE_TO_ISO_DATETIME(P81,,"s")</f>
        <v>1917-01-01T03:00:00</v>
      </c>
      <c r="E81" t="str" cm="1">
        <f t="array" ref="E81">CHRONO.MJDATE_TO_ISO_DATETIME(Q81,,"s")</f>
        <v>1917-03-25T03:00:00</v>
      </c>
      <c r="F81" t="str" cm="1">
        <f t="array" ref="F81">CHRONO.FORMAT_TIMESPAN(S81,"+PHs")</f>
        <v>+09:30:00</v>
      </c>
      <c r="G81" t="str" cm="1">
        <f t="array" ref="G81">CHRONO.FORMAT_TIMESPAN(T81,"+PHs")</f>
        <v>+01:00:00</v>
      </c>
      <c r="H81" t="str" cm="1">
        <f t="array" ref="H81">_xlfn.SWITCH(R81,0,"At boundary, no clock change",-1,"End of Clock back",-2, "Clock back", 1,"Clock forward",2, "discontinuity","")</f>
        <v>Clock forward</v>
      </c>
      <c r="I81">
        <v>1917</v>
      </c>
      <c r="J81">
        <v>1</v>
      </c>
      <c r="K81">
        <v>1</v>
      </c>
      <c r="L81" s="62">
        <v>8.3333333333333329E-2</v>
      </c>
      <c r="M81" cm="1">
        <f t="array" ref="M81">CHRONO.MODIFIED_JULIAN_DATE(I81:L81)</f>
        <v>21229.083333333332</v>
      </c>
      <c r="N81">
        <v>1</v>
      </c>
      <c r="O81" cm="1">
        <f t="array" ref="O81:W81">CHRONO.TIMEZONE_OBSERVED($A$2,M81,N81)</f>
        <v>21229.125</v>
      </c>
      <c r="P81">
        <v>21229.125</v>
      </c>
      <c r="Q81">
        <v>21312.125</v>
      </c>
      <c r="R81">
        <v>1</v>
      </c>
      <c r="S81">
        <v>0.39583333333333331</v>
      </c>
      <c r="T81">
        <v>4.1666666666666664E-2</v>
      </c>
      <c r="U81" t="b">
        <v>1</v>
      </c>
      <c r="V81" t="str">
        <v>ACDT</v>
      </c>
      <c r="W81" t="str">
        <v>Australian Central Daylight Time</v>
      </c>
      <c r="Z81">
        <f t="shared" si="2"/>
        <v>21228.729166666668</v>
      </c>
    </row>
    <row r="82" spans="1:26" x14ac:dyDescent="0.25">
      <c r="A82" t="str" cm="1">
        <f t="array" ref="A82">CHRONO.MJDATE_TO_ISO_DATETIME(O82-T82,,"s")</f>
        <v>1917-03-25T01:59:59</v>
      </c>
      <c r="B82" t="str" cm="1">
        <f t="array" ref="B82">CHRONO.MJDATE_TO_ISO_DATETIME(O82,,"s")</f>
        <v>1917-03-25T02:59:59</v>
      </c>
      <c r="C82" t="str">
        <f t="shared" si="1"/>
        <v>ACDT</v>
      </c>
      <c r="D82" t="str" cm="1">
        <f t="array" ref="D82">CHRONO.MJDATE_TO_ISO_DATETIME(P82,,"s")</f>
        <v>1917-01-01T03:00:00</v>
      </c>
      <c r="E82" t="str" cm="1">
        <f t="array" ref="E82">CHRONO.MJDATE_TO_ISO_DATETIME(Q82,,"s")</f>
        <v>1917-03-25T03:00:00</v>
      </c>
      <c r="F82" t="str" cm="1">
        <f t="array" ref="F82">CHRONO.FORMAT_TIMESPAN(S82,"+PHs")</f>
        <v>+09:30:00</v>
      </c>
      <c r="G82" t="str" cm="1">
        <f t="array" ref="G82">CHRONO.FORMAT_TIMESPAN(T82,"+PHs")</f>
        <v>+01:00:00</v>
      </c>
      <c r="H82" t="str" cm="1">
        <f t="array" ref="H82">_xlfn.SWITCH(R82,0,"At boundary, no clock change",-1,"End of Clock back",-2, "Clock back", 1,"Clock forward",2, "discontinuity","")</f>
        <v>Clock back</v>
      </c>
      <c r="I82">
        <v>1917</v>
      </c>
      <c r="J82">
        <v>3</v>
      </c>
      <c r="K82">
        <v>25</v>
      </c>
      <c r="L82" s="62">
        <v>8.3321759259259262E-2</v>
      </c>
      <c r="M82" cm="1">
        <f t="array" ref="M82">CHRONO.MODIFIED_JULIAN_DATE(I82:L82)</f>
        <v>21312.083321759259</v>
      </c>
      <c r="N82">
        <v>1</v>
      </c>
      <c r="O82" cm="1">
        <f t="array" ref="O82:W82">CHRONO.TIMEZONE_OBSERVED($A$2,M82,N82)</f>
        <v>21312.124988425927</v>
      </c>
      <c r="P82">
        <v>21229.125</v>
      </c>
      <c r="Q82">
        <v>21312.125</v>
      </c>
      <c r="R82">
        <v>-2</v>
      </c>
      <c r="S82">
        <v>0.39583333333333331</v>
      </c>
      <c r="T82">
        <v>4.1666666666666664E-2</v>
      </c>
      <c r="U82" t="b">
        <v>1</v>
      </c>
      <c r="V82" t="str">
        <v>ACDT</v>
      </c>
      <c r="W82" t="str">
        <v>Australian Central Daylight Time</v>
      </c>
      <c r="Z82">
        <f t="shared" si="2"/>
        <v>21311.729155092595</v>
      </c>
    </row>
    <row r="83" spans="1:26" x14ac:dyDescent="0.25">
      <c r="A83" t="str" cm="1">
        <f t="array" ref="A83">CHRONO.MJDATE_TO_ISO_DATETIME(O83-T83,,"s")</f>
        <v>1917-03-25T02:00:00</v>
      </c>
      <c r="B83" t="str" cm="1">
        <f t="array" ref="B83">CHRONO.MJDATE_TO_ISO_DATETIME(O83,,"s")</f>
        <v>1917-03-25T02:00:00</v>
      </c>
      <c r="C83" t="str">
        <f t="shared" si="1"/>
        <v>ACST</v>
      </c>
      <c r="D83" t="str" cm="1">
        <f t="array" ref="D83">CHRONO.MJDATE_TO_ISO_DATETIME(P83,,"s")</f>
        <v>1917-03-25T02:00:00</v>
      </c>
      <c r="E83" t="str" cm="1">
        <f t="array" ref="E83">CHRONO.MJDATE_TO_ISO_DATETIME(Q83,,"s")</f>
        <v>1942-01-01T02:00:00</v>
      </c>
      <c r="F83" t="str" cm="1">
        <f t="array" ref="F83">CHRONO.FORMAT_TIMESPAN(S83,"+PHs")</f>
        <v>+09:30:00</v>
      </c>
      <c r="G83" t="str" cm="1">
        <f t="array" ref="G83">CHRONO.FORMAT_TIMESPAN(T83,"+PHs")</f>
        <v>+00:00:00</v>
      </c>
      <c r="H83" t="str" cm="1">
        <f t="array" ref="H83">_xlfn.SWITCH(R83,0,"At boundary, no clock change",-1,"End of Clock back",-2, "Clock back", 1,"Clock forward",2, "discontinuity","")</f>
        <v>End of Clock back</v>
      </c>
      <c r="I83">
        <v>1917</v>
      </c>
      <c r="J83">
        <v>3</v>
      </c>
      <c r="K83">
        <v>25</v>
      </c>
      <c r="L83" s="62">
        <v>8.3333333333333329E-2</v>
      </c>
      <c r="M83" cm="1">
        <f t="array" ref="M83">CHRONO.MODIFIED_JULIAN_DATE(I83:L83)</f>
        <v>21312.083333333332</v>
      </c>
      <c r="N83">
        <v>1</v>
      </c>
      <c r="O83" cm="1">
        <f t="array" ref="O83:W83">CHRONO.TIMEZONE_OBSERVED($A$2,M83,N83)</f>
        <v>21312.083333333332</v>
      </c>
      <c r="P83">
        <v>21312.083333333332</v>
      </c>
      <c r="Q83">
        <v>30360.083333333332</v>
      </c>
      <c r="R83">
        <v>-1</v>
      </c>
      <c r="S83">
        <v>0.39583333333333331</v>
      </c>
      <c r="T83">
        <v>0</v>
      </c>
      <c r="U83" t="b">
        <v>0</v>
      </c>
      <c r="V83" t="str">
        <v>ACST</v>
      </c>
      <c r="W83" t="str">
        <v>Australian Central Standard Time</v>
      </c>
      <c r="Z83">
        <f t="shared" si="2"/>
        <v>21311.6875</v>
      </c>
    </row>
    <row r="84" spans="1:26" x14ac:dyDescent="0.25">
      <c r="A84" t="str" cm="1">
        <f t="array" ref="A84">CHRONO.MJDATE_TO_ISO_DATETIME(O84-T84,,"s")</f>
        <v>1917-03-25T02:59:59</v>
      </c>
      <c r="B84" t="str" cm="1">
        <f t="array" ref="B84">CHRONO.MJDATE_TO_ISO_DATETIME(O84,,"s")</f>
        <v>1917-03-25T02:59:59</v>
      </c>
      <c r="C84" t="str">
        <f t="shared" si="1"/>
        <v>ACST</v>
      </c>
      <c r="D84" t="str" cm="1">
        <f t="array" ref="D84">CHRONO.MJDATE_TO_ISO_DATETIME(P84,,"s")</f>
        <v>1917-03-25T02:00:00</v>
      </c>
      <c r="E84" t="str" cm="1">
        <f t="array" ref="E84">CHRONO.MJDATE_TO_ISO_DATETIME(Q84,,"s")</f>
        <v>1942-01-01T02:00:00</v>
      </c>
      <c r="F84" t="str" cm="1">
        <f t="array" ref="F84">CHRONO.FORMAT_TIMESPAN(S84,"+PHs")</f>
        <v>+09:30:00</v>
      </c>
      <c r="G84" t="str" cm="1">
        <f t="array" ref="G84">CHRONO.FORMAT_TIMESPAN(T84,"+PHs")</f>
        <v>+00:00:00</v>
      </c>
      <c r="H84" t="str" cm="1">
        <f t="array" ref="H84">_xlfn.SWITCH(R84,0,"At boundary, no clock change",-1,"End of Clock back",-2, "Clock back", 1,"Clock forward",2, "discontinuity","")</f>
        <v/>
      </c>
      <c r="I84">
        <v>1917</v>
      </c>
      <c r="J84">
        <v>3</v>
      </c>
      <c r="K84">
        <v>25</v>
      </c>
      <c r="L84" s="62">
        <v>0.12498842592592592</v>
      </c>
      <c r="M84" cm="1">
        <f t="array" ref="M84">CHRONO.MODIFIED_JULIAN_DATE(I84:L84)</f>
        <v>21312.124988425927</v>
      </c>
      <c r="N84">
        <v>1</v>
      </c>
      <c r="O84" cm="1">
        <f t="array" ref="O84:W84">CHRONO.TIMEZONE_OBSERVED($A$2,M84,N84)</f>
        <v>21312.124988425927</v>
      </c>
      <c r="P84">
        <v>21312.083333333332</v>
      </c>
      <c r="Q84">
        <v>30360.083333333332</v>
      </c>
      <c r="R84" t="str">
        <v/>
      </c>
      <c r="S84">
        <v>0.39583333333333331</v>
      </c>
      <c r="T84">
        <v>0</v>
      </c>
      <c r="U84" t="b">
        <v>0</v>
      </c>
      <c r="V84" t="str">
        <v>ACST</v>
      </c>
      <c r="W84" t="str">
        <v>Australian Central Standard Time</v>
      </c>
      <c r="Z84">
        <f t="shared" si="2"/>
        <v>21311.729155092595</v>
      </c>
    </row>
    <row r="85" spans="1:26" x14ac:dyDescent="0.25">
      <c r="A85" t="str" cm="1">
        <f t="array" ref="A85">CHRONO.MJDATE_TO_ISO_DATETIME(O85-T85,,"s")</f>
        <v>1917-03-25T03:00:00</v>
      </c>
      <c r="B85" t="str" cm="1">
        <f t="array" ref="B85">CHRONO.MJDATE_TO_ISO_DATETIME(O85,,"s")</f>
        <v>1917-03-25T03:00:00</v>
      </c>
      <c r="C85" t="str">
        <f t="shared" si="1"/>
        <v>ACST</v>
      </c>
      <c r="D85" t="str" cm="1">
        <f t="array" ref="D85">CHRONO.MJDATE_TO_ISO_DATETIME(P85,,"s")</f>
        <v>1917-03-25T02:00:00</v>
      </c>
      <c r="E85" t="str" cm="1">
        <f t="array" ref="E85">CHRONO.MJDATE_TO_ISO_DATETIME(Q85,,"s")</f>
        <v>1942-01-01T02:00:00</v>
      </c>
      <c r="F85" t="str" cm="1">
        <f t="array" ref="F85">CHRONO.FORMAT_TIMESPAN(S85,"+PHs")</f>
        <v>+09:30:00</v>
      </c>
      <c r="G85" t="str" cm="1">
        <f t="array" ref="G85">CHRONO.FORMAT_TIMESPAN(T85,"+PHs")</f>
        <v>+00:00:00</v>
      </c>
      <c r="H85" t="str" cm="1">
        <f t="array" ref="H85">_xlfn.SWITCH(R85,0,"At boundary, no clock change",-1,"End of Clock back",-2, "Clock back", 1,"Clock forward",2, "discontinuity","")</f>
        <v>End of Clock back</v>
      </c>
      <c r="I85">
        <v>1917</v>
      </c>
      <c r="J85">
        <v>3</v>
      </c>
      <c r="K85">
        <v>25</v>
      </c>
      <c r="L85" s="62">
        <v>0.125</v>
      </c>
      <c r="M85" cm="1">
        <f t="array" ref="M85">CHRONO.MODIFIED_JULIAN_DATE(I85:L85)</f>
        <v>21312.125</v>
      </c>
      <c r="N85">
        <v>1</v>
      </c>
      <c r="O85" cm="1">
        <f t="array" ref="O85:W85">CHRONO.TIMEZONE_OBSERVED($A$2,M85,N85)</f>
        <v>21312.125</v>
      </c>
      <c r="P85">
        <v>21312.083333333332</v>
      </c>
      <c r="Q85">
        <v>30360.083333333332</v>
      </c>
      <c r="R85">
        <v>-1</v>
      </c>
      <c r="S85">
        <v>0.39583333333333331</v>
      </c>
      <c r="T85">
        <v>0</v>
      </c>
      <c r="U85" t="b">
        <v>0</v>
      </c>
      <c r="V85" t="str">
        <v>ACST</v>
      </c>
      <c r="W85" t="str">
        <v>Australian Central Standard Time</v>
      </c>
      <c r="Z85">
        <f t="shared" si="2"/>
        <v>21311.729166666668</v>
      </c>
    </row>
    <row r="86" spans="1:26" x14ac:dyDescent="0.25">
      <c r="A86" t="str" cm="1">
        <f t="array" ref="A86">CHRONO.MJDATE_TO_ISO_DATETIME(O86-T86,,"s")</f>
        <v>1942-01-01T01:59:59</v>
      </c>
      <c r="B86" t="str" cm="1">
        <f t="array" ref="B86">CHRONO.MJDATE_TO_ISO_DATETIME(O86,,"s")</f>
        <v>1942-01-01T01:59:59</v>
      </c>
      <c r="C86" t="str">
        <f t="shared" si="1"/>
        <v>ACST</v>
      </c>
      <c r="D86" t="str" cm="1">
        <f t="array" ref="D86">CHRONO.MJDATE_TO_ISO_DATETIME(P86,,"s")</f>
        <v>1917-03-25T02:00:00</v>
      </c>
      <c r="E86" t="str" cm="1">
        <f t="array" ref="E86">CHRONO.MJDATE_TO_ISO_DATETIME(Q86,,"s")</f>
        <v>1942-01-01T02:00:00</v>
      </c>
      <c r="F86" t="str" cm="1">
        <f t="array" ref="F86">CHRONO.FORMAT_TIMESPAN(S86,"+PHs")</f>
        <v>+09:30:00</v>
      </c>
      <c r="G86" t="str" cm="1">
        <f t="array" ref="G86">CHRONO.FORMAT_TIMESPAN(T86,"+PHs")</f>
        <v>+00:00:00</v>
      </c>
      <c r="H86" t="str" cm="1">
        <f t="array" ref="H86">_xlfn.SWITCH(R86,0,"At boundary, no clock change",-1,"End of Clock back",-2, "Clock back", 1,"Clock forward",2, "discontinuity","")</f>
        <v/>
      </c>
      <c r="I86">
        <v>1942</v>
      </c>
      <c r="J86">
        <v>1</v>
      </c>
      <c r="K86">
        <v>1</v>
      </c>
      <c r="L86" s="62">
        <v>8.3321759259259262E-2</v>
      </c>
      <c r="M86" cm="1">
        <f t="array" ref="M86">CHRONO.MODIFIED_JULIAN_DATE(I86:L86)</f>
        <v>30360.083321759259</v>
      </c>
      <c r="N86">
        <v>1</v>
      </c>
      <c r="O86" cm="1">
        <f t="array" ref="O86:W86">CHRONO.TIMEZONE_OBSERVED($A$2,M86,N86)</f>
        <v>30360.083321759259</v>
      </c>
      <c r="P86">
        <v>21312.083333333332</v>
      </c>
      <c r="Q86">
        <v>30360.083333333332</v>
      </c>
      <c r="R86" t="str">
        <v/>
      </c>
      <c r="S86">
        <v>0.39583333333333331</v>
      </c>
      <c r="T86">
        <v>0</v>
      </c>
      <c r="U86" t="b">
        <v>0</v>
      </c>
      <c r="V86" t="str">
        <v>ACST</v>
      </c>
      <c r="W86" t="str">
        <v>Australian Central Standard Time</v>
      </c>
      <c r="Z86">
        <f t="shared" si="2"/>
        <v>30359.687488425927</v>
      </c>
    </row>
    <row r="87" spans="1:26" x14ac:dyDescent="0.25">
      <c r="A87" t="str" cm="1">
        <f t="array" ref="A87">CHRONO.MJDATE_TO_ISO_DATETIME(O87-T87,,"s")</f>
        <v>1942-01-01T02:00:00</v>
      </c>
      <c r="B87" t="str" cm="1">
        <f t="array" ref="B87">CHRONO.MJDATE_TO_ISO_DATETIME(O87,,"s")</f>
        <v>1942-01-01T03:00:00</v>
      </c>
      <c r="C87" t="str">
        <f t="shared" si="1"/>
        <v>ACDT</v>
      </c>
      <c r="D87" t="str" cm="1">
        <f t="array" ref="D87">CHRONO.MJDATE_TO_ISO_DATETIME(P87,,"s")</f>
        <v>1942-01-01T03:00:00</v>
      </c>
      <c r="E87" t="str" cm="1">
        <f t="array" ref="E87">CHRONO.MJDATE_TO_ISO_DATETIME(Q87,,"s")</f>
        <v>1942-03-29T03:00:00</v>
      </c>
      <c r="F87" t="str" cm="1">
        <f t="array" ref="F87">CHRONO.FORMAT_TIMESPAN(S87,"+PHs")</f>
        <v>+09:30:00</v>
      </c>
      <c r="G87" t="str" cm="1">
        <f t="array" ref="G87">CHRONO.FORMAT_TIMESPAN(T87,"+PHs")</f>
        <v>+01:00:00</v>
      </c>
      <c r="H87" t="str" cm="1">
        <f t="array" ref="H87">_xlfn.SWITCH(R87,0,"At boundary, no clock change",-1,"End of Clock back",-2, "Clock back", 1,"Clock forward",2, "discontinuity","")</f>
        <v>Clock forward</v>
      </c>
      <c r="I87">
        <v>1942</v>
      </c>
      <c r="J87">
        <v>1</v>
      </c>
      <c r="K87">
        <v>1</v>
      </c>
      <c r="L87" s="62">
        <v>8.3333333333333329E-2</v>
      </c>
      <c r="M87" cm="1">
        <f t="array" ref="M87">CHRONO.MODIFIED_JULIAN_DATE(I87:L87)</f>
        <v>30360.083333333332</v>
      </c>
      <c r="N87">
        <v>1</v>
      </c>
      <c r="O87" cm="1">
        <f t="array" ref="O87:W87">CHRONO.TIMEZONE_OBSERVED($A$2,M87,N87)</f>
        <v>30360.125</v>
      </c>
      <c r="P87">
        <v>30360.125</v>
      </c>
      <c r="Q87">
        <v>30447.125</v>
      </c>
      <c r="R87">
        <v>1</v>
      </c>
      <c r="S87">
        <v>0.39583333333333331</v>
      </c>
      <c r="T87">
        <v>4.1666666666666664E-2</v>
      </c>
      <c r="U87" t="b">
        <v>1</v>
      </c>
      <c r="V87" t="str">
        <v>ACDT</v>
      </c>
      <c r="W87" t="str">
        <v>Australian Central Daylight Time</v>
      </c>
      <c r="Z87">
        <f t="shared" si="2"/>
        <v>30359.729166666668</v>
      </c>
    </row>
    <row r="88" spans="1:26" x14ac:dyDescent="0.25">
      <c r="A88" t="str" cm="1">
        <f t="array" ref="A88">CHRONO.MJDATE_TO_ISO_DATETIME(O88-T88,,"s")</f>
        <v>1942-01-01T02:59:59</v>
      </c>
      <c r="B88" t="str" cm="1">
        <f t="array" ref="B88">CHRONO.MJDATE_TO_ISO_DATETIME(O88,,"s")</f>
        <v>1942-01-01T03:59:59</v>
      </c>
      <c r="C88" t="str">
        <f t="shared" si="1"/>
        <v>ACDT</v>
      </c>
      <c r="D88" t="str" cm="1">
        <f t="array" ref="D88">CHRONO.MJDATE_TO_ISO_DATETIME(P88,,"s")</f>
        <v>1942-01-01T03:00:00</v>
      </c>
      <c r="E88" t="str" cm="1">
        <f t="array" ref="E88">CHRONO.MJDATE_TO_ISO_DATETIME(Q88,,"s")</f>
        <v>1942-03-29T03:00:00</v>
      </c>
      <c r="F88" t="str" cm="1">
        <f t="array" ref="F88">CHRONO.FORMAT_TIMESPAN(S88,"+PHs")</f>
        <v>+09:30:00</v>
      </c>
      <c r="G88" t="str" cm="1">
        <f t="array" ref="G88">CHRONO.FORMAT_TIMESPAN(T88,"+PHs")</f>
        <v>+01:00:00</v>
      </c>
      <c r="H88" t="str" cm="1">
        <f t="array" ref="H88">_xlfn.SWITCH(R88,0,"At boundary, no clock change",-1,"End of Clock back",-2, "Clock back", 1,"Clock forward",2, "discontinuity","")</f>
        <v/>
      </c>
      <c r="I88">
        <v>1942</v>
      </c>
      <c r="J88">
        <v>1</v>
      </c>
      <c r="K88">
        <v>1</v>
      </c>
      <c r="L88" s="62">
        <v>0.12498842592592592</v>
      </c>
      <c r="M88" cm="1">
        <f t="array" ref="M88">CHRONO.MODIFIED_JULIAN_DATE(I88:L88)</f>
        <v>30360.124988425927</v>
      </c>
      <c r="N88">
        <v>1</v>
      </c>
      <c r="O88" cm="1">
        <f t="array" ref="O88:W88">CHRONO.TIMEZONE_OBSERVED($A$2,M88,N88)</f>
        <v>30360.166655092595</v>
      </c>
      <c r="P88">
        <v>30360.125</v>
      </c>
      <c r="Q88">
        <v>30447.125</v>
      </c>
      <c r="R88" t="str">
        <v/>
      </c>
      <c r="S88">
        <v>0.39583333333333331</v>
      </c>
      <c r="T88">
        <v>4.1666666666666664E-2</v>
      </c>
      <c r="U88" t="b">
        <v>1</v>
      </c>
      <c r="V88" t="str">
        <v>ACDT</v>
      </c>
      <c r="W88" t="str">
        <v>Australian Central Daylight Time</v>
      </c>
      <c r="Z88">
        <f t="shared" si="2"/>
        <v>30359.770821759263</v>
      </c>
    </row>
    <row r="89" spans="1:26" x14ac:dyDescent="0.25">
      <c r="A89" t="str" cm="1">
        <f t="array" ref="A89">CHRONO.MJDATE_TO_ISO_DATETIME(O89-T89,,"s")</f>
        <v>1942-01-01T03:00:00</v>
      </c>
      <c r="B89" t="str" cm="1">
        <f t="array" ref="B89">CHRONO.MJDATE_TO_ISO_DATETIME(O89,,"s")</f>
        <v>1942-01-01T04:00:00</v>
      </c>
      <c r="C89" t="str">
        <f t="shared" si="1"/>
        <v>ACDT</v>
      </c>
      <c r="D89" t="str" cm="1">
        <f t="array" ref="D89">CHRONO.MJDATE_TO_ISO_DATETIME(P89,,"s")</f>
        <v>1942-01-01T03:00:00</v>
      </c>
      <c r="E89" t="str" cm="1">
        <f t="array" ref="E89">CHRONO.MJDATE_TO_ISO_DATETIME(Q89,,"s")</f>
        <v>1942-03-29T03:00:00</v>
      </c>
      <c r="F89" t="str" cm="1">
        <f t="array" ref="F89">CHRONO.FORMAT_TIMESPAN(S89,"+PHs")</f>
        <v>+09:30:00</v>
      </c>
      <c r="G89" t="str" cm="1">
        <f t="array" ref="G89">CHRONO.FORMAT_TIMESPAN(T89,"+PHs")</f>
        <v>+01:00:00</v>
      </c>
      <c r="H89" t="str" cm="1">
        <f t="array" ref="H89">_xlfn.SWITCH(R89,0,"At boundary, no clock change",-1,"End of Clock back",-2, "Clock back", 1,"Clock forward",2, "discontinuity","")</f>
        <v/>
      </c>
      <c r="I89">
        <v>1942</v>
      </c>
      <c r="J89">
        <v>1</v>
      </c>
      <c r="K89">
        <v>1</v>
      </c>
      <c r="L89" s="62">
        <v>0.125</v>
      </c>
      <c r="M89" cm="1">
        <f t="array" ref="M89">CHRONO.MODIFIED_JULIAN_DATE(I89:L89)</f>
        <v>30360.125</v>
      </c>
      <c r="N89">
        <v>1</v>
      </c>
      <c r="O89" cm="1">
        <f t="array" ref="O89:W89">CHRONO.TIMEZONE_OBSERVED($A$2,M89,N89)</f>
        <v>30360.166666666668</v>
      </c>
      <c r="P89">
        <v>30360.125</v>
      </c>
      <c r="Q89">
        <v>30447.125</v>
      </c>
      <c r="R89" t="str">
        <v/>
      </c>
      <c r="S89">
        <v>0.39583333333333331</v>
      </c>
      <c r="T89">
        <v>4.1666666666666664E-2</v>
      </c>
      <c r="U89" t="b">
        <v>1</v>
      </c>
      <c r="V89" t="str">
        <v>ACDT</v>
      </c>
      <c r="W89" t="str">
        <v>Australian Central Daylight Time</v>
      </c>
      <c r="Z89">
        <f t="shared" si="2"/>
        <v>30359.770833333336</v>
      </c>
    </row>
    <row r="90" spans="1:26" x14ac:dyDescent="0.25">
      <c r="A90" t="str" cm="1">
        <f t="array" ref="A90">CHRONO.MJDATE_TO_ISO_DATETIME(O90-T90,,"s")</f>
        <v>1942-03-29T01:59:00</v>
      </c>
      <c r="B90" t="str" cm="1">
        <f t="array" ref="B90">CHRONO.MJDATE_TO_ISO_DATETIME(O90,,"s")</f>
        <v>1942-03-29T02:59:00</v>
      </c>
      <c r="C90" t="str">
        <f t="shared" si="1"/>
        <v>ACDT</v>
      </c>
      <c r="D90" t="str" cm="1">
        <f t="array" ref="D90">CHRONO.MJDATE_TO_ISO_DATETIME(P90,,"s")</f>
        <v>1942-01-01T03:00:00</v>
      </c>
      <c r="E90" t="str" cm="1">
        <f t="array" ref="E90">CHRONO.MJDATE_TO_ISO_DATETIME(Q90,,"s")</f>
        <v>1942-03-29T03:00:00</v>
      </c>
      <c r="F90" t="str" cm="1">
        <f t="array" ref="F90">CHRONO.FORMAT_TIMESPAN(S90,"+PHs")</f>
        <v>+09:30:00</v>
      </c>
      <c r="G90" t="str" cm="1">
        <f t="array" ref="G90">CHRONO.FORMAT_TIMESPAN(T90,"+PHs")</f>
        <v>+01:00:00</v>
      </c>
      <c r="H90" t="str" cm="1">
        <f t="array" ref="H90">_xlfn.SWITCH(R90,0,"At boundary, no clock change",-1,"End of Clock back",-2, "Clock back", 1,"Clock forward",2, "discontinuity","")</f>
        <v>Clock back</v>
      </c>
      <c r="I90">
        <v>1942</v>
      </c>
      <c r="J90">
        <v>3</v>
      </c>
      <c r="K90">
        <v>29</v>
      </c>
      <c r="L90" s="62">
        <v>8.2638888888888887E-2</v>
      </c>
      <c r="M90" cm="1">
        <f t="array" ref="M90">CHRONO.MODIFIED_JULIAN_DATE(I90:L90)</f>
        <v>30447.082638888889</v>
      </c>
      <c r="N90">
        <v>1</v>
      </c>
      <c r="O90" cm="1">
        <f t="array" ref="O90:W90">CHRONO.TIMEZONE_OBSERVED($A$2,M90,N90)</f>
        <v>30447.124305555557</v>
      </c>
      <c r="P90">
        <v>30360.125</v>
      </c>
      <c r="Q90">
        <v>30447.125</v>
      </c>
      <c r="R90">
        <v>-2</v>
      </c>
      <c r="S90">
        <v>0.39583333333333331</v>
      </c>
      <c r="T90">
        <v>4.1666666666666664E-2</v>
      </c>
      <c r="U90" t="b">
        <v>1</v>
      </c>
      <c r="V90" t="str">
        <v>ACDT</v>
      </c>
      <c r="W90" t="str">
        <v>Australian Central Daylight Time</v>
      </c>
      <c r="Z90">
        <f t="shared" si="2"/>
        <v>30446.728472222225</v>
      </c>
    </row>
    <row r="91" spans="1:26" x14ac:dyDescent="0.25">
      <c r="A91" t="str" cm="1">
        <f t="array" ref="A91">CHRONO.MJDATE_TO_ISO_DATETIME(O91-T91,,"s")</f>
        <v>1942-03-29T02:00:00</v>
      </c>
      <c r="B91" t="str" cm="1">
        <f t="array" ref="B91">CHRONO.MJDATE_TO_ISO_DATETIME(O91,,"s")</f>
        <v>1942-03-29T02:00:00</v>
      </c>
      <c r="C91" t="str">
        <f t="shared" si="1"/>
        <v>ACST</v>
      </c>
      <c r="D91" t="str" cm="1">
        <f t="array" ref="D91">CHRONO.MJDATE_TO_ISO_DATETIME(P91,,"s")</f>
        <v>1942-03-29T02:00:00</v>
      </c>
      <c r="E91" t="str" cm="1">
        <f t="array" ref="E91">CHRONO.MJDATE_TO_ISO_DATETIME(Q91,,"s")</f>
        <v>1942-09-27T02:00:00</v>
      </c>
      <c r="F91" t="str" cm="1">
        <f t="array" ref="F91">CHRONO.FORMAT_TIMESPAN(S91,"+PHs")</f>
        <v>+09:30:00</v>
      </c>
      <c r="G91" t="str" cm="1">
        <f t="array" ref="G91">CHRONO.FORMAT_TIMESPAN(T91,"+PHs")</f>
        <v>+00:00:00</v>
      </c>
      <c r="H91" t="str" cm="1">
        <f t="array" ref="H91">_xlfn.SWITCH(R91,0,"At boundary, no clock change",-1,"End of Clock back",-2, "Clock back", 1,"Clock forward",2, "discontinuity","")</f>
        <v>End of Clock back</v>
      </c>
      <c r="I91">
        <v>1942</v>
      </c>
      <c r="J91">
        <v>3</v>
      </c>
      <c r="K91">
        <v>29</v>
      </c>
      <c r="L91" s="62">
        <v>8.3333333333333329E-2</v>
      </c>
      <c r="M91" cm="1">
        <f t="array" ref="M91">CHRONO.MODIFIED_JULIAN_DATE(I91:L91)</f>
        <v>30447.083333333332</v>
      </c>
      <c r="N91">
        <v>1</v>
      </c>
      <c r="O91" cm="1">
        <f t="array" ref="O91:W91">CHRONO.TIMEZONE_OBSERVED($A$2,M91,N91)</f>
        <v>30447.083333333332</v>
      </c>
      <c r="P91">
        <v>30447.083333333332</v>
      </c>
      <c r="Q91">
        <v>30629.083333333332</v>
      </c>
      <c r="R91">
        <v>-1</v>
      </c>
      <c r="S91">
        <v>0.39583333333333331</v>
      </c>
      <c r="T91">
        <v>0</v>
      </c>
      <c r="U91" t="b">
        <v>0</v>
      </c>
      <c r="V91" t="str">
        <v>ACST</v>
      </c>
      <c r="W91" t="str">
        <v>Australian Central Standard Time</v>
      </c>
      <c r="Z91">
        <f t="shared" si="2"/>
        <v>30446.6875</v>
      </c>
    </row>
    <row r="92" spans="1:26" x14ac:dyDescent="0.25">
      <c r="A92" t="str" cm="1">
        <f t="array" ref="A92">CHRONO.MJDATE_TO_ISO_DATETIME(O92-T92,,"s")</f>
        <v>1942-03-29T02:59:59</v>
      </c>
      <c r="B92" t="str" cm="1">
        <f t="array" ref="B92">CHRONO.MJDATE_TO_ISO_DATETIME(O92,,"s")</f>
        <v>1942-03-29T02:59:59</v>
      </c>
      <c r="C92" t="str">
        <f t="shared" si="1"/>
        <v>ACST</v>
      </c>
      <c r="D92" t="str" cm="1">
        <f t="array" ref="D92">CHRONO.MJDATE_TO_ISO_DATETIME(P92,,"s")</f>
        <v>1942-03-29T02:00:00</v>
      </c>
      <c r="E92" t="str" cm="1">
        <f t="array" ref="E92">CHRONO.MJDATE_TO_ISO_DATETIME(Q92,,"s")</f>
        <v>1942-09-27T02:00:00</v>
      </c>
      <c r="F92" t="str" cm="1">
        <f t="array" ref="F92">CHRONO.FORMAT_TIMESPAN(S92,"+PHs")</f>
        <v>+09:30:00</v>
      </c>
      <c r="G92" t="str" cm="1">
        <f t="array" ref="G92">CHRONO.FORMAT_TIMESPAN(T92,"+PHs")</f>
        <v>+00:00:00</v>
      </c>
      <c r="H92" t="str" cm="1">
        <f t="array" ref="H92">_xlfn.SWITCH(R92,0,"At boundary, no clock change",-1,"End of Clock back",-2, "Clock back", 1,"Clock forward",2, "discontinuity","")</f>
        <v/>
      </c>
      <c r="I92">
        <v>1942</v>
      </c>
      <c r="J92">
        <v>3</v>
      </c>
      <c r="K92">
        <v>29</v>
      </c>
      <c r="L92" s="62">
        <v>0.12498842592592592</v>
      </c>
      <c r="M92" cm="1">
        <f t="array" ref="M92">CHRONO.MODIFIED_JULIAN_DATE(I92:L92)</f>
        <v>30447.124988425927</v>
      </c>
      <c r="N92">
        <v>1</v>
      </c>
      <c r="O92" cm="1">
        <f t="array" ref="O92:W92">CHRONO.TIMEZONE_OBSERVED($A$2,M92,N92)</f>
        <v>30447.124988425927</v>
      </c>
      <c r="P92">
        <v>30447.083333333332</v>
      </c>
      <c r="Q92">
        <v>30629.083333333332</v>
      </c>
      <c r="R92" t="str">
        <v/>
      </c>
      <c r="S92">
        <v>0.39583333333333331</v>
      </c>
      <c r="T92">
        <v>0</v>
      </c>
      <c r="U92" t="b">
        <v>0</v>
      </c>
      <c r="V92" t="str">
        <v>ACST</v>
      </c>
      <c r="W92" t="str">
        <v>Australian Central Standard Time</v>
      </c>
      <c r="Z92">
        <f t="shared" si="2"/>
        <v>30446.729155092595</v>
      </c>
    </row>
    <row r="93" spans="1:26" x14ac:dyDescent="0.25">
      <c r="A93" t="str" cm="1">
        <f t="array" ref="A93">CHRONO.MJDATE_TO_ISO_DATETIME(O93-T93,,"s")</f>
        <v>1942-03-29T03:00:00</v>
      </c>
      <c r="B93" t="str" cm="1">
        <f t="array" ref="B93">CHRONO.MJDATE_TO_ISO_DATETIME(O93,,"s")</f>
        <v>1942-03-29T03:00:00</v>
      </c>
      <c r="C93" t="str">
        <f t="shared" si="1"/>
        <v>ACST</v>
      </c>
      <c r="D93" t="str" cm="1">
        <f t="array" ref="D93">CHRONO.MJDATE_TO_ISO_DATETIME(P93,,"s")</f>
        <v>1942-03-29T02:00:00</v>
      </c>
      <c r="E93" t="str" cm="1">
        <f t="array" ref="E93">CHRONO.MJDATE_TO_ISO_DATETIME(Q93,,"s")</f>
        <v>1942-09-27T02:00:00</v>
      </c>
      <c r="F93" t="str" cm="1">
        <f t="array" ref="F93">CHRONO.FORMAT_TIMESPAN(S93,"+PHs")</f>
        <v>+09:30:00</v>
      </c>
      <c r="G93" t="str" cm="1">
        <f t="array" ref="G93">CHRONO.FORMAT_TIMESPAN(T93,"+PHs")</f>
        <v>+00:00:00</v>
      </c>
      <c r="H93" t="str" cm="1">
        <f t="array" ref="H93">_xlfn.SWITCH(R93,0,"At boundary, no clock change",-1,"End of Clock back",-2, "Clock back", 1,"Clock forward",2, "discontinuity","")</f>
        <v>End of Clock back</v>
      </c>
      <c r="I93">
        <v>1942</v>
      </c>
      <c r="J93">
        <v>3</v>
      </c>
      <c r="K93">
        <v>29</v>
      </c>
      <c r="L93" s="62">
        <v>0.125</v>
      </c>
      <c r="M93" cm="1">
        <f t="array" ref="M93">CHRONO.MODIFIED_JULIAN_DATE(I93:L93)</f>
        <v>30447.125</v>
      </c>
      <c r="N93">
        <v>1</v>
      </c>
      <c r="O93" cm="1">
        <f t="array" ref="O93:W93">CHRONO.TIMEZONE_OBSERVED($A$2,M93,N93)</f>
        <v>30447.125</v>
      </c>
      <c r="P93">
        <v>30447.083333333332</v>
      </c>
      <c r="Q93">
        <v>30629.083333333332</v>
      </c>
      <c r="R93">
        <v>-1</v>
      </c>
      <c r="S93">
        <v>0.39583333333333331</v>
      </c>
      <c r="T93">
        <v>0</v>
      </c>
      <c r="U93" t="b">
        <v>0</v>
      </c>
      <c r="V93" t="str">
        <v>ACST</v>
      </c>
      <c r="W93" t="str">
        <v>Australian Central Standard Time</v>
      </c>
      <c r="Z93">
        <f t="shared" si="2"/>
        <v>30446.729166666668</v>
      </c>
    </row>
    <row r="95" spans="1:26" x14ac:dyDescent="0.25">
      <c r="A95" t="s">
        <v>762</v>
      </c>
    </row>
    <row r="96" spans="1:26" x14ac:dyDescent="0.25">
      <c r="A96" t="s">
        <v>885</v>
      </c>
      <c r="B96" t="s">
        <v>868</v>
      </c>
      <c r="C96" t="s">
        <v>561</v>
      </c>
      <c r="D96" t="s">
        <v>864</v>
      </c>
      <c r="E96" t="s">
        <v>865</v>
      </c>
      <c r="F96" t="s">
        <v>866</v>
      </c>
      <c r="G96" t="s">
        <v>867</v>
      </c>
      <c r="H96" t="s">
        <v>869</v>
      </c>
      <c r="I96" t="s">
        <v>879</v>
      </c>
      <c r="J96" t="s">
        <v>186</v>
      </c>
      <c r="K96" t="s">
        <v>184</v>
      </c>
      <c r="L96" t="s">
        <v>880</v>
      </c>
      <c r="M96" t="s">
        <v>862</v>
      </c>
      <c r="N96" t="s">
        <v>791</v>
      </c>
      <c r="O96" t="s">
        <v>863</v>
      </c>
    </row>
    <row r="97" spans="1:23" x14ac:dyDescent="0.25">
      <c r="A97" t="str" cm="1">
        <f t="array" ref="A97">CHRONO.MJDATE_TO_ISO_DATETIME(O97-T97,,"s")</f>
        <v>1850-01-01T00:00:00</v>
      </c>
      <c r="B97" t="str" cm="1">
        <f t="array" ref="B97">CHRONO.MJDATE_TO_ISO_DATETIME(O97,,"s")</f>
        <v>1850-01-01T00:00:00</v>
      </c>
      <c r="C97" t="str">
        <f>V97</f>
        <v>LMT</v>
      </c>
      <c r="D97" t="str" cm="1">
        <f t="array" ref="D97">CHRONO.MJDATE_TO_ISO_DATETIME(P97,,"s")</f>
        <v/>
      </c>
      <c r="E97" t="str" cm="1">
        <f t="array" ref="E97">CHRONO.MJDATE_TO_ISO_DATETIME(Q97,,"s")</f>
        <v>1895-02-01T00:00:00</v>
      </c>
      <c r="F97" t="str" cm="1">
        <f t="array" ref="F97">CHRONO.FORMAT_TIMESPAN(S97,"+PHs")</f>
        <v>+09:14:20</v>
      </c>
      <c r="G97" t="str" cm="1">
        <f t="array" ref="G97">CHRONO.FORMAT_TIMESPAN(T97,"+PHs")</f>
        <v>+00:00:00</v>
      </c>
      <c r="H97" t="str" cm="1">
        <f t="array" ref="H97">_xlfn.SWITCH(R97,0,"At boundary, no clock change",-1,"End of Clock back",-2, "Clock back", 1,"Clock forward",2, "discontinuity","")</f>
        <v/>
      </c>
      <c r="I97">
        <v>1849</v>
      </c>
      <c r="J97">
        <v>12</v>
      </c>
      <c r="K97">
        <v>31</v>
      </c>
      <c r="L97" s="62">
        <v>0.6150462962964468</v>
      </c>
      <c r="M97" cm="1">
        <f t="array" ref="M97">CHRONO.MODIFIED_JULIAN_DATE(I97:L97)</f>
        <v>-3242.3849537037036</v>
      </c>
      <c r="N97">
        <v>2</v>
      </c>
      <c r="O97" cm="1">
        <f t="array" ref="O97:W97">CHRONO.TIMEZONE_OBSERVED($A$2,M97,N97)</f>
        <v>-3242</v>
      </c>
      <c r="P97" t="str">
        <v/>
      </c>
      <c r="Q97">
        <v>13225</v>
      </c>
      <c r="R97" t="str">
        <v/>
      </c>
      <c r="S97">
        <v>0.38495370370370369</v>
      </c>
      <c r="T97">
        <v>0</v>
      </c>
      <c r="U97" t="b">
        <v>0</v>
      </c>
      <c r="V97" t="str">
        <v>LMT</v>
      </c>
      <c r="W97" t="str">
        <v>Local Mean Time</v>
      </c>
    </row>
    <row r="98" spans="1:23" x14ac:dyDescent="0.25">
      <c r="A98" t="str" cm="1">
        <f t="array" ref="A98">CHRONO.MJDATE_TO_ISO_DATETIME(O98-T98,,"s")</f>
        <v>1895-01-31T23:45:40</v>
      </c>
      <c r="B98" t="str" cm="1">
        <f t="array" ref="B98">CHRONO.MJDATE_TO_ISO_DATETIME(O98,,"s")</f>
        <v>1895-01-31T23:45:40</v>
      </c>
      <c r="C98" t="str">
        <f t="shared" ref="C98:C121" si="3">V98</f>
        <v>LMT</v>
      </c>
      <c r="D98" t="str" cm="1">
        <f t="array" ref="D98">CHRONO.MJDATE_TO_ISO_DATETIME(P98,,"s")</f>
        <v/>
      </c>
      <c r="E98" t="str" cm="1">
        <f t="array" ref="E98">CHRONO.MJDATE_TO_ISO_DATETIME(Q98,,"s")</f>
        <v>1895-02-01T00:00:00</v>
      </c>
      <c r="F98" t="str" cm="1">
        <f t="array" ref="F98">CHRONO.FORMAT_TIMESPAN(S98,"+PHs")</f>
        <v>+09:14:20</v>
      </c>
      <c r="G98" t="str" cm="1">
        <f t="array" ref="G98">CHRONO.FORMAT_TIMESPAN(T98,"+PHs")</f>
        <v>+00:00:00</v>
      </c>
      <c r="H98" t="str" cm="1">
        <f t="array" ref="H98">_xlfn.SWITCH(R98,0,"At boundary, no clock change",-1,"End of Clock back",-2, "Clock back", 1,"Clock forward",2, "discontinuity","")</f>
        <v>Clock back</v>
      </c>
      <c r="I98">
        <v>1895</v>
      </c>
      <c r="J98">
        <v>1</v>
      </c>
      <c r="K98">
        <v>31</v>
      </c>
      <c r="L98" s="62">
        <v>0.60509259259196757</v>
      </c>
      <c r="M98" cm="1">
        <f t="array" ref="M98">CHRONO.MODIFIED_JULIAN_DATE(I98:L98)</f>
        <v>13224.605092592592</v>
      </c>
      <c r="N98">
        <v>2</v>
      </c>
      <c r="O98" cm="1">
        <f t="array" ref="O98:W98">CHRONO.TIMEZONE_OBSERVED($A$2,M98,N98)</f>
        <v>13224.990046296296</v>
      </c>
      <c r="P98" t="str">
        <v/>
      </c>
      <c r="Q98">
        <v>13225</v>
      </c>
      <c r="R98">
        <v>-2</v>
      </c>
      <c r="S98">
        <v>0.38495370370370369</v>
      </c>
      <c r="T98">
        <v>0</v>
      </c>
      <c r="U98" t="b">
        <v>0</v>
      </c>
      <c r="V98" t="str">
        <v>LMT</v>
      </c>
      <c r="W98" t="str">
        <v>Local Mean Time</v>
      </c>
    </row>
    <row r="99" spans="1:23" x14ac:dyDescent="0.25">
      <c r="A99" t="str" cm="1">
        <f t="array" ref="A99">CHRONO.MJDATE_TO_ISO_DATETIME(O99-T99,,"s")</f>
        <v>1895-01-31T23:59:59</v>
      </c>
      <c r="B99" t="str" cm="1">
        <f t="array" ref="B99">CHRONO.MJDATE_TO_ISO_DATETIME(O99,,"s")</f>
        <v>1895-01-31T23:59:59</v>
      </c>
      <c r="C99" t="str">
        <f t="shared" si="3"/>
        <v>LMT</v>
      </c>
      <c r="D99" t="str" cm="1">
        <f t="array" ref="D99">CHRONO.MJDATE_TO_ISO_DATETIME(P99,,"s")</f>
        <v/>
      </c>
      <c r="E99" t="str" cm="1">
        <f t="array" ref="E99">CHRONO.MJDATE_TO_ISO_DATETIME(Q99,,"s")</f>
        <v>1895-02-01T00:00:00</v>
      </c>
      <c r="F99" t="str" cm="1">
        <f t="array" ref="F99">CHRONO.FORMAT_TIMESPAN(S99,"+PHs")</f>
        <v>+09:14:20</v>
      </c>
      <c r="G99" t="str" cm="1">
        <f t="array" ref="G99">CHRONO.FORMAT_TIMESPAN(T99,"+PHs")</f>
        <v>+00:00:00</v>
      </c>
      <c r="H99" t="str" cm="1">
        <f t="array" ref="H99">_xlfn.SWITCH(R99,0,"At boundary, no clock change",-1,"End of Clock back",-2, "Clock back", 1,"Clock forward",2, "discontinuity","")</f>
        <v>Clock back</v>
      </c>
      <c r="I99">
        <v>1895</v>
      </c>
      <c r="J99">
        <v>1</v>
      </c>
      <c r="K99">
        <v>31</v>
      </c>
      <c r="L99" s="62">
        <v>0.61503472222103006</v>
      </c>
      <c r="M99" cm="1">
        <f t="array" ref="M99">CHRONO.MODIFIED_JULIAN_DATE(I99:L99)</f>
        <v>13224.615034722221</v>
      </c>
      <c r="N99">
        <v>2</v>
      </c>
      <c r="O99" cm="1">
        <f t="array" ref="O99:W99">CHRONO.TIMEZONE_OBSERVED($A$2,M99,N99)</f>
        <v>13224.999988425925</v>
      </c>
      <c r="P99" t="str">
        <v/>
      </c>
      <c r="Q99">
        <v>13225</v>
      </c>
      <c r="R99">
        <v>-2</v>
      </c>
      <c r="S99">
        <v>0.38495370370370369</v>
      </c>
      <c r="T99">
        <v>0</v>
      </c>
      <c r="U99" t="b">
        <v>0</v>
      </c>
      <c r="V99" t="str">
        <v>LMT</v>
      </c>
      <c r="W99" t="str">
        <v>Local Mean Time</v>
      </c>
    </row>
    <row r="100" spans="1:23" x14ac:dyDescent="0.25">
      <c r="A100" t="str" cm="1">
        <f t="array" ref="A100">CHRONO.MJDATE_TO_ISO_DATETIME(O100-T100,,"s")</f>
        <v>1895-02-01T00:00:00</v>
      </c>
      <c r="B100" t="str" cm="1">
        <f t="array" ref="B100">CHRONO.MJDATE_TO_ISO_DATETIME(O100,,"s")</f>
        <v>1895-02-01T00:00:00</v>
      </c>
      <c r="C100" t="str">
        <f t="shared" si="3"/>
        <v>ACST</v>
      </c>
      <c r="D100" t="str" cm="1">
        <f t="array" ref="D100">CHRONO.MJDATE_TO_ISO_DATETIME(P100,,"s")</f>
        <v>1895-01-31T23:45:40</v>
      </c>
      <c r="E100" t="str" cm="1">
        <f t="array" ref="E100">CHRONO.MJDATE_TO_ISO_DATETIME(Q100,,"s")</f>
        <v>1899-05-01T00:00:00</v>
      </c>
      <c r="F100" t="str" cm="1">
        <f t="array" ref="F100">CHRONO.FORMAT_TIMESPAN(S100,"+PHs")</f>
        <v>+09:00:00</v>
      </c>
      <c r="G100" t="str" cm="1">
        <f t="array" ref="G100">CHRONO.FORMAT_TIMESPAN(T100,"+PHs")</f>
        <v>+00:00:00</v>
      </c>
      <c r="H100" t="str" cm="1">
        <f t="array" ref="H100">_xlfn.SWITCH(R100,0,"At boundary, no clock change",-1,"End of Clock back",-2, "Clock back", 1,"Clock forward",2, "discontinuity","")</f>
        <v>End of Clock back</v>
      </c>
      <c r="I100">
        <v>1895</v>
      </c>
      <c r="J100">
        <v>1</v>
      </c>
      <c r="K100">
        <v>31</v>
      </c>
      <c r="L100" s="62">
        <v>0.625</v>
      </c>
      <c r="M100" cm="1">
        <f t="array" ref="M100">CHRONO.MODIFIED_JULIAN_DATE(I100:L100)</f>
        <v>13224.625</v>
      </c>
      <c r="N100">
        <v>2</v>
      </c>
      <c r="O100" cm="1">
        <f t="array" ref="O100:W100">CHRONO.TIMEZONE_OBSERVED($A$2,M100,N100)</f>
        <v>13225</v>
      </c>
      <c r="P100">
        <v>13224.990046296296</v>
      </c>
      <c r="Q100">
        <v>14775</v>
      </c>
      <c r="R100">
        <v>-1</v>
      </c>
      <c r="S100">
        <v>0.375</v>
      </c>
      <c r="T100">
        <v>0</v>
      </c>
      <c r="U100" t="b">
        <v>0</v>
      </c>
      <c r="V100" t="str">
        <v>ACST</v>
      </c>
      <c r="W100" t="str">
        <v>Australian Central Standard Time</v>
      </c>
    </row>
    <row r="101" spans="1:23" x14ac:dyDescent="0.25">
      <c r="A101" t="str" cm="1">
        <f t="array" ref="A101">CHRONO.MJDATE_TO_ISO_DATETIME(O101-T101,,"s")</f>
        <v>1899-04-30T23:59:59</v>
      </c>
      <c r="B101" t="str" cm="1">
        <f t="array" ref="B101">CHRONO.MJDATE_TO_ISO_DATETIME(O101,,"s")</f>
        <v>1899-04-30T23:59:59</v>
      </c>
      <c r="C101" t="str">
        <f t="shared" si="3"/>
        <v>ACST</v>
      </c>
      <c r="D101" t="str" cm="1">
        <f t="array" ref="D101">CHRONO.MJDATE_TO_ISO_DATETIME(P101,,"s")</f>
        <v>1895-01-31T23:45:40</v>
      </c>
      <c r="E101" t="str" cm="1">
        <f t="array" ref="E101">CHRONO.MJDATE_TO_ISO_DATETIME(Q101,,"s")</f>
        <v>1899-05-01T00:00:00</v>
      </c>
      <c r="F101" t="str" cm="1">
        <f t="array" ref="F101">CHRONO.FORMAT_TIMESPAN(S101,"+PHs")</f>
        <v>+09:00:00</v>
      </c>
      <c r="G101" t="str" cm="1">
        <f t="array" ref="G101">CHRONO.FORMAT_TIMESPAN(T101,"+PHs")</f>
        <v>+00:00:00</v>
      </c>
      <c r="H101" t="str" cm="1">
        <f t="array" ref="H101">_xlfn.SWITCH(R101,0,"At boundary, no clock change",-1,"End of Clock back",-2, "Clock back", 1,"Clock forward",2, "discontinuity","")</f>
        <v/>
      </c>
      <c r="I101">
        <v>1899</v>
      </c>
      <c r="J101">
        <v>4</v>
      </c>
      <c r="K101">
        <v>30</v>
      </c>
      <c r="L101" s="62">
        <v>0.62498842592503467</v>
      </c>
      <c r="M101" cm="1">
        <f t="array" ref="M101">CHRONO.MODIFIED_JULIAN_DATE(I101:L101)</f>
        <v>14774.624988425925</v>
      </c>
      <c r="N101">
        <v>2</v>
      </c>
      <c r="O101" cm="1">
        <f t="array" ref="O101:W101">CHRONO.TIMEZONE_OBSERVED($A$2,M101,N101)</f>
        <v>14774.999988425925</v>
      </c>
      <c r="P101">
        <v>13224.990046296296</v>
      </c>
      <c r="Q101">
        <v>14775</v>
      </c>
      <c r="R101" t="str">
        <v/>
      </c>
      <c r="S101">
        <v>0.375</v>
      </c>
      <c r="T101">
        <v>0</v>
      </c>
      <c r="U101" t="b">
        <v>0</v>
      </c>
      <c r="V101" t="str">
        <v>ACST</v>
      </c>
      <c r="W101" t="str">
        <v>Australian Central Standard Time</v>
      </c>
    </row>
    <row r="102" spans="1:23" x14ac:dyDescent="0.25">
      <c r="A102" t="str" cm="1">
        <f t="array" ref="A102">CHRONO.MJDATE_TO_ISO_DATETIME(O102-T102,,"s")</f>
        <v>1899-04-30T23:30:00</v>
      </c>
      <c r="B102" t="str" cm="1">
        <f t="array" ref="B102">CHRONO.MJDATE_TO_ISO_DATETIME(O102,,"s")</f>
        <v>1899-04-30T23:30:00</v>
      </c>
      <c r="C102" t="str">
        <f t="shared" si="3"/>
        <v>ACST</v>
      </c>
      <c r="D102" t="str" cm="1">
        <f t="array" ref="D102">CHRONO.MJDATE_TO_ISO_DATETIME(P102,,"s")</f>
        <v>1895-01-31T23:45:40</v>
      </c>
      <c r="E102" t="str" cm="1">
        <f t="array" ref="E102">CHRONO.MJDATE_TO_ISO_DATETIME(Q102,,"s")</f>
        <v>1899-05-01T00:00:00</v>
      </c>
      <c r="F102" t="str" cm="1">
        <f t="array" ref="F102">CHRONO.FORMAT_TIMESPAN(S102,"+PHs")</f>
        <v>+09:00:00</v>
      </c>
      <c r="G102" t="str" cm="1">
        <f t="array" ref="G102">CHRONO.FORMAT_TIMESPAN(T102,"+PHs")</f>
        <v>+00:00:00</v>
      </c>
      <c r="H102" t="str" cm="1">
        <f t="array" ref="H102">_xlfn.SWITCH(R102,0,"At boundary, no clock change",-1,"End of Clock back",-2, "Clock back", 1,"Clock forward",2, "discontinuity","")</f>
        <v/>
      </c>
      <c r="I102">
        <v>1899</v>
      </c>
      <c r="J102">
        <v>4</v>
      </c>
      <c r="K102">
        <v>30</v>
      </c>
      <c r="L102" s="62">
        <v>0.60416666666606478</v>
      </c>
      <c r="M102" cm="1">
        <f t="array" ref="M102">CHRONO.MODIFIED_JULIAN_DATE(I102:L102)</f>
        <v>14774.604166666666</v>
      </c>
      <c r="N102">
        <v>2</v>
      </c>
      <c r="O102" cm="1">
        <f t="array" ref="O102:W102">CHRONO.TIMEZONE_OBSERVED($A$2,M102,N102)</f>
        <v>14774.979166666666</v>
      </c>
      <c r="P102">
        <v>13224.990046296296</v>
      </c>
      <c r="Q102">
        <v>14775</v>
      </c>
      <c r="R102" t="str">
        <v/>
      </c>
      <c r="S102">
        <v>0.375</v>
      </c>
      <c r="T102">
        <v>0</v>
      </c>
      <c r="U102" t="b">
        <v>0</v>
      </c>
      <c r="V102" t="str">
        <v>ACST</v>
      </c>
      <c r="W102" t="str">
        <v>Australian Central Standard Time</v>
      </c>
    </row>
    <row r="103" spans="1:23" x14ac:dyDescent="0.25">
      <c r="A103" t="str" cm="1">
        <f t="array" ref="A103">CHRONO.MJDATE_TO_ISO_DATETIME(O103-T103,,"s")</f>
        <v>1899-04-30T23:59:59</v>
      </c>
      <c r="B103" t="str" cm="1">
        <f t="array" ref="B103">CHRONO.MJDATE_TO_ISO_DATETIME(O103,,"s")</f>
        <v>1899-04-30T23:59:59</v>
      </c>
      <c r="C103" t="str">
        <f t="shared" si="3"/>
        <v>ACST</v>
      </c>
      <c r="D103" t="str" cm="1">
        <f t="array" ref="D103">CHRONO.MJDATE_TO_ISO_DATETIME(P103,,"s")</f>
        <v>1895-01-31T23:45:40</v>
      </c>
      <c r="E103" t="str" cm="1">
        <f t="array" ref="E103">CHRONO.MJDATE_TO_ISO_DATETIME(Q103,,"s")</f>
        <v>1899-05-01T00:00:00</v>
      </c>
      <c r="F103" t="str" cm="1">
        <f t="array" ref="F103">CHRONO.FORMAT_TIMESPAN(S103,"+PHs")</f>
        <v>+09:00:00</v>
      </c>
      <c r="G103" t="str" cm="1">
        <f t="array" ref="G103">CHRONO.FORMAT_TIMESPAN(T103,"+PHs")</f>
        <v>+00:00:00</v>
      </c>
      <c r="H103" t="str" cm="1">
        <f t="array" ref="H103">_xlfn.SWITCH(R103,0,"At boundary, no clock change",-1,"End of Clock back",-2, "Clock back", 1,"Clock forward",2, "discontinuity","")</f>
        <v/>
      </c>
      <c r="I103">
        <v>1899</v>
      </c>
      <c r="J103">
        <v>4</v>
      </c>
      <c r="K103">
        <v>30</v>
      </c>
      <c r="L103" s="62">
        <v>0.62498842592503467</v>
      </c>
      <c r="M103" cm="1">
        <f t="array" ref="M103">CHRONO.MODIFIED_JULIAN_DATE(I103:L103)</f>
        <v>14774.624988425925</v>
      </c>
      <c r="N103">
        <v>2</v>
      </c>
      <c r="O103" cm="1">
        <f t="array" ref="O103:W103">CHRONO.TIMEZONE_OBSERVED($A$2,M103,N103)</f>
        <v>14774.999988425925</v>
      </c>
      <c r="P103">
        <v>13224.990046296296</v>
      </c>
      <c r="Q103">
        <v>14775</v>
      </c>
      <c r="R103" t="str">
        <v/>
      </c>
      <c r="S103">
        <v>0.375</v>
      </c>
      <c r="T103">
        <v>0</v>
      </c>
      <c r="U103" t="b">
        <v>0</v>
      </c>
      <c r="V103" t="str">
        <v>ACST</v>
      </c>
      <c r="W103" t="str">
        <v>Australian Central Standard Time</v>
      </c>
    </row>
    <row r="104" spans="1:23" x14ac:dyDescent="0.25">
      <c r="A104" t="str" cm="1">
        <f t="array" ref="A104">CHRONO.MJDATE_TO_ISO_DATETIME(O104-T104,,"s")</f>
        <v>1899-05-01T00:30:00</v>
      </c>
      <c r="B104" t="str" cm="1">
        <f t="array" ref="B104">CHRONO.MJDATE_TO_ISO_DATETIME(O104,,"s")</f>
        <v>1899-05-01T00:30:00</v>
      </c>
      <c r="C104" t="str">
        <f t="shared" si="3"/>
        <v>ACST</v>
      </c>
      <c r="D104" t="str" cm="1">
        <f t="array" ref="D104">CHRONO.MJDATE_TO_ISO_DATETIME(P104,,"s")</f>
        <v>1899-05-01T00:30:00</v>
      </c>
      <c r="E104" t="str" cm="1">
        <f t="array" ref="E104">CHRONO.MJDATE_TO_ISO_DATETIME(Q104,,"s")</f>
        <v>1917-01-01T02:00:00</v>
      </c>
      <c r="F104" t="str" cm="1">
        <f t="array" ref="F104">CHRONO.FORMAT_TIMESPAN(S104,"+PHs")</f>
        <v>+09:30:00</v>
      </c>
      <c r="G104" t="str" cm="1">
        <f t="array" ref="G104">CHRONO.FORMAT_TIMESPAN(T104,"+PHs")</f>
        <v>+00:00:00</v>
      </c>
      <c r="H104" t="str" cm="1">
        <f t="array" ref="H104">_xlfn.SWITCH(R104,0,"At boundary, no clock change",-1,"End of Clock back",-2, "Clock back", 1,"Clock forward",2, "discontinuity","")</f>
        <v>Clock forward</v>
      </c>
      <c r="I104">
        <v>1899</v>
      </c>
      <c r="J104">
        <v>4</v>
      </c>
      <c r="K104">
        <v>30</v>
      </c>
      <c r="L104" s="62">
        <v>0.625</v>
      </c>
      <c r="M104" cm="1">
        <f t="array" ref="M104">CHRONO.MODIFIED_JULIAN_DATE(I104:L104)</f>
        <v>14774.625</v>
      </c>
      <c r="N104">
        <v>2</v>
      </c>
      <c r="O104" cm="1">
        <f t="array" ref="O104:W104">CHRONO.TIMEZONE_OBSERVED($A$2,M104,N104)</f>
        <v>14775.020833333334</v>
      </c>
      <c r="P104">
        <v>14775.020833333334</v>
      </c>
      <c r="Q104">
        <v>21229.083333333332</v>
      </c>
      <c r="R104">
        <v>1</v>
      </c>
      <c r="S104">
        <v>0.39583333333333331</v>
      </c>
      <c r="T104">
        <v>0</v>
      </c>
      <c r="U104" t="b">
        <v>0</v>
      </c>
      <c r="V104" t="str">
        <v>ACST</v>
      </c>
      <c r="W104" t="str">
        <v>Australian Central Standard Time</v>
      </c>
    </row>
    <row r="105" spans="1:23" x14ac:dyDescent="0.25">
      <c r="A105" t="str" cm="1">
        <f t="array" ref="A105">CHRONO.MJDATE_TO_ISO_DATETIME(O105-T105,,"s")</f>
        <v>1916-12-31T23:59:59</v>
      </c>
      <c r="B105" t="str" cm="1">
        <f t="array" ref="B105">CHRONO.MJDATE_TO_ISO_DATETIME(O105,,"s")</f>
        <v>1916-12-31T23:59:59</v>
      </c>
      <c r="C105" t="str">
        <f t="shared" si="3"/>
        <v>ACST</v>
      </c>
      <c r="D105" t="str" cm="1">
        <f t="array" ref="D105">CHRONO.MJDATE_TO_ISO_DATETIME(P105,,"s")</f>
        <v>1899-05-01T00:30:00</v>
      </c>
      <c r="E105" t="str" cm="1">
        <f t="array" ref="E105">CHRONO.MJDATE_TO_ISO_DATETIME(Q105,,"s")</f>
        <v>1917-01-01T02:00:00</v>
      </c>
      <c r="F105" t="str" cm="1">
        <f t="array" ref="F105">CHRONO.FORMAT_TIMESPAN(S105,"+PHs")</f>
        <v>+09:30:00</v>
      </c>
      <c r="G105" t="str" cm="1">
        <f t="array" ref="G105">CHRONO.FORMAT_TIMESPAN(T105,"+PHs")</f>
        <v>+00:00:00</v>
      </c>
      <c r="H105" t="str" cm="1">
        <f t="array" ref="H105">_xlfn.SWITCH(R105,0,"At boundary, no clock change",-1,"End of Clock back",-2, "Clock back", 1,"Clock forward",2, "discontinuity","")</f>
        <v/>
      </c>
      <c r="I105">
        <v>1916</v>
      </c>
      <c r="J105">
        <v>12</v>
      </c>
      <c r="K105">
        <v>31</v>
      </c>
      <c r="L105" s="62">
        <v>0.60415509259473377</v>
      </c>
      <c r="M105" cm="1">
        <f t="array" ref="M105">CHRONO.MODIFIED_JULIAN_DATE(I105:L105)</f>
        <v>21228.604155092595</v>
      </c>
      <c r="N105">
        <v>2</v>
      </c>
      <c r="O105" cm="1">
        <f t="array" ref="O105:W105">CHRONO.TIMEZONE_OBSERVED($A$2,M105,N105)</f>
        <v>21228.999988425927</v>
      </c>
      <c r="P105">
        <v>14775.020833333334</v>
      </c>
      <c r="Q105">
        <v>21229.083333333332</v>
      </c>
      <c r="R105" t="str">
        <v/>
      </c>
      <c r="S105">
        <v>0.39583333333333331</v>
      </c>
      <c r="T105">
        <v>0</v>
      </c>
      <c r="U105" t="b">
        <v>0</v>
      </c>
      <c r="V105" t="str">
        <v>ACST</v>
      </c>
      <c r="W105" t="str">
        <v>Australian Central Standard Time</v>
      </c>
    </row>
    <row r="106" spans="1:23" x14ac:dyDescent="0.25">
      <c r="A106" t="str" cm="1">
        <f t="array" ref="A106">CHRONO.MJDATE_TO_ISO_DATETIME(O106-T106,,"s")</f>
        <v>1917-01-01T01:59:59</v>
      </c>
      <c r="B106" t="str" cm="1">
        <f t="array" ref="B106">CHRONO.MJDATE_TO_ISO_DATETIME(O106,,"s")</f>
        <v>1917-01-01T01:59:59</v>
      </c>
      <c r="C106" t="str">
        <f t="shared" si="3"/>
        <v>ACST</v>
      </c>
      <c r="D106" t="str" cm="1">
        <f t="array" ref="D106">CHRONO.MJDATE_TO_ISO_DATETIME(P106,,"s")</f>
        <v>1899-05-01T00:30:00</v>
      </c>
      <c r="E106" t="str" cm="1">
        <f t="array" ref="E106">CHRONO.MJDATE_TO_ISO_DATETIME(Q106,,"s")</f>
        <v>1917-01-01T02:00:00</v>
      </c>
      <c r="F106" t="str" cm="1">
        <f t="array" ref="F106">CHRONO.FORMAT_TIMESPAN(S106,"+PHs")</f>
        <v>+09:30:00</v>
      </c>
      <c r="G106" t="str" cm="1">
        <f t="array" ref="G106">CHRONO.FORMAT_TIMESPAN(T106,"+PHs")</f>
        <v>+00:00:00</v>
      </c>
      <c r="H106" t="str" cm="1">
        <f t="array" ref="H106">_xlfn.SWITCH(R106,0,"At boundary, no clock change",-1,"End of Clock back",-2, "Clock back", 1,"Clock forward",2, "discontinuity","")</f>
        <v/>
      </c>
      <c r="I106">
        <v>1916</v>
      </c>
      <c r="J106">
        <v>12</v>
      </c>
      <c r="K106">
        <v>31</v>
      </c>
      <c r="L106" s="62">
        <v>0.68748842592686343</v>
      </c>
      <c r="M106" cm="1">
        <f t="array" ref="M106">CHRONO.MODIFIED_JULIAN_DATE(I106:L106)</f>
        <v>21228.687488425927</v>
      </c>
      <c r="N106">
        <v>2</v>
      </c>
      <c r="O106" cm="1">
        <f t="array" ref="O106:W106">CHRONO.TIMEZONE_OBSERVED($A$2,M106,N106)</f>
        <v>21229.083321759259</v>
      </c>
      <c r="P106">
        <v>14775.020833333334</v>
      </c>
      <c r="Q106">
        <v>21229.083333333332</v>
      </c>
      <c r="R106" t="str">
        <v/>
      </c>
      <c r="S106">
        <v>0.39583333333333331</v>
      </c>
      <c r="T106">
        <v>0</v>
      </c>
      <c r="U106" t="b">
        <v>0</v>
      </c>
      <c r="V106" t="str">
        <v>ACST</v>
      </c>
      <c r="W106" t="str">
        <v>Australian Central Standard Time</v>
      </c>
    </row>
    <row r="107" spans="1:23" x14ac:dyDescent="0.25">
      <c r="A107" t="str" cm="1">
        <f t="array" ref="A107">CHRONO.MJDATE_TO_ISO_DATETIME(O107-T107,,"s")</f>
        <v>1917-01-01T01:00:00</v>
      </c>
      <c r="B107" t="str" cm="1">
        <f t="array" ref="B107">CHRONO.MJDATE_TO_ISO_DATETIME(O107,,"s")</f>
        <v>1917-01-01T01:00:00</v>
      </c>
      <c r="C107" t="str">
        <f t="shared" si="3"/>
        <v>ACST</v>
      </c>
      <c r="D107" t="str" cm="1">
        <f t="array" ref="D107">CHRONO.MJDATE_TO_ISO_DATETIME(P107,,"s")</f>
        <v>1899-05-01T00:30:00</v>
      </c>
      <c r="E107" t="str" cm="1">
        <f t="array" ref="E107">CHRONO.MJDATE_TO_ISO_DATETIME(Q107,,"s")</f>
        <v>1917-01-01T02:00:00</v>
      </c>
      <c r="F107" t="str" cm="1">
        <f t="array" ref="F107">CHRONO.FORMAT_TIMESPAN(S107,"+PHs")</f>
        <v>+09:30:00</v>
      </c>
      <c r="G107" t="str" cm="1">
        <f t="array" ref="G107">CHRONO.FORMAT_TIMESPAN(T107,"+PHs")</f>
        <v>+00:00:00</v>
      </c>
      <c r="H107" t="str" cm="1">
        <f t="array" ref="H107">_xlfn.SWITCH(R107,0,"At boundary, no clock change",-1,"End of Clock back",-2, "Clock back", 1,"Clock forward",2, "discontinuity","")</f>
        <v/>
      </c>
      <c r="I107">
        <v>1916</v>
      </c>
      <c r="J107">
        <v>12</v>
      </c>
      <c r="K107">
        <v>31</v>
      </c>
      <c r="L107" s="62">
        <v>0.64583333333576387</v>
      </c>
      <c r="M107" cm="1">
        <f t="array" ref="M107">CHRONO.MODIFIED_JULIAN_DATE(I107:L107)</f>
        <v>21228.645833333336</v>
      </c>
      <c r="N107">
        <v>2</v>
      </c>
      <c r="O107" cm="1">
        <f t="array" ref="O107:W107">CHRONO.TIMEZONE_OBSERVED($A$2,M107,N107)</f>
        <v>21229.041666666668</v>
      </c>
      <c r="P107">
        <v>14775.020833333334</v>
      </c>
      <c r="Q107">
        <v>21229.083333333332</v>
      </c>
      <c r="R107" t="str">
        <v/>
      </c>
      <c r="S107">
        <v>0.39583333333333331</v>
      </c>
      <c r="T107">
        <v>0</v>
      </c>
      <c r="U107" t="b">
        <v>0</v>
      </c>
      <c r="V107" t="str">
        <v>ACST</v>
      </c>
      <c r="W107" t="str">
        <v>Australian Central Standard Time</v>
      </c>
    </row>
    <row r="108" spans="1:23" x14ac:dyDescent="0.25">
      <c r="A108" t="str" cm="1">
        <f t="array" ref="A108">CHRONO.MJDATE_TO_ISO_DATETIME(O108-T108,,"s")</f>
        <v>1917-01-01T01:59:59</v>
      </c>
      <c r="B108" t="str" cm="1">
        <f t="array" ref="B108">CHRONO.MJDATE_TO_ISO_DATETIME(O108,,"s")</f>
        <v>1917-01-01T01:59:59</v>
      </c>
      <c r="C108" t="str">
        <f t="shared" si="3"/>
        <v>ACST</v>
      </c>
      <c r="D108" t="str" cm="1">
        <f t="array" ref="D108">CHRONO.MJDATE_TO_ISO_DATETIME(P108,,"s")</f>
        <v>1899-05-01T00:30:00</v>
      </c>
      <c r="E108" t="str" cm="1">
        <f t="array" ref="E108">CHRONO.MJDATE_TO_ISO_DATETIME(Q108,,"s")</f>
        <v>1917-01-01T02:00:00</v>
      </c>
      <c r="F108" t="str" cm="1">
        <f t="array" ref="F108">CHRONO.FORMAT_TIMESPAN(S108,"+PHs")</f>
        <v>+09:30:00</v>
      </c>
      <c r="G108" t="str" cm="1">
        <f t="array" ref="G108">CHRONO.FORMAT_TIMESPAN(T108,"+PHs")</f>
        <v>+00:00:00</v>
      </c>
      <c r="H108" t="str" cm="1">
        <f t="array" ref="H108">_xlfn.SWITCH(R108,0,"At boundary, no clock change",-1,"End of Clock back",-2, "Clock back", 1,"Clock forward",2, "discontinuity","")</f>
        <v/>
      </c>
      <c r="I108">
        <v>1916</v>
      </c>
      <c r="J108">
        <v>12</v>
      </c>
      <c r="K108">
        <v>31</v>
      </c>
      <c r="L108" s="62">
        <v>0.68748842592686343</v>
      </c>
      <c r="M108" cm="1">
        <f t="array" ref="M108">CHRONO.MODIFIED_JULIAN_DATE(I108:L108)</f>
        <v>21228.687488425927</v>
      </c>
      <c r="N108">
        <v>2</v>
      </c>
      <c r="O108" cm="1">
        <f t="array" ref="O108:W108">CHRONO.TIMEZONE_OBSERVED($A$2,M108,N108)</f>
        <v>21229.083321759259</v>
      </c>
      <c r="P108">
        <v>14775.020833333334</v>
      </c>
      <c r="Q108">
        <v>21229.083333333332</v>
      </c>
      <c r="R108" t="str">
        <v/>
      </c>
      <c r="S108">
        <v>0.39583333333333331</v>
      </c>
      <c r="T108">
        <v>0</v>
      </c>
      <c r="U108" t="b">
        <v>0</v>
      </c>
      <c r="V108" t="str">
        <v>ACST</v>
      </c>
      <c r="W108" t="str">
        <v>Australian Central Standard Time</v>
      </c>
    </row>
    <row r="109" spans="1:23" x14ac:dyDescent="0.25">
      <c r="A109" t="str" cm="1">
        <f t="array" ref="A109">CHRONO.MJDATE_TO_ISO_DATETIME(O109-T109,,"s")</f>
        <v>1917-01-01T03:00:00</v>
      </c>
      <c r="B109" t="str" cm="1">
        <f t="array" ref="B109">CHRONO.MJDATE_TO_ISO_DATETIME(O109,,"s")</f>
        <v>1917-01-01T04:00:00</v>
      </c>
      <c r="C109" t="str">
        <f t="shared" si="3"/>
        <v>ACDT</v>
      </c>
      <c r="D109" t="str" cm="1">
        <f t="array" ref="D109">CHRONO.MJDATE_TO_ISO_DATETIME(P109,,"s")</f>
        <v>1917-01-01T03:00:00</v>
      </c>
      <c r="E109" t="str" cm="1">
        <f t="array" ref="E109">CHRONO.MJDATE_TO_ISO_DATETIME(Q109,,"s")</f>
        <v>1917-03-25T03:00:00</v>
      </c>
      <c r="F109" t="str" cm="1">
        <f t="array" ref="F109">CHRONO.FORMAT_TIMESPAN(S109,"+PHs")</f>
        <v>+09:30:00</v>
      </c>
      <c r="G109" t="str" cm="1">
        <f t="array" ref="G109">CHRONO.FORMAT_TIMESPAN(T109,"+PHs")</f>
        <v>+01:00:00</v>
      </c>
      <c r="H109" t="str" cm="1">
        <f t="array" ref="H109">_xlfn.SWITCH(R109,0,"At boundary, no clock change",-1,"End of Clock back",-2, "Clock back", 1,"Clock forward",2, "discontinuity","")</f>
        <v/>
      </c>
      <c r="I109">
        <v>1916</v>
      </c>
      <c r="J109">
        <v>12</v>
      </c>
      <c r="K109">
        <v>31</v>
      </c>
      <c r="L109" s="62">
        <v>0.72916666666788199</v>
      </c>
      <c r="M109" cm="1">
        <f t="array" ref="M109">CHRONO.MODIFIED_JULIAN_DATE(I109:L109)</f>
        <v>21228.729166666668</v>
      </c>
      <c r="N109">
        <v>2</v>
      </c>
      <c r="O109" cm="1">
        <f t="array" ref="O109:W109">CHRONO.TIMEZONE_OBSERVED($A$2,M109,N109)</f>
        <v>21229.166666666668</v>
      </c>
      <c r="P109">
        <v>21229.125</v>
      </c>
      <c r="Q109">
        <v>21312.125</v>
      </c>
      <c r="R109" t="str">
        <v/>
      </c>
      <c r="S109">
        <v>0.39583333333333331</v>
      </c>
      <c r="T109">
        <v>4.1666666666666664E-2</v>
      </c>
      <c r="U109" t="b">
        <v>1</v>
      </c>
      <c r="V109" t="str">
        <v>ACDT</v>
      </c>
      <c r="W109" t="str">
        <v>Australian Central Daylight Time</v>
      </c>
    </row>
    <row r="110" spans="1:23" x14ac:dyDescent="0.25">
      <c r="A110" t="str" cm="1">
        <f t="array" ref="A110">CHRONO.MJDATE_TO_ISO_DATETIME(O110-T110,,"s")</f>
        <v>1917-03-25T02:59:59</v>
      </c>
      <c r="B110" t="str" cm="1">
        <f t="array" ref="B110">CHRONO.MJDATE_TO_ISO_DATETIME(O110,,"s")</f>
        <v>1917-03-25T02:59:59</v>
      </c>
      <c r="C110" t="str">
        <f t="shared" si="3"/>
        <v>ACST</v>
      </c>
      <c r="D110" t="str" cm="1">
        <f t="array" ref="D110">CHRONO.MJDATE_TO_ISO_DATETIME(P110,,"s")</f>
        <v>1917-03-25T02:00:00</v>
      </c>
      <c r="E110" t="str" cm="1">
        <f t="array" ref="E110">CHRONO.MJDATE_TO_ISO_DATETIME(Q110,,"s")</f>
        <v>1942-01-01T02:00:00</v>
      </c>
      <c r="F110" t="str" cm="1">
        <f t="array" ref="F110">CHRONO.FORMAT_TIMESPAN(S110,"+PHs")</f>
        <v>+09:30:00</v>
      </c>
      <c r="G110" t="str" cm="1">
        <f t="array" ref="G110">CHRONO.FORMAT_TIMESPAN(T110,"+PHs")</f>
        <v>+00:00:00</v>
      </c>
      <c r="H110" t="str" cm="1">
        <f t="array" ref="H110">_xlfn.SWITCH(R110,0,"At boundary, no clock change",-1,"End of Clock back",-2, "Clock back", 1,"Clock forward",2, "discontinuity","")</f>
        <v/>
      </c>
      <c r="I110">
        <v>1917</v>
      </c>
      <c r="J110">
        <v>3</v>
      </c>
      <c r="K110">
        <v>24</v>
      </c>
      <c r="L110" s="62">
        <v>0.72915509259473377</v>
      </c>
      <c r="M110" cm="1">
        <f t="array" ref="M110">CHRONO.MODIFIED_JULIAN_DATE(I110:L110)</f>
        <v>21311.729155092595</v>
      </c>
      <c r="N110">
        <v>2</v>
      </c>
      <c r="O110" cm="1">
        <f t="array" ref="O110:W110">CHRONO.TIMEZONE_OBSERVED($A$2,M110,N110)</f>
        <v>21312.124988425927</v>
      </c>
      <c r="P110">
        <v>21312.083333333332</v>
      </c>
      <c r="Q110">
        <v>30360.083333333332</v>
      </c>
      <c r="R110" t="str">
        <v/>
      </c>
      <c r="S110">
        <v>0.39583333333333331</v>
      </c>
      <c r="T110">
        <v>0</v>
      </c>
      <c r="U110" t="b">
        <v>0</v>
      </c>
      <c r="V110" t="str">
        <v>ACST</v>
      </c>
      <c r="W110" t="str">
        <v>Australian Central Standard Time</v>
      </c>
    </row>
    <row r="111" spans="1:23" x14ac:dyDescent="0.25">
      <c r="A111" t="str" cm="1">
        <f t="array" ref="A111">CHRONO.MJDATE_TO_ISO_DATETIME(O111-T111,,"s")</f>
        <v>1917-03-25T02:00:00</v>
      </c>
      <c r="B111" t="str" cm="1">
        <f t="array" ref="B111">CHRONO.MJDATE_TO_ISO_DATETIME(O111,,"s")</f>
        <v>1917-03-25T02:00:00</v>
      </c>
      <c r="C111" t="str">
        <f t="shared" si="3"/>
        <v>ACST</v>
      </c>
      <c r="D111" t="str" cm="1">
        <f t="array" ref="D111">CHRONO.MJDATE_TO_ISO_DATETIME(P111,,"s")</f>
        <v>1917-03-25T02:00:00</v>
      </c>
      <c r="E111" t="str" cm="1">
        <f t="array" ref="E111">CHRONO.MJDATE_TO_ISO_DATETIME(Q111,,"s")</f>
        <v>1942-01-01T02:00:00</v>
      </c>
      <c r="F111" t="str" cm="1">
        <f t="array" ref="F111">CHRONO.FORMAT_TIMESPAN(S111,"+PHs")</f>
        <v>+09:30:00</v>
      </c>
      <c r="G111" t="str" cm="1">
        <f t="array" ref="G111">CHRONO.FORMAT_TIMESPAN(T111,"+PHs")</f>
        <v>+00:00:00</v>
      </c>
      <c r="H111" t="str" cm="1">
        <f t="array" ref="H111">_xlfn.SWITCH(R111,0,"At boundary, no clock change",-1,"End of Clock back",-2, "Clock back", 1,"Clock forward",2, "discontinuity","")</f>
        <v>End of Clock back</v>
      </c>
      <c r="I111">
        <v>1917</v>
      </c>
      <c r="J111">
        <v>3</v>
      </c>
      <c r="K111">
        <v>24</v>
      </c>
      <c r="L111" s="62">
        <v>0.6875</v>
      </c>
      <c r="M111" cm="1">
        <f t="array" ref="M111">CHRONO.MODIFIED_JULIAN_DATE(I111:L111)</f>
        <v>21311.6875</v>
      </c>
      <c r="N111">
        <v>2</v>
      </c>
      <c r="O111" cm="1">
        <f t="array" ref="O111:W111">CHRONO.TIMEZONE_OBSERVED($A$2,M111,N111)</f>
        <v>21312.083333333332</v>
      </c>
      <c r="P111">
        <v>21312.083333333332</v>
      </c>
      <c r="Q111">
        <v>30360.083333333332</v>
      </c>
      <c r="R111">
        <v>-1</v>
      </c>
      <c r="S111">
        <v>0.39583333333333331</v>
      </c>
      <c r="T111">
        <v>0</v>
      </c>
      <c r="U111" t="b">
        <v>0</v>
      </c>
      <c r="V111" t="str">
        <v>ACST</v>
      </c>
      <c r="W111" t="str">
        <v>Australian Central Standard Time</v>
      </c>
    </row>
    <row r="112" spans="1:23" x14ac:dyDescent="0.25">
      <c r="A112" t="str" cm="1">
        <f t="array" ref="A112">CHRONO.MJDATE_TO_ISO_DATETIME(O112-T112,,"s")</f>
        <v>1917-03-25T02:59:59</v>
      </c>
      <c r="B112" t="str" cm="1">
        <f t="array" ref="B112">CHRONO.MJDATE_TO_ISO_DATETIME(O112,,"s")</f>
        <v>1917-03-25T02:59:59</v>
      </c>
      <c r="C112" t="str">
        <f t="shared" si="3"/>
        <v>ACST</v>
      </c>
      <c r="D112" t="str" cm="1">
        <f t="array" ref="D112">CHRONO.MJDATE_TO_ISO_DATETIME(P112,,"s")</f>
        <v>1917-03-25T02:00:00</v>
      </c>
      <c r="E112" t="str" cm="1">
        <f t="array" ref="E112">CHRONO.MJDATE_TO_ISO_DATETIME(Q112,,"s")</f>
        <v>1942-01-01T02:00:00</v>
      </c>
      <c r="F112" t="str" cm="1">
        <f t="array" ref="F112">CHRONO.FORMAT_TIMESPAN(S112,"+PHs")</f>
        <v>+09:30:00</v>
      </c>
      <c r="G112" t="str" cm="1">
        <f t="array" ref="G112">CHRONO.FORMAT_TIMESPAN(T112,"+PHs")</f>
        <v>+00:00:00</v>
      </c>
      <c r="H112" t="str" cm="1">
        <f t="array" ref="H112">_xlfn.SWITCH(R112,0,"At boundary, no clock change",-1,"End of Clock back",-2, "Clock back", 1,"Clock forward",2, "discontinuity","")</f>
        <v/>
      </c>
      <c r="I112">
        <v>1917</v>
      </c>
      <c r="J112">
        <v>3</v>
      </c>
      <c r="K112">
        <v>24</v>
      </c>
      <c r="L112" s="62">
        <v>0.72915509259473377</v>
      </c>
      <c r="M112" cm="1">
        <f t="array" ref="M112">CHRONO.MODIFIED_JULIAN_DATE(I112:L112)</f>
        <v>21311.729155092595</v>
      </c>
      <c r="N112">
        <v>2</v>
      </c>
      <c r="O112" cm="1">
        <f t="array" ref="O112:W112">CHRONO.TIMEZONE_OBSERVED($A$2,M112,N112)</f>
        <v>21312.124988425927</v>
      </c>
      <c r="P112">
        <v>21312.083333333332</v>
      </c>
      <c r="Q112">
        <v>30360.083333333332</v>
      </c>
      <c r="R112" t="str">
        <v/>
      </c>
      <c r="S112">
        <v>0.39583333333333331</v>
      </c>
      <c r="T112">
        <v>0</v>
      </c>
      <c r="U112" t="b">
        <v>0</v>
      </c>
      <c r="V112" t="str">
        <v>ACST</v>
      </c>
      <c r="W112" t="str">
        <v>Australian Central Standard Time</v>
      </c>
    </row>
    <row r="113" spans="1:23" x14ac:dyDescent="0.25">
      <c r="A113" t="str" cm="1">
        <f t="array" ref="A113">CHRONO.MJDATE_TO_ISO_DATETIME(O113-T113,,"s")</f>
        <v>1917-03-25T03:00:00</v>
      </c>
      <c r="B113" t="str" cm="1">
        <f t="array" ref="B113">CHRONO.MJDATE_TO_ISO_DATETIME(O113,,"s")</f>
        <v>1917-03-25T03:00:00</v>
      </c>
      <c r="C113" t="str">
        <f t="shared" si="3"/>
        <v>ACST</v>
      </c>
      <c r="D113" t="str" cm="1">
        <f t="array" ref="D113">CHRONO.MJDATE_TO_ISO_DATETIME(P113,,"s")</f>
        <v>1917-03-25T02:00:00</v>
      </c>
      <c r="E113" t="str" cm="1">
        <f t="array" ref="E113">CHRONO.MJDATE_TO_ISO_DATETIME(Q113,,"s")</f>
        <v>1942-01-01T02:00:00</v>
      </c>
      <c r="F113" t="str" cm="1">
        <f t="array" ref="F113">CHRONO.FORMAT_TIMESPAN(S113,"+PHs")</f>
        <v>+09:30:00</v>
      </c>
      <c r="G113" t="str" cm="1">
        <f t="array" ref="G113">CHRONO.FORMAT_TIMESPAN(T113,"+PHs")</f>
        <v>+00:00:00</v>
      </c>
      <c r="H113" t="str" cm="1">
        <f t="array" ref="H113">_xlfn.SWITCH(R113,0,"At boundary, no clock change",-1,"End of Clock back",-2, "Clock back", 1,"Clock forward",2, "discontinuity","")</f>
        <v>End of Clock back</v>
      </c>
      <c r="I113">
        <v>1917</v>
      </c>
      <c r="J113">
        <v>3</v>
      </c>
      <c r="K113">
        <v>24</v>
      </c>
      <c r="L113" s="62">
        <v>0.72916666666788199</v>
      </c>
      <c r="M113" cm="1">
        <f t="array" ref="M113">CHRONO.MODIFIED_JULIAN_DATE(I113:L113)</f>
        <v>21311.729166666668</v>
      </c>
      <c r="N113">
        <v>2</v>
      </c>
      <c r="O113" cm="1">
        <f t="array" ref="O113:W113">CHRONO.TIMEZONE_OBSERVED($A$2,M113,N113)</f>
        <v>21312.125</v>
      </c>
      <c r="P113">
        <v>21312.083333333332</v>
      </c>
      <c r="Q113">
        <v>30360.083333333332</v>
      </c>
      <c r="R113">
        <v>-1</v>
      </c>
      <c r="S113">
        <v>0.39583333333333331</v>
      </c>
      <c r="T113">
        <v>0</v>
      </c>
      <c r="U113" t="b">
        <v>0</v>
      </c>
      <c r="V113" t="str">
        <v>ACST</v>
      </c>
      <c r="W113" t="str">
        <v>Australian Central Standard Time</v>
      </c>
    </row>
    <row r="114" spans="1:23" x14ac:dyDescent="0.25">
      <c r="A114" t="str" cm="1">
        <f t="array" ref="A114">CHRONO.MJDATE_TO_ISO_DATETIME(O114-T114,,"s")</f>
        <v>1942-01-01T01:59:59</v>
      </c>
      <c r="B114" t="str" cm="1">
        <f t="array" ref="B114">CHRONO.MJDATE_TO_ISO_DATETIME(O114,,"s")</f>
        <v>1942-01-01T01:59:59</v>
      </c>
      <c r="C114" t="str">
        <f t="shared" si="3"/>
        <v>ACST</v>
      </c>
      <c r="D114" t="str" cm="1">
        <f t="array" ref="D114">CHRONO.MJDATE_TO_ISO_DATETIME(P114,,"s")</f>
        <v>1917-03-25T02:00:00</v>
      </c>
      <c r="E114" t="str" cm="1">
        <f t="array" ref="E114">CHRONO.MJDATE_TO_ISO_DATETIME(Q114,,"s")</f>
        <v>1942-01-01T02:00:00</v>
      </c>
      <c r="F114" t="str" cm="1">
        <f t="array" ref="F114">CHRONO.FORMAT_TIMESPAN(S114,"+PHs")</f>
        <v>+09:30:00</v>
      </c>
      <c r="G114" t="str" cm="1">
        <f t="array" ref="G114">CHRONO.FORMAT_TIMESPAN(T114,"+PHs")</f>
        <v>+00:00:00</v>
      </c>
      <c r="H114" t="str" cm="1">
        <f t="array" ref="H114">_xlfn.SWITCH(R114,0,"At boundary, no clock change",-1,"End of Clock back",-2, "Clock back", 1,"Clock forward",2, "discontinuity","")</f>
        <v/>
      </c>
      <c r="I114">
        <v>1941</v>
      </c>
      <c r="J114">
        <v>12</v>
      </c>
      <c r="K114">
        <v>31</v>
      </c>
      <c r="L114" s="62">
        <v>0.68748842592686343</v>
      </c>
      <c r="M114" cm="1">
        <f t="array" ref="M114">CHRONO.MODIFIED_JULIAN_DATE(I114:L114)</f>
        <v>30359.687488425927</v>
      </c>
      <c r="N114">
        <v>2</v>
      </c>
      <c r="O114" cm="1">
        <f t="array" ref="O114:W114">CHRONO.TIMEZONE_OBSERVED($A$2,M114,N114)</f>
        <v>30360.083321759259</v>
      </c>
      <c r="P114">
        <v>21312.083333333332</v>
      </c>
      <c r="Q114">
        <v>30360.083333333332</v>
      </c>
      <c r="R114" t="str">
        <v/>
      </c>
      <c r="S114">
        <v>0.39583333333333331</v>
      </c>
      <c r="T114">
        <v>0</v>
      </c>
      <c r="U114" t="b">
        <v>0</v>
      </c>
      <c r="V114" t="str">
        <v>ACST</v>
      </c>
      <c r="W114" t="str">
        <v>Australian Central Standard Time</v>
      </c>
    </row>
    <row r="115" spans="1:23" x14ac:dyDescent="0.25">
      <c r="A115" t="str" cm="1">
        <f t="array" ref="A115">CHRONO.MJDATE_TO_ISO_DATETIME(O115-T115,,"s")</f>
        <v>1942-01-01T03:00:00</v>
      </c>
      <c r="B115" t="str" cm="1">
        <f t="array" ref="B115">CHRONO.MJDATE_TO_ISO_DATETIME(O115,,"s")</f>
        <v>1942-01-01T04:00:00</v>
      </c>
      <c r="C115" t="str">
        <f t="shared" si="3"/>
        <v>ACDT</v>
      </c>
      <c r="D115" t="str" cm="1">
        <f t="array" ref="D115">CHRONO.MJDATE_TO_ISO_DATETIME(P115,,"s")</f>
        <v>1942-01-01T03:00:00</v>
      </c>
      <c r="E115" t="str" cm="1">
        <f t="array" ref="E115">CHRONO.MJDATE_TO_ISO_DATETIME(Q115,,"s")</f>
        <v>1942-03-29T03:00:00</v>
      </c>
      <c r="F115" t="str" cm="1">
        <f t="array" ref="F115">CHRONO.FORMAT_TIMESPAN(S115,"+PHs")</f>
        <v>+09:30:00</v>
      </c>
      <c r="G115" t="str" cm="1">
        <f t="array" ref="G115">CHRONO.FORMAT_TIMESPAN(T115,"+PHs")</f>
        <v>+01:00:00</v>
      </c>
      <c r="H115" t="str" cm="1">
        <f t="array" ref="H115">_xlfn.SWITCH(R115,0,"At boundary, no clock change",-1,"End of Clock back",-2, "Clock back", 1,"Clock forward",2, "discontinuity","")</f>
        <v/>
      </c>
      <c r="I115">
        <v>1941</v>
      </c>
      <c r="J115">
        <v>12</v>
      </c>
      <c r="K115">
        <v>31</v>
      </c>
      <c r="L115" s="62">
        <v>0.72916666666788199</v>
      </c>
      <c r="M115" cm="1">
        <f t="array" ref="M115">CHRONO.MODIFIED_JULIAN_DATE(I115:L115)</f>
        <v>30359.729166666668</v>
      </c>
      <c r="N115">
        <v>2</v>
      </c>
      <c r="O115" cm="1">
        <f t="array" ref="O115:W115">CHRONO.TIMEZONE_OBSERVED($A$2,M115,N115)</f>
        <v>30360.166666666668</v>
      </c>
      <c r="P115">
        <v>30360.125</v>
      </c>
      <c r="Q115">
        <v>30447.125</v>
      </c>
      <c r="R115" t="str">
        <v/>
      </c>
      <c r="S115">
        <v>0.39583333333333331</v>
      </c>
      <c r="T115">
        <v>4.1666666666666664E-2</v>
      </c>
      <c r="U115" t="b">
        <v>1</v>
      </c>
      <c r="V115" t="str">
        <v>ACDT</v>
      </c>
      <c r="W115" t="str">
        <v>Australian Central Daylight Time</v>
      </c>
    </row>
    <row r="116" spans="1:23" x14ac:dyDescent="0.25">
      <c r="A116" t="str" cm="1">
        <f t="array" ref="A116">CHRONO.MJDATE_TO_ISO_DATETIME(O116-T116,,"s")</f>
        <v>1942-01-01T03:59:59</v>
      </c>
      <c r="B116" t="str" cm="1">
        <f t="array" ref="B116">CHRONO.MJDATE_TO_ISO_DATETIME(O116,,"s")</f>
        <v>1942-01-01T04:59:59</v>
      </c>
      <c r="C116" t="str">
        <f t="shared" si="3"/>
        <v>ACDT</v>
      </c>
      <c r="D116" t="str" cm="1">
        <f t="array" ref="D116">CHRONO.MJDATE_TO_ISO_DATETIME(P116,,"s")</f>
        <v>1942-01-01T03:00:00</v>
      </c>
      <c r="E116" t="str" cm="1">
        <f t="array" ref="E116">CHRONO.MJDATE_TO_ISO_DATETIME(Q116,,"s")</f>
        <v>1942-03-29T03:00:00</v>
      </c>
      <c r="F116" t="str" cm="1">
        <f t="array" ref="F116">CHRONO.FORMAT_TIMESPAN(S116,"+PHs")</f>
        <v>+09:30:00</v>
      </c>
      <c r="G116" t="str" cm="1">
        <f t="array" ref="G116">CHRONO.FORMAT_TIMESPAN(T116,"+PHs")</f>
        <v>+01:00:00</v>
      </c>
      <c r="H116" t="str" cm="1">
        <f t="array" ref="H116">_xlfn.SWITCH(R116,0,"At boundary, no clock change",-1,"End of Clock back",-2, "Clock back", 1,"Clock forward",2, "discontinuity","")</f>
        <v/>
      </c>
      <c r="I116">
        <v>1941</v>
      </c>
      <c r="J116">
        <v>12</v>
      </c>
      <c r="K116">
        <v>31</v>
      </c>
      <c r="L116" s="62">
        <v>0.77082175926261576</v>
      </c>
      <c r="M116" cm="1">
        <f t="array" ref="M116">CHRONO.MODIFIED_JULIAN_DATE(I116:L116)</f>
        <v>30359.770821759263</v>
      </c>
      <c r="N116">
        <v>2</v>
      </c>
      <c r="O116" cm="1">
        <f t="array" ref="O116:W116">CHRONO.TIMEZONE_OBSERVED($A$2,M116,N116)</f>
        <v>30360.208321759263</v>
      </c>
      <c r="P116">
        <v>30360.125</v>
      </c>
      <c r="Q116">
        <v>30447.125</v>
      </c>
      <c r="R116" t="str">
        <v/>
      </c>
      <c r="S116">
        <v>0.39583333333333331</v>
      </c>
      <c r="T116">
        <v>4.1666666666666664E-2</v>
      </c>
      <c r="U116" t="b">
        <v>1</v>
      </c>
      <c r="V116" t="str">
        <v>ACDT</v>
      </c>
      <c r="W116" t="str">
        <v>Australian Central Daylight Time</v>
      </c>
    </row>
    <row r="117" spans="1:23" x14ac:dyDescent="0.25">
      <c r="A117" t="str" cm="1">
        <f t="array" ref="A117">CHRONO.MJDATE_TO_ISO_DATETIME(O117-T117,,"s")</f>
        <v>1942-01-01T04:00:00</v>
      </c>
      <c r="B117" t="str" cm="1">
        <f t="array" ref="B117">CHRONO.MJDATE_TO_ISO_DATETIME(O117,,"s")</f>
        <v>1942-01-01T05:00:00</v>
      </c>
      <c r="C117" t="str">
        <f t="shared" si="3"/>
        <v>ACDT</v>
      </c>
      <c r="D117" t="str" cm="1">
        <f t="array" ref="D117">CHRONO.MJDATE_TO_ISO_DATETIME(P117,,"s")</f>
        <v>1942-01-01T03:00:00</v>
      </c>
      <c r="E117" t="str" cm="1">
        <f t="array" ref="E117">CHRONO.MJDATE_TO_ISO_DATETIME(Q117,,"s")</f>
        <v>1942-03-29T03:00:00</v>
      </c>
      <c r="F117" t="str" cm="1">
        <f t="array" ref="F117">CHRONO.FORMAT_TIMESPAN(S117,"+PHs")</f>
        <v>+09:30:00</v>
      </c>
      <c r="G117" t="str" cm="1">
        <f t="array" ref="G117">CHRONO.FORMAT_TIMESPAN(T117,"+PHs")</f>
        <v>+01:00:00</v>
      </c>
      <c r="H117" t="str" cm="1">
        <f t="array" ref="H117">_xlfn.SWITCH(R117,0,"At boundary, no clock change",-1,"End of Clock back",-2, "Clock back", 1,"Clock forward",2, "discontinuity","")</f>
        <v/>
      </c>
      <c r="I117">
        <v>1941</v>
      </c>
      <c r="J117">
        <v>12</v>
      </c>
      <c r="K117">
        <v>31</v>
      </c>
      <c r="L117" s="62">
        <v>0.77083333333576387</v>
      </c>
      <c r="M117" cm="1">
        <f t="array" ref="M117">CHRONO.MODIFIED_JULIAN_DATE(I117:L117)</f>
        <v>30359.770833333336</v>
      </c>
      <c r="N117">
        <v>2</v>
      </c>
      <c r="O117" cm="1">
        <f t="array" ref="O117:W117">CHRONO.TIMEZONE_OBSERVED($A$2,M117,N117)</f>
        <v>30360.208333333336</v>
      </c>
      <c r="P117">
        <v>30360.125</v>
      </c>
      <c r="Q117">
        <v>30447.125</v>
      </c>
      <c r="R117" t="str">
        <v/>
      </c>
      <c r="S117">
        <v>0.39583333333333331</v>
      </c>
      <c r="T117">
        <v>4.1666666666666664E-2</v>
      </c>
      <c r="U117" t="b">
        <v>1</v>
      </c>
      <c r="V117" t="str">
        <v>ACDT</v>
      </c>
      <c r="W117" t="str">
        <v>Australian Central Daylight Time</v>
      </c>
    </row>
    <row r="118" spans="1:23" x14ac:dyDescent="0.25">
      <c r="A118" t="str" cm="1">
        <f t="array" ref="A118">CHRONO.MJDATE_TO_ISO_DATETIME(O118-T118,,"s")</f>
        <v>1942-03-29T02:59:00</v>
      </c>
      <c r="B118" t="str" cm="1">
        <f t="array" ref="B118">CHRONO.MJDATE_TO_ISO_DATETIME(O118,,"s")</f>
        <v>1942-03-29T02:59:00</v>
      </c>
      <c r="C118" t="str">
        <f t="shared" si="3"/>
        <v>ACST</v>
      </c>
      <c r="D118" t="str" cm="1">
        <f t="array" ref="D118">CHRONO.MJDATE_TO_ISO_DATETIME(P118,,"s")</f>
        <v>1942-03-29T02:00:00</v>
      </c>
      <c r="E118" t="str" cm="1">
        <f t="array" ref="E118">CHRONO.MJDATE_TO_ISO_DATETIME(Q118,,"s")</f>
        <v>1942-09-27T02:00:00</v>
      </c>
      <c r="F118" t="str" cm="1">
        <f t="array" ref="F118">CHRONO.FORMAT_TIMESPAN(S118,"+PHs")</f>
        <v>+09:30:00</v>
      </c>
      <c r="G118" t="str" cm="1">
        <f t="array" ref="G118">CHRONO.FORMAT_TIMESPAN(T118,"+PHs")</f>
        <v>+00:00:00</v>
      </c>
      <c r="H118" t="str" cm="1">
        <f t="array" ref="H118">_xlfn.SWITCH(R118,0,"At boundary, no clock change",-1,"End of Clock back",-2, "Clock back", 1,"Clock forward",2, "discontinuity","")</f>
        <v/>
      </c>
      <c r="I118">
        <v>1942</v>
      </c>
      <c r="J118">
        <v>3</v>
      </c>
      <c r="K118">
        <v>28</v>
      </c>
      <c r="L118" s="62">
        <v>0.72847222222481478</v>
      </c>
      <c r="M118" cm="1">
        <f t="array" ref="M118">CHRONO.MODIFIED_JULIAN_DATE(I118:L118)</f>
        <v>30446.728472222225</v>
      </c>
      <c r="N118">
        <v>2</v>
      </c>
      <c r="O118" cm="1">
        <f t="array" ref="O118:W118">CHRONO.TIMEZONE_OBSERVED($A$2,M118,N118)</f>
        <v>30447.124305555557</v>
      </c>
      <c r="P118">
        <v>30447.083333333332</v>
      </c>
      <c r="Q118">
        <v>30629.083333333332</v>
      </c>
      <c r="R118" t="str">
        <v/>
      </c>
      <c r="S118">
        <v>0.39583333333333331</v>
      </c>
      <c r="T118">
        <v>0</v>
      </c>
      <c r="U118" t="b">
        <v>0</v>
      </c>
      <c r="V118" t="str">
        <v>ACST</v>
      </c>
      <c r="W118" t="str">
        <v>Australian Central Standard Time</v>
      </c>
    </row>
    <row r="119" spans="1:23" x14ac:dyDescent="0.25">
      <c r="A119" t="str" cm="1">
        <f t="array" ref="A119">CHRONO.MJDATE_TO_ISO_DATETIME(O119-T119,,"s")</f>
        <v>1942-03-29T02:00:00</v>
      </c>
      <c r="B119" t="str" cm="1">
        <f t="array" ref="B119">CHRONO.MJDATE_TO_ISO_DATETIME(O119,,"s")</f>
        <v>1942-03-29T02:00:00</v>
      </c>
      <c r="C119" t="str">
        <f t="shared" si="3"/>
        <v>ACST</v>
      </c>
      <c r="D119" t="str" cm="1">
        <f t="array" ref="D119">CHRONO.MJDATE_TO_ISO_DATETIME(P119,,"s")</f>
        <v>1942-03-29T02:00:00</v>
      </c>
      <c r="E119" t="str" cm="1">
        <f t="array" ref="E119">CHRONO.MJDATE_TO_ISO_DATETIME(Q119,,"s")</f>
        <v>1942-09-27T02:00:00</v>
      </c>
      <c r="F119" t="str" cm="1">
        <f t="array" ref="F119">CHRONO.FORMAT_TIMESPAN(S119,"+PHs")</f>
        <v>+09:30:00</v>
      </c>
      <c r="G119" t="str" cm="1">
        <f t="array" ref="G119">CHRONO.FORMAT_TIMESPAN(T119,"+PHs")</f>
        <v>+00:00:00</v>
      </c>
      <c r="H119" t="str" cm="1">
        <f t="array" ref="H119">_xlfn.SWITCH(R119,0,"At boundary, no clock change",-1,"End of Clock back",-2, "Clock back", 1,"Clock forward",2, "discontinuity","")</f>
        <v>End of Clock back</v>
      </c>
      <c r="I119">
        <v>1942</v>
      </c>
      <c r="J119">
        <v>3</v>
      </c>
      <c r="K119">
        <v>28</v>
      </c>
      <c r="L119" s="62">
        <v>0.6875</v>
      </c>
      <c r="M119" cm="1">
        <f t="array" ref="M119">CHRONO.MODIFIED_JULIAN_DATE(I119:L119)</f>
        <v>30446.6875</v>
      </c>
      <c r="N119">
        <v>2</v>
      </c>
      <c r="O119" cm="1">
        <f t="array" ref="O119:W119">CHRONO.TIMEZONE_OBSERVED($A$2,M119,N119)</f>
        <v>30447.083333333332</v>
      </c>
      <c r="P119">
        <v>30447.083333333332</v>
      </c>
      <c r="Q119">
        <v>30629.083333333332</v>
      </c>
      <c r="R119">
        <v>-1</v>
      </c>
      <c r="S119">
        <v>0.39583333333333331</v>
      </c>
      <c r="T119">
        <v>0</v>
      </c>
      <c r="U119" t="b">
        <v>0</v>
      </c>
      <c r="V119" t="str">
        <v>ACST</v>
      </c>
      <c r="W119" t="str">
        <v>Australian Central Standard Time</v>
      </c>
    </row>
    <row r="120" spans="1:23" x14ac:dyDescent="0.25">
      <c r="A120" t="str" cm="1">
        <f t="array" ref="A120">CHRONO.MJDATE_TO_ISO_DATETIME(O120-T120,,"s")</f>
        <v>1942-03-29T02:59:59</v>
      </c>
      <c r="B120" t="str" cm="1">
        <f t="array" ref="B120">CHRONO.MJDATE_TO_ISO_DATETIME(O120,,"s")</f>
        <v>1942-03-29T02:59:59</v>
      </c>
      <c r="C120" t="str">
        <f t="shared" si="3"/>
        <v>ACST</v>
      </c>
      <c r="D120" t="str" cm="1">
        <f t="array" ref="D120">CHRONO.MJDATE_TO_ISO_DATETIME(P120,,"s")</f>
        <v>1942-03-29T02:00:00</v>
      </c>
      <c r="E120" t="str" cm="1">
        <f t="array" ref="E120">CHRONO.MJDATE_TO_ISO_DATETIME(Q120,,"s")</f>
        <v>1942-09-27T02:00:00</v>
      </c>
      <c r="F120" t="str" cm="1">
        <f t="array" ref="F120">CHRONO.FORMAT_TIMESPAN(S120,"+PHs")</f>
        <v>+09:30:00</v>
      </c>
      <c r="G120" t="str" cm="1">
        <f t="array" ref="G120">CHRONO.FORMAT_TIMESPAN(T120,"+PHs")</f>
        <v>+00:00:00</v>
      </c>
      <c r="H120" t="str" cm="1">
        <f t="array" ref="H120">_xlfn.SWITCH(R120,0,"At boundary, no clock change",-1,"End of Clock back",-2, "Clock back", 1,"Clock forward",2, "discontinuity","")</f>
        <v/>
      </c>
      <c r="I120">
        <v>1942</v>
      </c>
      <c r="J120">
        <v>3</v>
      </c>
      <c r="K120">
        <v>28</v>
      </c>
      <c r="L120" s="62">
        <v>0.72915509259473377</v>
      </c>
      <c r="M120" cm="1">
        <f t="array" ref="M120">CHRONO.MODIFIED_JULIAN_DATE(I120:L120)</f>
        <v>30446.729155092595</v>
      </c>
      <c r="N120">
        <v>2</v>
      </c>
      <c r="O120" cm="1">
        <f t="array" ref="O120:W120">CHRONO.TIMEZONE_OBSERVED($A$2,M120,N120)</f>
        <v>30447.124988425927</v>
      </c>
      <c r="P120">
        <v>30447.083333333332</v>
      </c>
      <c r="Q120">
        <v>30629.083333333332</v>
      </c>
      <c r="R120" t="str">
        <v/>
      </c>
      <c r="S120">
        <v>0.39583333333333331</v>
      </c>
      <c r="T120">
        <v>0</v>
      </c>
      <c r="U120" t="b">
        <v>0</v>
      </c>
      <c r="V120" t="str">
        <v>ACST</v>
      </c>
      <c r="W120" t="str">
        <v>Australian Central Standard Time</v>
      </c>
    </row>
    <row r="121" spans="1:23" x14ac:dyDescent="0.25">
      <c r="A121" t="str" cm="1">
        <f t="array" ref="A121">CHRONO.MJDATE_TO_ISO_DATETIME(O121-T121,,"s")</f>
        <v>1942-03-29T03:00:00</v>
      </c>
      <c r="B121" t="str" cm="1">
        <f t="array" ref="B121">CHRONO.MJDATE_TO_ISO_DATETIME(O121,,"s")</f>
        <v>1942-03-29T03:00:00</v>
      </c>
      <c r="C121" t="str">
        <f t="shared" si="3"/>
        <v>ACST</v>
      </c>
      <c r="D121" t="str" cm="1">
        <f t="array" ref="D121">CHRONO.MJDATE_TO_ISO_DATETIME(P121,,"s")</f>
        <v>1942-03-29T02:00:00</v>
      </c>
      <c r="E121" t="str" cm="1">
        <f t="array" ref="E121">CHRONO.MJDATE_TO_ISO_DATETIME(Q121,,"s")</f>
        <v>1942-09-27T02:00:00</v>
      </c>
      <c r="F121" t="str" cm="1">
        <f t="array" ref="F121">CHRONO.FORMAT_TIMESPAN(S121,"+PHs")</f>
        <v>+09:30:00</v>
      </c>
      <c r="G121" t="str" cm="1">
        <f t="array" ref="G121">CHRONO.FORMAT_TIMESPAN(T121,"+PHs")</f>
        <v>+00:00:00</v>
      </c>
      <c r="H121" t="str" cm="1">
        <f t="array" ref="H121">_xlfn.SWITCH(R121,0,"At boundary, no clock change",-1,"End of Clock back",-2, "Clock back", 1,"Clock forward",2, "discontinuity","")</f>
        <v>End of Clock back</v>
      </c>
      <c r="I121">
        <v>1942</v>
      </c>
      <c r="J121">
        <v>3</v>
      </c>
      <c r="K121">
        <v>28</v>
      </c>
      <c r="L121" s="62">
        <v>0.72916666666788199</v>
      </c>
      <c r="M121" cm="1">
        <f t="array" ref="M121">CHRONO.MODIFIED_JULIAN_DATE(I121:L121)</f>
        <v>30446.729166666668</v>
      </c>
      <c r="N121">
        <v>2</v>
      </c>
      <c r="O121" cm="1">
        <f t="array" ref="O121:W121">CHRONO.TIMEZONE_OBSERVED($A$2,M121,N121)</f>
        <v>30447.125</v>
      </c>
      <c r="P121">
        <v>30447.083333333332</v>
      </c>
      <c r="Q121">
        <v>30629.083333333332</v>
      </c>
      <c r="R121">
        <v>-1</v>
      </c>
      <c r="S121">
        <v>0.39583333333333331</v>
      </c>
      <c r="T121">
        <v>0</v>
      </c>
      <c r="U121" t="b">
        <v>0</v>
      </c>
      <c r="V121" t="str">
        <v>ACST</v>
      </c>
      <c r="W121" t="str">
        <v>Australian Central Standard Time</v>
      </c>
    </row>
    <row r="123" spans="1:23" x14ac:dyDescent="0.25">
      <c r="A123" t="e" cm="1" vm="1">
        <f t="array" aca="1" ref="A123" ca="1">CHRONO_DATA.TIMEZONE_INFOS($A$2)</f>
        <v>#VALUE!</v>
      </c>
      <c r="O123" t="e" cm="1">
        <f t="array" aca="1" ref="O123" ca="1">CHRONO._TZONE_EFFECTIVE_IDX(_xlfn.ANCHORARRAY(A123),M97,2)</f>
        <v>#VALUE!</v>
      </c>
    </row>
    <row r="125" spans="1:23" x14ac:dyDescent="0.25">
      <c r="C125" t="s">
        <v>900</v>
      </c>
    </row>
    <row r="128" spans="1:23" x14ac:dyDescent="0.25">
      <c r="B128" t="e" cm="1">
        <f t="array" aca="1" ref="B128" ca="1">INDEX(_xlfn.ANCHORARRAY(A123),, 3)</f>
        <v>#REF!</v>
      </c>
      <c r="C128" t="e" cm="1">
        <f t="array" aca="1" ref="C128" ca="1">_xlfn.ANCHORARRAY(B128)-INDEX(_xlfn.ANCHORARRAY(A123),,4)-INDEX(_xlfn.ANCHORARRAY(A123),,5)</f>
        <v>#REF!</v>
      </c>
      <c r="D128" t="e" cm="1">
        <f t="array" aca="1" ref="D128" ca="1">IF(_xlfn.ANCHORARRAY(B128)="","",_xlfn.ANCHORARRAY(C128))</f>
        <v>#REF!</v>
      </c>
      <c r="E128" t="e" cm="1">
        <f t="array" aca="1" ref="E128" ca="1">N(_xlfn.ANCHORARRAY(D128)&gt;F128)</f>
        <v>#REF!</v>
      </c>
      <c r="F128">
        <f>M97</f>
        <v>-3242.3849537037036</v>
      </c>
      <c r="G128" t="e">
        <f ca="1">_xlfn.XMATCH(1,_xlfn.ANCHORARRAY(E128),0,1)</f>
        <v>#N/A</v>
      </c>
    </row>
    <row r="133" spans="1:3" x14ac:dyDescent="0.25">
      <c r="A133" t="s">
        <v>762</v>
      </c>
      <c r="B133">
        <v>1970</v>
      </c>
      <c r="C133" t="b" cm="1">
        <f t="array" ref="C133">CHRONO.TIMEZONE_HAS_DLS(A133,B133)</f>
        <v>1</v>
      </c>
    </row>
    <row r="140" spans="1:3" x14ac:dyDescent="0.25">
      <c r="A140" t="s">
        <v>85</v>
      </c>
      <c r="B140" t="s">
        <v>886</v>
      </c>
    </row>
    <row r="141" spans="1:3" x14ac:dyDescent="0.25">
      <c r="A141" t="s">
        <v>887</v>
      </c>
      <c r="B141" t="s">
        <v>888</v>
      </c>
    </row>
    <row r="142" spans="1:3" x14ac:dyDescent="0.25">
      <c r="A142" t="s">
        <v>889</v>
      </c>
      <c r="B142" t="s">
        <v>890</v>
      </c>
    </row>
    <row r="143" spans="1:3" x14ac:dyDescent="0.25">
      <c r="A143" t="s">
        <v>890</v>
      </c>
      <c r="B143" t="s">
        <v>85</v>
      </c>
    </row>
    <row r="146" spans="1:14" x14ac:dyDescent="0.25">
      <c r="A146" t="b" cm="1">
        <f t="array" ref="A146">CHRONO.TIMEZONE_HAS_DLS(A158,A148,B148)</f>
        <v>0</v>
      </c>
      <c r="C146">
        <v>1</v>
      </c>
      <c r="D146">
        <v>86400</v>
      </c>
      <c r="E146">
        <f>C146/D146</f>
        <v>1.1574074074074073E-5</v>
      </c>
    </row>
    <row r="148" spans="1:14" x14ac:dyDescent="0.25">
      <c r="A148">
        <v>1938</v>
      </c>
      <c r="B148">
        <v>1940</v>
      </c>
    </row>
    <row r="149" spans="1:14" x14ac:dyDescent="0.25">
      <c r="A149" t="b" cm="1">
        <f t="array" ref="A149">CHRONO.TIMEZONE_HAS_DLS(A133,A148,B148)</f>
        <v>0</v>
      </c>
    </row>
    <row r="157" spans="1:14" x14ac:dyDescent="0.25">
      <c r="A157" cm="1">
        <f t="array" ref="A157">CHRONO.MODIFIED_JULIAN_DATE(A148)</f>
        <v>28899</v>
      </c>
      <c r="B157" cm="1">
        <f t="array" ref="B157">IF(B148="","",CHRONO.MODIFIED_JULIAN_DATE(B148+1)-0.000001)</f>
        <v>29994.999999</v>
      </c>
    </row>
    <row r="158" spans="1:14" x14ac:dyDescent="0.25">
      <c r="A158" t="str" cm="1">
        <f t="array" ref="A158:N158">CHRONO_DATA.FILTER_TIMEZONE_INFOS(A133,A157,B157)</f>
        <v>Australia/Adelaide</v>
      </c>
      <c r="B158">
        <v>14775.020833333334</v>
      </c>
      <c r="C158">
        <v>40952</v>
      </c>
      <c r="D158">
        <v>0.39583333333333331</v>
      </c>
      <c r="E158">
        <v>0</v>
      </c>
      <c r="F158">
        <v>2.0833333333333332E-2</v>
      </c>
      <c r="G158">
        <v>0</v>
      </c>
      <c r="H158">
        <v>0</v>
      </c>
      <c r="I158">
        <v>0</v>
      </c>
      <c r="J158" t="str">
        <v>Aus</v>
      </c>
      <c r="K158" t="str">
        <v>AC%T</v>
      </c>
      <c r="L158" t="str">
        <v/>
      </c>
      <c r="M158" t="str">
        <v>Australian Central% Time</v>
      </c>
      <c r="N158" t="str">
        <v/>
      </c>
    </row>
    <row r="160" spans="1:14" x14ac:dyDescent="0.25">
      <c r="A160" t="s">
        <v>811</v>
      </c>
    </row>
    <row r="161" spans="1:15" x14ac:dyDescent="0.25">
      <c r="A161" t="s">
        <v>879</v>
      </c>
      <c r="B161" t="s">
        <v>186</v>
      </c>
      <c r="C161" t="s">
        <v>184</v>
      </c>
      <c r="D161" t="s">
        <v>880</v>
      </c>
      <c r="E161" t="s">
        <v>862</v>
      </c>
      <c r="F161" t="s">
        <v>791</v>
      </c>
    </row>
    <row r="162" spans="1:15" x14ac:dyDescent="0.25">
      <c r="A162">
        <v>2020</v>
      </c>
      <c r="B162">
        <v>3</v>
      </c>
      <c r="C162">
        <v>29</v>
      </c>
      <c r="D162" s="62">
        <v>0.12430555555555556</v>
      </c>
      <c r="E162" cm="1">
        <f t="array" ref="E162">CHRONO.MODIFIED_JULIAN_DATE(A162:D162)</f>
        <v>58937.124305555553</v>
      </c>
      <c r="F162">
        <v>0</v>
      </c>
    </row>
    <row r="164" spans="1:15" x14ac:dyDescent="0.25">
      <c r="A164" t="s">
        <v>891</v>
      </c>
      <c r="B164" t="e" cm="1">
        <f t="array" aca="1" ref="B164" ca="1">CHRONO._TZ_RULE_NEXT_OCCURANCES(_xlfn.ANCHORARRAY(B168), E162,"", 2)</f>
        <v>#NAME?</v>
      </c>
    </row>
    <row r="167" spans="1:15" x14ac:dyDescent="0.25">
      <c r="A167" t="s">
        <v>892</v>
      </c>
      <c r="B167" t="s">
        <v>811</v>
      </c>
      <c r="C167">
        <v>30906</v>
      </c>
      <c r="D167" t="s">
        <v>85</v>
      </c>
      <c r="E167">
        <v>0.33333333333333331</v>
      </c>
      <c r="F167">
        <v>0</v>
      </c>
      <c r="G167">
        <v>0</v>
      </c>
      <c r="H167">
        <v>0</v>
      </c>
      <c r="I167" t="s">
        <v>85</v>
      </c>
      <c r="J167" t="s">
        <v>85</v>
      </c>
      <c r="K167" t="s">
        <v>893</v>
      </c>
      <c r="L167" t="s">
        <v>894</v>
      </c>
      <c r="M167" t="s">
        <v>85</v>
      </c>
      <c r="N167" t="s">
        <v>895</v>
      </c>
      <c r="O167" t="s">
        <v>85</v>
      </c>
    </row>
    <row r="168" spans="1:15" x14ac:dyDescent="0.25">
      <c r="A168" t="s">
        <v>896</v>
      </c>
      <c r="B168" t="str" cm="1">
        <f t="array" ref="B168:M176">CHRONO_DATA.TIMEZONE_RULES("AW")</f>
        <v>AW</v>
      </c>
      <c r="C168">
        <v>1974</v>
      </c>
      <c r="D168">
        <v>1974</v>
      </c>
      <c r="E168">
        <v>10</v>
      </c>
      <c r="F168">
        <v>-1</v>
      </c>
      <c r="G168">
        <v>7</v>
      </c>
      <c r="H168">
        <v>0</v>
      </c>
      <c r="I168">
        <v>8.3333333333333329E-2</v>
      </c>
      <c r="J168">
        <v>1</v>
      </c>
      <c r="K168">
        <v>4.1666666666666664E-2</v>
      </c>
      <c r="L168" t="str">
        <v>D</v>
      </c>
      <c r="M168" t="str">
        <v xml:space="preserve"> Daylight</v>
      </c>
    </row>
    <row r="169" spans="1:15" x14ac:dyDescent="0.25">
      <c r="B169" t="str">
        <v>AW</v>
      </c>
      <c r="C169">
        <v>1975</v>
      </c>
      <c r="D169">
        <v>1975</v>
      </c>
      <c r="E169">
        <v>3</v>
      </c>
      <c r="F169">
        <v>1</v>
      </c>
      <c r="G169">
        <v>7</v>
      </c>
      <c r="H169">
        <v>1</v>
      </c>
      <c r="I169">
        <v>8.3333333333333329E-2</v>
      </c>
      <c r="J169">
        <v>1</v>
      </c>
      <c r="K169">
        <v>0</v>
      </c>
      <c r="L169" t="str">
        <v>S</v>
      </c>
      <c r="M169" t="str">
        <v xml:space="preserve"> Standard</v>
      </c>
    </row>
    <row r="170" spans="1:15" x14ac:dyDescent="0.25">
      <c r="B170" t="str">
        <v>AW</v>
      </c>
      <c r="C170">
        <v>1983</v>
      </c>
      <c r="D170">
        <v>1983</v>
      </c>
      <c r="E170">
        <v>10</v>
      </c>
      <c r="F170">
        <v>-1</v>
      </c>
      <c r="G170">
        <v>7</v>
      </c>
      <c r="H170">
        <v>0</v>
      </c>
      <c r="I170">
        <v>8.3333333333333329E-2</v>
      </c>
      <c r="J170">
        <v>1</v>
      </c>
      <c r="K170">
        <v>4.1666666666666664E-2</v>
      </c>
      <c r="L170" t="str">
        <v>D</v>
      </c>
      <c r="M170" t="str">
        <v xml:space="preserve"> Daylight</v>
      </c>
    </row>
    <row r="171" spans="1:15" x14ac:dyDescent="0.25">
      <c r="B171" t="str">
        <v>AW</v>
      </c>
      <c r="C171">
        <v>1984</v>
      </c>
      <c r="D171">
        <v>1984</v>
      </c>
      <c r="E171">
        <v>3</v>
      </c>
      <c r="F171">
        <v>1</v>
      </c>
      <c r="G171">
        <v>7</v>
      </c>
      <c r="H171">
        <v>1</v>
      </c>
      <c r="I171">
        <v>8.3333333333333329E-2</v>
      </c>
      <c r="J171">
        <v>1</v>
      </c>
      <c r="K171">
        <v>0</v>
      </c>
      <c r="L171" t="str">
        <v>S</v>
      </c>
      <c r="M171" t="str">
        <v xml:space="preserve"> Standard</v>
      </c>
    </row>
    <row r="172" spans="1:15" x14ac:dyDescent="0.25">
      <c r="B172" t="str">
        <v>AW</v>
      </c>
      <c r="C172">
        <v>1991</v>
      </c>
      <c r="D172">
        <v>1991</v>
      </c>
      <c r="E172">
        <v>11</v>
      </c>
      <c r="F172">
        <v>0</v>
      </c>
      <c r="G172">
        <v>0</v>
      </c>
      <c r="H172">
        <v>17</v>
      </c>
      <c r="I172">
        <v>8.3333333333333329E-2</v>
      </c>
      <c r="J172">
        <v>1</v>
      </c>
      <c r="K172">
        <v>4.1666666666666664E-2</v>
      </c>
      <c r="L172" t="str">
        <v>D</v>
      </c>
      <c r="M172" t="str">
        <v xml:space="preserve"> Daylight</v>
      </c>
    </row>
    <row r="173" spans="1:15" x14ac:dyDescent="0.25">
      <c r="B173" t="str">
        <v>AW</v>
      </c>
      <c r="C173">
        <v>1992</v>
      </c>
      <c r="D173">
        <v>1992</v>
      </c>
      <c r="E173">
        <v>3</v>
      </c>
      <c r="F173">
        <v>1</v>
      </c>
      <c r="G173">
        <v>7</v>
      </c>
      <c r="H173">
        <v>1</v>
      </c>
      <c r="I173">
        <v>8.3333333333333329E-2</v>
      </c>
      <c r="J173">
        <v>1</v>
      </c>
      <c r="K173">
        <v>0</v>
      </c>
      <c r="L173" t="str">
        <v>S</v>
      </c>
      <c r="M173" t="str">
        <v xml:space="preserve"> Standard</v>
      </c>
    </row>
    <row r="174" spans="1:15" x14ac:dyDescent="0.25">
      <c r="B174" t="str">
        <v>AW</v>
      </c>
      <c r="C174">
        <v>2006</v>
      </c>
      <c r="D174">
        <v>2006</v>
      </c>
      <c r="E174">
        <v>12</v>
      </c>
      <c r="F174">
        <v>0</v>
      </c>
      <c r="G174">
        <v>0</v>
      </c>
      <c r="H174">
        <v>3</v>
      </c>
      <c r="I174">
        <v>8.3333333333333329E-2</v>
      </c>
      <c r="J174">
        <v>1</v>
      </c>
      <c r="K174">
        <v>4.1666666666666664E-2</v>
      </c>
      <c r="L174" t="str">
        <v>D</v>
      </c>
      <c r="M174" t="str">
        <v xml:space="preserve"> Daylight</v>
      </c>
    </row>
    <row r="175" spans="1:15" x14ac:dyDescent="0.25">
      <c r="B175" t="str">
        <v>AW</v>
      </c>
      <c r="C175">
        <v>2007</v>
      </c>
      <c r="D175">
        <v>2008</v>
      </c>
      <c r="E175">
        <v>10</v>
      </c>
      <c r="F175">
        <v>-1</v>
      </c>
      <c r="G175">
        <v>7</v>
      </c>
      <c r="H175">
        <v>0</v>
      </c>
      <c r="I175">
        <v>8.3333333333333329E-2</v>
      </c>
      <c r="J175">
        <v>1</v>
      </c>
      <c r="K175">
        <v>4.1666666666666664E-2</v>
      </c>
      <c r="L175" t="str">
        <v>D</v>
      </c>
      <c r="M175" t="str">
        <v xml:space="preserve"> Daylight</v>
      </c>
    </row>
    <row r="176" spans="1:15" x14ac:dyDescent="0.25">
      <c r="B176" t="str">
        <v>AW</v>
      </c>
      <c r="C176">
        <v>2007</v>
      </c>
      <c r="D176">
        <v>2009</v>
      </c>
      <c r="E176">
        <v>3</v>
      </c>
      <c r="F176">
        <v>-1</v>
      </c>
      <c r="G176">
        <v>7</v>
      </c>
      <c r="H176">
        <v>0</v>
      </c>
      <c r="I176">
        <v>8.3333333333333329E-2</v>
      </c>
      <c r="J176">
        <v>1</v>
      </c>
      <c r="K176">
        <v>0</v>
      </c>
      <c r="L176" t="str">
        <v>S</v>
      </c>
      <c r="M176" t="str">
        <v xml:space="preserve"> Standard</v>
      </c>
    </row>
    <row r="177" spans="1:24" x14ac:dyDescent="0.25">
      <c r="B177" cm="1">
        <f t="array" aca="1" ref="B177:G178" ca="1">CHRONO._TZRULE_INSTANCES(B167:N167,_xlfn.ANCHORARRAY( B168),_xlfn.ANCHORARRAY( B164))</f>
        <v>0</v>
      </c>
      <c r="C177">
        <f ca="1"/>
        <v>30906</v>
      </c>
      <c r="D177" t="e">
        <f ca="1"/>
        <v>#NAME?</v>
      </c>
      <c r="E177">
        <f ca="1"/>
        <v>0</v>
      </c>
      <c r="F177" t="str">
        <f ca="1"/>
        <v/>
      </c>
      <c r="G177" t="e">
        <f ca="1"/>
        <v>#NAME?</v>
      </c>
    </row>
    <row r="178" spans="1:24" x14ac:dyDescent="0.25">
      <c r="B178" t="e">
        <f ca="1"/>
        <v>#NAME?</v>
      </c>
      <c r="C178" t="e">
        <f ca="1"/>
        <v>#NAME?</v>
      </c>
      <c r="D178" t="str">
        <f ca="1"/>
        <v/>
      </c>
      <c r="E178" t="e">
        <f ca="1"/>
        <v>#NAME?</v>
      </c>
      <c r="F178" t="e">
        <f ca="1"/>
        <v>#NAME?</v>
      </c>
      <c r="G178" t="str">
        <f ca="1"/>
        <v/>
      </c>
    </row>
    <row r="183" spans="1:24" x14ac:dyDescent="0.25">
      <c r="C183" t="e" cm="1">
        <f t="array" aca="1" ref="C183" ca="1">CHRONO.MJDATE_TO_ISO_DATETIME(C178,,"s")</f>
        <v>#NAME?</v>
      </c>
    </row>
    <row r="184" spans="1:24" x14ac:dyDescent="0.25">
      <c r="A184" t="b" cm="1">
        <f t="array" ref="A184">CHRONO.TIMEZONE_FOLLOWING_DLS(E162,A160,F162)</f>
        <v>0</v>
      </c>
    </row>
    <row r="186" spans="1:24" x14ac:dyDescent="0.25">
      <c r="A186" s="609" t="b">
        <v>0</v>
      </c>
      <c r="B186" t="s">
        <v>898</v>
      </c>
      <c r="C186" t="s">
        <v>897</v>
      </c>
    </row>
    <row r="187" spans="1:24" x14ac:dyDescent="0.25">
      <c r="B187">
        <v>0</v>
      </c>
      <c r="C187" t="b">
        <v>0</v>
      </c>
    </row>
    <row r="189" spans="1:24" x14ac:dyDescent="0.25">
      <c r="A189" t="s">
        <v>811</v>
      </c>
    </row>
    <row r="190" spans="1:24" x14ac:dyDescent="0.25">
      <c r="A190" t="s">
        <v>879</v>
      </c>
      <c r="B190" t="s">
        <v>186</v>
      </c>
      <c r="C190" t="s">
        <v>184</v>
      </c>
      <c r="D190" t="s">
        <v>880</v>
      </c>
      <c r="E190" t="s">
        <v>862</v>
      </c>
      <c r="F190" t="s">
        <v>791</v>
      </c>
      <c r="G190" t="s">
        <v>899</v>
      </c>
    </row>
    <row r="191" spans="1:24" x14ac:dyDescent="0.25">
      <c r="A191">
        <v>2020</v>
      </c>
      <c r="B191">
        <v>3</v>
      </c>
      <c r="C191">
        <v>29</v>
      </c>
      <c r="D191" s="62">
        <v>0.12430555555555556</v>
      </c>
      <c r="E191" cm="1">
        <f t="array" ref="E191">CHRONO.MODIFIED_JULIAN_DATE(A191:D191)</f>
        <v>58937.124305555553</v>
      </c>
      <c r="F191">
        <v>0</v>
      </c>
      <c r="G191" t="b">
        <v>0</v>
      </c>
      <c r="H191" t="str" cm="1">
        <f t="array" ref="H191">CHRONO.MJDATE_TO_ISO_DATETIME(N191,,"s")</f>
        <v>1974-10-27T03:00:00</v>
      </c>
      <c r="I191" t="str" cm="1">
        <f t="array" ref="I191:X191">CHRONO.TIMEZONE_PREVIOUS_CHANGE(E191,$A$189,F191,G191)</f>
        <v>Australia/Perth</v>
      </c>
      <c r="J191">
        <v>3</v>
      </c>
      <c r="K191">
        <v>1</v>
      </c>
      <c r="L191" t="str">
        <v>AW</v>
      </c>
      <c r="M191">
        <v>1</v>
      </c>
      <c r="N191">
        <v>42347.125</v>
      </c>
      <c r="O191" t="str">
        <v/>
      </c>
      <c r="P191">
        <v>0.33333333333333331</v>
      </c>
      <c r="Q191">
        <v>4.1666666666666664E-2</v>
      </c>
      <c r="R191">
        <v>0</v>
      </c>
      <c r="S191">
        <v>4.1666666666666664E-2</v>
      </c>
      <c r="T191" t="str">
        <v/>
      </c>
      <c r="U191" t="str">
        <v/>
      </c>
      <c r="V191" t="b">
        <v>1</v>
      </c>
      <c r="W191" t="str">
        <v>AWDT</v>
      </c>
      <c r="X191" t="str">
        <v>Australian Western Daylight Time</v>
      </c>
    </row>
    <row r="192" spans="1:24" x14ac:dyDescent="0.25">
      <c r="A192">
        <v>1850</v>
      </c>
      <c r="B192">
        <v>3</v>
      </c>
      <c r="C192">
        <v>29</v>
      </c>
      <c r="D192" s="62">
        <v>0.12430555555555556</v>
      </c>
      <c r="E192" cm="1">
        <f t="array" ref="E192">CHRONO.MODIFIED_JULIAN_DATE(A192:D192)</f>
        <v>-3154.8756944444444</v>
      </c>
      <c r="F192">
        <v>0</v>
      </c>
      <c r="G192" t="b">
        <v>0</v>
      </c>
      <c r="H192" t="str" cm="1">
        <f t="array" ref="H192">CHRONO.MJDATE_TO_ISO_DATETIME(N192,,"s")</f>
        <v/>
      </c>
      <c r="I192" t="str" cm="1">
        <f t="array" ref="I192:X192">CHRONO.TIMEZONE_PREVIOUS_CHANGE(E192,$A$189,F192,G192)</f>
        <v>Australia/Perth</v>
      </c>
      <c r="J192">
        <v>1</v>
      </c>
      <c r="K192" t="str">
        <v/>
      </c>
      <c r="L192" t="str">
        <v/>
      </c>
      <c r="M192" t="str">
        <v/>
      </c>
      <c r="N192" t="str">
        <v/>
      </c>
      <c r="O192">
        <v>13528</v>
      </c>
      <c r="P192">
        <v>0.32180555555555557</v>
      </c>
      <c r="Q192">
        <v>0</v>
      </c>
      <c r="R192" t="str">
        <v/>
      </c>
      <c r="S192" t="str">
        <v/>
      </c>
      <c r="T192">
        <v>1.1527777777777777E-2</v>
      </c>
      <c r="U192">
        <v>0</v>
      </c>
      <c r="V192" t="b">
        <v>0</v>
      </c>
      <c r="W192" t="str">
        <v>LMT</v>
      </c>
      <c r="X192" t="str">
        <v>Local Mean Time</v>
      </c>
    </row>
    <row r="193" spans="1:24" x14ac:dyDescent="0.25">
      <c r="A193">
        <v>1899</v>
      </c>
      <c r="B193">
        <v>3</v>
      </c>
      <c r="C193">
        <v>29</v>
      </c>
      <c r="D193" s="62">
        <v>0.12430555555555556</v>
      </c>
      <c r="E193" cm="1">
        <f t="array" ref="E193">CHRONO.MODIFIED_JULIAN_DATE(A193:D193)</f>
        <v>14742.124305555555</v>
      </c>
      <c r="F193">
        <v>0</v>
      </c>
      <c r="G193" t="b">
        <v>0</v>
      </c>
      <c r="H193" t="str" cm="1">
        <f t="array" ref="H193">CHRONO.MJDATE_TO_ISO_DATETIME(N193,,"s")</f>
        <v>1895-12-01T00:16:36</v>
      </c>
      <c r="I193" t="str" cm="1">
        <f t="array" ref="I193:X193">CHRONO.TIMEZONE_PREVIOUS_CHANGE(E193,$A$189,F193,G193)</f>
        <v>Australia/Perth</v>
      </c>
      <c r="J193">
        <v>2</v>
      </c>
      <c r="K193">
        <v>-1</v>
      </c>
      <c r="L193" t="str">
        <v>Aus</v>
      </c>
      <c r="M193">
        <v>0</v>
      </c>
      <c r="N193">
        <v>13528.011527777779</v>
      </c>
      <c r="O193">
        <v>21229.083333333332</v>
      </c>
      <c r="P193">
        <v>0.33333333333333331</v>
      </c>
      <c r="Q193">
        <v>0</v>
      </c>
      <c r="R193">
        <v>1.1527777777777777E-2</v>
      </c>
      <c r="S193">
        <v>0</v>
      </c>
      <c r="T193">
        <v>0</v>
      </c>
      <c r="U193">
        <v>4.1666666666666664E-2</v>
      </c>
      <c r="V193" t="b">
        <v>0</v>
      </c>
      <c r="W193" t="str">
        <v>AWST</v>
      </c>
      <c r="X193" t="str">
        <v>Australian Western Standard Time</v>
      </c>
    </row>
    <row r="194" spans="1:24" x14ac:dyDescent="0.25">
      <c r="A194">
        <v>1910</v>
      </c>
      <c r="B194">
        <v>5</v>
      </c>
      <c r="C194">
        <v>1</v>
      </c>
      <c r="D194" s="205">
        <v>0</v>
      </c>
      <c r="E194" cm="1">
        <f t="array" ref="E194">CHRONO.MODIFIED_JULIAN_DATE(A194:D194)</f>
        <v>18792</v>
      </c>
      <c r="F194">
        <v>0</v>
      </c>
      <c r="G194" t="b">
        <v>0</v>
      </c>
      <c r="H194" t="str" cm="1">
        <f t="array" ref="H194">CHRONO.MJDATE_TO_ISO_DATETIME(N194,,"s")</f>
        <v>1895-12-01T00:16:36</v>
      </c>
      <c r="I194" t="str" cm="1">
        <f t="array" ref="I194:X194">CHRONO.TIMEZONE_PREVIOUS_CHANGE(E194,$A$189,F194,G194)</f>
        <v>Australia/Perth</v>
      </c>
      <c r="J194">
        <v>2</v>
      </c>
      <c r="K194">
        <v>-1</v>
      </c>
      <c r="L194" t="str">
        <v>Aus</v>
      </c>
      <c r="M194">
        <v>0</v>
      </c>
      <c r="N194">
        <v>13528.011527777779</v>
      </c>
      <c r="O194">
        <v>21229.083333333332</v>
      </c>
      <c r="P194">
        <v>0.33333333333333331</v>
      </c>
      <c r="Q194">
        <v>0</v>
      </c>
      <c r="R194">
        <v>1.1527777777777777E-2</v>
      </c>
      <c r="S194">
        <v>0</v>
      </c>
      <c r="T194">
        <v>0</v>
      </c>
      <c r="U194">
        <v>4.1666666666666664E-2</v>
      </c>
      <c r="V194" t="b">
        <v>0</v>
      </c>
      <c r="W194" t="str">
        <v>AWST</v>
      </c>
      <c r="X194" t="str">
        <v>Australian Western Standard Time</v>
      </c>
    </row>
    <row r="195" spans="1:24" x14ac:dyDescent="0.25">
      <c r="A195">
        <v>1917</v>
      </c>
      <c r="B195">
        <v>1</v>
      </c>
      <c r="C195">
        <v>1</v>
      </c>
      <c r="D195" s="205">
        <v>0</v>
      </c>
      <c r="E195" cm="1">
        <f t="array" ref="E195">CHRONO.MODIFIED_JULIAN_DATE(A195:D195)</f>
        <v>21229</v>
      </c>
      <c r="F195">
        <v>0</v>
      </c>
      <c r="G195" t="b">
        <v>0</v>
      </c>
      <c r="H195" t="str" cm="1">
        <f t="array" ref="H195">CHRONO.MJDATE_TO_ISO_DATETIME(N195,,"s")</f>
        <v>1895-12-01T00:16:36</v>
      </c>
      <c r="I195" t="str" cm="1">
        <f t="array" ref="I195:X195">CHRONO.TIMEZONE_PREVIOUS_CHANGE(E195,$A$189,F195,G195)</f>
        <v>Australia/Perth</v>
      </c>
      <c r="J195">
        <v>2</v>
      </c>
      <c r="K195">
        <v>-1</v>
      </c>
      <c r="L195" t="str">
        <v>Aus</v>
      </c>
      <c r="M195">
        <v>0</v>
      </c>
      <c r="N195">
        <v>13528.011527777779</v>
      </c>
      <c r="O195">
        <v>21229.083333333332</v>
      </c>
      <c r="P195">
        <v>0.33333333333333331</v>
      </c>
      <c r="Q195">
        <v>0</v>
      </c>
      <c r="R195">
        <v>1.1527777777777777E-2</v>
      </c>
      <c r="S195">
        <v>0</v>
      </c>
      <c r="T195">
        <v>0</v>
      </c>
      <c r="U195">
        <v>4.1666666666666664E-2</v>
      </c>
      <c r="V195" t="b">
        <v>0</v>
      </c>
      <c r="W195" t="str">
        <v>AWST</v>
      </c>
      <c r="X195" t="str">
        <v>Australian Western Standard Time</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8E1E5-45A8-4CED-B82B-C3EDF5BC5750}">
  <dimension ref="A1:J35"/>
  <sheetViews>
    <sheetView zoomScaleNormal="100" workbookViewId="0">
      <selection activeCell="F27" sqref="F27"/>
    </sheetView>
  </sheetViews>
  <sheetFormatPr defaultRowHeight="15" x14ac:dyDescent="0.25"/>
  <cols>
    <col min="1" max="1" width="23.28515625" customWidth="1"/>
    <col min="2" max="2" width="21.7109375" customWidth="1"/>
    <col min="3" max="3" width="21" customWidth="1"/>
    <col min="4" max="4" width="16.85546875" customWidth="1"/>
    <col min="5" max="5" width="19" customWidth="1"/>
    <col min="6" max="6" width="37" customWidth="1"/>
    <col min="7" max="7" width="13.7109375" customWidth="1"/>
    <col min="8" max="8" width="16" customWidth="1"/>
    <col min="9" max="9" width="14.140625" bestFit="1" customWidth="1"/>
    <col min="11" max="11" width="35.5703125" customWidth="1"/>
  </cols>
  <sheetData>
    <row r="1" spans="1:4" ht="19.5" x14ac:dyDescent="0.3">
      <c r="A1" s="1" t="s">
        <v>693</v>
      </c>
    </row>
    <row r="3" spans="1:4" x14ac:dyDescent="0.25">
      <c r="A3" s="94" t="s">
        <v>422</v>
      </c>
      <c r="B3" s="95" t="s">
        <v>687</v>
      </c>
      <c r="C3" s="360" t="s">
        <v>11</v>
      </c>
    </row>
    <row r="4" spans="1:4" x14ac:dyDescent="0.25">
      <c r="A4" s="98"/>
      <c r="B4" s="8"/>
      <c r="C4" s="208" t="str" cm="1">
        <f t="array" ref="C4">CHRONO.PARSE_MONTH(A4,B4)</f>
        <v/>
      </c>
    </row>
    <row r="5" spans="1:4" x14ac:dyDescent="0.25">
      <c r="A5" s="99" t="s">
        <v>1</v>
      </c>
      <c r="B5" s="11"/>
      <c r="C5" s="209" t="e" cm="1">
        <f t="array" ref="C5">CHRONO.PARSE_MONTH(A5,B5)</f>
        <v>#VALUE!</v>
      </c>
    </row>
    <row r="6" spans="1:4" x14ac:dyDescent="0.25">
      <c r="A6" s="98" t="s">
        <v>31</v>
      </c>
      <c r="B6" s="8"/>
      <c r="C6" s="208" cm="1">
        <f t="array" ref="C6">CHRONO.PARSE_MONTH(A6,B6)</f>
        <v>1</v>
      </c>
    </row>
    <row r="7" spans="1:4" x14ac:dyDescent="0.25">
      <c r="A7" s="99" t="s">
        <v>32</v>
      </c>
      <c r="B7" s="11" t="s">
        <v>685</v>
      </c>
      <c r="C7" s="209" cm="1">
        <f t="array" ref="C7">CHRONO.PARSE_MONTH(A7,B7)</f>
        <v>1</v>
      </c>
    </row>
    <row r="8" spans="1:4" x14ac:dyDescent="0.25">
      <c r="A8" s="98" t="s">
        <v>427</v>
      </c>
      <c r="B8" s="8"/>
      <c r="C8" s="208" cm="1">
        <f t="array" ref="C8">CHRONO.PARSE_MONTH(A8,B8)</f>
        <v>3</v>
      </c>
    </row>
    <row r="9" spans="1:4" x14ac:dyDescent="0.25">
      <c r="A9" s="99" t="s">
        <v>694</v>
      </c>
      <c r="B9" s="11" t="s">
        <v>689</v>
      </c>
      <c r="C9" s="209" cm="1">
        <f t="array" ref="C9">CHRONO.PARSE_MONTH(A9,B9)</f>
        <v>12</v>
      </c>
    </row>
    <row r="10" spans="1:4" x14ac:dyDescent="0.25">
      <c r="A10" s="359">
        <v>4</v>
      </c>
      <c r="B10" s="14"/>
      <c r="C10" s="361" cm="1">
        <f t="array" ref="C10">CHRONO.PARSE_MONTH(A10,B10)</f>
        <v>4</v>
      </c>
    </row>
    <row r="13" spans="1:4" ht="19.5" x14ac:dyDescent="0.3">
      <c r="A13" s="1" t="s">
        <v>107</v>
      </c>
    </row>
    <row r="15" spans="1:4" x14ac:dyDescent="0.25">
      <c r="A15" s="358" t="s">
        <v>2</v>
      </c>
      <c r="B15" s="137" t="s">
        <v>15</v>
      </c>
      <c r="C15" s="69" t="s">
        <v>687</v>
      </c>
      <c r="D15" s="132" t="s">
        <v>152</v>
      </c>
    </row>
    <row r="16" spans="1:4" x14ac:dyDescent="0.25">
      <c r="A16" s="9"/>
      <c r="B16" s="7"/>
      <c r="C16" s="8"/>
      <c r="D16" s="208" t="str" cm="1">
        <f t="array" ref="D16">CHRONO.MONTH_NAME($A16,$B16,$C16)</f>
        <v/>
      </c>
    </row>
    <row r="17" spans="1:10" x14ac:dyDescent="0.25">
      <c r="A17" s="12" t="s">
        <v>1</v>
      </c>
      <c r="B17" s="10"/>
      <c r="C17" s="11"/>
      <c r="D17" s="209" t="e" cm="1">
        <f t="array" ref="D17">CHRONO.MONTH_NAME($A17,$B17,$C17)</f>
        <v>#VALUE!</v>
      </c>
    </row>
    <row r="18" spans="1:10" x14ac:dyDescent="0.25">
      <c r="A18" s="9">
        <v>0</v>
      </c>
      <c r="B18" s="7"/>
      <c r="C18" s="8"/>
      <c r="D18" s="208" t="str" cm="1">
        <f t="array" ref="D18">CHRONO.MONTH_NAME($A18,$B18,$C18)</f>
        <v>December</v>
      </c>
      <c r="I18" s="46"/>
      <c r="J18" s="46"/>
    </row>
    <row r="19" spans="1:10" x14ac:dyDescent="0.25">
      <c r="A19" s="12">
        <v>1</v>
      </c>
      <c r="B19" s="10">
        <v>1</v>
      </c>
      <c r="C19" s="11"/>
      <c r="D19" s="209" t="str" cm="1">
        <f t="array" ref="D19">CHRONO.MONTH_NAME($A19,$B19,$C19)</f>
        <v>Jan</v>
      </c>
      <c r="I19" s="46"/>
      <c r="J19" s="46"/>
    </row>
    <row r="20" spans="1:10" x14ac:dyDescent="0.25">
      <c r="A20" s="9">
        <v>2</v>
      </c>
      <c r="B20" s="7"/>
      <c r="C20" s="8"/>
      <c r="D20" s="208" t="str" cm="1">
        <f t="array" ref="D20">CHRONO.MONTH_NAME($A20,$B20,$C20)</f>
        <v>February</v>
      </c>
      <c r="I20" s="46"/>
      <c r="J20" s="46"/>
    </row>
    <row r="21" spans="1:10" x14ac:dyDescent="0.25">
      <c r="A21" s="12">
        <v>12</v>
      </c>
      <c r="B21" s="10">
        <v>1</v>
      </c>
      <c r="C21" s="11" t="s">
        <v>689</v>
      </c>
      <c r="D21" s="209" t="str" cm="1">
        <f t="array" ref="D21">CHRONO.MONTH_NAME($A21,$B21,$C21)</f>
        <v>déc.</v>
      </c>
      <c r="E21" s="46"/>
      <c r="I21" s="46"/>
      <c r="J21" s="46"/>
    </row>
    <row r="22" spans="1:10" x14ac:dyDescent="0.25">
      <c r="A22" s="16">
        <v>13</v>
      </c>
      <c r="B22" s="135"/>
      <c r="C22" s="112"/>
      <c r="D22" s="238" t="str" cm="1">
        <f t="array" ref="D22">CHRONO.MONTH_NAME($A22,$B22,$C22)</f>
        <v>January</v>
      </c>
      <c r="E22" s="46"/>
      <c r="I22" s="46"/>
      <c r="J22" s="46"/>
    </row>
    <row r="23" spans="1:10" x14ac:dyDescent="0.25">
      <c r="E23" s="46"/>
      <c r="I23" s="46"/>
      <c r="J23" s="46"/>
    </row>
    <row r="25" spans="1:10" ht="19.5" x14ac:dyDescent="0.3">
      <c r="A25" s="1" t="s">
        <v>69</v>
      </c>
      <c r="B25" s="1"/>
    </row>
    <row r="27" spans="1:10" x14ac:dyDescent="0.25">
      <c r="A27" t="s">
        <v>2</v>
      </c>
      <c r="B27" t="s">
        <v>0</v>
      </c>
      <c r="C27" t="s">
        <v>4</v>
      </c>
      <c r="D27" t="s">
        <v>112</v>
      </c>
    </row>
    <row r="28" spans="1:10" x14ac:dyDescent="0.25">
      <c r="D28" t="str" cm="1">
        <f t="array" ref="D28">CHRONO.DAYS_IN_MONTH(Table797[[#This Row],[Month]],Table797[[#This Row],[YearCE]],Table797[[#This Row],[JulianCalendar]])</f>
        <v/>
      </c>
    </row>
    <row r="29" spans="1:10" x14ac:dyDescent="0.25">
      <c r="A29" t="s">
        <v>1</v>
      </c>
      <c r="D29" t="e" cm="1">
        <f t="array" ref="D29">CHRONO.DAYS_IN_MONTH(Table797[[#This Row],[Month]],Table797[[#This Row],[YearCE]],Table797[[#This Row],[JulianCalendar]])</f>
        <v>#VALUE!</v>
      </c>
    </row>
    <row r="30" spans="1:10" x14ac:dyDescent="0.25">
      <c r="A30">
        <v>2</v>
      </c>
      <c r="B30">
        <v>2020</v>
      </c>
      <c r="D30" cm="1">
        <f t="array" ref="D30">CHRONO.DAYS_IN_MONTH(Table797[[#This Row],[Month]],Table797[[#This Row],[YearCE]],Table797[[#This Row],[JulianCalendar]])</f>
        <v>29</v>
      </c>
    </row>
    <row r="31" spans="1:10" x14ac:dyDescent="0.25">
      <c r="A31">
        <v>2</v>
      </c>
      <c r="B31">
        <v>1900</v>
      </c>
      <c r="D31" cm="1">
        <f t="array" ref="D31">CHRONO.DAYS_IN_MONTH(Table797[[#This Row],[Month]],Table797[[#This Row],[YearCE]],Table797[[#This Row],[JulianCalendar]])</f>
        <v>28</v>
      </c>
    </row>
    <row r="32" spans="1:10" x14ac:dyDescent="0.25">
      <c r="A32">
        <v>2</v>
      </c>
      <c r="B32">
        <v>1900</v>
      </c>
      <c r="C32">
        <v>1</v>
      </c>
      <c r="D32" cm="1">
        <f t="array" ref="D32">CHRONO.DAYS_IN_MONTH(Table797[[#This Row],[Month]],Table797[[#This Row],[YearCE]],Table797[[#This Row],[JulianCalendar]])</f>
        <v>29</v>
      </c>
    </row>
    <row r="33" spans="1:4" x14ac:dyDescent="0.25">
      <c r="A33">
        <v>2</v>
      </c>
      <c r="D33" cm="1">
        <f t="array" ref="D33">CHRONO.DAYS_IN_MONTH(Table797[[#This Row],[Month]],Table797[[#This Row],[YearCE]],Table797[[#This Row],[JulianCalendar]])</f>
        <v>28</v>
      </c>
    </row>
    <row r="34" spans="1:4" x14ac:dyDescent="0.25">
      <c r="A34">
        <v>7</v>
      </c>
      <c r="D34" cm="1">
        <f t="array" ref="D34">CHRONO.DAYS_IN_MONTH(Table797[[#This Row],[Month]],Table797[[#This Row],[YearCE]],Table797[[#This Row],[JulianCalendar]])</f>
        <v>31</v>
      </c>
    </row>
    <row r="35" spans="1:4" x14ac:dyDescent="0.25">
      <c r="A35">
        <v>8.5</v>
      </c>
      <c r="D35" t="e" cm="1">
        <f t="array" ref="D35">CHRONO.DAYS_IN_MONTH(Table797[[#This Row],[Month]],Table797[[#This Row],[YearCE]],Table797[[#This Row],[JulianCalendar]])</f>
        <v>#NUM!</v>
      </c>
    </row>
  </sheetData>
  <pageMargins left="0.7" right="0.7" top="0.75" bottom="0.75" header="0.3" footer="0.3"/>
  <pageSetup paperSize="9" orientation="portrait" copies="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02FD2-E8CF-490B-A979-A30BE5587AD6}">
  <dimension ref="A1:D49"/>
  <sheetViews>
    <sheetView workbookViewId="0">
      <selection activeCell="D51" sqref="D51"/>
    </sheetView>
  </sheetViews>
  <sheetFormatPr defaultRowHeight="15" x14ac:dyDescent="0.25"/>
  <cols>
    <col min="1" max="1" width="16.42578125" customWidth="1"/>
    <col min="2" max="2" width="17.42578125" customWidth="1"/>
    <col min="3" max="3" width="22" customWidth="1"/>
    <col min="4" max="4" width="23" customWidth="1"/>
    <col min="5" max="5" width="19.140625" customWidth="1"/>
    <col min="6" max="6" width="21.28515625" customWidth="1"/>
    <col min="7" max="7" width="30.140625" customWidth="1"/>
    <col min="8" max="8" width="28.42578125" customWidth="1"/>
    <col min="10" max="10" width="15" customWidth="1"/>
    <col min="11" max="11" width="13.7109375" customWidth="1"/>
    <col min="12" max="12" width="24.28515625" customWidth="1"/>
    <col min="13" max="13" width="44" customWidth="1"/>
  </cols>
  <sheetData>
    <row r="1" spans="1:3" ht="19.5" x14ac:dyDescent="0.3">
      <c r="A1" s="1" t="s">
        <v>71</v>
      </c>
    </row>
    <row r="3" spans="1:3" x14ac:dyDescent="0.25">
      <c r="A3" s="94" t="s">
        <v>544</v>
      </c>
      <c r="B3" s="96" t="s">
        <v>72</v>
      </c>
      <c r="C3" s="291" t="s">
        <v>116</v>
      </c>
    </row>
    <row r="4" spans="1:3" x14ac:dyDescent="0.25">
      <c r="A4" s="98"/>
      <c r="B4" s="8"/>
      <c r="C4" s="292" t="str" cm="1">
        <f t="array" ref="C4">CHRONO.CONVERT_WEEKDAY_NUMBER($A4,$B4)</f>
        <v/>
      </c>
    </row>
    <row r="5" spans="1:3" x14ac:dyDescent="0.25">
      <c r="A5" s="99" t="s">
        <v>1</v>
      </c>
      <c r="B5" s="11"/>
      <c r="C5" s="293" t="e" cm="1">
        <f t="array" ref="C5">CHRONO.CONVERT_WEEKDAY_NUMBER($A5,$B5)</f>
        <v>#VALUE!</v>
      </c>
    </row>
    <row r="6" spans="1:3" x14ac:dyDescent="0.25">
      <c r="A6" s="98">
        <v>0</v>
      </c>
      <c r="B6" s="8"/>
      <c r="C6" s="292" cm="1">
        <f t="array" ref="C6">CHRONO.CONVERT_WEEKDAY_NUMBER($A6,$B6)</f>
        <v>6</v>
      </c>
    </row>
    <row r="7" spans="1:3" x14ac:dyDescent="0.25">
      <c r="A7" s="99">
        <v>1</v>
      </c>
      <c r="B7" s="11"/>
      <c r="C7" s="293" cm="1">
        <f t="array" ref="C7">CHRONO.CONVERT_WEEKDAY_NUMBER($A7,$B7)</f>
        <v>7</v>
      </c>
    </row>
    <row r="8" spans="1:3" x14ac:dyDescent="0.25">
      <c r="A8" s="98">
        <v>2</v>
      </c>
      <c r="B8" s="8"/>
      <c r="C8" s="292" cm="1">
        <f t="array" ref="C8">CHRONO.CONVERT_WEEKDAY_NUMBER($A8,$B8)</f>
        <v>1</v>
      </c>
    </row>
    <row r="9" spans="1:3" x14ac:dyDescent="0.25">
      <c r="A9" s="99">
        <v>3</v>
      </c>
      <c r="B9" s="11"/>
      <c r="C9" s="293" cm="1">
        <f t="array" ref="C9">CHRONO.CONVERT_WEEKDAY_NUMBER($A9,$B9)</f>
        <v>2</v>
      </c>
    </row>
    <row r="10" spans="1:3" x14ac:dyDescent="0.25">
      <c r="A10" s="294">
        <v>4</v>
      </c>
      <c r="B10" s="31"/>
      <c r="C10" s="292" cm="1">
        <f t="array" ref="C10">CHRONO.CONVERT_WEEKDAY_NUMBER($A10,$B10)</f>
        <v>3</v>
      </c>
    </row>
    <row r="11" spans="1:3" x14ac:dyDescent="0.25">
      <c r="A11" s="295">
        <v>5</v>
      </c>
      <c r="B11" s="70"/>
      <c r="C11" s="296" cm="1">
        <f t="array" ref="C11">CHRONO.CONVERT_WEEKDAY_NUMBER($A11,$B11)</f>
        <v>4</v>
      </c>
    </row>
    <row r="12" spans="1:3" x14ac:dyDescent="0.25">
      <c r="A12" s="98">
        <v>6</v>
      </c>
      <c r="B12" s="8"/>
      <c r="C12" s="292" cm="1">
        <f t="array" ref="C12">CHRONO.CONVERT_WEEKDAY_NUMBER($A12,$B12)</f>
        <v>5</v>
      </c>
    </row>
    <row r="13" spans="1:3" x14ac:dyDescent="0.25">
      <c r="A13" s="99">
        <v>7</v>
      </c>
      <c r="B13" s="11"/>
      <c r="C13" s="293" cm="1">
        <f t="array" ref="C13">CHRONO.CONVERT_WEEKDAY_NUMBER($A13,$B13)</f>
        <v>6</v>
      </c>
    </row>
    <row r="14" spans="1:3" x14ac:dyDescent="0.25">
      <c r="A14" s="98">
        <v>8</v>
      </c>
      <c r="B14" s="8"/>
      <c r="C14" s="292" cm="1">
        <f t="array" ref="C14">CHRONO.CONVERT_WEEKDAY_NUMBER($A14,$B14)</f>
        <v>7</v>
      </c>
    </row>
    <row r="15" spans="1:3" x14ac:dyDescent="0.25">
      <c r="A15" s="99">
        <v>0</v>
      </c>
      <c r="B15" s="11">
        <v>1</v>
      </c>
      <c r="C15" s="293" cm="1">
        <f t="array" ref="C15">CHRONO.CONVERT_WEEKDAY_NUMBER($A15,$B15)</f>
        <v>1</v>
      </c>
    </row>
    <row r="16" spans="1:3" x14ac:dyDescent="0.25">
      <c r="A16" s="98">
        <v>1</v>
      </c>
      <c r="B16" s="8">
        <v>1</v>
      </c>
      <c r="C16" s="292" cm="1">
        <f t="array" ref="C16">CHRONO.CONVERT_WEEKDAY_NUMBER($A16,$B16)</f>
        <v>2</v>
      </c>
    </row>
    <row r="17" spans="1:3" x14ac:dyDescent="0.25">
      <c r="A17" s="99">
        <v>2</v>
      </c>
      <c r="B17" s="11">
        <v>1</v>
      </c>
      <c r="C17" s="293" cm="1">
        <f t="array" ref="C17">CHRONO.CONVERT_WEEKDAY_NUMBER($A17,$B17)</f>
        <v>3</v>
      </c>
    </row>
    <row r="18" spans="1:3" x14ac:dyDescent="0.25">
      <c r="A18" s="98">
        <v>3</v>
      </c>
      <c r="B18" s="8">
        <v>1</v>
      </c>
      <c r="C18" s="292" cm="1">
        <f t="array" ref="C18">CHRONO.CONVERT_WEEKDAY_NUMBER($A18,$B18)</f>
        <v>4</v>
      </c>
    </row>
    <row r="19" spans="1:3" x14ac:dyDescent="0.25">
      <c r="A19" s="99">
        <v>4</v>
      </c>
      <c r="B19" s="11">
        <v>1</v>
      </c>
      <c r="C19" s="293" cm="1">
        <f t="array" ref="C19">CHRONO.CONVERT_WEEKDAY_NUMBER($A19,$B19)</f>
        <v>5</v>
      </c>
    </row>
    <row r="20" spans="1:3" x14ac:dyDescent="0.25">
      <c r="A20" s="98">
        <v>5</v>
      </c>
      <c r="B20" s="8">
        <v>1</v>
      </c>
      <c r="C20" s="292" cm="1">
        <f t="array" ref="C20">CHRONO.CONVERT_WEEKDAY_NUMBER($A20,$B20)</f>
        <v>6</v>
      </c>
    </row>
    <row r="21" spans="1:3" x14ac:dyDescent="0.25">
      <c r="A21" s="99">
        <v>6</v>
      </c>
      <c r="B21" s="11">
        <v>1</v>
      </c>
      <c r="C21" s="293" cm="1">
        <f t="array" ref="C21">CHRONO.CONVERT_WEEKDAY_NUMBER($A21,$B21)</f>
        <v>7</v>
      </c>
    </row>
    <row r="22" spans="1:3" x14ac:dyDescent="0.25">
      <c r="A22" s="98">
        <v>7</v>
      </c>
      <c r="B22" s="8">
        <v>1</v>
      </c>
      <c r="C22" s="292" cm="1">
        <f t="array" ref="C22">CHRONO.CONVERT_WEEKDAY_NUMBER($A22,$B22)</f>
        <v>1</v>
      </c>
    </row>
    <row r="23" spans="1:3" x14ac:dyDescent="0.25">
      <c r="A23" s="297">
        <v>8</v>
      </c>
      <c r="B23" s="298">
        <v>1</v>
      </c>
      <c r="C23" s="299" cm="1">
        <f t="array" ref="C23">CHRONO.CONVERT_WEEKDAY_NUMBER($A23,$B23)</f>
        <v>2</v>
      </c>
    </row>
    <row r="26" spans="1:3" ht="19.5" x14ac:dyDescent="0.3">
      <c r="A26" s="1" t="s">
        <v>698</v>
      </c>
    </row>
    <row r="28" spans="1:3" x14ac:dyDescent="0.25">
      <c r="A28" s="21" t="s">
        <v>545</v>
      </c>
      <c r="B28" s="5" t="s">
        <v>687</v>
      </c>
      <c r="C28" s="281" t="s">
        <v>124</v>
      </c>
    </row>
    <row r="29" spans="1:3" x14ac:dyDescent="0.25">
      <c r="A29" s="7"/>
      <c r="B29" s="8"/>
      <c r="C29" s="162" t="str" cm="1">
        <f t="array" ref="C29">CHRONO.PARSE_WEEKDAY(A29,B29)</f>
        <v/>
      </c>
    </row>
    <row r="30" spans="1:3" x14ac:dyDescent="0.25">
      <c r="A30" s="10" t="s">
        <v>1</v>
      </c>
      <c r="B30" s="11"/>
      <c r="C30" s="163" t="e" cm="1">
        <f t="array" ref="C30">CHRONO.PARSE_WEEKDAY(A30,B30)</f>
        <v>#VALUE!</v>
      </c>
    </row>
    <row r="31" spans="1:3" x14ac:dyDescent="0.25">
      <c r="A31" s="7" t="s">
        <v>16</v>
      </c>
      <c r="B31" s="8"/>
      <c r="C31" s="162" cm="1">
        <f t="array" ref="C31">CHRONO.PARSE_WEEKDAY(A31,B31)</f>
        <v>6</v>
      </c>
    </row>
    <row r="32" spans="1:3" x14ac:dyDescent="0.25">
      <c r="A32" s="10" t="s">
        <v>17</v>
      </c>
      <c r="B32" s="11"/>
      <c r="C32" s="163" cm="1">
        <f t="array" ref="C32">CHRONO.PARSE_WEEKDAY(A32,B32)</f>
        <v>6</v>
      </c>
    </row>
    <row r="33" spans="1:4" x14ac:dyDescent="0.25">
      <c r="A33" s="7" t="s">
        <v>697</v>
      </c>
      <c r="B33" s="8" t="s">
        <v>695</v>
      </c>
      <c r="C33" s="162" cm="1">
        <f t="array" ref="C33">CHRONO.PARSE_WEEKDAY(A33,B33)</f>
        <v>2</v>
      </c>
    </row>
    <row r="34" spans="1:4" x14ac:dyDescent="0.25">
      <c r="A34" s="10" t="s">
        <v>18</v>
      </c>
      <c r="B34" s="11"/>
      <c r="C34" s="163" t="e" cm="1">
        <f t="array" ref="C34">CHRONO.PARSE_WEEKDAY(A34,B34)</f>
        <v>#VALUE!</v>
      </c>
    </row>
    <row r="35" spans="1:4" x14ac:dyDescent="0.25">
      <c r="A35" s="13" t="s">
        <v>385</v>
      </c>
      <c r="B35" s="14"/>
      <c r="C35" s="252" cm="1">
        <f t="array" ref="C35">CHRONO.PARSE_WEEKDAY(A35,B35)</f>
        <v>7</v>
      </c>
    </row>
    <row r="36" spans="1:4" x14ac:dyDescent="0.25">
      <c r="A36" s="17" t="s">
        <v>19</v>
      </c>
      <c r="B36" s="18"/>
      <c r="C36" s="300" cm="1">
        <f t="array" ref="C36">CHRONO.PARSE_WEEKDAY(A36,B36)</f>
        <v>7</v>
      </c>
    </row>
    <row r="39" spans="1:4" ht="19.5" x14ac:dyDescent="0.3">
      <c r="A39" s="1" t="s">
        <v>696</v>
      </c>
    </row>
    <row r="41" spans="1:4" x14ac:dyDescent="0.25">
      <c r="A41" s="94" t="s">
        <v>544</v>
      </c>
      <c r="B41" s="22" t="s">
        <v>15</v>
      </c>
      <c r="C41" s="22" t="s">
        <v>687</v>
      </c>
      <c r="D41" s="303" t="s">
        <v>386</v>
      </c>
    </row>
    <row r="42" spans="1:4" x14ac:dyDescent="0.25">
      <c r="A42" s="162"/>
      <c r="B42" s="8"/>
      <c r="C42" s="8"/>
      <c r="D42" s="162" t="str" cm="1">
        <f t="array" ref="D42">CHRONO.WEEKDAY_NAME(A42,B42,C42)</f>
        <v/>
      </c>
    </row>
    <row r="43" spans="1:4" x14ac:dyDescent="0.25">
      <c r="A43" s="163" t="s">
        <v>1</v>
      </c>
      <c r="B43" s="11"/>
      <c r="C43" s="11"/>
      <c r="D43" s="163" t="e" cm="1">
        <f t="array" ref="D43">CHRONO.WEEKDAY_NAME(A43,B43,C43)</f>
        <v>#VALUE!</v>
      </c>
    </row>
    <row r="44" spans="1:4" x14ac:dyDescent="0.25">
      <c r="A44" s="162">
        <v>0</v>
      </c>
      <c r="B44" s="8"/>
      <c r="C44" s="8"/>
      <c r="D44" s="162" t="str" cm="1">
        <f t="array" ref="D44">CHRONO.WEEKDAY_NAME(A44,B44,C44)</f>
        <v>Sunday</v>
      </c>
    </row>
    <row r="45" spans="1:4" x14ac:dyDescent="0.25">
      <c r="A45" s="163">
        <v>1</v>
      </c>
      <c r="B45" s="11"/>
      <c r="C45" s="11"/>
      <c r="D45" s="163" t="str" cm="1">
        <f t="array" ref="D45">CHRONO.WEEKDAY_NAME(A45,B45,C45)</f>
        <v>Monday</v>
      </c>
    </row>
    <row r="46" spans="1:4" x14ac:dyDescent="0.25">
      <c r="A46" s="162">
        <v>2</v>
      </c>
      <c r="B46" s="8"/>
      <c r="C46" s="8" t="s">
        <v>695</v>
      </c>
      <c r="D46" s="162" t="str" cm="1">
        <f t="array" ref="D46">CHRONO.WEEKDAY_NAME(A46,B46,C46)</f>
        <v>Dinsdag</v>
      </c>
    </row>
    <row r="47" spans="1:4" x14ac:dyDescent="0.25">
      <c r="A47" s="163">
        <v>3</v>
      </c>
      <c r="B47" s="11">
        <v>1</v>
      </c>
      <c r="C47" s="11"/>
      <c r="D47" s="163" t="str" cm="1">
        <f t="array" ref="D47">CHRONO.WEEKDAY_NAME(A47,B47,C47)</f>
        <v>Wed</v>
      </c>
    </row>
    <row r="48" spans="1:4" x14ac:dyDescent="0.25">
      <c r="A48" s="252">
        <v>7</v>
      </c>
      <c r="B48" s="14">
        <v>1</v>
      </c>
      <c r="C48" s="14"/>
      <c r="D48" s="252" t="str" cm="1">
        <f t="array" ref="D48">CHRONO.WEEKDAY_NAME(A48,B48,C48)</f>
        <v>Sun</v>
      </c>
    </row>
    <row r="49" spans="1:4" x14ac:dyDescent="0.25">
      <c r="A49" s="300">
        <v>8</v>
      </c>
      <c r="B49" s="18">
        <v>1</v>
      </c>
      <c r="C49" s="18" t="s">
        <v>685</v>
      </c>
      <c r="D49" s="300" t="str" cm="1">
        <f t="array" ref="D49">CHRONO.WEEKDAY_NAME(A49,B49,C49)</f>
        <v>Mon</v>
      </c>
    </row>
  </sheetData>
  <pageMargins left="0.7" right="0.7" top="0.75" bottom="0.75" header="0.3" footer="0.3"/>
  <pageSetup paperSize="9" orientation="portrait" copies="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9C4A4-E962-4302-B2C5-CDC69A6C181F}">
  <dimension ref="A1:H175"/>
  <sheetViews>
    <sheetView topLeftCell="A136" zoomScaleNormal="100" workbookViewId="0">
      <selection activeCell="C150" sqref="C150"/>
    </sheetView>
  </sheetViews>
  <sheetFormatPr defaultRowHeight="15" x14ac:dyDescent="0.25"/>
  <cols>
    <col min="1" max="1" width="23.28515625" customWidth="1"/>
    <col min="2" max="2" width="21.7109375" customWidth="1"/>
    <col min="3" max="3" width="21" customWidth="1"/>
    <col min="4" max="4" width="16.85546875" customWidth="1"/>
    <col min="5" max="5" width="19" customWidth="1"/>
    <col min="6" max="6" width="21.28515625" customWidth="1"/>
    <col min="7" max="7" width="19.7109375" customWidth="1"/>
    <col min="8" max="8" width="28.140625" customWidth="1"/>
    <col min="9" max="9" width="14.140625" bestFit="1" customWidth="1"/>
    <col min="11" max="11" width="35.5703125" customWidth="1"/>
  </cols>
  <sheetData>
    <row r="1" spans="1:7" ht="19.5" x14ac:dyDescent="0.3">
      <c r="A1" s="1" t="s">
        <v>712</v>
      </c>
      <c r="B1" s="1"/>
      <c r="C1" s="1"/>
      <c r="D1" s="1"/>
    </row>
    <row r="3" spans="1:7" x14ac:dyDescent="0.25">
      <c r="A3" s="4" t="s">
        <v>0</v>
      </c>
      <c r="B3" s="5" t="s">
        <v>2</v>
      </c>
      <c r="C3" s="5" t="s">
        <v>3</v>
      </c>
      <c r="D3" s="71" t="s">
        <v>4</v>
      </c>
      <c r="E3" s="5" t="s">
        <v>10</v>
      </c>
      <c r="F3" s="5" t="s">
        <v>11</v>
      </c>
      <c r="G3" s="6" t="s">
        <v>12</v>
      </c>
    </row>
    <row r="4" spans="1:7" x14ac:dyDescent="0.25">
      <c r="A4" s="7"/>
      <c r="B4" s="8"/>
      <c r="C4" s="8"/>
      <c r="D4" s="72"/>
      <c r="E4" s="8" t="str" cm="1">
        <f t="array" ref="E4:G4">CHRONO.VALIDATE_CALENDAR_DATE(A4:C4,D4)</f>
        <v/>
      </c>
      <c r="F4" s="8" t="str">
        <v/>
      </c>
      <c r="G4" s="9" t="str">
        <v/>
      </c>
    </row>
    <row r="5" spans="1:7" x14ac:dyDescent="0.25">
      <c r="A5" s="10"/>
      <c r="B5" s="11">
        <v>2</v>
      </c>
      <c r="C5" s="11">
        <v>29</v>
      </c>
      <c r="D5" s="73"/>
      <c r="E5" s="11" t="str" cm="1">
        <f t="array" ref="E5:G5">CHRONO.VALIDATE_CALENDAR_DATE(A5:C5,D5)</f>
        <v/>
      </c>
      <c r="F5" s="11">
        <v>2</v>
      </c>
      <c r="G5" s="12">
        <v>29</v>
      </c>
    </row>
    <row r="6" spans="1:7" x14ac:dyDescent="0.25">
      <c r="A6" s="7">
        <v>2024</v>
      </c>
      <c r="B6" s="8"/>
      <c r="C6" s="8">
        <v>29</v>
      </c>
      <c r="D6" s="72"/>
      <c r="E6" s="8" cm="1">
        <f t="array" ref="E6:G6">CHRONO.VALIDATE_CALENDAR_DATE(A6:C6,D6)</f>
        <v>2024</v>
      </c>
      <c r="F6" s="8" t="e">
        <v>#VALUE!</v>
      </c>
      <c r="G6" s="9">
        <v>29</v>
      </c>
    </row>
    <row r="7" spans="1:7" x14ac:dyDescent="0.25">
      <c r="A7" s="10">
        <v>2100</v>
      </c>
      <c r="B7" s="11">
        <v>2</v>
      </c>
      <c r="C7" s="11">
        <v>29</v>
      </c>
      <c r="D7" s="73"/>
      <c r="E7" s="11" cm="1">
        <f t="array" ref="E7:G7">CHRONO.VALIDATE_CALENDAR_DATE(A7:C7,D7)</f>
        <v>2100</v>
      </c>
      <c r="F7" s="11">
        <v>2</v>
      </c>
      <c r="G7" s="12" t="e">
        <v>#NUM!</v>
      </c>
    </row>
    <row r="8" spans="1:7" x14ac:dyDescent="0.25">
      <c r="A8" s="7">
        <v>2100</v>
      </c>
      <c r="B8" s="8">
        <v>2</v>
      </c>
      <c r="C8" s="8">
        <v>29</v>
      </c>
      <c r="D8" s="72">
        <v>1</v>
      </c>
      <c r="E8" s="8" cm="1">
        <f t="array" ref="E8:G8">CHRONO.VALIDATE_CALENDAR_DATE(A8:C8,D8)</f>
        <v>2100</v>
      </c>
      <c r="F8" s="8">
        <v>2</v>
      </c>
      <c r="G8" s="9">
        <v>29</v>
      </c>
    </row>
    <row r="9" spans="1:7" x14ac:dyDescent="0.25">
      <c r="A9" s="10">
        <v>2020</v>
      </c>
      <c r="B9" s="11">
        <v>5</v>
      </c>
      <c r="C9" s="11"/>
      <c r="D9" s="73"/>
      <c r="E9" s="11" cm="1">
        <f t="array" ref="E9:G9">CHRONO.VALIDATE_CALENDAR_DATE(A9:C9,D9)</f>
        <v>2020</v>
      </c>
      <c r="F9" s="11">
        <v>5</v>
      </c>
      <c r="G9" s="12" t="str">
        <v/>
      </c>
    </row>
    <row r="10" spans="1:7" x14ac:dyDescent="0.25">
      <c r="A10" s="7">
        <v>2024</v>
      </c>
      <c r="B10" s="8"/>
      <c r="C10" s="8"/>
      <c r="D10" s="72"/>
      <c r="E10" s="8" cm="1">
        <f t="array" ref="E10:G10">CHRONO.VALIDATE_CALENDAR_DATE(A10:C10,D10)</f>
        <v>2024</v>
      </c>
      <c r="F10" s="8" t="str">
        <v/>
      </c>
      <c r="G10" s="9" t="str">
        <v/>
      </c>
    </row>
    <row r="11" spans="1:7" x14ac:dyDescent="0.25">
      <c r="A11" s="241">
        <v>2024.5</v>
      </c>
      <c r="B11" s="11">
        <v>2</v>
      </c>
      <c r="C11" s="11">
        <v>29</v>
      </c>
      <c r="D11" s="73"/>
      <c r="E11" s="11" t="e" cm="1">
        <f t="array" ref="E11:G11">CHRONO.VALIDATE_CALENDAR_DATE(A11:C11,D11)</f>
        <v>#NUM!</v>
      </c>
      <c r="F11" s="11">
        <v>2</v>
      </c>
      <c r="G11" s="12">
        <v>29</v>
      </c>
    </row>
    <row r="12" spans="1:7" x14ac:dyDescent="0.25">
      <c r="A12" s="7">
        <v>2023</v>
      </c>
      <c r="B12" s="8">
        <v>1.5</v>
      </c>
      <c r="C12" s="8">
        <v>1</v>
      </c>
      <c r="D12" s="72"/>
      <c r="E12" s="8" cm="1">
        <f t="array" ref="E12:G12">CHRONO.VALIDATE_CALENDAR_DATE(A12:C12,D12)</f>
        <v>2023</v>
      </c>
      <c r="F12" s="8" t="e">
        <v>#NUM!</v>
      </c>
      <c r="G12" s="9">
        <v>1</v>
      </c>
    </row>
    <row r="13" spans="1:7" x14ac:dyDescent="0.25">
      <c r="A13" s="129">
        <v>2023</v>
      </c>
      <c r="B13" s="130" t="e">
        <v>#N/A</v>
      </c>
      <c r="C13" s="130">
        <v>31.99</v>
      </c>
      <c r="D13" s="144"/>
      <c r="E13" s="130" cm="1">
        <f t="array" ref="E13:G13">CHRONO.VALIDATE_CALENDAR_DATE(A13:C13,D13)</f>
        <v>2023</v>
      </c>
      <c r="F13" s="130" t="e">
        <v>#N/A</v>
      </c>
      <c r="G13" s="131">
        <v>31</v>
      </c>
    </row>
    <row r="16" spans="1:7" ht="19.5" x14ac:dyDescent="0.3">
      <c r="A16" s="1" t="s">
        <v>713</v>
      </c>
      <c r="B16" s="1"/>
      <c r="C16" s="1"/>
      <c r="D16" s="1"/>
    </row>
    <row r="18" spans="1:6" x14ac:dyDescent="0.25">
      <c r="A18" t="s">
        <v>0</v>
      </c>
      <c r="B18" t="s">
        <v>2</v>
      </c>
      <c r="C18" t="s">
        <v>3</v>
      </c>
      <c r="D18" t="s">
        <v>418</v>
      </c>
      <c r="E18" t="s">
        <v>4</v>
      </c>
      <c r="F18" t="s">
        <v>110</v>
      </c>
    </row>
    <row r="19" spans="1:6" x14ac:dyDescent="0.25">
      <c r="F19" t="b" cm="1">
        <f t="array" ref="F19">CHRONO.IS_VALID_CALENDAR_DATE(Table23[[#This Row],[YearCE]:[Day]],Table23[[#This Row],[AllowPartial]],Table23[[#This Row],[JulianCalendar]])</f>
        <v>0</v>
      </c>
    </row>
    <row r="20" spans="1:6" x14ac:dyDescent="0.25">
      <c r="A20" t="s">
        <v>1</v>
      </c>
      <c r="F20" t="b" cm="1">
        <f t="array" ref="F20">CHRONO.IS_VALID_CALENDAR_DATE(Table23[[#This Row],[YearCE]:[Day]],Table23[[#This Row],[AllowPartial]],Table23[[#This Row],[JulianCalendar]])</f>
        <v>0</v>
      </c>
    </row>
    <row r="21" spans="1:6" x14ac:dyDescent="0.25">
      <c r="A21" t="e">
        <v>#VALUE!</v>
      </c>
      <c r="B21">
        <v>2</v>
      </c>
      <c r="C21">
        <v>12</v>
      </c>
      <c r="F21" t="b" cm="1">
        <f t="array" ref="F21">CHRONO.IS_VALID_CALENDAR_DATE(Table23[[#This Row],[YearCE]:[Day]],Table23[[#This Row],[AllowPartial]],Table23[[#This Row],[JulianCalendar]])</f>
        <v>0</v>
      </c>
    </row>
    <row r="22" spans="1:6" x14ac:dyDescent="0.25">
      <c r="B22">
        <v>2</v>
      </c>
      <c r="C22">
        <v>29</v>
      </c>
      <c r="D22">
        <v>1</v>
      </c>
      <c r="F22" t="b" cm="1">
        <f t="array" ref="F22">CHRONO.IS_VALID_CALENDAR_DATE(Table23[[#This Row],[YearCE]:[Day]],Table23[[#This Row],[AllowPartial]],Table23[[#This Row],[JulianCalendar]])</f>
        <v>1</v>
      </c>
    </row>
    <row r="23" spans="1:6" x14ac:dyDescent="0.25">
      <c r="A23">
        <v>2100</v>
      </c>
      <c r="B23">
        <v>2</v>
      </c>
      <c r="C23">
        <v>29</v>
      </c>
      <c r="E23">
        <v>1</v>
      </c>
      <c r="F23" t="b" cm="1">
        <f t="array" ref="F23">CHRONO.IS_VALID_CALENDAR_DATE(Table23[[#This Row],[YearCE]:[Day]],Table23[[#This Row],[AllowPartial]],Table23[[#This Row],[JulianCalendar]])</f>
        <v>1</v>
      </c>
    </row>
    <row r="24" spans="1:6" x14ac:dyDescent="0.25">
      <c r="A24">
        <v>2023</v>
      </c>
      <c r="D24">
        <v>1</v>
      </c>
      <c r="F24" t="b" cm="1">
        <f t="array" ref="F24">CHRONO.IS_VALID_CALENDAR_DATE(Table23[[#This Row],[YearCE]:[Day]],Table23[[#This Row],[AllowPartial]],Table23[[#This Row],[JulianCalendar]])</f>
        <v>1</v>
      </c>
    </row>
    <row r="25" spans="1:6" x14ac:dyDescent="0.25">
      <c r="A25">
        <v>2023</v>
      </c>
      <c r="B25">
        <v>12</v>
      </c>
      <c r="C25">
        <v>31.5</v>
      </c>
      <c r="F25" t="b" cm="1">
        <f t="array" ref="F25">CHRONO.IS_VALID_CALENDAR_DATE(Table23[[#This Row],[YearCE]:[Day]],Table23[[#This Row],[AllowPartial]],Table23[[#This Row],[JulianCalendar]])</f>
        <v>1</v>
      </c>
    </row>
    <row r="26" spans="1:6" x14ac:dyDescent="0.25">
      <c r="A26">
        <v>2023</v>
      </c>
      <c r="B26">
        <v>1.5</v>
      </c>
      <c r="F26" t="b" cm="1">
        <f t="array" ref="F26">CHRONO.IS_VALID_CALENDAR_DATE(Table23[[#This Row],[YearCE]:[Day]],Table23[[#This Row],[AllowPartial]],Table23[[#This Row],[JulianCalendar]])</f>
        <v>0</v>
      </c>
    </row>
    <row r="27" spans="1:6" x14ac:dyDescent="0.25">
      <c r="A27">
        <v>2023</v>
      </c>
      <c r="B27">
        <v>8</v>
      </c>
      <c r="D27">
        <v>1</v>
      </c>
      <c r="F27" t="b" cm="1">
        <f t="array" ref="F27">CHRONO.IS_VALID_CALENDAR_DATE(Table23[[#This Row],[YearCE]:[Day]],Table23[[#This Row],[AllowPartial]],Table23[[#This Row],[JulianCalendar]])</f>
        <v>1</v>
      </c>
    </row>
    <row r="28" spans="1:6" x14ac:dyDescent="0.25">
      <c r="B28">
        <v>4</v>
      </c>
      <c r="C28">
        <v>23</v>
      </c>
      <c r="D28">
        <v>1</v>
      </c>
      <c r="F28" t="b" cm="1">
        <f t="array" ref="F28">CHRONO.IS_VALID_CALENDAR_DATE(Table23[[#This Row],[YearCE]:[Day]],Table23[[#This Row],[AllowPartial]],Table23[[#This Row],[JulianCalendar]])</f>
        <v>1</v>
      </c>
    </row>
    <row r="31" spans="1:6" ht="19.5" x14ac:dyDescent="0.3">
      <c r="A31" s="1" t="s">
        <v>419</v>
      </c>
      <c r="B31" s="1"/>
      <c r="C31" s="1"/>
      <c r="D31" s="1"/>
    </row>
    <row r="33" spans="1:7" x14ac:dyDescent="0.25">
      <c r="A33" s="4" t="s">
        <v>0</v>
      </c>
      <c r="B33" s="5" t="s">
        <v>2</v>
      </c>
      <c r="C33" s="5" t="s">
        <v>3</v>
      </c>
      <c r="D33" s="71" t="s">
        <v>4</v>
      </c>
      <c r="E33" s="5" t="s">
        <v>10</v>
      </c>
      <c r="F33" s="5" t="s">
        <v>11</v>
      </c>
      <c r="G33" s="6" t="s">
        <v>12</v>
      </c>
    </row>
    <row r="34" spans="1:7" x14ac:dyDescent="0.25">
      <c r="A34" s="7"/>
      <c r="B34" s="8"/>
      <c r="C34" s="8"/>
      <c r="D34" s="72"/>
      <c r="E34" s="8" t="str" cm="1">
        <f t="array" ref="E34:G34">CHRONO.RESOLVE_CALENDAR_DATE(A34:C34,D34)</f>
        <v/>
      </c>
      <c r="F34" s="8" t="str">
        <v/>
      </c>
      <c r="G34" s="9" t="str">
        <v/>
      </c>
    </row>
    <row r="35" spans="1:7" x14ac:dyDescent="0.25">
      <c r="A35" s="10"/>
      <c r="B35" s="11" t="e">
        <v>#N/A</v>
      </c>
      <c r="C35" s="11"/>
      <c r="D35" s="73"/>
      <c r="E35" s="11" t="e" cm="1">
        <f t="array" ref="E35:G35">CHRONO.RESOLVE_CALENDAR_DATE(A35:C35,D35)</f>
        <v>#VALUE!</v>
      </c>
      <c r="F35" s="11" t="e">
        <v>#VALUE!</v>
      </c>
      <c r="G35" s="12" t="e">
        <v>#VALUE!</v>
      </c>
    </row>
    <row r="36" spans="1:7" x14ac:dyDescent="0.25">
      <c r="A36" s="7" t="s">
        <v>1</v>
      </c>
      <c r="B36" s="8"/>
      <c r="C36" s="8"/>
      <c r="D36" s="72"/>
      <c r="E36" s="8" t="e" cm="1">
        <f t="array" ref="E36:G36">CHRONO.RESOLVE_CALENDAR_DATE(A36:C36,D36)</f>
        <v>#VALUE!</v>
      </c>
      <c r="F36" s="8" t="e">
        <v>#VALUE!</v>
      </c>
      <c r="G36" s="9" t="e">
        <v>#VALUE!</v>
      </c>
    </row>
    <row r="37" spans="1:7" x14ac:dyDescent="0.25">
      <c r="A37" s="10">
        <v>2024.5</v>
      </c>
      <c r="B37" s="11"/>
      <c r="C37" s="11"/>
      <c r="D37" s="73"/>
      <c r="E37" s="11" t="e" cm="1">
        <f t="array" ref="E37:G37">CHRONO.RESOLVE_CALENDAR_DATE(A37:C37,D37)</f>
        <v>#NUM!</v>
      </c>
      <c r="F37" s="11" t="e">
        <v>#NUM!</v>
      </c>
      <c r="G37" s="12" t="e">
        <v>#NUM!</v>
      </c>
    </row>
    <row r="38" spans="1:7" x14ac:dyDescent="0.25">
      <c r="A38" s="7">
        <v>2024</v>
      </c>
      <c r="B38" s="8"/>
      <c r="C38" s="8"/>
      <c r="D38" s="72"/>
      <c r="E38" s="8" cm="1">
        <f t="array" ref="E38:G38">CHRONO.RESOLVE_CALENDAR_DATE(A38:C38,D38)</f>
        <v>2024</v>
      </c>
      <c r="F38" s="8">
        <v>1</v>
      </c>
      <c r="G38" s="9">
        <v>1</v>
      </c>
    </row>
    <row r="39" spans="1:7" x14ac:dyDescent="0.25">
      <c r="A39" s="10">
        <v>2024</v>
      </c>
      <c r="B39" s="11">
        <v>1.5</v>
      </c>
      <c r="C39" s="11"/>
      <c r="D39" s="73"/>
      <c r="E39" s="11" t="e" cm="1">
        <f t="array" ref="E39:G39">CHRONO.RESOLVE_CALENDAR_DATE(A39:C39,D39)</f>
        <v>#NUM!</v>
      </c>
      <c r="F39" s="11" t="e">
        <v>#NUM!</v>
      </c>
      <c r="G39" s="12" t="e">
        <v>#NUM!</v>
      </c>
    </row>
    <row r="40" spans="1:7" x14ac:dyDescent="0.25">
      <c r="A40" s="7">
        <v>2024</v>
      </c>
      <c r="B40" s="8">
        <v>8</v>
      </c>
      <c r="C40" s="8"/>
      <c r="D40" s="72"/>
      <c r="E40" s="8" cm="1">
        <f t="array" ref="E40:G40">CHRONO.RESOLVE_CALENDAR_DATE(A40:C40,D40)</f>
        <v>2024</v>
      </c>
      <c r="F40" s="8">
        <v>8</v>
      </c>
      <c r="G40" s="9">
        <v>1</v>
      </c>
    </row>
    <row r="41" spans="1:7" x14ac:dyDescent="0.25">
      <c r="A41" s="223">
        <v>2023</v>
      </c>
      <c r="B41" s="11">
        <v>14</v>
      </c>
      <c r="C41" s="11">
        <v>45.8</v>
      </c>
      <c r="D41" s="73"/>
      <c r="E41" s="11" cm="1">
        <f t="array" ref="E41:G41">CHRONO.RESOLVE_CALENDAR_DATE(A41:C41,D41)</f>
        <v>2024</v>
      </c>
      <c r="F41" s="11">
        <v>3</v>
      </c>
      <c r="G41" s="12">
        <v>16</v>
      </c>
    </row>
    <row r="42" spans="1:7" x14ac:dyDescent="0.25">
      <c r="A42" s="7">
        <v>2023</v>
      </c>
      <c r="B42" s="8"/>
      <c r="C42" s="8">
        <v>366</v>
      </c>
      <c r="D42" s="72"/>
      <c r="E42" s="8" cm="1">
        <f t="array" ref="E42:G42">CHRONO.RESOLVE_CALENDAR_DATE(A42:C42,D42)</f>
        <v>2024</v>
      </c>
      <c r="F42" s="8">
        <v>1</v>
      </c>
      <c r="G42" s="9">
        <v>1</v>
      </c>
    </row>
    <row r="43" spans="1:7" x14ac:dyDescent="0.25">
      <c r="A43" s="129">
        <v>2023</v>
      </c>
      <c r="B43" s="130">
        <v>-1</v>
      </c>
      <c r="C43" s="130">
        <v>-1</v>
      </c>
      <c r="D43" s="144"/>
      <c r="E43" s="130" cm="1">
        <f t="array" ref="E43:G43">CHRONO.RESOLVE_CALENDAR_DATE(A43:C43,D43)</f>
        <v>2022</v>
      </c>
      <c r="F43" s="130">
        <v>10</v>
      </c>
      <c r="G43" s="131">
        <v>30</v>
      </c>
    </row>
    <row r="46" spans="1:7" ht="19.5" x14ac:dyDescent="0.3">
      <c r="A46" s="1" t="s">
        <v>331</v>
      </c>
    </row>
    <row r="48" spans="1:7" x14ac:dyDescent="0.25">
      <c r="A48" s="47" t="s">
        <v>5</v>
      </c>
      <c r="B48" s="48" t="s">
        <v>2</v>
      </c>
      <c r="C48" s="48" t="s">
        <v>3</v>
      </c>
      <c r="D48" s="5" t="s">
        <v>10</v>
      </c>
      <c r="E48" s="5" t="s">
        <v>11</v>
      </c>
      <c r="F48" s="6" t="s">
        <v>12</v>
      </c>
    </row>
    <row r="49" spans="1:6" x14ac:dyDescent="0.25">
      <c r="A49" s="7"/>
      <c r="B49" s="8"/>
      <c r="C49" s="8"/>
      <c r="D49" s="8" t="str" cm="1">
        <f t="array" ref="D49:F49">CHRONO.GREGORIAN_TO_JULIAN(A49:C49)</f>
        <v/>
      </c>
      <c r="E49" s="8" t="str">
        <v/>
      </c>
      <c r="F49" s="9" t="str">
        <v/>
      </c>
    </row>
    <row r="50" spans="1:6" x14ac:dyDescent="0.25">
      <c r="A50" s="10">
        <v>1900</v>
      </c>
      <c r="B50" s="11">
        <v>2</v>
      </c>
      <c r="C50" s="11">
        <v>29</v>
      </c>
      <c r="D50" s="11" t="e" cm="1">
        <f t="array" ref="D50:F50">CHRONO.GREGORIAN_TO_JULIAN(A50:C50)</f>
        <v>#NUM!</v>
      </c>
      <c r="E50" s="11" t="e">
        <v>#NUM!</v>
      </c>
      <c r="F50" s="12" t="e">
        <v>#NUM!</v>
      </c>
    </row>
    <row r="51" spans="1:6" x14ac:dyDescent="0.25">
      <c r="A51" s="7">
        <v>2023</v>
      </c>
      <c r="B51" s="8">
        <v>1</v>
      </c>
      <c r="C51" s="8">
        <v>1</v>
      </c>
      <c r="D51" s="8" cm="1">
        <f t="array" ref="D51:F51">CHRONO.GREGORIAN_TO_JULIAN(A51:C51)</f>
        <v>2022</v>
      </c>
      <c r="E51" s="8">
        <v>12</v>
      </c>
      <c r="F51" s="9">
        <v>19</v>
      </c>
    </row>
    <row r="52" spans="1:6" x14ac:dyDescent="0.25">
      <c r="A52" s="57">
        <v>1582</v>
      </c>
      <c r="B52" s="35">
        <v>10</v>
      </c>
      <c r="C52" s="35">
        <v>15</v>
      </c>
      <c r="D52" s="35" cm="1">
        <f t="array" ref="D52:F52">CHRONO.GREGORIAN_TO_JULIAN(A52:C52)</f>
        <v>1582</v>
      </c>
      <c r="E52" s="35">
        <v>10</v>
      </c>
      <c r="F52" s="54">
        <v>5</v>
      </c>
    </row>
    <row r="55" spans="1:6" ht="19.5" x14ac:dyDescent="0.3">
      <c r="A55" s="1" t="s">
        <v>332</v>
      </c>
    </row>
    <row r="57" spans="1:6" x14ac:dyDescent="0.25">
      <c r="A57" s="47" t="s">
        <v>5</v>
      </c>
      <c r="B57" s="48" t="s">
        <v>2</v>
      </c>
      <c r="C57" s="48" t="s">
        <v>3</v>
      </c>
      <c r="D57" s="5" t="s">
        <v>10</v>
      </c>
      <c r="E57" s="5" t="s">
        <v>11</v>
      </c>
      <c r="F57" s="6" t="s">
        <v>12</v>
      </c>
    </row>
    <row r="58" spans="1:6" x14ac:dyDescent="0.25">
      <c r="A58" s="7"/>
      <c r="B58" s="8"/>
      <c r="C58" s="8"/>
      <c r="D58" s="8" t="str" cm="1">
        <f t="array" ref="D58:F58">CHRONO.JULIAN_TO_GREGORIAN(A58:C58)</f>
        <v/>
      </c>
      <c r="E58" s="8" t="str">
        <v/>
      </c>
      <c r="F58" s="9" t="str">
        <v/>
      </c>
    </row>
    <row r="59" spans="1:6" x14ac:dyDescent="0.25">
      <c r="A59" s="10">
        <v>1900</v>
      </c>
      <c r="B59" s="11">
        <v>2</v>
      </c>
      <c r="C59" s="11">
        <v>29</v>
      </c>
      <c r="D59" s="11" cm="1">
        <f t="array" ref="D59:F59">CHRONO.JULIAN_TO_GREGORIAN(A59:C59)</f>
        <v>1900</v>
      </c>
      <c r="E59" s="11">
        <v>3</v>
      </c>
      <c r="F59" s="12">
        <v>13</v>
      </c>
    </row>
    <row r="60" spans="1:6" x14ac:dyDescent="0.25">
      <c r="A60" s="7">
        <v>2023</v>
      </c>
      <c r="B60" s="8">
        <v>1</v>
      </c>
      <c r="C60" s="8">
        <v>1</v>
      </c>
      <c r="D60" s="8" cm="1">
        <f t="array" ref="D60:F60">CHRONO.JULIAN_TO_GREGORIAN(A60:C60)</f>
        <v>2023</v>
      </c>
      <c r="E60" s="8">
        <v>1</v>
      </c>
      <c r="F60" s="9">
        <v>14</v>
      </c>
    </row>
    <row r="61" spans="1:6" x14ac:dyDescent="0.25">
      <c r="A61" s="57">
        <v>1582</v>
      </c>
      <c r="B61" s="35">
        <v>10</v>
      </c>
      <c r="C61" s="35">
        <v>5</v>
      </c>
      <c r="D61" s="35" cm="1">
        <f t="array" ref="D61:F61">CHRONO.JULIAN_TO_GREGORIAN(A61:C61)</f>
        <v>1582</v>
      </c>
      <c r="E61" s="35">
        <v>10</v>
      </c>
      <c r="F61" s="54">
        <v>15</v>
      </c>
    </row>
    <row r="64" spans="1:6" ht="19.5" x14ac:dyDescent="0.3">
      <c r="A64" s="1" t="s">
        <v>58</v>
      </c>
    </row>
    <row r="66" spans="1:5" x14ac:dyDescent="0.25">
      <c r="A66" s="47" t="s">
        <v>5</v>
      </c>
      <c r="B66" s="48" t="s">
        <v>2</v>
      </c>
      <c r="C66" s="48" t="s">
        <v>3</v>
      </c>
      <c r="D66" s="5" t="s">
        <v>57</v>
      </c>
      <c r="E66" s="6" t="s">
        <v>29</v>
      </c>
    </row>
    <row r="67" spans="1:5" x14ac:dyDescent="0.25">
      <c r="A67" s="7"/>
      <c r="B67" s="8"/>
      <c r="C67" s="8"/>
      <c r="D67" s="8"/>
      <c r="E67" s="9" t="str" cm="1">
        <f t="array" ref="E67">CHRONO.SECULAR_DIFFERENCE(A67:C67,D67)</f>
        <v/>
      </c>
    </row>
    <row r="68" spans="1:5" x14ac:dyDescent="0.25">
      <c r="A68" s="10">
        <v>2023</v>
      </c>
      <c r="B68" s="11"/>
      <c r="C68" s="11"/>
      <c r="D68" s="11"/>
      <c r="E68" s="12" cm="1">
        <f t="array" ref="E68">CHRONO.SECULAR_DIFFERENCE(A68:C68,D68)</f>
        <v>13</v>
      </c>
    </row>
    <row r="69" spans="1:5" x14ac:dyDescent="0.25">
      <c r="A69" s="7">
        <v>2100</v>
      </c>
      <c r="B69" s="8">
        <v>2</v>
      </c>
      <c r="C69" s="8">
        <v>29</v>
      </c>
      <c r="D69" s="8">
        <v>1</v>
      </c>
      <c r="E69" s="9" cm="1">
        <f t="array" ref="E69">CHRONO.SECULAR_DIFFERENCE(A69:C69,D69)</f>
        <v>14</v>
      </c>
    </row>
    <row r="70" spans="1:5" x14ac:dyDescent="0.25">
      <c r="A70" s="57">
        <v>1582</v>
      </c>
      <c r="B70" s="35">
        <v>10</v>
      </c>
      <c r="C70" s="35">
        <v>15</v>
      </c>
      <c r="D70" s="35"/>
      <c r="E70" s="54" cm="1">
        <f t="array" ref="E70">CHRONO.SECULAR_DIFFERENCE(A70:C70,D70)</f>
        <v>10</v>
      </c>
    </row>
    <row r="71" spans="1:5" x14ac:dyDescent="0.25">
      <c r="A71" s="7">
        <v>1700</v>
      </c>
      <c r="B71" s="8">
        <v>2</v>
      </c>
      <c r="C71" s="8">
        <v>28</v>
      </c>
      <c r="D71" s="8"/>
      <c r="E71" s="9" cm="1">
        <f t="array" ref="E71">CHRONO.SECULAR_DIFFERENCE(A71:C71,D71)</f>
        <v>10</v>
      </c>
    </row>
    <row r="72" spans="1:5" x14ac:dyDescent="0.25">
      <c r="A72" s="10">
        <v>1700</v>
      </c>
      <c r="B72" s="11">
        <v>3</v>
      </c>
      <c r="C72" s="11">
        <v>1</v>
      </c>
      <c r="D72" s="11"/>
      <c r="E72" s="12" cm="1">
        <f t="array" ref="E72">CHRONO.SECULAR_DIFFERENCE(A72:C72,D72)</f>
        <v>11</v>
      </c>
    </row>
    <row r="73" spans="1:5" x14ac:dyDescent="0.25">
      <c r="A73" s="7">
        <v>1800</v>
      </c>
      <c r="B73" s="8">
        <v>2</v>
      </c>
      <c r="C73" s="8">
        <v>28</v>
      </c>
      <c r="D73" s="8"/>
      <c r="E73" s="9" cm="1">
        <f t="array" ref="E73">CHRONO.SECULAR_DIFFERENCE(A73:C73,D73)</f>
        <v>11</v>
      </c>
    </row>
    <row r="74" spans="1:5" x14ac:dyDescent="0.25">
      <c r="A74" s="57">
        <v>1800</v>
      </c>
      <c r="B74" s="35">
        <v>3</v>
      </c>
      <c r="C74" s="35">
        <v>1</v>
      </c>
      <c r="D74" s="35"/>
      <c r="E74" s="54" cm="1">
        <f t="array" ref="E74">CHRONO.SECULAR_DIFFERENCE(A74:C74,D74)</f>
        <v>12</v>
      </c>
    </row>
    <row r="75" spans="1:5" x14ac:dyDescent="0.25">
      <c r="A75" s="7">
        <v>1900</v>
      </c>
      <c r="B75" s="8">
        <v>2</v>
      </c>
      <c r="C75" s="8">
        <v>28</v>
      </c>
      <c r="D75" s="8"/>
      <c r="E75" s="9" cm="1">
        <f t="array" ref="E75">CHRONO.SECULAR_DIFFERENCE(A75:C75,D75)</f>
        <v>12</v>
      </c>
    </row>
    <row r="76" spans="1:5" x14ac:dyDescent="0.25">
      <c r="A76" s="10">
        <v>1900</v>
      </c>
      <c r="B76" s="11">
        <v>3</v>
      </c>
      <c r="C76" s="11">
        <v>1</v>
      </c>
      <c r="D76" s="11"/>
      <c r="E76" s="12" cm="1">
        <f t="array" ref="E76">CHRONO.SECULAR_DIFFERENCE(A76:C76,D76)</f>
        <v>13</v>
      </c>
    </row>
    <row r="77" spans="1:5" x14ac:dyDescent="0.25">
      <c r="A77" s="7">
        <v>2100</v>
      </c>
      <c r="B77" s="8">
        <v>2</v>
      </c>
      <c r="C77" s="8">
        <v>28</v>
      </c>
      <c r="D77" s="8"/>
      <c r="E77" s="9" cm="1">
        <f t="array" ref="E77">CHRONO.SECULAR_DIFFERENCE(A77:C77,D77)</f>
        <v>13</v>
      </c>
    </row>
    <row r="78" spans="1:5" x14ac:dyDescent="0.25">
      <c r="A78" s="57">
        <v>2100</v>
      </c>
      <c r="B78" s="35">
        <v>3</v>
      </c>
      <c r="C78" s="35">
        <v>1</v>
      </c>
      <c r="D78" s="35"/>
      <c r="E78" s="54" cm="1">
        <f t="array" ref="E78">CHRONO.SECULAR_DIFFERENCE(A78:C78,D78)</f>
        <v>14</v>
      </c>
    </row>
    <row r="79" spans="1:5" x14ac:dyDescent="0.25">
      <c r="A79" s="7">
        <v>2200</v>
      </c>
      <c r="B79" s="8">
        <v>2</v>
      </c>
      <c r="C79" s="8">
        <v>28</v>
      </c>
      <c r="D79" s="8"/>
      <c r="E79" s="9" cm="1">
        <f t="array" ref="E79">CHRONO.SECULAR_DIFFERENCE(A79:C79,D79)</f>
        <v>14</v>
      </c>
    </row>
    <row r="80" spans="1:5" x14ac:dyDescent="0.25">
      <c r="A80" s="57">
        <v>2200</v>
      </c>
      <c r="B80" s="35">
        <v>3</v>
      </c>
      <c r="C80" s="35">
        <v>1</v>
      </c>
      <c r="D80" s="35"/>
      <c r="E80" s="54" cm="1">
        <f t="array" ref="E80">CHRONO.SECULAR_DIFFERENCE(A80:C80,D80)</f>
        <v>15</v>
      </c>
    </row>
    <row r="81" spans="1:5" x14ac:dyDescent="0.25">
      <c r="A81" s="7">
        <v>2400</v>
      </c>
      <c r="B81" s="8">
        <v>2</v>
      </c>
      <c r="C81" s="8">
        <v>29</v>
      </c>
      <c r="D81" s="8"/>
      <c r="E81" s="9" cm="1">
        <f t="array" ref="E81">CHRONO.SECULAR_DIFFERENCE(A81:C81,D81)</f>
        <v>16</v>
      </c>
    </row>
    <row r="82" spans="1:5" x14ac:dyDescent="0.25">
      <c r="A82" s="10">
        <v>2400</v>
      </c>
      <c r="B82" s="11">
        <v>3</v>
      </c>
      <c r="C82" s="11">
        <v>1</v>
      </c>
      <c r="D82" s="11"/>
      <c r="E82" s="12" cm="1">
        <f t="array" ref="E82">CHRONO.SECULAR_DIFFERENCE(A82:C82,D82)</f>
        <v>16</v>
      </c>
    </row>
    <row r="83" spans="1:5" x14ac:dyDescent="0.25">
      <c r="A83" s="7">
        <v>1582</v>
      </c>
      <c r="B83" s="8">
        <v>10</v>
      </c>
      <c r="C83" s="8">
        <v>5</v>
      </c>
      <c r="D83" s="8">
        <v>1</v>
      </c>
      <c r="E83" s="9" cm="1">
        <f t="array" ref="E83">CHRONO.SECULAR_DIFFERENCE(A83:C83,D83)</f>
        <v>10</v>
      </c>
    </row>
    <row r="84" spans="1:5" x14ac:dyDescent="0.25">
      <c r="A84" s="57">
        <v>1700</v>
      </c>
      <c r="B84" s="35">
        <v>2</v>
      </c>
      <c r="C84" s="35">
        <v>18</v>
      </c>
      <c r="D84" s="35">
        <v>1</v>
      </c>
      <c r="E84" s="54" cm="1">
        <f t="array" ref="E84">CHRONO.SECULAR_DIFFERENCE(A84:C84,D84)</f>
        <v>10</v>
      </c>
    </row>
    <row r="85" spans="1:5" x14ac:dyDescent="0.25">
      <c r="A85" s="7">
        <v>1700</v>
      </c>
      <c r="B85" s="8">
        <v>2</v>
      </c>
      <c r="C85" s="8">
        <v>19</v>
      </c>
      <c r="D85" s="8">
        <v>1</v>
      </c>
      <c r="E85" s="9" cm="1">
        <f t="array" ref="E85">CHRONO.SECULAR_DIFFERENCE(A85:C85,D85)</f>
        <v>11</v>
      </c>
    </row>
    <row r="86" spans="1:5" x14ac:dyDescent="0.25">
      <c r="A86" s="10">
        <v>1800</v>
      </c>
      <c r="B86" s="11">
        <v>2</v>
      </c>
      <c r="C86" s="11">
        <v>17</v>
      </c>
      <c r="D86" s="11">
        <v>1</v>
      </c>
      <c r="E86" s="12" cm="1">
        <f t="array" ref="E86">CHRONO.SECULAR_DIFFERENCE(A86:C86,D86)</f>
        <v>11</v>
      </c>
    </row>
    <row r="87" spans="1:5" x14ac:dyDescent="0.25">
      <c r="A87" s="7">
        <v>1800</v>
      </c>
      <c r="B87" s="8">
        <v>2</v>
      </c>
      <c r="C87" s="8">
        <v>18</v>
      </c>
      <c r="D87" s="8">
        <v>1</v>
      </c>
      <c r="E87" s="9" cm="1">
        <f t="array" ref="E87">CHRONO.SECULAR_DIFFERENCE(A87:C87,D87)</f>
        <v>12</v>
      </c>
    </row>
    <row r="88" spans="1:5" x14ac:dyDescent="0.25">
      <c r="A88" s="57">
        <v>1900</v>
      </c>
      <c r="B88" s="35">
        <v>2</v>
      </c>
      <c r="C88" s="35">
        <v>16</v>
      </c>
      <c r="D88" s="35">
        <v>1</v>
      </c>
      <c r="E88" s="54" cm="1">
        <f t="array" ref="E88">CHRONO.SECULAR_DIFFERENCE(A88:C88,D88)</f>
        <v>12</v>
      </c>
    </row>
    <row r="89" spans="1:5" x14ac:dyDescent="0.25">
      <c r="A89" s="7">
        <v>1900</v>
      </c>
      <c r="B89" s="8">
        <v>2</v>
      </c>
      <c r="C89" s="8">
        <v>17</v>
      </c>
      <c r="D89" s="8">
        <v>1</v>
      </c>
      <c r="E89" s="9" cm="1">
        <f t="array" ref="E89">CHRONO.SECULAR_DIFFERENCE(A89:C89,D89)</f>
        <v>13</v>
      </c>
    </row>
    <row r="90" spans="1:5" x14ac:dyDescent="0.25">
      <c r="A90" s="57">
        <v>2100</v>
      </c>
      <c r="B90" s="35">
        <v>2</v>
      </c>
      <c r="C90" s="35">
        <v>15</v>
      </c>
      <c r="D90" s="35">
        <v>1</v>
      </c>
      <c r="E90" s="54" cm="1">
        <f t="array" ref="E90">CHRONO.SECULAR_DIFFERENCE(A90:C90,D90)</f>
        <v>13</v>
      </c>
    </row>
    <row r="91" spans="1:5" x14ac:dyDescent="0.25">
      <c r="A91" s="7">
        <v>48902</v>
      </c>
      <c r="B91" s="8">
        <v>1</v>
      </c>
      <c r="C91" s="8">
        <v>1</v>
      </c>
      <c r="D91" s="8"/>
      <c r="E91" s="9" cm="1">
        <f t="array" ref="E91">CHRONO.SECULAR_DIFFERENCE(A91:C91,D91)</f>
        <v>365</v>
      </c>
    </row>
    <row r="92" spans="1:5" x14ac:dyDescent="0.25">
      <c r="A92" s="57">
        <v>-48401</v>
      </c>
      <c r="B92" s="35">
        <v>1</v>
      </c>
      <c r="C92" s="35">
        <v>1</v>
      </c>
      <c r="D92" s="35"/>
      <c r="E92" s="54" cm="1">
        <f t="array" ref="E92">CHRONO.SECULAR_DIFFERENCE(A92:C92,D92)</f>
        <v>-365</v>
      </c>
    </row>
    <row r="95" spans="1:5" ht="19.5" x14ac:dyDescent="0.3">
      <c r="A95" s="1" t="s">
        <v>428</v>
      </c>
    </row>
    <row r="97" spans="1:5" x14ac:dyDescent="0.25">
      <c r="A97" s="21" t="s">
        <v>422</v>
      </c>
      <c r="B97" s="40" t="s">
        <v>4</v>
      </c>
      <c r="C97" s="270" t="s">
        <v>34</v>
      </c>
      <c r="D97" s="40" t="s">
        <v>11</v>
      </c>
      <c r="E97" s="23" t="s">
        <v>12</v>
      </c>
    </row>
    <row r="98" spans="1:5" x14ac:dyDescent="0.25">
      <c r="A98" s="7"/>
      <c r="B98" s="8"/>
      <c r="C98" s="213" t="str" cm="1">
        <f t="array" ref="C98:E98">CHRONO.PARSE_ISO_CALENDAR_DATE(A98,B98)</f>
        <v/>
      </c>
      <c r="D98" s="8" t="str">
        <v/>
      </c>
      <c r="E98" s="9" t="str">
        <v/>
      </c>
    </row>
    <row r="99" spans="1:5" x14ac:dyDescent="0.25">
      <c r="A99" s="10" t="s">
        <v>1</v>
      </c>
      <c r="B99" s="11"/>
      <c r="C99" s="214" t="e" cm="1">
        <f t="array" ref="C99:E99">CHRONO.PARSE_ISO_CALENDAR_DATE(A99,B99)</f>
        <v>#VALUE!</v>
      </c>
      <c r="D99" s="11" t="e">
        <v>#VALUE!</v>
      </c>
      <c r="E99" s="12" t="e">
        <v>#VALUE!</v>
      </c>
    </row>
    <row r="100" spans="1:5" x14ac:dyDescent="0.25">
      <c r="A100" s="49" t="s">
        <v>173</v>
      </c>
      <c r="B100" s="8"/>
      <c r="C100" s="213" cm="1">
        <f t="array" ref="C100:E100">CHRONO.PARSE_ISO_CALENDAR_DATE(A100,B100)</f>
        <v>-327</v>
      </c>
      <c r="D100" s="8">
        <v>10</v>
      </c>
      <c r="E100" s="9">
        <v>15</v>
      </c>
    </row>
    <row r="101" spans="1:5" x14ac:dyDescent="0.25">
      <c r="A101" s="41" t="s">
        <v>256</v>
      </c>
      <c r="B101" s="11"/>
      <c r="C101" s="214" cm="1">
        <f t="array" ref="C101:E101">CHRONO.PARSE_ISO_CALENDAR_DATE(A101,B101)</f>
        <v>2021</v>
      </c>
      <c r="D101" s="11">
        <v>10</v>
      </c>
      <c r="E101" s="12">
        <v>15</v>
      </c>
    </row>
    <row r="102" spans="1:5" x14ac:dyDescent="0.25">
      <c r="A102" s="39" t="s">
        <v>42</v>
      </c>
      <c r="B102" s="8">
        <v>1</v>
      </c>
      <c r="C102" s="213" cm="1">
        <f t="array" ref="C102:E102">CHRONO.PARSE_ISO_CALENDAR_DATE(A102,B102)</f>
        <v>1900</v>
      </c>
      <c r="D102" s="8">
        <v>2</v>
      </c>
      <c r="E102" s="9">
        <v>29</v>
      </c>
    </row>
    <row r="103" spans="1:5" x14ac:dyDescent="0.25">
      <c r="A103" s="53" t="s">
        <v>257</v>
      </c>
      <c r="B103" s="35"/>
      <c r="C103" s="221" cm="1">
        <f t="array" ref="C103:E103">CHRONO.PARSE_ISO_CALENDAR_DATE(A103,B103)</f>
        <v>2021</v>
      </c>
      <c r="D103" s="35">
        <v>10</v>
      </c>
      <c r="E103" s="54" t="str">
        <v/>
      </c>
    </row>
    <row r="104" spans="1:5" x14ac:dyDescent="0.25">
      <c r="A104" s="39" t="s">
        <v>166</v>
      </c>
      <c r="B104" s="8"/>
      <c r="C104" s="213" cm="1">
        <f t="array" ref="C104:E104">CHRONO.PARSE_ISO_CALENDAR_DATE(A104,B104)</f>
        <v>2023</v>
      </c>
      <c r="D104" s="8" t="str">
        <v/>
      </c>
      <c r="E104" s="9" t="str">
        <v/>
      </c>
    </row>
    <row r="105" spans="1:5" x14ac:dyDescent="0.25">
      <c r="A105" s="53" t="s">
        <v>174</v>
      </c>
      <c r="B105" s="35"/>
      <c r="C105" s="221" t="e" cm="1">
        <f t="array" ref="C105:E105">CHRONO.PARSE_ISO_CALENDAR_DATE(A105,B105)</f>
        <v>#VALUE!</v>
      </c>
      <c r="D105" s="35" t="e">
        <v>#VALUE!</v>
      </c>
      <c r="E105" s="54" t="e">
        <v>#VALUE!</v>
      </c>
    </row>
    <row r="106" spans="1:5" x14ac:dyDescent="0.25">
      <c r="A106" s="363"/>
    </row>
    <row r="107" spans="1:5" x14ac:dyDescent="0.25">
      <c r="A107" s="363"/>
    </row>
    <row r="108" spans="1:5" ht="19.5" x14ac:dyDescent="0.3">
      <c r="A108" s="1" t="s">
        <v>547</v>
      </c>
    </row>
    <row r="110" spans="1:5" x14ac:dyDescent="0.25">
      <c r="A110" s="21" t="s">
        <v>5</v>
      </c>
      <c r="B110" s="21" t="s">
        <v>2</v>
      </c>
      <c r="C110" s="21" t="s">
        <v>3</v>
      </c>
      <c r="D110" s="40" t="s">
        <v>132</v>
      </c>
      <c r="E110" s="362" t="s">
        <v>131</v>
      </c>
    </row>
    <row r="111" spans="1:5" x14ac:dyDescent="0.25">
      <c r="A111" s="7"/>
      <c r="B111" s="8"/>
      <c r="C111" s="8"/>
      <c r="D111" s="8"/>
      <c r="E111" s="208" t="str" cm="1">
        <f t="array" ref="E111">CHRONO.FORMAT_ISO_CALENDAR_DATE(A111:C111,D111,B98)</f>
        <v/>
      </c>
    </row>
    <row r="112" spans="1:5" x14ac:dyDescent="0.25">
      <c r="A112" s="10" t="s">
        <v>1</v>
      </c>
      <c r="B112" s="11"/>
      <c r="C112" s="11"/>
      <c r="D112" s="11"/>
      <c r="E112" s="209" t="e" cm="1">
        <f t="array" ref="E112">CHRONO.FORMAT_ISO_CALENDAR_DATE(A112:C112,D112,B99)</f>
        <v>#VALUE!</v>
      </c>
    </row>
    <row r="113" spans="1:5" x14ac:dyDescent="0.25">
      <c r="A113" s="44" t="e">
        <v>#N/A</v>
      </c>
      <c r="B113" s="61"/>
      <c r="C113" s="61"/>
      <c r="D113" s="8"/>
      <c r="E113" s="208" t="e" cm="1">
        <f t="array" ref="E113">CHRONO.FORMAT_ISO_CALENDAR_DATE(A113:C113,D113,B100)</f>
        <v>#N/A</v>
      </c>
    </row>
    <row r="114" spans="1:5" x14ac:dyDescent="0.25">
      <c r="A114" s="41">
        <v>2024</v>
      </c>
      <c r="B114" s="42"/>
      <c r="C114" s="42"/>
      <c r="D114" s="42" t="s">
        <v>546</v>
      </c>
      <c r="E114" s="209" t="str" cm="1">
        <f t="array" ref="E114">CHRONO.FORMAT_ISO_CALENDAR_DATE(A114:C114,D114,B101)</f>
        <v>+2024</v>
      </c>
    </row>
    <row r="115" spans="1:5" x14ac:dyDescent="0.25">
      <c r="A115" s="44">
        <v>2024</v>
      </c>
      <c r="B115" s="61">
        <v>2</v>
      </c>
      <c r="C115" s="61"/>
      <c r="D115" s="8"/>
      <c r="E115" s="208" t="str" cm="1">
        <f t="array" ref="E115">CHRONO.FORMAT_ISO_CALENDAR_DATE(A115:C115,D115,B102)</f>
        <v>2024-02</v>
      </c>
    </row>
    <row r="116" spans="1:5" x14ac:dyDescent="0.25">
      <c r="A116" s="349">
        <v>2024</v>
      </c>
      <c r="B116" s="128">
        <v>2</v>
      </c>
      <c r="C116" s="128"/>
      <c r="D116" s="128" t="s">
        <v>156</v>
      </c>
      <c r="E116" s="210" t="e" cm="1">
        <f t="array" ref="E116">CHRONO.FORMAT_ISO_CALENDAR_DATE(A116:C116,D116,B103)</f>
        <v>#VALUE!</v>
      </c>
    </row>
    <row r="117" spans="1:5" x14ac:dyDescent="0.25">
      <c r="A117" s="44">
        <v>-365</v>
      </c>
      <c r="B117" s="61">
        <v>2</v>
      </c>
      <c r="C117" s="61">
        <v>1</v>
      </c>
      <c r="D117" s="8" t="s">
        <v>156</v>
      </c>
      <c r="E117" s="208" t="str" cm="1">
        <f t="array" ref="E117">CHRONO.FORMAT_ISO_CALENDAR_DATE(A117:C117,D117,B104)</f>
        <v>−03650201</v>
      </c>
    </row>
    <row r="118" spans="1:5" x14ac:dyDescent="0.25">
      <c r="A118" s="349">
        <v>10000</v>
      </c>
      <c r="B118" s="128">
        <v>2</v>
      </c>
      <c r="C118" s="128">
        <v>1</v>
      </c>
      <c r="D118" s="35"/>
      <c r="E118" s="210" t="str" cm="1">
        <f t="array" ref="E118">CHRONO.FORMAT_ISO_CALENDAR_DATE(A118:C118,D118,B105)</f>
        <v>+10000-02-01</v>
      </c>
    </row>
    <row r="119" spans="1:5" x14ac:dyDescent="0.25">
      <c r="A119" s="44">
        <v>10000</v>
      </c>
      <c r="B119" s="61">
        <v>2</v>
      </c>
      <c r="C119" s="61">
        <v>1</v>
      </c>
      <c r="D119" s="8" t="s">
        <v>156</v>
      </c>
      <c r="E119" s="208" t="e" cm="1">
        <f t="array" ref="E119">CHRONO.FORMAT_ISO_CALENDAR_DATE(A119:C119,D119,B106)</f>
        <v>#VALUE!</v>
      </c>
    </row>
    <row r="120" spans="1:5" x14ac:dyDescent="0.25">
      <c r="A120" s="349">
        <v>2024</v>
      </c>
      <c r="B120" s="128">
        <v>2</v>
      </c>
      <c r="C120" s="128">
        <v>11</v>
      </c>
      <c r="D120" s="35"/>
      <c r="E120" s="210" t="str" cm="1">
        <f t="array" ref="E120">CHRONO.FORMAT_ISO_CALENDAR_DATE(A120:C120,D120,B122)</f>
        <v>2024-02-11</v>
      </c>
    </row>
    <row r="121" spans="1:5" x14ac:dyDescent="0.25">
      <c r="A121" s="363"/>
    </row>
    <row r="123" spans="1:5" ht="19.5" x14ac:dyDescent="0.3">
      <c r="A123" s="1" t="s">
        <v>602</v>
      </c>
    </row>
    <row r="125" spans="1:5" x14ac:dyDescent="0.25">
      <c r="A125" s="21" t="s">
        <v>422</v>
      </c>
      <c r="B125" s="40" t="s">
        <v>603</v>
      </c>
      <c r="C125" s="270" t="s">
        <v>34</v>
      </c>
      <c r="D125" s="40" t="s">
        <v>11</v>
      </c>
      <c r="E125" s="23" t="s">
        <v>12</v>
      </c>
    </row>
    <row r="126" spans="1:5" x14ac:dyDescent="0.25">
      <c r="A126" s="7"/>
      <c r="B126" s="8"/>
      <c r="C126" s="213" t="str" cm="1">
        <f t="array" ref="C126:E126">CHRONO.PARSE_CALENDAR_DATE(A126,B126)</f>
        <v/>
      </c>
      <c r="D126" s="8" t="str">
        <v/>
      </c>
      <c r="E126" s="9" t="str">
        <v/>
      </c>
    </row>
    <row r="127" spans="1:5" x14ac:dyDescent="0.25">
      <c r="A127" s="10" t="s">
        <v>1</v>
      </c>
      <c r="B127" s="11"/>
      <c r="C127" s="214" t="e" cm="1">
        <f t="array" ref="C127:E127">CHRONO.PARSE_CALENDAR_DATE(A127,B127)</f>
        <v>#VALUE!</v>
      </c>
      <c r="D127" s="11" t="e">
        <v>#VALUE!</v>
      </c>
      <c r="E127" s="12" t="e">
        <v>#VALUE!</v>
      </c>
    </row>
    <row r="128" spans="1:5" x14ac:dyDescent="0.25">
      <c r="A128" s="49" t="s">
        <v>550</v>
      </c>
      <c r="B128" s="8"/>
      <c r="C128" s="213" cm="1">
        <f t="array" ref="C128:E128">CHRONO.PARSE_CALENDAR_DATE(A128,B128)</f>
        <v>-327</v>
      </c>
      <c r="D128" s="8">
        <v>10</v>
      </c>
      <c r="E128" s="9">
        <v>15</v>
      </c>
    </row>
    <row r="129" spans="1:6" x14ac:dyDescent="0.25">
      <c r="A129" s="41" t="s">
        <v>551</v>
      </c>
      <c r="B129" s="11"/>
      <c r="C129" s="214" cm="1">
        <f t="array" ref="C129:E129">CHRONO.PARSE_CALENDAR_DATE(A129,B129)</f>
        <v>-327</v>
      </c>
      <c r="D129" s="11">
        <v>10</v>
      </c>
      <c r="E129" s="12">
        <v>15</v>
      </c>
    </row>
    <row r="130" spans="1:6" x14ac:dyDescent="0.25">
      <c r="A130" s="39" t="s">
        <v>552</v>
      </c>
      <c r="B130" s="8">
        <v>0</v>
      </c>
      <c r="C130" s="213" cm="1">
        <f t="array" ref="C130:E130">CHRONO.PARSE_CALENDAR_DATE(A130,B130)</f>
        <v>2024</v>
      </c>
      <c r="D130" s="8">
        <v>10</v>
      </c>
      <c r="E130" s="9">
        <v>15</v>
      </c>
    </row>
    <row r="131" spans="1:6" x14ac:dyDescent="0.25">
      <c r="A131" s="53" t="s">
        <v>553</v>
      </c>
      <c r="B131" s="35">
        <v>0</v>
      </c>
      <c r="C131" s="221" cm="1">
        <f t="array" ref="C131:E131">CHRONO.PARSE_CALENDAR_DATE(A131,B131)</f>
        <v>2024</v>
      </c>
      <c r="D131" s="35">
        <v>10</v>
      </c>
      <c r="E131" s="54">
        <v>15</v>
      </c>
    </row>
    <row r="132" spans="1:6" x14ac:dyDescent="0.25">
      <c r="A132" s="39" t="s">
        <v>554</v>
      </c>
      <c r="B132" s="8">
        <v>1</v>
      </c>
      <c r="C132" s="213" cm="1">
        <f t="array" ref="C132:E132">CHRONO.PARSE_CALENDAR_DATE(A132,B132)</f>
        <v>2024</v>
      </c>
      <c r="D132" s="8">
        <v>10</v>
      </c>
      <c r="E132" s="9">
        <v>15</v>
      </c>
    </row>
    <row r="133" spans="1:6" x14ac:dyDescent="0.25">
      <c r="A133" s="53" t="s">
        <v>555</v>
      </c>
      <c r="B133" s="35">
        <v>1</v>
      </c>
      <c r="C133" s="221" cm="1">
        <f t="array" ref="C133:E133">CHRONO.PARSE_CALENDAR_DATE(A133,B133)</f>
        <v>2024</v>
      </c>
      <c r="D133" s="35">
        <v>10</v>
      </c>
      <c r="E133" s="54">
        <v>15</v>
      </c>
    </row>
    <row r="136" spans="1:6" ht="19.5" x14ac:dyDescent="0.3">
      <c r="A136" s="1" t="s">
        <v>556</v>
      </c>
    </row>
    <row r="138" spans="1:6" x14ac:dyDescent="0.25">
      <c r="A138" s="270" t="s">
        <v>5</v>
      </c>
      <c r="B138" s="40" t="s">
        <v>2</v>
      </c>
      <c r="C138" s="23" t="s">
        <v>3</v>
      </c>
      <c r="D138" s="21" t="s">
        <v>132</v>
      </c>
      <c r="E138" s="40" t="s">
        <v>4</v>
      </c>
      <c r="F138" s="161" t="s">
        <v>557</v>
      </c>
    </row>
    <row r="139" spans="1:6" x14ac:dyDescent="0.25">
      <c r="A139" s="213"/>
      <c r="B139" s="8"/>
      <c r="C139" s="9"/>
      <c r="D139" s="7"/>
      <c r="E139" s="8"/>
      <c r="F139" s="162" t="str" cm="1">
        <f t="array" ref="F139">CHRONO.FORMAT_CALENDAR_DATE(A139:C139,D139,E139)</f>
        <v/>
      </c>
    </row>
    <row r="140" spans="1:6" x14ac:dyDescent="0.25">
      <c r="A140" s="214">
        <v>-327</v>
      </c>
      <c r="B140" s="11">
        <v>10</v>
      </c>
      <c r="C140" s="12">
        <v>15</v>
      </c>
      <c r="D140" s="10"/>
      <c r="E140" s="11"/>
      <c r="F140" s="163" t="str" cm="1">
        <f t="array" ref="F140">CHRONO.FORMAT_CALENDAR_DATE(A140:C140,D140,E140)</f>
        <v>15/10/−0327</v>
      </c>
    </row>
    <row r="141" spans="1:6" x14ac:dyDescent="0.25">
      <c r="A141" s="213">
        <v>2024</v>
      </c>
      <c r="B141" s="8">
        <v>12</v>
      </c>
      <c r="C141" s="9">
        <v>31.9</v>
      </c>
      <c r="D141" s="49" t="s">
        <v>147</v>
      </c>
      <c r="E141" s="8"/>
      <c r="F141" s="162" t="str" cm="1">
        <f t="array" ref="F141">CHRONO.FORMAT_CALENDAR_DATE(A141:C141,D141,E141)</f>
        <v>31/12/2024</v>
      </c>
    </row>
    <row r="142" spans="1:6" x14ac:dyDescent="0.25">
      <c r="A142" s="214">
        <v>2024</v>
      </c>
      <c r="B142" s="11">
        <v>2</v>
      </c>
      <c r="C142" s="12">
        <v>29</v>
      </c>
      <c r="D142" s="41" t="s">
        <v>604</v>
      </c>
      <c r="E142" s="11"/>
      <c r="F142" s="163" t="str" cm="1">
        <f t="array" ref="F142">CHRONO.FORMAT_CALENDAR_DATE(A142:C142,D142,E142)</f>
        <v>29-02-2024</v>
      </c>
    </row>
    <row r="143" spans="1:6" x14ac:dyDescent="0.25">
      <c r="A143" s="213">
        <v>1900</v>
      </c>
      <c r="B143" s="8">
        <v>2</v>
      </c>
      <c r="C143" s="9">
        <v>29</v>
      </c>
      <c r="D143" s="39" t="s">
        <v>558</v>
      </c>
      <c r="E143" s="8">
        <v>1</v>
      </c>
      <c r="F143" s="162" t="str" cm="1">
        <f t="array" ref="F143">CHRONO.FORMAT_CALENDAR_DATE(A143:C143,D143,E143)</f>
        <v>29.2.+1900</v>
      </c>
    </row>
    <row r="144" spans="1:6" x14ac:dyDescent="0.25">
      <c r="A144" s="221">
        <v>2024</v>
      </c>
      <c r="B144" s="35">
        <v>10</v>
      </c>
      <c r="C144" s="54">
        <v>30</v>
      </c>
      <c r="D144" s="53" t="s">
        <v>645</v>
      </c>
      <c r="E144" s="35"/>
      <c r="F144" s="166" t="str" cm="1">
        <f t="array" ref="F144">CHRONO.FORMAT_CALENDAR_DATE(A144:C144,D144,E144)</f>
        <v>10/30/2024</v>
      </c>
    </row>
    <row r="147" spans="1:8" ht="19.5" x14ac:dyDescent="0.3">
      <c r="A147" s="1" t="s">
        <v>699</v>
      </c>
      <c r="F147" t="str" cm="1">
        <f t="array" ref="F147">FN.SIFT_FOR_CHARS("x*y",".-")</f>
        <v/>
      </c>
    </row>
    <row r="149" spans="1:8" x14ac:dyDescent="0.25">
      <c r="A149" s="21" t="s">
        <v>422</v>
      </c>
      <c r="B149" s="22" t="s">
        <v>687</v>
      </c>
      <c r="C149" s="270" t="s">
        <v>34</v>
      </c>
      <c r="D149" s="40" t="s">
        <v>11</v>
      </c>
      <c r="E149" s="23" t="s">
        <v>12</v>
      </c>
      <c r="F149" s="23" t="s">
        <v>124</v>
      </c>
      <c r="H149" s="45"/>
    </row>
    <row r="150" spans="1:8" x14ac:dyDescent="0.25">
      <c r="A150" s="7"/>
      <c r="B150" s="8"/>
      <c r="C150" s="213" t="str" cm="1">
        <f t="array" ref="C150:F150">CHRONO.PARSE_LITERARY_DATE(A150,B150)</f>
        <v/>
      </c>
      <c r="D150" s="8" t="str">
        <v/>
      </c>
      <c r="E150" s="8" t="str">
        <v/>
      </c>
      <c r="F150" s="9" t="str">
        <v/>
      </c>
    </row>
    <row r="151" spans="1:8" x14ac:dyDescent="0.25">
      <c r="A151" s="10" t="s">
        <v>505</v>
      </c>
      <c r="B151" s="11"/>
      <c r="C151" s="214" t="e" cm="1">
        <f t="array" ref="C151">CHRONO.PARSE_LITERARY_DATE(A151,B151)</f>
        <v>#VALUE!</v>
      </c>
      <c r="D151" s="11"/>
      <c r="E151" s="11"/>
      <c r="F151" s="12"/>
    </row>
    <row r="152" spans="1:8" x14ac:dyDescent="0.25">
      <c r="A152" s="49" t="s">
        <v>572</v>
      </c>
      <c r="B152" s="441"/>
      <c r="C152" s="213" cm="1">
        <f t="array" ref="C152:F152">CHRONO.PARSE_LITERARY_DATE(A152,B152)</f>
        <v>20</v>
      </c>
      <c r="D152" s="8">
        <v>1</v>
      </c>
      <c r="E152" s="8">
        <v>1</v>
      </c>
      <c r="F152" s="9" t="str">
        <v/>
      </c>
    </row>
    <row r="153" spans="1:8" x14ac:dyDescent="0.25">
      <c r="A153" s="41" t="s">
        <v>482</v>
      </c>
      <c r="B153" s="42"/>
      <c r="C153" s="214" cm="1">
        <f t="array" ref="C153:F153">CHRONO.PARSE_LITERARY_DATE(A153,B153)</f>
        <v>2000</v>
      </c>
      <c r="D153" s="11">
        <v>1</v>
      </c>
      <c r="E153" s="11">
        <v>1</v>
      </c>
      <c r="F153" s="12">
        <v>6</v>
      </c>
    </row>
    <row r="154" spans="1:8" x14ac:dyDescent="0.25">
      <c r="A154" s="39" t="s">
        <v>483</v>
      </c>
      <c r="B154" s="442"/>
      <c r="C154" s="213" cm="1">
        <f t="array" ref="C154:F154">CHRONO.PARSE_LITERARY_DATE(A154,B154)</f>
        <v>2000</v>
      </c>
      <c r="D154" s="8">
        <v>1</v>
      </c>
      <c r="E154" s="8">
        <v>1</v>
      </c>
      <c r="F154" s="9" t="e">
        <v>#NUM!</v>
      </c>
    </row>
    <row r="155" spans="1:8" x14ac:dyDescent="0.25">
      <c r="A155" s="53" t="s">
        <v>700</v>
      </c>
      <c r="B155" s="443" t="s">
        <v>690</v>
      </c>
      <c r="C155" s="221" cm="1">
        <f t="array" ref="C155:F155">CHRONO.PARSE_LITERARY_DATE(A155,B155)</f>
        <v>2023</v>
      </c>
      <c r="D155" s="35">
        <v>2</v>
      </c>
      <c r="E155" s="35" t="str">
        <v/>
      </c>
      <c r="F155" s="54">
        <v>3</v>
      </c>
    </row>
    <row r="156" spans="1:8" x14ac:dyDescent="0.25">
      <c r="A156" s="39" t="s">
        <v>478</v>
      </c>
      <c r="B156" s="442"/>
      <c r="C156" s="213" cm="1">
        <f t="array" ref="C156:F156">CHRONO.PARSE_LITERARY_DATE(A156,B156)</f>
        <v>2000</v>
      </c>
      <c r="D156" s="8">
        <v>2</v>
      </c>
      <c r="E156" s="8" t="str">
        <v/>
      </c>
      <c r="F156" s="9" t="str">
        <v/>
      </c>
    </row>
    <row r="157" spans="1:8" x14ac:dyDescent="0.25">
      <c r="A157" s="53" t="s">
        <v>479</v>
      </c>
      <c r="B157" s="443"/>
      <c r="C157" s="221" t="str" cm="1">
        <f t="array" ref="C157:F157">CHRONO.PARSE_LITERARY_DATE(A157,B157)</f>
        <v/>
      </c>
      <c r="D157" s="35">
        <v>2</v>
      </c>
      <c r="E157" s="35">
        <v>2</v>
      </c>
      <c r="F157" s="54" t="str">
        <v/>
      </c>
    </row>
    <row r="158" spans="1:8" x14ac:dyDescent="0.25">
      <c r="A158" s="39" t="s">
        <v>480</v>
      </c>
      <c r="B158" s="442"/>
      <c r="C158" s="213" t="str" cm="1">
        <f t="array" ref="C158:F158">CHRONO.PARSE_LITERARY_DATE(A158,B158)</f>
        <v/>
      </c>
      <c r="D158" s="8">
        <v>2</v>
      </c>
      <c r="E158" s="8" t="str">
        <v/>
      </c>
      <c r="F158" s="9" t="str">
        <v/>
      </c>
    </row>
    <row r="159" spans="1:8" x14ac:dyDescent="0.25">
      <c r="A159" s="53" t="s">
        <v>548</v>
      </c>
      <c r="B159" s="443"/>
      <c r="C159" s="221" cm="1">
        <f t="array" ref="C159:F159">CHRONO.PARSE_LITERARY_DATE(A159,B159)</f>
        <v>2000</v>
      </c>
      <c r="D159" s="35" t="str">
        <v/>
      </c>
      <c r="E159" s="35">
        <v>1</v>
      </c>
      <c r="F159" s="54" t="str">
        <v/>
      </c>
    </row>
    <row r="160" spans="1:8" x14ac:dyDescent="0.25">
      <c r="A160" s="55" t="s">
        <v>481</v>
      </c>
      <c r="B160" s="444"/>
      <c r="C160" s="271" t="str" cm="1">
        <f t="array" ref="C160:F160">CHRONO.PARSE_LITERARY_DATE(A160,B160)</f>
        <v/>
      </c>
      <c r="D160" s="37" t="str">
        <v/>
      </c>
      <c r="E160" s="37">
        <v>3</v>
      </c>
      <c r="F160" s="56">
        <v>3</v>
      </c>
    </row>
    <row r="163" spans="1:7" ht="19.5" x14ac:dyDescent="0.3">
      <c r="A163" s="1" t="s">
        <v>728</v>
      </c>
    </row>
    <row r="165" spans="1:7" x14ac:dyDescent="0.25">
      <c r="A165" s="270" t="s">
        <v>5</v>
      </c>
      <c r="B165" s="40" t="s">
        <v>2</v>
      </c>
      <c r="C165" s="23" t="s">
        <v>3</v>
      </c>
      <c r="D165" s="23" t="s">
        <v>476</v>
      </c>
      <c r="E165" s="26" t="s">
        <v>132</v>
      </c>
      <c r="F165" s="23" t="s">
        <v>687</v>
      </c>
      <c r="G165" s="23" t="s">
        <v>178</v>
      </c>
    </row>
    <row r="166" spans="1:7" x14ac:dyDescent="0.25">
      <c r="A166" s="213"/>
      <c r="B166" s="8"/>
      <c r="C166" s="8"/>
      <c r="D166" s="9"/>
      <c r="E166" s="7"/>
      <c r="F166" s="9"/>
      <c r="G166" s="9" t="e" cm="1">
        <f t="array" ref="G166">CHRONO.FORMAT_LITERARY_DATE(A166:D166,E166,F166)</f>
        <v>#NUM!</v>
      </c>
    </row>
    <row r="167" spans="1:7" x14ac:dyDescent="0.25">
      <c r="A167" s="214" t="s">
        <v>1</v>
      </c>
      <c r="B167" s="11"/>
      <c r="C167" s="11"/>
      <c r="D167" s="12"/>
      <c r="E167" s="10"/>
      <c r="F167" s="12"/>
      <c r="G167" s="12" t="e" cm="1">
        <f t="array" ref="G167">CHRONO.FORMAT_LITERARY_DATE(A167:D167,E167,F167)</f>
        <v>#VALUE!</v>
      </c>
    </row>
    <row r="168" spans="1:7" x14ac:dyDescent="0.25">
      <c r="A168" s="213" t="e">
        <v>#N/A</v>
      </c>
      <c r="B168" s="8"/>
      <c r="C168" s="8"/>
      <c r="D168" s="9"/>
      <c r="E168" s="7"/>
      <c r="F168" s="9"/>
      <c r="G168" s="9" t="e" cm="1">
        <f t="array" ref="G168">CHRONO.FORMAT_LITERARY_DATE(A168:D168,E168,F168)</f>
        <v>#N/A</v>
      </c>
    </row>
    <row r="169" spans="1:7" x14ac:dyDescent="0.25">
      <c r="A169" s="214">
        <v>2023</v>
      </c>
      <c r="B169" s="11"/>
      <c r="C169" s="11">
        <v>31</v>
      </c>
      <c r="D169" s="12">
        <v>2</v>
      </c>
      <c r="E169" s="10" t="s">
        <v>549</v>
      </c>
      <c r="F169" s="12"/>
      <c r="G169" s="12" t="str" cm="1">
        <f t="array" ref="G169">CHRONO.FORMAT_LITERARY_DATE(A169:D169,E169,F169)</f>
        <v>Tuesday, 31st, 2023 AD</v>
      </c>
    </row>
    <row r="170" spans="1:7" x14ac:dyDescent="0.25">
      <c r="A170" s="213"/>
      <c r="B170" s="8">
        <v>2</v>
      </c>
      <c r="C170" s="8">
        <v>1</v>
      </c>
      <c r="D170" s="9">
        <v>3</v>
      </c>
      <c r="E170" s="7" t="s">
        <v>573</v>
      </c>
      <c r="F170" s="9"/>
      <c r="G170" s="9" t="str" cm="1">
        <f t="array" ref="G170">CHRONO.FORMAT_LITERARY_DATE(A170:D170,E170,F170)</f>
        <v>Wed Feb 1st</v>
      </c>
    </row>
    <row r="171" spans="1:7" x14ac:dyDescent="0.25">
      <c r="A171" s="221">
        <v>2023</v>
      </c>
      <c r="B171" s="35"/>
      <c r="C171" s="35">
        <v>2</v>
      </c>
      <c r="D171" s="54">
        <v>1</v>
      </c>
      <c r="E171" s="57" t="s">
        <v>99</v>
      </c>
      <c r="F171" s="54"/>
      <c r="G171" s="54" t="str" cm="1">
        <f t="array" ref="G171">CHRONO.FORMAT_LITERARY_DATE(A171:D171,E171,F171)</f>
        <v>Monday, 2nd, 2023</v>
      </c>
    </row>
    <row r="172" spans="1:7" x14ac:dyDescent="0.25">
      <c r="A172" s="213"/>
      <c r="B172" s="8">
        <v>2</v>
      </c>
      <c r="C172" s="8"/>
      <c r="D172" s="9"/>
      <c r="E172" s="7" t="s">
        <v>388</v>
      </c>
      <c r="F172" s="9"/>
      <c r="G172" s="9" t="str" cm="1">
        <f t="array" ref="G172">CHRONO.FORMAT_LITERARY_DATE(A172:D172,E172,F172)</f>
        <v>Feb</v>
      </c>
    </row>
    <row r="173" spans="1:7" x14ac:dyDescent="0.25">
      <c r="A173" s="221">
        <v>2023</v>
      </c>
      <c r="B173" s="35">
        <v>2</v>
      </c>
      <c r="C173" s="35"/>
      <c r="D173" s="54">
        <v>3</v>
      </c>
      <c r="E173" s="57" t="s">
        <v>99</v>
      </c>
      <c r="F173" s="54" t="s">
        <v>690</v>
      </c>
      <c r="G173" s="54" t="str" cm="1">
        <f t="array" ref="G173">CHRONO.FORMAT_LITERARY_DATE(A173:D173,E173,F173)</f>
        <v>Mittwoch, Februar, 2023</v>
      </c>
    </row>
    <row r="174" spans="1:7" x14ac:dyDescent="0.25">
      <c r="A174" s="213">
        <v>2023</v>
      </c>
      <c r="B174" s="8">
        <v>2</v>
      </c>
      <c r="C174" s="8">
        <v>28</v>
      </c>
      <c r="D174" s="9"/>
      <c r="E174" s="7" t="s">
        <v>484</v>
      </c>
      <c r="F174" s="9"/>
      <c r="G174" s="9" t="str" cm="1">
        <f t="array" ref="G174">CHRONO.FORMAT_LITERARY_DATE(A174:D174,E174,F174)</f>
        <v>February 28th, 2023 A.D.</v>
      </c>
    </row>
    <row r="175" spans="1:7" x14ac:dyDescent="0.25">
      <c r="A175" s="221">
        <v>2024</v>
      </c>
      <c r="B175" s="35">
        <v>1</v>
      </c>
      <c r="C175" s="35">
        <v>15</v>
      </c>
      <c r="D175" s="54"/>
      <c r="E175" s="57" t="s">
        <v>99</v>
      </c>
      <c r="F175" s="54"/>
      <c r="G175" s="54" t="str" cm="1">
        <f t="array" ref="G175">CHRONO.FORMAT_LITERARY_DATE(A175:D175,E175,F175)</f>
        <v>Monday, January 15th, 2024</v>
      </c>
    </row>
  </sheetData>
  <phoneticPr fontId="2" type="noConversion"/>
  <pageMargins left="0.7" right="0.7" top="0.75" bottom="0.75" header="0.3" footer="0.3"/>
  <pageSetup paperSize="9" orientation="portrait" copies="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9DB3E-FE5D-47D3-89F0-7A8DCA2FC67B}">
  <dimension ref="A1:J214"/>
  <sheetViews>
    <sheetView topLeftCell="A202" zoomScaleNormal="100" workbookViewId="0">
      <selection activeCell="D209" sqref="D209"/>
    </sheetView>
  </sheetViews>
  <sheetFormatPr defaultRowHeight="15" x14ac:dyDescent="0.25"/>
  <cols>
    <col min="1" max="1" width="23.28515625" customWidth="1"/>
    <col min="2" max="2" width="21.7109375" customWidth="1"/>
    <col min="3" max="3" width="21" customWidth="1"/>
    <col min="4" max="4" width="16.85546875" customWidth="1"/>
    <col min="5" max="5" width="19" customWidth="1"/>
    <col min="6" max="6" width="37" customWidth="1"/>
    <col min="7" max="7" width="13.7109375" customWidth="1"/>
    <col min="8" max="8" width="16" customWidth="1"/>
    <col min="9" max="9" width="14.140625" bestFit="1" customWidth="1"/>
    <col min="11" max="11" width="35.5703125" customWidth="1"/>
  </cols>
  <sheetData>
    <row r="1" spans="1:6" ht="19.5" x14ac:dyDescent="0.3">
      <c r="A1" s="1" t="s">
        <v>711</v>
      </c>
    </row>
    <row r="3" spans="1:6" x14ac:dyDescent="0.25">
      <c r="A3" t="s">
        <v>5</v>
      </c>
      <c r="B3" t="s">
        <v>2</v>
      </c>
      <c r="C3" t="s">
        <v>3</v>
      </c>
      <c r="D3" t="s">
        <v>4</v>
      </c>
      <c r="E3" t="s">
        <v>27</v>
      </c>
      <c r="F3" t="s">
        <v>6</v>
      </c>
    </row>
    <row r="4" spans="1:6" x14ac:dyDescent="0.25">
      <c r="E4" t="str" cm="1">
        <f t="array" ref="E4">CHRONO.JDN(Table24531[[#This Row],[Year]:[Day]],Table24531[[#This Row],[JulianCalendar]])</f>
        <v/>
      </c>
    </row>
    <row r="5" spans="1:6" x14ac:dyDescent="0.25">
      <c r="A5">
        <v>2023</v>
      </c>
      <c r="B5">
        <v>2</v>
      </c>
      <c r="C5">
        <v>20</v>
      </c>
      <c r="E5" cm="1">
        <f t="array" ref="E5">CHRONO.JDN(Table24531[[#This Row],[Year]:[Day]],Table24531[[#This Row],[JulianCalendar]])</f>
        <v>2459996</v>
      </c>
    </row>
    <row r="6" spans="1:6" x14ac:dyDescent="0.25">
      <c r="A6">
        <v>2023</v>
      </c>
      <c r="B6">
        <v>1</v>
      </c>
      <c r="E6" cm="1">
        <f t="array" ref="E6">CHRONO.JDN(Table24531[[#This Row],[Year]:[Day]],Table24531[[#This Row],[JulianCalendar]])</f>
        <v>2459946</v>
      </c>
    </row>
    <row r="7" spans="1:6" x14ac:dyDescent="0.25">
      <c r="A7">
        <v>2023</v>
      </c>
      <c r="B7">
        <v>1</v>
      </c>
      <c r="C7">
        <v>1.9</v>
      </c>
      <c r="E7" cm="1">
        <f t="array" ref="E7">CHRONO.JDN(Table24531[[#This Row],[Year]:[Day]],Table24531[[#This Row],[JulianCalendar]])</f>
        <v>2459946</v>
      </c>
    </row>
    <row r="8" spans="1:6" x14ac:dyDescent="0.25">
      <c r="A8">
        <v>1582</v>
      </c>
      <c r="B8">
        <v>10</v>
      </c>
      <c r="C8">
        <v>4</v>
      </c>
      <c r="D8">
        <v>1</v>
      </c>
      <c r="E8" cm="1">
        <f t="array" ref="E8">CHRONO.JDN(Table24531[[#This Row],[Year]:[Day]],Table24531[[#This Row],[JulianCalendar]])</f>
        <v>2299160</v>
      </c>
    </row>
    <row r="9" spans="1:6" ht="180" x14ac:dyDescent="0.25">
      <c r="A9">
        <v>1582</v>
      </c>
      <c r="B9">
        <v>10</v>
      </c>
      <c r="C9">
        <v>15</v>
      </c>
      <c r="E9" cm="1">
        <f t="array" ref="E9">CHRONO.JDN(Table24531[[#This Row],[Year]:[Day]],Table24531[[#This Row],[JulianCalendar]])</f>
        <v>2299161</v>
      </c>
      <c r="F9" s="3" t="s">
        <v>56</v>
      </c>
    </row>
    <row r="10" spans="1:6" ht="45" x14ac:dyDescent="0.25">
      <c r="A10" s="2">
        <v>-4712</v>
      </c>
      <c r="B10" s="2">
        <v>1</v>
      </c>
      <c r="C10">
        <v>1</v>
      </c>
      <c r="D10">
        <v>1</v>
      </c>
      <c r="E10" cm="1">
        <f t="array" ref="E10">CHRONO.JDN(Table24531[[#This Row],[Year]:[Day]],Table24531[[#This Row],[JulianCalendar]])</f>
        <v>0</v>
      </c>
      <c r="F10" s="3" t="s">
        <v>7</v>
      </c>
    </row>
    <row r="11" spans="1:6" ht="30" x14ac:dyDescent="0.25">
      <c r="A11" s="2">
        <v>-4713</v>
      </c>
      <c r="B11" s="2">
        <v>11</v>
      </c>
      <c r="C11">
        <v>25</v>
      </c>
      <c r="E11" cm="1">
        <f t="array" ref="E11">CHRONO.JDN(Table24531[[#This Row],[Year]:[Day]],Table24531[[#This Row],[JulianCalendar]])</f>
        <v>1</v>
      </c>
      <c r="F11" s="3" t="s">
        <v>8</v>
      </c>
    </row>
    <row r="14" spans="1:6" ht="19.5" x14ac:dyDescent="0.3">
      <c r="A14" s="1" t="s">
        <v>714</v>
      </c>
    </row>
    <row r="16" spans="1:6" x14ac:dyDescent="0.25">
      <c r="A16" t="s">
        <v>5</v>
      </c>
      <c r="B16" t="s">
        <v>2</v>
      </c>
      <c r="C16" t="s">
        <v>3</v>
      </c>
      <c r="D16" t="s">
        <v>4</v>
      </c>
      <c r="E16" t="s">
        <v>190</v>
      </c>
      <c r="F16" t="s">
        <v>6</v>
      </c>
    </row>
    <row r="17" spans="1:6" x14ac:dyDescent="0.25">
      <c r="E17" t="str" cm="1">
        <f t="array" ref="E17">CHRONO.MJDN(Table2453435[[#This Row],[Year]:[Day]],Table2453435[[#This Row],[JulianCalendar]])</f>
        <v/>
      </c>
    </row>
    <row r="18" spans="1:6" x14ac:dyDescent="0.25">
      <c r="A18">
        <v>1858</v>
      </c>
      <c r="B18">
        <v>11</v>
      </c>
      <c r="C18">
        <v>17</v>
      </c>
      <c r="E18" cm="1">
        <f t="array" ref="E18">CHRONO.MJDN(Table2453435[[#This Row],[Year]:[Day]],Table2453435[[#This Row],[JulianCalendar]])</f>
        <v>0</v>
      </c>
      <c r="F18" t="s">
        <v>191</v>
      </c>
    </row>
    <row r="19" spans="1:6" x14ac:dyDescent="0.25">
      <c r="A19">
        <v>2023</v>
      </c>
      <c r="B19">
        <v>5</v>
      </c>
      <c r="C19">
        <v>1</v>
      </c>
      <c r="E19" cm="1">
        <f t="array" ref="E19">CHRONO.MJDN(Table2453435[[#This Row],[Year]:[Day]],Table2453435[[#This Row],[JulianCalendar]])</f>
        <v>60065</v>
      </c>
    </row>
    <row r="20" spans="1:6" ht="60" x14ac:dyDescent="0.25">
      <c r="A20" s="2">
        <v>-4712</v>
      </c>
      <c r="B20" s="2">
        <v>1</v>
      </c>
      <c r="C20">
        <v>1</v>
      </c>
      <c r="D20">
        <v>1</v>
      </c>
      <c r="E20" cm="1">
        <f t="array" ref="E20">CHRONO.MJDN(Table2453435[[#This Row],[Year]:[Day]],Table2453435[[#This Row],[JulianCalendar]])</f>
        <v>-2400001</v>
      </c>
      <c r="F20" s="3" t="s">
        <v>193</v>
      </c>
    </row>
    <row r="21" spans="1:6" ht="45" x14ac:dyDescent="0.25">
      <c r="A21" s="2">
        <v>-4713</v>
      </c>
      <c r="B21" s="2">
        <v>11</v>
      </c>
      <c r="C21">
        <v>24</v>
      </c>
      <c r="E21" cm="1">
        <f t="array" ref="E21">CHRONO.MJDN(Table2453435[[#This Row],[Year]:[Day]],Table2453435[[#This Row],[JulianCalendar]])</f>
        <v>-2400001</v>
      </c>
      <c r="F21" s="3" t="s">
        <v>192</v>
      </c>
    </row>
    <row r="24" spans="1:6" ht="19.5" x14ac:dyDescent="0.3">
      <c r="A24" s="1" t="s">
        <v>194</v>
      </c>
      <c r="D24" s="1" t="s">
        <v>195</v>
      </c>
    </row>
    <row r="26" spans="1:6" x14ac:dyDescent="0.25">
      <c r="A26" s="4" t="s">
        <v>9</v>
      </c>
      <c r="B26" s="6" t="s">
        <v>190</v>
      </c>
      <c r="D26" s="4" t="s">
        <v>196</v>
      </c>
      <c r="E26" s="6" t="s">
        <v>27</v>
      </c>
    </row>
    <row r="27" spans="1:6" x14ac:dyDescent="0.25">
      <c r="A27" s="7"/>
      <c r="B27" s="9" t="e" cm="1">
        <f t="array" aca="1" ref="B27" ca="1">CHRONO.JDN_TO_MODIFIED(A27:A32)</f>
        <v>#NAME?</v>
      </c>
      <c r="D27" s="7"/>
      <c r="E27" s="9" t="e" cm="1">
        <f t="array" aca="1" ref="E27" ca="1">CHRONO.MODIFIED_TO_JDN(D27:D32)</f>
        <v>#NAME?</v>
      </c>
    </row>
    <row r="28" spans="1:6" x14ac:dyDescent="0.25">
      <c r="A28" s="10" t="s">
        <v>1</v>
      </c>
      <c r="B28" s="12"/>
      <c r="D28" s="10" t="s">
        <v>1</v>
      </c>
      <c r="E28" s="12"/>
    </row>
    <row r="29" spans="1:6" x14ac:dyDescent="0.25">
      <c r="A29" s="7" t="e">
        <v>#N/A</v>
      </c>
      <c r="B29" s="9"/>
      <c r="D29" s="7" t="e">
        <v>#N/A</v>
      </c>
      <c r="E29" s="9"/>
    </row>
    <row r="30" spans="1:6" x14ac:dyDescent="0.25">
      <c r="A30" s="10">
        <v>0</v>
      </c>
      <c r="B30" s="12"/>
      <c r="D30" s="10">
        <v>-2400001</v>
      </c>
      <c r="E30" s="12"/>
    </row>
    <row r="31" spans="1:6" x14ac:dyDescent="0.25">
      <c r="A31" s="7">
        <v>2400001</v>
      </c>
      <c r="B31" s="9"/>
      <c r="D31" s="7">
        <v>0</v>
      </c>
      <c r="E31" s="9"/>
    </row>
    <row r="32" spans="1:6" x14ac:dyDescent="0.25">
      <c r="A32" s="129">
        <v>2460066</v>
      </c>
      <c r="B32" s="131"/>
      <c r="D32" s="129">
        <v>60065</v>
      </c>
      <c r="E32" s="131"/>
    </row>
    <row r="35" spans="1:5" ht="19.5" x14ac:dyDescent="0.3">
      <c r="A35" s="1" t="s">
        <v>13</v>
      </c>
    </row>
    <row r="37" spans="1:5" x14ac:dyDescent="0.25">
      <c r="A37" s="4" t="s">
        <v>9</v>
      </c>
      <c r="B37" s="71" t="s">
        <v>4</v>
      </c>
      <c r="C37" s="5" t="s">
        <v>10</v>
      </c>
      <c r="D37" s="5" t="s">
        <v>11</v>
      </c>
      <c r="E37" s="6" t="s">
        <v>12</v>
      </c>
    </row>
    <row r="38" spans="1:5" x14ac:dyDescent="0.25">
      <c r="A38" s="7"/>
      <c r="B38" s="72"/>
      <c r="C38" s="8" t="str" cm="1">
        <f t="array" ref="C38:E38">CHRONO.JDN_TO_CALENDAR_DATE($A38,$B38)</f>
        <v/>
      </c>
      <c r="D38" s="8" t="str">
        <v/>
      </c>
      <c r="E38" s="9" t="str">
        <v/>
      </c>
    </row>
    <row r="39" spans="1:5" x14ac:dyDescent="0.25">
      <c r="A39" s="10">
        <v>2459946</v>
      </c>
      <c r="B39" s="73"/>
      <c r="C39" s="11" cm="1">
        <f t="array" ref="C39:E39">CHRONO.JDN_TO_CALENDAR_DATE($A39,$B39)</f>
        <v>2023</v>
      </c>
      <c r="D39" s="11">
        <v>1</v>
      </c>
      <c r="E39" s="12">
        <v>1</v>
      </c>
    </row>
    <row r="40" spans="1:5" x14ac:dyDescent="0.25">
      <c r="A40" s="7">
        <v>2459959</v>
      </c>
      <c r="B40" s="72">
        <v>1</v>
      </c>
      <c r="C40" s="8" cm="1">
        <f t="array" ref="C40:E40">CHRONO.JDN_TO_CALENDAR_DATE($A40,$B40)</f>
        <v>2023</v>
      </c>
      <c r="D40" s="8">
        <v>1</v>
      </c>
      <c r="E40" s="9">
        <v>1</v>
      </c>
    </row>
    <row r="41" spans="1:5" x14ac:dyDescent="0.25">
      <c r="A41" s="10">
        <v>2299160</v>
      </c>
      <c r="B41" s="73">
        <v>1</v>
      </c>
      <c r="C41" s="11" cm="1">
        <f t="array" ref="C41:E41">CHRONO.JDN_TO_CALENDAR_DATE($A41,$B41)</f>
        <v>1582</v>
      </c>
      <c r="D41" s="11">
        <v>10</v>
      </c>
      <c r="E41" s="12">
        <v>4</v>
      </c>
    </row>
    <row r="42" spans="1:5" x14ac:dyDescent="0.25">
      <c r="A42" s="7">
        <v>2299161</v>
      </c>
      <c r="B42" s="72"/>
      <c r="C42" s="8" cm="1">
        <f t="array" ref="C42:E42">CHRONO.JDN_TO_CALENDAR_DATE($A42,$B42)</f>
        <v>1582</v>
      </c>
      <c r="D42" s="8">
        <v>10</v>
      </c>
      <c r="E42" s="9">
        <v>15</v>
      </c>
    </row>
    <row r="43" spans="1:5" x14ac:dyDescent="0.25">
      <c r="A43" s="10">
        <v>0.5</v>
      </c>
      <c r="B43" s="73">
        <v>1</v>
      </c>
      <c r="C43" s="11" cm="1">
        <f t="array" ref="C43:E43">CHRONO.JDN_TO_CALENDAR_DATE($A43,$B43)</f>
        <v>-4712</v>
      </c>
      <c r="D43" s="11">
        <v>1</v>
      </c>
      <c r="E43" s="12">
        <v>1</v>
      </c>
    </row>
    <row r="44" spans="1:5" x14ac:dyDescent="0.25">
      <c r="A44" s="150" t="e">
        <v>#N/A</v>
      </c>
      <c r="B44" s="149"/>
      <c r="C44" s="15" t="e" cm="1">
        <f t="array" ref="C44:E44">CHRONO.JDN_TO_CALENDAR_DATE($A44,$B44)</f>
        <v>#N/A</v>
      </c>
      <c r="D44" s="15" t="e">
        <v>#N/A</v>
      </c>
      <c r="E44" s="16" t="e">
        <v>#N/A</v>
      </c>
    </row>
    <row r="47" spans="1:5" ht="19.5" x14ac:dyDescent="0.3">
      <c r="A47" s="1" t="s">
        <v>197</v>
      </c>
    </row>
    <row r="49" spans="1:7" x14ac:dyDescent="0.25">
      <c r="A49" s="4" t="s">
        <v>196</v>
      </c>
      <c r="B49" s="71" t="s">
        <v>4</v>
      </c>
      <c r="C49" s="5" t="s">
        <v>10</v>
      </c>
      <c r="D49" s="5" t="s">
        <v>11</v>
      </c>
      <c r="E49" s="6" t="s">
        <v>12</v>
      </c>
    </row>
    <row r="50" spans="1:7" x14ac:dyDescent="0.25">
      <c r="A50" s="7"/>
      <c r="B50" s="72"/>
      <c r="C50" s="8" t="str" cm="1">
        <f t="array" ref="C50:E50">CHRONO.MJDN_TO_CALENDAR_DATE($A50,$B50)</f>
        <v/>
      </c>
      <c r="D50" s="8" t="str">
        <v/>
      </c>
      <c r="E50" s="9" t="str">
        <v/>
      </c>
    </row>
    <row r="51" spans="1:7" x14ac:dyDescent="0.25">
      <c r="A51" s="10">
        <v>59945</v>
      </c>
      <c r="B51" s="73"/>
      <c r="C51" s="11" cm="1">
        <f t="array" ref="C51:E51">CHRONO.MJDN_TO_CALENDAR_DATE($A51,$B51)</f>
        <v>2023</v>
      </c>
      <c r="D51" s="11">
        <v>1</v>
      </c>
      <c r="E51" s="12">
        <v>1</v>
      </c>
    </row>
    <row r="52" spans="1:7" x14ac:dyDescent="0.25">
      <c r="A52" s="7">
        <v>59958</v>
      </c>
      <c r="B52" s="72"/>
      <c r="C52" s="8" cm="1">
        <f t="array" ref="C52:E52">CHRONO.MJDN_TO_CALENDAR_DATE($A52,$B52)</f>
        <v>2023</v>
      </c>
      <c r="D52" s="8">
        <v>1</v>
      </c>
      <c r="E52" s="9">
        <v>14</v>
      </c>
    </row>
    <row r="53" spans="1:7" x14ac:dyDescent="0.25">
      <c r="A53" s="10">
        <v>-100841</v>
      </c>
      <c r="B53" s="73">
        <v>1</v>
      </c>
      <c r="C53" s="11" cm="1">
        <f t="array" ref="C53:E53">CHRONO.MJDN_TO_CALENDAR_DATE($A53,$B53)</f>
        <v>1582</v>
      </c>
      <c r="D53" s="11">
        <v>10</v>
      </c>
      <c r="E53" s="12">
        <v>4</v>
      </c>
    </row>
    <row r="54" spans="1:7" x14ac:dyDescent="0.25">
      <c r="A54" s="7">
        <v>-100840</v>
      </c>
      <c r="B54" s="72"/>
      <c r="C54" s="8" cm="1">
        <f t="array" ref="C54:E54">CHRONO.MJDN_TO_CALENDAR_DATE($A54,$B54)</f>
        <v>1582</v>
      </c>
      <c r="D54" s="8">
        <v>10</v>
      </c>
      <c r="E54" s="9">
        <v>15</v>
      </c>
    </row>
    <row r="55" spans="1:7" x14ac:dyDescent="0.25">
      <c r="A55" s="10">
        <v>0</v>
      </c>
      <c r="B55" s="73"/>
      <c r="C55" s="11" cm="1">
        <f t="array" ref="C55:E55">CHRONO.MJDN_TO_CALENDAR_DATE($A55,$B55)</f>
        <v>1858</v>
      </c>
      <c r="D55" s="11">
        <v>11</v>
      </c>
      <c r="E55" s="12">
        <v>17</v>
      </c>
    </row>
    <row r="56" spans="1:7" x14ac:dyDescent="0.25">
      <c r="A56" s="150">
        <v>0.8</v>
      </c>
      <c r="B56" s="149">
        <v>1</v>
      </c>
      <c r="C56" s="15" cm="1">
        <f t="array" ref="C56:E56">CHRONO.MJDN_TO_CALENDAR_DATE($A56,$B56)</f>
        <v>1858</v>
      </c>
      <c r="D56" s="15">
        <v>11</v>
      </c>
      <c r="E56" s="16">
        <v>5</v>
      </c>
    </row>
    <row r="59" spans="1:7" ht="19.5" x14ac:dyDescent="0.3">
      <c r="A59" s="1" t="s">
        <v>475</v>
      </c>
      <c r="E59" s="1" t="s">
        <v>477</v>
      </c>
    </row>
    <row r="61" spans="1:7" x14ac:dyDescent="0.25">
      <c r="A61" s="21" t="s">
        <v>14</v>
      </c>
      <c r="B61" s="22" t="s">
        <v>9</v>
      </c>
      <c r="C61" s="161" t="s">
        <v>117</v>
      </c>
      <c r="D61" s="6" t="s">
        <v>476</v>
      </c>
      <c r="E61" s="22" t="s">
        <v>196</v>
      </c>
      <c r="F61" s="161" t="s">
        <v>117</v>
      </c>
      <c r="G61" s="6" t="s">
        <v>476</v>
      </c>
    </row>
    <row r="62" spans="1:7" x14ac:dyDescent="0.25">
      <c r="A62" s="20"/>
      <c r="B62" s="8"/>
      <c r="C62" s="162" t="str" cm="1">
        <f t="array" ref="C62">CHRONO.JDN_TO_WEEKDAY(B62)</f>
        <v/>
      </c>
      <c r="D62" s="9" t="str" cm="1">
        <f t="array" ref="D62">CHRONO.WEEKDAY_NAME(C62)</f>
        <v/>
      </c>
      <c r="E62" s="8"/>
      <c r="F62" s="162" t="str" cm="1">
        <f t="array" ref="F62">CHRONO.MJDN_TO_WEEKDAY(E62)</f>
        <v/>
      </c>
      <c r="G62" s="9" t="str" cm="1">
        <f t="array" ref="G62">CHRONO.WEEKDAY_NAME(F62)</f>
        <v/>
      </c>
    </row>
    <row r="63" spans="1:7" x14ac:dyDescent="0.25">
      <c r="A63" s="24"/>
      <c r="B63" s="11" t="s">
        <v>1</v>
      </c>
      <c r="C63" s="163" t="e" cm="1">
        <f t="array" ref="C63">CHRONO.JDN_TO_WEEKDAY(B63)</f>
        <v>#VALUE!</v>
      </c>
      <c r="D63" s="12" t="e" cm="1">
        <f t="array" ref="D63">CHRONO.WEEKDAY_NAME(C63)</f>
        <v>#VALUE!</v>
      </c>
      <c r="E63" s="11" t="s">
        <v>1</v>
      </c>
      <c r="F63" s="163" t="e" cm="1">
        <f t="array" ref="F63">CHRONO.MJDN_TO_WEEKDAY(E63)</f>
        <v>#VALUE!</v>
      </c>
      <c r="G63" s="12" t="e" cm="1">
        <f t="array" ref="G63">CHRONO.WEEKDAY_NAME(F63)</f>
        <v>#VALUE!</v>
      </c>
    </row>
    <row r="64" spans="1:7" x14ac:dyDescent="0.25">
      <c r="A64" s="20">
        <v>45060</v>
      </c>
      <c r="B64" s="8" cm="1">
        <f t="array" ref="B64">_xlfn.LET(_xlpm.Date_YMD, _xlfn.HSTACK(YEAR(A64),MONTH(A64),DAY(A64)), CHRONO.JDN(_xlpm.Date_YMD))</f>
        <v>2460079</v>
      </c>
      <c r="C64" s="162" cm="1">
        <f t="array" ref="C64">CHRONO.JDN_TO_WEEKDAY(B64)</f>
        <v>7</v>
      </c>
      <c r="D64" s="9" t="str" cm="1">
        <f t="array" ref="D64">CHRONO.WEEKDAY_NAME(C64)</f>
        <v>Sunday</v>
      </c>
      <c r="E64" s="8" t="e" cm="1">
        <f t="array" aca="1" ref="E64" ca="1">CHRONO.JDN_TO_MODIFIED(B64)</f>
        <v>#NAME?</v>
      </c>
      <c r="F64" s="162" t="e" cm="1">
        <f t="array" aca="1" ref="F64" ca="1">CHRONO.MJDN_TO_WEEKDAY(E64)</f>
        <v>#NAME?</v>
      </c>
      <c r="G64" s="9" t="e" cm="1">
        <f t="array" aca="1" ref="G64" ca="1">CHRONO.WEEKDAY_NAME(F64)</f>
        <v>#NAME?</v>
      </c>
    </row>
    <row r="65" spans="1:7" x14ac:dyDescent="0.25">
      <c r="A65" s="24">
        <v>45065</v>
      </c>
      <c r="B65" s="11" cm="1">
        <f t="array" ref="B65">_xlfn.LET(_xlpm.Date_YMD, _xlfn.HSTACK(YEAR(A65),MONTH(A65),DAY(A65)), CHRONO.JDN(_xlpm.Date_YMD))</f>
        <v>2460084</v>
      </c>
      <c r="C65" s="163" cm="1">
        <f t="array" ref="C65">CHRONO.JDN_TO_WEEKDAY(B65)</f>
        <v>5</v>
      </c>
      <c r="D65" s="12" t="str" cm="1">
        <f t="array" ref="D65">CHRONO.WEEKDAY_NAME(C65)</f>
        <v>Friday</v>
      </c>
      <c r="E65" s="11" t="e" cm="1">
        <f t="array" aca="1" ref="E65" ca="1">CHRONO.JDN_TO_MODIFIED(B65)</f>
        <v>#NAME?</v>
      </c>
      <c r="F65" s="163" t="e" cm="1">
        <f t="array" aca="1" ref="F65" ca="1">CHRONO.MJDN_TO_WEEKDAY(E65)</f>
        <v>#NAME?</v>
      </c>
      <c r="G65" s="12" t="e" cm="1">
        <f t="array" aca="1" ref="G65" ca="1">CHRONO.WEEKDAY_NAME(F65)</f>
        <v>#NAME?</v>
      </c>
    </row>
    <row r="66" spans="1:7" x14ac:dyDescent="0.25">
      <c r="A66" s="20">
        <v>45066</v>
      </c>
      <c r="B66" s="8" cm="1">
        <f t="array" ref="B66">_xlfn.LET(_xlpm.Date_YMD, _xlfn.HSTACK(YEAR(A66),MONTH(A66),DAY(A66)), CHRONO.JDN(_xlpm.Date_YMD))</f>
        <v>2460085</v>
      </c>
      <c r="C66" s="162" cm="1">
        <f t="array" ref="C66">CHRONO.JDN_TO_WEEKDAY(B66)</f>
        <v>6</v>
      </c>
      <c r="D66" s="9" t="str" cm="1">
        <f t="array" ref="D66">CHRONO.WEEKDAY_NAME(C66)</f>
        <v>Saturday</v>
      </c>
      <c r="E66" s="8" t="e" cm="1">
        <f t="array" aca="1" ref="E66" ca="1">CHRONO.JDN_TO_MODIFIED(B66)</f>
        <v>#NAME?</v>
      </c>
      <c r="F66" s="162" t="e" cm="1">
        <f t="array" aca="1" ref="F66" ca="1">CHRONO.MJDN_TO_WEEKDAY(E66)</f>
        <v>#NAME?</v>
      </c>
      <c r="G66" s="9" t="e" cm="1">
        <f t="array" aca="1" ref="G66" ca="1">CHRONO.WEEKDAY_NAME(F66)</f>
        <v>#NAME?</v>
      </c>
    </row>
    <row r="67" spans="1:7" x14ac:dyDescent="0.25">
      <c r="A67" s="24">
        <v>45067</v>
      </c>
      <c r="B67" s="11" cm="1">
        <f t="array" ref="B67">_xlfn.LET(_xlpm.Date_YMD, _xlfn.HSTACK(YEAR(A67),MONTH(A67),DAY(A67)), CHRONO.JDN(_xlpm.Date_YMD))</f>
        <v>2460086</v>
      </c>
      <c r="C67" s="163" cm="1">
        <f t="array" ref="C67">CHRONO.JDN_TO_WEEKDAY(B67)</f>
        <v>7</v>
      </c>
      <c r="D67" s="12" t="str" cm="1">
        <f t="array" ref="D67">CHRONO.WEEKDAY_NAME(C67)</f>
        <v>Sunday</v>
      </c>
      <c r="E67" s="11" t="e" cm="1">
        <f t="array" aca="1" ref="E67" ca="1">CHRONO.JDN_TO_MODIFIED(B67)</f>
        <v>#NAME?</v>
      </c>
      <c r="F67" s="163" t="e" cm="1">
        <f t="array" aca="1" ref="F67" ca="1">CHRONO.MJDN_TO_WEEKDAY(E67)</f>
        <v>#NAME?</v>
      </c>
      <c r="G67" s="12" t="e" cm="1">
        <f t="array" aca="1" ref="G67" ca="1">CHRONO.WEEKDAY_NAME(F67)</f>
        <v>#NAME?</v>
      </c>
    </row>
    <row r="68" spans="1:7" x14ac:dyDescent="0.25">
      <c r="A68" s="20">
        <v>45061</v>
      </c>
      <c r="B68" s="14" cm="1">
        <f t="array" ref="B68">_xlfn.LET(_xlpm.Date_YMD, _xlfn.HSTACK(YEAR(A68),MONTH(A68),DAY(A68)), CHRONO.JDN(_xlpm.Date_YMD))</f>
        <v>2460080</v>
      </c>
      <c r="C68" s="252" cm="1">
        <f t="array" ref="C68">CHRONO.JDN_TO_WEEKDAY(B68)</f>
        <v>1</v>
      </c>
      <c r="D68" s="16" t="str" cm="1">
        <f t="array" ref="D68">CHRONO.WEEKDAY_NAME(C68)</f>
        <v>Monday</v>
      </c>
      <c r="E68" s="14" t="e" cm="1">
        <f t="array" aca="1" ref="E68" ca="1">CHRONO.JDN_TO_MODIFIED(B68)</f>
        <v>#NAME?</v>
      </c>
      <c r="F68" s="252" t="e" cm="1">
        <f t="array" aca="1" ref="F68" ca="1">CHRONO.MJDN_TO_WEEKDAY(E68)</f>
        <v>#NAME?</v>
      </c>
      <c r="G68" s="16" t="e" cm="1">
        <f t="array" aca="1" ref="G68" ca="1">CHRONO.WEEKDAY_NAME(F68)</f>
        <v>#NAME?</v>
      </c>
    </row>
    <row r="69" spans="1:7" x14ac:dyDescent="0.25">
      <c r="A69" s="25">
        <v>45065</v>
      </c>
      <c r="B69" s="18" cm="1">
        <f t="array" ref="B69">_xlfn.LET(_xlpm.Date_YMD, _xlfn.HSTACK(YEAR(A69),MONTH(A69),DAY(A69)), CHRONO.JDN(_xlpm.Date_YMD))</f>
        <v>2460084</v>
      </c>
      <c r="C69" s="300" cm="1">
        <f t="array" ref="C69">CHRONO.JDN_TO_WEEKDAY(B69)</f>
        <v>5</v>
      </c>
      <c r="D69" s="19" t="str" cm="1">
        <f t="array" ref="D69">CHRONO.WEEKDAY_NAME(C69)</f>
        <v>Friday</v>
      </c>
      <c r="E69" s="18" t="e" cm="1">
        <f t="array" aca="1" ref="E69" ca="1">CHRONO.JDN_TO_MODIFIED(B69)</f>
        <v>#NAME?</v>
      </c>
      <c r="F69" s="300" t="e" cm="1">
        <f t="array" aca="1" ref="F69" ca="1">CHRONO.MJDN_TO_WEEKDAY(E69)</f>
        <v>#NAME?</v>
      </c>
      <c r="G69" s="19" t="e" cm="1">
        <f t="array" aca="1" ref="G69" ca="1">CHRONO.WEEKDAY_NAME(F69)</f>
        <v>#NAME?</v>
      </c>
    </row>
    <row r="70" spans="1:7" x14ac:dyDescent="0.25">
      <c r="A70" s="75">
        <v>45066</v>
      </c>
      <c r="B70" s="14" cm="1">
        <f t="array" ref="B70">_xlfn.LET(_xlpm.Date_YMD, _xlfn.HSTACK(YEAR(A70),MONTH(A70),DAY(A70)), CHRONO.JDN(_xlpm.Date_YMD))</f>
        <v>2460085</v>
      </c>
      <c r="C70" s="252" cm="1">
        <f t="array" ref="C70">CHRONO.JDN_TO_WEEKDAY(B70)</f>
        <v>6</v>
      </c>
      <c r="D70" s="16" t="str" cm="1">
        <f t="array" ref="D70">CHRONO.WEEKDAY_NAME(C70)</f>
        <v>Saturday</v>
      </c>
      <c r="E70" s="14" t="e" cm="1">
        <f t="array" aca="1" ref="E70" ca="1">CHRONO.JDN_TO_MODIFIED(B70)</f>
        <v>#NAME?</v>
      </c>
      <c r="F70" s="252" t="e" cm="1">
        <f t="array" aca="1" ref="F70" ca="1">CHRONO.MJDN_TO_WEEKDAY(E70)</f>
        <v>#NAME?</v>
      </c>
      <c r="G70" s="16" t="e" cm="1">
        <f t="array" aca="1" ref="G70" ca="1">CHRONO.WEEKDAY_NAME(F70)</f>
        <v>#NAME?</v>
      </c>
    </row>
    <row r="73" spans="1:7" ht="19.5" x14ac:dyDescent="0.3">
      <c r="A73" s="1" t="s">
        <v>335</v>
      </c>
      <c r="B73" s="1"/>
    </row>
    <row r="75" spans="1:7" x14ac:dyDescent="0.25">
      <c r="A75" s="4" t="s">
        <v>0</v>
      </c>
      <c r="B75" s="5" t="s">
        <v>2</v>
      </c>
      <c r="C75" s="5" t="s">
        <v>3</v>
      </c>
      <c r="D75" s="5" t="s">
        <v>46</v>
      </c>
      <c r="E75" s="5" t="s">
        <v>4</v>
      </c>
      <c r="F75" s="6" t="s">
        <v>47</v>
      </c>
    </row>
    <row r="76" spans="1:7" x14ac:dyDescent="0.25">
      <c r="A76" s="7"/>
      <c r="B76" s="8"/>
      <c r="C76" s="8"/>
      <c r="D76" s="8"/>
      <c r="E76" s="8"/>
      <c r="F76" s="33" t="str" cm="1">
        <f t="array" ref="F76">CHRONO.JULIAN_DATE(A76:D76,E76)</f>
        <v/>
      </c>
    </row>
    <row r="77" spans="1:7" x14ac:dyDescent="0.25">
      <c r="A77" s="10" t="s">
        <v>113</v>
      </c>
      <c r="B77" s="11"/>
      <c r="C77" s="11"/>
      <c r="D77" s="11"/>
      <c r="E77" s="11"/>
      <c r="F77" s="34" t="e" cm="1">
        <f t="array" ref="F77">CHRONO.JULIAN_DATE(A77:D77,E77)</f>
        <v>#VALUE!</v>
      </c>
    </row>
    <row r="78" spans="1:7" x14ac:dyDescent="0.25">
      <c r="A78" s="7">
        <v>1858</v>
      </c>
      <c r="B78" s="8">
        <v>11</v>
      </c>
      <c r="C78" s="8">
        <v>17</v>
      </c>
      <c r="D78" s="8"/>
      <c r="E78" s="8"/>
      <c r="F78" s="33" cm="1">
        <f t="array" ref="F78">CHRONO.JULIAN_DATE(A78:D78,E78)</f>
        <v>2400000.5</v>
      </c>
    </row>
    <row r="79" spans="1:7" x14ac:dyDescent="0.25">
      <c r="A79" s="10">
        <v>1858</v>
      </c>
      <c r="B79" s="11">
        <v>11</v>
      </c>
      <c r="C79" s="11">
        <v>5.25</v>
      </c>
      <c r="D79" s="11"/>
      <c r="E79" s="11">
        <v>1</v>
      </c>
      <c r="F79" s="34" cm="1">
        <f t="array" ref="F79">CHRONO.JULIAN_DATE(A79:D79,E79)</f>
        <v>2399988.75</v>
      </c>
    </row>
    <row r="80" spans="1:7" x14ac:dyDescent="0.25">
      <c r="A80" s="7">
        <v>2023</v>
      </c>
      <c r="B80" s="8">
        <v>6</v>
      </c>
      <c r="C80" s="8">
        <v>1</v>
      </c>
      <c r="D80" s="8"/>
      <c r="E80" s="8"/>
      <c r="F80" s="33" cm="1">
        <f t="array" ref="F80">CHRONO.JULIAN_DATE(A80:D80,E80)</f>
        <v>2460096.5</v>
      </c>
    </row>
    <row r="81" spans="1:7" x14ac:dyDescent="0.25">
      <c r="A81" s="10">
        <v>2023</v>
      </c>
      <c r="B81" s="11">
        <v>6</v>
      </c>
      <c r="C81" s="11">
        <v>1.5</v>
      </c>
      <c r="D81" s="11">
        <v>0.5</v>
      </c>
      <c r="E81" s="11"/>
      <c r="F81" s="34" cm="1">
        <f t="array" ref="F81">CHRONO.JULIAN_DATE(A81:D81,E81)</f>
        <v>2460097.5</v>
      </c>
    </row>
    <row r="82" spans="1:7" x14ac:dyDescent="0.25">
      <c r="A82" s="7">
        <v>-4712</v>
      </c>
      <c r="B82" s="8">
        <v>1</v>
      </c>
      <c r="C82" s="8">
        <v>1</v>
      </c>
      <c r="D82" s="8">
        <v>0.5</v>
      </c>
      <c r="E82" s="8">
        <v>1</v>
      </c>
      <c r="F82" s="33" cm="1">
        <f t="array" ref="F82">CHRONO.JULIAN_DATE(A82:D82,E82)</f>
        <v>38</v>
      </c>
    </row>
    <row r="83" spans="1:7" x14ac:dyDescent="0.25">
      <c r="A83" s="129">
        <v>-4713</v>
      </c>
      <c r="B83" s="130">
        <v>11</v>
      </c>
      <c r="C83" s="130">
        <v>24</v>
      </c>
      <c r="D83" s="130">
        <v>0.5</v>
      </c>
      <c r="E83" s="130"/>
      <c r="F83" s="253" cm="1">
        <f t="array" ref="F83">CHRONO.JULIAN_DATE(A83:D83,E83)</f>
        <v>0</v>
      </c>
    </row>
    <row r="86" spans="1:7" ht="19.5" x14ac:dyDescent="0.3">
      <c r="A86" s="1" t="s">
        <v>336</v>
      </c>
      <c r="B86" s="1"/>
    </row>
    <row r="88" spans="1:7" x14ac:dyDescent="0.25">
      <c r="A88" s="4" t="s">
        <v>0</v>
      </c>
      <c r="B88" s="5" t="s">
        <v>2</v>
      </c>
      <c r="C88" s="5" t="s">
        <v>3</v>
      </c>
      <c r="D88" s="5" t="s">
        <v>46</v>
      </c>
      <c r="E88" s="5" t="s">
        <v>4</v>
      </c>
      <c r="F88" s="6" t="s">
        <v>114</v>
      </c>
    </row>
    <row r="89" spans="1:7" x14ac:dyDescent="0.25">
      <c r="A89" s="7"/>
      <c r="B89" s="8"/>
      <c r="C89" s="8"/>
      <c r="D89" s="8"/>
      <c r="E89" s="8"/>
      <c r="F89" s="33" t="str" cm="1">
        <f t="array" ref="F89">CHRONO.MODIFIED_JULIAN_DATE(A89:D89,E89)</f>
        <v/>
      </c>
    </row>
    <row r="90" spans="1:7" x14ac:dyDescent="0.25">
      <c r="A90" s="10" t="s">
        <v>113</v>
      </c>
      <c r="B90" s="11"/>
      <c r="C90" s="11"/>
      <c r="D90" s="11"/>
      <c r="E90" s="11"/>
      <c r="F90" s="34" t="e" cm="1">
        <f t="array" ref="F90">CHRONO.MODIFIED_JULIAN_DATE(A90:D90,E90)</f>
        <v>#VALUE!</v>
      </c>
    </row>
    <row r="91" spans="1:7" x14ac:dyDescent="0.25">
      <c r="A91" s="7">
        <v>1858</v>
      </c>
      <c r="B91" s="8">
        <v>11</v>
      </c>
      <c r="C91" s="8">
        <v>17.5</v>
      </c>
      <c r="D91" s="8"/>
      <c r="E91" s="8"/>
      <c r="F91" s="33" cm="1">
        <f t="array" ref="F91">CHRONO.MODIFIED_JULIAN_DATE(A91:D91,E91)</f>
        <v>0.5</v>
      </c>
    </row>
    <row r="92" spans="1:7" x14ac:dyDescent="0.25">
      <c r="A92" s="10">
        <v>1858</v>
      </c>
      <c r="B92" s="11">
        <v>11</v>
      </c>
      <c r="C92" s="11">
        <v>5</v>
      </c>
      <c r="D92" s="11"/>
      <c r="E92" s="11">
        <v>1</v>
      </c>
      <c r="F92" s="34" cm="1">
        <f t="array" ref="F92">CHRONO.MODIFIED_JULIAN_DATE(A92:D92,E92)</f>
        <v>0</v>
      </c>
    </row>
    <row r="93" spans="1:7" x14ac:dyDescent="0.25">
      <c r="A93" s="7">
        <v>2023</v>
      </c>
      <c r="B93" s="8">
        <v>3</v>
      </c>
      <c r="C93" s="8"/>
      <c r="D93" s="8">
        <v>1</v>
      </c>
      <c r="E93" s="8"/>
      <c r="F93" s="33" cm="1">
        <f t="array" ref="F93">CHRONO.MODIFIED_JULIAN_DATE(A93:D93,E93)</f>
        <v>60004</v>
      </c>
    </row>
    <row r="94" spans="1:7" x14ac:dyDescent="0.25">
      <c r="A94" s="10">
        <v>2023</v>
      </c>
      <c r="B94" s="11">
        <v>6</v>
      </c>
      <c r="C94" s="11">
        <v>1</v>
      </c>
      <c r="D94" s="11">
        <v>0.5</v>
      </c>
      <c r="E94" s="11"/>
      <c r="F94" s="34" cm="1">
        <f t="array" ref="F94">CHRONO.MODIFIED_JULIAN_DATE(A94:D94,E94)</f>
        <v>60096.5</v>
      </c>
    </row>
    <row r="95" spans="1:7" x14ac:dyDescent="0.25">
      <c r="A95" s="7">
        <v>-4712</v>
      </c>
      <c r="B95" s="8">
        <v>1</v>
      </c>
      <c r="C95" s="8">
        <v>1</v>
      </c>
      <c r="D95" s="8">
        <v>0.5</v>
      </c>
      <c r="E95" s="8">
        <v>1</v>
      </c>
      <c r="F95" s="33" cm="1">
        <f t="array" ref="F95">CHRONO.MODIFIED_JULIAN_DATE(A95:D95,E95)</f>
        <v>-2400000.5</v>
      </c>
      <c r="G95" s="240"/>
    </row>
    <row r="96" spans="1:7" x14ac:dyDescent="0.25">
      <c r="A96" s="129">
        <v>-4713</v>
      </c>
      <c r="B96" s="130">
        <v>11</v>
      </c>
      <c r="C96" s="130">
        <v>24</v>
      </c>
      <c r="D96" s="130">
        <v>0.5</v>
      </c>
      <c r="E96" s="130"/>
      <c r="F96" s="253" cm="1">
        <f t="array" ref="F96">CHRONO.MODIFIED_JULIAN_DATE(A96:D96,E96)</f>
        <v>-2400000.5</v>
      </c>
    </row>
    <row r="99" spans="1:6" ht="19.5" x14ac:dyDescent="0.3">
      <c r="A99" s="1" t="s">
        <v>733</v>
      </c>
      <c r="B99" s="1"/>
      <c r="D99" s="1" t="s">
        <v>734</v>
      </c>
      <c r="E99" s="1"/>
    </row>
    <row r="101" spans="1:6" x14ac:dyDescent="0.25">
      <c r="A101" t="s">
        <v>26</v>
      </c>
      <c r="B101" t="s">
        <v>114</v>
      </c>
      <c r="D101" t="s">
        <v>115</v>
      </c>
      <c r="E101" t="s">
        <v>47</v>
      </c>
    </row>
    <row r="102" spans="1:6" x14ac:dyDescent="0.25">
      <c r="A102" s="113"/>
      <c r="B102" s="113" t="str" cm="1">
        <f t="array" ref="B102">CHRONO.JDATE_TO_MJDATE(Table79121314[[#This Row],[JDate]])</f>
        <v/>
      </c>
      <c r="D102" s="113" t="s">
        <v>85</v>
      </c>
      <c r="E102" s="113" t="str" cm="1">
        <f t="array" ref="E102">CHRONO.MJDATE_TO_JDATE(Table7912131416[[#This Row],[MJDate]])</f>
        <v/>
      </c>
    </row>
    <row r="103" spans="1:6" x14ac:dyDescent="0.25">
      <c r="A103" s="113" t="s">
        <v>113</v>
      </c>
      <c r="B103" s="113" t="e" cm="1">
        <f t="array" ref="B103">CHRONO.JDATE_TO_MJDATE(Table79121314[[#This Row],[JDate]])</f>
        <v>#VALUE!</v>
      </c>
      <c r="D103" s="113" t="e">
        <v>#VALUE!</v>
      </c>
      <c r="E103" s="113" t="e" cm="1">
        <f t="array" ref="E103">CHRONO.MJDATE_TO_JDATE(Table7912131416[[#This Row],[MJDate]])</f>
        <v>#VALUE!</v>
      </c>
    </row>
    <row r="104" spans="1:6" x14ac:dyDescent="0.25">
      <c r="A104" s="113">
        <v>2459945.5</v>
      </c>
      <c r="B104" s="113" cm="1">
        <f t="array" ref="B104">CHRONO.JDATE_TO_MJDATE(Table79121314[[#This Row],[JDate]])</f>
        <v>59945</v>
      </c>
      <c r="D104" s="113">
        <v>59945</v>
      </c>
      <c r="E104" s="113" cm="1">
        <f t="array" ref="E104">CHRONO.MJDATE_TO_JDATE(Table7912131416[[#This Row],[MJDate]])</f>
        <v>2459945.5</v>
      </c>
    </row>
    <row r="105" spans="1:6" x14ac:dyDescent="0.25">
      <c r="A105" s="113">
        <v>2459946</v>
      </c>
      <c r="B105" s="113" cm="1">
        <f t="array" ref="B105">CHRONO.JDATE_TO_MJDATE(Table79121314[[#This Row],[JDate]])</f>
        <v>59945.5</v>
      </c>
      <c r="D105" s="113">
        <v>59945.5</v>
      </c>
      <c r="E105" s="113" cm="1">
        <f t="array" ref="E105">CHRONO.MJDATE_TO_JDATE(Table7912131416[[#This Row],[MJDate]])</f>
        <v>2459946</v>
      </c>
    </row>
    <row r="106" spans="1:6" x14ac:dyDescent="0.25">
      <c r="A106" s="113">
        <v>2400000.5</v>
      </c>
      <c r="B106" s="113" cm="1">
        <f t="array" ref="B106">CHRONO.JDATE_TO_MJDATE(Table79121314[[#This Row],[JDate]])</f>
        <v>0</v>
      </c>
      <c r="D106" s="113">
        <v>0</v>
      </c>
      <c r="E106" s="113" cm="1">
        <f t="array" ref="E106">CHRONO.MJDATE_TO_JDATE(Table7912131416[[#This Row],[MJDate]])</f>
        <v>2400000.5</v>
      </c>
    </row>
    <row r="109" spans="1:6" ht="19.5" x14ac:dyDescent="0.3">
      <c r="A109" s="1" t="s">
        <v>715</v>
      </c>
      <c r="B109" s="1"/>
      <c r="C109" s="1" t="s">
        <v>717</v>
      </c>
      <c r="E109" s="1" t="s">
        <v>718</v>
      </c>
      <c r="F109" s="1"/>
    </row>
    <row r="111" spans="1:6" x14ac:dyDescent="0.25">
      <c r="A111" t="s">
        <v>26</v>
      </c>
      <c r="B111" t="s">
        <v>27</v>
      </c>
      <c r="C111" t="s">
        <v>716</v>
      </c>
      <c r="E111" t="s">
        <v>115</v>
      </c>
      <c r="F111" t="s">
        <v>190</v>
      </c>
    </row>
    <row r="112" spans="1:6" x14ac:dyDescent="0.25">
      <c r="A112" s="113"/>
      <c r="B112" s="113" t="str" cm="1">
        <f t="array" ref="B112">CHRONO.JDATE_TO_JDN(Table791213142[[#This Row],[JDate]])</f>
        <v/>
      </c>
      <c r="C112" s="113" t="str" cm="1">
        <f t="array" ref="C112">CHRONO.JDN_TO_JDATE(Table791213142[[#This Row],[Out: JDN]])</f>
        <v/>
      </c>
      <c r="E112" s="113"/>
      <c r="F112" s="113" t="str" cm="1">
        <f t="array" ref="F112">CHRONO.MJDATE_TO_MJDN(Table791213142[[#This Row],[JDate]])</f>
        <v/>
      </c>
    </row>
    <row r="113" spans="1:10" x14ac:dyDescent="0.25">
      <c r="A113" s="113" t="s">
        <v>113</v>
      </c>
      <c r="B113" s="113" t="e" cm="1">
        <f t="array" ref="B113">CHRONO.JDATE_TO_JDN(Table791213142[[#This Row],[JDate]])</f>
        <v>#VALUE!</v>
      </c>
      <c r="C113" s="113" t="e" cm="1">
        <f t="array" ref="C113">CHRONO.JDN_TO_JDATE(Table791213142[[#This Row],[Out: JDN]])</f>
        <v>#VALUE!</v>
      </c>
      <c r="E113" s="113" t="s">
        <v>113</v>
      </c>
      <c r="F113" s="113" t="e" cm="1">
        <f t="array" ref="F113">CHRONO.MJDATE_TO_MJDN(Table791213142[[#This Row],[JDate]])</f>
        <v>#VALUE!</v>
      </c>
    </row>
    <row r="114" spans="1:10" x14ac:dyDescent="0.25">
      <c r="A114" s="113">
        <v>2459945.4900000002</v>
      </c>
      <c r="B114" s="113" cm="1">
        <f t="array" ref="B114">CHRONO.JDATE_TO_JDN(Table791213142[[#This Row],[JDate]])</f>
        <v>2459945</v>
      </c>
      <c r="C114" s="113" cm="1">
        <f t="array" ref="C114">CHRONO.JDN_TO_JDATE(Table791213142[[#This Row],[Out: JDN]])</f>
        <v>2459944.5</v>
      </c>
      <c r="E114" s="113">
        <v>2459945.4900000002</v>
      </c>
      <c r="F114" s="113" cm="1">
        <f t="array" ref="F114">CHRONO.MJDATE_TO_MJDN(Table791213142[[#This Row],[JDate]])</f>
        <v>2459945</v>
      </c>
    </row>
    <row r="115" spans="1:10" x14ac:dyDescent="0.25">
      <c r="A115" s="113">
        <v>2459946</v>
      </c>
      <c r="B115" s="113" cm="1">
        <f t="array" ref="B115">CHRONO.JDATE_TO_JDN(Table791213142[[#This Row],[JDate]])</f>
        <v>2459946</v>
      </c>
      <c r="C115" s="113" cm="1">
        <f t="array" ref="C115">CHRONO.JDN_TO_JDATE(Table791213142[[#This Row],[Out: JDN]])</f>
        <v>2459945.5</v>
      </c>
      <c r="E115" s="113">
        <v>2459946</v>
      </c>
      <c r="F115" s="113" cm="1">
        <f t="array" ref="F115">CHRONO.MJDATE_TO_MJDN(Table791213142[[#This Row],[JDate]])</f>
        <v>2459946</v>
      </c>
    </row>
    <row r="116" spans="1:10" x14ac:dyDescent="0.25">
      <c r="A116" s="113">
        <v>2400000.5</v>
      </c>
      <c r="B116" s="113" cm="1">
        <f t="array" ref="B116">CHRONO.JDATE_TO_JDN(Table791213142[[#This Row],[JDate]])</f>
        <v>2400001</v>
      </c>
      <c r="C116" s="113" cm="1">
        <f t="array" ref="C116">CHRONO.JDN_TO_JDATE(Table791213142[[#This Row],[Out: JDN]])</f>
        <v>2400000.5</v>
      </c>
      <c r="E116" s="113">
        <v>2400000.5</v>
      </c>
      <c r="F116" s="113" cm="1">
        <f t="array" ref="F116">CHRONO.MJDATE_TO_MJDN(Table791213142[[#This Row],[JDate]])</f>
        <v>2400000</v>
      </c>
    </row>
    <row r="119" spans="1:10" ht="19.5" x14ac:dyDescent="0.3">
      <c r="A119" s="1" t="s">
        <v>447</v>
      </c>
    </row>
    <row r="120" spans="1:10" x14ac:dyDescent="0.25">
      <c r="J120" s="46"/>
    </row>
    <row r="121" spans="1:10" x14ac:dyDescent="0.25">
      <c r="A121" s="4" t="s">
        <v>26</v>
      </c>
      <c r="B121" s="5" t="s">
        <v>188</v>
      </c>
      <c r="C121" s="5" t="s">
        <v>444</v>
      </c>
      <c r="D121" s="5" t="s">
        <v>443</v>
      </c>
      <c r="E121" s="5" t="s">
        <v>4</v>
      </c>
      <c r="F121" s="185" t="s">
        <v>10</v>
      </c>
      <c r="G121" s="5" t="s">
        <v>11</v>
      </c>
      <c r="H121" s="5" t="s">
        <v>12</v>
      </c>
      <c r="I121" s="6" t="s">
        <v>35</v>
      </c>
    </row>
    <row r="122" spans="1:10" x14ac:dyDescent="0.25">
      <c r="A122" s="7"/>
      <c r="B122" s="8"/>
      <c r="C122" s="8"/>
      <c r="D122" s="8"/>
      <c r="E122" s="8"/>
      <c r="F122" s="213" t="str" cm="1">
        <f t="array" ref="F122:I122">CHRONO.JDATE_TO_YMDT(A122,B122,C122,D122,E122)</f>
        <v/>
      </c>
      <c r="G122" s="8" t="str">
        <v/>
      </c>
      <c r="H122" s="8" t="str">
        <v/>
      </c>
      <c r="I122" s="329" t="str">
        <v/>
      </c>
    </row>
    <row r="123" spans="1:10" x14ac:dyDescent="0.25">
      <c r="A123" s="10" t="s">
        <v>1</v>
      </c>
      <c r="B123" s="11"/>
      <c r="C123" s="11"/>
      <c r="D123" s="11"/>
      <c r="E123" s="11"/>
      <c r="F123" s="214" t="e" cm="1">
        <f t="array" ref="F123">CHRONO.JDATE_TO_YMDT(A123,B123,C123,D123,E123)</f>
        <v>#VALUE!</v>
      </c>
      <c r="G123" s="11"/>
      <c r="H123" s="11"/>
      <c r="I123" s="330"/>
    </row>
    <row r="124" spans="1:10" x14ac:dyDescent="0.25">
      <c r="A124" s="7">
        <v>2459945.5</v>
      </c>
      <c r="B124" s="8">
        <v>1</v>
      </c>
      <c r="C124" s="8"/>
      <c r="D124" s="8"/>
      <c r="E124" s="8">
        <v>1</v>
      </c>
      <c r="F124" s="213" cm="1">
        <f t="array" ref="F124:I124">CHRONO.JDATE_TO_YMDT(A124,B124,C124,D124,E124)</f>
        <v>2022</v>
      </c>
      <c r="G124" s="8">
        <v>12</v>
      </c>
      <c r="H124" s="8">
        <v>19</v>
      </c>
      <c r="I124" s="329" t="str">
        <v/>
      </c>
    </row>
    <row r="125" spans="1:10" x14ac:dyDescent="0.25">
      <c r="A125" s="10">
        <v>2459946.1234566998</v>
      </c>
      <c r="B125" s="11">
        <v>2</v>
      </c>
      <c r="C125" s="11"/>
      <c r="D125" s="11"/>
      <c r="E125" s="11">
        <v>1</v>
      </c>
      <c r="F125" s="214" cm="1">
        <f t="array" ref="F125:I125">CHRONO.JDATE_TO_YMDT(A125,B125,C125,D125,E125)</f>
        <v>2022</v>
      </c>
      <c r="G125" s="11">
        <v>12</v>
      </c>
      <c r="H125" s="11">
        <v>19</v>
      </c>
      <c r="I125" s="330">
        <v>0.58333333333333337</v>
      </c>
    </row>
    <row r="126" spans="1:10" x14ac:dyDescent="0.25">
      <c r="A126" s="332">
        <v>2459946.1234566998</v>
      </c>
      <c r="B126" s="8"/>
      <c r="C126" s="8">
        <v>2</v>
      </c>
      <c r="D126" s="8"/>
      <c r="E126" s="8"/>
      <c r="F126" s="213" cm="1">
        <f t="array" ref="F126:I126">CHRONO.JDATE_TO_YMDT(A126,B126,C126,D126,E126)</f>
        <v>2023</v>
      </c>
      <c r="G126" s="8">
        <v>1</v>
      </c>
      <c r="H126" s="8">
        <v>1</v>
      </c>
      <c r="I126" s="329">
        <v>0.62345671296296301</v>
      </c>
    </row>
    <row r="127" spans="1:10" x14ac:dyDescent="0.25">
      <c r="A127" s="10">
        <v>2299161</v>
      </c>
      <c r="B127" s="11"/>
      <c r="C127" s="11"/>
      <c r="D127" s="11"/>
      <c r="E127" s="11"/>
      <c r="F127" s="214" cm="1">
        <f t="array" ref="F127:I127">CHRONO.JDATE_TO_YMDT(A127,B127,C127,D127,E127)</f>
        <v>1582</v>
      </c>
      <c r="G127" s="11">
        <v>10</v>
      </c>
      <c r="H127" s="11">
        <v>15</v>
      </c>
      <c r="I127" s="330">
        <v>0.5</v>
      </c>
    </row>
    <row r="128" spans="1:10" x14ac:dyDescent="0.25">
      <c r="A128" s="13">
        <v>0</v>
      </c>
      <c r="B128" s="14"/>
      <c r="C128" s="14"/>
      <c r="D128" s="14"/>
      <c r="E128" s="14">
        <v>1</v>
      </c>
      <c r="F128" s="251" cm="1">
        <f t="array" ref="F128:I128">CHRONO.JDATE_TO_YMDT(A128,B128,C128,D128,E128)</f>
        <v>-4712</v>
      </c>
      <c r="G128" s="15">
        <v>1</v>
      </c>
      <c r="H128" s="15">
        <v>1</v>
      </c>
      <c r="I128" s="331">
        <v>0.5</v>
      </c>
    </row>
    <row r="131" spans="1:9" ht="19.5" x14ac:dyDescent="0.3">
      <c r="A131" s="1" t="s">
        <v>473</v>
      </c>
    </row>
    <row r="133" spans="1:9" x14ac:dyDescent="0.25">
      <c r="A133" s="4" t="s">
        <v>115</v>
      </c>
      <c r="B133" s="5" t="s">
        <v>188</v>
      </c>
      <c r="C133" s="5" t="s">
        <v>444</v>
      </c>
      <c r="D133" s="5" t="s">
        <v>468</v>
      </c>
      <c r="E133" s="5" t="s">
        <v>4</v>
      </c>
      <c r="F133" s="185" t="s">
        <v>10</v>
      </c>
      <c r="G133" s="5" t="s">
        <v>11</v>
      </c>
      <c r="H133" s="5" t="s">
        <v>12</v>
      </c>
      <c r="I133" s="6" t="s">
        <v>35</v>
      </c>
    </row>
    <row r="134" spans="1:9" x14ac:dyDescent="0.25">
      <c r="A134" s="7"/>
      <c r="B134" s="8"/>
      <c r="C134" s="8"/>
      <c r="D134" s="8"/>
      <c r="E134" s="8"/>
      <c r="F134" s="213" t="str" cm="1">
        <f t="array" ref="F134:I134">CHRONO.MJDATE_TO_YMDT(A134,B134,C134,D134,E134)</f>
        <v/>
      </c>
      <c r="G134" s="8" t="str">
        <v/>
      </c>
      <c r="H134" s="8" t="str">
        <v/>
      </c>
      <c r="I134" s="329" t="str">
        <v/>
      </c>
    </row>
    <row r="135" spans="1:9" x14ac:dyDescent="0.25">
      <c r="A135" s="10" t="s">
        <v>1</v>
      </c>
      <c r="B135" s="11"/>
      <c r="C135" s="11"/>
      <c r="D135" s="11"/>
      <c r="E135" s="11"/>
      <c r="F135" s="214" t="e" cm="1">
        <f t="array" ref="F135:I135">CHRONO.MJDATE_TO_YMDT(A135,B135,C135,D135,E135)</f>
        <v>#VALUE!</v>
      </c>
      <c r="G135" s="11" t="e">
        <v>#VALUE!</v>
      </c>
      <c r="H135" s="11" t="e">
        <v>#VALUE!</v>
      </c>
      <c r="I135" s="330" t="e">
        <v>#VALUE!</v>
      </c>
    </row>
    <row r="136" spans="1:9" x14ac:dyDescent="0.25">
      <c r="A136" s="7">
        <v>60096</v>
      </c>
      <c r="B136" s="8">
        <v>1</v>
      </c>
      <c r="C136" s="8"/>
      <c r="D136" s="8"/>
      <c r="E136" s="8"/>
      <c r="F136" s="213" cm="1">
        <f t="array" ref="F136:I136">CHRONO.MJDATE_TO_YMDT(A136,B136,C136,D136,E136)</f>
        <v>2023</v>
      </c>
      <c r="G136" s="8">
        <v>6</v>
      </c>
      <c r="H136" s="8">
        <v>1</v>
      </c>
      <c r="I136" s="329" t="str">
        <v/>
      </c>
    </row>
    <row r="137" spans="1:9" x14ac:dyDescent="0.25">
      <c r="A137" s="10">
        <v>60096.534567889998</v>
      </c>
      <c r="B137" s="11">
        <v>2</v>
      </c>
      <c r="C137" s="11"/>
      <c r="D137" s="11"/>
      <c r="E137" s="11"/>
      <c r="F137" s="214" cm="1">
        <f t="array" ref="F137:I137">CHRONO.MJDATE_TO_YMDT(A137,B137,C137,D137,E137)</f>
        <v>2023</v>
      </c>
      <c r="G137" s="11">
        <v>6</v>
      </c>
      <c r="H137" s="11">
        <v>1</v>
      </c>
      <c r="I137" s="330">
        <v>0.5</v>
      </c>
    </row>
    <row r="138" spans="1:9" x14ac:dyDescent="0.25">
      <c r="A138" s="332">
        <v>-2400000.5000009998</v>
      </c>
      <c r="B138" s="8"/>
      <c r="C138" s="8">
        <v>2</v>
      </c>
      <c r="D138" s="8"/>
      <c r="E138" s="8"/>
      <c r="F138" s="213" cm="1">
        <f t="array" ref="F138:I138">CHRONO.MJDATE_TO_YMDT(A138,B138,C138,D138,E138)</f>
        <v>-4713</v>
      </c>
      <c r="G138" s="8">
        <v>11</v>
      </c>
      <c r="H138" s="8">
        <v>24</v>
      </c>
      <c r="I138" s="329">
        <v>0.49999895833333335</v>
      </c>
    </row>
    <row r="139" spans="1:9" x14ac:dyDescent="0.25">
      <c r="A139" s="10">
        <v>-2400000.5</v>
      </c>
      <c r="B139" s="11"/>
      <c r="C139" s="11"/>
      <c r="D139" s="11"/>
      <c r="E139" s="11">
        <v>1</v>
      </c>
      <c r="F139" s="214" cm="1">
        <f t="array" ref="F139:I139">CHRONO.MJDATE_TO_YMDT(A139,B139,C139,D139,E139)</f>
        <v>-4712</v>
      </c>
      <c r="G139" s="11">
        <v>1</v>
      </c>
      <c r="H139" s="11">
        <v>1</v>
      </c>
      <c r="I139" s="330">
        <v>0.5</v>
      </c>
    </row>
    <row r="140" spans="1:9" x14ac:dyDescent="0.25">
      <c r="A140" s="13">
        <v>0</v>
      </c>
      <c r="B140" s="14"/>
      <c r="C140" s="14"/>
      <c r="D140" s="14"/>
      <c r="E140" s="14"/>
      <c r="F140" s="251" cm="1">
        <f t="array" ref="F140:I140">CHRONO.MJDATE_TO_YMDT(A140,B140,C140,D140,E140)</f>
        <v>1858</v>
      </c>
      <c r="G140" s="15">
        <v>11</v>
      </c>
      <c r="H140" s="15">
        <v>17</v>
      </c>
      <c r="I140" s="331">
        <v>0</v>
      </c>
    </row>
    <row r="143" spans="1:9" ht="19.5" x14ac:dyDescent="0.3">
      <c r="A143" s="1" t="s">
        <v>719</v>
      </c>
    </row>
    <row r="145" spans="1:5" x14ac:dyDescent="0.25">
      <c r="A145" s="4" t="s">
        <v>26</v>
      </c>
      <c r="B145" s="5" t="s">
        <v>188</v>
      </c>
      <c r="C145" s="5" t="s">
        <v>444</v>
      </c>
      <c r="D145" s="5" t="s">
        <v>443</v>
      </c>
      <c r="E145" s="185" t="s">
        <v>47</v>
      </c>
    </row>
    <row r="146" spans="1:5" x14ac:dyDescent="0.25">
      <c r="A146" s="114" t="s">
        <v>85</v>
      </c>
      <c r="B146" s="8"/>
      <c r="C146" s="8"/>
      <c r="D146" s="8"/>
      <c r="E146" s="256" t="str" cm="1">
        <f t="array" ref="E146">CHRONO.ROUND_JDATE(A146,B146,C146,D146)</f>
        <v/>
      </c>
    </row>
    <row r="147" spans="1:5" x14ac:dyDescent="0.25">
      <c r="A147" s="115" t="e">
        <v>#VALUE!</v>
      </c>
      <c r="B147" s="11"/>
      <c r="C147" s="11"/>
      <c r="D147" s="11"/>
      <c r="E147" s="257" t="e" cm="1">
        <f t="array" ref="E147">CHRONO.ROUND_JDATE(A147,B147,C147,D147)</f>
        <v>#VALUE!</v>
      </c>
    </row>
    <row r="148" spans="1:5" x14ac:dyDescent="0.25">
      <c r="A148" s="114">
        <v>2460309.8345599999</v>
      </c>
      <c r="B148" s="8">
        <v>1</v>
      </c>
      <c r="C148" s="8"/>
      <c r="D148" s="8"/>
      <c r="E148" s="256" cm="1">
        <f t="array" ref="E148">CHRONO.ROUND_JDATE(A148,B148,C148,D148)</f>
        <v>2460309.5</v>
      </c>
    </row>
    <row r="149" spans="1:5" x14ac:dyDescent="0.25">
      <c r="A149" s="115">
        <v>2460310.1645599999</v>
      </c>
      <c r="B149" s="11">
        <v>1</v>
      </c>
      <c r="C149" s="11"/>
      <c r="D149" s="11"/>
      <c r="E149" s="257" cm="1">
        <f t="array" ref="E149">CHRONO.ROUND_JDATE(A149,B149,C149,D149)</f>
        <v>2460309.5</v>
      </c>
    </row>
    <row r="150" spans="1:5" x14ac:dyDescent="0.25">
      <c r="A150" s="114">
        <v>2460310.1645599999</v>
      </c>
      <c r="B150" s="8">
        <v>1</v>
      </c>
      <c r="C150" s="8"/>
      <c r="D150" s="8">
        <v>1</v>
      </c>
      <c r="E150" s="256" cm="1">
        <f t="array" ref="E150">CHRONO.ROUND_JDATE(A150,B150,C150,D150)</f>
        <v>2460310.5</v>
      </c>
    </row>
    <row r="151" spans="1:5" x14ac:dyDescent="0.25">
      <c r="A151" s="115">
        <v>2460310.1645599999</v>
      </c>
      <c r="B151" s="11">
        <v>2</v>
      </c>
      <c r="C151" s="11"/>
      <c r="D151" s="11"/>
      <c r="E151" s="257" cm="1">
        <f t="array" ref="E151">CHRONO.ROUND_JDATE(A151,B151,C151,D151)</f>
        <v>2460310.125</v>
      </c>
    </row>
    <row r="152" spans="1:5" x14ac:dyDescent="0.25">
      <c r="A152" s="151">
        <v>2460310.1645599999</v>
      </c>
      <c r="B152" s="15">
        <v>3</v>
      </c>
      <c r="C152" s="15"/>
      <c r="D152" s="15"/>
      <c r="E152" s="256" cm="1">
        <f t="array" ref="E152">CHRONO.ROUND_JDATE(A152,B152,C152,D152)</f>
        <v>2460310.1638888889</v>
      </c>
    </row>
    <row r="153" spans="1:5" x14ac:dyDescent="0.25">
      <c r="A153" s="115">
        <v>2460310.1645599999</v>
      </c>
      <c r="B153" s="11">
        <v>3</v>
      </c>
      <c r="C153" s="11"/>
      <c r="D153" s="11">
        <v>1</v>
      </c>
      <c r="E153" s="257" cm="1">
        <f t="array" ref="E153">CHRONO.ROUND_JDATE(A153,B153,C153,D153)</f>
        <v>2460310.1645833333</v>
      </c>
    </row>
    <row r="154" spans="1:5" x14ac:dyDescent="0.25">
      <c r="A154" s="151">
        <v>2460310.1645599999</v>
      </c>
      <c r="B154" s="15">
        <v>4</v>
      </c>
      <c r="C154" s="15">
        <v>0</v>
      </c>
      <c r="D154" s="15"/>
      <c r="E154" s="256" cm="1">
        <f t="array" ref="E154">CHRONO.ROUND_JDATE(A154,B154,C154,D154)</f>
        <v>2460310.1645601853</v>
      </c>
    </row>
    <row r="155" spans="1:5" x14ac:dyDescent="0.25">
      <c r="A155" s="115">
        <v>2460310.1645599999</v>
      </c>
      <c r="B155" s="11">
        <v>4</v>
      </c>
      <c r="C155" s="11">
        <v>3</v>
      </c>
      <c r="D155" s="11"/>
      <c r="E155" s="257" cm="1">
        <f t="array" ref="E155">CHRONO.ROUND_JDATE(A155,B155,C155,D155)</f>
        <v>2460310.1645599999</v>
      </c>
    </row>
    <row r="156" spans="1:5" x14ac:dyDescent="0.25">
      <c r="A156" s="151">
        <v>2460310.1645599999</v>
      </c>
      <c r="B156" s="15">
        <v>4</v>
      </c>
      <c r="C156" s="15">
        <v>0</v>
      </c>
      <c r="D156" s="15">
        <v>-1</v>
      </c>
      <c r="E156" s="258" cm="1">
        <f t="array" ref="E156">CHRONO.ROUND_JDATE(A156,B156,C156,D156)</f>
        <v>2460310.1645486113</v>
      </c>
    </row>
    <row r="159" spans="1:5" ht="19.5" x14ac:dyDescent="0.3">
      <c r="A159" s="1" t="s">
        <v>446</v>
      </c>
    </row>
    <row r="161" spans="1:5" x14ac:dyDescent="0.25">
      <c r="A161" s="4" t="s">
        <v>115</v>
      </c>
      <c r="B161" s="5" t="s">
        <v>188</v>
      </c>
      <c r="C161" s="5" t="s">
        <v>444</v>
      </c>
      <c r="D161" s="5" t="s">
        <v>443</v>
      </c>
      <c r="E161" s="185" t="s">
        <v>114</v>
      </c>
    </row>
    <row r="162" spans="1:5" x14ac:dyDescent="0.25">
      <c r="A162" s="114"/>
      <c r="B162" s="8"/>
      <c r="C162" s="8"/>
      <c r="D162" s="8"/>
      <c r="E162" s="256" t="str" cm="1">
        <f t="array" ref="E162">CHRONO.ROUND_MJDATE(A162,B162,C162,D162)</f>
        <v/>
      </c>
    </row>
    <row r="163" spans="1:5" x14ac:dyDescent="0.25">
      <c r="A163" s="115" t="s">
        <v>1</v>
      </c>
      <c r="B163" s="11"/>
      <c r="C163" s="11"/>
      <c r="D163" s="11"/>
      <c r="E163" s="257" t="e" cm="1">
        <f t="array" ref="E163">CHRONO.ROUND_MJDATE(A163,B163,C163,D163)</f>
        <v>#VALUE!</v>
      </c>
    </row>
    <row r="164" spans="1:5" x14ac:dyDescent="0.25">
      <c r="A164" s="114">
        <v>60309.334560000003</v>
      </c>
      <c r="B164" s="8">
        <v>1</v>
      </c>
      <c r="C164" s="8"/>
      <c r="D164" s="8"/>
      <c r="E164" s="256" cm="1">
        <f t="array" ref="E164">CHRONO.ROUND_MJDATE(A164,B164,C164,D164)</f>
        <v>60309</v>
      </c>
    </row>
    <row r="165" spans="1:5" x14ac:dyDescent="0.25">
      <c r="A165" s="115">
        <v>60309.664559999997</v>
      </c>
      <c r="B165" s="11">
        <v>1</v>
      </c>
      <c r="C165" s="11"/>
      <c r="D165" s="11"/>
      <c r="E165" s="257" cm="1">
        <f t="array" ref="E165">CHRONO.ROUND_MJDATE(A165,B165,C165,D165)</f>
        <v>60309</v>
      </c>
    </row>
    <row r="166" spans="1:5" x14ac:dyDescent="0.25">
      <c r="A166" s="114">
        <v>60309.664559999997</v>
      </c>
      <c r="B166" s="8">
        <v>1</v>
      </c>
      <c r="C166" s="8"/>
      <c r="D166" s="8">
        <v>1</v>
      </c>
      <c r="E166" s="256" cm="1">
        <f t="array" ref="E166">CHRONO.ROUND_MJDATE(A166,B166,C166,D166)</f>
        <v>60310</v>
      </c>
    </row>
    <row r="167" spans="1:5" x14ac:dyDescent="0.25">
      <c r="A167" s="115">
        <v>60309.664559999997</v>
      </c>
      <c r="B167" s="11">
        <v>2</v>
      </c>
      <c r="C167" s="11"/>
      <c r="D167" s="11"/>
      <c r="E167" s="257" cm="1">
        <f t="array" ref="E167">CHRONO.ROUND_MJDATE(A167,B167,C167,D167)</f>
        <v>60309.625</v>
      </c>
    </row>
    <row r="168" spans="1:5" x14ac:dyDescent="0.25">
      <c r="A168" s="151">
        <v>60309.664559999997</v>
      </c>
      <c r="B168" s="15">
        <v>3</v>
      </c>
      <c r="C168" s="15"/>
      <c r="D168" s="15"/>
      <c r="E168" s="256" cm="1">
        <f t="array" ref="E168">CHRONO.ROUND_MJDATE(A168,B168,C168,D168)</f>
        <v>60309.663888888892</v>
      </c>
    </row>
    <row r="169" spans="1:5" x14ac:dyDescent="0.25">
      <c r="A169" s="115">
        <v>60309.664559999997</v>
      </c>
      <c r="B169" s="11">
        <v>3</v>
      </c>
      <c r="C169" s="11"/>
      <c r="D169" s="11">
        <v>1</v>
      </c>
      <c r="E169" s="257" cm="1">
        <f t="array" ref="E169">CHRONO.ROUND_MJDATE(A169,B169,C169,D169)</f>
        <v>60309.664583333331</v>
      </c>
    </row>
    <row r="170" spans="1:5" x14ac:dyDescent="0.25">
      <c r="A170" s="151">
        <v>60309.664559999997</v>
      </c>
      <c r="B170" s="15">
        <v>4</v>
      </c>
      <c r="C170" s="15">
        <v>0</v>
      </c>
      <c r="D170" s="15"/>
      <c r="E170" s="256" cm="1">
        <f t="array" ref="E170">CHRONO.ROUND_MJDATE(A170,B170,C170,D170)</f>
        <v>60309.664560185185</v>
      </c>
    </row>
    <row r="171" spans="1:5" x14ac:dyDescent="0.25">
      <c r="A171" s="115">
        <v>60309.664559999997</v>
      </c>
      <c r="B171" s="11">
        <v>4</v>
      </c>
      <c r="C171" s="11">
        <v>3</v>
      </c>
      <c r="D171" s="11"/>
      <c r="E171" s="257" cm="1">
        <f t="array" ref="E171">CHRONO.ROUND_MJDATE(A171,B171,C171,D171)</f>
        <v>60309.664559999997</v>
      </c>
    </row>
    <row r="172" spans="1:5" x14ac:dyDescent="0.25">
      <c r="A172" s="151">
        <v>60309.664559999997</v>
      </c>
      <c r="B172" s="15">
        <v>4</v>
      </c>
      <c r="C172" s="15">
        <v>0</v>
      </c>
      <c r="D172" s="15">
        <v>-1</v>
      </c>
      <c r="E172" s="258" cm="1">
        <f t="array" ref="E172">CHRONO.ROUND_MJDATE(A172,B172,C172,D172)</f>
        <v>60309.664548611108</v>
      </c>
    </row>
    <row r="175" spans="1:5" ht="19.5" x14ac:dyDescent="0.3">
      <c r="A175" s="1" t="s">
        <v>722</v>
      </c>
    </row>
    <row r="177" spans="1:6" x14ac:dyDescent="0.25">
      <c r="A177" s="21" t="s">
        <v>108</v>
      </c>
      <c r="B177" s="22" t="s">
        <v>720</v>
      </c>
      <c r="C177" s="22" t="s">
        <v>338</v>
      </c>
      <c r="D177" s="22" t="s">
        <v>339</v>
      </c>
      <c r="E177" s="259" t="s">
        <v>721</v>
      </c>
      <c r="F177" s="259" t="s">
        <v>29</v>
      </c>
    </row>
    <row r="178" spans="1:6" x14ac:dyDescent="0.25">
      <c r="A178" s="86"/>
      <c r="B178" s="8"/>
      <c r="C178" s="8"/>
      <c r="D178" s="8"/>
      <c r="E178" s="254" t="str" cm="1">
        <f t="array" ref="E178">CHRONO.JDATE_ADDITION(B178,C178,D178)</f>
        <v/>
      </c>
      <c r="F178" s="261"/>
    </row>
    <row r="179" spans="1:6" x14ac:dyDescent="0.25">
      <c r="A179" s="87"/>
      <c r="B179" s="11" t="s">
        <v>1</v>
      </c>
      <c r="C179" s="11"/>
      <c r="D179" s="11"/>
      <c r="E179" s="255" t="e" cm="1">
        <f t="array" ref="E179">CHRONO.JDATE_ADDITION(B179,C179,D179)</f>
        <v>#VALUE!</v>
      </c>
      <c r="F179" s="262"/>
    </row>
    <row r="180" spans="1:6" x14ac:dyDescent="0.25">
      <c r="A180" s="85">
        <v>45078.732777777775</v>
      </c>
      <c r="B180" s="8" cm="1">
        <f t="array" ref="B180">CHRONO.JULIAN_DATE(_xlfn.HSTACK(YEAR(A180),MONTH(A180),DAY(A180),MOD(A180,1)))</f>
        <v>2460097.2327777776</v>
      </c>
      <c r="C180" s="8" t="e">
        <v>#N/A</v>
      </c>
      <c r="D180" s="8"/>
      <c r="E180" s="254" t="e" cm="1">
        <f t="array" ref="E180">CHRONO.JDATE_ADDITION(B180,C180,D180)</f>
        <v>#N/A</v>
      </c>
      <c r="F180" s="263"/>
    </row>
    <row r="181" spans="1:6" x14ac:dyDescent="0.25">
      <c r="A181" s="89">
        <v>45078.732777777775</v>
      </c>
      <c r="B181" s="35" cm="1">
        <f t="array" ref="B181">CHRONO.JULIAN_DATE(_xlfn.HSTACK(YEAR(A181),MONTH(A181),DAY(A181),MOD(A181,1)))</f>
        <v>2460097.2327777776</v>
      </c>
      <c r="C181" s="35">
        <v>1.5</v>
      </c>
      <c r="D181" s="35" t="s">
        <v>105</v>
      </c>
      <c r="E181" s="260" cm="1">
        <f t="array" ref="E181">CHRONO.JDATE_ADDITION(B181,C181,D181)</f>
        <v>2460646.2327777776</v>
      </c>
      <c r="F181" s="264">
        <f>_xlfn.LET(_xlpm._d,CHRONO.JDATE_TO_YMDT(E181),DATE(INDEX(_xlpm._d,1,1),INDEX(_xlpm._d,1,2),INDEX(_xlpm._d,1,3))+MOD(E181,1))</f>
        <v>45627.232777777594</v>
      </c>
    </row>
    <row r="182" spans="1:6" x14ac:dyDescent="0.25">
      <c r="A182" s="85">
        <v>45078.732777777775</v>
      </c>
      <c r="B182" s="8" cm="1">
        <f t="array" ref="B182">CHRONO.JULIAN_DATE(_xlfn.HSTACK(YEAR(A182),MONTH(A182),DAY(A182),MOD(A182,1)))</f>
        <v>2460097.2327777776</v>
      </c>
      <c r="C182" s="8">
        <v>1</v>
      </c>
      <c r="D182" s="8" t="s">
        <v>101</v>
      </c>
      <c r="E182" s="254" cm="1">
        <f t="array" ref="E182">CHRONO.JDATE_ADDITION(B182,C182,D182)</f>
        <v>2460189.2327777776</v>
      </c>
      <c r="F182" s="263">
        <f>_xlfn.LET(_xlpm._d,CHRONO.JDATE_TO_YMDT(E182),DATE(INDEX(_xlpm._d,1,1),INDEX(_xlpm._d,1,2),INDEX(_xlpm._d,1,3))+MOD(E182,1))</f>
        <v>45170.232777777594</v>
      </c>
    </row>
    <row r="183" spans="1:6" x14ac:dyDescent="0.25">
      <c r="A183" s="89">
        <v>45078.732777777775</v>
      </c>
      <c r="B183" s="35" cm="1">
        <f t="array" ref="B183">CHRONO.JULIAN_DATE(_xlfn.HSTACK(YEAR(A183),MONTH(A183),DAY(A183),MOD(A183,1)))</f>
        <v>2460097.2327777776</v>
      </c>
      <c r="C183" s="35">
        <v>-1.5</v>
      </c>
      <c r="D183" s="35" t="s">
        <v>341</v>
      </c>
      <c r="E183" s="260" cm="1">
        <f t="array" ref="E183">CHRONO.JDATE_ADDITION(B183,C183,D183)</f>
        <v>2460051.2327777776</v>
      </c>
      <c r="F183" s="264">
        <f>_xlfn.LET(_xlpm._d,CHRONO.JDATE_TO_YMDT(E183),DATE(INDEX(_xlpm._d,1,1),INDEX(_xlpm._d,1,2),INDEX(_xlpm._d,1,3))+MOD(E183,1))</f>
        <v>45032.232777777594</v>
      </c>
    </row>
    <row r="184" spans="1:6" x14ac:dyDescent="0.25">
      <c r="A184" s="85">
        <v>45078.732777777775</v>
      </c>
      <c r="B184" s="8" cm="1">
        <f t="array" ref="B184">CHRONO.JULIAN_DATE(_xlfn.HSTACK(YEAR(A184),MONTH(A184),DAY(A184),MOD(A184,1)))</f>
        <v>2460097.2327777776</v>
      </c>
      <c r="C184" s="8">
        <v>2.5</v>
      </c>
      <c r="D184" s="8" t="s">
        <v>340</v>
      </c>
      <c r="E184" s="254" cm="1">
        <f t="array" ref="E184">CHRONO.JDATE_ADDITION(B184,C184,D184)</f>
        <v>2460099.7327777776</v>
      </c>
      <c r="F184" s="263">
        <f>_xlfn.LET(_xlpm._d,CHRONO.JDATE_TO_YMDT(E184),DATE(INDEX(_xlpm._d,1,1),INDEX(_xlpm._d,1,2),INDEX(_xlpm._d,1,3))+MOD(E184,1))</f>
        <v>45081.732777777594</v>
      </c>
    </row>
    <row r="185" spans="1:6" x14ac:dyDescent="0.25">
      <c r="A185" s="89">
        <v>45078.732777777775</v>
      </c>
      <c r="B185" s="35" cm="1">
        <f t="array" ref="B185">CHRONO.JULIAN_DATE(_xlfn.HSTACK(YEAR(A185),MONTH(A185),DAY(A185),MOD(A185,1)))</f>
        <v>2460097.2327777776</v>
      </c>
      <c r="C185" s="35">
        <v>-25.25</v>
      </c>
      <c r="D185" s="35" t="s">
        <v>96</v>
      </c>
      <c r="E185" s="260" cm="1">
        <f t="array" ref="E185">CHRONO.JDATE_ADDITION(B185,C185,D185)</f>
        <v>2460096.1806944441</v>
      </c>
      <c r="F185" s="264">
        <f>_xlfn.LET(_xlpm._d,CHRONO.JDATE_TO_YMDT(E185),DATE(INDEX(_xlpm._d,1,1),INDEX(_xlpm._d,1,2),INDEX(_xlpm._d,1,3))+MOD(E185,1))</f>
        <v>45077.180694444105</v>
      </c>
    </row>
    <row r="186" spans="1:6" x14ac:dyDescent="0.25">
      <c r="A186" s="85">
        <v>45078.732777777775</v>
      </c>
      <c r="B186" s="8" cm="1">
        <f t="array" ref="B186">CHRONO.JULIAN_DATE(_xlfn.HSTACK(YEAR(A186),MONTH(A186),DAY(A186),MOD(A186,1)))</f>
        <v>2460097.2327777776</v>
      </c>
      <c r="C186" s="8">
        <v>0.01</v>
      </c>
      <c r="D186" s="8" t="s">
        <v>101</v>
      </c>
      <c r="E186" s="254" cm="1">
        <f t="array" ref="E186">CHRONO.JDATE_ADDITION(B186,C186,D186)</f>
        <v>2460098.2327777776</v>
      </c>
      <c r="F186" s="263">
        <f>_xlfn.LET(_xlpm._d,CHRONO.JDATE_TO_YMDT(E186),DATE(INDEX(_xlpm._d,1,1),INDEX(_xlpm._d,1,2),INDEX(_xlpm._d,1,3))+MOD(E186,1))</f>
        <v>45079.232777777594</v>
      </c>
    </row>
    <row r="187" spans="1:6" x14ac:dyDescent="0.25">
      <c r="A187" s="89">
        <v>45078.732777777775</v>
      </c>
      <c r="B187" s="35" cm="1">
        <f t="array" ref="B187">CHRONO.JULIAN_DATE(_xlfn.HSTACK(YEAR(A187),MONTH(A187),DAY(A187),MOD(A187,1)))</f>
        <v>2460097.2327777776</v>
      </c>
      <c r="C187" s="35">
        <v>1.8</v>
      </c>
      <c r="D187" s="35" t="s">
        <v>99</v>
      </c>
      <c r="E187" s="260" cm="1">
        <f t="array" ref="E187">CHRONO.JDATE_ADDITION(B187,C187,D187)</f>
        <v>2460110.2327777776</v>
      </c>
      <c r="F187" s="264">
        <f>_xlfn.LET(_xlpm._d,CHRONO.JDATE_TO_YMDT(E187),DATE(INDEX(_xlpm._d,1,1),INDEX(_xlpm._d,1,2),INDEX(_xlpm._d,1,3))+MOD(E187,1))</f>
        <v>45091.232777777594</v>
      </c>
    </row>
    <row r="188" spans="1:6" x14ac:dyDescent="0.25">
      <c r="A188" s="85">
        <v>45078.732777777775</v>
      </c>
      <c r="B188" s="8" cm="1">
        <f t="array" ref="B188">CHRONO.JULIAN_DATE(_xlfn.HSTACK(YEAR(A188),MONTH(A188),DAY(A188),MOD(A188,1)))</f>
        <v>2460097.2327777776</v>
      </c>
      <c r="C188" s="8">
        <v>5</v>
      </c>
      <c r="D188" s="8" t="s">
        <v>100</v>
      </c>
      <c r="E188" s="254" cm="1">
        <f t="array" ref="E188">CHRONO.JDATE_ADDITION(B188,C188,D188)</f>
        <v>2460097.2362499996</v>
      </c>
      <c r="F188" s="263">
        <f>_xlfn.LET(_xlpm._d,CHRONO.JDATE_TO_YMDT(E188),DATE(INDEX(_xlpm._d,1,1),INDEX(_xlpm._d,1,2),INDEX(_xlpm._d,1,3))+MOD(E188,1))</f>
        <v>45078.236249999609</v>
      </c>
    </row>
    <row r="189" spans="1:6" x14ac:dyDescent="0.25">
      <c r="A189" s="89">
        <v>73050</v>
      </c>
      <c r="B189" s="460" cm="1">
        <f t="array" ref="B189">CHRONO.JULIAN_DATE(_xlfn.HSTACK(YEAR(A189),MONTH(A189),DAY(A189),MOD(A189,1)))</f>
        <v>2488068.5</v>
      </c>
      <c r="C189" s="35">
        <v>-99</v>
      </c>
      <c r="D189" s="35" t="s">
        <v>105</v>
      </c>
      <c r="E189" s="260" cm="1">
        <f t="array" ref="E189">CHRONO.JDATE_ADDITION(B189,C189,D189)</f>
        <v>2451909.5</v>
      </c>
      <c r="F189" s="264">
        <f>_xlfn.LET(_xlpm._d,CHRONO.JDATE_TO_YMDT(E189),DATE(INDEX(_xlpm._d,1,1),INDEX(_xlpm._d,1,2),INDEX(_xlpm._d,1,3))+MOD(E189,1))</f>
        <v>36891.5</v>
      </c>
    </row>
    <row r="192" spans="1:6" ht="19.5" x14ac:dyDescent="0.3">
      <c r="A192" s="1" t="s">
        <v>337</v>
      </c>
    </row>
    <row r="194" spans="1:6" x14ac:dyDescent="0.25">
      <c r="A194" s="21" t="s">
        <v>108</v>
      </c>
      <c r="B194" s="22" t="s">
        <v>120</v>
      </c>
      <c r="C194" s="22" t="s">
        <v>338</v>
      </c>
      <c r="D194" s="22" t="s">
        <v>339</v>
      </c>
      <c r="E194" s="259" t="s">
        <v>121</v>
      </c>
      <c r="F194" s="259" t="s">
        <v>29</v>
      </c>
    </row>
    <row r="195" spans="1:6" x14ac:dyDescent="0.25">
      <c r="A195" s="86"/>
      <c r="B195" s="8"/>
      <c r="C195" s="8"/>
      <c r="D195" s="8"/>
      <c r="E195" s="254" t="str" cm="1">
        <f t="array" ref="E195">CHRONO.MJDATE_ADDITION(B195,C195,D195)</f>
        <v/>
      </c>
      <c r="F195" s="261"/>
    </row>
    <row r="196" spans="1:6" x14ac:dyDescent="0.25">
      <c r="A196" s="87"/>
      <c r="B196" s="11" t="s">
        <v>1</v>
      </c>
      <c r="C196" s="11"/>
      <c r="D196" s="11"/>
      <c r="E196" s="255" t="str" cm="1">
        <f t="array" ref="E196">CHRONO.MJDATE_ADDITION(B196,C196,D196)</f>
        <v>Text</v>
      </c>
      <c r="F196" s="262"/>
    </row>
    <row r="197" spans="1:6" x14ac:dyDescent="0.25">
      <c r="A197" s="85">
        <v>45078.732777777775</v>
      </c>
      <c r="B197" s="8" cm="1">
        <f t="array" ref="B197">CHRONO.MODIFIED_JULIAN_DATE(_xlfn.HSTACK(YEAR(A197),MONTH(A197),DAY(A197),MOD(A197,1)))</f>
        <v>60096.732777777775</v>
      </c>
      <c r="C197" s="8" t="e">
        <v>#N/A</v>
      </c>
      <c r="D197" s="8"/>
      <c r="E197" s="254" t="e" cm="1">
        <f t="array" ref="E197">CHRONO.MJDATE_ADDITION(B197,C197,D197)</f>
        <v>#N/A</v>
      </c>
      <c r="F197" s="263"/>
    </row>
    <row r="198" spans="1:6" x14ac:dyDescent="0.25">
      <c r="A198" s="89">
        <v>45078.732777777775</v>
      </c>
      <c r="B198" s="35" cm="1">
        <f t="array" ref="B198">CHRONO.MODIFIED_JULIAN_DATE(_xlfn.HSTACK(YEAR(A198),MONTH(A198),DAY(A198),MOD(A198,1)))</f>
        <v>60096.732777777775</v>
      </c>
      <c r="C198" s="35">
        <v>1.5</v>
      </c>
      <c r="D198" s="35" t="s">
        <v>105</v>
      </c>
      <c r="E198" s="260" cm="1">
        <f t="array" ref="E198">CHRONO.MJDATE_ADDITION(B198,C198,D198)</f>
        <v>60645.732777777775</v>
      </c>
      <c r="F198" s="264">
        <f>_xlfn.LET(_xlpm._d,CHRONO.MJDATE_TO_YMDT(E198),DATE(INDEX(_xlpm._d,1,1),INDEX(_xlpm._d,1,2),INDEX(_xlpm._d,1,3))+MOD(E198,1))</f>
        <v>45627.732777777775</v>
      </c>
    </row>
    <row r="199" spans="1:6" x14ac:dyDescent="0.25">
      <c r="A199" s="85">
        <v>45078.732777777775</v>
      </c>
      <c r="B199" s="8" cm="1">
        <f t="array" ref="B199">CHRONO.MODIFIED_JULIAN_DATE(_xlfn.HSTACK(YEAR(A199),MONTH(A199),DAY(A199),MOD(A199,1)))</f>
        <v>60096.732777777775</v>
      </c>
      <c r="C199" s="8">
        <v>1</v>
      </c>
      <c r="D199" s="8" t="s">
        <v>101</v>
      </c>
      <c r="E199" s="254" cm="1">
        <f t="array" ref="E199">CHRONO.MJDATE_ADDITION(B199,C199,D199)</f>
        <v>60188.732777777775</v>
      </c>
      <c r="F199" s="263">
        <f>_xlfn.LET(_xlpm._d,CHRONO.MJDATE_TO_YMDT(E199),DATE(INDEX(_xlpm._d,1,1),INDEX(_xlpm._d,1,2),INDEX(_xlpm._d,1,3))+MOD(E199,1))</f>
        <v>45170.732777777775</v>
      </c>
    </row>
    <row r="200" spans="1:6" x14ac:dyDescent="0.25">
      <c r="A200" s="89">
        <v>45078.732777777775</v>
      </c>
      <c r="B200" s="35" cm="1">
        <f t="array" ref="B200">CHRONO.MODIFIED_JULIAN_DATE(_xlfn.HSTACK(YEAR(A200),MONTH(A200),DAY(A200),MOD(A200,1)))</f>
        <v>60096.732777777775</v>
      </c>
      <c r="C200" s="35">
        <v>-1.5</v>
      </c>
      <c r="D200" s="35" t="s">
        <v>341</v>
      </c>
      <c r="E200" s="260" cm="1">
        <f t="array" ref="E200">CHRONO.MJDATE_ADDITION(B200,C200,D200)</f>
        <v>60050.732777777775</v>
      </c>
      <c r="F200" s="264">
        <f>_xlfn.LET(_xlpm._d,CHRONO.MJDATE_TO_YMDT(E200),DATE(INDEX(_xlpm._d,1,1),INDEX(_xlpm._d,1,2),INDEX(_xlpm._d,1,3))+MOD(E200,1))</f>
        <v>45032.732777777775</v>
      </c>
    </row>
    <row r="201" spans="1:6" x14ac:dyDescent="0.25">
      <c r="A201" s="85">
        <v>45078.732777777775</v>
      </c>
      <c r="B201" s="8" cm="1">
        <f t="array" ref="B201">CHRONO.MODIFIED_JULIAN_DATE(_xlfn.HSTACK(YEAR(A201),MONTH(A201),DAY(A201),MOD(A201,1)))</f>
        <v>60096.732777777775</v>
      </c>
      <c r="C201" s="8">
        <v>2.5</v>
      </c>
      <c r="D201" s="8" t="s">
        <v>340</v>
      </c>
      <c r="E201" s="254" cm="1">
        <f t="array" ref="E201">CHRONO.MJDATE_ADDITION(B201,C201,D201)</f>
        <v>60099.232777777775</v>
      </c>
      <c r="F201" s="263">
        <f>_xlfn.LET(_xlpm._d,CHRONO.MJDATE_TO_YMDT(E201),DATE(INDEX(_xlpm._d,1,1),INDEX(_xlpm._d,1,2),INDEX(_xlpm._d,1,3))+MOD(E201,1))</f>
        <v>45081.232777777775</v>
      </c>
    </row>
    <row r="202" spans="1:6" x14ac:dyDescent="0.25">
      <c r="A202" s="89">
        <v>45078.732777777775</v>
      </c>
      <c r="B202" s="35" cm="1">
        <f t="array" ref="B202">CHRONO.MODIFIED_JULIAN_DATE(_xlfn.HSTACK(YEAR(A202),MONTH(A202),DAY(A202),MOD(A202,1)))</f>
        <v>60096.732777777775</v>
      </c>
      <c r="C202" s="35">
        <v>-25.25</v>
      </c>
      <c r="D202" s="35" t="s">
        <v>96</v>
      </c>
      <c r="E202" s="260" cm="1">
        <f t="array" ref="E202">CHRONO.MJDATE_ADDITION(B202,C202,D202)</f>
        <v>60095.68069444444</v>
      </c>
      <c r="F202" s="264">
        <f>_xlfn.LET(_xlpm._d,CHRONO.MJDATE_TO_YMDT(E202),DATE(INDEX(_xlpm._d,1,1),INDEX(_xlpm._d,1,2),INDEX(_xlpm._d,1,3))+MOD(E202,1))</f>
        <v>45077.68069444444</v>
      </c>
    </row>
    <row r="203" spans="1:6" x14ac:dyDescent="0.25">
      <c r="A203" s="85">
        <v>45078.732777777775</v>
      </c>
      <c r="B203" s="8" cm="1">
        <f t="array" ref="B203">CHRONO.MODIFIED_JULIAN_DATE(_xlfn.HSTACK(YEAR(A203),MONTH(A203),DAY(A203),MOD(A203,1)))</f>
        <v>60096.732777777775</v>
      </c>
      <c r="C203" s="8">
        <v>0.01</v>
      </c>
      <c r="D203" s="8" t="s">
        <v>101</v>
      </c>
      <c r="E203" s="254" cm="1">
        <f t="array" ref="E203">CHRONO.MJDATE_ADDITION(B203,C203,D203)</f>
        <v>60097.732777777775</v>
      </c>
      <c r="F203" s="263">
        <f>_xlfn.LET(_xlpm._d,CHRONO.MJDATE_TO_YMDT(E203),DATE(INDEX(_xlpm._d,1,1),INDEX(_xlpm._d,1,2),INDEX(_xlpm._d,1,3))+MOD(E203,1))</f>
        <v>45079.732777777775</v>
      </c>
    </row>
    <row r="204" spans="1:6" x14ac:dyDescent="0.25">
      <c r="A204" s="89">
        <v>45078.732777777775</v>
      </c>
      <c r="B204" s="35" cm="1">
        <f t="array" ref="B204">CHRONO.MODIFIED_JULIAN_DATE(_xlfn.HSTACK(YEAR(A204),MONTH(A204),DAY(A204),MOD(A204,1)))</f>
        <v>60096.732777777775</v>
      </c>
      <c r="C204" s="35">
        <v>1.8</v>
      </c>
      <c r="D204" s="35" t="s">
        <v>99</v>
      </c>
      <c r="E204" s="260" cm="1">
        <f t="array" ref="E204">CHRONO.MJDATE_ADDITION(B204,C204,D204)</f>
        <v>60109.732777777775</v>
      </c>
      <c r="F204" s="264">
        <f>_xlfn.LET(_xlpm._d,CHRONO.MJDATE_TO_YMDT(E204),DATE(INDEX(_xlpm._d,1,1),INDEX(_xlpm._d,1,2),INDEX(_xlpm._d,1,3))+MOD(E204,1))</f>
        <v>45091.732777777775</v>
      </c>
    </row>
    <row r="205" spans="1:6" x14ac:dyDescent="0.25">
      <c r="A205" s="85">
        <v>45078.732777777775</v>
      </c>
      <c r="B205" s="8" cm="1">
        <f t="array" ref="B205">CHRONO.MODIFIED_JULIAN_DATE(_xlfn.HSTACK(YEAR(A205),MONTH(A205),DAY(A205),MOD(A205,1)))</f>
        <v>60096.732777777775</v>
      </c>
      <c r="C205" s="8">
        <v>5</v>
      </c>
      <c r="D205" s="8" t="s">
        <v>100</v>
      </c>
      <c r="E205" s="254" cm="1">
        <f t="array" ref="E205">CHRONO.MJDATE_ADDITION(B205,C205,D205)</f>
        <v>60096.736249999994</v>
      </c>
      <c r="F205" s="263">
        <f>_xlfn.LET(_xlpm._d,CHRONO.MJDATE_TO_YMDT(E205),DATE(INDEX(_xlpm._d,1,1),INDEX(_xlpm._d,1,2),INDEX(_xlpm._d,1,3))+MOD(E205,1))</f>
        <v>45078.736249999994</v>
      </c>
    </row>
    <row r="206" spans="1:6" x14ac:dyDescent="0.25">
      <c r="A206" s="89">
        <v>73050</v>
      </c>
      <c r="B206" s="67" cm="1">
        <f t="array" ref="B206">CHRONO.MODIFIED_JULIAN_DATE(_xlfn.HSTACK(YEAR(A206),MONTH(A206),DAY(A206),MOD(A206,1)))</f>
        <v>88068</v>
      </c>
      <c r="C206" s="35">
        <v>-99</v>
      </c>
      <c r="D206" s="35" t="s">
        <v>105</v>
      </c>
      <c r="E206" s="260" cm="1">
        <f t="array" ref="E206">CHRONO.MJDATE_ADDITION(B206,C206,D206)</f>
        <v>51909</v>
      </c>
      <c r="F206" s="264">
        <f>_xlfn.LET(_xlpm._d,CHRONO.MJDATE_TO_YMDT(E206),DATE(INDEX(_xlpm._d,1,1),INDEX(_xlpm._d,1,2),INDEX(_xlpm._d,1,3))+MOD(E206,1))</f>
        <v>36891</v>
      </c>
    </row>
    <row r="209" spans="1:3" x14ac:dyDescent="0.25">
      <c r="A209">
        <v>7</v>
      </c>
      <c r="B209">
        <v>1</v>
      </c>
      <c r="C209" t="e" cm="1">
        <f t="array" aca="1" ref="C209" ca="1">CHRONO.DAYS_TO_WEEKDAY_ADJACENT_MJDATE(B197:B202,A209:A214,B209:B214)</f>
        <v>#NAME?</v>
      </c>
    </row>
    <row r="210" spans="1:3" x14ac:dyDescent="0.25">
      <c r="A210">
        <v>4</v>
      </c>
      <c r="B210">
        <v>1</v>
      </c>
    </row>
    <row r="211" spans="1:3" x14ac:dyDescent="0.25">
      <c r="A211">
        <v>3</v>
      </c>
      <c r="B211">
        <v>1</v>
      </c>
    </row>
    <row r="212" spans="1:3" x14ac:dyDescent="0.25">
      <c r="A212">
        <v>5</v>
      </c>
      <c r="B212">
        <v>1</v>
      </c>
    </row>
    <row r="213" spans="1:3" x14ac:dyDescent="0.25">
      <c r="A213">
        <v>1</v>
      </c>
      <c r="B213">
        <v>1</v>
      </c>
    </row>
    <row r="214" spans="1:3" x14ac:dyDescent="0.25">
      <c r="A214">
        <v>2</v>
      </c>
      <c r="B214">
        <v>1</v>
      </c>
    </row>
  </sheetData>
  <pageMargins left="0.7" right="0.7" top="0.75" bottom="0.75" header="0.3" footer="0.3"/>
  <pageSetup paperSize="9" orientation="portrait" copies="0" r:id="rId1"/>
  <tableParts count="6">
    <tablePart r:id="rId2"/>
    <tablePart r:id="rId3"/>
    <tablePart r:id="rId4"/>
    <tablePart r:id="rId5"/>
    <tablePart r:id="rId6"/>
    <tablePart r:id="rId7"/>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533E1-DB7C-4A47-A754-1372CF539763}">
  <dimension ref="A1:L179"/>
  <sheetViews>
    <sheetView topLeftCell="A147" workbookViewId="0">
      <selection activeCell="A139" sqref="A139"/>
    </sheetView>
  </sheetViews>
  <sheetFormatPr defaultRowHeight="15" x14ac:dyDescent="0.25"/>
  <cols>
    <col min="1" max="1" width="22.5703125" customWidth="1"/>
    <col min="2" max="2" width="15.5703125" customWidth="1"/>
    <col min="3" max="3" width="13.7109375" customWidth="1"/>
    <col min="4" max="4" width="17.28515625" customWidth="1"/>
    <col min="5" max="5" width="16.85546875" customWidth="1"/>
    <col min="6" max="6" width="22.7109375" customWidth="1"/>
    <col min="7" max="7" width="18.42578125" customWidth="1"/>
    <col min="8" max="8" width="34.7109375" customWidth="1"/>
    <col min="9" max="9" width="15.42578125" customWidth="1"/>
    <col min="10" max="10" width="23.7109375" customWidth="1"/>
    <col min="11" max="12" width="14.140625" customWidth="1"/>
  </cols>
  <sheetData>
    <row r="1" spans="1:9" ht="19.5" x14ac:dyDescent="0.3">
      <c r="A1" s="1" t="s">
        <v>723</v>
      </c>
      <c r="B1" s="1"/>
    </row>
    <row r="3" spans="1:9" x14ac:dyDescent="0.25">
      <c r="A3" s="4" t="s">
        <v>0</v>
      </c>
      <c r="B3" s="5" t="s">
        <v>2</v>
      </c>
      <c r="C3" s="5" t="s">
        <v>3</v>
      </c>
      <c r="D3" s="5" t="s">
        <v>46</v>
      </c>
      <c r="E3" s="5" t="s">
        <v>4</v>
      </c>
      <c r="F3" s="4" t="s">
        <v>34</v>
      </c>
      <c r="G3" s="5" t="s">
        <v>11</v>
      </c>
      <c r="H3" s="5" t="s">
        <v>12</v>
      </c>
      <c r="I3" s="6" t="s">
        <v>35</v>
      </c>
    </row>
    <row r="4" spans="1:9" x14ac:dyDescent="0.25">
      <c r="A4" s="7"/>
      <c r="B4" s="8"/>
      <c r="C4" s="8"/>
      <c r="D4" s="8"/>
      <c r="E4" s="8"/>
      <c r="F4" s="445" t="str" cm="1">
        <f t="array" ref="F4:I4">CHRONO.VALIDATE_YMDT(A4:D4,E4)</f>
        <v/>
      </c>
      <c r="G4" s="446" t="str">
        <v/>
      </c>
      <c r="H4" s="446" t="str">
        <v/>
      </c>
      <c r="I4" s="33" t="str">
        <v/>
      </c>
    </row>
    <row r="5" spans="1:9" x14ac:dyDescent="0.25">
      <c r="A5" s="10" t="s">
        <v>113</v>
      </c>
      <c r="B5" s="11"/>
      <c r="C5" s="11"/>
      <c r="D5" s="11"/>
      <c r="E5" s="11"/>
      <c r="F5" s="447" t="e" cm="1">
        <f t="array" ref="F5:I5">CHRONO.VALIDATE_YMDT(A5:D5,E5)</f>
        <v>#VALUE!</v>
      </c>
      <c r="G5" s="448" t="str">
        <v/>
      </c>
      <c r="H5" s="448" t="str">
        <v/>
      </c>
      <c r="I5" s="34" t="str">
        <v/>
      </c>
    </row>
    <row r="6" spans="1:9" x14ac:dyDescent="0.25">
      <c r="A6" s="7">
        <v>1858</v>
      </c>
      <c r="B6" s="8">
        <v>11</v>
      </c>
      <c r="C6" s="8">
        <v>17</v>
      </c>
      <c r="D6" s="8"/>
      <c r="E6" s="8"/>
      <c r="F6" s="445" cm="1">
        <f t="array" ref="F6:I6">CHRONO.VALIDATE_YMDT(A6:D6,E6)</f>
        <v>1858</v>
      </c>
      <c r="G6" s="446">
        <v>11</v>
      </c>
      <c r="H6" s="446">
        <v>17</v>
      </c>
      <c r="I6" s="33" t="str">
        <v/>
      </c>
    </row>
    <row r="7" spans="1:9" x14ac:dyDescent="0.25">
      <c r="A7" s="10">
        <v>1858</v>
      </c>
      <c r="B7" s="11">
        <v>11</v>
      </c>
      <c r="C7" s="11">
        <v>5.25</v>
      </c>
      <c r="D7" s="11"/>
      <c r="E7" s="11">
        <v>1</v>
      </c>
      <c r="F7" s="447" cm="1">
        <f t="array" ref="F7:I7">CHRONO.VALIDATE_YMDT(A7:D7,E7)</f>
        <v>1858</v>
      </c>
      <c r="G7" s="448">
        <v>11</v>
      </c>
      <c r="H7" s="448">
        <v>5</v>
      </c>
      <c r="I7" s="34">
        <v>0.25</v>
      </c>
    </row>
    <row r="8" spans="1:9" x14ac:dyDescent="0.25">
      <c r="A8" s="7">
        <v>2023</v>
      </c>
      <c r="B8" s="8">
        <v>6</v>
      </c>
      <c r="C8" s="8"/>
      <c r="D8" s="8">
        <v>0.3</v>
      </c>
      <c r="E8" s="8"/>
      <c r="F8" s="445" cm="1">
        <f t="array" ref="F8:I8">CHRONO.VALIDATE_YMDT(A8:D8,E8)</f>
        <v>2023</v>
      </c>
      <c r="G8" s="446">
        <v>6</v>
      </c>
      <c r="H8" s="446" t="e">
        <v>#VALUE!</v>
      </c>
      <c r="I8" s="33">
        <v>0.3</v>
      </c>
    </row>
    <row r="9" spans="1:9" x14ac:dyDescent="0.25">
      <c r="A9" s="10">
        <v>2023</v>
      </c>
      <c r="B9" s="11">
        <v>6</v>
      </c>
      <c r="C9" s="11">
        <v>1.5</v>
      </c>
      <c r="D9" s="11">
        <v>0.5</v>
      </c>
      <c r="E9" s="11"/>
      <c r="F9" s="447" cm="1">
        <f t="array" ref="F9:I9">CHRONO.VALIDATE_YMDT(A9:D9,E9)</f>
        <v>2023</v>
      </c>
      <c r="G9" s="448">
        <v>6</v>
      </c>
      <c r="H9" s="448" t="e">
        <v>#NUM!</v>
      </c>
      <c r="I9" s="34" t="e">
        <v>#NUM!</v>
      </c>
    </row>
    <row r="10" spans="1:9" x14ac:dyDescent="0.25">
      <c r="A10" s="7">
        <v>-4712</v>
      </c>
      <c r="B10" s="8">
        <v>1</v>
      </c>
      <c r="C10" s="8">
        <v>1</v>
      </c>
      <c r="D10" s="8">
        <v>0.5</v>
      </c>
      <c r="E10" s="8">
        <v>1</v>
      </c>
      <c r="F10" s="445" cm="1">
        <f t="array" ref="F10:I10">CHRONO.VALIDATE_YMDT(A10:D10,E10)</f>
        <v>-4712</v>
      </c>
      <c r="G10" s="446">
        <v>1</v>
      </c>
      <c r="H10" s="446">
        <v>1</v>
      </c>
      <c r="I10" s="33">
        <v>0.5</v>
      </c>
    </row>
    <row r="11" spans="1:9" x14ac:dyDescent="0.25">
      <c r="A11" s="129">
        <v>-4713</v>
      </c>
      <c r="B11" s="130">
        <v>11</v>
      </c>
      <c r="C11" s="130">
        <v>24</v>
      </c>
      <c r="D11" s="130">
        <v>1.5</v>
      </c>
      <c r="E11" s="130"/>
      <c r="F11" s="449" cm="1">
        <f t="array" ref="F11:I11">CHRONO.VALIDATE_YMDT(A11:D11,E11)</f>
        <v>-4713</v>
      </c>
      <c r="G11" s="450">
        <v>11</v>
      </c>
      <c r="H11" s="450">
        <v>24</v>
      </c>
      <c r="I11" s="253" t="e">
        <v>#NUM!</v>
      </c>
    </row>
    <row r="14" spans="1:9" ht="19.5" x14ac:dyDescent="0.3">
      <c r="A14" s="1" t="s">
        <v>725</v>
      </c>
      <c r="B14" s="1"/>
    </row>
    <row r="16" spans="1:9" x14ac:dyDescent="0.25">
      <c r="A16" s="4" t="s">
        <v>0</v>
      </c>
      <c r="B16" s="5" t="s">
        <v>2</v>
      </c>
      <c r="C16" s="5" t="s">
        <v>3</v>
      </c>
      <c r="D16" s="5" t="s">
        <v>46</v>
      </c>
      <c r="E16" s="5" t="s">
        <v>418</v>
      </c>
      <c r="F16" s="176" t="s">
        <v>724</v>
      </c>
    </row>
    <row r="17" spans="1:9" x14ac:dyDescent="0.25">
      <c r="A17" s="7"/>
      <c r="B17" s="8"/>
      <c r="C17" s="8"/>
      <c r="D17" s="8"/>
      <c r="E17" s="8"/>
      <c r="F17" s="455" t="b" cm="1">
        <f t="array" ref="F17">CHRONO.IS_VALID_YMDT(A17:D17,E17)</f>
        <v>0</v>
      </c>
    </row>
    <row r="18" spans="1:9" x14ac:dyDescent="0.25">
      <c r="A18" s="10" t="s">
        <v>113</v>
      </c>
      <c r="B18" s="11"/>
      <c r="C18" s="11"/>
      <c r="D18" s="11"/>
      <c r="E18" s="11"/>
      <c r="F18" s="456" t="b" cm="1">
        <f t="array" ref="F18">CHRONO.IS_VALID_YMDT(A18:D18,E18)</f>
        <v>0</v>
      </c>
    </row>
    <row r="19" spans="1:9" x14ac:dyDescent="0.25">
      <c r="A19" s="7"/>
      <c r="B19" s="8"/>
      <c r="C19" s="8">
        <v>1.2</v>
      </c>
      <c r="D19" s="8"/>
      <c r="E19" s="8">
        <v>1</v>
      </c>
      <c r="F19" s="455" t="b" cm="1">
        <f t="array" ref="F19">CHRONO.IS_VALID_YMDT(A19:D19,E19)</f>
        <v>1</v>
      </c>
    </row>
    <row r="20" spans="1:9" x14ac:dyDescent="0.25">
      <c r="A20" s="10">
        <v>1858</v>
      </c>
      <c r="B20" s="11">
        <v>11</v>
      </c>
      <c r="C20" s="11"/>
      <c r="D20" s="11"/>
      <c r="E20" s="11">
        <v>1</v>
      </c>
      <c r="F20" s="456" t="b" cm="1">
        <f t="array" ref="F20">CHRONO.IS_VALID_YMDT(A20:D20,E20)</f>
        <v>1</v>
      </c>
    </row>
    <row r="21" spans="1:9" x14ac:dyDescent="0.25">
      <c r="A21" s="7">
        <v>2023</v>
      </c>
      <c r="B21" s="8">
        <v>6</v>
      </c>
      <c r="C21" s="8"/>
      <c r="D21" s="8">
        <v>0.3</v>
      </c>
      <c r="E21" s="8"/>
      <c r="F21" s="455" t="b" cm="1">
        <f t="array" ref="F21">CHRONO.IS_VALID_YMDT(A21:D21,E21)</f>
        <v>0</v>
      </c>
    </row>
    <row r="22" spans="1:9" x14ac:dyDescent="0.25">
      <c r="A22" s="10">
        <v>2023</v>
      </c>
      <c r="B22" s="11">
        <v>6</v>
      </c>
      <c r="C22" s="11">
        <v>1.5</v>
      </c>
      <c r="D22" s="11">
        <v>0.5</v>
      </c>
      <c r="E22" s="11"/>
      <c r="F22" s="456" t="b" cm="1">
        <f t="array" ref="F22">CHRONO.IS_VALID_YMDT(A22:D22,E22)</f>
        <v>0</v>
      </c>
    </row>
    <row r="23" spans="1:9" x14ac:dyDescent="0.25">
      <c r="A23" s="7">
        <v>-4712</v>
      </c>
      <c r="B23" s="8">
        <v>1</v>
      </c>
      <c r="C23" s="8">
        <v>1</v>
      </c>
      <c r="D23" s="8">
        <v>0.5</v>
      </c>
      <c r="E23" s="8"/>
      <c r="F23" s="455" t="b" cm="1">
        <f t="array" ref="F23">CHRONO.IS_VALID_YMDT(A23:D23,E23)</f>
        <v>1</v>
      </c>
    </row>
    <row r="24" spans="1:9" x14ac:dyDescent="0.25">
      <c r="A24" s="129">
        <v>-4713</v>
      </c>
      <c r="B24" s="130">
        <v>11</v>
      </c>
      <c r="C24" s="130">
        <v>24</v>
      </c>
      <c r="D24" s="130">
        <v>1.5</v>
      </c>
      <c r="E24" s="130"/>
      <c r="F24" s="457" t="b" cm="1">
        <f t="array" ref="F24">CHRONO.IS_VALID_YMDT(A24:D24,E24)</f>
        <v>0</v>
      </c>
    </row>
    <row r="27" spans="1:9" ht="19.5" x14ac:dyDescent="0.3">
      <c r="A27" s="1" t="s">
        <v>726</v>
      </c>
      <c r="B27" s="1"/>
    </row>
    <row r="29" spans="1:9" x14ac:dyDescent="0.25">
      <c r="A29" s="4" t="s">
        <v>0</v>
      </c>
      <c r="B29" s="5" t="s">
        <v>2</v>
      </c>
      <c r="C29" s="5" t="s">
        <v>3</v>
      </c>
      <c r="D29" s="5" t="s">
        <v>46</v>
      </c>
      <c r="E29" s="5" t="s">
        <v>4</v>
      </c>
      <c r="F29" s="4" t="s">
        <v>34</v>
      </c>
      <c r="G29" s="5" t="s">
        <v>11</v>
      </c>
      <c r="H29" s="5" t="s">
        <v>12</v>
      </c>
      <c r="I29" s="6" t="s">
        <v>35</v>
      </c>
    </row>
    <row r="30" spans="1:9" x14ac:dyDescent="0.25">
      <c r="A30" s="7"/>
      <c r="B30" s="8"/>
      <c r="C30" s="8"/>
      <c r="D30" s="8"/>
      <c r="E30" s="8"/>
      <c r="F30" s="445" t="str" cm="1">
        <f t="array" ref="F30:I30">CHRONO.RESOLVE_YMDT(A30:D30,E30)</f>
        <v/>
      </c>
      <c r="G30" s="446" t="str">
        <v/>
      </c>
      <c r="H30" s="446" t="str">
        <v/>
      </c>
      <c r="I30" s="33" t="str">
        <v/>
      </c>
    </row>
    <row r="31" spans="1:9" x14ac:dyDescent="0.25">
      <c r="A31" s="10" t="s">
        <v>113</v>
      </c>
      <c r="B31" s="11"/>
      <c r="C31" s="11"/>
      <c r="D31" s="11"/>
      <c r="E31" s="11"/>
      <c r="F31" s="447" t="e" cm="1">
        <f t="array" ref="F31:I31">CHRONO.RESOLVE_YMDT(A31:D31,E31)</f>
        <v>#VALUE!</v>
      </c>
      <c r="G31" s="448" t="e">
        <v>#VALUE!</v>
      </c>
      <c r="H31" s="448" t="e">
        <v>#VALUE!</v>
      </c>
      <c r="I31" s="34" t="e">
        <v>#VALUE!</v>
      </c>
    </row>
    <row r="32" spans="1:9" x14ac:dyDescent="0.25">
      <c r="A32" s="7">
        <v>1858</v>
      </c>
      <c r="B32" s="8">
        <v>11</v>
      </c>
      <c r="C32" s="8">
        <v>17.5</v>
      </c>
      <c r="D32" s="8">
        <v>-0.5</v>
      </c>
      <c r="E32" s="8"/>
      <c r="F32" s="445" cm="1">
        <f t="array" ref="F32:I32">CHRONO.RESOLVE_YMDT(A32:D32,E32)</f>
        <v>1858</v>
      </c>
      <c r="G32" s="446">
        <v>11</v>
      </c>
      <c r="H32" s="446">
        <v>17</v>
      </c>
      <c r="I32" s="33">
        <v>0</v>
      </c>
    </row>
    <row r="33" spans="1:11" x14ac:dyDescent="0.25">
      <c r="A33" s="10">
        <v>1858</v>
      </c>
      <c r="B33" s="11">
        <v>11</v>
      </c>
      <c r="C33" s="11">
        <v>5.25</v>
      </c>
      <c r="D33" s="11"/>
      <c r="E33" s="11">
        <v>1</v>
      </c>
      <c r="F33" s="447" cm="1">
        <f t="array" ref="F33:I33">CHRONO.RESOLVE_YMDT(A33:D33,E33)</f>
        <v>1858</v>
      </c>
      <c r="G33" s="448">
        <v>11</v>
      </c>
      <c r="H33" s="448">
        <v>5</v>
      </c>
      <c r="I33" s="34">
        <v>0.25</v>
      </c>
    </row>
    <row r="34" spans="1:11" x14ac:dyDescent="0.25">
      <c r="A34" s="7">
        <v>2023</v>
      </c>
      <c r="B34" s="8">
        <v>6</v>
      </c>
      <c r="C34" s="8"/>
      <c r="D34" s="8">
        <v>0.3</v>
      </c>
      <c r="E34" s="8"/>
      <c r="F34" s="445" cm="1">
        <f t="array" ref="F34:I34">CHRONO.RESOLVE_YMDT(A34:D34,E34)</f>
        <v>2023</v>
      </c>
      <c r="G34" s="446">
        <v>6</v>
      </c>
      <c r="H34" s="446">
        <v>1</v>
      </c>
      <c r="I34" s="33">
        <v>0.3</v>
      </c>
    </row>
    <row r="35" spans="1:11" x14ac:dyDescent="0.25">
      <c r="A35" s="10">
        <v>2023</v>
      </c>
      <c r="B35" s="11">
        <v>6</v>
      </c>
      <c r="C35" s="11">
        <v>1.5</v>
      </c>
      <c r="D35" s="11">
        <v>0.5</v>
      </c>
      <c r="E35" s="11"/>
      <c r="F35" s="447" cm="1">
        <f t="array" ref="F35:I35">CHRONO.RESOLVE_YMDT(A35:D35,E35)</f>
        <v>2023</v>
      </c>
      <c r="G35" s="448">
        <v>6</v>
      </c>
      <c r="H35" s="448">
        <v>2</v>
      </c>
      <c r="I35" s="34">
        <v>0</v>
      </c>
    </row>
    <row r="36" spans="1:11" x14ac:dyDescent="0.25">
      <c r="A36" s="7">
        <v>2024</v>
      </c>
      <c r="B36" s="8">
        <v>-25</v>
      </c>
      <c r="C36" s="8">
        <v>67</v>
      </c>
      <c r="D36" s="8">
        <v>-6</v>
      </c>
      <c r="E36" s="8">
        <v>1</v>
      </c>
      <c r="F36" s="445" cm="1">
        <f t="array" ref="F36:I36">CHRONO.RESOLVE_YMDT(A36:D36,E36)</f>
        <v>2021</v>
      </c>
      <c r="G36" s="446">
        <v>12</v>
      </c>
      <c r="H36" s="446">
        <v>31</v>
      </c>
      <c r="I36" s="33">
        <v>0</v>
      </c>
    </row>
    <row r="37" spans="1:11" x14ac:dyDescent="0.25">
      <c r="A37" s="129">
        <v>2024</v>
      </c>
      <c r="B37" s="130">
        <v>0</v>
      </c>
      <c r="C37" s="130"/>
      <c r="D37" s="130">
        <v>32.5</v>
      </c>
      <c r="E37" s="130"/>
      <c r="F37" s="449" cm="1">
        <f t="array" ref="F37:I37">CHRONO.RESOLVE_YMDT(A37:D37,E37)</f>
        <v>2024</v>
      </c>
      <c r="G37" s="450">
        <v>1</v>
      </c>
      <c r="H37" s="450">
        <v>1</v>
      </c>
      <c r="I37" s="253">
        <v>0.5</v>
      </c>
    </row>
    <row r="40" spans="1:11" ht="19.5" x14ac:dyDescent="0.3">
      <c r="A40" s="1" t="s">
        <v>727</v>
      </c>
      <c r="B40" s="1"/>
    </row>
    <row r="42" spans="1:11" x14ac:dyDescent="0.25">
      <c r="A42" s="4" t="s">
        <v>0</v>
      </c>
      <c r="B42" s="5" t="s">
        <v>2</v>
      </c>
      <c r="C42" s="5" t="s">
        <v>3</v>
      </c>
      <c r="D42" s="5" t="s">
        <v>46</v>
      </c>
      <c r="E42" s="5" t="s">
        <v>188</v>
      </c>
      <c r="F42" s="5" t="s">
        <v>444</v>
      </c>
      <c r="G42" s="5" t="s">
        <v>468</v>
      </c>
      <c r="H42" s="4" t="s">
        <v>34</v>
      </c>
      <c r="I42" s="5" t="s">
        <v>11</v>
      </c>
      <c r="J42" s="5" t="s">
        <v>12</v>
      </c>
      <c r="K42" s="6" t="s">
        <v>35</v>
      </c>
    </row>
    <row r="43" spans="1:11" x14ac:dyDescent="0.25">
      <c r="A43" s="7"/>
      <c r="B43" s="8"/>
      <c r="C43" s="8"/>
      <c r="D43" s="8"/>
      <c r="E43" s="8"/>
      <c r="F43" s="8"/>
      <c r="G43" s="8"/>
      <c r="H43" s="445" t="str" cm="1">
        <f t="array" ref="H43:K43">CHRONO.ROUND_YMDT(A43:D43,E43,F43,G43)</f>
        <v/>
      </c>
      <c r="I43" s="446" t="str">
        <v/>
      </c>
      <c r="J43" s="446" t="str">
        <v/>
      </c>
      <c r="K43" s="329" t="str">
        <v/>
      </c>
    </row>
    <row r="44" spans="1:11" x14ac:dyDescent="0.25">
      <c r="A44" s="10" t="s">
        <v>113</v>
      </c>
      <c r="B44" s="11"/>
      <c r="C44" s="11"/>
      <c r="D44" s="11"/>
      <c r="E44" s="11"/>
      <c r="F44" s="11"/>
      <c r="G44" s="11"/>
      <c r="H44" s="447" t="e" cm="1">
        <f t="array" ref="H44:K44">CHRONO.ROUND_YMDT(A44:D44,E44,F44,G44)</f>
        <v>#VALUE!</v>
      </c>
      <c r="I44" s="448" t="e">
        <v>#VALUE!</v>
      </c>
      <c r="J44" s="448" t="e">
        <v>#VALUE!</v>
      </c>
      <c r="K44" s="330" t="e">
        <v>#VALUE!</v>
      </c>
    </row>
    <row r="45" spans="1:11" x14ac:dyDescent="0.25">
      <c r="A45" s="7">
        <v>1858</v>
      </c>
      <c r="B45" s="8">
        <v>11</v>
      </c>
      <c r="C45" s="8">
        <v>17.5</v>
      </c>
      <c r="D45" s="8">
        <v>-0.5</v>
      </c>
      <c r="E45" s="8"/>
      <c r="F45" s="8"/>
      <c r="G45" s="8"/>
      <c r="H45" s="445" cm="1">
        <f t="array" ref="H45:K45">CHRONO.ROUND_YMDT(A45:D45,E45,F45,G45)</f>
        <v>1858</v>
      </c>
      <c r="I45" s="446">
        <v>11</v>
      </c>
      <c r="J45" s="446">
        <v>17</v>
      </c>
      <c r="K45" s="329">
        <v>0</v>
      </c>
    </row>
    <row r="46" spans="1:11" x14ac:dyDescent="0.25">
      <c r="A46" s="10">
        <v>1858</v>
      </c>
      <c r="B46" s="11">
        <v>11</v>
      </c>
      <c r="C46" s="11">
        <v>5.25</v>
      </c>
      <c r="D46" s="11"/>
      <c r="E46" s="11"/>
      <c r="F46" s="11"/>
      <c r="G46" s="11"/>
      <c r="H46" s="447" cm="1">
        <f t="array" ref="H46:K46">CHRONO.ROUND_YMDT(A46:D46,E46,F46,G46)</f>
        <v>1858</v>
      </c>
      <c r="I46" s="448">
        <v>11</v>
      </c>
      <c r="J46" s="448">
        <v>5</v>
      </c>
      <c r="K46" s="330">
        <v>0.25</v>
      </c>
    </row>
    <row r="47" spans="1:11" x14ac:dyDescent="0.25">
      <c r="A47" s="7">
        <v>2023</v>
      </c>
      <c r="B47" s="8">
        <v>6</v>
      </c>
      <c r="C47" s="8">
        <v>1.75279894675925</v>
      </c>
      <c r="D47" s="8">
        <v>0.5</v>
      </c>
      <c r="E47" s="8">
        <v>4</v>
      </c>
      <c r="F47" s="8">
        <v>2</v>
      </c>
      <c r="G47" s="8">
        <v>1</v>
      </c>
      <c r="H47" s="445" cm="1">
        <f t="array" ref="H47:K47">CHRONO.ROUND_YMDT(A47:D47,E47,F47,G47)</f>
        <v>2023</v>
      </c>
      <c r="I47" s="446">
        <v>6</v>
      </c>
      <c r="J47" s="446">
        <v>2</v>
      </c>
      <c r="K47" s="329">
        <v>0.25279895833333338</v>
      </c>
    </row>
    <row r="48" spans="1:11" x14ac:dyDescent="0.25">
      <c r="A48" s="10">
        <v>2023</v>
      </c>
      <c r="B48" s="11">
        <v>6</v>
      </c>
      <c r="C48" s="11">
        <v>1.75279894675925</v>
      </c>
      <c r="D48" s="11">
        <v>0.5</v>
      </c>
      <c r="E48" s="11">
        <v>4</v>
      </c>
      <c r="F48" s="11">
        <v>2</v>
      </c>
      <c r="G48" s="11">
        <v>-1</v>
      </c>
      <c r="H48" s="447" cm="1">
        <f t="array" ref="H48:K48">CHRONO.ROUND_YMDT(A48:D48,E48,F48,G48)</f>
        <v>2023</v>
      </c>
      <c r="I48" s="448">
        <v>6</v>
      </c>
      <c r="J48" s="448">
        <v>2</v>
      </c>
      <c r="K48" s="330">
        <v>0.25279884259259261</v>
      </c>
    </row>
    <row r="49" spans="1:11" x14ac:dyDescent="0.25">
      <c r="A49" s="7">
        <v>2024</v>
      </c>
      <c r="B49" s="8">
        <v>-25</v>
      </c>
      <c r="C49" s="8">
        <v>67</v>
      </c>
      <c r="D49" s="8">
        <v>-6.33</v>
      </c>
      <c r="E49" s="8">
        <v>2</v>
      </c>
      <c r="F49" s="8"/>
      <c r="G49" s="8"/>
      <c r="H49" s="445" cm="1">
        <f t="array" ref="H49:K49">CHRONO.ROUND_YMDT(A49:D49,E49,F49,G49)</f>
        <v>2021</v>
      </c>
      <c r="I49" s="446">
        <v>12</v>
      </c>
      <c r="J49" s="446">
        <v>30</v>
      </c>
      <c r="K49" s="329">
        <v>0.66666666666666663</v>
      </c>
    </row>
    <row r="50" spans="1:11" x14ac:dyDescent="0.25">
      <c r="A50" s="129">
        <v>2024</v>
      </c>
      <c r="B50" s="130">
        <v>0</v>
      </c>
      <c r="C50" s="130"/>
      <c r="D50" s="130">
        <v>32.5</v>
      </c>
      <c r="E50" s="130">
        <v>1</v>
      </c>
      <c r="F50" s="130"/>
      <c r="G50" s="130">
        <v>1</v>
      </c>
      <c r="H50" s="449" cm="1">
        <f t="array" ref="H50:K50">CHRONO.ROUND_YMDT(A50:D50,E50,F50,G50)</f>
        <v>2024</v>
      </c>
      <c r="I50" s="450">
        <v>1</v>
      </c>
      <c r="J50" s="450">
        <v>2</v>
      </c>
      <c r="K50" s="458" t="str">
        <v/>
      </c>
    </row>
    <row r="53" spans="1:11" ht="19.5" x14ac:dyDescent="0.3">
      <c r="A53" s="1" t="s">
        <v>454</v>
      </c>
    </row>
    <row r="55" spans="1:11" x14ac:dyDescent="0.25">
      <c r="A55" s="21" t="s">
        <v>422</v>
      </c>
      <c r="B55" s="22" t="s">
        <v>455</v>
      </c>
      <c r="C55" s="40" t="s">
        <v>4</v>
      </c>
      <c r="D55" s="270" t="s">
        <v>34</v>
      </c>
      <c r="E55" s="40" t="s">
        <v>11</v>
      </c>
      <c r="F55" s="40" t="s">
        <v>12</v>
      </c>
      <c r="G55" s="23" t="s">
        <v>35</v>
      </c>
      <c r="H55" s="139" t="s">
        <v>43</v>
      </c>
    </row>
    <row r="56" spans="1:11" x14ac:dyDescent="0.25">
      <c r="A56" s="7"/>
      <c r="B56" s="8"/>
      <c r="C56" s="8"/>
      <c r="D56" s="213" t="str" cm="1">
        <f t="array" ref="D56:H56">CHRONO.PARSE_ISO_DATETIME(A56,B56,C56)</f>
        <v/>
      </c>
      <c r="E56" s="8" t="str">
        <v/>
      </c>
      <c r="F56" s="8" t="str">
        <v/>
      </c>
      <c r="G56" s="8" t="str">
        <v/>
      </c>
      <c r="H56" s="72" t="str">
        <v/>
      </c>
    </row>
    <row r="57" spans="1:11" x14ac:dyDescent="0.25">
      <c r="A57" s="10" t="s">
        <v>1</v>
      </c>
      <c r="B57" s="11"/>
      <c r="C57" s="11"/>
      <c r="D57" s="214" t="e" cm="1">
        <f t="array" ref="D57:H57">CHRONO.PARSE_ISO_DATETIME(A57,B57,C57)</f>
        <v>#VALUE!</v>
      </c>
      <c r="E57" s="11" t="e">
        <v>#VALUE!</v>
      </c>
      <c r="F57" s="11" t="e">
        <v>#VALUE!</v>
      </c>
      <c r="G57" s="11" t="e">
        <v>#VALUE!</v>
      </c>
      <c r="H57" s="73" t="e">
        <v>#VALUE!</v>
      </c>
    </row>
    <row r="58" spans="1:11" x14ac:dyDescent="0.25">
      <c r="A58" s="49" t="s">
        <v>40</v>
      </c>
      <c r="B58" s="61"/>
      <c r="C58" s="8"/>
      <c r="D58" s="213" cm="1">
        <f t="array" ref="D58:H58">CHRONO.PARSE_ISO_DATETIME(A58,B58,C58)</f>
        <v>-327</v>
      </c>
      <c r="E58" s="8">
        <v>10</v>
      </c>
      <c r="F58" s="8">
        <v>1</v>
      </c>
      <c r="G58" s="8" t="str">
        <v/>
      </c>
      <c r="H58" s="72" t="str">
        <v/>
      </c>
    </row>
    <row r="59" spans="1:11" x14ac:dyDescent="0.25">
      <c r="A59" s="41" t="s">
        <v>42</v>
      </c>
      <c r="B59" s="42"/>
      <c r="C59" s="11">
        <v>1</v>
      </c>
      <c r="D59" s="214" cm="1">
        <f t="array" ref="D59:H59">CHRONO.PARSE_ISO_DATETIME(A59,B59,C59)</f>
        <v>1900</v>
      </c>
      <c r="E59" s="11">
        <v>2</v>
      </c>
      <c r="F59" s="11">
        <v>29</v>
      </c>
      <c r="G59" s="11" t="str">
        <v/>
      </c>
      <c r="H59" s="73" t="str">
        <v/>
      </c>
    </row>
    <row r="60" spans="1:11" x14ac:dyDescent="0.25">
      <c r="A60" s="39" t="s">
        <v>41</v>
      </c>
      <c r="B60" s="61"/>
      <c r="C60" s="8"/>
      <c r="D60" s="213" cm="1">
        <f t="array" ref="D60:H60">CHRONO.PARSE_ISO_DATETIME(A60,B60,C60)</f>
        <v>2000</v>
      </c>
      <c r="E60" s="8">
        <v>2</v>
      </c>
      <c r="F60" s="8">
        <v>29</v>
      </c>
      <c r="G60" s="8" t="str">
        <v/>
      </c>
      <c r="H60" s="72" t="str">
        <v/>
      </c>
    </row>
    <row r="61" spans="1:11" x14ac:dyDescent="0.25">
      <c r="A61" s="53" t="s">
        <v>179</v>
      </c>
      <c r="B61" s="128"/>
      <c r="C61" s="35"/>
      <c r="D61" s="221" cm="1">
        <f t="array" ref="D61:H61">CHRONO.PARSE_ISO_DATETIME(A61,B61,C61)</f>
        <v>2023</v>
      </c>
      <c r="E61" s="35">
        <v>2</v>
      </c>
      <c r="F61" s="35">
        <v>18</v>
      </c>
      <c r="G61" s="35">
        <v>0.23194444444444445</v>
      </c>
      <c r="H61" s="126">
        <v>540</v>
      </c>
    </row>
    <row r="62" spans="1:11" x14ac:dyDescent="0.25">
      <c r="A62" s="39" t="s">
        <v>179</v>
      </c>
      <c r="B62" s="61">
        <v>1</v>
      </c>
      <c r="C62" s="8"/>
      <c r="D62" s="213" t="e" cm="1">
        <f t="array" ref="D62:H62">CHRONO.PARSE_ISO_DATETIME(A62,B62,C62)</f>
        <v>#VALUE!</v>
      </c>
      <c r="E62" s="8" t="e">
        <v>#VALUE!</v>
      </c>
      <c r="F62" s="8" t="e">
        <v>#VALUE!</v>
      </c>
      <c r="G62" s="8" t="e">
        <v>#VALUE!</v>
      </c>
      <c r="H62" s="72" t="e">
        <v>#VALUE!</v>
      </c>
    </row>
    <row r="63" spans="1:11" x14ac:dyDescent="0.25">
      <c r="A63" s="53" t="s">
        <v>259</v>
      </c>
      <c r="B63" s="128"/>
      <c r="C63" s="35"/>
      <c r="D63" s="221" cm="1">
        <f t="array" ref="D63:H63">CHRONO.PARSE_ISO_DATETIME(A63,B63,C63)</f>
        <v>2000</v>
      </c>
      <c r="E63" s="35">
        <v>2</v>
      </c>
      <c r="F63" s="35">
        <v>29</v>
      </c>
      <c r="G63" s="35">
        <v>1</v>
      </c>
      <c r="H63" s="126" t="str">
        <v/>
      </c>
    </row>
    <row r="64" spans="1:11" x14ac:dyDescent="0.25">
      <c r="A64" s="55" t="s">
        <v>44</v>
      </c>
      <c r="B64" s="64"/>
      <c r="C64" s="37"/>
      <c r="D64" s="271" cm="1">
        <f t="array" ref="D64:H64">CHRONO.PARSE_ISO_DATETIME(A64,B64,C64)</f>
        <v>2000</v>
      </c>
      <c r="E64" s="37">
        <v>2</v>
      </c>
      <c r="F64" s="37">
        <v>1</v>
      </c>
      <c r="G64" s="37" t="e">
        <v>#NUM!</v>
      </c>
      <c r="H64" s="127">
        <v>570</v>
      </c>
    </row>
    <row r="65" spans="1:8" x14ac:dyDescent="0.25">
      <c r="A65" s="53" t="s">
        <v>45</v>
      </c>
      <c r="B65" s="128"/>
      <c r="C65" s="35"/>
      <c r="D65" s="221" cm="1">
        <f t="array" ref="D65:H65">CHRONO.PARSE_ISO_DATETIME(A65,B65,C65)</f>
        <v>2000</v>
      </c>
      <c r="E65" s="35">
        <v>2</v>
      </c>
      <c r="F65" s="35">
        <v>29</v>
      </c>
      <c r="G65" s="35">
        <v>0.75</v>
      </c>
      <c r="H65" s="126">
        <v>0</v>
      </c>
    </row>
    <row r="66" spans="1:8" x14ac:dyDescent="0.25">
      <c r="A66" s="55" t="s">
        <v>60</v>
      </c>
      <c r="B66" s="64"/>
      <c r="C66" s="37"/>
      <c r="D66" s="271" cm="1">
        <f t="array" ref="D66:H66">CHRONO.PARSE_ISO_DATETIME(A66,B66,C66)</f>
        <v>2000</v>
      </c>
      <c r="E66" s="37">
        <v>2</v>
      </c>
      <c r="F66" s="37">
        <v>1</v>
      </c>
      <c r="G66" s="37">
        <v>0.99999998842592597</v>
      </c>
      <c r="H66" s="127">
        <v>570</v>
      </c>
    </row>
    <row r="67" spans="1:8" x14ac:dyDescent="0.25">
      <c r="A67" s="53" t="s">
        <v>125</v>
      </c>
      <c r="B67" s="128"/>
      <c r="C67" s="35"/>
      <c r="D67" s="221" cm="1">
        <f t="array" ref="D67:H67">CHRONO.PARSE_ISO_DATETIME(A67,B67,C67)</f>
        <v>2000</v>
      </c>
      <c r="E67" s="35">
        <v>2</v>
      </c>
      <c r="F67" s="35">
        <v>1</v>
      </c>
      <c r="G67" s="35">
        <v>1</v>
      </c>
      <c r="H67" s="126">
        <v>570</v>
      </c>
    </row>
    <row r="68" spans="1:8" x14ac:dyDescent="0.25">
      <c r="A68" s="55" t="s">
        <v>126</v>
      </c>
      <c r="B68" s="64"/>
      <c r="C68" s="37"/>
      <c r="D68" s="271" cm="1">
        <f t="array" ref="D68:H68">CHRONO.PARSE_ISO_DATETIME(A68,B68,C68)</f>
        <v>2000</v>
      </c>
      <c r="E68" s="37">
        <v>2</v>
      </c>
      <c r="F68" s="37">
        <v>1</v>
      </c>
      <c r="G68" s="37" t="str">
        <v/>
      </c>
      <c r="H68" s="127">
        <v>-570</v>
      </c>
    </row>
    <row r="69" spans="1:8" x14ac:dyDescent="0.25">
      <c r="A69" s="53" t="s">
        <v>291</v>
      </c>
      <c r="B69" s="128"/>
      <c r="C69" s="35"/>
      <c r="D69" s="221" t="str" cm="1">
        <f t="array" ref="D69:H69">CHRONO.PARSE_ISO_DATETIME(A69,B69,C69)</f>
        <v/>
      </c>
      <c r="E69" s="35" t="str">
        <v/>
      </c>
      <c r="F69" s="35" t="str">
        <v/>
      </c>
      <c r="G69" s="35">
        <v>0.70138888888888884</v>
      </c>
      <c r="H69" s="126">
        <v>-420</v>
      </c>
    </row>
    <row r="70" spans="1:8" x14ac:dyDescent="0.25">
      <c r="A70" s="55" t="s">
        <v>258</v>
      </c>
      <c r="B70" s="64"/>
      <c r="C70" s="37"/>
      <c r="D70" s="271" t="str" cm="1">
        <f t="array" ref="D70:H70">CHRONO.PARSE_ISO_DATETIME(A70,B70,C70)</f>
        <v/>
      </c>
      <c r="E70" s="37" t="str">
        <v/>
      </c>
      <c r="F70" s="37" t="str">
        <v/>
      </c>
      <c r="G70" s="37">
        <v>0.70138888888888884</v>
      </c>
      <c r="H70" s="127" t="e">
        <v>#NUM!</v>
      </c>
    </row>
    <row r="71" spans="1:8" x14ac:dyDescent="0.25">
      <c r="A71" s="53" t="s">
        <v>357</v>
      </c>
      <c r="B71" s="128"/>
      <c r="C71" s="35"/>
      <c r="D71" s="221" t="str" cm="1">
        <f t="array" ref="D71:H71">CHRONO.PARSE_ISO_DATETIME(A71,B71,C71)</f>
        <v/>
      </c>
      <c r="E71" s="35" t="str">
        <v/>
      </c>
      <c r="F71" s="35" t="str">
        <v/>
      </c>
      <c r="G71" s="35" t="e">
        <v>#N/A</v>
      </c>
      <c r="H71" s="126">
        <v>562.23333333333335</v>
      </c>
    </row>
    <row r="72" spans="1:8" x14ac:dyDescent="0.25">
      <c r="B72" s="45"/>
    </row>
    <row r="74" spans="1:8" ht="19.5" x14ac:dyDescent="0.3">
      <c r="A74" s="1" t="s">
        <v>390</v>
      </c>
    </row>
    <row r="76" spans="1:8" x14ac:dyDescent="0.25">
      <c r="A76" s="270" t="s">
        <v>5</v>
      </c>
      <c r="B76" s="40" t="s">
        <v>2</v>
      </c>
      <c r="C76" s="40" t="s">
        <v>3</v>
      </c>
      <c r="D76" s="23" t="s">
        <v>46</v>
      </c>
      <c r="E76" s="139" t="s">
        <v>561</v>
      </c>
      <c r="F76" s="139" t="s">
        <v>132</v>
      </c>
      <c r="G76" s="23" t="s">
        <v>175</v>
      </c>
    </row>
    <row r="77" spans="1:8" x14ac:dyDescent="0.25">
      <c r="A77" s="213"/>
      <c r="B77" s="8"/>
      <c r="C77" s="8"/>
      <c r="D77" s="8"/>
      <c r="E77" s="8"/>
      <c r="F77" s="72"/>
      <c r="G77" s="9" t="str" cm="1">
        <f t="array" ref="G77">CHRONO.FORMAT_ISO_DATETIME(A77:D77,E77,F77)</f>
        <v/>
      </c>
    </row>
    <row r="78" spans="1:8" x14ac:dyDescent="0.25">
      <c r="A78" s="214" t="s">
        <v>1</v>
      </c>
      <c r="B78" s="11"/>
      <c r="C78" s="11"/>
      <c r="D78" s="11"/>
      <c r="E78" s="11"/>
      <c r="F78" s="73"/>
      <c r="G78" s="12" t="e" cm="1">
        <f t="array" ref="G78">CHRONO.FORMAT_ISO_DATETIME(A78:D78,E78,F78)</f>
        <v>#VALUE!</v>
      </c>
    </row>
    <row r="79" spans="1:8" x14ac:dyDescent="0.25">
      <c r="A79" s="213">
        <v>2020</v>
      </c>
      <c r="B79" s="8"/>
      <c r="C79" s="8"/>
      <c r="D79" s="8"/>
      <c r="E79" s="8"/>
      <c r="F79" s="72"/>
      <c r="G79" s="9" t="str" cm="1">
        <f t="array" ref="G79">CHRONO.FORMAT_ISO_DATETIME(A79:D79,E79,F79)</f>
        <v>2020-01-01</v>
      </c>
    </row>
    <row r="80" spans="1:8" x14ac:dyDescent="0.25">
      <c r="A80" s="214"/>
      <c r="B80" s="11"/>
      <c r="C80" s="11"/>
      <c r="D80" s="11">
        <v>0.7</v>
      </c>
      <c r="E80" s="11">
        <v>570</v>
      </c>
      <c r="F80" s="73"/>
      <c r="G80" s="12" t="str" cm="1">
        <f t="array" ref="G80">CHRONO.FORMAT_ISO_DATETIME(A80:D80,E80,F80)</f>
        <v>T16:47+09:30</v>
      </c>
    </row>
    <row r="81" spans="1:7" x14ac:dyDescent="0.25">
      <c r="A81" s="213">
        <v>2020</v>
      </c>
      <c r="B81" s="8">
        <v>2</v>
      </c>
      <c r="C81" s="8">
        <v>29</v>
      </c>
      <c r="D81" s="8">
        <v>1</v>
      </c>
      <c r="E81" s="8"/>
      <c r="F81" s="72"/>
      <c r="G81" s="9" t="str" cm="1">
        <f t="array" ref="G81">CHRONO.FORMAT_ISO_DATETIME(A81:D81,E81,F81)</f>
        <v>2020-03-01T00:00</v>
      </c>
    </row>
    <row r="82" spans="1:7" x14ac:dyDescent="0.25">
      <c r="A82" s="214">
        <v>2020</v>
      </c>
      <c r="B82" s="11">
        <v>2</v>
      </c>
      <c r="C82" s="11">
        <v>29</v>
      </c>
      <c r="D82" s="11">
        <v>1</v>
      </c>
      <c r="E82" s="11"/>
      <c r="F82" s="126" t="s">
        <v>562</v>
      </c>
      <c r="G82" s="54" t="str" cm="1">
        <f t="array" ref="G82">CHRONO.FORMAT_ISO_DATETIME(A82:D82,E82,F82)</f>
        <v>2020-02-29T24:00</v>
      </c>
    </row>
    <row r="83" spans="1:7" x14ac:dyDescent="0.25">
      <c r="A83" s="213">
        <v>2020</v>
      </c>
      <c r="B83" s="8">
        <v>2</v>
      </c>
      <c r="C83" s="8">
        <v>29</v>
      </c>
      <c r="D83" s="8">
        <v>0.7</v>
      </c>
      <c r="E83" s="8"/>
      <c r="F83" s="72" t="s">
        <v>563</v>
      </c>
      <c r="G83" s="9" t="str" cm="1">
        <f t="array" ref="G83">CHRONO.FORMAT_ISO_DATETIME(A83:D83,E83,F83)</f>
        <v>2020-03-01</v>
      </c>
    </row>
    <row r="84" spans="1:7" x14ac:dyDescent="0.25">
      <c r="A84" s="214"/>
      <c r="B84" s="11"/>
      <c r="C84" s="11"/>
      <c r="D84" s="11">
        <v>1</v>
      </c>
      <c r="E84" s="11"/>
      <c r="F84" s="126"/>
      <c r="G84" s="54" t="str" cm="1">
        <f t="array" ref="G84">CHRONO.FORMAT_ISO_DATETIME(A84:D84,E84,F84)</f>
        <v>T00:00</v>
      </c>
    </row>
    <row r="85" spans="1:7" x14ac:dyDescent="0.25">
      <c r="A85" s="213">
        <v>2020</v>
      </c>
      <c r="B85" s="8"/>
      <c r="C85" s="8"/>
      <c r="D85" s="8">
        <v>0.25</v>
      </c>
      <c r="E85" s="8">
        <v>0</v>
      </c>
      <c r="F85" s="127" t="s">
        <v>564</v>
      </c>
      <c r="G85" s="56" t="str" cm="1">
        <f t="array" ref="G85">CHRONO.FORMAT_ISO_DATETIME(A85:D85,E85,F85)</f>
        <v>20200101T0600Z</v>
      </c>
    </row>
    <row r="86" spans="1:7" x14ac:dyDescent="0.25">
      <c r="A86" s="214">
        <v>2020</v>
      </c>
      <c r="B86" s="11"/>
      <c r="C86" s="11"/>
      <c r="D86" s="11"/>
      <c r="E86" s="11"/>
      <c r="F86" s="126" t="s">
        <v>546</v>
      </c>
      <c r="G86" s="54" t="str" cm="1">
        <f t="array" ref="G86">CHRONO.FORMAT_ISO_DATETIME(A86:D86,E86,F86)</f>
        <v>+2020-01-01</v>
      </c>
    </row>
    <row r="87" spans="1:7" x14ac:dyDescent="0.25">
      <c r="A87" s="251">
        <v>2024</v>
      </c>
      <c r="B87" s="15"/>
      <c r="C87" s="15">
        <v>31</v>
      </c>
      <c r="D87" s="15"/>
      <c r="E87" s="15"/>
      <c r="F87" s="369"/>
      <c r="G87" s="56" t="e" cm="1">
        <f t="array" ref="G87">CHRONO.FORMAT_ISO_DATETIME(A87:D87,E87,F87)</f>
        <v>#NUM!</v>
      </c>
    </row>
    <row r="90" spans="1:7" ht="19.5" x14ac:dyDescent="0.3">
      <c r="A90" s="1" t="s">
        <v>605</v>
      </c>
      <c r="F90" s="1"/>
    </row>
    <row r="92" spans="1:7" x14ac:dyDescent="0.25">
      <c r="A92" s="21" t="s">
        <v>565</v>
      </c>
      <c r="B92" s="119" t="s">
        <v>603</v>
      </c>
      <c r="C92" s="270" t="s">
        <v>34</v>
      </c>
      <c r="D92" s="40" t="s">
        <v>11</v>
      </c>
      <c r="E92" s="40" t="s">
        <v>12</v>
      </c>
      <c r="F92" s="139" t="s">
        <v>506</v>
      </c>
    </row>
    <row r="93" spans="1:7" x14ac:dyDescent="0.25">
      <c r="A93" s="7"/>
      <c r="B93" s="72"/>
      <c r="C93" s="213" t="str" cm="1">
        <f t="array" ref="C93:F93">CHRONO.PARSE_DATETIME(A93,B93)</f>
        <v/>
      </c>
      <c r="D93" s="8" t="str">
        <v/>
      </c>
      <c r="E93" s="8" t="str">
        <v/>
      </c>
      <c r="F93" s="72" t="str">
        <v/>
      </c>
    </row>
    <row r="94" spans="1:7" x14ac:dyDescent="0.25">
      <c r="A94" s="283" t="s">
        <v>486</v>
      </c>
      <c r="B94" s="372"/>
      <c r="C94" s="214" t="e" cm="1">
        <f t="array" ref="C94:F94">CHRONO.PARSE_DATETIME(A94,B94)</f>
        <v>#VALUE!</v>
      </c>
      <c r="D94" s="11" t="e">
        <v>#VALUE!</v>
      </c>
      <c r="E94" s="11" t="e">
        <v>#VALUE!</v>
      </c>
      <c r="F94" s="73" t="e">
        <v>#VALUE!</v>
      </c>
    </row>
    <row r="95" spans="1:7" x14ac:dyDescent="0.25">
      <c r="A95" s="49" t="e">
        <v>#NUM!</v>
      </c>
      <c r="B95" s="373"/>
      <c r="C95" s="213" t="e" cm="1">
        <f t="array" ref="C95:F95">CHRONO.PARSE_DATETIME(A95,B95)</f>
        <v>#NUM!</v>
      </c>
      <c r="D95" s="8" t="e">
        <v>#NUM!</v>
      </c>
      <c r="E95" s="8" t="e">
        <v>#NUM!</v>
      </c>
      <c r="F95" s="72" t="e">
        <v>#NUM!</v>
      </c>
    </row>
    <row r="96" spans="1:7" x14ac:dyDescent="0.25">
      <c r="A96" s="10" t="s">
        <v>379</v>
      </c>
      <c r="B96" s="73"/>
      <c r="C96" s="214" t="str" cm="1">
        <f t="array" ref="C96:F96">CHRONO.PARSE_DATETIME(A96,B96)</f>
        <v/>
      </c>
      <c r="D96" s="11" t="str">
        <v/>
      </c>
      <c r="E96" s="11" t="str">
        <v/>
      </c>
      <c r="F96" s="73">
        <v>0.70833333333333337</v>
      </c>
    </row>
    <row r="97" spans="1:6" x14ac:dyDescent="0.25">
      <c r="A97" s="7" t="s">
        <v>566</v>
      </c>
      <c r="B97" s="72"/>
      <c r="C97" s="213" cm="1">
        <f t="array" ref="C97:F97">CHRONO.PARSE_DATETIME(A97,B97)</f>
        <v>2024</v>
      </c>
      <c r="D97" s="8">
        <v>1</v>
      </c>
      <c r="E97" s="8">
        <v>25</v>
      </c>
      <c r="F97" s="72">
        <v>0.95833333333333337</v>
      </c>
    </row>
    <row r="98" spans="1:6" x14ac:dyDescent="0.25">
      <c r="A98" s="50" t="s">
        <v>567</v>
      </c>
      <c r="B98" s="374"/>
      <c r="C98" s="214" cm="1">
        <f t="array" ref="C98:F98">CHRONO.PARSE_DATETIME(A98,B98)</f>
        <v>2024</v>
      </c>
      <c r="D98" s="11">
        <v>12</v>
      </c>
      <c r="E98" s="11">
        <v>1</v>
      </c>
      <c r="F98" s="73">
        <v>0.20833333333333334</v>
      </c>
    </row>
    <row r="99" spans="1:6" x14ac:dyDescent="0.25">
      <c r="A99" s="51" t="s">
        <v>568</v>
      </c>
      <c r="B99" s="157"/>
      <c r="C99" s="251" cm="1">
        <f t="array" ref="C99:F99">CHRONO.PARSE_DATETIME(A99,B99)</f>
        <v>2024</v>
      </c>
      <c r="D99" s="15">
        <v>12</v>
      </c>
      <c r="E99" s="15">
        <v>1</v>
      </c>
      <c r="F99" s="74">
        <v>0.20833333333333334</v>
      </c>
    </row>
    <row r="100" spans="1:6" x14ac:dyDescent="0.25">
      <c r="A100" s="52" t="s">
        <v>571</v>
      </c>
      <c r="B100" s="375"/>
      <c r="C100" s="371" cm="1">
        <f t="array" ref="C100:F100">CHRONO.PARSE_DATETIME(A100,B100)</f>
        <v>-2020</v>
      </c>
      <c r="D100" s="18">
        <v>12</v>
      </c>
      <c r="E100" s="18">
        <v>1</v>
      </c>
      <c r="F100" s="76">
        <v>1</v>
      </c>
    </row>
    <row r="101" spans="1:6" x14ac:dyDescent="0.25">
      <c r="A101" s="51" t="s">
        <v>569</v>
      </c>
      <c r="B101" s="157"/>
      <c r="C101" s="251" cm="1">
        <f t="array" ref="C101:F101">CHRONO.PARSE_DATETIME(A101,B101)</f>
        <v>2024</v>
      </c>
      <c r="D101" s="15">
        <v>12</v>
      </c>
      <c r="E101" s="15">
        <v>1</v>
      </c>
      <c r="F101" s="74" t="str">
        <v/>
      </c>
    </row>
    <row r="102" spans="1:6" x14ac:dyDescent="0.25">
      <c r="A102" s="52" t="s">
        <v>570</v>
      </c>
      <c r="B102" s="375"/>
      <c r="C102" s="371" t="e" cm="1">
        <f t="array" ref="C102:F102">CHRONO.PARSE_DATETIME(A102,B102)</f>
        <v>#VALUE!</v>
      </c>
      <c r="D102" s="18" t="e">
        <v>#VALUE!</v>
      </c>
      <c r="E102" s="18" t="e">
        <v>#VALUE!</v>
      </c>
      <c r="F102" s="76" t="str">
        <v/>
      </c>
    </row>
    <row r="103" spans="1:6" x14ac:dyDescent="0.25">
      <c r="A103" s="51" t="s">
        <v>606</v>
      </c>
      <c r="B103" s="157">
        <v>1</v>
      </c>
      <c r="C103" s="251" cm="1">
        <f t="array" ref="C103:F103">CHRONO.PARSE_DATETIME(A103,B103)</f>
        <v>-2023</v>
      </c>
      <c r="D103" s="15">
        <v>10</v>
      </c>
      <c r="E103" s="15">
        <v>31</v>
      </c>
      <c r="F103" s="74">
        <v>0.5416666550925926</v>
      </c>
    </row>
    <row r="104" spans="1:6" x14ac:dyDescent="0.25">
      <c r="A104" s="52" t="s">
        <v>607</v>
      </c>
      <c r="B104" s="159">
        <v>1</v>
      </c>
      <c r="C104" s="371" cm="1">
        <f t="array" ref="C104:F104">CHRONO.PARSE_DATETIME(A104,B104)</f>
        <v>2023</v>
      </c>
      <c r="D104" s="18">
        <v>10</v>
      </c>
      <c r="E104" s="18">
        <v>31</v>
      </c>
      <c r="F104" s="76">
        <v>1</v>
      </c>
    </row>
    <row r="106" spans="1:6" x14ac:dyDescent="0.25">
      <c r="A106" s="363"/>
    </row>
    <row r="107" spans="1:6" ht="19.5" x14ac:dyDescent="0.3">
      <c r="A107" s="1" t="s">
        <v>600</v>
      </c>
    </row>
    <row r="109" spans="1:6" x14ac:dyDescent="0.25">
      <c r="A109" s="40" t="s">
        <v>0</v>
      </c>
      <c r="B109" s="40" t="s">
        <v>2</v>
      </c>
      <c r="C109" s="139" t="s">
        <v>3</v>
      </c>
      <c r="D109" s="23" t="s">
        <v>46</v>
      </c>
      <c r="E109" s="40" t="s">
        <v>132</v>
      </c>
      <c r="F109" s="281" t="s">
        <v>601</v>
      </c>
    </row>
    <row r="110" spans="1:6" x14ac:dyDescent="0.25">
      <c r="A110" s="7"/>
      <c r="B110" s="8"/>
      <c r="C110" s="8"/>
      <c r="D110" s="8"/>
      <c r="E110" s="8"/>
      <c r="F110" s="162" t="str" cm="1">
        <f t="array" ref="F110">CHRONO.FORMAT_DATETIME(A110:D110,E110)</f>
        <v/>
      </c>
    </row>
    <row r="111" spans="1:6" x14ac:dyDescent="0.25">
      <c r="A111" s="10" t="s">
        <v>1</v>
      </c>
      <c r="B111" s="11"/>
      <c r="C111" s="11"/>
      <c r="D111" s="11"/>
      <c r="E111" s="11"/>
      <c r="F111" s="163" t="e" cm="1">
        <f t="array" ref="F111">CHRONO.FORMAT_DATETIME(A111:D111,E111)</f>
        <v>#VALUE!</v>
      </c>
    </row>
    <row r="112" spans="1:6" x14ac:dyDescent="0.25">
      <c r="A112" s="7"/>
      <c r="B112" s="8" t="e">
        <v>#NUM!</v>
      </c>
      <c r="C112" s="8"/>
      <c r="D112" s="8"/>
      <c r="E112" s="8"/>
      <c r="F112" s="162" t="e" cm="1">
        <f t="array" ref="F112">CHRONO.FORMAT_DATETIME(A112:D112,E112)</f>
        <v>#NUM!</v>
      </c>
    </row>
    <row r="113" spans="1:10" x14ac:dyDescent="0.25">
      <c r="A113" s="10"/>
      <c r="B113" s="11"/>
      <c r="C113" s="11"/>
      <c r="D113" s="11">
        <v>0.5</v>
      </c>
      <c r="E113" s="42"/>
      <c r="F113" s="163" t="e" cm="1">
        <f t="array" ref="F113">CHRONO.FORMAT_DATETIME(A113:D113,E113)</f>
        <v>#NUM!</v>
      </c>
    </row>
    <row r="114" spans="1:10" x14ac:dyDescent="0.25">
      <c r="A114" s="7">
        <v>2024</v>
      </c>
      <c r="B114" s="8"/>
      <c r="C114" s="8"/>
      <c r="D114" s="8"/>
      <c r="E114" s="8"/>
      <c r="F114" s="162" t="str" cm="1">
        <f t="array" ref="F114">CHRONO.FORMAT_DATETIME(A114:D114,E114)</f>
        <v>1/1/2024</v>
      </c>
    </row>
    <row r="115" spans="1:10" x14ac:dyDescent="0.25">
      <c r="A115" s="57">
        <v>2024</v>
      </c>
      <c r="B115" s="35">
        <v>10</v>
      </c>
      <c r="C115" s="35"/>
      <c r="D115" s="35">
        <v>0.2</v>
      </c>
      <c r="E115" s="35" t="s">
        <v>645</v>
      </c>
      <c r="F115" s="166" t="str" cm="1">
        <f t="array" ref="F115">CHRONO.FORMAT_DATETIME(A115:D115,E115)</f>
        <v>10/1/2024 4:48</v>
      </c>
    </row>
    <row r="116" spans="1:10" x14ac:dyDescent="0.25">
      <c r="A116" s="7">
        <v>2023</v>
      </c>
      <c r="B116" s="8">
        <v>2</v>
      </c>
      <c r="C116" s="8">
        <v>29</v>
      </c>
      <c r="D116" s="8"/>
      <c r="E116" s="8"/>
      <c r="F116" s="162" t="e" cm="1">
        <f t="array" ref="F116">CHRONO.FORMAT_DATETIME(A116:D116,E116)</f>
        <v>#NUM!</v>
      </c>
    </row>
    <row r="117" spans="1:10" x14ac:dyDescent="0.25">
      <c r="A117" s="57">
        <v>2024</v>
      </c>
      <c r="B117" s="35">
        <v>5</v>
      </c>
      <c r="C117" s="35">
        <v>14</v>
      </c>
      <c r="D117" s="35">
        <v>0.75</v>
      </c>
      <c r="E117" s="35" t="s">
        <v>609</v>
      </c>
      <c r="F117" s="166" t="str" cm="1">
        <f t="array" ref="F117">CHRONO.FORMAT_DATETIME(A117:D117,E117)</f>
        <v>14/05/2024 18:00</v>
      </c>
    </row>
    <row r="118" spans="1:10" x14ac:dyDescent="0.25">
      <c r="A118" s="350">
        <v>2024</v>
      </c>
      <c r="B118" s="37">
        <v>6</v>
      </c>
      <c r="C118" s="37">
        <v>30</v>
      </c>
      <c r="D118" s="37">
        <v>1.0001</v>
      </c>
      <c r="E118" s="64" t="s">
        <v>646</v>
      </c>
      <c r="F118" s="370" t="str" cm="1">
        <f t="array" ref="F118">CHRONO.FORMAT_DATETIME(A118:D118,E118)</f>
        <v xml:space="preserve">01-07-2024 </v>
      </c>
    </row>
    <row r="119" spans="1:10" x14ac:dyDescent="0.25">
      <c r="A119" s="57">
        <v>2024</v>
      </c>
      <c r="B119" s="35">
        <v>10</v>
      </c>
      <c r="C119" s="35">
        <v>1</v>
      </c>
      <c r="D119" s="35">
        <v>0.1</v>
      </c>
      <c r="E119" s="35" t="s">
        <v>608</v>
      </c>
      <c r="F119" s="166" t="str" cm="1">
        <f t="array" ref="F119">CHRONO.FORMAT_DATETIME(A119:D119,E119)</f>
        <v>01/10/2024 02:24:00 AM</v>
      </c>
    </row>
    <row r="120" spans="1:10" x14ac:dyDescent="0.25">
      <c r="A120" s="363"/>
    </row>
    <row r="121" spans="1:10" x14ac:dyDescent="0.25">
      <c r="A121" s="363"/>
    </row>
    <row r="122" spans="1:10" ht="19.5" x14ac:dyDescent="0.3">
      <c r="A122" s="1" t="s">
        <v>462</v>
      </c>
    </row>
    <row r="124" spans="1:10" x14ac:dyDescent="0.25">
      <c r="A124" s="21" t="s">
        <v>33</v>
      </c>
      <c r="B124" s="40" t="s">
        <v>34</v>
      </c>
      <c r="C124" s="40" t="s">
        <v>11</v>
      </c>
      <c r="D124" s="40" t="s">
        <v>12</v>
      </c>
      <c r="E124" s="139" t="s">
        <v>124</v>
      </c>
      <c r="F124" s="139" t="s">
        <v>506</v>
      </c>
    </row>
    <row r="125" spans="1:10" x14ac:dyDescent="0.25">
      <c r="A125" s="7"/>
      <c r="B125" s="8" t="str" cm="1">
        <f t="array" ref="B125:F125">CHRONO.PARSE_LITERARY_DATETIME(A125)</f>
        <v/>
      </c>
      <c r="C125" s="8" t="str">
        <v/>
      </c>
      <c r="D125" s="8" t="str">
        <v/>
      </c>
      <c r="E125" s="8" t="str">
        <v/>
      </c>
      <c r="F125" s="72" t="str">
        <v/>
      </c>
    </row>
    <row r="126" spans="1:10" x14ac:dyDescent="0.25">
      <c r="A126" s="283" t="s">
        <v>486</v>
      </c>
      <c r="B126" s="11" t="e" cm="1">
        <f t="array" ref="B126">CHRONO.PARSE_LITERARY_DATETIME(A126)</f>
        <v>#VALUE!</v>
      </c>
      <c r="C126" s="11"/>
      <c r="D126" s="11"/>
      <c r="E126" s="11"/>
      <c r="F126" s="73"/>
    </row>
    <row r="127" spans="1:10" x14ac:dyDescent="0.25">
      <c r="A127" s="49" t="s">
        <v>379</v>
      </c>
      <c r="B127" s="8" t="str" cm="1">
        <f t="array" ref="B127:F127">CHRONO.PARSE_LITERARY_DATETIME(A127)</f>
        <v/>
      </c>
      <c r="C127" s="8" t="str">
        <v/>
      </c>
      <c r="D127" s="8" t="str">
        <v/>
      </c>
      <c r="E127" s="8" t="str">
        <v/>
      </c>
      <c r="F127" s="72">
        <v>0.70833333333333337</v>
      </c>
      <c r="J127" s="347"/>
    </row>
    <row r="128" spans="1:10" x14ac:dyDescent="0.25">
      <c r="A128" s="10" t="s">
        <v>393</v>
      </c>
      <c r="B128" s="11" t="str" cm="1">
        <f t="array" ref="B128:F128">CHRONO.PARSE_LITERARY_DATETIME(A128)</f>
        <v/>
      </c>
      <c r="C128" s="11">
        <v>1</v>
      </c>
      <c r="D128" s="11">
        <v>20</v>
      </c>
      <c r="E128" s="11" t="str">
        <v/>
      </c>
      <c r="F128" s="73" t="str">
        <v/>
      </c>
    </row>
    <row r="129" spans="1:12" x14ac:dyDescent="0.25">
      <c r="A129" s="7" t="s">
        <v>36</v>
      </c>
      <c r="B129" s="8" cm="1">
        <f t="array" ref="B129:F129">CHRONO.PARSE_LITERARY_DATETIME(A129)</f>
        <v>2000</v>
      </c>
      <c r="C129" s="8">
        <v>1</v>
      </c>
      <c r="D129" s="8">
        <v>25</v>
      </c>
      <c r="E129" s="8" t="str">
        <v/>
      </c>
      <c r="F129" s="72" t="str">
        <v/>
      </c>
    </row>
    <row r="130" spans="1:12" x14ac:dyDescent="0.25">
      <c r="A130" s="50" t="s">
        <v>833</v>
      </c>
      <c r="B130" s="11" cm="1">
        <f t="array" ref="B130:F130">CHRONO.PARSE_LITERARY_DATETIME(A130)</f>
        <v>2020</v>
      </c>
      <c r="C130" s="11">
        <v>2</v>
      </c>
      <c r="D130" s="11">
        <v>3</v>
      </c>
      <c r="E130" s="11" t="str">
        <v/>
      </c>
      <c r="F130" s="73">
        <v>0.99998842592592596</v>
      </c>
      <c r="K130" s="46"/>
    </row>
    <row r="131" spans="1:12" x14ac:dyDescent="0.25">
      <c r="A131" s="51" t="s">
        <v>599</v>
      </c>
      <c r="B131" s="15" cm="1">
        <f t="array" ref="B131:F131">CHRONO.PARSE_LITERARY_DATETIME(A131)</f>
        <v>2023</v>
      </c>
      <c r="C131" s="15">
        <v>3</v>
      </c>
      <c r="D131" s="15" t="str">
        <v/>
      </c>
      <c r="E131" s="15" t="str">
        <v/>
      </c>
      <c r="F131" s="74" t="str">
        <v/>
      </c>
      <c r="K131" s="46"/>
      <c r="L131" s="102"/>
    </row>
    <row r="132" spans="1:12" x14ac:dyDescent="0.25">
      <c r="A132" s="52" t="s">
        <v>37</v>
      </c>
      <c r="B132" s="18" t="str" cm="1">
        <f t="array" ref="B132:F132">CHRONO.PARSE_LITERARY_DATETIME(A132)</f>
        <v/>
      </c>
      <c r="C132" s="18">
        <v>11</v>
      </c>
      <c r="D132" s="18">
        <v>20</v>
      </c>
      <c r="E132" s="18" t="str">
        <v/>
      </c>
      <c r="F132" s="76">
        <v>0.66666666666666663</v>
      </c>
    </row>
    <row r="133" spans="1:12" x14ac:dyDescent="0.25">
      <c r="A133" s="51" t="s">
        <v>64</v>
      </c>
      <c r="B133" s="15" cm="1">
        <f t="array" ref="B133:F133">CHRONO.PARSE_LITERARY_DATETIME(A133)</f>
        <v>-600</v>
      </c>
      <c r="C133" s="15">
        <v>7</v>
      </c>
      <c r="D133" s="15">
        <v>25</v>
      </c>
      <c r="E133" s="15" t="str">
        <v/>
      </c>
      <c r="F133" s="74" t="str">
        <v/>
      </c>
      <c r="K133" s="306"/>
    </row>
    <row r="134" spans="1:12" x14ac:dyDescent="0.25">
      <c r="A134" s="52" t="s">
        <v>63</v>
      </c>
      <c r="B134" s="18" cm="1">
        <f t="array" ref="B134:F134">CHRONO.PARSE_LITERARY_DATETIME(A134)</f>
        <v>20</v>
      </c>
      <c r="C134" s="18">
        <v>3</v>
      </c>
      <c r="D134" s="18" t="str">
        <v/>
      </c>
      <c r="E134" s="18" t="str">
        <v/>
      </c>
      <c r="F134" s="76" t="str">
        <v/>
      </c>
    </row>
    <row r="135" spans="1:12" x14ac:dyDescent="0.25">
      <c r="A135" s="51" t="s">
        <v>394</v>
      </c>
      <c r="B135" s="15" cm="1">
        <f t="array" ref="B135:F135">CHRONO.PARSE_LITERARY_DATETIME(A135)</f>
        <v>-44</v>
      </c>
      <c r="C135" s="15">
        <v>3</v>
      </c>
      <c r="D135" s="15">
        <v>25</v>
      </c>
      <c r="E135" s="15" t="str">
        <v/>
      </c>
      <c r="F135" s="74">
        <v>0.53138888888888891</v>
      </c>
    </row>
    <row r="136" spans="1:12" x14ac:dyDescent="0.25">
      <c r="A136" s="52" t="s">
        <v>38</v>
      </c>
      <c r="B136" s="18" cm="1">
        <f t="array" ref="B136:F136">CHRONO.PARSE_LITERARY_DATETIME(A136)</f>
        <v>2023</v>
      </c>
      <c r="C136" s="18">
        <v>3</v>
      </c>
      <c r="D136" s="18" t="str">
        <v/>
      </c>
      <c r="E136" s="18" t="str">
        <v/>
      </c>
      <c r="F136" s="76" t="str">
        <v/>
      </c>
      <c r="K136" s="46"/>
    </row>
    <row r="137" spans="1:12" x14ac:dyDescent="0.25">
      <c r="A137" s="51" t="s">
        <v>39</v>
      </c>
      <c r="B137" s="15" t="str" cm="1">
        <f t="array" ref="B137:F137">CHRONO.PARSE_LITERARY_DATETIME(A137)</f>
        <v/>
      </c>
      <c r="C137" s="15">
        <v>3</v>
      </c>
      <c r="D137" s="15" t="str">
        <v/>
      </c>
      <c r="E137" s="15" t="str">
        <v/>
      </c>
      <c r="F137" s="74">
        <v>0.70833333333333337</v>
      </c>
    </row>
    <row r="138" spans="1:12" x14ac:dyDescent="0.25">
      <c r="A138" s="50" t="s">
        <v>395</v>
      </c>
      <c r="B138" s="11" t="str" cm="1">
        <f t="array" ref="B138:F138">CHRONO.PARSE_LITERARY_DATETIME(A138)</f>
        <v/>
      </c>
      <c r="C138" s="11">
        <v>11</v>
      </c>
      <c r="D138" s="11">
        <v>4</v>
      </c>
      <c r="E138" s="11">
        <v>2</v>
      </c>
      <c r="F138" s="73" t="str">
        <v/>
      </c>
    </row>
    <row r="139" spans="1:12" x14ac:dyDescent="0.25">
      <c r="A139" s="51" t="s">
        <v>410</v>
      </c>
      <c r="B139" s="15" t="str" cm="1">
        <f t="array" ref="B139:F139">CHRONO.PARSE_LITERARY_DATETIME(A139)</f>
        <v/>
      </c>
      <c r="C139" s="15" t="str">
        <v/>
      </c>
      <c r="D139" s="15">
        <v>7</v>
      </c>
      <c r="E139" s="15" t="str">
        <v/>
      </c>
      <c r="F139" s="74">
        <v>0.125</v>
      </c>
    </row>
    <row r="140" spans="1:12" x14ac:dyDescent="0.25">
      <c r="A140" s="50" t="s">
        <v>129</v>
      </c>
      <c r="B140" s="11" t="e" cm="1">
        <f t="array" ref="B140">CHRONO.PARSE_LITERARY_DATETIME(A140)</f>
        <v>#NUM!</v>
      </c>
      <c r="C140" s="11"/>
      <c r="D140" s="11"/>
      <c r="E140" s="11"/>
      <c r="F140" s="73"/>
    </row>
    <row r="141" spans="1:12" x14ac:dyDescent="0.25">
      <c r="A141" s="51" t="s">
        <v>387</v>
      </c>
      <c r="B141" s="15" cm="1">
        <f t="array" ref="B141:F141">CHRONO.PARSE_LITERARY_DATETIME(A141)</f>
        <v>2023</v>
      </c>
      <c r="C141" s="15">
        <v>4</v>
      </c>
      <c r="D141" s="15">
        <v>30</v>
      </c>
      <c r="E141" s="15">
        <v>7</v>
      </c>
      <c r="F141" s="74" t="str">
        <v/>
      </c>
      <c r="J141" s="46"/>
    </row>
    <row r="142" spans="1:12" x14ac:dyDescent="0.25">
      <c r="A142" s="52" t="s">
        <v>461</v>
      </c>
      <c r="B142" s="18" cm="1">
        <f t="array" ref="B142:F142">CHRONO.PARSE_LITERARY_DATETIME(A142)</f>
        <v>2020</v>
      </c>
      <c r="C142" s="18">
        <v>2</v>
      </c>
      <c r="D142" s="18">
        <v>29</v>
      </c>
      <c r="E142" s="18" t="str">
        <v/>
      </c>
      <c r="F142" s="76">
        <v>1</v>
      </c>
    </row>
    <row r="143" spans="1:12" x14ac:dyDescent="0.25">
      <c r="A143" s="51" t="s">
        <v>407</v>
      </c>
      <c r="B143" s="15" cm="1">
        <f t="array" ref="B143:F143">CHRONO.PARSE_LITERARY_DATETIME(A143)</f>
        <v>2000</v>
      </c>
      <c r="C143" s="15">
        <v>1</v>
      </c>
      <c r="D143" s="15">
        <v>1</v>
      </c>
      <c r="E143" s="15" t="e">
        <v>#NUM!</v>
      </c>
      <c r="F143" s="74">
        <v>0.91666666666666663</v>
      </c>
    </row>
    <row r="144" spans="1:12" x14ac:dyDescent="0.25">
      <c r="A144" s="52" t="s">
        <v>380</v>
      </c>
      <c r="B144" s="18" cm="1">
        <f t="array" ref="B144:F144">CHRONO.PARSE_LITERARY_DATETIME(A144)</f>
        <v>2000</v>
      </c>
      <c r="C144" s="18" t="str">
        <v/>
      </c>
      <c r="D144" s="18">
        <v>14</v>
      </c>
      <c r="E144" s="18" t="str">
        <v/>
      </c>
      <c r="F144" s="76">
        <v>0.41666666666666669</v>
      </c>
    </row>
    <row r="145" spans="1:8" x14ac:dyDescent="0.25">
      <c r="A145" s="51" t="s">
        <v>485</v>
      </c>
      <c r="B145" s="15" t="e" cm="1">
        <f t="array" ref="B145">CHRONO.PARSE_LITERARY_DATETIME(A145)</f>
        <v>#VALUE!</v>
      </c>
      <c r="C145" s="15"/>
      <c r="D145" s="15"/>
      <c r="E145" s="15"/>
      <c r="F145" s="74"/>
    </row>
    <row r="146" spans="1:8" x14ac:dyDescent="0.25">
      <c r="C146" s="46"/>
    </row>
    <row r="147" spans="1:8" x14ac:dyDescent="0.25">
      <c r="C147" s="46"/>
    </row>
    <row r="148" spans="1:8" ht="19.5" x14ac:dyDescent="0.3">
      <c r="A148" s="1" t="s">
        <v>730</v>
      </c>
      <c r="C148" s="46"/>
    </row>
    <row r="149" spans="1:8" x14ac:dyDescent="0.25">
      <c r="C149" s="46"/>
    </row>
    <row r="150" spans="1:8" x14ac:dyDescent="0.25">
      <c r="A150" s="26" t="s">
        <v>5</v>
      </c>
      <c r="B150" s="40" t="s">
        <v>2</v>
      </c>
      <c r="C150" s="40" t="s">
        <v>3</v>
      </c>
      <c r="D150" s="139" t="s">
        <v>476</v>
      </c>
      <c r="E150" s="139" t="s">
        <v>46</v>
      </c>
      <c r="F150" s="451" t="s">
        <v>132</v>
      </c>
      <c r="G150" s="459" t="s">
        <v>687</v>
      </c>
      <c r="H150" s="362" t="s">
        <v>729</v>
      </c>
    </row>
    <row r="151" spans="1:8" x14ac:dyDescent="0.25">
      <c r="A151" s="7"/>
      <c r="B151" s="8"/>
      <c r="C151" s="8"/>
      <c r="D151" s="8"/>
      <c r="E151" s="72"/>
      <c r="F151" s="213"/>
      <c r="G151" s="8"/>
      <c r="H151" s="208" t="str" cm="1">
        <f t="array" ref="H151">CHRONO.FORMAT_LITERARY_DATETIME(A151:E151,F151,G151)</f>
        <v/>
      </c>
    </row>
    <row r="152" spans="1:8" x14ac:dyDescent="0.25">
      <c r="A152" s="10" t="s">
        <v>1</v>
      </c>
      <c r="B152" s="11"/>
      <c r="C152" s="11"/>
      <c r="D152" s="11"/>
      <c r="E152" s="73"/>
      <c r="F152" s="214"/>
      <c r="G152" s="11"/>
      <c r="H152" s="209" t="e" cm="1">
        <f t="array" ref="H152">CHRONO.FORMAT_LITERARY_DATETIME(A152:E152,F152,G152)</f>
        <v>#VALUE!</v>
      </c>
    </row>
    <row r="153" spans="1:8" x14ac:dyDescent="0.25">
      <c r="A153" s="7"/>
      <c r="B153" s="8" t="e">
        <v>#NUM!</v>
      </c>
      <c r="C153" s="8"/>
      <c r="D153" s="8"/>
      <c r="E153" s="72"/>
      <c r="F153" s="213"/>
      <c r="G153" s="8"/>
      <c r="H153" s="208" t="e" cm="1">
        <f t="array" ref="H153">CHRONO.FORMAT_LITERARY_DATETIME(A153:E153,F153,G153)</f>
        <v>#NUM!</v>
      </c>
    </row>
    <row r="154" spans="1:8" x14ac:dyDescent="0.25">
      <c r="A154" s="10">
        <v>2024</v>
      </c>
      <c r="B154" s="11"/>
      <c r="C154" s="11"/>
      <c r="D154" s="11"/>
      <c r="E154" s="73"/>
      <c r="F154" s="214"/>
      <c r="G154" s="11"/>
      <c r="H154" s="209" t="str" cm="1">
        <f t="array" ref="H154">CHRONO.FORMAT_LITERARY_DATETIME(A154:E154,F154,G154)</f>
        <v>2024</v>
      </c>
    </row>
    <row r="155" spans="1:8" x14ac:dyDescent="0.25">
      <c r="A155" s="7">
        <v>2024</v>
      </c>
      <c r="B155" s="8">
        <v>3</v>
      </c>
      <c r="C155" s="8"/>
      <c r="D155" s="8">
        <v>4</v>
      </c>
      <c r="E155" s="72"/>
      <c r="F155" s="213" t="s">
        <v>99</v>
      </c>
      <c r="G155" s="8"/>
      <c r="H155" s="208" t="str" cm="1">
        <f t="array" ref="H155">CHRONO.FORMAT_LITERARY_DATETIME(A155:E155,F155,G155)</f>
        <v>Thursday, March, 2024</v>
      </c>
    </row>
    <row r="156" spans="1:8" x14ac:dyDescent="0.25">
      <c r="A156" s="10"/>
      <c r="B156" s="11">
        <v>4</v>
      </c>
      <c r="C156" s="11">
        <v>3</v>
      </c>
      <c r="D156" s="11">
        <v>2</v>
      </c>
      <c r="E156" s="73"/>
      <c r="F156" s="214" t="s">
        <v>99</v>
      </c>
      <c r="G156" s="11"/>
      <c r="H156" s="209" t="str" cm="1">
        <f t="array" ref="H156">CHRONO.FORMAT_LITERARY_DATETIME(A156:E156,F156,G156)</f>
        <v>Tuesday, April 3rd</v>
      </c>
    </row>
    <row r="157" spans="1:8" x14ac:dyDescent="0.25">
      <c r="A157" s="27"/>
      <c r="B157" s="15">
        <v>4</v>
      </c>
      <c r="C157" s="15"/>
      <c r="D157" s="15">
        <v>2</v>
      </c>
      <c r="E157" s="74"/>
      <c r="F157" s="251" t="s">
        <v>99</v>
      </c>
      <c r="G157" s="15" t="s">
        <v>731</v>
      </c>
      <c r="H157" s="361" t="str" cm="1">
        <f t="array" ref="H157">CHRONO.FORMAT_LITERARY_DATETIME(A157:E157,F157,G157)</f>
        <v>martedì, aprile</v>
      </c>
    </row>
    <row r="158" spans="1:8" x14ac:dyDescent="0.25">
      <c r="A158" s="17">
        <v>2024</v>
      </c>
      <c r="B158" s="18">
        <v>2</v>
      </c>
      <c r="C158" s="18">
        <v>28</v>
      </c>
      <c r="D158" s="18"/>
      <c r="E158" s="76">
        <v>0.7</v>
      </c>
      <c r="F158" s="371" t="s">
        <v>647</v>
      </c>
      <c r="G158" s="18"/>
      <c r="H158" s="379" t="str" cm="1">
        <f t="array" ref="H158">CHRONO.FORMAT_LITERARY_DATETIME(A158:E158,F158,G158)</f>
        <v>February 28th, 2024A.D., 4:48:00p.m.</v>
      </c>
    </row>
    <row r="159" spans="1:8" x14ac:dyDescent="0.25">
      <c r="A159" s="27">
        <v>2024</v>
      </c>
      <c r="B159" s="15">
        <v>2</v>
      </c>
      <c r="C159" s="15">
        <v>28</v>
      </c>
      <c r="D159" s="15"/>
      <c r="E159" s="74">
        <v>0.7</v>
      </c>
      <c r="F159" s="251" t="s">
        <v>648</v>
      </c>
      <c r="G159" s="15"/>
      <c r="H159" s="361" t="str" cm="1">
        <f t="array" ref="H159">CHRONO.FORMAT_LITERARY_DATETIME(A159:E159,F159,G159)</f>
        <v>Feb 28th, 2024, 4:47 pm</v>
      </c>
    </row>
    <row r="160" spans="1:8" x14ac:dyDescent="0.25">
      <c r="A160" s="17">
        <v>2024</v>
      </c>
      <c r="B160" s="18">
        <v>2</v>
      </c>
      <c r="C160" s="18">
        <v>28</v>
      </c>
      <c r="D160" s="18"/>
      <c r="E160" s="76">
        <v>1</v>
      </c>
      <c r="F160" s="371" t="s">
        <v>732</v>
      </c>
      <c r="G160" s="18"/>
      <c r="H160" s="379" t="str" cm="1">
        <f t="array" ref="H160">CHRONO.FORMAT_LITERARY_DATETIME(A160:E160,F160,G160)</f>
        <v>February 29th, 2024</v>
      </c>
    </row>
    <row r="161" spans="1:8" x14ac:dyDescent="0.25">
      <c r="A161" s="27">
        <v>2024</v>
      </c>
      <c r="B161" s="15">
        <v>2</v>
      </c>
      <c r="C161" s="15">
        <v>28</v>
      </c>
      <c r="D161" s="15"/>
      <c r="E161" s="74">
        <v>0.7</v>
      </c>
      <c r="F161" s="251" t="s">
        <v>292</v>
      </c>
      <c r="G161" s="15"/>
      <c r="H161" s="361" t="str" cm="1">
        <f t="array" ref="H161">CHRONO.FORMAT_LITERARY_DATETIME(A161:E161,F161,G161)</f>
        <v>February 28th, 2024, 4:47 P.M.</v>
      </c>
    </row>
    <row r="162" spans="1:8" x14ac:dyDescent="0.25">
      <c r="A162" s="17">
        <v>2024</v>
      </c>
      <c r="B162" s="18">
        <v>2</v>
      </c>
      <c r="C162" s="18">
        <v>28</v>
      </c>
      <c r="D162" s="18"/>
      <c r="E162" s="76">
        <v>0.7</v>
      </c>
      <c r="F162" s="371" t="s">
        <v>474</v>
      </c>
      <c r="G162" s="18"/>
      <c r="H162" s="379" t="str" cm="1">
        <f t="array" ref="H162">CHRONO.FORMAT_LITERARY_DATETIME(A162:E162,F162,G162)</f>
        <v>February 28th 2024 4:47p.m.</v>
      </c>
    </row>
    <row r="163" spans="1:8" x14ac:dyDescent="0.25">
      <c r="A163" s="27"/>
      <c r="B163" s="15"/>
      <c r="C163" s="15"/>
      <c r="D163" s="15"/>
      <c r="E163" s="74">
        <v>0.7</v>
      </c>
      <c r="F163" s="251" t="s">
        <v>649</v>
      </c>
      <c r="G163" s="15"/>
      <c r="H163" s="361" t="str" cm="1">
        <f t="array" ref="H163">CHRONO.FORMAT_LITERARY_DATETIME(A163:E163,F163,G163)</f>
        <v>4:48:00pm</v>
      </c>
    </row>
    <row r="164" spans="1:8" x14ac:dyDescent="0.25">
      <c r="C164" s="46"/>
    </row>
    <row r="165" spans="1:8" x14ac:dyDescent="0.25">
      <c r="C165" s="273"/>
      <c r="D165" s="272"/>
    </row>
    <row r="166" spans="1:8" ht="19.5" x14ac:dyDescent="0.3">
      <c r="A166" s="1" t="s">
        <v>55</v>
      </c>
      <c r="F166" s="1" t="s">
        <v>290</v>
      </c>
    </row>
    <row r="168" spans="1:8" x14ac:dyDescent="0.25">
      <c r="A168" s="380" t="s">
        <v>422</v>
      </c>
      <c r="B168" s="40" t="s">
        <v>10</v>
      </c>
      <c r="C168" s="40" t="s">
        <v>11</v>
      </c>
      <c r="D168" s="40" t="s">
        <v>12</v>
      </c>
      <c r="E168" s="23" t="s">
        <v>35</v>
      </c>
      <c r="F168" s="139" t="s">
        <v>43</v>
      </c>
      <c r="G168" s="40" t="s">
        <v>132</v>
      </c>
      <c r="H168" s="362" t="s">
        <v>260</v>
      </c>
    </row>
    <row r="169" spans="1:8" x14ac:dyDescent="0.25">
      <c r="A169" s="208"/>
      <c r="B169" s="8" t="str" cm="1">
        <f t="array" ref="B169:F169">CHRONO.PARSE_MIL_DTG(A169)</f>
        <v/>
      </c>
      <c r="C169" s="8" t="str">
        <v/>
      </c>
      <c r="D169" s="8" t="str">
        <v/>
      </c>
      <c r="E169" s="8" t="str">
        <v/>
      </c>
      <c r="F169" s="72" t="str">
        <v/>
      </c>
      <c r="G169" s="8"/>
      <c r="H169" s="208" t="str" cm="1">
        <f t="array" ref="H169">CHRONO.FORMAT_MIL_DTG(B169:E169,F169,G169)</f>
        <v/>
      </c>
    </row>
    <row r="170" spans="1:8" x14ac:dyDescent="0.25">
      <c r="A170" s="209" t="s">
        <v>1</v>
      </c>
      <c r="B170" s="11" t="e" cm="1">
        <f t="array" ref="B170:F170">CHRONO.PARSE_MIL_DTG(A170)</f>
        <v>#VALUE!</v>
      </c>
      <c r="C170" s="11" t="e">
        <v>#VALUE!</v>
      </c>
      <c r="D170" s="11" t="e">
        <v>#VALUE!</v>
      </c>
      <c r="E170" s="11" t="e">
        <v>#VALUE!</v>
      </c>
      <c r="F170" s="73" t="e">
        <v>#VALUE!</v>
      </c>
      <c r="G170" s="11"/>
      <c r="H170" s="209" t="e" cm="1">
        <f t="array" ref="H170">CHRONO.FORMAT_MIL_DTG(B170:E170,F170,G170)</f>
        <v>#VALUE!</v>
      </c>
    </row>
    <row r="171" spans="1:8" x14ac:dyDescent="0.25">
      <c r="A171" s="381" t="s">
        <v>289</v>
      </c>
      <c r="B171" s="8" cm="1">
        <f t="array" ref="B171:F171">CHRONO.PARSE_MIL_DTG(A171)</f>
        <v>2023</v>
      </c>
      <c r="C171" s="8">
        <v>5</v>
      </c>
      <c r="D171" s="8">
        <v>12</v>
      </c>
      <c r="E171" s="8">
        <v>0.64635416666666667</v>
      </c>
      <c r="F171" s="72">
        <v>-480</v>
      </c>
      <c r="G171" s="8" t="s">
        <v>651</v>
      </c>
      <c r="H171" s="208" t="e" cm="1">
        <f t="array" ref="H171">CHRONO.FORMAT_MIL_DTG(B171:E171,F171,G171)</f>
        <v>#VALUE!</v>
      </c>
    </row>
    <row r="172" spans="1:8" x14ac:dyDescent="0.25">
      <c r="A172" s="378" t="s">
        <v>52</v>
      </c>
      <c r="B172" s="11" cm="1">
        <f t="array" ref="B172:F172">CHRONO.PARSE_MIL_DTG(A172)</f>
        <v>2000</v>
      </c>
      <c r="C172" s="11">
        <v>6</v>
      </c>
      <c r="D172" s="11">
        <v>5</v>
      </c>
      <c r="E172" s="11">
        <v>0.28142361111111114</v>
      </c>
      <c r="F172" s="73">
        <v>600</v>
      </c>
      <c r="G172" s="11"/>
      <c r="H172" s="209" t="e" cm="1">
        <f t="array" ref="H172">CHRONO.FORMAT_MIL_DTG(B172:E172,F172,G172)</f>
        <v>#VALUE!</v>
      </c>
    </row>
    <row r="173" spans="1:8" x14ac:dyDescent="0.25">
      <c r="A173" s="382" t="s">
        <v>53</v>
      </c>
      <c r="B173" s="8" cm="1">
        <f t="array" ref="B173:F173">CHRONO.PARSE_MIL_DTG(A173)</f>
        <v>2023</v>
      </c>
      <c r="C173" s="8">
        <v>12</v>
      </c>
      <c r="D173" s="8">
        <v>15</v>
      </c>
      <c r="E173" s="8">
        <v>0.32291666666666669</v>
      </c>
      <c r="F173" s="72">
        <v>540</v>
      </c>
      <c r="G173" s="8" t="s">
        <v>98</v>
      </c>
      <c r="H173" s="208" t="e" cm="1">
        <f t="array" ref="H173">CHRONO.FORMAT_MIL_DTG(B173:E173,F173,G173)</f>
        <v>#VALUE!</v>
      </c>
    </row>
    <row r="174" spans="1:8" x14ac:dyDescent="0.25">
      <c r="A174" s="383" t="s">
        <v>294</v>
      </c>
      <c r="B174" s="35" t="str" cm="1">
        <f t="array" ref="B174:F174">CHRONO.PARSE_MIL_DTG(A174)</f>
        <v/>
      </c>
      <c r="C174" s="35" t="str">
        <v/>
      </c>
      <c r="D174" s="35">
        <v>15</v>
      </c>
      <c r="E174" s="35">
        <v>0.25</v>
      </c>
      <c r="F174" s="126" t="str">
        <v/>
      </c>
      <c r="G174" s="35"/>
      <c r="H174" s="210" t="str" cm="1">
        <f t="array" ref="H174">CHRONO.FORMAT_MIL_DTG(B174:E174,F174,G174)</f>
        <v>15060000J</v>
      </c>
    </row>
    <row r="175" spans="1:8" x14ac:dyDescent="0.25">
      <c r="A175" s="384" t="s">
        <v>54</v>
      </c>
      <c r="B175" s="37" cm="1">
        <f t="array" ref="B175:F175">CHRONO.PARSE_MIL_DTG(A175)</f>
        <v>1984</v>
      </c>
      <c r="C175" s="37">
        <v>12</v>
      </c>
      <c r="D175" s="37">
        <v>15</v>
      </c>
      <c r="E175" s="37">
        <v>0.32291666666666669</v>
      </c>
      <c r="F175" s="127">
        <v>540</v>
      </c>
      <c r="G175" s="37" t="s">
        <v>98</v>
      </c>
      <c r="H175" s="211" t="e" cm="1">
        <f t="array" ref="H175">CHRONO.FORMAT_MIL_DTG(B175:E175,F175,G175)</f>
        <v>#VALUE!</v>
      </c>
    </row>
    <row r="176" spans="1:8" x14ac:dyDescent="0.25">
      <c r="A176" s="383" t="s">
        <v>650</v>
      </c>
      <c r="B176" s="35" t="str" cm="1">
        <f t="array" ref="B176:F176">CHRONO.PARSE_MIL_DTG(A176)</f>
        <v/>
      </c>
      <c r="C176" s="35" t="str">
        <v/>
      </c>
      <c r="D176" s="35">
        <v>65</v>
      </c>
      <c r="E176" s="35">
        <v>1</v>
      </c>
      <c r="F176" s="126">
        <v>0</v>
      </c>
      <c r="G176" s="35" t="s">
        <v>98</v>
      </c>
      <c r="H176" s="210" t="str" cm="1">
        <f t="array" ref="H176">CHRONO.FORMAT_MIL_DTG(B176:E176,F176,G176)</f>
        <v>652400Z</v>
      </c>
    </row>
    <row r="178" spans="5:6" x14ac:dyDescent="0.25">
      <c r="E178" s="206"/>
    </row>
    <row r="179" spans="5:6" x14ac:dyDescent="0.25">
      <c r="F179" s="46"/>
    </row>
  </sheetData>
  <phoneticPr fontId="2" type="noConversion"/>
  <pageMargins left="0.7" right="0.7" top="0.75" bottom="0.75" header="0.3" footer="0.3"/>
  <pageSetup paperSize="9" orientation="portrait" copies="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EA6E3-D434-4118-88B0-B6DB3D5828F4}">
  <dimension ref="A1:L142"/>
  <sheetViews>
    <sheetView topLeftCell="A111" workbookViewId="0">
      <selection activeCell="A128" sqref="A128"/>
    </sheetView>
  </sheetViews>
  <sheetFormatPr defaultRowHeight="15" x14ac:dyDescent="0.25"/>
  <cols>
    <col min="1" max="1" width="20.5703125" customWidth="1"/>
    <col min="2" max="2" width="17.42578125" customWidth="1"/>
    <col min="3" max="3" width="16.5703125" customWidth="1"/>
    <col min="4" max="4" width="12" customWidth="1"/>
    <col min="5" max="5" width="12.5703125" customWidth="1"/>
    <col min="6" max="6" width="18.42578125" customWidth="1"/>
    <col min="7" max="7" width="30.140625" customWidth="1"/>
    <col min="8" max="8" width="28.42578125" customWidth="1"/>
    <col min="10" max="10" width="15" customWidth="1"/>
    <col min="11" max="11" width="30.7109375" customWidth="1"/>
    <col min="12" max="12" width="24.28515625" customWidth="1"/>
    <col min="13" max="13" width="44" customWidth="1"/>
  </cols>
  <sheetData>
    <row r="1" spans="1:3" ht="19.5" x14ac:dyDescent="0.3">
      <c r="A1" s="1" t="s">
        <v>70</v>
      </c>
    </row>
    <row r="3" spans="1:3" x14ac:dyDescent="0.25">
      <c r="A3" s="21" t="s">
        <v>0</v>
      </c>
      <c r="B3" s="5" t="s">
        <v>4</v>
      </c>
      <c r="C3" s="385" t="s">
        <v>79</v>
      </c>
    </row>
    <row r="4" spans="1:3" x14ac:dyDescent="0.25">
      <c r="A4" s="7"/>
      <c r="B4" s="8"/>
      <c r="C4" s="208" t="str" cm="1">
        <f t="array" ref="C4">CHRONO.WEEKS_IN_YEAR(A4,B4)</f>
        <v/>
      </c>
    </row>
    <row r="5" spans="1:3" x14ac:dyDescent="0.25">
      <c r="A5" s="10" t="s">
        <v>1</v>
      </c>
      <c r="B5" s="11"/>
      <c r="C5" s="209" t="e" cm="1">
        <f t="array" ref="C5">CHRONO.WEEKS_IN_YEAR(A5,B5)</f>
        <v>#VALUE!</v>
      </c>
    </row>
    <row r="6" spans="1:3" x14ac:dyDescent="0.25">
      <c r="A6" s="7">
        <v>2020</v>
      </c>
      <c r="B6" s="8"/>
      <c r="C6" s="208" cm="1">
        <f t="array" ref="C6">CHRONO.WEEKS_IN_YEAR(A6,B6)</f>
        <v>53</v>
      </c>
    </row>
    <row r="7" spans="1:3" x14ac:dyDescent="0.25">
      <c r="A7" s="10">
        <v>2021</v>
      </c>
      <c r="B7" s="11"/>
      <c r="C7" s="209" cm="1">
        <f t="array" ref="C7">CHRONO.WEEKS_IN_YEAR(A7,B7)</f>
        <v>52</v>
      </c>
    </row>
    <row r="8" spans="1:3" x14ac:dyDescent="0.25">
      <c r="A8" s="7">
        <v>2026</v>
      </c>
      <c r="B8" s="8"/>
      <c r="C8" s="208" cm="1">
        <f t="array" ref="C8">CHRONO.WEEKS_IN_YEAR(A8,B8)</f>
        <v>53</v>
      </c>
    </row>
    <row r="9" spans="1:3" x14ac:dyDescent="0.25">
      <c r="A9" s="10">
        <v>2024</v>
      </c>
      <c r="B9" s="11"/>
      <c r="C9" s="209" cm="1">
        <f t="array" ref="C9">CHRONO.WEEKS_IN_YEAR(A9,B9)</f>
        <v>52</v>
      </c>
    </row>
    <row r="10" spans="1:3" x14ac:dyDescent="0.25">
      <c r="A10" s="7">
        <v>1903</v>
      </c>
      <c r="B10" s="8"/>
      <c r="C10" s="208" cm="1">
        <f t="array" ref="C10">CHRONO.WEEKS_IN_YEAR(A10,B10)</f>
        <v>53</v>
      </c>
    </row>
    <row r="11" spans="1:3" x14ac:dyDescent="0.25">
      <c r="A11" s="10">
        <v>1904</v>
      </c>
      <c r="B11" s="11"/>
      <c r="C11" s="209" cm="1">
        <f t="array" ref="C11">CHRONO.WEEKS_IN_YEAR(A11,B11)</f>
        <v>52</v>
      </c>
    </row>
    <row r="12" spans="1:3" x14ac:dyDescent="0.25">
      <c r="A12" s="7">
        <v>1902</v>
      </c>
      <c r="B12" s="8">
        <v>1</v>
      </c>
      <c r="C12" s="208" cm="1">
        <f t="array" ref="C12">CHRONO.WEEKS_IN_YEAR(A12,B12)</f>
        <v>52</v>
      </c>
    </row>
    <row r="13" spans="1:3" x14ac:dyDescent="0.25">
      <c r="A13" s="10">
        <v>1903</v>
      </c>
      <c r="B13" s="11">
        <v>1</v>
      </c>
      <c r="C13" s="209" cm="1">
        <f t="array" ref="C13">CHRONO.WEEKS_IN_YEAR(A13,B13)</f>
        <v>52</v>
      </c>
    </row>
    <row r="14" spans="1:3" x14ac:dyDescent="0.25">
      <c r="A14" s="7">
        <v>1904</v>
      </c>
      <c r="B14" s="8">
        <v>1</v>
      </c>
      <c r="C14" s="208" cm="1">
        <f t="array" ref="C14">CHRONO.WEEKS_IN_YEAR(A14,B14)</f>
        <v>53</v>
      </c>
    </row>
    <row r="15" spans="1:3" x14ac:dyDescent="0.25">
      <c r="A15" s="57">
        <v>1905</v>
      </c>
      <c r="B15" s="35">
        <v>1</v>
      </c>
      <c r="C15" s="210" cm="1">
        <f t="array" ref="C15">CHRONO.WEEKS_IN_YEAR(A15,B15)</f>
        <v>52</v>
      </c>
    </row>
    <row r="18" spans="1:7" ht="19.5" x14ac:dyDescent="0.3">
      <c r="A18" s="1" t="s">
        <v>652</v>
      </c>
      <c r="B18" s="1"/>
      <c r="C18" s="1"/>
      <c r="D18" s="1"/>
    </row>
    <row r="20" spans="1:7" x14ac:dyDescent="0.25">
      <c r="A20" s="4" t="s">
        <v>0</v>
      </c>
      <c r="B20" s="5" t="s">
        <v>653</v>
      </c>
      <c r="C20" s="5" t="s">
        <v>476</v>
      </c>
      <c r="D20" s="71" t="s">
        <v>4</v>
      </c>
      <c r="E20" s="5" t="s">
        <v>10</v>
      </c>
      <c r="F20" s="5" t="s">
        <v>654</v>
      </c>
      <c r="G20" s="6" t="s">
        <v>124</v>
      </c>
    </row>
    <row r="21" spans="1:7" x14ac:dyDescent="0.25">
      <c r="A21" s="7"/>
      <c r="B21" s="8"/>
      <c r="C21" s="8"/>
      <c r="D21" s="72"/>
      <c r="E21" s="8" t="str" cm="1">
        <f t="array" ref="E21:G21">CHRONO.VALIDATE_ISO_WEEK_DATE(A21:C21,D21)</f>
        <v/>
      </c>
      <c r="F21" s="8" t="str">
        <v/>
      </c>
      <c r="G21" s="9" t="str">
        <v/>
      </c>
    </row>
    <row r="22" spans="1:7" x14ac:dyDescent="0.25">
      <c r="A22" s="10">
        <v>2024</v>
      </c>
      <c r="B22" s="11"/>
      <c r="C22" s="11"/>
      <c r="D22" s="73"/>
      <c r="E22" s="11" cm="1">
        <f t="array" ref="E22:G22">CHRONO.VALIDATE_ISO_WEEK_DATE(A22:C22,D22)</f>
        <v>2024</v>
      </c>
      <c r="F22" s="11" t="e">
        <v>#VALUE!</v>
      </c>
      <c r="G22" s="12" t="str">
        <v/>
      </c>
    </row>
    <row r="23" spans="1:7" x14ac:dyDescent="0.25">
      <c r="A23" s="7">
        <v>2024</v>
      </c>
      <c r="B23" s="8">
        <v>2</v>
      </c>
      <c r="C23" s="8"/>
      <c r="D23" s="72"/>
      <c r="E23" s="8" cm="1">
        <f t="array" ref="E23:G23">CHRONO.VALIDATE_ISO_WEEK_DATE(A23:C23,D23)</f>
        <v>2024</v>
      </c>
      <c r="F23" s="8">
        <v>2</v>
      </c>
      <c r="G23" s="9" t="str">
        <v/>
      </c>
    </row>
    <row r="24" spans="1:7" x14ac:dyDescent="0.25">
      <c r="A24" s="10">
        <v>2024</v>
      </c>
      <c r="B24" s="11">
        <v>2</v>
      </c>
      <c r="C24" s="11">
        <v>1</v>
      </c>
      <c r="D24" s="73"/>
      <c r="E24" s="11" cm="1">
        <f t="array" ref="E24:G24">CHRONO.VALIDATE_ISO_WEEK_DATE(A24:C24,D24)</f>
        <v>2024</v>
      </c>
      <c r="F24" s="11">
        <v>2</v>
      </c>
      <c r="G24" s="12">
        <v>1</v>
      </c>
    </row>
    <row r="25" spans="1:7" x14ac:dyDescent="0.25">
      <c r="A25" s="7">
        <v>2024</v>
      </c>
      <c r="B25" s="8">
        <v>2</v>
      </c>
      <c r="C25" s="8">
        <v>8</v>
      </c>
      <c r="D25" s="72"/>
      <c r="E25" s="8" cm="1">
        <f t="array" ref="E25:G25">CHRONO.VALIDATE_ISO_WEEK_DATE(A25:C25,D25)</f>
        <v>2024</v>
      </c>
      <c r="F25" s="8">
        <v>2</v>
      </c>
      <c r="G25" s="9" t="e">
        <v>#NUM!</v>
      </c>
    </row>
    <row r="26" spans="1:7" x14ac:dyDescent="0.25">
      <c r="A26" s="129">
        <v>2020</v>
      </c>
      <c r="B26" s="130">
        <v>53</v>
      </c>
      <c r="C26" s="130"/>
      <c r="D26" s="144"/>
      <c r="E26" s="130" cm="1">
        <f t="array" ref="E26:G26">CHRONO.VALIDATE_ISO_WEEK_DATE(A26:C26,D26)</f>
        <v>2020</v>
      </c>
      <c r="F26" s="130">
        <v>53</v>
      </c>
      <c r="G26" s="131" t="str">
        <v/>
      </c>
    </row>
    <row r="27" spans="1:7" x14ac:dyDescent="0.25">
      <c r="A27" s="27">
        <v>2021</v>
      </c>
      <c r="B27" s="15">
        <v>53</v>
      </c>
      <c r="C27" s="15"/>
      <c r="D27" s="74"/>
      <c r="E27" s="15" cm="1">
        <f t="array" ref="E27:G27">CHRONO.VALIDATE_ISO_WEEK_DATE(A27:C27,D27)</f>
        <v>2021</v>
      </c>
      <c r="F27" s="15" t="e">
        <v>#NUM!</v>
      </c>
      <c r="G27" s="16" t="str">
        <v/>
      </c>
    </row>
    <row r="30" spans="1:7" ht="19.5" x14ac:dyDescent="0.3">
      <c r="A30" s="1" t="s">
        <v>655</v>
      </c>
      <c r="B30" s="1"/>
      <c r="C30" s="1"/>
      <c r="D30" s="1"/>
    </row>
    <row r="32" spans="1:7" x14ac:dyDescent="0.25">
      <c r="A32" s="4" t="s">
        <v>0</v>
      </c>
      <c r="B32" s="5" t="s">
        <v>653</v>
      </c>
      <c r="C32" s="5" t="s">
        <v>476</v>
      </c>
      <c r="D32" s="5" t="s">
        <v>4</v>
      </c>
      <c r="E32" s="385" t="s">
        <v>110</v>
      </c>
    </row>
    <row r="33" spans="1:8" x14ac:dyDescent="0.25">
      <c r="A33" s="7"/>
      <c r="B33" s="8"/>
      <c r="C33" s="8"/>
      <c r="D33" s="8"/>
      <c r="E33" s="208" t="b" cm="1">
        <f t="array" ref="E33">CHRONO.IS_VALID_ISO_WEEK_DATE(A33:C33,D33)</f>
        <v>0</v>
      </c>
    </row>
    <row r="34" spans="1:8" x14ac:dyDescent="0.25">
      <c r="A34" s="10">
        <v>2023</v>
      </c>
      <c r="B34" s="11"/>
      <c r="C34" s="11"/>
      <c r="D34" s="11"/>
      <c r="E34" s="209" t="b" cm="1">
        <f t="array" ref="E34">CHRONO.IS_VALID_ISO_WEEK_DATE(A34:C34,D34)</f>
        <v>0</v>
      </c>
    </row>
    <row r="35" spans="1:8" x14ac:dyDescent="0.25">
      <c r="A35" s="7">
        <v>2024</v>
      </c>
      <c r="B35" s="8">
        <v>52</v>
      </c>
      <c r="C35" s="8"/>
      <c r="D35" s="8"/>
      <c r="E35" s="208" t="b" cm="1">
        <f t="array" ref="E35">CHRONO.IS_VALID_ISO_WEEK_DATE(A35:C35,D35)</f>
        <v>1</v>
      </c>
    </row>
    <row r="36" spans="1:8" x14ac:dyDescent="0.25">
      <c r="A36" s="10">
        <v>2020</v>
      </c>
      <c r="B36" s="11">
        <v>53</v>
      </c>
      <c r="C36" s="11">
        <v>1</v>
      </c>
      <c r="D36" s="11"/>
      <c r="E36" s="209" t="b" cm="1">
        <f t="array" ref="E36">CHRONO.IS_VALID_ISO_WEEK_DATE(A36:C36,D36)</f>
        <v>1</v>
      </c>
    </row>
    <row r="37" spans="1:8" x14ac:dyDescent="0.25">
      <c r="A37" s="7">
        <v>2021</v>
      </c>
      <c r="B37" s="8">
        <v>53</v>
      </c>
      <c r="C37" s="8">
        <v>1</v>
      </c>
      <c r="D37" s="8"/>
      <c r="E37" s="208" t="b" cm="1">
        <f t="array" ref="E37">CHRONO.IS_VALID_ISO_WEEK_DATE(A37:C37,D37)</f>
        <v>0</v>
      </c>
    </row>
    <row r="38" spans="1:8" x14ac:dyDescent="0.25">
      <c r="A38" s="10">
        <v>2021</v>
      </c>
      <c r="B38" s="11">
        <v>53</v>
      </c>
      <c r="C38" s="11">
        <v>1</v>
      </c>
      <c r="D38" s="11">
        <v>1</v>
      </c>
      <c r="E38" s="209" t="b" cm="1">
        <f t="array" ref="E38">CHRONO.IS_VALID_ISO_WEEK_DATE(A38:C38,D38)</f>
        <v>1</v>
      </c>
    </row>
    <row r="39" spans="1:8" x14ac:dyDescent="0.25">
      <c r="A39" s="7">
        <v>2021</v>
      </c>
      <c r="B39" s="8">
        <v>5</v>
      </c>
      <c r="C39" s="8">
        <v>7.9</v>
      </c>
      <c r="D39" s="8"/>
      <c r="E39" s="208" t="b" cm="1">
        <f t="array" ref="E39">CHRONO.IS_VALID_ISO_WEEK_DATE(A39:C39,D39)</f>
        <v>1</v>
      </c>
    </row>
    <row r="40" spans="1:8" x14ac:dyDescent="0.25">
      <c r="A40" s="386">
        <v>2023</v>
      </c>
      <c r="B40" s="130">
        <v>25</v>
      </c>
      <c r="C40" s="130">
        <v>0</v>
      </c>
      <c r="D40" s="130"/>
      <c r="E40" s="210" t="b" cm="1">
        <f t="array" ref="E40">CHRONO.IS_VALID_ISO_WEEK_DATE(A40:C40,D40)</f>
        <v>0</v>
      </c>
    </row>
    <row r="43" spans="1:8" ht="19.5" x14ac:dyDescent="0.3">
      <c r="A43" s="1" t="s">
        <v>656</v>
      </c>
      <c r="B43" s="1"/>
      <c r="C43" s="1"/>
      <c r="D43" s="1"/>
    </row>
    <row r="45" spans="1:8" x14ac:dyDescent="0.25">
      <c r="A45" s="4" t="s">
        <v>0</v>
      </c>
      <c r="B45" s="5" t="s">
        <v>653</v>
      </c>
      <c r="C45" s="5" t="s">
        <v>476</v>
      </c>
      <c r="D45" s="5" t="s">
        <v>4</v>
      </c>
      <c r="E45" s="5" t="s">
        <v>10</v>
      </c>
      <c r="F45" s="5" t="s">
        <v>654</v>
      </c>
      <c r="G45" s="6" t="s">
        <v>124</v>
      </c>
      <c r="H45" s="355" t="s">
        <v>660</v>
      </c>
    </row>
    <row r="46" spans="1:8" x14ac:dyDescent="0.25">
      <c r="A46" s="7"/>
      <c r="B46" s="8"/>
      <c r="C46" s="8"/>
      <c r="D46" s="72"/>
      <c r="E46" s="8" t="str" cm="1">
        <f t="array" ref="E46:H46">CHRONO.RESOLVE_ISO_WEEK_DATE(A46:C46,D46)</f>
        <v/>
      </c>
      <c r="F46" s="8" t="str">
        <v/>
      </c>
      <c r="G46" s="8" t="str">
        <v/>
      </c>
      <c r="H46" s="9" t="str">
        <v/>
      </c>
    </row>
    <row r="47" spans="1:8" x14ac:dyDescent="0.25">
      <c r="A47" s="10"/>
      <c r="B47" s="11" t="e">
        <v>#N/A</v>
      </c>
      <c r="C47" s="11"/>
      <c r="D47" s="73"/>
      <c r="E47" s="11" t="e" cm="1">
        <f t="array" ref="E47:H47">CHRONO.RESOLVE_ISO_WEEK_DATE(A47:C47,D47)</f>
        <v>#N/A</v>
      </c>
      <c r="F47" s="11" t="e">
        <v>#N/A</v>
      </c>
      <c r="G47" s="11" t="e">
        <v>#N/A</v>
      </c>
      <c r="H47" s="12" t="e">
        <v>#N/A</v>
      </c>
    </row>
    <row r="48" spans="1:8" x14ac:dyDescent="0.25">
      <c r="A48" s="7" t="s">
        <v>1</v>
      </c>
      <c r="B48" s="8"/>
      <c r="C48" s="8"/>
      <c r="D48" s="72"/>
      <c r="E48" s="8" t="e" cm="1">
        <f t="array" ref="E48:H48">CHRONO.RESOLVE_ISO_WEEK_DATE(A48:C48,D48)</f>
        <v>#VALUE!</v>
      </c>
      <c r="F48" s="8" t="e">
        <v>#VALUE!</v>
      </c>
      <c r="G48" s="8" t="e">
        <v>#VALUE!</v>
      </c>
      <c r="H48" s="9" t="e">
        <v>#VALUE!</v>
      </c>
    </row>
    <row r="49" spans="1:10" x14ac:dyDescent="0.25">
      <c r="A49" s="10">
        <v>2024</v>
      </c>
      <c r="B49" s="11"/>
      <c r="C49" s="11">
        <v>2</v>
      </c>
      <c r="D49" s="73"/>
      <c r="E49" s="11" cm="1">
        <f t="array" ref="E49:H49">CHRONO.RESOLVE_ISO_WEEK_DATE(A49:C49,D49)</f>
        <v>2024</v>
      </c>
      <c r="F49" s="11">
        <v>1</v>
      </c>
      <c r="G49" s="11">
        <v>2</v>
      </c>
      <c r="H49" s="12">
        <v>52</v>
      </c>
    </row>
    <row r="50" spans="1:10" x14ac:dyDescent="0.25">
      <c r="A50" s="7">
        <v>2024</v>
      </c>
      <c r="B50" s="8"/>
      <c r="C50" s="8"/>
      <c r="D50" s="72"/>
      <c r="E50" s="8" cm="1">
        <f t="array" ref="E50:H50">CHRONO.RESOLVE_ISO_WEEK_DATE(A50:C50,D50)</f>
        <v>2024</v>
      </c>
      <c r="F50" s="8">
        <v>1</v>
      </c>
      <c r="G50" s="8">
        <v>1</v>
      </c>
      <c r="H50" s="9">
        <v>52</v>
      </c>
    </row>
    <row r="51" spans="1:10" x14ac:dyDescent="0.25">
      <c r="A51" s="10">
        <v>2024</v>
      </c>
      <c r="B51" s="11">
        <v>1.5</v>
      </c>
      <c r="C51" s="11"/>
      <c r="D51" s="73"/>
      <c r="E51" s="11" cm="1">
        <f t="array" ref="E51:H51">CHRONO.RESOLVE_ISO_WEEK_DATE(A51:C51,D51)</f>
        <v>2024</v>
      </c>
      <c r="F51" s="11">
        <v>1</v>
      </c>
      <c r="G51" s="11">
        <v>1</v>
      </c>
      <c r="H51" s="12">
        <v>52</v>
      </c>
    </row>
    <row r="52" spans="1:10" x14ac:dyDescent="0.25">
      <c r="A52" s="7">
        <v>2024</v>
      </c>
      <c r="B52" s="8">
        <v>8</v>
      </c>
      <c r="C52" s="8"/>
      <c r="D52" s="72"/>
      <c r="E52" s="8" cm="1">
        <f t="array" ref="E52:H52">CHRONO.RESOLVE_ISO_WEEK_DATE(A52:C52,D52)</f>
        <v>2024</v>
      </c>
      <c r="F52" s="8">
        <v>8</v>
      </c>
      <c r="G52" s="8">
        <v>1</v>
      </c>
      <c r="H52" s="9">
        <v>52</v>
      </c>
    </row>
    <row r="53" spans="1:10" x14ac:dyDescent="0.25">
      <c r="A53" s="223">
        <v>2023</v>
      </c>
      <c r="B53" s="11">
        <v>14</v>
      </c>
      <c r="C53" s="11">
        <v>45.8</v>
      </c>
      <c r="D53" s="73"/>
      <c r="E53" s="11" cm="1">
        <f t="array" ref="E53:H53">CHRONO.RESOLVE_ISO_WEEK_DATE(A53:C53,D53)</f>
        <v>2023</v>
      </c>
      <c r="F53" s="11">
        <v>20</v>
      </c>
      <c r="G53" s="11">
        <v>3</v>
      </c>
      <c r="H53" s="12">
        <v>52</v>
      </c>
    </row>
    <row r="54" spans="1:10" x14ac:dyDescent="0.25">
      <c r="A54" s="7">
        <v>2023</v>
      </c>
      <c r="B54" s="8">
        <v>53</v>
      </c>
      <c r="C54" s="8">
        <v>1</v>
      </c>
      <c r="D54" s="72"/>
      <c r="E54" s="8" cm="1">
        <f t="array" ref="E54:H54">CHRONO.RESOLVE_ISO_WEEK_DATE(A54:C54,D54)</f>
        <v>2024</v>
      </c>
      <c r="F54" s="8">
        <v>1</v>
      </c>
      <c r="G54" s="8">
        <v>1</v>
      </c>
      <c r="H54" s="9">
        <v>52</v>
      </c>
    </row>
    <row r="55" spans="1:10" x14ac:dyDescent="0.25">
      <c r="A55" s="129">
        <v>2023</v>
      </c>
      <c r="B55" s="130">
        <v>0</v>
      </c>
      <c r="C55" s="130">
        <v>5</v>
      </c>
      <c r="D55" s="144"/>
      <c r="E55" s="130" cm="1">
        <f t="array" ref="E55:H55">CHRONO.RESOLVE_ISO_WEEK_DATE(A55:C55,D55)</f>
        <v>2022</v>
      </c>
      <c r="F55" s="130">
        <v>52</v>
      </c>
      <c r="G55" s="130">
        <v>5</v>
      </c>
      <c r="H55" s="131">
        <v>52</v>
      </c>
    </row>
    <row r="58" spans="1:10" ht="19.5" x14ac:dyDescent="0.3">
      <c r="A58" s="1" t="s">
        <v>657</v>
      </c>
      <c r="B58" s="1"/>
      <c r="C58" s="1"/>
      <c r="D58" s="1"/>
    </row>
    <row r="60" spans="1:10" x14ac:dyDescent="0.25">
      <c r="A60" s="4" t="s">
        <v>0</v>
      </c>
      <c r="B60" s="5" t="s">
        <v>653</v>
      </c>
      <c r="C60" s="5" t="s">
        <v>476</v>
      </c>
      <c r="D60" s="5" t="s">
        <v>4</v>
      </c>
      <c r="E60" s="385" t="s">
        <v>190</v>
      </c>
      <c r="F60" s="69" t="s">
        <v>658</v>
      </c>
    </row>
    <row r="61" spans="1:10" x14ac:dyDescent="0.25">
      <c r="A61" s="7"/>
      <c r="B61" s="8"/>
      <c r="C61" s="8"/>
      <c r="D61" s="8"/>
      <c r="E61" s="208" t="str" cm="1">
        <f t="array" ref="E61">CHRONO.ISO_WEEK_DATE_TO_MJDN(A61:C61,D61)</f>
        <v/>
      </c>
      <c r="F61" s="208"/>
      <c r="H61" t="str" cm="1">
        <f t="array" ref="H61:J61">CHRONO.MJDN_TO_CALENDAR_DATE(E61,D61)</f>
        <v/>
      </c>
      <c r="I61" t="str">
        <v/>
      </c>
      <c r="J61" t="str">
        <v/>
      </c>
    </row>
    <row r="62" spans="1:10" x14ac:dyDescent="0.25">
      <c r="A62" s="10"/>
      <c r="B62" s="11" t="e">
        <v>#N/A</v>
      </c>
      <c r="C62" s="11"/>
      <c r="D62" s="11"/>
      <c r="E62" s="209" t="e" cm="1">
        <f t="array" ref="E62">CHRONO.ISO_WEEK_DATE_TO_MJDN(A62:C62,D62)</f>
        <v>#N/A</v>
      </c>
      <c r="F62" s="209"/>
    </row>
    <row r="63" spans="1:10" x14ac:dyDescent="0.25">
      <c r="A63" s="7" t="s">
        <v>1</v>
      </c>
      <c r="B63" s="8"/>
      <c r="C63" s="8"/>
      <c r="D63" s="8"/>
      <c r="E63" s="208" t="e" cm="1">
        <f t="array" ref="E63">CHRONO.ISO_WEEK_DATE_TO_MJDN(A63:C63,D63)</f>
        <v>#VALUE!</v>
      </c>
      <c r="F63" s="208"/>
    </row>
    <row r="64" spans="1:10" x14ac:dyDescent="0.25">
      <c r="A64" s="10">
        <v>2024</v>
      </c>
      <c r="B64" s="11">
        <v>52</v>
      </c>
      <c r="C64" s="11"/>
      <c r="D64" s="11"/>
      <c r="E64" s="209" cm="1">
        <f t="array" ref="E64">CHRONO.ISO_WEEK_DATE_TO_MJDN(A64:C64,D64)</f>
        <v>60667</v>
      </c>
      <c r="F64" s="209" t="str" cm="1">
        <f t="array" ref="F64">CHRONO.FORMAT_LITERARY_DATE(CHRONO.MJDN_TO_CALENDAR_DATE(E64,D64),"WRG",,D64)</f>
        <v>Mon Dec 23rd 2024</v>
      </c>
    </row>
    <row r="65" spans="1:6" x14ac:dyDescent="0.25">
      <c r="A65" s="7">
        <v>2021</v>
      </c>
      <c r="B65" s="8">
        <v>53</v>
      </c>
      <c r="C65" s="8">
        <v>7</v>
      </c>
      <c r="D65" s="8">
        <v>1</v>
      </c>
      <c r="E65" s="208" cm="1">
        <f t="array" ref="E65">CHRONO.ISO_WEEK_DATE_TO_MJDN(A65:C65,D65)</f>
        <v>59595</v>
      </c>
      <c r="F65" s="208" t="str" cm="1">
        <f t="array" ref="F65">CHRONO.FORMAT_LITERARY_DATE(CHRONO.MJDN_TO_CALENDAR_DATE(E65,D65),"WRG",,D65)</f>
        <v>Sun Jan 3rd 2022</v>
      </c>
    </row>
    <row r="66" spans="1:6" x14ac:dyDescent="0.25">
      <c r="A66" s="10">
        <v>2024</v>
      </c>
      <c r="B66" s="11">
        <v>5</v>
      </c>
      <c r="C66" s="11"/>
      <c r="D66" s="11"/>
      <c r="E66" s="209" cm="1">
        <f t="array" ref="E66">CHRONO.ISO_WEEK_DATE_TO_MJDN(A66:C66,D66)</f>
        <v>60338</v>
      </c>
      <c r="F66" s="209" t="str" cm="1">
        <f t="array" ref="F66">CHRONO.FORMAT_LITERARY_DATE(CHRONO.MJDN_TO_CALENDAR_DATE(E66,D66),"WRG",,D66)</f>
        <v>Mon Jan 29th 2024</v>
      </c>
    </row>
    <row r="67" spans="1:6" x14ac:dyDescent="0.25">
      <c r="A67" s="7">
        <v>2024</v>
      </c>
      <c r="B67" s="8">
        <v>8</v>
      </c>
      <c r="C67" s="8"/>
      <c r="D67" s="8"/>
      <c r="E67" s="208" cm="1">
        <f t="array" ref="E67">CHRONO.ISO_WEEK_DATE_TO_MJDN(A67:C67,D67)</f>
        <v>60359</v>
      </c>
      <c r="F67" s="208" t="str" cm="1">
        <f t="array" ref="F67">CHRONO.FORMAT_LITERARY_DATE(CHRONO.MJDN_TO_CALENDAR_DATE(E67,D67),"WRG",,D67)</f>
        <v>Mon Feb 19th 2024</v>
      </c>
    </row>
    <row r="68" spans="1:6" x14ac:dyDescent="0.25">
      <c r="A68" s="387">
        <v>2023</v>
      </c>
      <c r="B68" s="18">
        <v>14</v>
      </c>
      <c r="C68" s="18">
        <v>7.8</v>
      </c>
      <c r="D68" s="18"/>
      <c r="E68" s="379" cm="1">
        <f t="array" ref="E68">CHRONO.ISO_WEEK_DATE_TO_MJDN(A68:C68,D68)</f>
        <v>60043</v>
      </c>
      <c r="F68" s="379" t="str" cm="1">
        <f t="array" ref="F68">CHRONO.FORMAT_LITERARY_DATE(CHRONO.MJDN_TO_CALENDAR_DATE(E68,D68),"WRG",,D68)</f>
        <v>Sun Apr 9th 2023</v>
      </c>
    </row>
    <row r="71" spans="1:6" ht="19.5" x14ac:dyDescent="0.3">
      <c r="A71" s="1" t="s">
        <v>659</v>
      </c>
      <c r="B71" s="1"/>
      <c r="C71" s="1"/>
      <c r="D71" s="1"/>
    </row>
    <row r="73" spans="1:6" x14ac:dyDescent="0.25">
      <c r="A73" s="4" t="s">
        <v>196</v>
      </c>
      <c r="B73" s="5" t="s">
        <v>4</v>
      </c>
      <c r="C73" s="354" t="s">
        <v>190</v>
      </c>
      <c r="D73" s="388" t="s">
        <v>73</v>
      </c>
      <c r="E73" s="388" t="s">
        <v>124</v>
      </c>
      <c r="F73" s="355" t="s">
        <v>660</v>
      </c>
    </row>
    <row r="74" spans="1:6" x14ac:dyDescent="0.25">
      <c r="A74" s="7"/>
      <c r="B74" s="8"/>
      <c r="C74" s="213" t="str" cm="1">
        <f t="array" ref="C74:F74">CHRONO.MJDN_TO_ISO_WEEK_DATE(A74,B74)</f>
        <v/>
      </c>
      <c r="D74" s="8" t="str">
        <v/>
      </c>
      <c r="E74" s="8" t="str">
        <v/>
      </c>
      <c r="F74" s="72" t="str">
        <v/>
      </c>
    </row>
    <row r="75" spans="1:6" x14ac:dyDescent="0.25">
      <c r="A75" s="10" t="s">
        <v>1</v>
      </c>
      <c r="B75" s="11"/>
      <c r="C75" s="214" t="e" cm="1">
        <f t="array" ref="C75:F75">CHRONO.MJDN_TO_ISO_WEEK_DATE(A75,B75)</f>
        <v>#VALUE!</v>
      </c>
      <c r="D75" s="11" t="e">
        <v>#VALUE!</v>
      </c>
      <c r="E75" s="11" t="e">
        <v>#VALUE!</v>
      </c>
      <c r="F75" s="73" t="e">
        <v>#VALUE!</v>
      </c>
    </row>
    <row r="76" spans="1:6" x14ac:dyDescent="0.25">
      <c r="A76" s="7" t="e">
        <v>#NUM!</v>
      </c>
      <c r="B76" s="8"/>
      <c r="C76" s="213" t="e" cm="1">
        <f t="array" ref="C76:F76">CHRONO.MJDN_TO_ISO_WEEK_DATE(A76,B76)</f>
        <v>#NUM!</v>
      </c>
      <c r="D76" s="8" t="e">
        <v>#NUM!</v>
      </c>
      <c r="E76" s="8" t="e">
        <v>#NUM!</v>
      </c>
      <c r="F76" s="72" t="e">
        <v>#NUM!</v>
      </c>
    </row>
    <row r="77" spans="1:6" x14ac:dyDescent="0.25">
      <c r="A77" s="10">
        <v>60667</v>
      </c>
      <c r="B77" s="11"/>
      <c r="C77" s="214" cm="1">
        <f t="array" ref="C77:F77">CHRONO.MJDN_TO_ISO_WEEK_DATE(A77,B77)</f>
        <v>2024</v>
      </c>
      <c r="D77" s="11">
        <v>52</v>
      </c>
      <c r="E77" s="11">
        <v>1</v>
      </c>
      <c r="F77" s="73">
        <v>52</v>
      </c>
    </row>
    <row r="78" spans="1:6" x14ac:dyDescent="0.25">
      <c r="A78" s="7">
        <v>59595</v>
      </c>
      <c r="B78" s="8">
        <v>1</v>
      </c>
      <c r="C78" s="213" cm="1">
        <f t="array" ref="C78:F78">CHRONO.MJDN_TO_ISO_WEEK_DATE(A78,B78)</f>
        <v>2021</v>
      </c>
      <c r="D78" s="8">
        <v>53</v>
      </c>
      <c r="E78" s="8">
        <v>7</v>
      </c>
      <c r="F78" s="72">
        <v>53</v>
      </c>
    </row>
    <row r="79" spans="1:6" x14ac:dyDescent="0.25">
      <c r="A79" s="10">
        <v>60338</v>
      </c>
      <c r="B79" s="11"/>
      <c r="C79" s="214" cm="1">
        <f t="array" ref="C79:F79">CHRONO.MJDN_TO_ISO_WEEK_DATE(A79,B79)</f>
        <v>2024</v>
      </c>
      <c r="D79" s="11">
        <v>5</v>
      </c>
      <c r="E79" s="11">
        <v>1</v>
      </c>
      <c r="F79" s="73">
        <v>52</v>
      </c>
    </row>
    <row r="80" spans="1:6" x14ac:dyDescent="0.25">
      <c r="A80" s="7">
        <v>60359</v>
      </c>
      <c r="B80" s="8"/>
      <c r="C80" s="213" cm="1">
        <f t="array" ref="C80:F80">CHRONO.MJDN_TO_ISO_WEEK_DATE(A80,B80)</f>
        <v>2024</v>
      </c>
      <c r="D80" s="8">
        <v>8</v>
      </c>
      <c r="E80" s="8">
        <v>1</v>
      </c>
      <c r="F80" s="72">
        <v>52</v>
      </c>
    </row>
    <row r="81" spans="1:7" x14ac:dyDescent="0.25">
      <c r="A81" s="387">
        <v>60043</v>
      </c>
      <c r="B81" s="18"/>
      <c r="C81" s="371" cm="1">
        <f t="array" ref="C81:F81">CHRONO.MJDN_TO_ISO_WEEK_DATE(A81,B81)</f>
        <v>2023</v>
      </c>
      <c r="D81" s="18">
        <v>14</v>
      </c>
      <c r="E81" s="18">
        <v>7</v>
      </c>
      <c r="F81" s="76">
        <v>52</v>
      </c>
    </row>
    <row r="84" spans="1:7" ht="19.5" x14ac:dyDescent="0.3">
      <c r="A84" s="1" t="s">
        <v>834</v>
      </c>
    </row>
    <row r="86" spans="1:7" x14ac:dyDescent="0.25">
      <c r="A86" s="380" t="s">
        <v>108</v>
      </c>
      <c r="B86" s="5" t="s">
        <v>196</v>
      </c>
      <c r="C86" s="5" t="s">
        <v>476</v>
      </c>
      <c r="D86" s="5" t="s">
        <v>835</v>
      </c>
      <c r="E86" s="5" t="s">
        <v>836</v>
      </c>
      <c r="F86" s="362" t="s">
        <v>94</v>
      </c>
      <c r="G86" s="362" t="s">
        <v>837</v>
      </c>
    </row>
    <row r="87" spans="1:7" x14ac:dyDescent="0.25">
      <c r="A87" s="571">
        <v>45298</v>
      </c>
      <c r="B87" s="8" cm="1">
        <f t="array" ref="B87">CHRONO.EXCELDATE_TO_MJDATE(A87)</f>
        <v>60316</v>
      </c>
      <c r="C87" s="8">
        <v>7</v>
      </c>
      <c r="D87" s="8"/>
      <c r="E87" s="8"/>
      <c r="F87" s="208" t="e" cm="1">
        <f t="array" aca="1" ref="F87" ca="1">CHRONO.DAYS_TO_WEEKDAY_ADJACENT_MJDATE(B87:B92,C87,D87:D92,E87:E92)</f>
        <v>#NAME?</v>
      </c>
      <c r="G87" s="571" t="e">
        <f ca="1">A87+F87</f>
        <v>#NAME?</v>
      </c>
    </row>
    <row r="88" spans="1:7" x14ac:dyDescent="0.25">
      <c r="A88" s="572">
        <v>45297</v>
      </c>
      <c r="B88" s="11" cm="1">
        <f t="array" ref="B88">CHRONO.EXCELDATE_TO_MJDATE(A88)</f>
        <v>60315</v>
      </c>
      <c r="C88" s="11"/>
      <c r="D88" s="11">
        <v>-1</v>
      </c>
      <c r="E88" s="11"/>
      <c r="F88" s="209"/>
      <c r="G88" s="572">
        <f t="shared" ref="G88:G92" si="0">A88+F88</f>
        <v>45297</v>
      </c>
    </row>
    <row r="89" spans="1:7" x14ac:dyDescent="0.25">
      <c r="A89" s="571">
        <v>45296</v>
      </c>
      <c r="B89" s="8" cm="1">
        <f t="array" ref="B89">CHRONO.EXCELDATE_TO_MJDATE(A89)</f>
        <v>60314</v>
      </c>
      <c r="C89" s="8"/>
      <c r="D89" s="8">
        <v>-2</v>
      </c>
      <c r="E89" s="8"/>
      <c r="F89" s="208"/>
      <c r="G89" s="571">
        <f t="shared" si="0"/>
        <v>45296</v>
      </c>
    </row>
    <row r="90" spans="1:7" x14ac:dyDescent="0.25">
      <c r="A90" s="572">
        <v>45295</v>
      </c>
      <c r="B90" s="11" cm="1">
        <f t="array" ref="B90">CHRONO.EXCELDATE_TO_MJDATE(A90)</f>
        <v>60313</v>
      </c>
      <c r="C90" s="11"/>
      <c r="D90" s="11"/>
      <c r="E90" s="11">
        <v>1</v>
      </c>
      <c r="F90" s="209"/>
      <c r="G90" s="572">
        <f t="shared" si="0"/>
        <v>45295</v>
      </c>
    </row>
    <row r="91" spans="1:7" x14ac:dyDescent="0.25">
      <c r="A91" s="573">
        <v>45294</v>
      </c>
      <c r="B91" s="15" cm="1">
        <f t="array" ref="B91">CHRONO.EXCELDATE_TO_MJDATE(A91)</f>
        <v>60312</v>
      </c>
      <c r="C91" s="15"/>
      <c r="D91" s="15">
        <v>1</v>
      </c>
      <c r="E91" s="15">
        <v>1</v>
      </c>
      <c r="F91" s="361"/>
      <c r="G91" s="573">
        <f t="shared" si="0"/>
        <v>45294</v>
      </c>
    </row>
    <row r="92" spans="1:7" x14ac:dyDescent="0.25">
      <c r="A92" s="574">
        <v>45293</v>
      </c>
      <c r="B92" s="18" cm="1">
        <f t="array" ref="B92">CHRONO.EXCELDATE_TO_MJDATE(A92)</f>
        <v>60311</v>
      </c>
      <c r="C92" s="18"/>
      <c r="D92" s="18">
        <v>-1</v>
      </c>
      <c r="E92" s="18">
        <v>1</v>
      </c>
      <c r="F92" s="379"/>
      <c r="G92" s="574">
        <f t="shared" si="0"/>
        <v>45293</v>
      </c>
    </row>
    <row r="95" spans="1:7" ht="19.5" x14ac:dyDescent="0.3">
      <c r="A95" s="1" t="s">
        <v>838</v>
      </c>
    </row>
    <row r="97" spans="1:12" x14ac:dyDescent="0.25">
      <c r="A97" s="380" t="s">
        <v>108</v>
      </c>
      <c r="B97" s="5" t="s">
        <v>115</v>
      </c>
      <c r="C97" s="5" t="s">
        <v>476</v>
      </c>
      <c r="D97" s="5" t="s">
        <v>835</v>
      </c>
      <c r="E97" s="5" t="s">
        <v>836</v>
      </c>
      <c r="F97" s="362" t="s">
        <v>114</v>
      </c>
      <c r="G97" s="362" t="s">
        <v>837</v>
      </c>
    </row>
    <row r="98" spans="1:12" x14ac:dyDescent="0.25">
      <c r="A98" s="575">
        <v>45298.583333333336</v>
      </c>
      <c r="B98" s="8" cm="1">
        <f t="array" ref="B98">CHRONO.EXCELDATE_TO_MJDATE(A98)</f>
        <v>60316.583333333336</v>
      </c>
      <c r="C98" s="8">
        <v>7</v>
      </c>
      <c r="D98" s="8"/>
      <c r="E98" s="8"/>
      <c r="F98" s="208" t="e" cm="1">
        <f t="array" aca="1" ref="F98" ca="1">CHRONO.WEEKDAY_ADJACENT_MJDATE(B98:B103,C98,D98:D103,E98:E103)</f>
        <v>#NAME?</v>
      </c>
      <c r="G98" s="575" t="e" cm="1">
        <f t="array" aca="1" ref="G98" ca="1">CHRONO.MJDATE_TO_EXCELDATE(F98)</f>
        <v>#NAME?</v>
      </c>
    </row>
    <row r="99" spans="1:12" x14ac:dyDescent="0.25">
      <c r="A99" s="566">
        <v>45297.041666666664</v>
      </c>
      <c r="B99" s="11" cm="1">
        <f t="array" ref="B99">CHRONO.EXCELDATE_TO_MJDATE(A99)</f>
        <v>60315.041666666664</v>
      </c>
      <c r="C99" s="11"/>
      <c r="D99" s="11">
        <v>-1</v>
      </c>
      <c r="E99" s="11"/>
      <c r="F99" s="209"/>
      <c r="G99" s="566" t="str" cm="1">
        <f t="array" ref="G99">CHRONO.MJDATE_TO_EXCELDATE(F99)</f>
        <v/>
      </c>
    </row>
    <row r="100" spans="1:12" x14ac:dyDescent="0.25">
      <c r="A100" s="575">
        <v>45296.998611111114</v>
      </c>
      <c r="B100" s="8" cm="1">
        <f t="array" ref="B100">CHRONO.EXCELDATE_TO_MJDATE(A100)</f>
        <v>60314.998611111114</v>
      </c>
      <c r="C100" s="8"/>
      <c r="D100" s="8">
        <v>-2</v>
      </c>
      <c r="E100" s="8"/>
      <c r="F100" s="208"/>
      <c r="G100" s="575" t="str" cm="1">
        <f t="array" ref="G100">CHRONO.MJDATE_TO_EXCELDATE(F100)</f>
        <v/>
      </c>
    </row>
    <row r="101" spans="1:12" x14ac:dyDescent="0.25">
      <c r="A101" s="566">
        <v>45295.083333333336</v>
      </c>
      <c r="B101" s="11" cm="1">
        <f t="array" ref="B101">CHRONO.EXCELDATE_TO_MJDATE(A101)</f>
        <v>60313.083333333336</v>
      </c>
      <c r="C101" s="11"/>
      <c r="D101" s="11"/>
      <c r="E101" s="11">
        <v>1</v>
      </c>
      <c r="F101" s="209"/>
      <c r="G101" s="566" t="str" cm="1">
        <f t="array" ref="G101">CHRONO.MJDATE_TO_EXCELDATE(F101)</f>
        <v/>
      </c>
    </row>
    <row r="102" spans="1:12" x14ac:dyDescent="0.25">
      <c r="A102" s="576">
        <v>45294</v>
      </c>
      <c r="B102" s="15" cm="1">
        <f t="array" ref="B102">CHRONO.EXCELDATE_TO_MJDATE(A102)</f>
        <v>60312</v>
      </c>
      <c r="C102" s="15"/>
      <c r="D102" s="15">
        <v>1</v>
      </c>
      <c r="E102" s="15">
        <v>1</v>
      </c>
      <c r="F102" s="361"/>
      <c r="G102" s="576" t="str" cm="1">
        <f t="array" ref="G102">CHRONO.MJDATE_TO_EXCELDATE(F102)</f>
        <v/>
      </c>
    </row>
    <row r="103" spans="1:12" x14ac:dyDescent="0.25">
      <c r="A103" s="577">
        <v>45473</v>
      </c>
      <c r="B103" s="18" cm="1">
        <f t="array" ref="B103">CHRONO.EXCELDATE_TO_MJDATE(A103)</f>
        <v>60491</v>
      </c>
      <c r="C103" s="18"/>
      <c r="D103" s="18">
        <v>-1</v>
      </c>
      <c r="E103" s="18"/>
      <c r="F103" s="379"/>
      <c r="G103" s="577" t="str" cm="1">
        <f t="array" ref="G103">CHRONO.MJDATE_TO_EXCELDATE(F103)</f>
        <v/>
      </c>
    </row>
    <row r="106" spans="1:12" ht="19.5" x14ac:dyDescent="0.3">
      <c r="A106" s="1" t="s">
        <v>748</v>
      </c>
    </row>
    <row r="108" spans="1:12" x14ac:dyDescent="0.25">
      <c r="A108" s="21" t="s">
        <v>0</v>
      </c>
      <c r="B108" s="5" t="s">
        <v>2</v>
      </c>
      <c r="C108" s="5" t="s">
        <v>20</v>
      </c>
      <c r="D108" s="5" t="s">
        <v>74</v>
      </c>
      <c r="E108" s="5" t="s">
        <v>747</v>
      </c>
      <c r="F108" s="5" t="s">
        <v>4</v>
      </c>
      <c r="G108" s="362" t="s">
        <v>114</v>
      </c>
      <c r="H108" s="40" t="s">
        <v>21</v>
      </c>
      <c r="I108" s="5" t="s">
        <v>22</v>
      </c>
      <c r="J108" s="23" t="s">
        <v>23</v>
      </c>
      <c r="K108" s="40" t="s">
        <v>661</v>
      </c>
      <c r="L108" s="6" t="s">
        <v>6</v>
      </c>
    </row>
    <row r="109" spans="1:12" x14ac:dyDescent="0.25">
      <c r="A109" s="7">
        <v>2024</v>
      </c>
      <c r="B109" s="8">
        <v>6</v>
      </c>
      <c r="C109" s="8">
        <v>-1</v>
      </c>
      <c r="D109" s="8">
        <v>7</v>
      </c>
      <c r="E109" s="8"/>
      <c r="F109" s="8"/>
      <c r="G109" s="208" t="e" cm="1" vm="2">
        <f t="array" ref="G109">CHRONO.WEEKDAY_OF_MONTH_TO_MJDATE(A109:E109,F109)</f>
        <v>#VALUE!</v>
      </c>
      <c r="H109" s="8" t="e" cm="1" vm="3">
        <f t="array" ref="H109:J109">CHRONO.MJDN_TO_CALENDAR_DATE(G109,F109)</f>
        <v>#VALUE!</v>
      </c>
      <c r="I109" s="8" t="e" vm="3">
        <v>#VALUE!</v>
      </c>
      <c r="J109" s="8" t="e" vm="3">
        <v>#VALUE!</v>
      </c>
      <c r="K109" s="8" t="e" cm="1" vm="3">
        <f t="array" ref="K109">CHRONO.WEEKDAY_NAME(CHRONO.MJDN_TO_WEEKDAY(G109),TRUE)</f>
        <v>#VALUE!</v>
      </c>
      <c r="L109" s="9" t="s">
        <v>662</v>
      </c>
    </row>
    <row r="110" spans="1:12" x14ac:dyDescent="0.25">
      <c r="A110" s="10">
        <v>2023</v>
      </c>
      <c r="B110" s="11">
        <v>1</v>
      </c>
      <c r="C110" s="11">
        <v>2</v>
      </c>
      <c r="D110" s="11">
        <v>2.5</v>
      </c>
      <c r="E110" s="11"/>
      <c r="F110" s="11"/>
      <c r="G110" s="209" t="e" cm="1" vm="2">
        <f t="array" ref="G110">CHRONO.WEEKDAY_OF_MONTH_TO_MJDATE(A110:E110,F110)</f>
        <v>#VALUE!</v>
      </c>
      <c r="H110" s="11" t="e" cm="1" vm="3">
        <f t="array" ref="H110:J110">CHRONO.MJDN_TO_CALENDAR_DATE(G110,F110)</f>
        <v>#VALUE!</v>
      </c>
      <c r="I110" s="11" t="e" vm="3">
        <v>#VALUE!</v>
      </c>
      <c r="J110" s="11" t="e" vm="3">
        <v>#VALUE!</v>
      </c>
      <c r="K110" s="11" t="e" cm="1" vm="3">
        <f t="array" ref="K110">CHRONO.WEEKDAY_NAME(CHRONO.MJDN_TO_WEEKDAY(G110),TRUE)</f>
        <v>#VALUE!</v>
      </c>
      <c r="L110" s="12" t="s">
        <v>24</v>
      </c>
    </row>
    <row r="111" spans="1:12" ht="45" x14ac:dyDescent="0.25">
      <c r="A111" s="7">
        <v>1854</v>
      </c>
      <c r="B111" s="8">
        <v>2</v>
      </c>
      <c r="C111" s="8">
        <v>-1</v>
      </c>
      <c r="D111" s="8">
        <v>1</v>
      </c>
      <c r="E111" s="8">
        <v>0.25</v>
      </c>
      <c r="F111" s="8">
        <v>1</v>
      </c>
      <c r="G111" s="208" t="e" cm="1" vm="2">
        <f t="array" ref="G111">CHRONO.WEEKDAY_OF_MONTH_TO_MJDATE(A111:E111,F111)</f>
        <v>#VALUE!</v>
      </c>
      <c r="H111" s="8" t="e" cm="1" vm="3">
        <f t="array" ref="H111:J111">CHRONO.MJDN_TO_CALENDAR_DATE(G111,F111)</f>
        <v>#VALUE!</v>
      </c>
      <c r="I111" s="8" t="e" vm="3">
        <v>#VALUE!</v>
      </c>
      <c r="J111" s="8" t="e" vm="3">
        <v>#VALUE!</v>
      </c>
      <c r="K111" s="8" t="e" cm="1" vm="3">
        <f t="array" ref="K111">CHRONO.WEEKDAY_NAME(CHRONO.MJDN_TO_WEEKDAY(G111),TRUE)</f>
        <v>#VALUE!</v>
      </c>
      <c r="L111" s="28" t="s">
        <v>25</v>
      </c>
    </row>
    <row r="112" spans="1:12" x14ac:dyDescent="0.25">
      <c r="A112" s="10">
        <v>2023</v>
      </c>
      <c r="B112" s="11">
        <v>2</v>
      </c>
      <c r="C112" s="11">
        <v>-2</v>
      </c>
      <c r="D112" s="11">
        <v>5</v>
      </c>
      <c r="E112" s="11"/>
      <c r="F112" s="11"/>
      <c r="G112" s="209" t="e" cm="1" vm="2">
        <f t="array" ref="G112">CHRONO.WEEKDAY_OF_MONTH_TO_MJDATE(A112:E112,F112)</f>
        <v>#VALUE!</v>
      </c>
      <c r="H112" s="11" t="e" cm="1" vm="3">
        <f t="array" ref="H112:J112">CHRONO.MJDN_TO_CALENDAR_DATE(G112,F112)</f>
        <v>#VALUE!</v>
      </c>
      <c r="I112" s="11" t="e" vm="3">
        <v>#VALUE!</v>
      </c>
      <c r="J112" s="11" t="e" vm="3">
        <v>#VALUE!</v>
      </c>
      <c r="K112" s="11" t="e" cm="1" vm="3">
        <f t="array" ref="K112">CHRONO.WEEKDAY_NAME(CHRONO.MJDN_TO_WEEKDAY(G112),TRUE)</f>
        <v>#VALUE!</v>
      </c>
      <c r="L112" s="12" t="s">
        <v>75</v>
      </c>
    </row>
    <row r="113" spans="1:12" x14ac:dyDescent="0.25">
      <c r="A113" s="27">
        <v>2023</v>
      </c>
      <c r="B113" s="15">
        <v>2</v>
      </c>
      <c r="C113" s="15">
        <v>0</v>
      </c>
      <c r="D113" s="15"/>
      <c r="E113" s="15">
        <v>0.2</v>
      </c>
      <c r="F113" s="15"/>
      <c r="G113" s="361" t="e" cm="1" vm="2">
        <f t="array" ref="G113">CHRONO.WEEKDAY_OF_MONTH_TO_MJDATE(A113:E113,F113)</f>
        <v>#VALUE!</v>
      </c>
      <c r="H113" s="15" t="e" cm="1" vm="3">
        <f t="array" ref="H113:J113">CHRONO.MJDN_TO_CALENDAR_DATE(G113,F113)</f>
        <v>#VALUE!</v>
      </c>
      <c r="I113" s="15" t="e" vm="3">
        <v>#VALUE!</v>
      </c>
      <c r="J113" s="15" t="e" vm="3">
        <v>#VALUE!</v>
      </c>
      <c r="K113" s="15" t="e" cm="1" vm="3">
        <f t="array" ref="K113">CHRONO.WEEKDAY_NAME(CHRONO.MJDN_TO_WEEKDAY(G113),TRUE)</f>
        <v>#VALUE!</v>
      </c>
      <c r="L113" s="16" t="s">
        <v>663</v>
      </c>
    </row>
    <row r="114" spans="1:12" x14ac:dyDescent="0.25">
      <c r="A114" s="17">
        <v>2023</v>
      </c>
      <c r="B114" s="18">
        <v>2.5</v>
      </c>
      <c r="C114" s="18">
        <v>1</v>
      </c>
      <c r="D114" s="18">
        <v>1</v>
      </c>
      <c r="E114" s="18"/>
      <c r="F114" s="18"/>
      <c r="G114" s="379" t="e" cm="1" vm="2">
        <f t="array" ref="G114">CHRONO.WEEKDAY_OF_MONTH_TO_MJDATE(A114:E114,F114)</f>
        <v>#VALUE!</v>
      </c>
      <c r="H114" s="18"/>
      <c r="I114" s="18"/>
      <c r="J114" s="18"/>
      <c r="K114" s="18"/>
      <c r="L114" s="19"/>
    </row>
    <row r="117" spans="1:12" ht="19.5" x14ac:dyDescent="0.3">
      <c r="A117" s="1" t="s">
        <v>167</v>
      </c>
    </row>
    <row r="119" spans="1:12" x14ac:dyDescent="0.25">
      <c r="A119" s="21" t="s">
        <v>422</v>
      </c>
      <c r="B119" s="40" t="s">
        <v>4</v>
      </c>
      <c r="C119" s="270" t="s">
        <v>34</v>
      </c>
      <c r="D119" s="40" t="s">
        <v>654</v>
      </c>
      <c r="E119" s="23" t="s">
        <v>124</v>
      </c>
    </row>
    <row r="120" spans="1:12" x14ac:dyDescent="0.25">
      <c r="A120" s="7"/>
      <c r="B120" s="8"/>
      <c r="C120" s="213" t="str" cm="1">
        <f t="array" ref="C120:E120">CHRONO.PARSE_ISO_WEEK_DATE(A120,B120)</f>
        <v/>
      </c>
      <c r="D120" s="8" t="str">
        <v/>
      </c>
      <c r="E120" s="9" t="str">
        <v/>
      </c>
    </row>
    <row r="121" spans="1:12" x14ac:dyDescent="0.25">
      <c r="A121" s="10" t="s">
        <v>1</v>
      </c>
      <c r="B121" s="11"/>
      <c r="C121" s="214" t="e" cm="1">
        <f t="array" ref="C121:E121">CHRONO.PARSE_ISO_WEEK_DATE(A121,B121)</f>
        <v>#VALUE!</v>
      </c>
      <c r="D121" s="11" t="e">
        <v>#VALUE!</v>
      </c>
      <c r="E121" s="12" t="e">
        <v>#VALUE!</v>
      </c>
    </row>
    <row r="122" spans="1:12" x14ac:dyDescent="0.25">
      <c r="A122" s="49" t="s">
        <v>168</v>
      </c>
      <c r="B122" s="8"/>
      <c r="C122" s="213" cm="1">
        <f t="array" ref="C122:E122">CHRONO.PARSE_ISO_WEEK_DATE(A122,B122)</f>
        <v>-327</v>
      </c>
      <c r="D122" s="8">
        <v>10</v>
      </c>
      <c r="E122" s="9">
        <v>1</v>
      </c>
    </row>
    <row r="123" spans="1:12" x14ac:dyDescent="0.25">
      <c r="A123" s="41" t="s">
        <v>169</v>
      </c>
      <c r="B123" s="11"/>
      <c r="C123" s="214" cm="1">
        <f t="array" ref="C123:E123">CHRONO.PARSE_ISO_WEEK_DATE(A123,B123)</f>
        <v>10900</v>
      </c>
      <c r="D123" s="11">
        <v>10</v>
      </c>
      <c r="E123" s="12" t="str">
        <v/>
      </c>
    </row>
    <row r="124" spans="1:12" x14ac:dyDescent="0.25">
      <c r="A124" s="39" t="s">
        <v>170</v>
      </c>
      <c r="B124" s="8"/>
      <c r="C124" s="213" cm="1">
        <f t="array" ref="C124:E124">CHRONO.PARSE_ISO_WEEK_DATE(A124,B124)</f>
        <v>2020</v>
      </c>
      <c r="D124" s="8">
        <v>53</v>
      </c>
      <c r="E124" s="9" t="str">
        <v/>
      </c>
    </row>
    <row r="125" spans="1:12" x14ac:dyDescent="0.25">
      <c r="A125" s="53" t="s">
        <v>171</v>
      </c>
      <c r="B125" s="35">
        <v>1</v>
      </c>
      <c r="C125" s="221" cm="1">
        <f t="array" ref="C125:E125">CHRONO.PARSE_ISO_WEEK_DATE(A125,B125)</f>
        <v>2021</v>
      </c>
      <c r="D125" s="35">
        <v>53</v>
      </c>
      <c r="E125" s="54" t="str">
        <v/>
      </c>
    </row>
    <row r="126" spans="1:12" x14ac:dyDescent="0.25">
      <c r="A126" s="39" t="s">
        <v>172</v>
      </c>
      <c r="B126" s="8"/>
      <c r="C126" s="213" cm="1">
        <f t="array" ref="C126:E126">CHRONO.PARSE_ISO_WEEK_DATE(A126,B126)</f>
        <v>2023</v>
      </c>
      <c r="D126" s="8">
        <v>10</v>
      </c>
      <c r="E126" s="9">
        <v>1</v>
      </c>
    </row>
    <row r="127" spans="1:12" x14ac:dyDescent="0.25">
      <c r="A127" s="53" t="s">
        <v>164</v>
      </c>
      <c r="B127" s="35"/>
      <c r="C127" s="221" cm="1">
        <f t="array" ref="C127:E127">CHRONO.PARSE_ISO_WEEK_DATE(A127,B127)</f>
        <v>2023</v>
      </c>
      <c r="D127" s="35">
        <v>10</v>
      </c>
      <c r="E127" s="54" t="str">
        <v/>
      </c>
    </row>
    <row r="128" spans="1:12" x14ac:dyDescent="0.25">
      <c r="A128" s="55" t="s">
        <v>664</v>
      </c>
      <c r="B128" s="37"/>
      <c r="C128" s="271" t="e" cm="1">
        <f t="array" ref="C128:E128">CHRONO.PARSE_ISO_WEEK_DATE(A128,B128)</f>
        <v>#VALUE!</v>
      </c>
      <c r="D128" s="37" t="e">
        <v>#VALUE!</v>
      </c>
      <c r="E128" s="56" t="e">
        <v>#VALUE!</v>
      </c>
    </row>
    <row r="131" spans="1:6" ht="19.5" x14ac:dyDescent="0.3">
      <c r="A131" s="1" t="s">
        <v>666</v>
      </c>
    </row>
    <row r="133" spans="1:6" x14ac:dyDescent="0.25">
      <c r="A133" s="270" t="s">
        <v>5</v>
      </c>
      <c r="B133" s="40" t="s">
        <v>653</v>
      </c>
      <c r="C133" s="23" t="s">
        <v>476</v>
      </c>
      <c r="D133" s="40" t="s">
        <v>132</v>
      </c>
      <c r="E133" s="40" t="s">
        <v>4</v>
      </c>
      <c r="F133" s="281" t="s">
        <v>665</v>
      </c>
    </row>
    <row r="134" spans="1:6" x14ac:dyDescent="0.25">
      <c r="A134" s="213" t="s">
        <v>85</v>
      </c>
      <c r="B134" s="8" t="s">
        <v>85</v>
      </c>
      <c r="C134" s="9" t="s">
        <v>85</v>
      </c>
      <c r="D134" s="8"/>
      <c r="E134" s="8"/>
      <c r="F134" s="162" t="str" cm="1">
        <f t="array" ref="F134">CHRONO.FORMAT_ISO_WEEK_DATE(A134:C134,D134,E134)</f>
        <v/>
      </c>
    </row>
    <row r="135" spans="1:6" x14ac:dyDescent="0.25">
      <c r="A135" s="214" t="s">
        <v>1</v>
      </c>
      <c r="B135" s="11"/>
      <c r="C135" s="12"/>
      <c r="D135" s="11"/>
      <c r="E135" s="11"/>
      <c r="F135" s="163" t="e" cm="1">
        <f t="array" ref="F135">CHRONO.FORMAT_ISO_WEEK_DATE(A135:C135,D135,E135)</f>
        <v>#VALUE!</v>
      </c>
    </row>
    <row r="136" spans="1:6" x14ac:dyDescent="0.25">
      <c r="A136" s="213">
        <v>-327</v>
      </c>
      <c r="B136" s="8">
        <v>10</v>
      </c>
      <c r="C136" s="9">
        <v>1</v>
      </c>
      <c r="D136" s="8"/>
      <c r="E136" s="8"/>
      <c r="F136" s="162" t="str" cm="1">
        <f t="array" ref="F136">CHRONO.FORMAT_ISO_WEEK_DATE(A136:C136,D136,E136)</f>
        <v>−0327-W10-1</v>
      </c>
    </row>
    <row r="137" spans="1:6" x14ac:dyDescent="0.25">
      <c r="A137" s="214">
        <v>10900</v>
      </c>
      <c r="B137" s="11">
        <v>10</v>
      </c>
      <c r="C137" s="12" t="s">
        <v>85</v>
      </c>
      <c r="D137" s="11"/>
      <c r="E137" s="11"/>
      <c r="F137" s="163" t="str" cm="1">
        <f t="array" ref="F137">CHRONO.FORMAT_ISO_WEEK_DATE(A137:C137,D137,E137)</f>
        <v>+10900-W10</v>
      </c>
    </row>
    <row r="138" spans="1:6" x14ac:dyDescent="0.25">
      <c r="A138" s="213">
        <v>2020</v>
      </c>
      <c r="B138" s="8"/>
      <c r="C138" s="9" t="s">
        <v>85</v>
      </c>
      <c r="D138" s="8"/>
      <c r="E138" s="8"/>
      <c r="F138" s="162" t="e" cm="1">
        <f t="array" ref="F138">CHRONO.FORMAT_ISO_WEEK_DATE(A138:C138,D138,E138)</f>
        <v>#VALUE!</v>
      </c>
    </row>
    <row r="139" spans="1:6" x14ac:dyDescent="0.25">
      <c r="A139" s="221">
        <v>2021</v>
      </c>
      <c r="B139" s="35">
        <v>53</v>
      </c>
      <c r="C139" s="54" t="s">
        <v>85</v>
      </c>
      <c r="D139" s="35"/>
      <c r="E139" s="35"/>
      <c r="F139" s="166" t="e" cm="1">
        <f t="array" ref="F139">CHRONO.FORMAT_ISO_WEEK_DATE(A139:C139,D139,E139)</f>
        <v>#NUM!</v>
      </c>
    </row>
    <row r="140" spans="1:6" x14ac:dyDescent="0.25">
      <c r="A140" s="213">
        <v>2021</v>
      </c>
      <c r="B140" s="8">
        <v>53</v>
      </c>
      <c r="C140" s="9"/>
      <c r="D140" s="8"/>
      <c r="E140" s="8">
        <v>1</v>
      </c>
      <c r="F140" s="162" t="str" cm="1">
        <f t="array" ref="F140">CHRONO.FORMAT_ISO_WEEK_DATE(A140:C140,D140,E140)</f>
        <v>2021-W53</v>
      </c>
    </row>
    <row r="141" spans="1:6" x14ac:dyDescent="0.25">
      <c r="A141" s="221">
        <v>2023</v>
      </c>
      <c r="B141" s="35">
        <v>10</v>
      </c>
      <c r="C141" s="54">
        <v>1</v>
      </c>
      <c r="D141" s="128" t="s">
        <v>546</v>
      </c>
      <c r="E141" s="35"/>
      <c r="F141" s="166" t="str" cm="1">
        <f t="array" ref="F141">CHRONO.FORMAT_ISO_WEEK_DATE(A141:C141,D141,E141)</f>
        <v>+2023-W10-1</v>
      </c>
    </row>
    <row r="142" spans="1:6" x14ac:dyDescent="0.25">
      <c r="A142" s="271">
        <v>2023</v>
      </c>
      <c r="B142" s="37">
        <v>10</v>
      </c>
      <c r="C142" s="56"/>
      <c r="D142" s="37" t="s">
        <v>156</v>
      </c>
      <c r="E142" s="37"/>
      <c r="F142" s="370" t="str" cm="1">
        <f t="array" ref="F142">CHRONO.FORMAT_ISO_WEEK_DATE(A142:C142,D142,E142)</f>
        <v>2023W10</v>
      </c>
    </row>
  </sheetData>
  <pageMargins left="0.7" right="0.7" top="0.75" bottom="0.75" header="0.3" footer="0.3"/>
  <pageSetup paperSize="9" orientation="portrait" copies="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CFDF4-9FB3-44D5-8BAC-B4A9B253E15D}">
  <dimension ref="A1:H45"/>
  <sheetViews>
    <sheetView topLeftCell="A16" workbookViewId="0"/>
  </sheetViews>
  <sheetFormatPr defaultRowHeight="15" x14ac:dyDescent="0.25"/>
  <cols>
    <col min="1" max="7" width="12.28515625" customWidth="1"/>
    <col min="8" max="8" width="11.85546875" customWidth="1"/>
    <col min="9" max="9" width="12.28515625" customWidth="1"/>
    <col min="10" max="10" width="16" customWidth="1"/>
    <col min="11" max="11" width="42.85546875" customWidth="1"/>
  </cols>
  <sheetData>
    <row r="1" spans="1:5" ht="19.5" x14ac:dyDescent="0.3">
      <c r="A1" s="1" t="s">
        <v>83</v>
      </c>
    </row>
    <row r="3" spans="1:5" x14ac:dyDescent="0.25">
      <c r="A3" s="94" t="s">
        <v>80</v>
      </c>
      <c r="B3" s="96" t="s">
        <v>82</v>
      </c>
      <c r="C3" s="96" t="s">
        <v>81</v>
      </c>
      <c r="D3" s="96" t="s">
        <v>4</v>
      </c>
      <c r="E3" s="291" t="s">
        <v>94</v>
      </c>
    </row>
    <row r="4" spans="1:5" x14ac:dyDescent="0.25">
      <c r="A4" s="98"/>
      <c r="B4" s="8"/>
      <c r="C4" s="8"/>
      <c r="D4" s="8"/>
      <c r="E4" s="292" t="str" cm="1">
        <f t="array" ref="E4">CHRONO.DAYS_IN_QUARTER(A4,B4,C4,D4)</f>
        <v/>
      </c>
    </row>
    <row r="5" spans="1:5" x14ac:dyDescent="0.25">
      <c r="A5" s="99" t="s">
        <v>1</v>
      </c>
      <c r="B5" s="11"/>
      <c r="C5" s="11"/>
      <c r="D5" s="11"/>
      <c r="E5" s="293" t="e" cm="1">
        <f t="array" ref="E5">CHRONO.DAYS_IN_QUARTER(A5,B5,C5,D5)</f>
        <v>#VALUE!</v>
      </c>
    </row>
    <row r="6" spans="1:5" x14ac:dyDescent="0.25">
      <c r="A6" s="98">
        <v>1</v>
      </c>
      <c r="B6" s="8"/>
      <c r="C6" s="8"/>
      <c r="D6" s="8"/>
      <c r="E6" s="292" cm="1">
        <f t="array" ref="E6">CHRONO.DAYS_IN_QUARTER(A6,B6,C6,D6)</f>
        <v>90</v>
      </c>
    </row>
    <row r="7" spans="1:5" x14ac:dyDescent="0.25">
      <c r="A7" s="99">
        <v>2</v>
      </c>
      <c r="B7" s="11"/>
      <c r="C7" s="11"/>
      <c r="D7" s="11"/>
      <c r="E7" s="293" cm="1">
        <f t="array" ref="E7">CHRONO.DAYS_IN_QUARTER(A7,B7,C7,D7)</f>
        <v>91</v>
      </c>
    </row>
    <row r="8" spans="1:5" x14ac:dyDescent="0.25">
      <c r="A8" s="98">
        <v>3</v>
      </c>
      <c r="B8" s="8"/>
      <c r="C8" s="8"/>
      <c r="D8" s="8"/>
      <c r="E8" s="292" cm="1">
        <f t="array" ref="E8">CHRONO.DAYS_IN_QUARTER(A8,B8,C8,D8)</f>
        <v>92</v>
      </c>
    </row>
    <row r="9" spans="1:5" x14ac:dyDescent="0.25">
      <c r="A9" s="99">
        <v>4</v>
      </c>
      <c r="B9" s="11"/>
      <c r="C9" s="11"/>
      <c r="D9" s="11"/>
      <c r="E9" s="293" cm="1">
        <f t="array" ref="E9">CHRONO.DAYS_IN_QUARTER(A9,B9,C9,D9)</f>
        <v>92</v>
      </c>
    </row>
    <row r="10" spans="1:5" x14ac:dyDescent="0.25">
      <c r="A10" s="98">
        <v>-1</v>
      </c>
      <c r="B10" s="8">
        <v>2020</v>
      </c>
      <c r="C10" s="8"/>
      <c r="D10" s="8"/>
      <c r="E10" s="292" cm="1">
        <f t="array" ref="E10">CHRONO.DAYS_IN_QUARTER(A10,B10,C10,D10)</f>
        <v>92</v>
      </c>
    </row>
    <row r="11" spans="1:5" x14ac:dyDescent="0.25">
      <c r="A11" s="99">
        <v>1</v>
      </c>
      <c r="B11" s="11">
        <v>2020</v>
      </c>
      <c r="C11" s="11"/>
      <c r="D11" s="11"/>
      <c r="E11" s="293" cm="1">
        <f t="array" ref="E11">CHRONO.DAYS_IN_QUARTER(A11,B11,C11,D11)</f>
        <v>91</v>
      </c>
    </row>
    <row r="12" spans="1:5" x14ac:dyDescent="0.25">
      <c r="A12" s="98">
        <v>3</v>
      </c>
      <c r="B12" s="8">
        <v>2020</v>
      </c>
      <c r="C12" s="8">
        <v>-6</v>
      </c>
      <c r="D12" s="8"/>
      <c r="E12" s="292" cm="1">
        <f t="array" ref="E12">CHRONO.DAYS_IN_QUARTER(A12,B12,C12,D12)</f>
        <v>91</v>
      </c>
    </row>
    <row r="13" spans="1:5" x14ac:dyDescent="0.25">
      <c r="A13" s="99">
        <v>3</v>
      </c>
      <c r="B13" s="11">
        <v>2021</v>
      </c>
      <c r="C13" s="11">
        <v>-6</v>
      </c>
      <c r="D13" s="11"/>
      <c r="E13" s="293" cm="1">
        <f t="array" ref="E13">CHRONO.DAYS_IN_QUARTER(A13,B13,C13,D13)</f>
        <v>90</v>
      </c>
    </row>
    <row r="14" spans="1:5" x14ac:dyDescent="0.25">
      <c r="A14" s="98">
        <v>4</v>
      </c>
      <c r="B14" s="8">
        <v>2019</v>
      </c>
      <c r="C14" s="8">
        <v>1</v>
      </c>
      <c r="D14" s="8"/>
      <c r="E14" s="292" cm="1">
        <f t="array" ref="E14">CHRONO.DAYS_IN_QUARTER(A14,B14,C14,D14)</f>
        <v>92</v>
      </c>
    </row>
    <row r="15" spans="1:5" x14ac:dyDescent="0.25">
      <c r="A15" s="99">
        <v>4</v>
      </c>
      <c r="B15" s="11">
        <v>2019</v>
      </c>
      <c r="C15" s="11">
        <v>2</v>
      </c>
      <c r="D15" s="11"/>
      <c r="E15" s="293" cm="1">
        <f t="array" ref="E15">CHRONO.DAYS_IN_QUARTER(A15,B15,C15,D15)</f>
        <v>91</v>
      </c>
    </row>
    <row r="16" spans="1:5" x14ac:dyDescent="0.25">
      <c r="A16" s="98">
        <v>5</v>
      </c>
      <c r="B16" s="8">
        <v>2019</v>
      </c>
      <c r="C16" s="8"/>
      <c r="D16" s="8"/>
      <c r="E16" s="292" cm="1">
        <f t="array" ref="E16">CHRONO.DAYS_IN_QUARTER(A16,B16,C16,D16)</f>
        <v>91</v>
      </c>
    </row>
    <row r="17" spans="1:8" x14ac:dyDescent="0.25">
      <c r="A17" s="99">
        <v>6</v>
      </c>
      <c r="B17" s="11">
        <v>2017</v>
      </c>
      <c r="C17" s="11">
        <v>-3</v>
      </c>
      <c r="D17" s="11"/>
      <c r="E17" s="293" cm="1">
        <f t="array" ref="E17">CHRONO.DAYS_IN_QUARTER(A17,B17,C17,D17)</f>
        <v>90</v>
      </c>
    </row>
    <row r="18" spans="1:8" x14ac:dyDescent="0.25">
      <c r="A18" s="98">
        <v>2</v>
      </c>
      <c r="B18" s="8">
        <v>1900</v>
      </c>
      <c r="C18" s="8">
        <v>-3</v>
      </c>
      <c r="D18" s="8"/>
      <c r="E18" s="292" cm="1">
        <f t="array" ref="E18">CHRONO.DAYS_IN_QUARTER(A18,B18,C18,D18)</f>
        <v>90</v>
      </c>
    </row>
    <row r="19" spans="1:8" x14ac:dyDescent="0.25">
      <c r="A19" s="297">
        <v>2</v>
      </c>
      <c r="B19" s="298">
        <v>1900</v>
      </c>
      <c r="C19" s="298">
        <v>-3</v>
      </c>
      <c r="D19" s="298">
        <v>1</v>
      </c>
      <c r="E19" s="299" cm="1">
        <f t="array" ref="E19">CHRONO.DAYS_IN_QUARTER(A19,B19,C19,D19)</f>
        <v>91</v>
      </c>
    </row>
    <row r="22" spans="1:8" ht="19.5" x14ac:dyDescent="0.3">
      <c r="A22" s="1" t="s">
        <v>667</v>
      </c>
    </row>
    <row r="24" spans="1:8" x14ac:dyDescent="0.25">
      <c r="A24" s="94" t="s">
        <v>82</v>
      </c>
      <c r="B24" s="95" t="s">
        <v>80</v>
      </c>
      <c r="C24" s="95" t="s">
        <v>84</v>
      </c>
      <c r="D24" s="95" t="s">
        <v>81</v>
      </c>
      <c r="E24" s="153" t="s">
        <v>4</v>
      </c>
      <c r="F24" s="97" t="s">
        <v>190</v>
      </c>
      <c r="G24" s="389" t="s">
        <v>658</v>
      </c>
    </row>
    <row r="25" spans="1:8" x14ac:dyDescent="0.25">
      <c r="A25" s="98"/>
      <c r="B25" s="8"/>
      <c r="C25" s="8"/>
      <c r="D25" s="8"/>
      <c r="E25" s="72"/>
      <c r="F25" s="8" t="str" cm="1">
        <f t="array" ref="F25">CHRONO.QUARTER_DATE_TO_MJDN(A25:C25,D25,E25)</f>
        <v/>
      </c>
      <c r="G25" s="390" t="str" cm="1">
        <f t="array" ref="G25">CHRONO.FORMAT_ISO_CALENDAR_DATE(CHRONO.MJDN_TO_CALENDAR_DATE(F25,E25),,E25)</f>
        <v/>
      </c>
    </row>
    <row r="26" spans="1:8" x14ac:dyDescent="0.25">
      <c r="A26" s="99" t="s">
        <v>1</v>
      </c>
      <c r="B26" s="11"/>
      <c r="C26" s="11"/>
      <c r="D26" s="11"/>
      <c r="E26" s="73"/>
      <c r="F26" s="11" t="e" cm="1">
        <f t="array" ref="F26">CHRONO.QUARTER_DATE_TO_MJDN(A26:C26,D26,E26)</f>
        <v>#VALUE!</v>
      </c>
      <c r="G26" s="391" t="e" cm="1">
        <f t="array" ref="G26">CHRONO.FORMAT_ISO_CALENDAR_DATE(CHRONO.MJDN_TO_CALENDAR_DATE(F26,E26),,E26)</f>
        <v>#VALUE!</v>
      </c>
    </row>
    <row r="27" spans="1:8" x14ac:dyDescent="0.25">
      <c r="A27" s="98">
        <v>2023</v>
      </c>
      <c r="B27" s="8">
        <v>4</v>
      </c>
      <c r="C27" s="8">
        <v>1</v>
      </c>
      <c r="D27" s="8">
        <v>0</v>
      </c>
      <c r="E27" s="72"/>
      <c r="F27" s="8" cm="1">
        <f t="array" ref="F27">CHRONO.QUARTER_DATE_TO_MJDN(A27:C27,D27,E27)</f>
        <v>60218</v>
      </c>
      <c r="G27" s="392" t="str" cm="1">
        <f t="array" ref="G27">CHRONO.FORMAT_ISO_CALENDAR_DATE(CHRONO.MJDN_TO_CALENDAR_DATE(F27,E27),,E27)</f>
        <v>2023-10-01</v>
      </c>
    </row>
    <row r="28" spans="1:8" x14ac:dyDescent="0.25">
      <c r="A28" s="99">
        <v>2023</v>
      </c>
      <c r="B28" s="11">
        <v>1</v>
      </c>
      <c r="C28" s="11">
        <v>0</v>
      </c>
      <c r="D28" s="11">
        <v>-6</v>
      </c>
      <c r="E28" s="73"/>
      <c r="F28" s="11" cm="1">
        <f t="array" ref="F28">CHRONO.QUARTER_DATE_TO_MJDN(A28:C28,D28,E28)</f>
        <v>59760</v>
      </c>
      <c r="G28" s="391" t="str" cm="1">
        <f t="array" ref="G28">CHRONO.FORMAT_ISO_CALENDAR_DATE(CHRONO.MJDN_TO_CALENDAR_DATE(F28,E28),,E28)</f>
        <v>2022-06-30</v>
      </c>
      <c r="H28" s="60"/>
    </row>
    <row r="29" spans="1:8" x14ac:dyDescent="0.25">
      <c r="A29" s="98">
        <v>2020</v>
      </c>
      <c r="B29" s="8">
        <v>9</v>
      </c>
      <c r="C29" s="8">
        <v>1</v>
      </c>
      <c r="D29" s="8">
        <v>3</v>
      </c>
      <c r="E29" s="72"/>
      <c r="F29" s="8" cm="1">
        <f t="array" ref="F29">CHRONO.QUARTER_DATE_TO_MJDN(A29:C29,D29,E29)</f>
        <v>59670</v>
      </c>
      <c r="G29" s="392" t="str" cm="1">
        <f t="array" ref="G29">CHRONO.FORMAT_ISO_CALENDAR_DATE(CHRONO.MJDN_TO_CALENDAR_DATE(F29,E29),,E29)</f>
        <v>2022-04-01</v>
      </c>
    </row>
    <row r="30" spans="1:8" x14ac:dyDescent="0.25">
      <c r="A30" s="99">
        <v>2020</v>
      </c>
      <c r="B30" s="11">
        <v>-9</v>
      </c>
      <c r="C30" s="11">
        <v>93</v>
      </c>
      <c r="D30" s="11">
        <v>3</v>
      </c>
      <c r="E30" s="73"/>
      <c r="F30" s="11" cm="1">
        <f t="array" ref="F30">CHRONO.QUARTER_DATE_TO_MJDN(A30:C30,D30,E30)</f>
        <v>58119</v>
      </c>
      <c r="G30" s="391" t="str" cm="1">
        <f t="array" ref="G30">CHRONO.FORMAT_ISO_CALENDAR_DATE(CHRONO.MJDN_TO_CALENDAR_DATE(F30,E30),,E30)</f>
        <v>2018-01-01</v>
      </c>
    </row>
    <row r="31" spans="1:8" x14ac:dyDescent="0.25">
      <c r="A31" s="100">
        <v>2020</v>
      </c>
      <c r="B31" s="15">
        <v>1</v>
      </c>
      <c r="C31" s="15">
        <v>93</v>
      </c>
      <c r="D31" s="15">
        <v>3</v>
      </c>
      <c r="E31" s="74">
        <v>1</v>
      </c>
      <c r="F31" s="15" cm="1">
        <f t="array" ref="F31">CHRONO.QUARTER_DATE_TO_MJDN(A31:C31,D31,E31)</f>
        <v>59045</v>
      </c>
      <c r="G31" s="392" t="str" cm="1">
        <f t="array" ref="G31">CHRONO.FORMAT_ISO_CALENDAR_DATE(CHRONO.MJDN_TO_CALENDAR_DATE(F31,E31),,E31)</f>
        <v>2020-07-02</v>
      </c>
    </row>
    <row r="32" spans="1:8" x14ac:dyDescent="0.25">
      <c r="A32" s="101">
        <v>2020</v>
      </c>
      <c r="B32" s="18">
        <v>1</v>
      </c>
      <c r="C32" s="18">
        <v>93</v>
      </c>
      <c r="D32" s="18">
        <v>3</v>
      </c>
      <c r="E32" s="76"/>
      <c r="F32" s="18" cm="1">
        <f t="array" ref="F32">CHRONO.QUARTER_DATE_TO_MJDN(A32:C32,D32,E32)</f>
        <v>59032</v>
      </c>
      <c r="G32" s="391" t="str" cm="1">
        <f t="array" ref="G32">CHRONO.FORMAT_ISO_CALENDAR_DATE(CHRONO.MJDN_TO_CALENDAR_DATE(F32,E32),,E32)</f>
        <v>2020-07-02</v>
      </c>
    </row>
    <row r="35" spans="1:7" ht="19.5" x14ac:dyDescent="0.3">
      <c r="A35" s="1" t="s">
        <v>668</v>
      </c>
    </row>
    <row r="37" spans="1:7" x14ac:dyDescent="0.25">
      <c r="A37" s="94" t="s">
        <v>115</v>
      </c>
      <c r="B37" s="96" t="s">
        <v>81</v>
      </c>
      <c r="C37" s="152" t="s">
        <v>4</v>
      </c>
      <c r="D37" s="393" t="s">
        <v>118</v>
      </c>
      <c r="E37" s="394" t="s">
        <v>86</v>
      </c>
      <c r="F37" s="388" t="s">
        <v>87</v>
      </c>
      <c r="G37" s="395" t="s">
        <v>88</v>
      </c>
    </row>
    <row r="38" spans="1:7" x14ac:dyDescent="0.25">
      <c r="A38" s="98" t="s">
        <v>85</v>
      </c>
      <c r="B38" s="8"/>
      <c r="C38" s="72"/>
      <c r="D38" s="213" t="str" cm="1">
        <f t="array" ref="D38:G38">CHRONO.MJDN_TO_QUARTER_DATE(A38,B38,C38)</f>
        <v/>
      </c>
      <c r="E38" s="8" t="str">
        <v/>
      </c>
      <c r="F38" s="8" t="str">
        <v/>
      </c>
      <c r="G38" s="72" t="str">
        <v/>
      </c>
    </row>
    <row r="39" spans="1:7" x14ac:dyDescent="0.25">
      <c r="A39" s="99" t="s">
        <v>1</v>
      </c>
      <c r="B39" s="11"/>
      <c r="C39" s="73"/>
      <c r="D39" s="214" t="e" cm="1">
        <f t="array" ref="D39:G39">CHRONO.MJDN_TO_QUARTER_DATE(A39,B39,C39)</f>
        <v>#VALUE!</v>
      </c>
      <c r="E39" s="11" t="e">
        <v>#VALUE!</v>
      </c>
      <c r="F39" s="11" t="e">
        <v>#VALUE!</v>
      </c>
      <c r="G39" s="73" t="e">
        <v>#VALUE!</v>
      </c>
    </row>
    <row r="40" spans="1:7" x14ac:dyDescent="0.25">
      <c r="A40" s="98">
        <v>60126</v>
      </c>
      <c r="B40" s="8"/>
      <c r="C40" s="72"/>
      <c r="D40" s="213" cm="1">
        <f t="array" ref="D40:G40">CHRONO.MJDN_TO_QUARTER_DATE(A40,B40,C40)</f>
        <v>2023</v>
      </c>
      <c r="E40" s="8">
        <v>3</v>
      </c>
      <c r="F40" s="8">
        <v>1</v>
      </c>
      <c r="G40" s="72">
        <v>92</v>
      </c>
    </row>
    <row r="41" spans="1:7" x14ac:dyDescent="0.25">
      <c r="A41" s="99">
        <v>59761</v>
      </c>
      <c r="B41" s="11">
        <v>-6</v>
      </c>
      <c r="C41" s="73"/>
      <c r="D41" s="214" cm="1">
        <f t="array" ref="D41:G41">CHRONO.MJDN_TO_QUARTER_DATE(A41,B41,C41)</f>
        <v>2023</v>
      </c>
      <c r="E41" s="11">
        <v>1</v>
      </c>
      <c r="F41" s="11">
        <v>1</v>
      </c>
      <c r="G41" s="73">
        <v>92</v>
      </c>
    </row>
    <row r="42" spans="1:7" x14ac:dyDescent="0.25">
      <c r="A42" s="98">
        <v>59670</v>
      </c>
      <c r="B42" s="8">
        <v>3</v>
      </c>
      <c r="C42" s="72"/>
      <c r="D42" s="213" cm="1">
        <f t="array" ref="D42:G42">CHRONO.MJDN_TO_QUARTER_DATE(A42,B42,C42)</f>
        <v>2022</v>
      </c>
      <c r="E42" s="8">
        <v>1</v>
      </c>
      <c r="F42" s="8">
        <v>1</v>
      </c>
      <c r="G42" s="72">
        <v>91</v>
      </c>
    </row>
    <row r="43" spans="1:7" x14ac:dyDescent="0.25">
      <c r="A43" s="99">
        <v>58119</v>
      </c>
      <c r="B43" s="11">
        <v>3</v>
      </c>
      <c r="C43" s="73"/>
      <c r="D43" s="214" cm="1">
        <f t="array" ref="D43:G43">CHRONO.MJDN_TO_QUARTER_DATE(A43,B43,C43)</f>
        <v>2017</v>
      </c>
      <c r="E43" s="11">
        <v>4</v>
      </c>
      <c r="F43" s="11">
        <v>1</v>
      </c>
      <c r="G43" s="73">
        <v>90</v>
      </c>
    </row>
    <row r="44" spans="1:7" x14ac:dyDescent="0.25">
      <c r="A44" s="100">
        <v>59045</v>
      </c>
      <c r="B44" s="15">
        <v>3</v>
      </c>
      <c r="C44" s="74">
        <v>1</v>
      </c>
      <c r="D44" s="251" cm="1">
        <f t="array" ref="D44:G44">CHRONO.MJDN_TO_QUARTER_DATE(A44,B44,C44)</f>
        <v>2020</v>
      </c>
      <c r="E44" s="15">
        <v>2</v>
      </c>
      <c r="F44" s="15">
        <v>2</v>
      </c>
      <c r="G44" s="74">
        <v>92</v>
      </c>
    </row>
    <row r="45" spans="1:7" x14ac:dyDescent="0.25">
      <c r="A45" s="101">
        <v>59032</v>
      </c>
      <c r="B45" s="18">
        <v>3</v>
      </c>
      <c r="C45" s="76"/>
      <c r="D45" s="371" cm="1">
        <f t="array" ref="D45:G45">CHRONO.MJDN_TO_QUARTER_DATE(A45,B45,C45)</f>
        <v>2020</v>
      </c>
      <c r="E45" s="18">
        <v>2</v>
      </c>
      <c r="F45" s="18">
        <v>2</v>
      </c>
      <c r="G45" s="76">
        <v>92</v>
      </c>
    </row>
  </sheetData>
  <phoneticPr fontId="2" type="noConversion"/>
  <pageMargins left="0.7" right="0.7" top="0.75" bottom="0.75" header="0.3" footer="0.3"/>
  <pageSetup paperSize="9" orientation="portrait" copies="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6446E-575A-4859-BE2D-3DE2823B2DD2}">
  <dimension ref="A1:R45"/>
  <sheetViews>
    <sheetView topLeftCell="A20" workbookViewId="0">
      <selection activeCell="A7" sqref="A7"/>
    </sheetView>
  </sheetViews>
  <sheetFormatPr defaultRowHeight="15" x14ac:dyDescent="0.25"/>
  <cols>
    <col min="1" max="1" width="22.5703125" customWidth="1"/>
    <col min="2" max="2" width="27" customWidth="1"/>
    <col min="3" max="3" width="14.7109375" customWidth="1"/>
    <col min="4" max="4" width="14.42578125" bestFit="1" customWidth="1"/>
    <col min="5" max="5" width="16" bestFit="1" customWidth="1"/>
    <col min="6" max="6" width="15.7109375" bestFit="1" customWidth="1"/>
    <col min="7" max="7" width="15.42578125" customWidth="1"/>
    <col min="8" max="8" width="15.5703125" bestFit="1" customWidth="1"/>
    <col min="9" max="9" width="26.140625" customWidth="1"/>
    <col min="10" max="10" width="23.5703125" customWidth="1"/>
    <col min="11" max="11" width="14" customWidth="1"/>
    <col min="12" max="12" width="13.7109375" bestFit="1" customWidth="1"/>
    <col min="13" max="13" width="15.85546875" bestFit="1" customWidth="1"/>
    <col min="14" max="14" width="18.5703125" bestFit="1" customWidth="1"/>
    <col min="15" max="15" width="16" customWidth="1"/>
    <col min="16" max="16" width="12.5703125" customWidth="1"/>
    <col min="17" max="17" width="16.7109375" bestFit="1" customWidth="1"/>
    <col min="18" max="18" width="17.85546875" bestFit="1" customWidth="1"/>
  </cols>
  <sheetData>
    <row r="1" spans="1:17" ht="19.5" x14ac:dyDescent="0.3">
      <c r="A1" s="1" t="s">
        <v>670</v>
      </c>
    </row>
    <row r="3" spans="1:17" x14ac:dyDescent="0.25">
      <c r="A3" s="21" t="s">
        <v>122</v>
      </c>
      <c r="B3" s="22" t="s">
        <v>123</v>
      </c>
      <c r="C3" s="393" t="s">
        <v>671</v>
      </c>
      <c r="D3" s="401" t="s">
        <v>672</v>
      </c>
      <c r="E3" s="380" t="s">
        <v>78</v>
      </c>
      <c r="F3" s="22" t="s">
        <v>669</v>
      </c>
      <c r="G3" s="80" t="s">
        <v>76</v>
      </c>
    </row>
    <row r="4" spans="1:17" x14ac:dyDescent="0.25">
      <c r="A4" s="85">
        <v>45016.25</v>
      </c>
      <c r="B4" s="86">
        <v>45413.75</v>
      </c>
      <c r="C4" s="402" cm="1">
        <f t="array" ref="C4">CHRONO.MODIFIED_JULIAN_DATE(_xlfn.HSTACK(YEAR(A4),MONTH(A4),DAY(A4),MOD(A4,1)))</f>
        <v>60034.25</v>
      </c>
      <c r="D4" s="403" cm="1">
        <f t="array" ref="D4">CHRONO.MODIFIED_JULIAN_DATE(_xlfn.HSTACK(YEAR(B4),MONTH(B4),DAY(B4),MOD(B4,1)))</f>
        <v>60431.75</v>
      </c>
      <c r="E4" s="256" cm="1">
        <f t="array" ref="E4">CHRONO.DELTA_MONTHS(C4,D4)</f>
        <v>13.059816423335182</v>
      </c>
      <c r="F4" s="77">
        <f>(B4-A4)/365.2425*12</f>
        <v>13.059816423335182</v>
      </c>
      <c r="G4" s="81" t="b">
        <f>(E4=F4)</f>
        <v>1</v>
      </c>
    </row>
    <row r="5" spans="1:17" x14ac:dyDescent="0.25">
      <c r="A5" s="87">
        <v>45016.25</v>
      </c>
      <c r="B5" s="88">
        <v>45047.75</v>
      </c>
      <c r="C5" s="404" cm="1">
        <f t="array" ref="C5">CHRONO.MODIFIED_JULIAN_DATE(_xlfn.HSTACK(YEAR(A5),MONTH(A5),DAY(A5),MOD(A5,1)))</f>
        <v>60034.25</v>
      </c>
      <c r="D5" s="405" cm="1">
        <f t="array" ref="D5">CHRONO.MODIFIED_JULIAN_DATE(_xlfn.HSTACK(YEAR(B5),MONTH(B5),DAY(B5),MOD(B5,1)))</f>
        <v>60065.75</v>
      </c>
      <c r="E5" s="257" cm="1">
        <f t="array" ref="E5">CHRONO.DELTA_MONTHS(C5,D5)</f>
        <v>1.0349288486416559</v>
      </c>
      <c r="F5" s="78">
        <f t="shared" ref="F5:F9" si="0">(B5-A5)/365.2425*12</f>
        <v>1.0349288486416559</v>
      </c>
      <c r="G5" s="82" t="b">
        <f t="shared" ref="G5:G9" si="1">(E5=F5)</f>
        <v>1</v>
      </c>
    </row>
    <row r="6" spans="1:17" x14ac:dyDescent="0.25">
      <c r="A6" s="85">
        <v>45047.75</v>
      </c>
      <c r="B6" s="86">
        <v>45047.75</v>
      </c>
      <c r="C6" s="402" cm="1">
        <f t="array" ref="C6">CHRONO.MODIFIED_JULIAN_DATE(_xlfn.HSTACK(YEAR(A6),MONTH(A6),DAY(A6),MOD(A6,1)))</f>
        <v>60065.75</v>
      </c>
      <c r="D6" s="403" cm="1">
        <f t="array" ref="D6">CHRONO.MODIFIED_JULIAN_DATE(_xlfn.HSTACK(YEAR(B6),MONTH(B6),DAY(B6),MOD(B6,1)))</f>
        <v>60065.75</v>
      </c>
      <c r="E6" s="256" cm="1">
        <f t="array" ref="E6">CHRONO.DELTA_MONTHS(C6,D6)</f>
        <v>0</v>
      </c>
      <c r="F6" s="77">
        <f t="shared" si="0"/>
        <v>0</v>
      </c>
      <c r="G6" s="81" t="b">
        <f t="shared" si="1"/>
        <v>1</v>
      </c>
    </row>
    <row r="7" spans="1:17" x14ac:dyDescent="0.25">
      <c r="A7" s="89">
        <v>45077.25</v>
      </c>
      <c r="B7" s="90">
        <v>45413.75</v>
      </c>
      <c r="C7" s="406" cm="1">
        <f t="array" ref="C7">CHRONO.MODIFIED_JULIAN_DATE(_xlfn.HSTACK(YEAR(A7),MONTH(A7),DAY(A7),MOD(A7,1)))</f>
        <v>60095.25</v>
      </c>
      <c r="D7" s="407" cm="1">
        <f t="array" ref="D7">CHRONO.MODIFIED_JULIAN_DATE(_xlfn.HSTACK(YEAR(B7),MONTH(B7),DAY(B7),MOD(B7,1)))</f>
        <v>60431.75</v>
      </c>
      <c r="E7" s="412" cm="1">
        <f t="array" ref="E7">CHRONO.DELTA_MONTHS(C7,D7)</f>
        <v>11.055668494219594</v>
      </c>
      <c r="F7" s="79">
        <f t="shared" si="0"/>
        <v>11.055668494219594</v>
      </c>
      <c r="G7" s="83" t="b">
        <f t="shared" si="1"/>
        <v>1</v>
      </c>
    </row>
    <row r="8" spans="1:17" x14ac:dyDescent="0.25">
      <c r="A8" s="91">
        <v>45077.25</v>
      </c>
      <c r="B8" s="92">
        <v>45047.75</v>
      </c>
      <c r="C8" s="408" cm="1">
        <f t="array" ref="C8">CHRONO.MODIFIED_JULIAN_DATE(_xlfn.HSTACK(YEAR(A8),MONTH(A8),DAY(A8),MOD(A8,1)))</f>
        <v>60095.25</v>
      </c>
      <c r="D8" s="409" cm="1">
        <f t="array" ref="D8">CHRONO.MODIFIED_JULIAN_DATE(_xlfn.HSTACK(YEAR(B8),MONTH(B8),DAY(B8),MOD(B8,1)))</f>
        <v>60065.75</v>
      </c>
      <c r="E8" s="413" cm="1">
        <f t="array" ref="E8">CHRONO.DELTA_MONTHS(C8,D8)</f>
        <v>-0.96921908047393168</v>
      </c>
      <c r="F8" s="63">
        <f t="shared" si="0"/>
        <v>-0.96921908047393168</v>
      </c>
      <c r="G8" s="84" t="b">
        <f t="shared" si="1"/>
        <v>1</v>
      </c>
    </row>
    <row r="9" spans="1:17" x14ac:dyDescent="0.25">
      <c r="A9" s="103">
        <v>45869.25</v>
      </c>
      <c r="B9" s="104">
        <v>45170.75</v>
      </c>
      <c r="C9" s="410" cm="1">
        <f t="array" ref="C9">CHRONO.MODIFIED_JULIAN_DATE(_xlfn.HSTACK(YEAR(A9),MONTH(A9),DAY(A9),MOD(A9,1)))</f>
        <v>60887.25</v>
      </c>
      <c r="D9" s="411" cm="1">
        <f t="array" ref="D9">CHRONO.MODIFIED_JULIAN_DATE(_xlfn.HSTACK(YEAR(B9),MONTH(B9),DAY(B9),MOD(B9,1)))</f>
        <v>60188.75</v>
      </c>
      <c r="E9" s="414" cm="1">
        <f t="array" ref="E9">CHRONO.DELTA_MONTHS(C9,D9)</f>
        <v>-22.949136532577672</v>
      </c>
      <c r="F9" s="107">
        <f t="shared" si="0"/>
        <v>-22.949136532577668</v>
      </c>
      <c r="G9" s="105" t="b">
        <f t="shared" si="1"/>
        <v>1</v>
      </c>
    </row>
    <row r="10" spans="1:17" x14ac:dyDescent="0.25">
      <c r="Q10" s="93"/>
    </row>
    <row r="11" spans="1:17" x14ac:dyDescent="0.25">
      <c r="M11" s="45"/>
    </row>
    <row r="12" spans="1:17" ht="19.5" x14ac:dyDescent="0.3">
      <c r="A12" s="1" t="s">
        <v>673</v>
      </c>
    </row>
    <row r="14" spans="1:17" x14ac:dyDescent="0.25">
      <c r="A14" s="393" t="s">
        <v>122</v>
      </c>
      <c r="B14" s="401" t="s">
        <v>123</v>
      </c>
      <c r="C14" s="393" t="s">
        <v>671</v>
      </c>
      <c r="D14" s="401" t="s">
        <v>672</v>
      </c>
      <c r="E14" s="380" t="s">
        <v>93</v>
      </c>
      <c r="F14" s="22" t="s">
        <v>669</v>
      </c>
      <c r="G14" s="80" t="s">
        <v>76</v>
      </c>
    </row>
    <row r="15" spans="1:17" x14ac:dyDescent="0.25">
      <c r="A15" s="415">
        <v>45016.25</v>
      </c>
      <c r="B15" s="416">
        <v>45413.75</v>
      </c>
      <c r="C15" s="425" cm="1">
        <f t="array" ref="C15">CHRONO.MODIFIED_JULIAN_DATE(_xlfn.HSTACK(YEAR(A15),MONTH(A15),DAY(A15),MOD(A15,1)))</f>
        <v>60034.25</v>
      </c>
      <c r="D15" s="108" cm="1">
        <f t="array" ref="D15">CHRONO.MODIFIED_JULIAN_DATE(_xlfn.HSTACK(YEAR(B15),MONTH(B15),DAY(B15),MOD(B15,1)))</f>
        <v>60431.75</v>
      </c>
      <c r="E15" s="396" cm="1">
        <f t="array" ref="E15">CHRONO.DELTA_YEARS(C15,D15)</f>
        <v>1.0883180352779318</v>
      </c>
      <c r="F15" s="77">
        <f>(B15-A15)/365.2425</f>
        <v>1.0883180352779318</v>
      </c>
      <c r="G15" s="81" t="b">
        <f>(E15=F15)</f>
        <v>1</v>
      </c>
    </row>
    <row r="16" spans="1:17" x14ac:dyDescent="0.25">
      <c r="A16" s="417">
        <v>45016.25</v>
      </c>
      <c r="B16" s="418">
        <v>45047.75</v>
      </c>
      <c r="C16" s="426" cm="1">
        <f t="array" ref="C16">CHRONO.MODIFIED_JULIAN_DATE(_xlfn.HSTACK(YEAR(A16),MONTH(A16),DAY(A16),MOD(A16,1)))</f>
        <v>60034.25</v>
      </c>
      <c r="D16" s="109" cm="1">
        <f t="array" ref="D16">CHRONO.MODIFIED_JULIAN_DATE(_xlfn.HSTACK(YEAR(B16),MONTH(B16),DAY(B16),MOD(B16,1)))</f>
        <v>60065.75</v>
      </c>
      <c r="E16" s="397" cm="1">
        <f t="array" ref="E16">CHRONO.DELTA_YEARS(C16,D16)</f>
        <v>8.6244070720137983E-2</v>
      </c>
      <c r="F16" s="78">
        <f t="shared" ref="F16:F20" si="2">(B16-A16)/365.2425</f>
        <v>8.6244070720137983E-2</v>
      </c>
      <c r="G16" s="82" t="b">
        <f t="shared" ref="G16:G20" si="3">(E16=F16)</f>
        <v>1</v>
      </c>
    </row>
    <row r="17" spans="1:18" x14ac:dyDescent="0.25">
      <c r="A17" s="415">
        <v>45047.75</v>
      </c>
      <c r="B17" s="416">
        <v>45047.75</v>
      </c>
      <c r="C17" s="425" cm="1">
        <f t="array" ref="C17">CHRONO.MODIFIED_JULIAN_DATE(_xlfn.HSTACK(YEAR(A17),MONTH(A17),DAY(A17),MOD(A17,1)))</f>
        <v>60065.75</v>
      </c>
      <c r="D17" s="108" cm="1">
        <f t="array" ref="D17">CHRONO.MODIFIED_JULIAN_DATE(_xlfn.HSTACK(YEAR(B17),MONTH(B17),DAY(B17),MOD(B17,1)))</f>
        <v>60065.75</v>
      </c>
      <c r="E17" s="396" cm="1">
        <f t="array" ref="E17">CHRONO.DELTA_YEARS(C17,D17)</f>
        <v>0</v>
      </c>
      <c r="F17" s="77">
        <f t="shared" si="2"/>
        <v>0</v>
      </c>
      <c r="G17" s="81" t="b">
        <f t="shared" si="3"/>
        <v>1</v>
      </c>
    </row>
    <row r="18" spans="1:18" x14ac:dyDescent="0.25">
      <c r="A18" s="419">
        <v>45077.25</v>
      </c>
      <c r="B18" s="420">
        <v>45413.75</v>
      </c>
      <c r="C18" s="427" cm="1">
        <f t="array" ref="C18">CHRONO.MODIFIED_JULIAN_DATE(_xlfn.HSTACK(YEAR(A18),MONTH(A18),DAY(A18),MOD(A18,1)))</f>
        <v>60095.25</v>
      </c>
      <c r="D18" s="110" cm="1">
        <f t="array" ref="D18">CHRONO.MODIFIED_JULIAN_DATE(_xlfn.HSTACK(YEAR(B18),MONTH(B18),DAY(B18),MOD(B18,1)))</f>
        <v>60431.75</v>
      </c>
      <c r="E18" s="398" cm="1">
        <f t="array" ref="E18">CHRONO.DELTA_YEARS(C18,D18)</f>
        <v>0.92130570785163279</v>
      </c>
      <c r="F18" s="79">
        <f t="shared" si="2"/>
        <v>0.92130570785163279</v>
      </c>
      <c r="G18" s="83" t="b">
        <f t="shared" si="3"/>
        <v>1</v>
      </c>
    </row>
    <row r="19" spans="1:18" x14ac:dyDescent="0.25">
      <c r="A19" s="421">
        <v>45077.25</v>
      </c>
      <c r="B19" s="422">
        <v>45047.75</v>
      </c>
      <c r="C19" s="428" cm="1">
        <f t="array" ref="C19">CHRONO.MODIFIED_JULIAN_DATE(_xlfn.HSTACK(YEAR(A19),MONTH(A19),DAY(A19),MOD(A19,1)))</f>
        <v>60095.25</v>
      </c>
      <c r="D19" s="111" cm="1">
        <f t="array" ref="D19">CHRONO.MODIFIED_JULIAN_DATE(_xlfn.HSTACK(YEAR(B19),MONTH(B19),DAY(B19),MOD(B19,1)))</f>
        <v>60065.75</v>
      </c>
      <c r="E19" s="399" cm="1">
        <f t="array" ref="E19">CHRONO.DELTA_YEARS(C19,D19)</f>
        <v>-8.0768256706160974E-2</v>
      </c>
      <c r="F19" s="63">
        <f t="shared" si="2"/>
        <v>-8.0768256706160974E-2</v>
      </c>
      <c r="G19" s="84" t="b">
        <f t="shared" si="3"/>
        <v>1</v>
      </c>
    </row>
    <row r="20" spans="1:18" x14ac:dyDescent="0.25">
      <c r="A20" s="423">
        <v>45869.25</v>
      </c>
      <c r="B20" s="424">
        <v>45170.75</v>
      </c>
      <c r="C20" s="429" cm="1">
        <f t="array" ref="C20">CHRONO.MODIFIED_JULIAN_DATE(_xlfn.HSTACK(YEAR(A20),MONTH(A20),DAY(A20),MOD(A20,1)))</f>
        <v>60887.25</v>
      </c>
      <c r="D20" s="120" cm="1">
        <f t="array" ref="D20">CHRONO.MODIFIED_JULIAN_DATE(_xlfn.HSTACK(YEAR(B20),MONTH(B20),DAY(B20),MOD(B20,1)))</f>
        <v>60188.75</v>
      </c>
      <c r="E20" s="400" cm="1">
        <f t="array" ref="E20">CHRONO.DELTA_YEARS(C20,D20)</f>
        <v>-1.9124280443814725</v>
      </c>
      <c r="F20" s="107">
        <f t="shared" si="2"/>
        <v>-1.9124280443814725</v>
      </c>
      <c r="G20" s="105" t="b">
        <f t="shared" si="3"/>
        <v>1</v>
      </c>
    </row>
    <row r="23" spans="1:18" ht="19.5" x14ac:dyDescent="0.3">
      <c r="A23" s="1" t="s">
        <v>674</v>
      </c>
    </row>
    <row r="25" spans="1:18" x14ac:dyDescent="0.25">
      <c r="A25" s="393" t="s">
        <v>122</v>
      </c>
      <c r="B25" s="401" t="s">
        <v>123</v>
      </c>
      <c r="C25" s="393" t="s">
        <v>671</v>
      </c>
      <c r="D25" s="401" t="s">
        <v>672</v>
      </c>
      <c r="E25" s="431" t="s">
        <v>92</v>
      </c>
      <c r="F25" s="432" t="s">
        <v>93</v>
      </c>
      <c r="G25" s="401" t="s">
        <v>78</v>
      </c>
      <c r="H25" s="401" t="s">
        <v>94</v>
      </c>
      <c r="I25" s="22" t="s">
        <v>675</v>
      </c>
      <c r="J25" s="22" t="s">
        <v>676</v>
      </c>
      <c r="K25" s="22" t="s">
        <v>677</v>
      </c>
      <c r="L25" s="68" t="s">
        <v>678</v>
      </c>
      <c r="M25" s="68" t="s">
        <v>679</v>
      </c>
      <c r="N25" s="393" t="s">
        <v>77</v>
      </c>
      <c r="O25" s="394" t="s">
        <v>5</v>
      </c>
      <c r="P25" s="394" t="s">
        <v>2</v>
      </c>
      <c r="Q25" s="401" t="s">
        <v>3</v>
      </c>
      <c r="R25" s="80" t="s">
        <v>76</v>
      </c>
    </row>
    <row r="26" spans="1:18" x14ac:dyDescent="0.25">
      <c r="A26" s="415">
        <v>45077.25</v>
      </c>
      <c r="B26" s="416">
        <v>45413.75</v>
      </c>
      <c r="C26" s="402" cm="1">
        <f t="array" ref="C26">CHRONO.MODIFIED_JULIAN_DATE(_xlfn.HSTACK(YEAR(A26),MONTH(A26),DAY(A26),MOD(A26,1)))</f>
        <v>60095.25</v>
      </c>
      <c r="D26" s="403" cm="1">
        <f t="array" ref="D26">CHRONO.MODIFIED_JULIAN_DATE(_xlfn.HSTACK(YEAR(B26),MONTH(B26),DAY(B26),MOD(B26,1)))</f>
        <v>60431.75</v>
      </c>
      <c r="E26" s="213" cm="1">
        <f t="array" ref="E26:H26">CHRONO.DELTA_YMD(C26,D26)</f>
        <v>1</v>
      </c>
      <c r="F26" s="8">
        <v>0</v>
      </c>
      <c r="G26" s="8">
        <v>11</v>
      </c>
      <c r="H26" s="121">
        <v>1.5</v>
      </c>
      <c r="I26" s="31">
        <f t="shared" ref="I26:I31" si="4">N26*(YEAR(B26)-YEAR(A26))</f>
        <v>1</v>
      </c>
      <c r="J26" s="8">
        <f t="shared" ref="J26:J31" si="5">N26*(MONTH(B26)-MONTH(A26))</f>
        <v>0</v>
      </c>
      <c r="K26" s="8">
        <f t="shared" ref="K26:K31" si="6">N26*(DAY(B26)-DAY(A26)+MOD(B26,1)-MOD(A26,1))</f>
        <v>-29.5</v>
      </c>
      <c r="L26" s="31">
        <f t="shared" ref="L26:L31" si="7">_xlfn.LET(_xlpm.d,IF(N26&gt;=1,A26,B26),DAY(DATE(YEAR(_xlpm.d),MONTH(_xlpm.d)+1,0)))</f>
        <v>31</v>
      </c>
      <c r="M26" s="31">
        <f t="shared" ref="M26:M31" si="8">J26-N(K26&lt;0)</f>
        <v>-1</v>
      </c>
      <c r="N26" s="213">
        <f t="shared" ref="N26:N31" si="9">_xlfn.LET(_xlpm.d,(B26-A26),IFERROR(_xlpm.d/ABS(_xlpm.d),0))</f>
        <v>1</v>
      </c>
      <c r="O26" s="31">
        <f t="shared" ref="O26:O31" si="10">I26-N(M26&lt;0)</f>
        <v>0</v>
      </c>
      <c r="P26" s="31">
        <f t="shared" ref="P26:P31" si="11">MOD(M26,12)</f>
        <v>11</v>
      </c>
      <c r="Q26" s="433">
        <f t="shared" ref="Q26" si="12">IF(K26&gt;=0,K26,MOD(K26,L26))</f>
        <v>1.5</v>
      </c>
      <c r="R26" s="81" t="b" cm="1">
        <f t="array" ref="R26">MAX(N(_xlfn.ANCHORARRAY(E26)&lt;&gt;N26:Q26))=0</f>
        <v>1</v>
      </c>
    </row>
    <row r="27" spans="1:18" x14ac:dyDescent="0.25">
      <c r="A27" s="417">
        <v>45077.25</v>
      </c>
      <c r="B27" s="418">
        <v>44958.75</v>
      </c>
      <c r="C27" s="404" cm="1">
        <f t="array" ref="C27">CHRONO.MODIFIED_JULIAN_DATE(_xlfn.HSTACK(YEAR(A27),MONTH(A27),DAY(A27),MOD(A27,1)))</f>
        <v>60095.25</v>
      </c>
      <c r="D27" s="405" cm="1">
        <f t="array" ref="D27">CHRONO.MODIFIED_JULIAN_DATE(_xlfn.HSTACK(YEAR(B27),MONTH(B27),DAY(B27),MOD(B27,1)))</f>
        <v>59976.75</v>
      </c>
      <c r="E27" s="214" cm="1">
        <f t="array" ref="E27:H27">CHRONO.DELTA_YMD(C27,D27)</f>
        <v>-1</v>
      </c>
      <c r="F27" s="11">
        <v>0</v>
      </c>
      <c r="G27" s="11">
        <v>3</v>
      </c>
      <c r="H27" s="122">
        <v>29.5</v>
      </c>
      <c r="I27" s="32">
        <f t="shared" si="4"/>
        <v>0</v>
      </c>
      <c r="J27" s="11">
        <f t="shared" si="5"/>
        <v>3</v>
      </c>
      <c r="K27" s="11">
        <f t="shared" si="6"/>
        <v>29.5</v>
      </c>
      <c r="L27" s="32">
        <f t="shared" si="7"/>
        <v>28</v>
      </c>
      <c r="M27" s="32">
        <f t="shared" si="8"/>
        <v>3</v>
      </c>
      <c r="N27" s="214">
        <f t="shared" si="9"/>
        <v>-1</v>
      </c>
      <c r="O27" s="32">
        <f t="shared" si="10"/>
        <v>0</v>
      </c>
      <c r="P27" s="32">
        <f t="shared" si="11"/>
        <v>3</v>
      </c>
      <c r="Q27" s="434">
        <f>IF(K27&gt;=0,K27,MOD(K27,L27))</f>
        <v>29.5</v>
      </c>
      <c r="R27" s="82" t="b" cm="1">
        <f t="array" ref="R27">MAX(N(_xlfn.ANCHORARRAY(E27)&lt;&gt;N27:Q27))=0</f>
        <v>1</v>
      </c>
    </row>
    <row r="28" spans="1:18" x14ac:dyDescent="0.25">
      <c r="A28" s="390">
        <v>45047.75</v>
      </c>
      <c r="B28" s="430">
        <v>45047.75</v>
      </c>
      <c r="C28" s="402" cm="1">
        <f t="array" ref="C28">CHRONO.MODIFIED_JULIAN_DATE(_xlfn.HSTACK(YEAR(A28),MONTH(A28),DAY(A28),MOD(A28,1)))</f>
        <v>60065.75</v>
      </c>
      <c r="D28" s="403" cm="1">
        <f t="array" ref="D28">CHRONO.MODIFIED_JULIAN_DATE(_xlfn.HSTACK(YEAR(B28),MONTH(B28),DAY(B28),MOD(B28,1)))</f>
        <v>60065.75</v>
      </c>
      <c r="E28" s="213" cm="1">
        <f t="array" ref="E28:H28">CHRONO.DELTA_YMD(C28,D28)</f>
        <v>0</v>
      </c>
      <c r="F28" s="8">
        <v>0</v>
      </c>
      <c r="G28" s="8">
        <v>0</v>
      </c>
      <c r="H28" s="121">
        <v>0</v>
      </c>
      <c r="I28" s="31">
        <f t="shared" si="4"/>
        <v>0</v>
      </c>
      <c r="J28" s="8">
        <f t="shared" si="5"/>
        <v>0</v>
      </c>
      <c r="K28" s="8">
        <f t="shared" si="6"/>
        <v>0</v>
      </c>
      <c r="L28" s="31">
        <f t="shared" si="7"/>
        <v>31</v>
      </c>
      <c r="M28" s="31">
        <f t="shared" si="8"/>
        <v>0</v>
      </c>
      <c r="N28" s="213">
        <f t="shared" si="9"/>
        <v>0</v>
      </c>
      <c r="O28" s="31">
        <f t="shared" si="10"/>
        <v>0</v>
      </c>
      <c r="P28" s="31">
        <f t="shared" si="11"/>
        <v>0</v>
      </c>
      <c r="Q28" s="433">
        <f t="shared" ref="Q28:Q31" si="13">IF(K28&gt;=0,K28,MOD(K28,L28))</f>
        <v>0</v>
      </c>
      <c r="R28" s="81" t="b" cm="1">
        <f t="array" ref="R28">MAX(N(_xlfn.ANCHORARRAY(E28)&lt;&gt;N28:Q28))=0</f>
        <v>1</v>
      </c>
    </row>
    <row r="29" spans="1:18" x14ac:dyDescent="0.25">
      <c r="A29" s="419">
        <v>45076.75</v>
      </c>
      <c r="B29" s="420">
        <v>45301.25</v>
      </c>
      <c r="C29" s="406" cm="1">
        <f t="array" ref="C29">CHRONO.MODIFIED_JULIAN_DATE(_xlfn.HSTACK(YEAR(A29),MONTH(A29),DAY(A29),MOD(A29,1)))</f>
        <v>60094.75</v>
      </c>
      <c r="D29" s="407" cm="1">
        <f t="array" ref="D29">CHRONO.MODIFIED_JULIAN_DATE(_xlfn.HSTACK(YEAR(B29),MONTH(B29),DAY(B29),MOD(B29,1)))</f>
        <v>60319.25</v>
      </c>
      <c r="E29" s="221" cm="1">
        <f t="array" ref="E29:H29">CHRONO.DELTA_YMD(C29,D29)</f>
        <v>1</v>
      </c>
      <c r="F29" s="35">
        <v>0</v>
      </c>
      <c r="G29" s="35">
        <v>7</v>
      </c>
      <c r="H29" s="123">
        <v>10.5</v>
      </c>
      <c r="I29" s="36">
        <f t="shared" si="4"/>
        <v>1</v>
      </c>
      <c r="J29" s="35">
        <f t="shared" si="5"/>
        <v>-4</v>
      </c>
      <c r="K29" s="35">
        <f t="shared" si="6"/>
        <v>-20.5</v>
      </c>
      <c r="L29" s="36">
        <f t="shared" si="7"/>
        <v>31</v>
      </c>
      <c r="M29" s="36">
        <f t="shared" si="8"/>
        <v>-5</v>
      </c>
      <c r="N29" s="221">
        <f t="shared" si="9"/>
        <v>1</v>
      </c>
      <c r="O29" s="36">
        <f t="shared" si="10"/>
        <v>0</v>
      </c>
      <c r="P29" s="36">
        <f t="shared" si="11"/>
        <v>7</v>
      </c>
      <c r="Q29" s="435">
        <f t="shared" si="13"/>
        <v>10.5</v>
      </c>
      <c r="R29" s="83" t="b" cm="1">
        <f t="array" ref="R29">MAX(N(_xlfn.ANCHORARRAY(E29)&lt;&gt;N29:Q29))=0</f>
        <v>1</v>
      </c>
    </row>
    <row r="30" spans="1:18" x14ac:dyDescent="0.25">
      <c r="A30" s="421">
        <v>45443.25</v>
      </c>
      <c r="B30" s="422">
        <v>45047.75</v>
      </c>
      <c r="C30" s="408" cm="1">
        <f t="array" ref="C30">CHRONO.MODIFIED_JULIAN_DATE(_xlfn.HSTACK(YEAR(A30),MONTH(A30),DAY(A30),MOD(A30,1)))</f>
        <v>60461.25</v>
      </c>
      <c r="D30" s="409" cm="1">
        <f t="array" ref="D30">CHRONO.MODIFIED_JULIAN_DATE(_xlfn.HSTACK(YEAR(B30),MONTH(B30),DAY(B30),MOD(B30,1)))</f>
        <v>60065.75</v>
      </c>
      <c r="E30" s="271" cm="1">
        <f t="array" ref="E30:H30">CHRONO.DELTA_YMD(C30,D30)</f>
        <v>-1</v>
      </c>
      <c r="F30" s="37">
        <v>1</v>
      </c>
      <c r="G30" s="37">
        <v>0</v>
      </c>
      <c r="H30" s="124">
        <v>29.5</v>
      </c>
      <c r="I30" s="38">
        <f t="shared" si="4"/>
        <v>1</v>
      </c>
      <c r="J30" s="37">
        <f t="shared" si="5"/>
        <v>0</v>
      </c>
      <c r="K30" s="37">
        <f t="shared" si="6"/>
        <v>29.5</v>
      </c>
      <c r="L30" s="38">
        <f t="shared" si="7"/>
        <v>31</v>
      </c>
      <c r="M30" s="38">
        <f t="shared" si="8"/>
        <v>0</v>
      </c>
      <c r="N30" s="271">
        <f t="shared" si="9"/>
        <v>-1</v>
      </c>
      <c r="O30" s="38">
        <f t="shared" si="10"/>
        <v>1</v>
      </c>
      <c r="P30" s="38">
        <f t="shared" si="11"/>
        <v>0</v>
      </c>
      <c r="Q30" s="436">
        <f t="shared" si="13"/>
        <v>29.5</v>
      </c>
      <c r="R30" s="84" t="b" cm="1">
        <f t="array" ref="R30">MAX(N(_xlfn.ANCHORARRAY(E30)&lt;&gt;N30:Q30))=0</f>
        <v>1</v>
      </c>
    </row>
    <row r="31" spans="1:18" x14ac:dyDescent="0.25">
      <c r="A31" s="423">
        <v>43829</v>
      </c>
      <c r="B31" s="424">
        <v>44200</v>
      </c>
      <c r="C31" s="410" cm="1">
        <f t="array" ref="C31">CHRONO.MODIFIED_JULIAN_DATE(_xlfn.HSTACK(YEAR(A31),MONTH(A31),DAY(A31),MOD(A31,1)))</f>
        <v>58847</v>
      </c>
      <c r="D31" s="411" cm="1">
        <f t="array" ref="D31">CHRONO.MODIFIED_JULIAN_DATE(_xlfn.HSTACK(YEAR(B31),MONTH(B31),DAY(B31),MOD(B31,1)))</f>
        <v>59218</v>
      </c>
      <c r="E31" s="371" cm="1">
        <f t="array" ref="E31:H31">CHRONO.DELTA_YMD(C31,D31)</f>
        <v>1</v>
      </c>
      <c r="F31" s="18">
        <v>1</v>
      </c>
      <c r="G31" s="18">
        <v>0</v>
      </c>
      <c r="H31" s="125">
        <v>5</v>
      </c>
      <c r="I31" s="30">
        <f t="shared" si="4"/>
        <v>2</v>
      </c>
      <c r="J31" s="18">
        <f t="shared" si="5"/>
        <v>-11</v>
      </c>
      <c r="K31" s="18">
        <f t="shared" si="6"/>
        <v>-26</v>
      </c>
      <c r="L31" s="30">
        <f t="shared" si="7"/>
        <v>31</v>
      </c>
      <c r="M31" s="30">
        <f t="shared" si="8"/>
        <v>-12</v>
      </c>
      <c r="N31" s="371">
        <f t="shared" si="9"/>
        <v>1</v>
      </c>
      <c r="O31" s="30">
        <f t="shared" si="10"/>
        <v>1</v>
      </c>
      <c r="P31" s="30">
        <f t="shared" si="11"/>
        <v>0</v>
      </c>
      <c r="Q31" s="437">
        <f t="shared" si="13"/>
        <v>5</v>
      </c>
      <c r="R31" s="105" t="b" cm="1">
        <f t="array" ref="R31">MAX(N(_xlfn.ANCHORARRAY(E31)&lt;&gt;N31:Q31))=0</f>
        <v>1</v>
      </c>
    </row>
    <row r="34" spans="1:16" ht="19.5" x14ac:dyDescent="0.3">
      <c r="A34" s="1" t="s">
        <v>680</v>
      </c>
    </row>
    <row r="36" spans="1:16" x14ac:dyDescent="0.25">
      <c r="A36" s="393" t="s">
        <v>122</v>
      </c>
      <c r="B36" s="401" t="s">
        <v>123</v>
      </c>
      <c r="C36" s="393" t="s">
        <v>671</v>
      </c>
      <c r="D36" s="401" t="s">
        <v>672</v>
      </c>
      <c r="E36" s="431" t="s">
        <v>92</v>
      </c>
      <c r="F36" s="432" t="s">
        <v>93</v>
      </c>
      <c r="G36" s="401" t="s">
        <v>79</v>
      </c>
      <c r="H36" s="401" t="s">
        <v>94</v>
      </c>
      <c r="I36" s="303" t="s">
        <v>675</v>
      </c>
      <c r="J36" s="22" t="s">
        <v>681</v>
      </c>
      <c r="K36" s="22" t="s">
        <v>95</v>
      </c>
      <c r="L36" s="393" t="s">
        <v>77</v>
      </c>
      <c r="M36" s="394" t="s">
        <v>684</v>
      </c>
      <c r="N36" s="394" t="s">
        <v>682</v>
      </c>
      <c r="O36" s="401" t="s">
        <v>683</v>
      </c>
      <c r="P36" s="80" t="s">
        <v>76</v>
      </c>
    </row>
    <row r="37" spans="1:16" x14ac:dyDescent="0.25">
      <c r="A37" s="415">
        <v>43821</v>
      </c>
      <c r="B37" s="416">
        <v>44200</v>
      </c>
      <c r="C37" s="402" cm="1">
        <f t="array" ref="C37">CHRONO.MODIFIED_JULIAN_DATE(_xlfn.HSTACK(YEAR(A37),MONTH(A37),DAY(A37),MOD(A37,1)))</f>
        <v>58839</v>
      </c>
      <c r="D37" s="403" cm="1">
        <f t="array" ref="D37">CHRONO.MODIFIED_JULIAN_DATE(_xlfn.HSTACK(YEAR(B37),MONTH(B37),DAY(B37),MOD(B37,1)))</f>
        <v>59218</v>
      </c>
      <c r="E37" s="213" cm="1">
        <f t="array" ref="E37:H37">CHRONO.DELTA_YWD(C37,D37)</f>
        <v>1</v>
      </c>
      <c r="F37" s="8">
        <v>1</v>
      </c>
      <c r="G37" s="8">
        <v>1</v>
      </c>
      <c r="H37" s="121">
        <v>6</v>
      </c>
      <c r="I37" s="236">
        <f t="shared" ref="I37:I42" si="14">L37*(YEAR(B37)-YEAR(A37))</f>
        <v>2</v>
      </c>
      <c r="J37" s="86">
        <f t="shared" ref="J37:J42" si="15">IF(I37=0,"",_xlfn.LET(_xlpm.s,IF(L37=1,A37,B37),_xlpm.e,IF(L37=1,B37,A37),DATE(YEAR(_xlpm.e)-1,MONTH(_xlpm.s),DAY(_xlpm.s))+MOD(_xlpm.s,1)))</f>
        <v>44187</v>
      </c>
      <c r="K37" s="8">
        <f t="shared" ref="K37:K42" si="16">IF(I37=0,L37*(B37-A37),IF(L37=1,B37,A37)-J37)</f>
        <v>13</v>
      </c>
      <c r="L37" s="213">
        <f t="shared" ref="L37:L42" si="17">_xlfn.LET(_xlpm.d,(B37-A37),IFERROR(_xlpm.d/ABS(_xlpm.d),0))</f>
        <v>1</v>
      </c>
      <c r="M37" s="31">
        <f>IF(I37=0,0,I37-1)</f>
        <v>1</v>
      </c>
      <c r="N37" s="31">
        <f t="shared" ref="N37:N42" si="18">INT(K37/7)</f>
        <v>1</v>
      </c>
      <c r="O37" s="433">
        <f t="shared" ref="O37:O42" si="19">MOD(K37,7)</f>
        <v>6</v>
      </c>
      <c r="P37" s="81" t="b" cm="1">
        <f t="array" ref="P37">MAX(N(_xlfn.ANCHORARRAY(E37)&lt;&gt;L37:O37))=0</f>
        <v>1</v>
      </c>
    </row>
    <row r="38" spans="1:16" x14ac:dyDescent="0.25">
      <c r="A38" s="417">
        <v>44200</v>
      </c>
      <c r="B38" s="418">
        <v>43821</v>
      </c>
      <c r="C38" s="404" cm="1">
        <f t="array" ref="C38">CHRONO.MODIFIED_JULIAN_DATE(_xlfn.HSTACK(YEAR(A38),MONTH(A38),DAY(A38),MOD(A38,1)))</f>
        <v>59218</v>
      </c>
      <c r="D38" s="405" cm="1">
        <f t="array" ref="D38">CHRONO.MODIFIED_JULIAN_DATE(_xlfn.HSTACK(YEAR(B38),MONTH(B38),DAY(B38),MOD(B38,1)))</f>
        <v>58839</v>
      </c>
      <c r="E38" s="214" cm="1">
        <f t="array" ref="E38:H38">CHRONO.DELTA_YWD(C38,D38)</f>
        <v>-1</v>
      </c>
      <c r="F38" s="11">
        <v>1</v>
      </c>
      <c r="G38" s="11">
        <v>1</v>
      </c>
      <c r="H38" s="122">
        <v>6</v>
      </c>
      <c r="I38" s="438">
        <f t="shared" si="14"/>
        <v>2</v>
      </c>
      <c r="J38" s="88">
        <f t="shared" si="15"/>
        <v>44187</v>
      </c>
      <c r="K38" s="11">
        <f t="shared" si="16"/>
        <v>13</v>
      </c>
      <c r="L38" s="214">
        <f t="shared" si="17"/>
        <v>-1</v>
      </c>
      <c r="M38" s="32">
        <f t="shared" ref="M38:M42" si="20">IF(I38=0,0,I38-1)</f>
        <v>1</v>
      </c>
      <c r="N38" s="32">
        <f t="shared" si="18"/>
        <v>1</v>
      </c>
      <c r="O38" s="434">
        <f t="shared" si="19"/>
        <v>6</v>
      </c>
      <c r="P38" s="82" t="b" cm="1">
        <f t="array" ref="P38">MAX(N(_xlfn.ANCHORARRAY(E38)&lt;&gt;L38:O38))=0</f>
        <v>1</v>
      </c>
    </row>
    <row r="39" spans="1:16" x14ac:dyDescent="0.25">
      <c r="A39" s="390">
        <v>45047.75</v>
      </c>
      <c r="B39" s="430">
        <v>45047.75</v>
      </c>
      <c r="C39" s="402" cm="1">
        <f t="array" ref="C39">CHRONO.MODIFIED_JULIAN_DATE(_xlfn.HSTACK(YEAR(A39),MONTH(A39),DAY(A39),MOD(A39,1)))</f>
        <v>60065.75</v>
      </c>
      <c r="D39" s="403" cm="1">
        <f t="array" ref="D39">CHRONO.MODIFIED_JULIAN_DATE(_xlfn.HSTACK(YEAR(B39),MONTH(B39),DAY(B39),MOD(B39,1)))</f>
        <v>60065.75</v>
      </c>
      <c r="E39" s="213" cm="1">
        <f t="array" ref="E39:H39">CHRONO.DELTA_YWD(C39,D39)</f>
        <v>0</v>
      </c>
      <c r="F39" s="8">
        <v>0</v>
      </c>
      <c r="G39" s="8">
        <v>0</v>
      </c>
      <c r="H39" s="121">
        <v>0</v>
      </c>
      <c r="I39" s="236">
        <f t="shared" si="14"/>
        <v>0</v>
      </c>
      <c r="J39" s="106" t="str">
        <f t="shared" si="15"/>
        <v/>
      </c>
      <c r="K39" s="8">
        <f t="shared" si="16"/>
        <v>0</v>
      </c>
      <c r="L39" s="213">
        <f t="shared" si="17"/>
        <v>0</v>
      </c>
      <c r="M39" s="31">
        <f t="shared" si="20"/>
        <v>0</v>
      </c>
      <c r="N39" s="31">
        <f t="shared" si="18"/>
        <v>0</v>
      </c>
      <c r="O39" s="433">
        <f t="shared" si="19"/>
        <v>0</v>
      </c>
      <c r="P39" s="81" t="b" cm="1">
        <f t="array" ref="P39">MAX(N(_xlfn.ANCHORARRAY(E39)&lt;&gt;L39:O39))=0</f>
        <v>1</v>
      </c>
    </row>
    <row r="40" spans="1:16" x14ac:dyDescent="0.25">
      <c r="A40" s="419">
        <v>45076.75</v>
      </c>
      <c r="B40" s="420">
        <v>45301.25</v>
      </c>
      <c r="C40" s="406" cm="1">
        <f t="array" ref="C40">CHRONO.MODIFIED_JULIAN_DATE(_xlfn.HSTACK(YEAR(A40),MONTH(A40),DAY(A40),MOD(A40,1)))</f>
        <v>60094.75</v>
      </c>
      <c r="D40" s="407" cm="1">
        <f t="array" ref="D40">CHRONO.MODIFIED_JULIAN_DATE(_xlfn.HSTACK(YEAR(B40),MONTH(B40),DAY(B40),MOD(B40,1)))</f>
        <v>60319.25</v>
      </c>
      <c r="E40" s="221" cm="1">
        <f t="array" ref="E40:H40">CHRONO.DELTA_YWD(C40,D40)</f>
        <v>1</v>
      </c>
      <c r="F40" s="35">
        <v>0</v>
      </c>
      <c r="G40" s="35">
        <v>32</v>
      </c>
      <c r="H40" s="123">
        <v>0.5</v>
      </c>
      <c r="I40" s="439">
        <f t="shared" si="14"/>
        <v>1</v>
      </c>
      <c r="J40" s="90">
        <f t="shared" si="15"/>
        <v>45076.75</v>
      </c>
      <c r="K40" s="35">
        <f t="shared" si="16"/>
        <v>224.5</v>
      </c>
      <c r="L40" s="221">
        <f t="shared" si="17"/>
        <v>1</v>
      </c>
      <c r="M40" s="36">
        <f t="shared" si="20"/>
        <v>0</v>
      </c>
      <c r="N40" s="36">
        <f t="shared" si="18"/>
        <v>32</v>
      </c>
      <c r="O40" s="435">
        <f t="shared" si="19"/>
        <v>0.5</v>
      </c>
      <c r="P40" s="83" t="b" cm="1">
        <f t="array" ref="P40">MAX(N(_xlfn.ANCHORARRAY(E40)&lt;&gt;L40:O40))=0</f>
        <v>1</v>
      </c>
    </row>
    <row r="41" spans="1:16" x14ac:dyDescent="0.25">
      <c r="A41" s="421">
        <v>45443.25</v>
      </c>
      <c r="B41" s="422">
        <v>45047.75</v>
      </c>
      <c r="C41" s="408" cm="1">
        <f t="array" ref="C41">CHRONO.MODIFIED_JULIAN_DATE(_xlfn.HSTACK(YEAR(A41),MONTH(A41),DAY(A41),MOD(A41,1)))</f>
        <v>60461.25</v>
      </c>
      <c r="D41" s="409" cm="1">
        <f t="array" ref="D41">CHRONO.MODIFIED_JULIAN_DATE(_xlfn.HSTACK(YEAR(B41),MONTH(B41),DAY(B41),MOD(B41,1)))</f>
        <v>60065.75</v>
      </c>
      <c r="E41" s="271" cm="1">
        <f t="array" ref="E41:H41">CHRONO.DELTA_YWD(C41,D41)</f>
        <v>-1</v>
      </c>
      <c r="F41" s="37">
        <v>0</v>
      </c>
      <c r="G41" s="37">
        <v>56</v>
      </c>
      <c r="H41" s="124">
        <v>3.5</v>
      </c>
      <c r="I41" s="440">
        <f t="shared" si="14"/>
        <v>1</v>
      </c>
      <c r="J41" s="92">
        <f t="shared" si="15"/>
        <v>45047.75</v>
      </c>
      <c r="K41" s="37">
        <f t="shared" si="16"/>
        <v>395.5</v>
      </c>
      <c r="L41" s="271">
        <f t="shared" si="17"/>
        <v>-1</v>
      </c>
      <c r="M41" s="38">
        <f t="shared" si="20"/>
        <v>0</v>
      </c>
      <c r="N41" s="38">
        <f t="shared" si="18"/>
        <v>56</v>
      </c>
      <c r="O41" s="436">
        <f t="shared" si="19"/>
        <v>3.5</v>
      </c>
      <c r="P41" s="84" t="b" cm="1">
        <f t="array" ref="P41">MAX(N(_xlfn.ANCHORARRAY(E41)&lt;&gt;L41:O41))=0</f>
        <v>1</v>
      </c>
    </row>
    <row r="42" spans="1:16" x14ac:dyDescent="0.25">
      <c r="A42" s="423">
        <v>43829</v>
      </c>
      <c r="B42" s="424">
        <v>44200</v>
      </c>
      <c r="C42" s="410" cm="1">
        <f t="array" ref="C42">CHRONO.MODIFIED_JULIAN_DATE(_xlfn.HSTACK(YEAR(A42),MONTH(A42),DAY(A42),MOD(A42,1)))</f>
        <v>58847</v>
      </c>
      <c r="D42" s="411" cm="1">
        <f t="array" ref="D42">CHRONO.MODIFIED_JULIAN_DATE(_xlfn.HSTACK(YEAR(B42),MONTH(B42),DAY(B42),MOD(B42,1)))</f>
        <v>59218</v>
      </c>
      <c r="E42" s="371" cm="1">
        <f t="array" ref="E42:H42">CHRONO.DELTA_YWD(C42,D42)</f>
        <v>1</v>
      </c>
      <c r="F42" s="18">
        <v>1</v>
      </c>
      <c r="G42" s="18">
        <v>0</v>
      </c>
      <c r="H42" s="125">
        <v>5</v>
      </c>
      <c r="I42" s="387">
        <f t="shared" si="14"/>
        <v>2</v>
      </c>
      <c r="J42" s="104">
        <f t="shared" si="15"/>
        <v>44195</v>
      </c>
      <c r="K42" s="18">
        <f t="shared" si="16"/>
        <v>5</v>
      </c>
      <c r="L42" s="371">
        <f t="shared" si="17"/>
        <v>1</v>
      </c>
      <c r="M42" s="30">
        <f t="shared" si="20"/>
        <v>1</v>
      </c>
      <c r="N42" s="30">
        <f t="shared" si="18"/>
        <v>0</v>
      </c>
      <c r="O42" s="437">
        <f t="shared" si="19"/>
        <v>5</v>
      </c>
      <c r="P42" s="105" t="b" cm="1">
        <f t="array" ref="P42">MAX(N(_xlfn.ANCHORARRAY(E42)&lt;&gt;L42:O42))=0</f>
        <v>1</v>
      </c>
    </row>
    <row r="44" spans="1:16" x14ac:dyDescent="0.25">
      <c r="G44" s="239"/>
      <c r="H44" s="239"/>
    </row>
    <row r="45" spans="1:16" x14ac:dyDescent="0.25">
      <c r="F45" s="239"/>
    </row>
  </sheetData>
  <phoneticPr fontId="2" type="noConversion"/>
  <pageMargins left="0.7" right="0.7" top="0.75" bottom="0.75" header="0.3" footer="0.3"/>
  <pageSetup paperSize="9" orientation="portrait" copies="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3E4D4-B3E5-4714-8C51-665E20588021}">
  <dimension ref="A1:F42"/>
  <sheetViews>
    <sheetView topLeftCell="A24" workbookViewId="0">
      <selection activeCell="B44" sqref="B44"/>
    </sheetView>
  </sheetViews>
  <sheetFormatPr defaultRowHeight="15" x14ac:dyDescent="0.25"/>
  <cols>
    <col min="1" max="1" width="28.28515625" customWidth="1"/>
    <col min="2" max="2" width="19.42578125" customWidth="1"/>
    <col min="3" max="3" width="21.85546875" customWidth="1"/>
    <col min="4" max="4" width="20.140625" customWidth="1"/>
    <col min="5" max="5" width="19.85546875" customWidth="1"/>
    <col min="6" max="6" width="37" customWidth="1"/>
  </cols>
  <sheetData>
    <row r="1" spans="1:6" ht="19.5" x14ac:dyDescent="0.3">
      <c r="A1" s="1" t="s">
        <v>735</v>
      </c>
      <c r="B1" s="1"/>
      <c r="C1" s="1"/>
      <c r="F1" s="1" t="s">
        <v>274</v>
      </c>
    </row>
    <row r="3" spans="1:6" x14ac:dyDescent="0.25">
      <c r="A3" s="4" t="s">
        <v>422</v>
      </c>
      <c r="B3" s="5" t="s">
        <v>455</v>
      </c>
      <c r="C3" s="185" t="s">
        <v>114</v>
      </c>
      <c r="D3" s="71" t="s">
        <v>59</v>
      </c>
      <c r="E3" s="5" t="s">
        <v>132</v>
      </c>
      <c r="F3" s="6" t="s">
        <v>175</v>
      </c>
    </row>
    <row r="4" spans="1:6" x14ac:dyDescent="0.25">
      <c r="A4" s="188" t="s">
        <v>270</v>
      </c>
      <c r="B4" s="8"/>
      <c r="C4" s="213" cm="1">
        <f t="array" ref="C4:D4">CHRONO.ISO_DATETIME_TO_MJDATE(A4,B4)</f>
        <v>60089.608274270831</v>
      </c>
      <c r="D4" s="72">
        <v>540</v>
      </c>
      <c r="E4" s="189" t="s">
        <v>100</v>
      </c>
      <c r="F4" s="174" t="str" cm="1">
        <f t="array" ref="F4">CHRONO.MJDATE_TO_ISO_DATETIME(C4,D4,E4)</f>
        <v>2023-05-25T14:35+09:00</v>
      </c>
    </row>
    <row r="5" spans="1:6" x14ac:dyDescent="0.25">
      <c r="A5" s="173" t="s">
        <v>272</v>
      </c>
      <c r="B5" s="11"/>
      <c r="C5" s="214" cm="1">
        <f t="array" ref="C5:D5">CHRONO.ISO_DATETIME_TO_MJDATE(A5,B5)</f>
        <v>60089</v>
      </c>
      <c r="D5" s="73">
        <v>540</v>
      </c>
      <c r="E5" s="190" t="s">
        <v>736</v>
      </c>
      <c r="F5" s="175" t="str" cm="1">
        <f t="array" ref="F5">CHRONO.MJDATE_TO_ISO_DATETIME(C5,D5,E5)</f>
        <v>20230525</v>
      </c>
    </row>
    <row r="6" spans="1:6" x14ac:dyDescent="0.25">
      <c r="A6" s="188" t="s">
        <v>275</v>
      </c>
      <c r="B6" s="8"/>
      <c r="C6" s="213" cm="1">
        <f t="array" ref="C6:D6">CHRONO.ISO_DATETIME_TO_MJDATE(A6,B6)</f>
        <v>60089.666666666664</v>
      </c>
      <c r="D6" s="72" t="str">
        <v/>
      </c>
      <c r="E6" s="189" t="s">
        <v>563</v>
      </c>
      <c r="F6" s="174" t="str" cm="1">
        <f t="array" ref="F6">CHRONO.MJDATE_TO_ISO_DATETIME(C6,D6,E6)</f>
        <v>2023-05-26</v>
      </c>
    </row>
    <row r="7" spans="1:6" x14ac:dyDescent="0.25">
      <c r="A7" s="186" t="s">
        <v>273</v>
      </c>
      <c r="B7" s="35"/>
      <c r="C7" s="221" t="e" cm="1">
        <f t="array" ref="C7:D7">CHRONO.ISO_DATETIME_TO_MJDATE(A7,B7)</f>
        <v>#VALUE!</v>
      </c>
      <c r="D7" s="126" t="str">
        <v/>
      </c>
      <c r="E7" s="191"/>
      <c r="F7" s="54" t="e" cm="1">
        <f t="array" ref="F7">CHRONO.MJDATE_TO_ISO_DATETIME(C7,D7,E7)</f>
        <v>#VALUE!</v>
      </c>
    </row>
    <row r="8" spans="1:6" x14ac:dyDescent="0.25">
      <c r="A8" s="192" t="s">
        <v>271</v>
      </c>
      <c r="B8" s="37">
        <v>1</v>
      </c>
      <c r="C8" s="271" t="e" cm="1">
        <f t="array" ref="C8:D8">CHRONO.ISO_DATETIME_TO_MJDATE(A8,B8)</f>
        <v>#VALUE!</v>
      </c>
      <c r="D8" s="127" t="e">
        <v>#VALUE!</v>
      </c>
      <c r="E8" s="194"/>
      <c r="F8" s="195" t="e" cm="1">
        <f t="array" ref="F8">CHRONO.MJDATE_TO_ISO_DATETIME(C8,D8,E8)</f>
        <v>#VALUE!</v>
      </c>
    </row>
    <row r="9" spans="1:6" x14ac:dyDescent="0.25">
      <c r="A9" s="186" t="s">
        <v>271</v>
      </c>
      <c r="B9" s="35"/>
      <c r="C9" s="221" cm="1">
        <f t="array" ref="C9:D9">CHRONO.ISO_DATETIME_TO_MJDATE(A9,B9)</f>
        <v>60089.607638888891</v>
      </c>
      <c r="D9" s="126" t="str">
        <v/>
      </c>
      <c r="E9" s="191"/>
      <c r="F9" s="54" t="str" cm="1">
        <f t="array" ref="F9">CHRONO.MJDATE_TO_ISO_DATETIME(C9,D9,E9)</f>
        <v>2023-05-25T14:35</v>
      </c>
    </row>
    <row r="10" spans="1:6" x14ac:dyDescent="0.25">
      <c r="A10" s="461"/>
      <c r="C10" s="462"/>
      <c r="D10" s="62"/>
      <c r="E10" s="62"/>
    </row>
    <row r="12" spans="1:6" ht="19.5" x14ac:dyDescent="0.3">
      <c r="A12" s="1" t="s">
        <v>263</v>
      </c>
      <c r="C12" s="1" t="s">
        <v>261</v>
      </c>
    </row>
    <row r="14" spans="1:6" x14ac:dyDescent="0.25">
      <c r="A14" s="132" t="s">
        <v>737</v>
      </c>
      <c r="B14" s="385" t="s">
        <v>114</v>
      </c>
      <c r="C14" s="154" t="s">
        <v>262</v>
      </c>
    </row>
    <row r="15" spans="1:6" x14ac:dyDescent="0.25">
      <c r="A15" s="177"/>
      <c r="B15" s="466" t="str" cm="1">
        <f t="array" ref="B15">CHRONO.EXCELDATE_TO_MJDATE(Table39[[#This Row],[ExcelDate]])</f>
        <v/>
      </c>
      <c r="C15" s="465" t="str" cm="1">
        <f t="array" ref="C15">CHRONO.MJDATE_TO_EXCELDATE(Table39[[#This Row],[Out: MJDate]])</f>
        <v/>
      </c>
    </row>
    <row r="16" spans="1:6" x14ac:dyDescent="0.25">
      <c r="A16" s="178" t="s">
        <v>1</v>
      </c>
      <c r="B16" s="467" t="e" cm="1">
        <f t="array" ref="B16">CHRONO.EXCELDATE_TO_MJDATE(Table39[[#This Row],[ExcelDate]])</f>
        <v>#VALUE!</v>
      </c>
      <c r="C16" s="465" t="e" cm="1">
        <f t="array" ref="C16">CHRONO.MJDATE_TO_EXCELDATE(Table39[[#This Row],[Out: MJDate]])</f>
        <v>#VALUE!</v>
      </c>
    </row>
    <row r="17" spans="1:6" x14ac:dyDescent="0.25">
      <c r="A17" s="177">
        <v>0</v>
      </c>
      <c r="B17" s="466" cm="1">
        <f t="array" ref="B17">CHRONO.EXCELDATE_TO_MJDATE(Table39[[#This Row],[ExcelDate]])</f>
        <v>15018</v>
      </c>
      <c r="C17" s="465" t="e" cm="1">
        <f t="array" ref="C17">CHRONO.MJDATE_TO_EXCELDATE(Table39[[#This Row],[Out: MJDate]])</f>
        <v>#NUM!</v>
      </c>
    </row>
    <row r="18" spans="1:6" x14ac:dyDescent="0.25">
      <c r="A18" s="179">
        <v>1</v>
      </c>
      <c r="B18" s="468" cm="1">
        <f t="array" ref="B18">CHRONO.EXCELDATE_TO_MJDATE(Table39[[#This Row],[ExcelDate]])</f>
        <v>15019</v>
      </c>
      <c r="C18" s="465" cm="1">
        <f t="array" ref="C18">CHRONO.MJDATE_TO_EXCELDATE(Table39[[#This Row],[Out: MJDate]])</f>
        <v>1</v>
      </c>
    </row>
    <row r="19" spans="1:6" x14ac:dyDescent="0.25">
      <c r="A19" s="179">
        <v>45590.774452013888</v>
      </c>
      <c r="B19" s="468" cm="1">
        <f t="array" ref="B19">CHRONO.EXCELDATE_TO_MJDATE(Table39[[#This Row],[ExcelDate]])</f>
        <v>60608.774452013888</v>
      </c>
      <c r="C19" s="465" cm="1">
        <f t="array" ref="C19">CHRONO.MJDATE_TO_EXCELDATE(Table39[[#This Row],[Out: MJDate]])</f>
        <v>45590.774452013888</v>
      </c>
    </row>
    <row r="20" spans="1:6" x14ac:dyDescent="0.25">
      <c r="A20" s="179">
        <v>2958465.999988426</v>
      </c>
      <c r="B20" s="469" cm="1">
        <f t="array" ref="B20">CHRONO.EXCELDATE_TO_MJDATE(Table39[[#This Row],[ExcelDate]])</f>
        <v>2973483.999988426</v>
      </c>
      <c r="C20" s="463" cm="1">
        <f t="array" ref="C20">CHRONO.MJDATE_TO_EXCELDATE(Table39[[#This Row],[Out: MJDate]])</f>
        <v>2958465.999988426</v>
      </c>
    </row>
    <row r="23" spans="1:6" ht="19.5" x14ac:dyDescent="0.3">
      <c r="A23" s="1" t="s">
        <v>740</v>
      </c>
      <c r="B23" s="1"/>
      <c r="C23" s="1"/>
      <c r="E23" s="1" t="s">
        <v>741</v>
      </c>
    </row>
    <row r="25" spans="1:6" x14ac:dyDescent="0.25">
      <c r="A25" s="4" t="s">
        <v>422</v>
      </c>
      <c r="B25" s="5" t="s">
        <v>455</v>
      </c>
      <c r="C25" s="185" t="s">
        <v>262</v>
      </c>
      <c r="D25" s="71" t="s">
        <v>59</v>
      </c>
      <c r="E25" s="5" t="s">
        <v>132</v>
      </c>
      <c r="F25" s="6" t="s">
        <v>175</v>
      </c>
    </row>
    <row r="26" spans="1:6" x14ac:dyDescent="0.25">
      <c r="A26" s="188" t="s">
        <v>270</v>
      </c>
      <c r="B26" s="8"/>
      <c r="C26" s="182" cm="1">
        <f t="array" ref="C26:D26">CHRONO.ISO_DATETIME_TO_EXCELDATE(A26,B26)</f>
        <v>45071.608274270831</v>
      </c>
      <c r="D26" s="72">
        <v>540</v>
      </c>
      <c r="E26" s="189" t="s">
        <v>100</v>
      </c>
      <c r="F26" s="174" t="str" cm="1">
        <f t="array" ref="F26">CHRONO.EXCELDATE_TO_ISO_DATETIME(C26,D26,E26)</f>
        <v>2023-05-25T14:35+09:00</v>
      </c>
    </row>
    <row r="27" spans="1:6" x14ac:dyDescent="0.25">
      <c r="A27" s="173" t="s">
        <v>272</v>
      </c>
      <c r="B27" s="11"/>
      <c r="C27" s="183" cm="1">
        <f t="array" ref="C27:D27">CHRONO.ISO_DATETIME_TO_EXCELDATE(A27,B27)</f>
        <v>45071</v>
      </c>
      <c r="D27" s="73">
        <v>540</v>
      </c>
      <c r="E27" s="190" t="s">
        <v>156</v>
      </c>
      <c r="F27" s="175" t="str" cm="1">
        <f t="array" ref="F27">CHRONO.EXCELDATE_TO_ISO_DATETIME(C27,D27,E27)</f>
        <v>20230525T0000+0900</v>
      </c>
    </row>
    <row r="28" spans="1:6" x14ac:dyDescent="0.25">
      <c r="A28" s="188" t="s">
        <v>738</v>
      </c>
      <c r="B28" s="8"/>
      <c r="C28" s="182" cm="1">
        <f t="array" ref="C28:D28">CHRONO.ISO_DATETIME_TO_EXCELDATE(A28,B28)</f>
        <v>45071</v>
      </c>
      <c r="D28" s="72" t="str">
        <v/>
      </c>
      <c r="E28" s="189"/>
      <c r="F28" s="174" t="str" cm="1">
        <f t="array" ref="F28">CHRONO.EXCELDATE_TO_ISO_DATETIME(C28,D28,E28)</f>
        <v>2023-05-25T00:00</v>
      </c>
    </row>
    <row r="29" spans="1:6" x14ac:dyDescent="0.25">
      <c r="A29" s="470" t="s">
        <v>739</v>
      </c>
      <c r="B29" s="35"/>
      <c r="C29" s="187" cm="1">
        <f t="array" ref="C29:D29">CHRONO.ISO_DATETIME_TO_EXCELDATE(A29,B29)</f>
        <v>45047</v>
      </c>
      <c r="D29" s="126" t="str">
        <v/>
      </c>
      <c r="E29" s="191"/>
      <c r="F29" s="54" t="str" cm="1">
        <f t="array" ref="F29">CHRONO.EXCELDATE_TO_ISO_DATETIME(C29,D29,E29)</f>
        <v>2023-05-01T00:00</v>
      </c>
    </row>
    <row r="30" spans="1:6" x14ac:dyDescent="0.25">
      <c r="A30" s="192" t="s">
        <v>271</v>
      </c>
      <c r="B30" s="37"/>
      <c r="C30" s="193" cm="1">
        <f t="array" ref="C30:D30">CHRONO.ISO_DATETIME_TO_EXCELDATE(A30,B30)</f>
        <v>45071.607638888891</v>
      </c>
      <c r="D30" s="127" t="str">
        <v/>
      </c>
      <c r="E30" s="194"/>
      <c r="F30" s="195" t="str" cm="1">
        <f t="array" ref="F30">CHRONO.EXCELDATE_TO_ISO_DATETIME(C30,D30,E30)</f>
        <v>2023-05-25T14:35</v>
      </c>
    </row>
    <row r="31" spans="1:6" x14ac:dyDescent="0.25">
      <c r="A31" s="186" t="s">
        <v>271</v>
      </c>
      <c r="B31" s="35">
        <v>1</v>
      </c>
      <c r="C31" s="187" t="e" cm="1">
        <f t="array" ref="C31:D31">CHRONO.ISO_DATETIME_TO_EXCELDATE(A31,B31)</f>
        <v>#VALUE!</v>
      </c>
      <c r="D31" s="126" t="e">
        <v>#VALUE!</v>
      </c>
      <c r="E31" s="191"/>
      <c r="F31" s="54" t="e" cm="1">
        <f t="array" ref="F31">CHRONO.EXCELDATE_TO_ISO_DATETIME(C31,D31,E31)</f>
        <v>#VALUE!</v>
      </c>
    </row>
    <row r="34" spans="1:4" ht="19.5" x14ac:dyDescent="0.3">
      <c r="A34" s="1" t="s">
        <v>264</v>
      </c>
      <c r="B34" s="1"/>
      <c r="C34" s="1" t="s">
        <v>265</v>
      </c>
    </row>
    <row r="36" spans="1:4" x14ac:dyDescent="0.25">
      <c r="A36" s="154" t="s">
        <v>422</v>
      </c>
      <c r="B36" s="132" t="s">
        <v>262</v>
      </c>
      <c r="C36" s="69" t="s">
        <v>132</v>
      </c>
      <c r="D36" s="69" t="s">
        <v>266</v>
      </c>
    </row>
    <row r="37" spans="1:4" x14ac:dyDescent="0.25">
      <c r="A37" s="181" t="s">
        <v>267</v>
      </c>
      <c r="B37" s="177" cm="1">
        <f t="array" ref="B37">CHRONO.USDATE_TO_EXCELDATE(Table3941[[#This Row],[Expression]])</f>
        <v>45230.440972222219</v>
      </c>
      <c r="C37" s="184" t="s">
        <v>184</v>
      </c>
      <c r="D37" s="140" t="str" cm="1">
        <f t="array" ref="D37">CHRONO.EXCELDATE_TO_USDATE(Table3941[[#This Row],[Out: ExcelDate]],Table3941[[#This Row],[Options]])</f>
        <v>10/31/2023 10:35</v>
      </c>
    </row>
    <row r="38" spans="1:4" x14ac:dyDescent="0.25">
      <c r="A38" s="181" t="s">
        <v>268</v>
      </c>
      <c r="B38" s="178" cm="1">
        <f t="array" ref="B38">CHRONO.USDATE_TO_EXCELDATE(Table3941[[#This Row],[Expression]])</f>
        <v>45230.947916666664</v>
      </c>
      <c r="C38" s="183" t="s">
        <v>98</v>
      </c>
      <c r="D38" s="141" t="str" cm="1">
        <f t="array" ref="D38">CHRONO.EXCELDATE_TO_USDATE(Table3941[[#This Row],[Out: ExcelDate]],Table3941[[#This Row],[Options]])</f>
        <v>10/31/2023 22:45:00</v>
      </c>
    </row>
    <row r="39" spans="1:4" x14ac:dyDescent="0.25">
      <c r="A39" s="181" t="s">
        <v>742</v>
      </c>
      <c r="B39" s="177" cm="1">
        <f t="array" ref="B39">CHRONO.USDATE_TO_EXCELDATE(Table3941[[#This Row],[Expression]])</f>
        <v>32520</v>
      </c>
      <c r="C39" s="182" t="s">
        <v>184</v>
      </c>
      <c r="D39" s="140" t="str" cm="1">
        <f t="array" ref="D39">CHRONO.EXCELDATE_TO_USDATE(Table3941[[#This Row],[Out: ExcelDate]],Table3941[[#This Row],[Options]])</f>
        <v xml:space="preserve">1/12/1989 </v>
      </c>
    </row>
    <row r="40" spans="1:4" x14ac:dyDescent="0.25">
      <c r="A40" s="181" t="s">
        <v>743</v>
      </c>
      <c r="B40" s="179" cm="1">
        <f t="array" ref="B40">CHRONO.USDATE_TO_EXCELDATE(Table3941[[#This Row],[Expression]])</f>
        <v>45230.958333333336</v>
      </c>
      <c r="C40" s="180" t="s">
        <v>745</v>
      </c>
      <c r="D40" t="str" cm="1">
        <f t="array" ref="D40">CHRONO.EXCELDATE_TO_USDATE(Table3941[[#This Row],[Out: ExcelDate]],Table3941[[#This Row],[Options]])</f>
        <v>10/31/2023 11:00 PM</v>
      </c>
    </row>
    <row r="41" spans="1:4" x14ac:dyDescent="0.25">
      <c r="A41" s="181" t="s">
        <v>744</v>
      </c>
      <c r="B41" s="177" cm="1">
        <f t="array" ref="B41">CHRONO.USDATE_TO_EXCELDATE(Table3941[[#This Row],[Expression]])</f>
        <v>45230.982546296298</v>
      </c>
      <c r="C41" s="182"/>
      <c r="D41" s="471" t="str" cm="1">
        <f t="array" ref="D41">CHRONO.EXCELDATE_TO_USDATE(Table3941[[#This Row],[Out: ExcelDate]],Table3941[[#This Row],[Options]])</f>
        <v>10/31/2023 23:34</v>
      </c>
    </row>
    <row r="42" spans="1:4" x14ac:dyDescent="0.25">
      <c r="A42" s="181" t="s">
        <v>269</v>
      </c>
      <c r="B42" s="179" t="e" cm="1">
        <f t="array" ref="B42">CHRONO.USDATE_TO_EXCELDATE(Table3941[[#This Row],[Expression]])</f>
        <v>#VALUE!</v>
      </c>
      <c r="C42" s="180"/>
      <c r="D42" s="464" t="e" cm="1">
        <f t="array" ref="D42">CHRONO.EXCELDATE_TO_USDATE(Table3941[[#This Row],[Out: ExcelDate]],Table3941[[#This Row],[Options]])</f>
        <v>#VALUE!</v>
      </c>
    </row>
  </sheetData>
  <pageMargins left="0.7" right="0.7" top="0.75" bottom="0.75" header="0.3" footer="0.3"/>
  <pageSetup paperSize="9" orientation="portrait" copies="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iAH0ALAB7ACIAcABhAHQAaAAiADoAIgAvAHAAcgBvAGoAZQBjAHQAcwAvAEEAUgBSAEEAWQBTACIALAAiAHQAZQB4AHQAIgA6ACI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EAUgBSAEEAWQBTACAATQBPAEQAVQBMAEUAIAAgACAAIAAgACAAIAAgACAAIAAgACAAIAAgACAAIAAgACAAIAAgACAAIAAgACAAIAAgACAAIAAgACAAIAAgACAAIAAgACAAIAAgACAAIAAgACAAIAAgACAAIAAgACAAIAAgACAAIAAgACAAIAAgACAAIAAgACAAIAAgACAAIAAgACAAIAAgACAAIAAgACAAIAAg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FMAaABhAHkAbgBlACAASAB1AHMAcwBvAG4AIAAyADAAMgA0AC0AMAA2AC0AMQA1ACAAIAAgACAAIAAgACAAIAAgACAAIAAgACAAIAAgACAAIAAgACAAIAAgACAAIAAgACAAIAAgACAAIAAgACAAIAAgACAAIAAgACAAIAAgACAAIAAgACAAIAAgACAAIAAgACAAIAAgACAAIAAgACAAIAAgACAAIAAgACAAIAAgACAAIAAgACAAIAAgACAAIAAgACAAIAAgACAAIAAgACAAIAAgACAAIAAgACAAIwBcAG4AIwAgAE0AbwBkAHUAbABlACAAZgBvAHIAIAB3AG8AcgBrAGkAbgBnACAAdwBpAHQAaAAgAGEAcgByAGEAeQBzAC4AIAAgACAAIAAgACAAIAAgACAAIAAgACAAIAAgACAAIAAgACAAIAAgACAAIAAgACAAIAAgACAAIAAgACAAIAAgACAAIAAgACAAIAAgACAAIAAgACAAIAAgACAAIAAgACAAIAAgACAAIAAgACAAIAAg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EQAZQBwAGUAbgBkAGUAbgBjAGkAZQBzADoAIABGAE4AIABtAG8AZAB1AGwAZQAgACAAIAAgACAAIAAgACAAIAAgACAAIAAgACAAIAAgACAAIAAgACAAIAAgACAAIAAgACAAIAAgACAAIAAgACAAIAAgACAAIAAgACAAIAAgACAAIAAgACAAIAAgACAAIAAgACAAIAAgACAAIAAgACAAIAAgACAAIAAgACAAIAAg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EwATwBHAEkAQwBBAEw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AAIwBcAG4AIwAgAEkAUwBfAEEAUgBSAEEAWQAgACAAIAAgACAAIAAgACAAIAAgACAAIAAgACAAVABlAHMAdABzACAAaQBmACAAYQAgAHIAYQBuAGcAZQAgAGkAcwAgAG0AbwByAGUAIAB0AGgAYQBuACAAMQAgAHgAIAAxACAAaQBuACAAcwBpAHoAZQAuACAAIAAgACAAIAAgACAAIAAgACAAIAAgACAAIAAgACAAIAAgACAAIAAgACAAIAAgACAAIAAgACAAIAAgACAAIAAgACAAIAAgACAAIAAgACAAIAAgACAAIwBcAG4AIwAgAEgAQQBTAF8AVgBBAEwAVQBFACAAIAAgACAAIAAgACAAIAAgACAAIAAgACAAVABlAHMAdABzACAAaQBmACAAYQBuACAAYQByAHIAYQB5ACAAYwBvAG4AdABhAGkAbgBzACAAYQBuACAAZQBsAGUAbQBlAG4AdAAgAGUAcQB1AGEAbAAgAHQAbwAgAHQAaABlACAAZwBpAHYAZQBuACAAdgBhAGwAdQBlAC4AIABFAHIAcgBvAHIAcwAgAHYAYQBsAHUAZQBzACAAYQByAGUAIAAgACAAIAAgACAAIwBcAG4AIwAgACAAIAAgACAAIAAgACAAIAAgACAAIAAgACAAIAAgACAAIAAgACAAIAAgACAAZQB2AGEAbAB1AGEAdABlAGQAIABmAG8AcgAgAGUAcQB1AGkAdgBhAGwAZQBuAGMAZQAuACAAIAAgACAAIAAgACAAIAAgACAAIAAgACAAIAAgACAAIAAgACAAIAAgACAAIAAgACAAIAAgACAAIAAgACAAIAAgACAAIAAgACAAIAAgACAAIAAgACAAIAAgACAAIAAgACAAIAAgACAAIAAgACAAIAAgACAAIAAgACAAIwBcAG4AIwAgAEEAUgBFAF8ARQBRAFUAQQBMACAAIAAgACAAIAAgACAAIAAgACAAIAAgACAAVABlAHMAdABzACAAaQBmACAAdAB3AG8AIABhAHIAcgBhAHkAcwAgAGEAcgBlACAAZQBxAHUAaQB2AGEAbABlAG4AdAAuACAARQByAHIAbwByAHMAIAB2AGEAbAB1AGUAcwAgAGEAcgBlACAAZQB2AGEAbAB1AGEAdABlAGQAIABmAG8AcgAgAGUAcQB1AGkAdgBhAGwAZQBuAGMAZQAuACAAIAAgACAAIAAgACAAIwBcAG4AIwAgAEkAUwBfAEUATQBQAFQAWQAgACAAIAAgACAAIAAgACAAIAAgACAAIAAgACAAVABlAHMAdABzACAAaQBmACAAdABoAGUAIABlAG4AdABpAHIAZQAgAGEAcgByAGEAeQAgAGkAcwAgAGUAbQBwAHQAeQAuACAARQByAHIAbwByAHMAIAByAGUAdAB1AHIAbgAgAEYAQQBMAFMARQAuACAAIAAgACAAIAAgACAAIAAgACAAIAAgACAAIAAgACAAIAAgACAAIAAgACAAIAAgACAAIAAgACAAIAAgACAAIwBcAG4AIwAgAEgAQQBTAF8ARQBNAFAAVABZACAAIAAgACAAIAAgACAAIAAgACAAIAAgACAAVABlAHMAdABzACAAaQBmACAAdABoAGUAIABlAG4AdABpAHIAZQAgAGEAcgByAGEAeQAgAGgAYQBzACAAYQB0ACAAbABlAGEAcwB0ACAAbwBuAGUAIABlAG0AcAB0AHkAIAB2AGEAbAB1AGUALgAgAEUAcgByAG8AcgBzACAAcgBlAHQAdQByAG4AIABGAEEATABTAEUALgAgACAAIAAgACAAIAAgACAAIAAgACAAIwBcAG4AIwAgAFgAXwBFAE0AUABUAFkAIAAgACAAIAAgACAAIAAgACAAIAAgACAAIAAgACAAVABlAHMAdABzACAAaQBmACAAdABoAGUAIABlAG4AdABpAHIAZQAgAGEAcgByAGEAeQAgAGkAcwAgAGUAeABjAGwAdQBzAGkAdgBlAGwAeQAgAGUAbQBwAHQAeQAgAG8AcgAgAG4AbwBuAC0AZQBtAHAAdAB5AC4AIABBAG4AeQAgAGMAbwBtAGIAaQBuAGEAdABpAG8AbgAgAG8AZgAgAGUAbQBwAHQAeQAgACAAIwBcAG4AIwAgACAAIAAgACAAIAAgACAAIAAgACAAIAAgACAAIAAgACAAIAAgACAAIAAgACAAYQBuAGQAIABuAG8AbgAtAGUAbQBwAHQAeQAgAHIAZQB0AHUAcgBuAHMAIABGAEEATABTAEUALgAgACAAIAAgACAAIAAgACAAIAAgACAAIAAgACAAIAAgACAAIAAgACAAIAAgACAAIAAgACAAIAAgACAAIAAgACAAIAAgACAAIAAgACAAIAAgACAAIAAgACAAIAAgACAAIAAgACAAIAAgACAAIAAgACAAIAAgACAAIwBcAG4AIwAgAEkAUwBfAE4AVQBNAEUAUgBJAEMAIAAgACAAIAAgACAAIAAgACAAIAAgACAAVABlAHMAdABzACAAaQBmACAAdABoAGUAIABlAG4AdABpAHIAZQAgAGEAcgByAGEAeQAgAGkAcwAgAG4AdQBtAGUAcgBpAGMALgAgAEUAcgByAG8AcgBzACAAcgBlAHQAdQByAG4AIABGAEEATABTAEUALgAgACAAIAAgACAAIAAgACAAIAAgACAAIAAgACAAIAAgACAAIAAgACAAIAAgACAAIAAgACAAIAAgACAAIwBcAG4AIwAgAEkAUwBfAE4AVQBNAEUAUgBJAEMAXwBOAFUATABMACAAIAAgACAAIAAgACAAVABlAHMAdABzACAAaQBmACAAdABoAGUAIABlAG4AdABpAHIAZQAgAGEAcgByAGEAeQAgAGkAcwAgAG4AdQBtAGUAcgBpAGMAIABvAHIAIABlAG0AcAB0AHkALgAgAEUAcgByAG8AcgBzACAAcgBlAHQAdQByAG4AIABGAEEATABTAEUALgAgACAAIAAgACAAIAAgACAAIAAgACAAIAAgACAAIAAgACAAIAAgACAAIwBcAG4AIwAgAEkAUwBfAEkATgBUAEUARwBFAFIAIAAgACAAIAAgACAAIAAgACAAIAAgACAAVABlAHMAdABzACAAaQBmACAAdABoAGUAIABlAG4AdABpAHIAZQAgAGEAcgByAGEAeQAgAGgAYQBzACAAaQBuAHQAZQBnAGUAcgAgAHYAYQBsAHUAZQBzAC4AIABFAHIAcgBvAHIAcwAgAHIAZQB0AHUAcgBuACAARgBBAEwAUwBFAC4AIAAgACAAIAAgACAAIAAgACAAIAAgACAAIAAgACAAIAAgACAAIAAgACAAIwBcAG4AIwAgAEkAUwBfAEkATgBUAEUARwBFAFIAXwBOAFUATABMACAAIAAgACAAIAAgACAAVABlAHMAdABzACAAaQBmACAAdABoAGUAIABlAG4AdABpAHIAZQAgAGEAcgByAGEAeQAgAGgAYQBzACAAaQBuAHQAZQBnAGUAcgAgAG8AcgAgAG4AdQBsAGwAIAB2AGEAbAB1AGUAcwAuACAARQByAHIAbwByAHMAIAByAGUAdAB1AHIAbgAgAEYAQQBMAFMARQAuACAAIAAgACAAIAAgACAAIAAgACAAIAAgACAAIwBcAG4AIwAgAEkAUwBfAFoARQBSAE8AIAAgACAAIAAgACAAIAAgACAAIAAgACAAIAAgACAAVABlAHMAdABzACAAaQBmACAAdABoAGUAIABlAG4AdABpAHIAZQAgAGEAcgByAGEAeQAgAGgAYQBzACAAegBlAHIAbwAgAHYAYQBsAHUAZQBzAC4AIABFAHIAcgBvAHIAcwAgAHIAZQB0AHUAcgBuACAARgBBAEwAUwBFAC4AIAAgACAAIAAgACAAIAAgACAAIAAgACAAIAAgACAAIAAgACAAIAAgACAAIAAgACAAIwBcAG4AIwAgAEkAUwBfAE4ATwBOAFoARQBSAE8AIAAgACAAIAAgACAAIAAgACAAIAAgACAAVABlAHMAdABzACAAaQBmACAAdABoAGUAIABlAG4AdABpAHIAZQAgAGEAcgByAGEAeQAgAGgAYQBzACAAbgBvAG4ALQB6AGUAcgBvACAAdgBhAGwAdQBlAHMALgAgAEUAcgByAG8AcgBzACAAcgBlAHQAdQByAG4AIABGAEEATABTAEUALgAgACAAIAAgACAAIAAgACAAIAAgACAAIAAgACAAIAAgACAAIAAgACAAIwBcAG4AIwAgAEkAUwBfAFAATwBTAEkAVABJAFYARQAgACAAIAAgACAAIAAgACAAIAAgACAAVABlAHMAdABzACAAaQBmACAAdABoAGUAIABlAG4AdABpAHIAZQAgAGEAcgByAGEAeQAgAGgAYQBzACAAcABvAHMAaQB0AGkAdgBlACAAdgBhAGwAdQBlAHMALgAgAEUAcgByAG8AcgBzACAAcgBlAHQAdQByAG4AIABGAEEATABTAEUALgAgACAAIAAgACAAIAAgACAAIAAgACAAIAAgACAAIAAgACAAIAAgACAAIwBcAG4AIwAgAEkAUwBfAE4ARQBHAEEAVABJAFYARQAgACAAIAAgACAAIAAgACAAIAAgACAAVABlAHMAdABzACAAaQBmACAAdABoAGUAIABlAG4AdABpAHIAZQAgAGEAcgByAGEAeQAgAGgAYQBzACAAbgBlAGcAYQB0AGkAdgBlACAAdgBhAGwAdQBlAHMALgAgAEUAcgByAG8AcgBzACAAcgBlAHQAdQByAG4AIABGAEEATABTAEUALgAgACAAIAAgACAAIAAgACAAIAAgACAAIAAgACAAIAAgACAAIAAgACAAIwBcAG4AIwAgAEgAQQBTAF8ATgBPAE4AWgBFAFIATwAgACAAIAAgACAAIAAgACAAIAAgACAAVABlAHMAdABzACAAaQBmACAAdABoAGUAIABlAG4AdABpAHIAZQAgAGEAcgByAGEAeQAgAGgAYQBzACAAYQB0ACAAbABlAGEAcwB0ACAAbwBuAGUAIABuAG8AbgAtAHoAZQByAG8AIAB2AGEAbAB1AGUALgAgAEUAcgByAG8AcgBzACAAcgBlAHQAdQByAG4AIABGAEEATABTAEUALgAgACAAIAAgACAAIAAgACAAIwBcAG4AIwAgAEgAQQBTAF8AUABPAFMASQBUAEkAVgBFACAAIAAgACAAIAAgACAAIAAgACAAVABlAHMAdABzACAAaQBmACAAdABoAGUAIABlAG4AdABpAHIAZQAgAGEAcgByAGEAeQAgAGgAYQBzACAAYQB0ACAAbABlAGEAcwB0ACAAbwBuAGUAIABwAG8AcwBpAHQAaQB2AGUAIAB2AGEAbAB1AGUALgAgAEUAcgByAG8AcgBzACAAcgBlAHQAdQByAG4AIABGAEEATABTAEUALgAgACAAIAAgACAAIAAgACAAIwBcAG4AIwAgAEgAQQBTAF8ATgBFAEcAQQBUAEkAVgBFACAAIAAgACAAIAAgACAAIAAgACAAVABlAHMAdABzACAAaQBmACAAdABoAGUAIABlAG4AdABpAHIAZQAgAGEAcgByAGEAeQAgAGgAYQBzACAAYQB0ACAAbABlAGEAcwB0ACAAbwBuAGUAIABuAGUAZwBhAHQAaQB2AGUAIAB2AGEAbAB1AGUALgAgAEUAcgByAG8AcgBzACAAcgBlAHQAdQByAG4AIABGAEEATABTAEUALgAgACAAIAAgACAAIAAgACAAIwBcAG4AIwAgAEgAQQBTAF8ARABFAEMASQBNAEEATAAgACAAIAAgACAAIAAgACAAIAAgACAAVABlAHMAdABzACAAaQBmACAAdABoAGUAIABlAG4AdABpAHIAZQAgAGEAcgByAGEAeQAgAGgAYQBzACAAYQB0ACAAbABlAGEAcwB0ACAAbwBuAGUAIABkAGUAYwBpAG0AYQBsACAAdgBhAGwAdQBlAC4AIABFAHIAcgBvAHIAcwAgAHIAZQB0AHUAcgBuACAARgBBAEwAUwBFAC4AIAAgACAAIAAgACAAIAAgACAAIwBcAG4AIwAgAEkAUwBfAEUAUgBSAE8AUgAgACAAIAAgACAAIAAgACAAIAAgACAAIAAgACAAVABlAHMAdABzACAAaQBmACAAdABoAGUAIABlAG4AdABpAHIAZQAgAGEAcgByAGEAeQAgAGgAYQBzACAAZQByAHIAbwByACAAdgBhAGwAdQBlAHMALgAgACAAIAAgACAAIAAgACAAIAAgACAAIAAgACAAIAAgACAAIAAgACAAIAAgACAAIAAgACAAIAAgACAAIAAgACAAIAAgACAAIAAgACAAIAAgACAAIAAgACAAIwBcAG4AIwAgAEgAQQBTAF8ARQBSAFIATwBSACAAIAAgACAAIAAgACAAIAAgACAAIAAgACAAVABlAHMAdABzACAAaQBmACAAdABoAGUAIABlAG4AdABpAHIAZQAgAGEAcgByAGEAeQAgAGgAYQBzACAAYQB0ACAAbABlAGEAcwB0ACAAbwBuAGUAIABlAHIAcgBvAHIAIAB2AGEAbAB1AGUALgAgACAAIAAgACAAIAAgACAAIAAgACAAIAAgACAAIAAgACAAIAAgACAAIAAgACAAIAAgACAAIAAgACAAIAAgACAAIwBcAG4AIwAgAEkAUwBOAEEAIAAgACAAIAAgACAAIAAgACAAIAAgACAAIAAgACAAIAAgACAAVABlAHMAdABzACAAaQBmACAAdABoAGUAIABlAG4AdABpAHIAZQAgAGEAcgByAGEAeQAgAGgAYQBzACAAIwBOAC8AQQAgAGUAcgByAG8AcgAgAHYAYQBsAHUAZQBzAC4AIAAgACAAIAAgACAAIAAgACAAIAAgACAAIAAgACAAIAAgACAAIAAgACAAIAAgACAAIAAgACAAIAAgACAAIAAgACAAIAAgACAAIAAgACAAIwBcAG4AIwAgAFMAXwBOAEEAIAAgACAAIAAgACAAIAAgACAAIAAgACAAIAAgACAAIAAgACAAVABlAHMAdABzACAAaQBmACAAYQBuACAAYQByAHIAYQB5ACAAaABhAHMAIABhACAAcwBpAG4AZwBsAGUAIABlAGwAZQBtAGUAbgB0ACAAdABoAGEAdAAgAGkAcwAgACMATgAvAEEALgAgACAAIAAgACAAIAAgACAAIAAgACAAIAAgACAAIAAgACAAIAAgACAAIAAgACAAIAAgACAAIAAgACAAIAAgACAAIAAgACAAIwBcAG4AIwAgAEgAXwBOAEEAIAAgACAAIAAgACAAIAAgACAAIAAgACAAIAAgACAAIAAgACAAVABlAHMAdABzACAAaQBmACAAYQBuACAAYQByAHIAYQB5ACAAaABhAHMAIABhACAAcwBpAG4AZwBsAGUAIAByAG8AdwAgAGEAbgBkACAAdABoAGUAIABmAGkAcgBzAHQAIABlAGwAZQBtAGUAbgB0ACAAaQBzACAAIwBOAC8AQQAuACAAIAAgACAAIAAgACAAIAAgACAAIAAgACAAIAAgACAAIAAgACAAIAAgACAAIwBcAG4AIwAgAFYAXwBOAEEAIAAgACAAIAAgACAAIAAgACAAIAAgACAAIAAgACAAIAAgACAAVABlAHMAdABzACAAaQBmACAAYQBuACAAYQByAHIAYQB5ACAAaABhAHMAIABhACAAcwBpAG4AZwBsAGUAIABjAG8AbAB1AG0AbgAgAGEAbgBkACAAdABoAGUAIABmAGkAcgBzAHQAIABlAGwAZQBtAGUAbgB0ACAAaQBzACAAIwBOAC8AQQAuACAAIAAgACAAIAAgACAAIAAgACAAIAAgACAAIAAgACAAIAAgACAAIwBcAG4AIwAgAFMAXwBFAFIAUgBPAFIAIAAgACAAIAAgACAAIAAgACAAIAAgACAAIAAgACAAVABlAHMAdABzACAAaQBmACAAYQBuACAAYQByAHIAYQB5ACAAaABhAHMAIABhACAAcwBpAG4AZwBsAGUAIABlAGwAZQBtAGUAbgB0ACAAdABoAGEAdAAgAGkAcwAgAGEAbgAgAGUAcgByAG8AcgAgAHYAYQBsAHUAZQAuACAAIAAg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FIARQBGAEUAUgBFAE4AQwBJAE4ARwAgACAAIAAgACAAIAAgACAAIAAgACAAIAAgACAAIAAgACAAIAAgACAAIAAgACAAIAAgACAAIAAgACAAIAAgACAAIAAgACAAIAAgACAAIAAgACAAIAAgACAAIAAgACAAIAAgACAAIAAgACAAIAAgACAAIAAgACAAIAAgACAAIAAgACAAIAAgACAAIAAgACAAIAAgACAAIAAgACAAIAAgACAAIAAgACAAIAAgACAAIAAgACAAIAAgACAAIAAgACAAIAAgACAAIwBcAG4AIwAg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AAIwBcAG4AIwAgAEgAXwBFAFIAUgBPAFIAIAAgACAAIAAgACAAIAAgACAAIAAgACAAIAAgACAAUgBlAHQAdQByAG4AcwAgAHQAaABlACAAZgBpAHIAcwB0ACAAZQByAHIAbwByACAAdgBhAGwAdQBlACAAZgBvAHUAbgBkACAAaABvAHIAaQB6AG8AbgB0AGEAbABsAHkAIABvAG4AIABlAGEAYwBoACAAcgBvAHcAIABvAGYAIABhAG4AIABhAHIAcgBhAHkALgAgACAAIAAgACAAIAAgACAAIAAgACAAIAAgACAAIwBcAG4AIwAgAFYAXwBFAFIAUgBPAFIAIAAgACAAIAAgACAAIAAgACAAIAAgACAAIAAgACAAUgBlAHQAdQByAG4AcwAgAHQAaABlACAAZgBpAHIAcwB0ACAAZQByAHIAbwByACAAdgBhAGwAdQBlACAAZgBvAHUAbgBkACAAdgBlAHIAdABpAGMAYQBsAHkAIABvAG4AIABlAGEAYwBoACAAYwBvAGwAdQBtAG4AIABvAGYAIABhAG4AIABhAHIAcgBhAHkALgAgACAAIAAgACAAIAAgACAAIAAgACAAIAAgACAAIwBcAG4AIwAgAEsARQBZAEwATwBPAEsAVQBQACAAIAAgACAAIAAgACAAIAAgACAAIAAgACAAUgBlAHQAdQByAG4AcwAgAHIAbwB3AHMAIABvAGYAIABhAG4AIABhAHIAcgBhAHkAIAB3AGkAdABoACAAbQBhAHQAYwBoAGkAbgBnACAAawBlAHkAcwAuACAAVABoAGUAIABvAHIAZABlAHIAIABvAGYAIAB0AGgAZQAgAHIAZQB0AHUAcgBuAGUAZAAgAHIAbwB3AHMAIABmAG8AbABsAG8AdwBzACAAIAAgACAAIwBcAG4AIwAgACAAIAAgACAAIAAgACAAIAAgACAAIAAgACAAIAAgACAAIAAgACAAIAAgACAAdABoAGUAIABvAHIAZABlAHIAIABvAGYAIAB0AGgAZQAgAGsAZQB5AHMALgAgACAAIAAgACAAIAAgACAAIAAgACAAIAAgACAAIAAgACAAIAAgACAAIAAgACAAIAAgACAAIAAgACAAIAAgACAAIAAgACAAIAAgACAAIAAgACAAIAAgACAAIAAgACAAIAAgACAAIAAgACAAIAAgACAAIAAgACAAIAAgACAAIAAgACAAIwBcAG4AIwAgAFgAXwBGAEkATABUAEUAUgAgACAAIAAgACAAIAAgACAAIAAgACAAIAAgACAARgBpAGwAdABlAHIAcwAgAGEAbgAgAGEAcgByAGEAeQAgAHQAbwAgAGkAbgBjAGwAdQBkAGUAIAByAG8AdwBzACAAdwBoAGUAcgBlACAAdABoAGUAIAByAGUAZgBlAHIAZQBuAGMAZQAgAGMAbwBsAHUAbQBuACAAbQBhAHQAYwBoAGUAcwAgAGEAbgB5ACAAZQBsAGUAbQBlAG4AdAAgAGkAbgAgACAAIAAgACAAIwBcAG4AIwAgACAAIAAgACAAIAAgACAAIAAgACAAIAAgACAAIAAgACAAIAAgACAAIAAgACAAYQBuAG8AdABoAGUAcgAgAGEAcgByAGEAeQAuACAAVABoAGUAIAByAGUAdAB1AHIAbgBlAGQAIABvAHIAZABlAHIAIABvAGYAIAB0AGgAZQAgAGEAcgByAGEAeQAgAHcAaQBsAGwAIABiAGUAIAB1AG4AYwBoAGEAbgBnAGUAZAAu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E8AUABFAFIAQQBUAEkATwBOAFMAIAAgACAAIAAgACAAIAAgACAAIAAgACAAIAAgACAAIAAgACAAIAAgACAAIAAgACAAIAAgACAAIAAgACAAIAAgACAAIAAgACAAIAAgACAAIAAgACAAIAAgACAAIAAgACAAIAAgACAAIAAgACAAIAAgACAAIAAgACAAIAAgACAAIAAgACAAIAAgACAAIAAgACAAIAAgACAAIAAgACAAIAAgACAAIAAgACAAIAAgACAAIAAgACAAIAAgACAAIAAgACAAIAAgACAAIwBcAG4AIwAg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AAIwBcAG4AIwAgAFIARQBWAEUAUgBTAEUAXwBSAE8AVwBTACAAIAAgACAAIAAgACAAIAAgACAAUgBlAHQAdQByAG4AcwAgAHIAbwB3AHMAIABvAGYAIABhAG4AIABhAHIAcgBhAHkAIABpAG4AIAByAGUAdgBlAHIAcwBlACAAbwByAGQAZQByAC4AIAAgACAAIAAgACAAIAAgACAAIAAgACAAIAAgACAAIAAgACAAIAAgACAAIAAgACAAIAAgACAAIAAgACAAIAAgACAAIAAgACAAIAAgACAAIAAgACAAIAAgACAAIwBcAG4AIwAgAFIARQBWAEUAUgBTAEUAXwBDAE8ATABVAE0ATgBTACAAIAAgACAAIAAgACAAUgBlAHQAdQByAG4AcwAgAGMAbwBsAHUAbQBuAHMAIABvAGYAIABhAG4AIABhAHIAcgBhAHkAIABpAG4AIAByAGUAdgBlAHIAcwBlACAAbwByAGQAZQByAC4AIAAgACAAIAAgACAAIAAgACAAIAAgACAAIAAgACAAIAAgACAAIAAgACAAIAAgACAAIAAgACAAIAAgACAAIAAgACAAIAAgACAAIAAgACAAIAAgACAAIwBcAG4AIwAgAFIARQBQAEUAQQBUACAAIAAgACAAIAAgACAAIAAgACAAIAAgACAAIAAgACAAUgBlAHQAdQByAG4AcwAgAGEAbgAgAGEAcgByAGEAeQAgAHIAZQBwAGUAYQB0AGUAZAAgAHQAbwAgAHMAcABlAGMAaQBmAGkAZQBkACAAbgB1AG0AYgBlAHIAIABvAGYAIAByAG8AdwBzACAAYQBuAGQAIABjAG8AbAB1AG0AbgBzAC4AIAAgACAAIAAgACAAIAAgACAAIAAgACAAIAAgACAAIAAgACAAIAAgACAAIwBcAG4AIwAgAEMATwBNAFAAQQBSAEUAIAAgACAAIAAgACAAIAAgACAAIAAgACAAIAAgACAAQwBvAG0AcABhAHIAZQBzACAAdAB3AG8AIABhAHIAcgBhAHkAcwAgAGIAeQAgAHIAbwB3AHMALAAgAHIAZQB0AHUAcgBuAGkAbgBnACAAYQAgAGMAbwBsAHUAbQBuACAAbwBmACAAYgBvAG8AbABlAGEAbgBzAC4AIABPAHAAdABpAG8AbgBhAGwAbAB5ACAAYwBhAG4AIABzAHAAZQBjAGkAZgB5ACAAIAAgACAAIwBcAG4AIwAgACAAIAAgACAAIAAgACAAIAAgACAAIAAgACAAIAAgACAAIAAgACAAIAAgACAAYwBvAGwAdQBtAG4AIABpAG4AZABlAHgAZQBzACAAdABvACAAYwBvAG0AcABhAHIAZQAuACAAIAAgACAAIAAgACAAIAAgACAAIAAgACAAIAAgACAAIAAgACAAIAAgACAAIAAgACAAIAAgACAAIAAgACAAIAAgACAAIAAgACAAIAAgACAAIAAgACAAIAAgACAAIAAgACAAIAAgACAAIAAgACAAIAAgACAAIAAgACAAIwBcAG4AIwAgAEQASQBTAFQASQBOAEMAVABfAFIATwBXAFMAIAAgACAAIAAgACAAIAAgACAAUgBlAHQAdQByAG4AcwAgAHIAbwB3ACAAbgB1AG0AYgBlAHIAcwAgAG8AZgAgAHQAaABlACAAZABpAHMAdABpAG4AYwB0ACAAcgBvAHcAcwAgAG8AZgAgAGEAIABzAG8AcgB0AGUAZAAgAGEAcgByAGEAeQAuACAATwBwAHQAaQBvAG4AYQBsAGwAeQAgAGMAYQBuACAAcwBwAGUAYwBpAGYAeQAgACAAIAAgACAAIwBcAG4AIwAgACAAIAAgACAAIAAgACAAIAAgACAAIAAgACAAIAAgACAAIAAgACAAIAAgACAAYwBvAGwAdQBtAG4AIABpAG4AZABlAHgAZQBzACAAdABvACAAYwBvAG0AcABhAHIAZQAuACAAIAAgACAAIAAgACAAIAAgACAAIAAgACAAIAAgACAAIAAgACAAIAAgACAAIAAgACAAIAAgACAAIAAgACAAIAAgACAAIAAgACAAIAAg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MAE8ARwBJAEMAQQBM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QQBSAFIAQQBZAFwAbgBcAG4AVABlAHMAdABzACAAaQBmACAAYQAgAHIAYQBuAGcAZQAgAGkAcwAgAG0AbwByAGUAIAB0AGgAYQBuACAAMQAgAHgAIAAxACAAaQBuACAAcwBpAHo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gBhAGwAdQBlACAAfAAgAHYAYQByAGkAYQBuAHQ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BAFIAUgBBAFkAIAA9ACAATABBAE0AQgBEAEEAKABWAGEAbAB1AGUALABcAG4AIAAgACAAIABJAEYAKABJAFMATwBNAEkAVABUAEUARAAoAFYAYQBsAHUAZQApACwAIABGAEEATABTAEUALABcAG4AIAAgACAAIAAgACAAIAAgAEkARgAoAEMATwBMAFUATQBOAFMAKABWAGEAbAB1AGUAKQAgAD4AIAAxACwAIABUAFIAVQBFACwAXABuACAAIAAgACAAIAAgACAAIAAgACAAIAAgAFIATwBXAFMAKABWAGEAbAB1AGUAKQAgAD4AIAAx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ABBAFMAXwBWAEEATABVAEUAXABuAFwAbgBUAGUAcwB0AHMAIABpAGYAIABhAG4AIABhAHIAcgBhAHkAIABjAG8AbgB0AGEAaQBuAHMAIABhAG4AIABlAGwAZQBtAGUAbgB0ACAAZQBxAHUAYQBsACAAdABvACAAdABoAGUAIABnAGkAdgBlAG4AIAB2AGEAbAB1AGUALgAgAEUAcgByAG8AcgBzACAAdgBhAGwAdQBlAHMAIABhAHIAZQAgAGUAdgBhAGwAdQBhAHQAZQBkACAAZgBvAHIAIABlAHEAdQBpAHYAYQBsAGUAbgBjAGUALgBcAG4AXABuAEEAcgByAGEAeQAgAGMAbwBtAHAAYQB0AGkAYgBsAGUAOgAgAEkAdABlAHIAYQB0AGUAcwAgAG8AbgAgAFYAYQBsAHUAZQ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YAYQBsAHUAZQAgAHwAIAB2AGEAcgBpAGEAbgB0ACAAfAAgAGUAbABlAG0AZQBuAHQAIAB2AGEAbAB1AGUAIABmAG8AcgAgAGUAcQB1AGkAdgBhAGwAZQBuAGMAZQBcAG4AQQByAHIAYQB5ACAAfAAgAGEAcgByAGEAeQAgACAAIAB8ACAAcgBlAGYAZQByAGUAbgBjAGUAIABhAHIAcgBhAHk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gAQQBTAF8AVgBBAEwAVQBFACgAMQAsACAAewAxACwAIAAyACwAIAAzAH0AKQBcAG4AUgBlAHQAdQByAG4AcwAgAFQAUgBVAEUAXABuAFwAbgBIAEEAUwBfAFYAQQBMAFUARQAoACMATgBVAE0AIQAsACAAewAxACwAIAAyACwAIAAjAE4AVQBNACEAfQApAFwAbgBSAGUAdAB1AHIAbgBzACAAVABSAFU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ABBAFMAXwBWAEEATABVAEUAIAA9ACAATABBAE0AQgBEAEEAKABWAGEAbAB1AGUALAAgAEEAcgByAGEAeQAsAFwAbgAgACAAIAAgAEwARQBUACgAXABuACAAIAAgACAAIAAgACAAIABfAGEAcgByAGEAeQAsACAARgBOAC4ATgBVAEwATABJAEYAWQAoAEEAcgByAGEAeQApACwAXABuAFwAbgAgACAAIAAgACAAIAAgACAAZgBuAEMAbwBtAHAAYQByAGUALAAgAEwAQQBNAEIARABBACgAXwBhACwAIABfAGIALABcAG4AIAAgACAAIAAgACAAIAAgACAAIAAgACAATABFAFQAKABcAG4AIAAgACAAIAAgACAAIAAgACAAIAAgACAAIAAgACAAIABfAGUAcgByAEEALAAgAEkAUwBFAFIAUgBPAFIAKABfAGEAKQAsAFwAbgAgACAAIAAgACAAIAAgACAAIAAgACAAIAAgACAAIAAgAF8AZQByAHIAQgAsACAASQBTAEUAUgBSAE8AUgAoAF8AYgApACwAXABuACAAIAAgACAAIAAgACAAIAAgACAAIAAgACAAIAAgACAASQBGACgAXwBlAHIAcgBBACAAKgAgAF8AZQByAHIAQgAsAFwAbgAgACAAIAAgACAAIAAgACAAIAAgACAAIAAgACAAIAAgACAAIAAgACAARQBSAFIATwBSAC4AVABZAFAARQAoAF8AYQApACAAPQAgAEUAUgBSAE8AUgAuAFQAWQBQAEUAKABfAGIAKQAsAFwAbgAgACAAIAAgACAAIAAgACAAIAAgACAAIAAgACAAIAAgACAAIAAgACAASQBGACgATgBPAFQAKABfAGUAcgByAEEAKQAgACoAIABOAE8AVAAoAF8AZQByAHIAQgApACwAXABuACAAIAAgACAAIAAgACAAIAAgACAAIAAgACAAIAAgACAAIAAgACAAIAAgACAAIAAgAF8AYQAgAD0AIABfAGIALABcAG4AIAAgACAAIAAgACAAIAAgACAAIAAgACAAIAAgACAAIAAgACAAIAAgACAAIAAgACAARgBBAEwAUwBFAFwAbgAgACAAIAAgACAAIAAgACAAIAAgACAAIAAgACAAIAAgACAAIAAgACAAKQBcAG4AIAAgACAAIAAgACAAIAAgACAAIAAgACAAIAAgACAAIAApAFwAbgAgACAAIAAgACAAIAAgACAAIAAgACAAIAApAFwAbgAgACAAIAAgACAAIAAgACAAKQAsAFwAbgBcAG4AIAAgACAAIAAgACAAIAAgAF8AcgBvAHcASQBuAGQAZQB4ACwAIABTAEUAUQBVAEUATgBDAEUAKABSAE8AVwBTACgAXwBhAHIAcgBhAHkAKQApACwAXABuACAAIAAgACAAIAAgACAAIABfAGMAbwBsAEkAbgBkAGUAeAAsACAAUwBFAFEAVQBFAE4AQwBFACgAQwBPAEwAVQBNAE4AUwAoAF8AYQByAHIAYQB5ACkAKQAsAFwAbgAgACAAIAAgACAAIAAgACAAXABuACAAIAAgACAAIAAgACAAIABmAG4ASABhAHMAVgBhAGwAdQBlACwAIABMAEEATQBCAEQAQQAoAF8AdgBhAGwAdQBlACwAXABuACAAIAAgACAAIAAgACAAIAAgACAAIAAgAFIARQBEAFUAQwBFACgARgBBAEwAUwBFACwAIABfAHIAbwB3AEkAbgBkAGUAeAAsAFwAbgAgACAAIAAgACAAIAAgACAAIAAgACAAIAAgACAAIAAgAEwAQQBNAEIARABBACgAXwBhAGMAYwBSACwAIABfAHIAbwB3ACwAXABuACAAIAAgACAAIAAgACAAIAAgACAAIAAgACAAIAAgACAAIAAgACAAIABJAEYAKABfAGEAYwBjAFIALAAgAF8AYQBjAGMAUgAsAFwAbgAgACAAIAAgACAAIAAgACAAIAAgACAAIAAgACAAIAAgACAAIAAgACAAIAAgACAAIABSAEUARABVAEMARQAoAEYAQQBMAFMARQAsACAAXwBjAG8AbABJAG4AZABlAHgALABcAG4AIAAgACAAIAAgACAAIAAgACAAIAAgACAAIAAgACAAIAAgACAAIAAgACAAIAAgACAAIAAgACAAIABMAEEATQBCAEQAQQAoAF8AYQBjAGMAQwAsACAAXwBjAG8AbAAsAFwAbgAgACAAIAAgACAAIAAgACAAIAAgACAAIAAgACAAIAAgACAAIAAgACAAIAAgACAAIAAgACAAIAAgACAAIAAgACAASQBGACgAXwBhAGMAYwBDACwAIABfAGEAYwBjAEMALABcAG4AIAAgACAAIAAgACAAIAAgACAAIAAgACAAIAAgACAAIAAgACAAIAAgACAAIAAgACAAIAAgACAAIAAgACAAIAAgACAAIAAgACAAZgBuAEMAbwBtAHAAYQByAGUAKABfAHYAYQBsAHUAZQAsACAASQBOAEQARQBYACgAXwBhAHIAcgBhAHkALAAgAF8AcgBvAHcALAAgAF8AYwBvAGwAKQ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XABuACAAIAAgACAAIAAgACAAIABNAEEAUAAoAEYATgAuAE4AVQBMAEwASQBGAFkAKABWAGEAbAB1AGUAKQAsAFwAbgAgACAAIAAgACAAIAAgACAAIAAgACAAIABMAEEATQBCAEQAQQAoAF8AZQBsAGUAbQBlAG4AdAAsAFwAbgAgACAAIAAgACAAIAAgACAAIAAgACAAIAAgACAAIAAgAGYAbgBIAGEAcwBWAGEAbAB1AGUAKABfAGUAbABlAG0AZQBuAHQ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EAUgBFAF8ARQBRAFUAQQBMAFwAbgBcAG4AVABlAHMAdABzACAAaQBmACAAdAB3AG8AIABhAHIAcgBhAHkAcwAgAGEAcgBlACAAZQBxAHUAaQB2AGEAbABlAG4AdAAuACAARQByAHIAbwByAHMAIAB2AGEAbAB1AGUAcwAgAGEAcgBlACAAZQB2AGEAbAB1AGEAdABlAGQAIABmAG8AcgAgAGUAcQB1AGkAdgBhAGwAZQBuAGM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DEAIAB8ACAAdgBhAHIAaQBhAG4AdAAgAHwAXABuAEEAcgByAGEAeQAy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FIARQBfAEUAUQBVAEEATAAoAHsAMQAsACAAMgB9ACwAIAB7ADEAOwAgADIAfQApAFwAbgBSAGUAdAB1AHIAbgBzACAARgBBAEwAUwBFAFwAbgBcAG4AQQBSAEUAXwBFAFEAVQBBAEwAKAB7ADEALAAgADIAfQAsACAAewAyACwAIAAxAH0AKQBcAG4AUgBlAHQAdQByAG4AcwAgAEYAQQBMAFMARQBcAG4AXABuAEEAUgBFAF8ARQBRAFUAQQBMACgAewAxACwAIAAyAH0ALAAgAHsAMQAsACAAMgB9ACkAXABuAFIAZQB0AHUAcgBuAHMAIABUAFIAVQBF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BAFIARQBfAEUAUQBVAEEATAAgAD0AIABMAEEATQBCAEQAQQAoAEEAcgByAGEAeQAxACwAIABBAHIAcgBhAHkAMgAsAFwAbgAgACAAIAAgAEkARgAoAFIATwBXAFMAKABBAHIAcgBhAHkAMQApACAAPAA+ACAAUgBPAFcAUwAoAEEAcgByAGEAeQAyACkALAAgAEYAQQBMAFMARQAsAFwAbgAgACAAIAAgACAAIAAgACAASQBGACgAQwBPAEwAVQBNAE4AUwAoAEEAcgByAGEAeQAxACkAIAA8AD4AIABDAE8ATABVAE0ATgBTACgAQQByAHIAYQB5ADIAKQAsACAARgBBAEwAUwBFACwAXABuACAAIAAgACAAIAAgACAAIAAgACAAIAAgAEwARQBUACgAXABuACAAIAAgACAAIAAgACAAIAAgACAAIAAgACAAIAAgACAAZgBuAEMAbwBtAHAAYQByAGUALAAgAEwAQQBNAEIARABBACgAXwBhACwAIABfAGIALABcAG4AIAAgACAAIAAgACAAIAAgACAAIAAgACAAIAAgACAAIAAgACAAIAAgAEwARQBUACgAXABuACAAIAAgACAAIAAgACAAIAAgACAAIAAgACAAIAAgACAAIAAgACAAIAAgACAAIAAgAF8AaQBzAEUAcgByAEEALAAgAEkAUwBFAFIAUgBPAFIAKABfAGEAKQAsAFwAbgAgACAAIAAgACAAIAAgACAAIAAgACAAIAAgACAAIAAgACAAIAAgACAAIAAgACAAIABfAGkAcwBFAHIAcgBCACwAIABJAFMARQBSAFIATwBSACgAXwBiACkALABcAG4AIAAgACAAIAAgACAAIAAgACAAIAAgACAAIAAgACAAIAAgACAAIAAgACAAIAAgACAASQBGACgAXwBpAHMARQByAHIAQQAgACoAIABfAGkAcwBFAHIAcgBCACwAXABuACAAIAAgACAAIAAgACAAIAAgACAAIAAgACAAIAAgACAAIAAgACAAIAAgACAAIAAgACAAIAAgACAARQBSAFIATwBSAC4AVABZAFAARQAoAF8AYQApACAAPQAgAEUAUgBSAE8AUgAuAFQAWQBQAEUAKABfAGIAKQAsAFwAbgAgACAAIAAgACAAIAAgACAAIAAgACAAIAAgACAAIAAgACAAIAAgACAAIAAgACAAIAAgACAAIAAgAEkARgAoAE4ATwBUACgAXwBpAHMARQByAHIAQQApACAAKgAgAE4ATwBUACgAXwBpAHMARQByAHIAQgApACwAXABuACAAIAAgACAAIAAgACAAIAAgACAAIAAgACAAIAAgACAAIAAgACAAIAAgACAAIAAgACAAIAAgACAAIAAgACAAIABfAGEAIAA9ACAAXwBiACwAXABuACAAIAAgACAAIAAgACAAIAAgACAAIAAgACAAIAAgACAAIAAgACAAIAAgACAAIAAgACAAIAAgACAAIAAgACAAIABGAEEATABTAEUAXABuACAAIAAgACAAIAAgACAAIAAgACAAIAAgACAAIAAgACAAIAAgACAAIAAgACAAIAAgACAAIAAgACAAKQBcAG4AIAAgACAAIAAgACAAIAAgACAAIAAgACAAIAAgACAAIAAgACAAIAAgACAAIAAgACAAKQBcAG4AIAAgACAAIAAgACAAIAAgACAAIAAgACAAIAAgACAAIAAgACAAIAAgACkAXABuACAAIAAgACAAIAAgACAAIAAgACAAIAAgACAAIAAgACAAKQAsAFwAbgBcAG4AIAAgACAAIAAgACAAIAAgACAAIAAgACAAIAAgACAAIABfAGEAcgByAGEAeQAxACwAIABGAE4ALgBOAFUATABMAEkARgBZACgAQQByAHIAYQB5ADEAKQAsAFwAbgAgACAAIAAgACAAIAAgACAAIAAgACAAIAAgACAAIAAgAF8AYQByAHIAYQB5ADIALAAgAEYATgAuAE4AVQBMAEwASQBGAFkAKABBAHIAcgBhAHkAMgApACwAXABuACAAIAAgACAAIAAgACAAIAAgACAAIAAgACAAIAAgACAAXwByAG8AdwBJAG4AZABlAHgALAAgAFMARQBRAFUARQBOAEMARQAoAFIATwBXAFMAKABBAHIAcgBhAHkAMQApACkALABcAG4AIAAgACAAIAAgACAAIAAgACAAIAAgACAAIAAgACAAIABfAGMAbwBsAEkAbgBkAGUAeAAsACAAUwBFAFEAVQBFAE4AQwBFACgAQwBPAEwAVQBNAE4AUwAoAEEAcgByAGEAeQAxACkAKQAsAFwAbgAgACAAIAAgACAAIAAgACAAIAAgACAAIABcAG4AIAAgACAAIAAgACAAIAAgACAAIAAgACAAIAAgACAAIABSAEUARABVAEMARQAoAFQAUgBVAEUALAAgAF8AcgBvAHcASQBuAGQAZQB4ACwAXABuACAAIAAgACAAIAAgACAAIAAgACAAIAAgACAAIAAgACAAIAAgACAAIABMAEEATQBCAEQAQQAoAF8AYQBjAGMAUgAsACAAXwByAG8AdwAsAFwAbgAgACAAIAAgACAAIAAgACAAIAAgACAAIAAgACAAIAAgACAAIAAgACAAIAAgACAAIABJAEYAKABOAE8AVAAoAF8AYQBjAGMAUgApACwAIABfAGEAYwBjAFIALABcAG4AIAAgACAAIAAgACAAIAAgACAAIAAgACAAIAAgACAAIAAgACAAIAAgACAAIAAgACAAIAAgACAAIABSAEUARABVAEMARQAoAFQAUgBVAEUALAAgAF8AYwBvAGwASQBuAGQAZQB4ACwAXABuACAAIAAgACAAIAAgACAAIAAgACAAIAAgACAAIAAgACAAIAAgACAAIAAgACAAIAAgACAAIAAgACAAIAAgACAAIABMAEEATQBCAEQAQQAoAF8AYQBjAGMAQwAsACAAXwBjAG8AbAAsAFwAbgAgACAAIAAgACAAIAAgACAAIAAgACAAIAAgACAAIAAgACAAIAAgACAAIAAgACAAIAAgACAAIAAgACAAIAAgACAAIAAgACAAIABJAEYAKABOAE8AVAAoAF8AYQBjAGMAQwApACwAIABfAGEAYwBjAEMALABcAG4AIAAgACAAIAAgACAAIAAgACAAIAAgACAAIAAgACAAIAAgACAAIAAgACAAIAAgACAAIAAgACAAIAAgACAAIAAgACAAIAAgACAAIAAgACAAIABmAG4AQwBvAG0AcABhAHIAZQAoAEkATgBEAEUAWAAoAF8AYQByAHIAYQB5ADEALAAgAF8AcgBvAHcALAAgAF8AYwBvAGwAKQAsACAASQBOAEQARQBYACgAXwBhAHIAcgBhAHkAMgAsACAAXwByAG8AdwAsACAAXwBjAG8AbAAp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FAE0AUABUAFkAXABuAFwAbgBUAGUAcwB0AHMAIABpAGYAIAB0AGgAZQAgAGUAbgB0AGkAcgBlACAAYQByAHIAYQB5ACAAaQBzACAAZQBtAHAAdAB5AC4AIABFAHIAcgBvAHIAcwAgAHIAZQB0AHUAcgBuACAARgBBAEwAUwBF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UATQBQAFQAWQAoAHsAXAAiAFwAIgAsACAAXAAiAFwAIgB9ACkAXABuAFIAZQB0AHUAcgBuAHMAIABUAFIAVQBFAFwAbgBcAG4ASQBTAF8ARQBNAFAAVABZACgAewBcACIAXAAiACwAIABcACIAXAAiADsAIABcACIAXAAiACwAIAAjAE4ALwBBAH0AKQBcAG4AUgBlAHQAdQByAG4AcwAgAEYAQQBMAFM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RQBNAFAAVABZACAAPQAgAEwAQQBNAEIARABBACgAQQByAHIAYQB5ACwAXABuACAAIAAgACAATQBBAFgAKABOACgATgBPAFQAKABGAE4ALgBJAFMAXwBFAE0AUABUAFkAKABBAHIAcgBhAHkAKQApACkAKQAgAD0AIAAw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ABBAFMAXwBFAE0AUABUAFkAXABuAFwAbgBUAGUAcwB0AHMAIABpAGYAIAB0AGgAZQAgAGUAbgB0AGkAcgBlACAAYQByAHIAYQB5ACAAaABhAHMAIABhAHQAIABsAGUAYQBzAHQAIABvAG4AZQAgAGUAbQBwAHQAeQAgAHYAYQBsAHUAZQAuACAARQByAHIAbwByAHMAIAByAGUAdAB1AHIAbgAgAEYAQQBMAFMAR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IAEEAUwBfAEUATQBQAFQAWQAoAHsAXAAiAFwAIgAsACAAXAAiAFwAIgB9ACkAXABuAFIAZQB0AHUAcgBuAHMAIABUAFIAVQBFAFwAbgBcAG4ASABBAFMAXwBFAE0AUABUAFkAKAB7ADEALAAgADIAOwAgAFwAIgAgAFwAIgAsACAAIwBOAC8AQQB9ACkAXABuAFIAZQB0AHUAcgBuAHMAIABGAEEATABTAE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gAQQBTAF8ARQBNAFAAVABZACAAPQAgAEwAQQBNAEIARABBACgAQQByAHIAYQB5ACwAXABuACAAIAAgACAATQBBAFgAKABOACgARgBOAC4ASQBTAF8ARQBNAFAAVABZACgAQQByAHIAYQB5ACkAKQApACAAPgAgADA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MAXwBFAE0AUABUAFkAXABuAFwAbgBUAGUAcwB0AHMAIABpAGYAIABhAG4AIABhAHIAcgBhAHkAIABoAGEAcwAgAGEAIABzAGkAbgBnAGwAZQAgAGUAbABlAG0AZQBuAHQAIAB0AGgAYQB0ACAAaQBzACAAZQBtAHAAdAB5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MAXwBFAE0AUABUAFkAIAA9ACAATABBAE0AQgBEAEEAKABBAHIAcgBhAHkALABcAG4AIAAgACAAIABJAEYAKABJAFMATwBNAEkAVABUAEUARAAoAEEAcgByAGEAeQApACwAIABGAEEATABTAEUALABcAG4AIAAgACAAIAAgACAAIAAgAEkARgAoAFIATwBXAFMAKABBAHIAcgBhAHkAKQAgAD4AIAAxACwAIABGAEEATABTAEUALABcAG4AIAAgACAAIAAgACAAIAAgACAAIAAgACAASQBGACgAQwBPAEwAVQBNAE4AUwAoAEEAcgByAGEAeQApACAAPgAgADEALAAgAEYAQQBMAFMARQAsAFwAbgAgACAAIAAgACAAIAAgACAAIAAgACAAIAAgACAAIAAgAEYATgAuAEkAUwBfAEUATQBQAFQAWQAoAEkATgBEAEUAWAAoAEEAcgByAGEAeQAsACAAMQAsACAAMQAp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IAF8ARQBNAFAAVABZAFwAbgBcAG4AVABlAHMAdABzACAAaQBmACAAYQBuACAAYQByAHIAYQB5ACAAaABhAHMAIABhACAAcwBpAG4AZwBsAGUAIAByAG8AdwAgAGEAbgBkACAAdABoAGUAIABmAGkAcgBzAHQAIABlAGwAZQBtAGUAbgB0ACAAaQBzACAAZQBtAHAAdAB5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gAXwBFAE0AUABUAFkAIAA9ACAATABBAE0AQgBEAEEAKABBAHIAcgBhAHkALABcAG4AIAAgACAAIABJAEYAKABJAFMATwBNAEkAVABUAEUARAAoAEEAcgByAGEAeQApACwAIABGAEEATABTAEUALABcAG4AIAAgACAAIAAgACAAIAAgAEkARgAoAFIATwBXAFMAKABBAHIAcgBhAHkAKQAgAD4AIAAxACwAIABGAEEATABTAEUALABcAG4AIAAgACAAIAAgACAAIAAgACAAIAAgACAARgBOAC4ASQBTAF8ARQBNAFAAVABZACgASQBOAEQARQBYACgAQQByAHIAYQB5ACwAIAAxACwAIAAxACk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YAXwBFAE0AUABUAFkAXABuAFwAbgBUAGUAcwB0AHMAIABpAGYAIABhAG4AIABhAHIAcgBhAHkAIABoAGEAcwAgAGEAIABzAGkAbgBnAGwAZQAgAGMAbwBsAHUAbQBuACAAYQBuAGQAIAB0AGgAZQAgAGYAaQByAHMAdAAgAGUAbABlAG0AZQBuAHQAIABpAHMAIABlAG0AcAB0AH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EAcgByAGEAeQAgAHwAIAB2AGEAcgBpAGEAbgB0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gBfAEUATQBQAFQAWQAgAD0AIABMAEEATQBCAEQAQQAoAEEAcgByAGEAeQAsAFwAbgAgACAAIAAgAEkARgAoAEkAUwBPAE0ASQBUAFQARQBEACgAQQByAHIAYQB5ACkALAAgAEYAQQBMAFMARQAsAFwAbgAgACAAIAAgACAAIAAgACAASQBGACgAQwBPAEwAVQBNAE4AUwAoAEEAcgByAGEAeQApACAAPgAgADEALAAgAEYAQQBMAFMARQAsAFwAbgAgACAAIAAgACAAIAAgACAAIAAgACAAIABGAE4ALgBJAFMAXwBFAE0AUABUAFkAKABJAE4ARABFAFgAKABBAHIAcgBhAHkALAAgADEALAAgADEAKQ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ABfAEUATQBQAFQAWQBcAG4AXABuAFQAZQBzAHQAcwAgAGkAZgAgAHQAaABlACAAZQBuAHQAaQByAGUAIABhAHIAcgBhAHkAIABpAHMAIABlAHgAYwBsAHUAcwBpAHYAZQBsAHkAIABlAG0AcAB0AHkAIABvAHIAIABuAG8AbgAtAGUAbQBwAHQAeQAuACAAQQBuAHkAIABjAG8AbQBiAGkAbgBhAHQAaQBvAG4AIABvAGYAIABlAG0AcAB0AHkAIABhAG4AZAAgAG4AbwBuAC0AZQBtAHAAdAB5ACAAcgBlAHQAdQByAG4AcwAgAEYAQQBMAFMAR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YAF8ARQBNAFAAVABZACgAewBcACIAXAAiACwAIABcACIAXAAiAH0AKQBcAG4AUgBlAHQAdQByAG4AcwAgAFQAUgBVAEUAXABuAFwAbgBYAF8ARQBNAFAAVABZACgAewAxACwAIAAyAH0AKQBcAG4AUgBlAHQAdQByAG4AcwAgAFQAUgBVAEUAXABuAFwAbgBYAF8ARQBNAFAAVABZACgAewAxACwAIAAyADsAIABcACIAXAAiACwAIAAjAE4ALwBBAH0AKQBcAG4AUgBlAHQAdQByAG4AcwAgAEYAQQBMAFM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WABfAEUATQBQAFQAWQAgAD0AIABMAEEATQBCAEQAQQAoAEEAcgByAGEAeQAsAFwAbgAgACAAIAAgAEkARgAoAE4ATwBUACgAQQBSAFIAQQBZAFMALgBIAEEAUwBfAEUATQBQAFQAWQAoAEEAcgByAGEAeQApACkALAAgAFQAUgBVAEUALABcAG4AIAAgACAAIAAgACAAIAAgAEEAUgBSAEEAWQBTAC4ASQBTAF8ARQBNAFAAVABZACgAQQByAHIAYQB5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4AVQBNAEUAUgBJAEMAXABuAFwAbgBUAGUAcwB0AHMAIABpAGYAIAB0AGgAZQAgAGUAbgB0AGkAcgBlACAAYQByAHIAYQB5ACAAaQBzACAAbgB1AG0AZQByAGkAYwAuACAARQByAHIAbwByAHMAIAByAGUAdAB1AHIAbgAgAEYAQQBMAFMAR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OAFUATQBFAFIASQBDACgAewAxACwAIAAyAH0AKQBcAG4AUgBlAHQAdQByAG4AcwAgAFQAUgBVAEUAXABuAFwAbgBJAFMAXwBOAFUATQBFAFIASQBDACgAewBcACIANQBcACIALAAgADIAfQApAFwAbgBSAGUAdAB1AHIAbgBzACAARgBBAEwAUwBF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OAFUATQBFAFIASQBDACAAPQAgAEwAQQBNAEIARABBACgAQQByAHIAYQB5ACwAXABuACAAIAAgACAATQBBAFgAKABOACgATgBPAFQAKABJAFMATgBVAE0AQgBFAFIAKABBAHIAcgBhAHkAKQApACkAKQAgAD0AIAAw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TgBVAE0ARQBSAEkAQwBfAE4AVQBMAEwAXABuAFwAbgBUAGUAcwB0AHMAIABpAGYAIAB0AGgAZQAgAGUAbgB0AGkAcgBlACAAYQByAHIAYQB5ACAAaQBzACAAbgB1AG0AZQByAGkAYwAgAG8AcgAgAGUAbQBwAHQAeQAuACAARQByAHIAbwByAHMAIAByAGUAdAB1AHIAbgAgAEYAQQBMAFMAR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OAFUATQBFAFIASQBDAF8ATgBVAEwATAAoAHsAXAAiAFwAIgAsACAAMQB9ACkAXABuAFIAZQB0AHUAcgBuAHMAIABUAFIAVQBFAFwAbgBcAG4ASQBTAF8ATgBVAE0ARQBSAEkAQwBfAE4AVQBMAEwAKAB7AFwAIgA1AFwAIgAsACAAMgB9ACkAXABuAFIAZQB0AHUAcgBuAHMAIABGAEEATABTAE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E4AVQBNAEUAUgBJAEMAXwBOAFUATABMACAAPQAgAEwAQQBNAEIARABBACgAQQByAHIAYQB5ACwAXABuACAAIAAgACAATQBBAFgAKABOACgATgBPAFQAKABJAFMATgBVAE0AQgBFAFIAKABBAHIAcgBhAHkAKQApACAAKgAgAE4ATwBUACgARgBOAC4ASQBTAF8ARQBNAFAAVABZACgAQQByAHIAYQB5ACkAKQApACkAIAA9ACAAMA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kATgBUAEUARwBFAFIAXABuAFwAbgBUAGUAcwB0AHMAIABpAGYAIAB0AGgAZQAgAGUAbgB0AGkAcgBlACAAYQByAHIAYQB5ACAAaABhAHMAIABpAG4AdABlAGcAZQByACAAdgBhAGwAdQBlAHMALgAgAEUAcgByAG8AcgBzACAAcgBlAHQAdQByAG4AIABGAEEATABTAE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EAcgByAGEAeQAgAHwAIAB2AGEAcgBpAGEAbgB0ACAAfA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SQBOAFQARQBHAEUAUgAoAHsAMQAsACAAMgB9ACkAXABuAFIAZQB0AHUAcgBuAHMAIABUAFIAVQBFAFwAbgBcAG4ASQBTAF8ASQBOAFQARQBHAEUAUgAoAHsAMQAsACAAMgAuADUAfQApAFwAbgBSAGUAdAB1AHIAbgBzACAARgBBAEwAUwBF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JAE4AVABFAEcARQBSACAAPQAgAEwAQQBNAEIARABBACgAQQByAHIAYQB5ACwAXABuACAAIAAgACAATQBBAFgAKABOACgATgBPAFQAKABGAE4ALgBJAFMAXwBJAE4AVABFAEcARQBSACgAQQByAHIAYQB5ACkAKQApACkAIAA9ACAAMA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kATgBUAEUARwBFAFIAXwBOAFUATABMAFwAbgBcAG4AVABlAHMAdABzACAAaQBmACAAdABoAGUAIABlAG4AdABpAHIAZQAgAGEAcgByAGEAeQAgAGgAYQBzACAAaQBuAHQAZQBnAGUAcgAgAG8AcgAgAG4AdQBsAGwAIAB2AGEAbAB1AGUAcwAuACAARQByAHIAbwByAHMAIAByAGUAdAB1AHIAbgAgAEYAQQBMAFMAR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JAE4AVABFAEcARQBSACgAewBcACIAXAAiACwAIAAyAH0AKQBcAG4AUgBlAHQAdQByAG4AcwAgAFQAUgBVAEUAXABuAFwAbgBJAFMAXwBJAE4AVABFAEcARQBSACgAewBcACIAXAAiACwAIAAyAC4ANQB9ACkAXABuAFIAZQB0AHUAcgBuAHMAIABGAEEATABTAE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EkATgBUAEUARwBFAFIAXwBOAFUATABMACAAPQAgAEwAQQBNAEIARABBACgAQQByAHIAYQB5ACwAXABuACAAIAAgACAATQBBAFgAKABOACgATgBPAFQAKABGAE4ALgBJAFMAXwBJAE4AVABFAEcARQBSAF8ATgBVAEwATAAoAEEAcgByAGEAeQApACkAKQApACAAPQAgADA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aAEUAUgBPAFwAbgBcAG4AVABlAHMAdABzACAAaQBmACAAdABoAGUAIABlAG4AdABpAHIAZQAgAGEAcgByAGEAeQAgAGgAYQBzACAAegBlAHIAbwAgAHYAYQBsAHUAZQBzAC4AIABFAHIAcgBvAHIAcwAgAHIAZQB0AHUAcgBuACAARgBBAEwAUwBF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FoARQBSAE8AKAB7ADEALAAgADIAfQApAFwAbgBSAGUAdAB1AHIAbgBzACAARgBBAEwAUwBFAFwAbgBcAG4ASQBTAF8AWgBFAFIATwAoAHsAMAAsACAAMAB9ACkAXABuAFIAZQB0AHUAcgBuAHMAIABUAFIAVQBF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aAEUAUgBPACAAPQAgAEwAQQBNAEIARABBACgAQQByAHIAYQB5ACwAXABuACAAIAAgACAATABFAFQAKABcAG4AIAAgACAAIAAgACAAIAAgAF8AbABvAGcAaQBjAGEAbABBAHIAcgBhAHkALAAgAEkARgAoAEkAUwBOAFUATQBCAEUAUgAoAEEAcgByAGEAeQApACwAXABuACAAIAAgACAAIAAgACAAIAAgACAAIAAgAE4AKABBAHIAcgBhAHkAIAA8AD4AIAAwACkALABcAG4AIAAgACAAIAAgACAAIAAgACAAIAAgACAAMQBcAG4AIAAgACAAIAAgACAAIAAgACkALABcAG4AIAAgACAAIAAgACAAIAAgAE0AQQBYACgAXwBsAG8AZwBpAGMAYQBsAEEAcgByAGEAeQApACAAPQAgADA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4ATwBOAFoARQBSAE8AXABuAFwAbgBUAGUAcwB0AHMAIABpAGYAIAB0AGgAZQAgAGUAbgB0AGkAcgBlACAAYQByAHIAYQB5ACAAaABhAHMAIABuAG8AbgAtAHoAZQByAG8AIAB2AGEAbAB1AGUAcwAuACAARQByAHIAbwByAHMAIAByAGUAdAB1AHIAbgAgAEYAQQBMAFMAR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OAE8ATgBaAEUAUgBPACgAewAxACwAIAAwAH0AKQBcAG4AUgBlAHQAdQByAG4AcwAgAEYAQQBMAFMARQBcAG4AXABuAEkAUwBfAE4ATwBOAFoARQBSAE8AKAB7ADEALAAgADIAfQApAFwAbgBSAGUAdAB1AHIAbgBzACAAVABSAFU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TgBPAE4AWgBFAFIATwAgAD0AIABMAEEATQBCAEQAQQAoAEEAcgByAGEAeQAsAFwAbgAgACAAIAAgAEwARQBUACgAXABuACAAIAAgACAAIAAgACAAIABfAGwAbwBnAGkAYwBhAGwAQQByAHIAYQB5ACwAIABJAEYAKABJAFMATgBVAE0AQgBFAFIAKABBAHIAcgBhAHkAKQAsAFwAbgAgACAAIAAgACAAIAAgACAAIAAgACAAIABOACgAQQByAHIAYQB5ACAAPQAgADAAKQAsAFwAbgAgACAAIAAgACAAIAAgACAAIAAgACAAIAAxAFwAbgAgACAAIAAgACAAIAAgACAAKQAsAFwAbgAgACAAIAAgACAAIAAgACAATQBBAFgAKABfAGwAbwBnAGkAYwBhAGwAQQByAHIAYQB5ACkAIAA9ACAAMA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UABPAFMASQBUAEkAVgBFAFwAbgBcAG4AVABlAHMAdABzACAAaQBmACAAdABoAGUAIABlAG4AdABpAHIAZQAgAGEAcgByAGEAeQAgAGgAYQBzACAAcABvAHMAaQB0AGkAdgBlACAAdgBhAGwAdQBlAHMALgAgAEUAcgByAG8AcgBzACAAcgBlAHQAdQByAG4AIABGAEEATABTAE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EAcgByAGEAeQAgAHwAIAB2AGEAcgBpAGEAbgB0ACAAfA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UABPAFMASQBUAEkAVgBFACgAewAxACwAIAAwAH0AKQBcAG4AUgBlAHQAdQByAG4AcwAgAEYAQQBMAFMARQBcAG4AXABuAEkAUwBfAFAATwBTAEkAVABJAFYARQAoAHsAMQAsACAAMgB9ACkAXABuAFIAZQB0AHUAcgBuAHMAIABUAFIAVQBF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QAE8AUwBJAFQASQBWAEUAIAA9ACAATABBAE0AQgBEAEEAKABBAHIAcgBhAHkALABcAG4AIAAgACAAIABMAEUAVAAoAFwAbgAgACAAIAAgACAAIAAgACAAXwBsAG8AZwBpAGMAYQBsAEEAcgByAGEAeQAsACAASQBGACgASQBTAE4AVQBNAEIARQBSACgAQQByAHIAYQB5ACkALABcAG4AIAAgACAAIAAgACAAIAAgACAAIAAgACAATgAoAEEAcgByAGEAeQAgADwAPQAgADAAKQAsAFwAbgAgACAAIAAgACAAIAAgACAAIAAgACAAIAAxAFwAbgAgACAAIAAgACAAIAAgACAAKQAsAFwAbgAgACAAIAAgACAAIAAgACAATQBBAFgAKABfAGwAbwBnAGkAYwBhAGwAQQByAHIAYQB5ACkAIAA9ACAAMA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TgBFAEcAQQBUAEkAVgBFAFwAbgBcAG4AVABlAHMAdABzACAAaQBmACAAdABoAGUAIABlAG4AdABpAHIAZQAgAGEAcgByAGEAeQAgAGgAYQBzACAAbgBlAGcAYQB0AGkAdgBlACAAdgBhAGwAdQBlAHMALgAgAEUAcgByAG8AcgBzACAAcgBlAHQAdQByAG4AIABGAEEATABTAE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EAcgByAGEAeQAgAHwAIAB2AGEAcgBpAGEAbgB0ACAAfA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TgBFAEcAQQBUAEkAVgBFACgAewAtADEALAAgADAAfQApAFwAbgBSAGUAdAB1AHIAbgBzACAARgBBAEwAUwBFAFwAbgBcAG4ASQBTAF8ATgBFAEcAQQBUAEkAVgBFACgAewAtADEALAAgAC0AMgB9ACkAXABuAFIAZQB0AHUAcgBuAHMAIABUAFIAVQBF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OAEUARwBBAFQASQBWAEUAIAA9ACAATABBAE0AQgBEAEEAKABBAHIAcgBhAHkALABcAG4AIAAgACAAIABMAEUAVAAoAFwAbgAgACAAIAAgACAAIAAgACAAXwBsAG8AZwBpAGMAYQBsAEEAcgByAGEAeQAsACAASQBGACgASQBTAE4AVQBNAEIARQBSACgAQQByAHIAYQB5ACkALABcAG4AIAAgACAAIAAgACAAIAAgACAAIAAgACAATgAoAEEAcgByAGEAeQAgAD4APQAgADAAKQAsAFwAbgAgACAAIAAgACAAIAAgACAAIAAgACAAIAAxAFwAbgAgACAAIAAgACAAIAAgACAAKQAsAFwAbgAgACAAIAAgACAAIAAgACAATQBBAFgAKABfAGwAbwBnAGkAYwBhAGwAQQByAHIAYQB5ACkAIAA9ACAAMA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ABBAFMAXwBOAE8ATgBaAEUAUgBPAFwAbgBcAG4AVABlAHMAdABzACAAaQBmACAAdABoAGUAIABlAG4AdABpAHIAZQAgAGEAcgByAGEAeQAgAGgAYQBzACAAYQB0ACAAbABlAGEAcwB0ACAAbwBuAGUAIABuAG8AbgAtAHoAZQByAG8AIAB2AGEAbAB1AGUALgAgAEUAcgByAG8AcgBzACAAcgBlAHQAdQByAG4AIABGAEEATABTAE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EAcgByAGEAeQAgAHwAIAB2AGEAcgBpAGEAbgB0ACAAfA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ABBAFMAXwBOAE8ATgBaAEUAUgBPACgAewAxACwAIABcACIAXAAiAH0AKQBcAG4AUgBlAHQAdQByAG4AcwAgAFQAUgBVAEUAXABuAFwAbgBIAEEAUwBfAE4ATwBOAFoARQBSAE8AKAB7ADAALAAgAFwAIgBcACIAfQApAFwAbgBSAGUAdAB1AHIAbgBzACAARgBBAEwAUwBF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IAEEAUwBfAE4ATwBOAFoARQBSAE8AIAA9ACAATABBAE0AQgBEAEEAKABBAHIAcgBhAHkALABcAG4AIAAgACAAIABMAEUAVAAoAFwAbgAgACAAIAAgACAAIAAgACAAXwBsAG8AZwBpAGMAYQBsAEEAcgByAGEAeQAsACAASQBGACgASQBTAE4AVQBNAEIARQBSACgAQQByAHIAYQB5ACkALABcAG4AIAAgACAAIAAgACAAIAAgACAAIAAgACAATgAoAEEAcgByAGEAeQAgADwAPgAgADAAKQAsAFwAbgAgACAAIAAgACAAIAAgACAAIAAgACAAIAAwAFwAbgAgACAAIAAgACAAIAAgACAAKQAsAFwAbgAgACAAIAAgACAAIAAgACAATQBBAFgAKABfAGwAbwBnAGkAYwBhAGwAQQByAHIAYQB5ACkAIAA+ACAAMA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ABBAFMAXwBQAE8AUwBJAFQASQBWAEUAXABuAFwAbgBUAGUAcwB0AHMAIABpAGYAIAB0AGgAZQAgAGUAbgB0AGkAcgBlACAAYQByAHIAYQB5ACAAaABhAHMAIABhAHQAIABsAGUAYQBzAHQAIABvAG4AZQAgAHAAbwBzAGkAdABpAHYAZQAgAHYAYQBsAHUAZQAuACAARQByAHIAbwByAHMAIAByAGUAdAB1AHIAbgAgAEYAQQBMAFMAR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IAEEAUwBfAFAATwBTAEkAVABJAFYARQAoAHsAMQAsACAAMgB9ACkAXABuAFIAZQB0AHUAcgBuAHMAIABUAFIAVQBFAFwAbgBcAG4ASABBAFMAXwBQAE8AUwBJAFQASQBWAEUAKAB7ADAALAAgADAAfQApAFwAbgBSAGUAdAB1AHIAbgBzACAARgBBAEwAUwBF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IAEEAUwBfAFAATwBTAEkAVABJAFYARQAgAD0AIABMAEEATQBCAEQAQQAoAEEAcgByAGEAeQAsAFwAbgAgACAAIAAgAEwARQBUACgAXABuACAAIAAgACAAIAAgACAAIABfAGwAbwBnAGkAYwBhAGwAQQByAHIAYQB5ACwAIABJAEYAKABJAFMATgBVAE0AQgBFAFIAKABBAHIAcgBhAHkAKQAsAFwAbgAgACAAIAAgACAAIAAgACAAIAAgACAAIABOACgAQQByAHIAYQB5ACAAPgAgADAAKQAsAFwAbgAgACAAIAAgACAAIAAgACAAIAAgACAAIAAwAFwAbgAgACAAIAAgACAAIAAgACAAKQAsAFwAbgAgACAAIAAgACAAIAAgACAATQBBAFgAKABfAGwAbwBnAGkAYwBhAGwAQQByAHIAYQB5ACkAIAA+ACAAMA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ABBAFMAXwBOAEUARwBBAFQASQBWAEUAXABuAFwAbgBUAGUAcwB0AHMAIABpAGYAIAB0AGgAZQAgAGUAbgB0AGkAcgBlACAAYQByAHIAYQB5ACAAaABhAHMAIABhAHQAIABsAGUAYQBzAHQAIABvAG4AZQAgAG4AZQBnAGEAdABpAHYAZQAgAHYAYQBsAHUAZQAuACAARQByAHIAbwByAHMAIAByAGUAdAB1AHIAbgAgAEYAQQBMAFMAR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IAEEAUwBfAE4ARQBHAEEAVABJAFYARQAoAHsAMQAsACAAMgB9ACkAXABuAFIAZQB0AHUAcgBuAHMAIABGAEEATABTAEUAXABuAFwAbgBIAEEAUwBfAE4ARQBHAEEAVABJAFYARQAoAHsAMQAsACAALQAyAC4ANQB9ACkAXABuAFIAZQB0AHUAcgBuAHMAIABUAFIAVQBF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IAEEAUwBfAE4ARQBHAEEAVABJAFYARQAgAD0AIABMAEEATQBCAEQAQQAoAEEAcgByAGEAeQAsAFwAbgAgACAAIAAgAEwARQBUACgAXABuACAAIAAgACAAIAAgACAAIABfAGwAbwBnAGkAYwBhAGwAQQByAHIAYQB5ACwAIABJAEYAKABJAFMATgBVAE0AQgBFAFIAKABBAHIAcgBhAHkAKQAsAFwAbgAgACAAIAAgACAAIAAgACAAIAAgACAAIABOACgAQQByAHIAYQB5ACAAPAAgADAAKQAsAFwAbgAgACAAIAAgACAAIAAgACAAIAAgACAAIAAwAFwAbgAgACAAIAAgACAAIAAgACAAKQAsAFwAbgAgACAAIAAgACAAIAAgACAATQBBAFgAKABfAGwAbwBnAGkAYwBhAGwAQQByAHIAYQB5ACkAIAA+ACAAMA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ABBAFMAXwBEAEUAQwBJAE0AQQBMAFwAbgBcAG4AVABlAHMAdABzACAAaQBmACAAdABoAGUAIABlAG4AdABpAHIAZQAgAGEAcgByAGEAeQAgAGgAYQBzACAAYQB0ACAAbABlAGEAcwB0ACAAbwBuAGUAIABkAGUAYwBpAG0AYQBsACAAdgBhAGwAdQBlAC4AIABFAHIAcgBvAHIAcwAgAHIAZQB0AHUAcgBuACAARgBBAEwAUwBF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gAQQBTAF8ARABFAEMASQBNAEEATAAoAHsAMQAsACAAMgB9ACkAXABuAFIAZQB0AHUAcgBuAHMAIABGAEEATABTAEUAXABuAFwAbgBIAEEAUwBfAEQARQBDAEkATQBBAEwAKAB7ADEALAAgAC0AMgAuADUAfQApAFwAbgBSAGUAdAB1AHIAbgBzACAAVABSAFU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ABBAFMAXwBEAEUAQwBJAE0AQQBMACAAPQAgAEwAQQBNAEIARABBACgAQQByAHIAYQB5ACwAXABuACAAIAAgACAATABFAFQAKABcAG4AIAAgACAAIAAgACAAIAAgAF8AbABvAGcAaQBjAGEAbABBAHIAcgBhAHkALAAgAEkARgAoAEkAUwBOAFUATQBCAEUAUgAoAEEAcgByAGEAeQApACwAXABuACAAIAAgACAAIAAgACAAIAAgACAAIAAgAE4AKABGAE4ALgBJAFMAXwBEAEUAQwBJAE0AQQBMACgAQQByAHIAYQB5ACkAKQAsAFwAbgAgACAAIAAgACAAIAAgACAAIAAgACAAIAAwAFwAbgAgACAAIAAgACAAIAAgACAAKQAsAFwAbgAgACAAIAAgACAAIAAgACAATQBBAFgAKABfAGwAbwBnAGkAYwBhAGwAQQByAHIAYQB5ACkAIAA+ACAAMA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RQBSAFIATwBSAFwAbgBcAG4AVABlAHMAdABzACAAaQBmACAAdABoAGUAIABlAG4AdABpAHIAZQAgAGEAcgByAGEAeQAgAGgAYQBzACAAZQByAHIAbwByACAAdgBhAGwAdQBl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EAcgByAGEAeQAgAHwAIAB2AGEAcgBpAGEAbgB0ACAAfA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RQBSAFIATwBSACgAewAxACwAIAAyAH0AKQBcAG4AUgBlAHQAdQByAG4AcwAgAEYAQQBMAFMARQBcAG4AXABuAEkAUwBfAEUAUgBSAE8AUgAoAHsAIwBWAEEATABVAEUAIQAsACAAIwBOAC8AQQB9ACkAXABuAFIAZQB0AHUAcgBuAHMAIABUAFIAVQBF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FAFIAUgBPAFIAIAA9ACAATABBAE0AQgBEAEEAKABBAHIAcgBhAHkALABcAG4AIAAgACAAIABNAEEAWAAoAE4AKABOAE8AVAAoAEkAUwBFAFIAUgBPAFIAKABBAHIAcgBhAHkAKQApACkAKQAgAD0AIAAw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ABBAFMAXwBFAFIAUgBPAFIAXABuAFwAbgBUAGUAcwB0AHMAIABpAGYAIAB0AGgAZQAgAGUAbgB0AGkAcgBlACAAYQByAHIAYQB5ACAAaABhAHMAIABhAHQAIABsAGUAYQBzAHQAIABvAG4AZQAgAGUAcgByAG8AcgAgAHYAYQBsAHU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IAEEAUwBfAEUAUgBSAE8AUgAoAHsAMQAsACAAMgB9ACkAXABuAFIAZQB0AHUAcgBuAHMAIABGAEEATABTAEUAXABuAFwAbgBIAEEAUwBfAEUAUgBSAE8AUgAoAHsAMQAsACAAIwBOAC8AQQB9ACkAXABuAFIAZQB0AHUAcgBuAHMAIABUAFIAVQBF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IAEEAUwBfAEUAUgBSAE8AUgAgAD0AIABMAEEATQBCAEQAQQAoAEEAcgByAGEAeQAsAFwAbgAgACAAIAAgAE0AQQBYACgATgAoAEkAUwBFAFIAUgBPAFIAKABBAHIAcgBhAHkAKQApACkAIAA+ACAAMA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OAEEAXABuAFwAbgBUAGUAcwB0AHMAIABpAGYAIAB0AGgAZQAgAGUAbgB0AGkAcgBlACAAYQByAHIAYQB5ACAAaABhAHMAIAAjAE4ALwBBACAAZQByAHIAbwByACAAdgBhAGwAdQBl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EAcgByAGEAeQAgAHwAIAB2AGEAcgBpAGEAbgB0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E4AQQAgAD0AIABMAEEATQBCAEQAQQAoAEEAcgByAGEAeQAsAFwAbgAgACAAIAAgAEkARgAoAEkAUwBPAE0ASQBUAFQARQBEACgAQQByAHIAYQB5ACkALAAgAEYAQQBMAFMARQAsAFwAbgAgACAAIAAgACAAIAAgACAATQBBAFgAKABOACgATgBPAFQAKABJAFMATgBBACgAQQByAHIAYQB5ACkAKQApACkAIAA+ACAAMA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fAE4AQQBcAG4AXABuAFQAZQBzAHQAcwAgAGkAZgAgAGEAbgAgAGEAcgByAGEAeQAgAGgAYQBzACAAYQAgAHMAaQBuAGcAbABlACAAZQBsAGUAbQBlAG4AdAAgAHQAaABhAHQAIABpAHMAIAAjAE4ALwBB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MAXwBOAEEAIAA9ACAATABBAE0AQgBEAEEAKABBAHIAcgBhAHkALABcAG4AIAAgACAAIABJAEYAKABJAFMATwBNAEkAVABUAEUARAAoAEEAcgByAGEAeQApACwAIABGAEEATABTAEUALABcAG4AIAAgACAAIAAgACAAIAAgAEkARgAoAFIATwBXAFMAKABBAHIAcgBhAHkAKQAgAD4AIAAxACwAIABGAEEATABTAEUALABcAG4AIAAgACAAIAAgACAAIAAgACAAIAAgACAASQBGACgAQwBPAEwAVQBNAE4AUwAoAEEAcgByAGEAeQApACAAPgAgADEALAAgAEYAQQBMAFMARQAsAFwAbgAgACAAIAAgACAAIAAgACAAIAAgACAAIAAgACAAIAAgAEkAUwBOAEEAKABJAE4ARABFAFgAKABBAHIAcgBhAHkALAAgADEALAAgADEAKQ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ABfAE4AQQBcAG4AXABuAFQAZQBzAHQAcwAgAGkAZgAgAGEAbgAgAGEAcgByAGEAeQAgAGgAYQBzACAAYQAgAHMAaQBuAGcAbABlACAAcgBvAHcAIABhAG4AZAAgAHQAaABlACAAZgBpAHIAcwB0ACAAZQBsAGUAbQBlAG4AdAAgAGkAcwAgACMATgAvAEE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EAcgByAGEAeQAgAHwAIAB2AGEAcgBpAGEAbgB0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ABfAE4AQQAgAD0AIABMAEEATQBCAEQAQQAoAEEAcgByAGEAeQAsAFwAbgAgACAAIAAgAEkARgAoAEkAUwBPAE0ASQBUAFQARQBEACgAQQByAHIAYQB5ACkALAAgAEYAQQBMAFMARQAsAFwAbgAgACAAIAAgACAAIAAgACAASQBGACgAUgBPAFcAUwAoAEEAcgByAGEAeQApACAAPgAgADEALAAgAEYAQQBMAFMARQAsAFwAbgAgACAAIAAgACAAIAAgACAAIAAgACAAIABJAFMATgBBACgASQBOAEQARQBYACgAQQByAHIAYQB5ACwAIAAxACwAIAAxACk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YAXwBOAEEAXABuAFwAbgBUAGUAcwB0AHMAIABpAGYAIABhAG4AIABhAHIAcgBhAHkAIABoAGEAcwAgAGEAIABzAGkAbgBnAGwAZQAgAGMAbwBsAHUAbQBuACAAYQBuAGQAIAB0AGgAZQAgAGYAaQByAHMAdAAgAGUAbABlAG0AZQBuAHQAIABpAHMAIAAjAE4ALwBB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YAXwBOAEEAIAA9ACAATABBAE0AQgBEAEEAKABBAHIAcgBhAHkALABcAG4AIAAgACAAIABJAEYAKABJAFMATwBNAEkAVABUAEUARAAoAEEAcgByAGEAeQApACwAIABGAEEATABTAEUALABcAG4AIAAgACAAIAAgACAAIAAgAEkARgAoAEMATwBMAFUATQBOAFMAKABBAHIAcgBhAHkAKQAgAD4AIAAxACwAIABGAEEATABTAEUALABcAG4AIAAgACAAIAAgACAAIAAgACAAIAAgACAASQBTAE4AQQAoAEkATgBEAEUAWAAoAEEAcgByAGEAeQAsACAAMQAsACAAMQAp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F8ARQBSAFIATwBSAFwAbgBcAG4AVABlAHMAdABzACAAaQBmACAAYQBuACAAYQByAHIAYQB5ACAAaABhAHMAIABhACAAcwBpAG4AZwBsAGUAIABlAGwAZQBtAGUAbgB0ACAAdABoAGEAdAAgAGkAcwAgAGEAbgAgAGUAcgByAG8AcgAgAHYAYQBsAHU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CAAfAAgAHYAYQByAGkAYQBuAHQ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TAF8ARQBSAFIATwBSACAAPQAgAEwAQQBNAEIARABBACgAQQByAHIAYQB5ACwAXABuACAAIAAgACAASQBGACgASQBTAE8ATQBJAFQAVABFAEQAKABBAHIAcgBhAHkAKQAsACAARgBBAEwAUwBFACwAXABuACAAIAAgACAAIAAgACAAIABJAEYAKABSAE8AVwBTACgAQQByAHIAYQB5ACkAIAA+ACAAMQAsACAARgBBAEwAUwBFACwAXABuACAAIAAgACAAIAAgACAAIAAgACAAIAAgAEkARgAoAEMATwBMAFUATQBOAFMAKABBAHIAcgBhAHkAKQAgAD4AIAAxACwAIABGAEEATABTAEUALABcAG4AIAAgACAAIAAgACAAIAAgACAAIAAgACAAIAAgACAAIABJAFMARQBSAFIATwBSACgASQBOAEQARQBYACgAQQByAHIAYQB5ACwAIAAxACwAIAAxACkAKQBcAG4AIAAgACAAIAAgACAAIAAgACAAIAAgACAAKQBcAG4AIAAgACAAIAAgACAAIAAgACkAXABuACAAIAAgACAAKQBcAG4AKQA7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SAEUARgBFAFIARQBOAEMASQBOAEc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ABfAEUAUgBSAE8AUgBcAG4AXABuAFIAZQB0AHUAcgBuAHMAIAB0AGgAZQAgAGYAaQByAHMAdAAgAGUAcgByAG8AcgAgAHYAYQBsAHUAZQAgAGYAbwB1AG4AZAAgAGgAbwByAGkAegBvAG4AdABhAGwAbAB5ACAAbwBuACAAZQBhAGMAaAAgAHIAbwB3ACAAbwBmACAAYQBuACAAYQByAHIAYQB5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UAcgByAG8Acg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gAXwBFAFIAUgBPAFIAIAA9ACAATABBAE0AQgBEAEEAKABBAHIAcgBhAHkALABcAG4AIAAgACAAIABCAFkAUgBPAFcAKABBAHIAcgBhAHkALABcAG4AIAAgACAAIAAgACAAIAAgAEwAQQBNAEIARABBACgAXwByAG8AdwAsAFwAbgAgACAAIAAgACAAIAAgACAAIAAgACAAIABYAEwATwBPAEsAVQBQACgAMQAsACAATgAoAEkAUwBFAFIAUgBPAFIAKABfAHIAbwB3ACkAKQAsACAAXwByAG8AdwAsACAAXAAiAFwAIgAsACAAMAAsACAAMQ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gBfAEUAUgBSAE8AUgBcAG4AXABuAFIAZQB0AHUAcgBuAHMAIAB0AGgAZQAgAGYAaQByAHMAdAAgAGUAcgByAG8AcgAgAHYAYQBsAHUAZQAgAGYAbwB1AG4AZAAgAHYAZQByAHQAaQBjAGEAbAB5ACAAbwBuACAAZQBhAGMAaAAgAGMAbwBsAHUAbQBuACAAbwBmACAAYQBuACAAYQByAHIAYQB5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UAcgByAG8Acg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YAXwBFAFIAUgBPAFIAIAA9ACAATABBAE0AQgBEAEEAKABBAHIAcgBhAHkALABcAG4AIAAgACAAIABCAFkAQwBPAEwAKABBAHIAcgBhAHkALABcAG4AIAAgACAAIAAgACAAIAAgAEwAQQBNAEIARABBACgAXwBjAG8AbAAsAFwAbgAgACAAIAAgACAAIAAgACAAIAAgACAAIABYAEwATwBPAEsAVQBQACgAMQAsACAATgAoAEkAUwBFAFIAUgBPAFIAKABfAGMAbwBsACkAKQAsACAAXwBjAG8AbAAsACAAXAAiAFwAIgAsACAAMAAsACAAMQ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wBFAFkATABPAE8ASwBVAFAAXABuAFwAbgBSAGUAdAB1AHIAbgBzACAAcgBvAHcAcwAgAG8AZgAgAGEAbgAgAGEAcgByAGEAeQAgAHcAaQB0AGgAIABtAGEAdABjAGgAaQBuAGcAIABrAGUAeQBzAC4AIABUAGgAZQAgAG8AcgBkAGUAcgAgAG8AZgAgAHQAaABlACAAcgBlAHQAdQByAG4AZQBkACAAcgBvAHcAcwAgAGYAbwBsAGwAbwB3AHMAIAB0AGgAZQAgAG8AcgBkAGUAcgAgAG8AZgAgAHQAaABlACAAawBlAHkAcw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CAAIAAgACAAIAB8ACAAdgBhAHIAaQBhAG4AdAAgAEMAOgB4ACwAUgA6AHkAIAB8ACAAQQByAHIAYQB5ACAAdABvACAAcgBlAHQAdQByAG4AIAByAG8AdwBzACAAZgByAG8AbQAuAFwAbgBLAGUAeQBzACAAIAAgACAAIAAgAHwAIAB2AGEAcgBpAGEAbgB0ACAAQwA6ADEALABSADoAbgAgAHwAIABMAG8AbwBrAHUAcAAgAGsAZQB5AHMAIABpAG4AIABLAGUAeQBDAG8AbAB1AG0AbgAgAG8AZgAgAEEAcgByAGEAeQAuAFwAbgBLAGUAeQBDAG8AbAB1AG0AbgAgAHwAIABpAG4AdABlAGcAZQByACAAWwAxAC4ALgB4AF0AIAAgAHwAIABEAGUAZgBhAHUAbAB0AHMAIAB0AG8AIAAx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sARQBZAEwATwBPAEsAVQBQACAAPQAgAEwAQQBNAEIARABBACgAQQByAHIAYQB5ACwAIABLAGUAeQBzACwAIABbAEsAZQB5AEMAbwBsAHUAbQBuAF0ALAAgAFsASQBnAG4AbwByAGUAVQBuAG0AYQB0AGMAaABlAGQAXQAsAFwAbgAgACAAIAAgAEwARQBUACgAXABuACAAIAAgACAAIAAgACAAIABfAGkAZwBuAG8AcgBlAFUAbgBtAGEAdABjAGgAZQBkACwAIABGAE4ALgBDAE8ARQBSAEMARQAoAEkAZwBuAG8AcgBlAFUAbgBtAGEAdABjAGgAZQBkACkAIAA+ACAAMAAsAFwAbgAgACAAIAAgACAAIAAgACAAXwBuAGEALAAgAHsAIwBOAC8AQQB9ACAAKgAgAFMARQBRAFUARQBOAEMARQAoADEALAAgAEMATwBMAFUATQBOAFMAKABBAHIAcgBhAHkAKQApACwAXABuACAAIAAgACAAIAAgACAAIABfAGsAZQB5AEMAbwBsAHUAbQBuACwAIABNAEEAWAAoAEYATgAuAEMATwBFAFIAQwBFACgASwBlAHkAQwBvAGwAdQBtAG4AKQAsACAAMQApACwAXABuACAAIAAgACAAIAAgACAAIABfAGsAZQB5AHMAQQByAHIAYQB5ACwAIABDAEgATwBPAFMARQBDAE8ATABTACgAQQByAHIAYQB5ACwAIABfAGsAZQB5AEMAbwBsAHUAbQBuACkALABcAG4AIAAgACAAIAAgACAAIAAgAF8AYgB5AFIAbwB3ACwAIABSAEUARABVAEMARQAoAFwAIgBcACIALAAgAEsAZQB5AHMALABcAG4AIAAgACAAIAAgACAAIAAgACAAIAAgACAATABBAE0AQgBEAEEAKABfAGEAYwBjACwAIABfAGsAZQB5ACwAXABuACAAIAAgACAAIAAgACAAIAAgACAAIAAgACAAIAAgACAATABFAFQAKABcAG4AIAAgACAAIAAgACAAIAAgACAAIAAgACAAIAAgACAAIAAgACAAIAAgAF8AbQBhAHQAYwBoACwAIABYAE0AQQBUAEMASAAoAF8AawBlAHkALAAgAF8AawBlAHkAcwBBAHIAcgBhAHkALAAgADAAKQAsAFwAbgAgACAAIAAgACAAIAAgACAAIAAgACAAIAAgACAAIAAgACAAIAAgACAASQBGACgASQBTAE4AQQAoAF8AbQBhAHQAYwBoACkALABcAG4AIAAgACAAIAAgACAAIAAgACAAIAAgACAAIAAgACAAIAAgACAAIAAgACAAIAAgACAASQBGACgAXwBpAGcAbgBvAHIAZQBVAG4AbQBhAHQAYwBoAGUAZAAsACAAXwBhAGMAYwAsAFwAbgAgACAAIAAgACAAIAAgACAAIAAgACAAIAAgACAAIAAgACAAIAAgACAAIAAgACAAIAAgACAAIAAgAFYAUwBUAEEAQwBLACgAXABuACAAIAAgACAAIAAgACAAIAAgACAAIAAgACAAIAAgACAAIAAgACAAIAAgACAAIAAgACAAIAAgACAAIAAgACAAIABfAGEAYwBjACwAXABuACAAIAAgACAAIAAgACAAIAAgACAAIAAgACAAIAAgACAAIAAgACAAIAAgACAAIAAgACAAIAAgACAAIAAgACAAIABfAG4AYQBcAG4AIAAgACAAIAAgACAAIAAgACAAIAAgACAAIAAgACAAIAAgACAAIAAgACAAIAAgACAAIAAgACAAIAApAFwAbgAgACAAIAAgACAAIAAgACAAIAAgACAAIAAgACAAIAAgACAAIAAgACAAIAAgACAAIAApACwAXABuACAAIAAgACAAIAAgACAAIAAgACAAIAAgACAAIAAgACAAIAAgACAAIAAgACAAIAAgAFYAUwBUAEEAQwBLACgAXABuACAAIAAgACAAIAAgACAAIAAgACAAIAAgACAAIAAgACAAIAAgACAAIAAgACAAIAAgACAAIAAgACAAXwBhAGMAYwAsAFwAbgAgACAAIAAgACAAIAAgACAAIAAgACAAIAAgACAAIAAgACAAIAAgACAAIAAgACAAIAAgACAAIAAgAEMASABPAE8AUwBFAFIATwBXAFMAKABBAHIAcgBhAHkALAAgAF8AbQBhAHQAYwBoACkAXABuACAAIAAgACAAIAAgACAAIAAgACAAIAAgACAAIAAgACAAIAAgACAAIAAgACAAIAAgACkAXABuACAAIAAgACAAIAAgACAAIAAgACAAIAAgACAAIAAgACAAIAAgACAAIAApAFwAbgAgACAAIAAgACAAIAAgACAAIAAgACAAIAAgACAAIAAgACkAXABuACAAIAAgACAAIAAgACAAIAAgACAAIAAgACkAXABuACAAIAAgACAAIAAgACAAIAApACwAXABuACAAIAAgACAAIAAgACAAIABJAEYAKABSAE8AVwBTACgAXwBiAHkAUgBvAHcAKQAgAD0AIAAxACwAIAB7ACMATgAvAEEAfQAsAFwAbgAgACAAIAAgACAAIAAgACAAIAAgACAAIABEAFIATwBQACgAXwBiAHkAUgBvAHcALAAgADE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gAXwBGAEkATABUAEUAUgBcAG4AXABuAEYAaQBsAHQAZQByAHMAIABhAG4AIABhAHIAcgBhAHkAIAB0AG8AIABpAG4AYwBsAHUAZABlACAAcgBvAHcAcwAgAHcAaABlAHIAZQAgAHQAaABlACAAcgBlAGYAZQByAGUAbgBjAGUAIABjAG8AbAB1AG0AbgAgAG0AYQB0AGMAaABlAHMAIABhAG4AeQAgAGUAbABlAG0AZQBuAHQAIABpAG4AIABhAG4AbwB0AGgAZQByACAAYQByAHIAYQB5AC4AIABUAGgAZQAgAHIAZQB0AHUAcgBuAGUAZABcAG4AbwByAGQAZQByACAAbwBmACAAdABoAGUAIABhAHIAcgBhAHkAIAB3AGkAbABsACAAYgBlACAAdQBuAGMAaABhAG4AZwBlAGQ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EAcgByAGEAeQAgACAAIAAgACAAfAAgAHYAYQByAGkAYQBuAHQAIABDADoAeAAsAFIAOgB5ACAAfAAgAEEAcgByAGEAeQAgAHQAbwAgAGYAaQBsAHQAZQByAC4AXABuAEYAaQBsAHQAZQByAEIAeQAgACAAfAAgAHYAYQByAGkAYQBuAHQAIABDADoAMQAsAFIAOgBuACAAfAAgAEUAbABlAG0AZQBuAHQAcwAgAHQAbwAgAG0AYQB0AGMAaAAgAGkAbgAgAEkAbgBkAGUAeAAgAGMAbwBsAHUAbQBuACAAbwBmACAAQQByAHIAYQB5AC4AXABuAEkAbgBkAGUAeAAgACAAIAAgACAAfAAgAGkAbgB0AGUAZwBlAHIAIABbADEALgAuAHgAXQAgACAAfAAgAEQAZQBmAGEAdQBsAHQAcwAgAHQAbwAgADE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WABfAEYASQBMAFQARQBSACAAPQAgAEwAQQBNAEIARABBACgAQQByAHIAYQB5ACwAIABGAGkAbAB0AGUAcgBCAHkALAAgAFsASQBuAGQAZQB4AF0ALABcAG4AIAAgACAAIABMAEUAVAAoAFwAbgAgACAAIAAgACAAIAAgACAAXwBpAG4AZABlAHgALAAgAE0AQQBYACgARgBOAC4AQwBPAEUAUgBDAEUAKABJAG4AZABlAHgAKQAsACAAMQApACwAXABuACAAIAAgACAAIAAgACAAIABfAGYAaQBsAHQAZQByAEIAeQAsACAAQwBIAE8ATwBTAEUAQwBPAEwAUwAoAEYAaQBsAHQAZQByAEIAeQAsACAAMQApACwAXABuACAAIAAgACAAIAAgACAAIABfAG0AYQB0AGMAaABlAHMALAAgAEIAWQBSAE8AVwAoAEMASABPAE8AUwBFAEMATwBMAFMAKABBAHIAcgBhAHkALAAgAF8AaQBuAGQAZQB4ACkALABcAG4AIAAgACAAIAAgACAAIAAgACAAIAAgACAATABBAE0AQgBEAEEAKABfAHIAbwB3ACwAXABuACAAIAAgACAAIAAgACAAIAAgACAAIAAgACAAIAAgACAATgBPAFQAKABJAFMATgBBACgAWABNAEEAVABDAEgAKABfAHIAbwB3ACwAIABfAGYAaQBsAHQAZQByAEIAeQAsACAAMAApACkAKQAgAFwAbgAgACAAIAAgACAAIAAgACAAIAAgACAAIAApAFwAbgAgACAAIAAgACAAIAAgACAAKQAsAFwAbgAgACAAIAAgACAAIAAgACAARgBJAEwAVABFAFIAKABBAHIAcgBhAHkALAAgAF8AbQBhAHQAYwBoAGUAcwAsACAAewAjAE4ALwBBAH0AKQBcAG4AIAAgACAAIAApAFwAbgApADs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8AUABFAFIAQQBUAEkATwBOAFMAIA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SAEUAVgBFAFIAUwBFAF8AUgBPAFcAUwBcAG4AXABuAFIAZQB0AHUAcgBuAHMAIAByAG8AdwBzACAAbwBmACAAYQBuACAAYQByAHIAYQB5ACAAaQBuACAAcgBlAHYAZQByAHMAZQAgAG8AcgBkAGUAcg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CAAfAAgAHYAYQByAGkAYQBuAHQAIABDAFsAeABdAFIAWwB5AF0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SAEUAVgBFAFIAUwBFAF8AUgBPAFcAUwAgAD0AIABMAEEATQBCAEQAQQAoAEEAcgByAGEAeQAsAFwAbgAgACAAIAAgAEwARQBUACgAXABuACAAIAAgACAAIAAgACAAIABfAHIAbwB3AEMAbwB1AG4AdAAsACAAUgBPAFcAUwAoAEEAcgByAGEAeQApACwAXABuACAAIAAgACAAIAAgACAAIABfAHIAZQB2AGUAcgBzAGUASQBkAHgALAAgAFMARQBRAFUARQBOAEMARQAoAF8AcgBvAHcAQwBvAHUAbgB0ACwAIAAxACwAIABfAHIAbwB3AEMAbwB1AG4AdAAsACAALQAxACkALABcAG4AIAAgACAAIAAgACAAIAAgAEMASABPAE8AUwBFAFIATwBXAFMAKABBAHIAcgBhAHkALAAgAF8AcgBlAHYAZQByAHMAZQBJAGQAe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SAEUAVgBFAFIAUwBFAF8AQwBPAEwAVQBNAE4AUwBcAG4AXABuAFIAZQB0AHUAcgBuAHMAIABjAG8AbAB1AG0AbgBzACAAbwBmACAAYQBuACAAYQByAHIAYQB5ACAAaQBuACAAcgBlAHYAZQByAHMAZQAgAG8AcgBkAGUAcg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CAAfAAgAHYAYQByAGkAYQBuAHQAIABDAFsAeABdAFIAWwB5AF0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SAEUAVgBFAFIAUwBFAF8AQwBPAEwAVQBNAE4AUwAgAD0AIABMAEEATQBCAEQAQQAoAEEAcgByAGEAeQAsAFwAbgAgACAAIAAgAEwARQBUACgAXABuACAAIAAgACAAIAAgACAAIABfAGMAbwBsAEMAbwB1AG4AdAAsACAAQwBPAEwAVQBNAE4AUwAoAEEAcgByAGEAeQApACwAXABuACAAIAAgACAAIAAgACAAIABfAHIAZQB2AGUAcgBzAGUASQBkAHgALAAgAFMARQBRAFUARQBOAEMARQAoAF8AYwBvAGwAQwBvAHUAbgB0ACwAIAAxACwAIABfAGMAbwBsAEMAbwB1AG4AdAAsACAALQAxACkALABcAG4AIAAgACAAIAAgACAAIAAgAEMASABPAE8AUwBFAEMATwBMAFMAKABBAHIAcgBhAHkALAAgAF8AcgBlAHYAZQByAHMAZQBJAGQAe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SAEUAUABFAEEAVABcAG4AXABuAFIAZQB0AHUAcgBuAHMAIABhAG4AIABhAHIAcgBhAHkAIAByAGUAcABlAGEAdABlAGQAIAB0AG8AIABzAHAAZQBjAGkAZgBpAGUAZAAgAG4AdQBtAGIAZQByACAAbwBmACAAcgBvAHcAcwAgAGEAbgBkACAAYwBvAGwAdQBtAG4Acw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CAAIAAgACAAIAB8ACAAdgBhAHIAaQBhAG4AdAAgAEMAWwB4AF0AUgBbAHkAXQAgAHwAXABuAFsAUgBvAHcAcwBdACAAIAAgACAAfAAgAGkAbgB0AGUAZwBlAHIAIAAgACAAIAAgACAAIAAgACAAIAB8ACAATgB1AG0AYgBlAHIAIABvAGYAIAByAG8AdwBzACAAZgBvAHIAIAB0AGgAZQAgAHIAZQBzAHUAbAB0AGEAbgB0ACAAYQByAHIAYQB5AC4AIABEAGUAZgBhAHUAbAB0AHMAIAB0AG8AIAAxAC4AIABcAG4AWwBDAG8AbAB1AG0AbgBzAF0AIAB8ACAAaQBuAHQAZQBnAGUAcgAgACAAIAAgACAAIAAgACAAIAAgAHwAIABOAHUAbQBiAGUAcgAgAG8AZgAgAGMAbwBsAHUAbQBuAHMAIABmAG8AcgAgAHQAaABlACAAcgBlAHMAdQBsAHQAYQBuAHQAIABhAHIAcgBhAHkALgAgAEQAZQBmAGEAdQBsAHQAcwAgAHQAbwAgADE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gBFAFAARQBBAFQAIAA9ACAATABBAE0AQgBEAEEAKABBAHIAcgBhAHkALAAgAFsAUgBvAHcAcwBdACwAIABbAEMAbwBsAHUAbQBuAHMAXQAsAFwAbgAgACAAIAAgAEwARQBUACgAXABuACAAIAAgACAAIAAgACAAIABfAGEAcgByAGEAeQAsACAARgBOAC4ATgBVAEwATABJAEYAWQAoAEEAcgByAGEAeQApACwAXABuACAAIAAgACAAIAAgACAAIABfAHIAbwB3AEMAbwB1AG4AdAAsACAAUgBPAFcAUwAoAF8AYQByAHIAYQB5ACkALABcAG4AIAAgACAAIAAgACAAIAAgAF8AYwBvAGwAQwBvAHUAbgB0ACwAIABDAE8ATABVAE0ATgBTACgAXwBhAHIAcgBhAHkAKQAsAFwAbgAgACAAIAAgACAAIAAgACAAXwByAG8AdwBzACwAIABMAEUAVAAoAFwAbgAgACAAIAAgACAAIAAgACAAIAAgACAAIABfAHIALAAgAEYATgAuAE4AVQBMAEwASQBGAFkAKABSAG8AdwBzACkALABcAG4AIAAgACAAIAAgACAAIAAgACAAIAAgACAASQBGACgAXwByACAAPQAgAFwAIgBcACIALAAgADEALAAgAEkATgBUACgAXwByACkAKQBcAG4AIAAgACAAIAAgACAAIAAgACkALABcAG4AIAAgACAAIAAgACAAIAAgAF8AYwBvAGwAcwAsACAATABFAFQAKABcAG4AIAAgACAAIAAgACAAIAAgACAAIAAgACAAXwBjACwAIABGAE4ALgBOAFUATABMAEkARgBZACgAQwBvAGwAdQBtAG4AcwApACwAXABuACAAIAAgACAAIAAgACAAIAAgACAAIAAgAEkARgAoAF8AYwAgAD0AIABcACIAXAAiACwAIAAxACwAIABJAE4AVAAoAF8AYwApACkAXABuACAAIAAgACAAIAAgACAAIAApACwAXABuAFwAbgAgACAAIAAgACAAIAAgACAASQBGACgAKABfAHIAbwB3AHMAIAA9ACAAMAApACAAKwAgACgAXwBjAG8AbABzACAAPQAgADAAKQAsACAAewAjAEMAQQBMAEMAIQB9ACwAXABuACAAIAAgACAAIAAgACAAIAAgACAAIAAgAEwARQBUACgAXABuACAAIAAgACAAIAAgACAAIAAgACAAIAAgACAAIAAgACAAXwBhAFIAbwB3AHMALAAgAEEAQgBTACgAXwByAG8AdwBzACkALABcAG4AIAAgACAAIAAgACAAIAAgACAAIAAgACAAIAAgACAAIABfAGEAQwBvAGwAcwAsACAAQQBCAFMAKABfAGMAbwBsAHMAKQAsAFwAbgAgACAAIAAgACAAIAAgACAAIAAgACAAIAAgACAAIAAgAEkARgAoACgAXwByAG8AdwBDAG8AdQBuAHQAIAA9ACAAMQApACAAKgAgACgAXwBjAG8AbABDAG8AdQBuAHQAIAA9ACAAMQApACwAXABuACAAIAAgACAAIAAgACAAIAAgACAAIAAgACAAIAAgACAAIAAgACAAIABMAEUAVAAoAFwAbgAgACAAIAAgACAAIAAgACAAIAAgACAAIAAgACAAIAAgACAAIAAgACAAIAAgACAAIABfAHYAYQBsACwAIABJAE4ARABFAFgAKABfAGEAcgByAGEAeQAsACAAMQAsACAAMQApACwAXABuACAAIAAgACAAIAAgACAAIAAgACAAIAAgACAAIAAgACAAIAAgACAAIAAgACAAIAAgAEUAWABQAEEATgBEACgAXwB2AGEAbAAsACAAXwBhAFIAbwB3AHMALAAgAF8AYQBDAG8AbABzACwAIABfAHYAYQBsACkAXABuACAAIAAgACAAIAAgACAAIAAgACAAIAAgACAAIAAgACAAIAAgACAAIAApACwAXABuACAAIAAgACAAIAAgACAAIAAgACAAIAAgACAAIAAgACAAIAAgACAAIABNAEEASwBFAEEAUgBSAEEAWQAoAF8AYQBSAG8AdwBzACwAIABfAGEAQwBvAGwAcwAsAFwAbgAgACAAIAAgACAAIAAgACAAIAAgACAAIAAgACAAIAAgACAAIAAgACAAIAAgACAAIABMAEEATQBCAEQAQQAoAF8AcgAsACAAXwBjACwAXABuACAAIAAgACAAIAAgACAAIAAgACAAIAAgACAAIAAgACAAIAAgACAAIAAgACAAIAAgACAAIAAgACAATABFAFQAKABcAG4AIAAgACAAIAAgACAAIAAgACAAIAAgACAAIAAgACAAIAAgACAAIAAgACAAIAAgACAAIAAgACAAIAAgACAAIAAgAF8AcgBJAGQAeAAsACAASQBGACgAXwByAG8AdwBzACAAPgAgADAALABcAG4AIAAgACAAIAAgACAAIAAgACAAIAAgACAAIAAgACAAIAAgACAAIAAgACAAIAAgACAAIAAgACAAIAAgACAAIAAgACAAIAAgACAATQBPAEQAKABfAHIAIAAtACAAMQAsACAAXwByAG8AdwBDAG8AdQBuAHQAKQAgACsAIAAxACwAXABuACAAIAAgACAAIAAgACAAIAAgACAAIAAgACAAIAAgACAAIAAgACAAIAAgACAAIAAgACAAIAAgACAAIAAgACAAIAAgACAAIAAgAF8AcgBvAHcAQwBvAHUAbgB0ACAALQAgAE0ATwBEACgAXwByACAALQAgADEALAAgAF8AcgBvAHcAQwBvAHUAbgB0ACkAXABuACAAIAAgACAAIAAgACAAIAAgACAAIAAgACAAIAAgACAAIAAgACAAIAAgACAAIAAgACAAIAAgACAAIAAgACAAIAApACwAXABuACAAIAAgACAAIAAgACAAIAAgACAAIAAgACAAIAAgACAAIAAgACAAIAAgACAAIAAgACAAIAAgACAAIAAgACAAIABfAGMASQBkAHgALAAgAEkARgAoAF8AYwBvAGwAcwAgAD4AIAAwACwAXABuACAAIAAgACAAIAAgACAAIAAgACAAIAAgACAAIAAgACAAIAAgACAAIAAgACAAIAAgACAAIAAgACAAIAAgACAAIAAgACAAIAAgAE0ATwBEACgAXwBjACAALQAgADEALAAgAF8AYwBvAGwAQwBvAHUAbgB0ACkAIAArACAAMQAsAFwAbgAgACAAIAAgACAAIAAgACAAIAAgACAAIAAgACAAIAAgACAAIAAgACAAIAAgACAAIAAgACAAIAAgACAAIAAgACAAIAAgACAAIABfAGMAbwBsAEMAbwB1AG4AdAAgAC0AIABNAE8ARAAoAF8AYwAgAC0AIAAxACwAIABfAGMAbwBsAEMAbwB1AG4AdAApAFwAbgAgACAAIAAgACAAIAAgACAAIAAgACAAIAAgACAAIAAgACAAIAAgACAAIAAgACAAIAAgACAAIAAgACAAIAAgACAAKQAsAFwAbgAgACAAIAAgACAAIAAgACAAIAAgACAAIAAgACAAIAAgACAAIAAgACAAIAAgACAAIAAgACAAIAAgACAAIAAgACAASQBOAEQARQBYACgAXwBhAHIAcgBhAHkALAAgAF8AcgBJAGQAeAAsACAAXwBjAEkAZAB4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MATwBNAFAAQQBSAEUAXABuAFwAbgBDAG8AbQBwAGEAcgBlAHMAIAB0AHcAbwAgAGEAcgByAGEAeQBzACAAYgB5ACAAcgBvAHcAcwAsACAAcgBlAHQAdQByAG4AaQBuAGcAIABhACAAYwBvAGwAdQBtAG4AIABvAGYAIABiAG8AbwBsAGUAYQBuAHMALgAgAE8AcAB0AGkAbwBuAGEAbABsAHkAIABjAGEAbgAgAHMAcABlAGMAaQBmAHkAIABjAG8AbAB1AG0AbgAgAGkAbgBkAGUAeABlAHMAIAB0AG8AIABjAG8AbQBwAGEAcgBl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MQAgACAAIAAgACAAIAAgACAAIAAgACAAfAAgAHYAYQByAGkAYQBuAHQAIABDAFsAeABdAFIAWwB5AF0AIAB8AFwAbgBBAHIAcgBhAHkAMgAgACAAIAAgACAAIAAgACAAIAAgACAAfAAgAHYAYQByAGkAYQBuAHQAIABDAFsAeABdAFIAWwB5AF0AIAB8AFwAbgBbAEMAbwBtAHAAYQByAGUAQwBvAGwAdQBtAG4AcwBdACAAfAAgAGkAbgB0AGUAZwBlAHIAIABDAFsAMQAuAC4AeABdACAAIAB8ACAAQwBvAGwAdQBtAG4AcwAgAG8AZgAgAGEAcgByAGEAeQBzACAAdABvACAAYwBvAG0AcABhAHIAZQAuACAASQBmACAAbwBtAGkAdAB0AGUAZAAgAGEAbABsACAAYwBvAGwAdQBtAG4AcwAgAGMAbwBtAHAAYQByAGUAZA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DAE8ATQBQAEEAUgBFACAAPQAgAEwAQQBNAEIARABBACgAQQByAHIAYQB5ADEALAAgAEEAcgByAGEAeQAyACwAIABbAEMAbwBtAHAAYQByAGUAQwBvAGwAdQBtAG4AcwBdACwAXABuACAAIAAgACAASQBGACgASQBTAE8ATQBJAFQAVABFAEQAKABDAG8AbQBwAGEAcgBlAEMAbwBsAHUAbQBuAHMAKQAsAFwAbgAgACAAIAAgACAAIAAgACAATABFAFQAKABcAG4AIAAgACAAIAAgACAAIAAgACAAIAAgACAAXwByAG8AdwBzADEALAAgAFIATwBXAFMAKABBAHIAcgBhAHkAMQApACwAXABuACAAIAAgACAAIAAgACAAIAAgACAAIAAgAF8AcgBvAHcAcwAyACwAIABSAE8AVwBTACgAQQByAHIAYQB5ADIAKQAsAFwAbgAgACAAIAAgACAAIAAgACAAIAAgACAAIABfAHIAbwB3AEMAbwB1AG4AdAAsACAATQBBAFgAKABfAHIAbwB3AHMAMQAsACAAXwByAG8AdwBzADIAKQAsAFwAbgAgACAAIAAgACAAIAAgACAAIAAgACAAIABfAHIAbwB3AEkAZAB4ACwAIABTAEUAUQBVAEUATgBDAEUAKABfAHIAbwB3AEMAbwB1AG4AdAApACwAXABuACAAIAAgACAAIAAgACAAIAAgACAAIAAgAEIAWQBSAE8AVwAoAF8AcgBvAHcASQBkAHgALABcAG4AIAAgACAAIAAgACAAIAAgACAAIAAgACAAIAAgACAAIABMAEEATQBCAEQAQQAoAF8AcgBvAHcALABcAG4AIAAgACAAIAAgACAAIAAgACAAIAAgACAAIAAgACAAIAAgACAAIAAgAEwARQBUACgAXABuACAAIAAgACAAIAAgACAAIAAgACAAIAAgACAAIAAgACAAIAAgACAAIAAgACAAIAAgAF8AYwBvAG0AcABhAHIAZQAxACwAIABDAEgATwBPAFMARQBSAE8AVwBTACgAQQByAHIAYQB5ADEALAAgAF8AcgBvAHcAKQAsAFwAbgAgACAAIAAgACAAIAAgACAAIAAgACAAIAAgACAAIAAgACAAIAAgACAAIAAgACAAIABfAGMAbwBtAHAAYQByAGUAMgAsACAAQwBIAE8ATwBTAEUAUgBPAFcAUwAoAEEAcgByAGEAeQAyACwAIABfAHIAbwB3ACkALABcAG4AIAAgACAAIAAgACAAIAAgACAAIAAgACAAIAAgACAAIAAgACAAIAAgACAAIAAgACAASQBGAEUAUgBSAE8AUgAoAFAAUgBPAEQAVQBDAFQAKABOACgAXwBjAG8AbQBwAGEAcgBlADEAIAA9ACAAXwBjAG8AbQBwAGEAcgBlADIAKQApACAAPgAgADAALAAgAHsAIwBOAC8AQQB9ACkAXABuACAAIAAgACAAIAAgACAAIAAgACAAIAAgACAAIAAgACAAIAAgACAAIAApAFwAbgAgACAAIAAgACAAIAAgACAAIAAgACAAIAAgACAAIAAgACkAXABuACAAIAAgACAAIAAgACAAIAAgACAAIAAgACkAXABuACAAIAAgACAAIAAgACAAIAApACwAXABuACAAIAAgACAAIAAgACAAIABJAEYAKABSAE8AVwBTACgAQwBvAG0AcABhAHIAZQBDAG8AbAB1AG0AbgBzACkAIAA+ACAAMQAsACAAewAjAFYAQQBMAFUARQAhAH0ALABcAG4AIAAgACAAIAAgACAAIAAgACAAIAAgACAASQBGACgATgBPAFQAKABBAFIAUgBBAFkAUwAuAEkAUwBfAEkATgBUAEUARwBFAFIAKABDAG8AbQBwAGEAcgBlAEMAbwBsAHUAbQBuAHMAKQApACwAIAB7ACMAVgBBAEwAVQBFACEAfQAsAFwAbgAgACAAIAAgACAAIAAgACAAIAAgACAAIAAgACAAIAAgAEwARQBUACgAXABuACAAIAAgACAAIAAgACAAIAAgACAAIAAgACAAIAAgACAAIAAgACAAIABfAHIAbwB3AHMAMQAsACAAUgBPAFcAUwAoAEEAcgByAGEAeQAxACkALABcAG4AIAAgACAAIAAgACAAIAAgACAAIAAgACAAIAAgACAAIAAgACAAIAAgAF8AcgBvAHcAcwAyACwAIABSAE8AVwBTACgAQQByAHIAYQB5ADIAKQAsAFwAbgAgACAAIAAgACAAIAAgACAAIAAgACAAIAAgACAAIAAgACAAIAAgACAAXwByAG8AdwBDAG8AdQBuAHQALAAgAE0AQQBYACgAXwByAG8AdwBzADEALAAgAF8AcgBvAHcAcwAyACkALABcAG4AIAAgACAAIAAgACAAIAAgACAAIAAgACAAIAAgACAAIAAgACAAIAAgAF8AcgBvAHcASQBkAHgALAAgAFMARQBRAFUARQBOAEMARQAoAF8AcgBvAHcAQwBvAHUAbgB0ACkALABcAG4AIAAgACAAIAAgACAAIAAgACAAIAAgACAAIAAgACAAIAAgACAAIAAgAEIAWQBSAE8AVwAoAF8AcgBvAHcASQBkAHgALABcAG4AIAAgACAAIAAgACAAIAAgACAAIAAgACAAIAAgACAAIAAgACAAIAAgACAAIAAgACAATABBAE0AQgBEAEEAKABfAHIAbwB3ACwAXABuACAAIAAgACAAIAAgACAAIAAgACAAIAAgACAAIAAgACAAIAAgACAAIAAgACAAIAAgACAAIAAgACAATABFAFQAKABcAG4AIAAgACAAIAAgACAAIAAgACAAIAAgACAAIAAgACAAIAAgACAAIAAgACAAIAAgACAAIAAgACAAIAAgACAAIAAgAF8AYwBvAG0AcABhAHIAZQAxACwAIABDAEgATwBPAFMARQBDAE8ATABTACgAQwBIAE8ATwBTAEUAUgBPAFcAUwAoAEEAcgByAGEAeQAxACwAIABfAHIAbwB3ACkALAAgAEMAbwBtAHAAYQByAGUAQwBvAGwAdQBtAG4AcwApACwAXABuACAAIAAgACAAIAAgACAAIAAgACAAIAAgACAAIAAgACAAIAAgACAAIAAgACAAIAAgACAAIAAgACAAIAAgACAAIABfAGMAbwBtAHAAYQByAGUAMgAsACAAQwBIAE8ATwBTAEUAQwBPAEwAUwAoAEMASABPAE8AUwBFAFIATwBXAFMAKABBAHIAcgBhAHkAMgAsACAAXwByAG8AdwApACwAIABDAG8AbQBwAGEAcgBlAEMAbwBsAHUAbQBuAHMAKQAsAFwAbgAgACAAIAAgACAAIAAgACAAIAAgACAAIAAgACAAIAAgACAAIAAgACAAIAAgACAAIAAgACAAIAAgACAAIAAgACAASQBGAEUAUgBSAE8AUgAoAFAAUgBPAEQAVQBDAFQAKABOACgAXwBjAG8AbQBwAGEAcgBlADEAIAA9ACAAXwBjAG8AbQBwAGEAcgBlADIAKQApACAAPgAgADAALAAgAHsAIwBOAC8AQQB9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SQBTAFQASQBOAEMAVABfAFIATwBXAFMAXABuAFwAbgBSAGUAdAB1AHIAbgBzACAAcgBvAHcAIABuAHUAbQBiAGUAcgBzACAAbwBmACAAdABoAGUAIABkAGkAcwB0AGkAbgBjAHQAIAByAG8AdwBzACAAbwBmACAAYQAgAHMAbwByAHQAZQBkACAAYQByAHIAYQB5AC4AIABPAHAAdABpAG8AbgBhAGwAbAB5ACAAYwBhAG4AIABzAHAAZQBjAGkAZgB5ACAAYwBvAGwAdQBtAG4AIABpAG4AZABlAHgAZQBzACAAdABvACAAYwBvAG0AcABhAHIAZQ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CAAIAAgACAAIAAgACAAIAAgACAAIAAgAHwAIAB2AGEAcgBpAGEAbgB0ACAAQwBbAHgAXQBSAFsAeQBdACAAfABcAG4AWwBDAG8AbQBwAGEAcgBlAEMAbwBsAHUAbQBuAHMAXQAgAHwAIABpAG4AdABlAGcAZQByACAAQwBbADEALgAuAHgAXQAgACAAfAAgAEMAbwBsAHUAbQBuAHMAIABvAGYAIABhAHIAcgBhAHkAcwAgAHQAbwAgAGMAbwBtAHAAYQByAGUALgAgAEkAZgAgAG8AbQBpAHQAdABlAGQAIABhAGwAbAAgAGMAbwBsAHUAbQBuAHMAIABjAG8AbQBwAGEAcgBlAGQALgBcAG4AWwBCAG8AdAB0AG8AbQBVAHAAXQAgACAAIAAgACAAIAAgAHwAIABzAHcAaQB0AGMAaAAgACAAIAAgACAAIAAgACAAIAAgACAAfAAgAFIAZQB0AHUAcgBuACAAdABoAGUAIABiAG8AdAB0AG8AbQAtAG0AbwBzAHQAIABkAGkAcwB0AGkAbgBjAHQAIAByAG8AdwBzAC4AIABEAGUAZgBhAHUAbAB0ACAAYgBlAGgAYQB2AGkAbwB1AHIAIABpAHMAIAB0AG8AcAAtAG0AbwBzAHQAIABkAGkAcwB0AGkAbgBjAHQ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JAFMAVABJAE4AQwBUAF8AUgBPAFcAUwAgAD0AIABMAEEATQBCAEQAQQAoAEEAcgByAGEAeQAsACAAWwBDAG8AbQBwAGEAcgBlAEMAbwBsAHUAbQBuAHMAXQAsACAAWwBCAG8AdAB0AG8AbQBVAHAAXQAsAFwAbgAgACAAIAAgAEkARgAoAEEAUgBSAEEAWQBTAC4ASABfAE4AQQAoAEEAcgByAGEAeQApACwAIAB7ACMATgAvAEEAfQAsAFwAbgAgACAAIAAgACAAIAAgACAATABFAFQAKABcAG4AIAAgACAAIAAgACAAIAAgACAAIAAgACAAXwByAG8AdwBDAG8AdQBuAHQALAAgAFIATwBXAFMAKABBAHIAcgBhAHkAKQAsAFwAbgAgACAAIAAgACAAIAAgACAAIAAgACAAIABJAEYAKABfAHIAbwB3AEMAbwB1AG4AdAAgAD0AIAAxACwAIAAxACwAXABuACAAIAAgACAAIAAgACAAIAAgACAAIAAgACAAIAAgACAATABFAFQAKABcAG4AIAAgACAAIAAgACAAIAAgACAAIAAgACAAIAAgACAAIAAgACAAIAAgAF8AYgBvAHQAdABvAG0AVQBwACwAIABGAE4ALgBDAE8ARQBSAEMARQAoAEIAbwB0AHQAbwBtAFUAcAApACAAPAA+ACAAMAAsAFwAbgAgACAAIAAgACAAIAAgACAAIAAgACAAIAAgACAAIAAgACAAIAAgACAAXwBhAHIAcgBhAHkAMQAsACAARABSAE8AUAAoAEEAcgByAGEAeQAsACAALQAxACkALABcAG4AIAAgACAAIAAgACAAIAAgACAAIAAgACAAIAAgACAAIAAgACAAIAAgAF8AYQByAHIAYQB5ADIALAAgAEQAUgBPAFAAKABBAHIAcgBhAHkALAAgADEAKQAsAFwAbgAgACAAIAAgACAAIAAgACAAIAAgACAAIAAgACAAIAAgACAAIAAgACAAXwBkAGUAZAB1AHAAZQAsACAAQQBSAFIAQQBZAFMALgBDAE8ATQBQAEEAUgBFACgAXwBhAHIAcgBhAHkAMQAsACAAXwBhAHIAcgBhAHkAMgAsACAAQwBvAG0AcABhAHIAZQBDAG8AbAB1AG0AbgBzACkALABcAG4AIAAgACAAIAAgACAAIAAgACAAIAAgACAAIAAgACAAIAAgACAAIAAgAF8AZABpAHMAdABpAG4AYwB0ACwAIABGAEkATABUAEUAUgAoAFMARQBRAFUARQBOAEMARQAoAF8AcgBvAHcAQwBvAHUAbgB0ACAALQAgADEAKQAsACAATgBPAFQAKABfAGQAZQBkAHUAcABlACkALAAgAHsAIwBOAC8AQQB9ACkALABcAG4AIAAgACAAIAAgACAAIAAgACAAIAAgACAAIAAgACAAIAAgACAAIAAgAEkARgAoAF8AYgBvAHQAdABvAG0AVQBwACwAXABuACAAIAAgACAAIAAgACAAIAAgACAAIAAgACAAIAAgACAAIAAgACAAIAAgACAAIAAgAEkARgAoAEEAUgBSAEEAWQBTAC4ASABfAE4AQQAoAF8AZABpAHMAdABpAG4AYwB0ACkALAAgAF8AcgBvAHcAQwBvAHUAbgB0ACwAXABuACAAIAAgACAAIAAgACAAIAAgACAAIAAgACAAIAAgACAAIAAgACAAIAAgACAAIAAgACAAIAAgACAAVgBTAFQAQQBDAEsAKABcAG4AIAAgACAAIAAgACAAIAAgACAAIAAgACAAIAAgACAAIAAgACAAIAAgACAAIAAgACAAIAAgACAAIAAgACAAIAAgAF8AZABpAHMAdABpAG4AYwB0ACwAXABuACAAIAAgACAAIAAgACAAIAAgACAAIAAgACAAIAAgACAAIAAgACAAIAAgACAAIAAgACAAIAAgACAAIAAgACAAIABfAHIAbwB3AEMAbwB1AG4AdABcAG4AIAAgACAAIAAgACAAIAAgACAAIAAgACAAIAAgACAAIAAgACAAIAAgACAAIAAgACAAIAAgACAAIAApAFwAbgAgACAAIAAgACAAIAAgACAAIAAgACAAIAAgACAAIAAgACAAIAAgACAAIAAgACAAIAApACwAXABuACAAIAAgACAAIAAgACAAIAAgACAAIAAgACAAIAAgACAAIAAgACAAIAAgACAAIAAgAEkARgAoAEEAUgBSAEEAWQBTAC4ASABfAE4AQQAoAF8AZABpAHMAdABpAG4AYwB0ACkALAAgADEALABcAG4AIAAgACAAIAAgACAAIAAgACAAIAAgACAAIAAgACAAIAAgACAAIAAgACAAIAAgACAAIAAgACAAIABWAFMAVABBAEMASwAoAFwAbgAgACAAIAAgACAAIAAgACAAIAAgACAAIAAgACAAIAAgACAAIAAgACAAIAAgACAAIAAgACAAIAAgACAAIAAgACAAMQAsAFwAbgAgACAAIAAgACAAIAAgACAAIAAgACAAIAAgACAAIAAgACAAIAAgACAAIAAgACAAIAAgACAAIAAgACAAIAAgACAAXwBkAGkAcwB0AGkAbgBjAHQAIAArACAAM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UATgBEACAAQQBSAFIAQQBZAFMAIABNAE8ARABVAEwARQ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IgB9ACwAewAiAHAAYQB0AGgAIgA6ACIALwBwAHIAbwBqAGUAYwB0AHMALwBGAE4AIgAsACIAdABlAHgAdAAiADoAI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RgBOACAATQBPAEQAVQBMAEU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UwBoAGEAeQBuAGUAIABIAHUAcwBzAG8AbgAgADIAMAAyADQALQAwADYALQAwADkAIAAgACAAIAAgACAAIAAgACAAIAAgACAAIAAgACAAIAAgACAAIAAgACAAIAAgACAAIAAgACAAIAAgACAAIAAgACAAIAAgACAAIAAgACAAIAAgACAAIAAgACAAIAAgACAAIAAgACAAIAAgACAAIAAgACAAIAAgACAAIAAgACAAIAAgACAAIAAgACAAIAAgACAAIAAgACAAIAAgACAAIAAgACAAIAAgACAAIAAjAFwAbgAjACAARwBlAG4AZQByAGEAbAAgAGYAdQBuAGMAdABpAG8AbgBzAC4AIAAgACAAIAAgACAAIAAgACAAIAAgACAAIAAgACAAIAAgACAAIAAgACAAIAAgACAAIAAgACAAIAAgACAAIAAgACAAIAAgACAAIAAgACAAIAAgACAAIAAgACAAIAAgACAAIAAgACAAIAAgACAAIAAgACAAIAAgACAAIAAgACAAIAAgACAAIAAg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RABlAHAAZQBuAGQAZQBuAGMAaQBlAHMAOgAgAE4AbwBuAGUAIAAgACAAIAAgACAAIAAgACAAIAAgACAAIAAgACAAIAAgACAAIAAgACAAIAAgACAAIAAgACAAIAAgACAAIAAgACAAIAAgACAAIAAgACAAIAAgACAAIAAgACAAIAAgACAAIAAgACAAIAAgACAAIAAgACAAIAAgACAAIAAgACAAIAAgACAAIAAg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VABZAFAARQAgAEMATwBOAFYARQBSAFMASQBPAE4AIAAgACAAIAAgACAAIAAgACAAIAAgACAAIAAgACAAIAAgACAAIAAgACAAIAAgACAAIAAgACAAIAAgACAAIAAgACAAIAAgACAAIAAgACAAIAAgACAAIAAgACAAIAAgACAAIAAgACAAIAAgACAAIAAgACAAIAAgACAAIAAgACAAIAAgACAAIAAgACAAIAAgACAAIAAgACAAIAAgACAAIAAgACAAIAAgACAAIAAgACAAIAAgACAAIAAgACAAIAAjAFwAbgAjACA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IAAjAFwAbgAjACAATgBVAEwATABJAEYAWQAgACAAIAAgACAAIAAgACAAIAAgACAAIAAgACAAIABFAG4AcwB1AHIAZQBzACAAYQBuACAAZQBtAHAAdAB5ACAAYwBlAGwAbAAgAHIAZQBmAGUAcgBlAG4AYwBlACAAaQBzACAAbgBvAHQAIAByAGUAcwBvAGwAdgBlAGQAIAB0AG8AIAB6AGUAcgBvAC4AIAAgACAAIAAgACAAIAAgACAAIAAgACAAIAAgACAAIAAgACAAIAAgACAAIAAgACAAIAAgACAAIAAgACAAIAAjAFwAbgAjACAAQwBPAEUAUgBDAEUAIAAgACAAIAAgACAAIAAgACAAIAAgACAAIAAgACAAIABDAG8AZQByAGMAZQAgAGEAIAB2AGEAbAB1AGUAIABvAGYAIABhAG4AeQAgAHQAeQBwAGUAIAB0AG8AIABhACAAbgB1AG0AZQByAGkAYwAgAHYAYQBsAHUAZQAuACAARQBtAHAAdAB5ACAAcgBlAHMAbwBsAHYAZQBzACAAdABvACAAMAAsACAAbgBvAG4ALQBuAHUAbQBlAHIAaQBjACAAdgBhAGwAdQBlAHMAIAAjAFwAbgAjACAAIAAgACAAIAAgACAAIAAgACAAIAAgACAAIAAgACAAIAAgACAAIAAgACAAIAByAGUAcwBvAGwAdgBlACAAdABvACAAMQAsACAAZQByAHIAbwByAHMAIABwAGEAcwBzACAAdABoAHIAbwB1AGcAaAAuACAAIAAgACAAIAAgACAAIAAgACAAIAAgACAAIAAgACAAIAAgACAAIAAgACAAIAAgACAAIAAgACAAIAAgACAAIAAgACAAIAAgACAAIAAgACAAIAAgACAAIAAgACAAIAAgACAAIAAgACAAIAAjAFwAbgAjACAATABBAE4ARwBVAEEARwBFAF8ASQBEACAAIAAgACAAIAAgACAAIAAgACAAIABDAG8AbgB2AGUAcgB0AHMAIABhACAAdwBlAGwAbAAtAGsAbgBvAHcAbgAgAGwAYQBuAGcAdQBhAGcAZQAgAGMAbwBkAGUAIAB0AG8AIABpAHQAcwAgAGgAZQB4AGEAZABlAGMAaQBtAGEAbAAgAEkARAAuACAASQBmACAAaQBuAHMAdABlAGEAZAAgAGEAIABoAGUAeABhAGQAZQBjAGkAbQBhAGwAIAAgACAAIAAjAFwAbgAjACAAIAAgACAAIAAgACAAIAAgACAAIAAgACAAIAAgACAAIAAgACAAIAAgACAAIAB2AGEAbAB1AGUAIABpAG4AIAB0AGgAZQAgAHYAYQBsAGkAZAAgAHIAYQBuAGcAZQAgAGkAcwAgAHAAcgBvAHYAaQBkAGUAZAAgAHQAaABlAG4AIABpAHQAIABpAHMAIABwAGEAcwBzAGUAZAAgAHQAaAByAG8AdQBnAGgALgAgACAAIAAgACAAIAAgACAAIAAgACAAIAAgACAAIAAgACAAIAAgACAAIAAgACAAIAAjAFwAbgAjACAATgBPAFIAVABIAF8AQQBNAEUAUgBJAEMAQQBOAF8AUgBFAEcASQBPAE4AIABEAGUAdABlAGMAdABzACAAaQBmACAAdABoAGUAIABsAG8AYwBhAGwAIAByAGUAZwBpAG8AbgBhAGwAIABzAGUAdAB0AGkAbgBnACAAZgBvAHIAIABFAHgAYwBlAGwAIABpAHMAIABOAG8AcgB0AGgAIABBAG0AZQByAGkAYwBhAG4ALg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TABPAEcASQBDAEEAT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IAAjAFwAbgAjACAASQBTAF8ARQBNAFAAVABZACAAIAAgACAAIAAgACAAIAAgACAAIAAgACAAIABUAGUAcwB0AHMAIABpAGYAIAB0AGgAZQAgAHAAYQByAGEAbQBlAHQAZQByACAAaABhAHMAIABhAG4AIABlAG0AcAB0AHkAIAB2AGEAbAB1AGUALgAgAEUAcgByAG8AcgBzACAAcgBlAHQAdQByAG4AIABGAEEATABTAEUALgAgACAAIAAgACAAIAAgACAAIAAgACAAIAAgACAAIAAgACAAIAAgACAAIAAgACAAIAAjAFwAbgAjACAASQBTAF8ATgBVAE0ARQBSAEkAQwBfAE4AVQBMAEwAIAAgACAAIAAgACAAIABUAGUAcwB0AHMAIABpAGYAIAB0AGgAZQAgAHAAYQByAGEAbQBlAHQAZQByACAAaABhAHMAIABhACAAbgB1AG0AZQByAGkAYwAgAHYAYQBsAHUAZQAgAG8AcgAgAGkAcwAgAGUAbQBwAHQAeQAuACAARQByAHIAbwByAHMAIAByAGUAdAB1AHIAbgAgAEYAQQBMAFMARQAuACAAIAAgACAAIAAgACAAIAAgACAAIAAjAFwAbgAjACAASQBTAF8ASQBOAFQARQBHAEUAUgAgACAAIAAgACAAIAAgACAAIAAgACAAIABUAGUAcwB0AHMAIABpAGYAIABhACAAbgB1AG0AYgBlAHIAIABpAHMAIABhAG4AIABpAG4AdABlAGcAZQByACAAbwByACAAdgBlAHIAeQAgAGMAbABvAHMAZQAgAHQAbwAgAGEAbgAgAGkAbgB0AGUAZwBlAHIALgAgAFUAcwBlACAAaQBuACAAcABsAGEAYwBlACAAbwBmACAATQBPAEQAKABOACwAIAAxACkAIAAjAFwAbgAjACAAIAAgACAAIAAgACAAIAAgACAAIAAgACAAIAAgACAAIAAgACAAIAAgACAAIAB3AGgAZQByAGUAIABOACAAYwBhAG4AIABiAGUAIAB3AGkAdABoAGkAbgAgAGEAIABsAGEAcgBnAGUAIAByAGEAbgBnAGUAIABvAGYAIABtAGEAZwBuAGkAdAB1AGQAZQBzAC4AIAAgACAAIAAgACAAIAAgACAAIAAgACAAIAAgACAAIAAgACAAIAAgACAAIAAgACAAIAAgACAAIAAgACAAIAAgACAAIAAgACAAIAAjAFwAbgAjACAASQBTAF8ASQBOAFQARQBHAEUAUgBfAE4AVQBMAEwAIAAgACAAIAAgACAAIABUAGUAcwB0AHMAIABpAGYAIAB0AGgAZQAgAHAAYQByAGEAbQBlAHQAZQByACAAaABhAHMAIABhAG4AIABpAG4AdABlAGcAZQByACAAdgBhAGwAdQBlACAAbwByACAAaQBzACAAZQBtAHAAdAB5AC4AIABFAHIAcgBvAHIAcwAgAHIAZQB0AHUAcgBuACAARgBBAEwAUwBFAC4AIAAgACAAIAAgACAAIAAgACAAIAAjAFwAbgAjACAASQBTAF8ARABFAEMASQBNAEEATAAgACAAIAAgACAAIAAgACAAIAAgACAAIABUAGUAcwB0AHMAIABpAGYAIABhACAAdgBhAGwAdQBlACAAaQBzACAAYQAgAG4AbwBuAC0AaQBuAHQAZQBnAGUAcgAgAG4AdQBtAGIAZQByAC4AIAAgACAAIAAgACAAIAAgACAAIAAgACAAIAAgACAAIAAgACAAIAAgACAAIAAg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TgBVAE0ARQBSAEkAQw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IAAjAFwAbgAjACAARABFAEMASQBNAEEATABTACAAIAAgACAAIAAgACAAIAAgACAAIAAgACAAIABSAGUAdAB1AHIAbgBzACAAdABoAGUAIABuAHUAbQBiAGUAcgAgAG8AZgAgAGQAZQBjAGkAbQBhAGwAIABwAGwAYQBjAGUAcwAgAGYAbwByACAAYQAgAHIAYQB0AGkAbwBuAGEAbAAgAG4AdQBtAGIAZQByAC4AIAAgACAAIAAgACAAIAAgACAAIAAgACAAIAAgACAAIAAgACAAIAAgACAAIAAgACAAIAAgACAAIAAjAFwAbgAjACAATwBSAEQASQBOAEEATABfAFYAQQBMAFUARQAgACAAIAAgACAAIAAgACAAIABSAGUAdAB1AHIAbgBzACAAdABoAGUAIABwAG8AcwBpAHQAaQB2AGUAIABpAG4AdABlAGcAZQByACAAdgBhAGwAdQBlACAAbwBmACAAYQBuACAAbwByAGQAaQBuAGEAbAAgAHIAZQBwAHIAZQBzAGUAbgB0AGUAZAAgAGEAcwAgAHQAZQB4AHQALgAgACAAIAAgACAAIAAgACAAIAAgACAAIAAgACAAIAAgACAAIAAjAFwAbgAjACAARgBPAFIATQBBAFQAXwBPAFIARABJAE4AQQBMACAAIAAgACAAIAAgACAAIABSAGUAdAB1AHIAbgBzACAAYQBuACAAbwByAGQAaQBuAGEAbAAgAHQAZQB4AHQAIAByAGUAcAByAGUAcwBlAG4AdABhAHQAaQBvAG4AIABvAGYAIABhACAAcABvAHMAaQB0AGkAdgBlACAAaQBuAHQAZQBnAGUAcgAgAHYAYQBsAHUAZQAu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VABFAFgAV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IAAjAFwAbgAjACAARQBTAEMAQQBQAEUAXwBTAEUAQQBSAEMASABfAFQARQBSAE0AIAAgACAAIABFAHMAYwBhAHAAZQBzACAAdwBpAGwAZABjAGEAcgBkACAAYwBoAGEAcgBhAGMAdABlAHIAcwAgAGkAbgAgAGEAIABzAGUAYQByAGMAaAAgAHMAdAByAGkAbgBnACAAdABvACAAcABlAHIAZgBvAHIAbQAgAGEAIABsAGkAdABlAHIAYQBsACAAdABlAHgAdAAgAG0AYQB0AGMAaAAgAGkAbgAgAGEAIAAgACAAIAAjAFwAbgAjACAAIAAgACAAIAAgACAAIAAgACAAIAAgACAAIAAgACAAIAAgACAAIAAgACAAIABTAEUAQQBSAEMASAAgAGYAdQBuAGMAdABpAG8AbgAuACAAIAAgACAAIAAgACAAIAAgACAAIAAgACAAIAAgACAAIAAgACAAIAAgACAAIAAgACAAIAAgACAAIAAgACAAIAAgACAAIAAgACAAIAAgACAAIAAgACAAIAAgACAAIAAgACAAIAAgACAAIAAgACAAIAAgACAAIAAgACAAIAAgACAAIAAgACAAIAAgACAAIAAjAFwAbgAjACAARgBJAE4ARABfAEwASQBUAEUAUgBBAEwAIAAgACAAIAAgACAAIAAgACAAIABGAGkAbgBkAHMAIAB0AGgAZQAgAHAAbwBzAGkAdABpAG8AbgAgAG8AZgAgAGEAIABsAGkAdABlAHIAYQBsACAAdABlAHgAdAAgAHMAdAByAGkAbgBnACAAdwBpAHQAaABpAG4AIABhAG4AbwB0AGgAZQByAC4AIABEAG8AZQBzACAAbgBvAHQAIABzAHUAcABwAG8AcgB0ACAAdwBpAGwAZABjAGEAcgBkACAAIAAjAFwAbgAjACAAIAAgACAAIAAgACAAIAAgACAAIAAgACAAIAAgACAAIAAgACAAIAAgACAAIABtAGEAdABjAGgAaQBuAGcALgAgAEMAYQBzAGUAIABpAG4AcwBlAG4AcwBpAHQAaQB2AGUAIABiAHkAIABkAGUAZgBhAHUAbAB0AC4AIAAgACAAIAAgACAAIAAgACAAIAAgACAAIAAgACAAIAAgACAAIAAgACAAIAAgACAAIAAgACAAIAAgACAAIAAgACAAIAAgACAAIAAgACAAIAAgACAAIAAgACAAIAAgACAAIAAjAFwAbgAjACAAVgBBAEwASQBEAEEAVABFAF8AQwBIAEEAUgBTAEUAVAAgACAAIAAgACAAIABWAGEAbABpAGQAYQB0AGUAcwAgAHQAaABhAHQAIAB0AGgAZQAgAGcAaQB2AGUAbgAgAHQAZQB4AHQAIABvAG4AbAB5ACAAYwBvAG4AdABhAGkAbgBzACAAYwBoAGEAcgBhAGMAdABlAHIAcwAgAGkAbgAgAHQAaABlACAAcwBwAGUAYwBpAGYAaQBlAGQAIABjAGgAYQByAGEAYwB0AGUAcgAgAHMAZQB0AC4AIAAjAFwAbgAjACAAIAAgACAAIAAgACAAIAAgACAAIAAgACAAIAAgACAAIAAgACAAIAAgACAAIABNAGEAdABjAGgAaQBuAGcAIABpAHMAIABjAGEAcwBlAC0AaQBuAHMAZQBuAHMAaQB0AGkAdgBlACAAYgB5ACAAZABlAGYAYQB1AGwAdAAuACAAIAAgACAAIAAgACAAIAAgACAAIAAgACAAIAAgACAAIAAgACAAIAAgACAAIAAgACAAIAAgACAAIAAgACAAIAAgACAAIAAgACAAIAAgACAAIAAgACAAIAAgACAAIAAjAFwAbgAjACAAUgBFAFAATABBAEMARQBfAEMASABBAFIAUwAgACAAIAAgACAAIAAgACAAIABSAGUAcABsAGEAYwBlAHMAIABlAGEAYwBoACAAaQBuAHMAdABhAG4AYwBlACAAbwBmACAAYQAgAHMAZQB0ACAAbwBmACAAYwBoAGEAcgBhAGMAdABlAHIAcwAgAHcAaQB0AGgAaQBuACAAdABlAHgAdAAgAHcAaQB0AGgAIABhAG4AbwB0AGgAZQByACAAYwBoAGEAcgBhAGMAdABlAHIALgAgACAAIAAgACAAIAAjAFwAbgAjACAAIAAgACAAIAAgACAAIAAgACAAIAAgACAAIAAgACAAIAAgACAAIAAgACAAIABNAGEAdABjAGgAaQBuAGcAIABpAHMAIABjAGEAcwBlAC0AaQBuAHMAZQBuAHMAaQB0AGkAdgBlACAAYgB5ACAAZABlAGYAYQB1AGwAdAAuACAATgBvAHQAZQAgAGMAYQBuACAAYgBlACAAdQBzAGUAZAAgAHQAbwAgAHIAZQBtAG8AdgBlACAAYwBoAGEAcgBhAGMAdABlAHIAcwAgAGIAeQAgACAAIAAgACAAIAAjAFwAbgAjACAAIAAgACAAIAAgACAAIAAgACAAIAAgACAAIAAgACAAIAAgACAAIAAgACAAIABzAHUAcABwAGwAeQBpAG4AZwAgAGEAbgAgAGUAbQBwAHQAeQAgAEMAaABhAHIAUgBlAHAAbABhAGMAZQBXAGkAdABoAC4AIAAgACAAIAAgACAAIAAgACAAIAAgACAAIAAgACAAIAAgACAAIAAgACAAIAAgACAAIAAgACAAIAAgACAAIAAgACAAIAAgACAAIAAgACAAIAAgACAAIAAgACAAIAAgACAAIAAgACAAIAAjAFwAbgAjACAAUwBVAEIAUwBUAEkAVABVAFQARQBfAEkAIAAgACAAIAAgACAAIAAgACAAIABDAGEAcwBlAC0AaQBuAHMAZQBuAHMAaQB0AGkAdgBlACAAcwB1AGIAcwB0AGkAdAB1AHQAaQBvAG4AIABvAGYAIAB0AGUAeAB0AC4AIABTAGkAbQBpAGwAYQByACAAdABvACAAUwBVAEIAUwBUAEkAVABVAFQARQAgAGYAdQBuAGMAdABpAG8AbgAgAHcAaABpAGMAaAAgAGkAcwAgACAAIAAgACAAIAAgACAAIAAjAFwAbgAjACAAIAAgACAAIAAgACAAIAAgACAAIAAgACAAIAAgACAAIAAgACAAIAAgACAAIABjAGEAcwBlAC0AcwBlAG4AcwBpAHQAaQB2AGUALgAgACAAIAAgACAAIAAgACAAIAAgACAAIAAgACAAIAAgACAAIAAgACAAIAAgACAAIAAgACAAIAAgACAAIAAgACAAIAAgACAAIAAgACAAIAAgACAAIAAgACAAIAAgACAAIAAgACAAIAAgACAAIAAgACAAIAAgACAAIAAgACAAIAAgACAAIAAgACAAIAAgACAAIAAjAFwAbgAjACAARgBJAE4ARABfAE4AVABIAF8AQwBIAEEAUgAgACAAIAAgACAAIAAgACAAIABMAG8AYwBhAHQAZQBzACAAdABoAGUAIABwAG8AcwBpAHQAaQBvAG4AIABvAGYAIAB0AGgAZQAgAE4AdABoACAAYwBvAHUAbgB0ACAAbwBmACAAYQBuAHkAIABvAG4AZQAgAG8AZgAgAGEAIABzAGUAdAAgAG8AZgAgAGMAaABhAHIAYQBjAHQAZQByAHMAIAB3AGkAdABoAGkAbgAgAHQAaABlACAAIAAgACAAIAAjAFwAbgAjACAAIAAgACAAIAAgACAAIAAgACAAIAAgACAAIAAgACAAIAAgACAAIAAgACAAIABnAGkAdgBlAG4AIAB0AGUAeAB0AC4AIABUAGgAZQAgAHMAZQBhAHIAYwBoACAAaQBzACAAYwBhAHMAZQAtAGkAbgBzAGUAbgBzAGkAdABpAHYAZQAgAGIAeQAgAGQAZQBmAGEAdQBsAHQALgAgACAAIAAgACAAIAAgACAAIAAgACAAIAAgACAAIAAgACAAIAAgACAAIAAgACAAIAAgACAAIAAgACAAIAAgACAAIAAjAFwAbgAjACAAUwBQAEwASQBUACAAIAAgACAAIAAgACAAIAAgACAAIAAgACAAIAAgACAAIABTAHAAbABpAHQAcwAgAHQAZQB4AHQAIABpAG4AdABvACAAYwBvAGwAdQBtAG4AcwAgAGEAdAAgAGEAIABnAGkAdgBlAG4AIABkAGUAbABpAG0AaQB0AGUAcgAgAHUAcAAgAHQAbwAgAHQAaABlACAAcwBwAGUAYwBpAGYAaQBlAGQAIABsAGkAbQBpAHQALgAgAEYAaQByAHMAdAAgAGUAbABlAG0AZQBuAHQAIAAjAFwAbgAjACAAIAAgACAAIAAgACAAIAAgACAAIAAgACAAIAAgACAAIAAgACAAIAAgACAAIAByAGUAdAB1AHIAbgBlAGQAIABpAHMAIAB0AGgAZQAgAGMAbwB1AG4AdAAsACAAZgBvAGwAbABvAHcAZQBkACAAYgB5ACAAZQBhAGMAaAAgAHMAdQBiAHMAdAByAGkAbgBnACAAZQBsAGUAbQBlAG4AdAAuACAATQBhAHQAYwBoAGkAbgBnACAAaQBzACAAIAAgACAAIAAgACAAIAAgACAAIAAgACAAIAAgACAAIAAjAFwAbgAjACAAIAAgACAAIAAgACAAIAAgACAAIAAgACAAIAAgACAAIAAgACAAIAAgACAAIABjAGEAcwBlAC0AaQBuAHMAZQBuAHMAaQB0AGkAdgBlACAAYgB5ACAAZABlAGYAYQB1AGwAdAAuACAAIAAgACAAIAAgACAAIAAgACAAIAAgACAAIAAgACAAIAAgACAAIAAgACAAIAAgACAAIAAgACAAIAAgACAAIAAgACAAIAAgACAAIAAgACAAIAAgACAAIAAgACAAIAAgACAAIAAgACAAIAAgACAAIAAgACAAIAAjAFwAbgAjACAAUwBQAEwASQBUAF8AQQBUAF8AQQBOAFkAIAAgACAAIAAgACAAIAAgACAAIABTAHAAbABpAHQAcwAgAHQAZQB4AHQAIABhAHQAIABhAG4AeQAgAGMAaABhAHIAYQBjAHQAZQByACAAaQBuACAAdABoAGUAIABnAGkAdgBlAG4AIABzAGUAdAAuACAARgBpAHIAcwB0ACAAZQBsAGUAbQBlAG4AdAAgAHIAZQB0AHUAcgBuAGUAZAAgAGkAcwAgAHQAaABlACAAYwBvAHUAbgB0ACAAbwBmACAAIAAjAFwAbgAjACAAIAAgACAAIAAgACAAIAAgACAAIAAgACAAIAAgACAAIAAgACAAIAAgACAAIABzAHUAYgBzAHQAcgBpAG4AZwAgAGUAbABlAG0AZQBuAHQAcwAsACAAZgBvAGwAbABvAHcAZQBkACAAYgB5ACAAdABoAGUAIABzAGUAcQB1AGUAbgBjAGUAIABvAGYAIABtAGEAdABjAGgAZQBkACAAcwBlAHAAYQByAGEAdABvAHIAIABjAGgAYQByAGEAYwB0AGUAcgBzACwAIABmAG8AbABsAG8AdwBlAGQAIAAjAFwAbgAjACAAIAAgACAAIAAgACAAIAAgACAAIAAgACAAIAAgACAAIAAgACAAIAAgACAAIABiAHkAIABlAGEAYwBoACAAcwB1AGIAcwB0AHIAaQBuAGcAIABlAGwAZQBtAGUAbgB0AC4AIABNAGEAdABjAGgAaQBuAGcAIABpAHMAIABjAGEAcwBlAC0AaQBuAHMAZQBuAHMAaQB0AGkAdgBlACAAYgB5ACAAZABlAGYAYQB1AGwAdAAuACAAIAAgACAAIAAgACAAIAAgACAAIAAgACAAIAAgACAAIAAgACAAIAAjAFwAbgAjACAAUwBQAEwASQBUAF8AQQBSAE8AVQBOAEQAIAAgACAAIAAgACAAIAAgACAAIABTAHAAbABpAHQAcwAgAHQAZQB4AHQAIABhAHQAIABhAG4AeQAgAGMAaABhAHIAYQBjAHQAZQByACAAbgBvAHQAIABpAG4AIAB0AGgAZQAgAGcAaQB2AGUAbgAgAHMAZQB0AC4AIABGAGkAcgBzAHQAIABlAGwAZQBtAGUAbgB0ACAAcgBlAHQAdQByAG4AZQBkACAAaQBzACAAdABoAGUAIABjAG8AdQBuAHQAIAAjAFwAbgAjACAAIAAgACAAIAAgACAAIAAgACAAIAAgACAAIAAgACAAIAAgACAAIAAgACAAIABvAGYAIABzAHUAYgBzAHQAcgBpAG4AZwAgAGUAbABlAG0AZQBuAHQAcwAsACAAZgBvAGwAbABvAHcAZQBkACAAYgB5ACAAdABoAGUAIABzAGUAcQB1AGUAbgBjAGUAIABvAGYAIAB1AG4AbQBhAHQAYwBoAGUAZAAgAGMAaABhAHIAYQBjAHQAZQByAHMALAAgAGYAbwBsAGwAbwB3AGUAZAAgAGIAeQAgACAAIAAjAFwAbgAjACAAIAAgACAAIAAgACAAIAAgACAAIAAgACAAIAAgACAAIAAgACAAIAAgACAAIABlAGEAYwBoACAAcwB1AGIAcwB0AHIAaQBuAGcAIABlAGwAZQBtAGUAbgB0AC4AIABNAGEAdABjAGgAaQBuAGcAIABpAHMAIABjAGEAcwBlAC0AaQBuAHMAZQBuAHMAaQB0AGkAdgBlACAAYgB5ACAAZABlAGYAYQB1AGwAdAAuACAAIAAgACAAIAAgACAAIAAgACAAIAAgACAAIAAgACAAIAAgACAAIAAgACAAIAAjAFwAbgAjACAAUwBJAEYAVABfAEYATwBSAF8AQwBIAEEAUgBTACAAIAAgACAAIAAgACAAIABSAGUAdAB1AHIAbgBzACAAdABoAGUAIABjAGgAYQByAGEAYwB0AGUAcgBzACAAZgBvAHUAbgBkACAAaQBuACAAYQAgAHQAZQB4AHQAIABzAHQAcgBpAG4AZwAgAGYAbwB1AG4AZAAgAGYAcgBvAG0AIABhACAAZwBpAHYAZQBuACAAcwBlAHQAIABvAGYAIABjAGgAYQByAGEAYwB0AGUAcgBzAC4AIABBAG4AIAAjAFwAbgAjACAAIAAgACAAIAAgACAAIAAgACAAIAAgACAAIAAgACAAIAAgACAAIAAgACAAIABBAG4AIAB1AHAAcABlAHIAIABsAGkAbQBpAHQAIABjAGEAbgAgAGIAZQAgAHMAZQB0ACAAbwBuACAAdABoAGUAIABuAHUAbQBiAGUAcgAgAG8AZgAgAHQAaQBtAGUAcwAgAGEAbgB5ACAAYwBoAGEAcgBhAGMAdABlAHIAIABjAGEAbgAgAGIAZQAgAG0AYQB0AGMAaABlAGQALgAgACAAIAAgACAAIAAgACAAIAAjAFwAbgAjACAAIAAgACAAIAAgACAAIAAgACAAIAAgACAAIAAgACAAIAAgACAAIAAgACAAIABNAGEAdABjAGgAaQBuAGcAIABpAHMAIABjAGEAcwBlAC0AaQBuAHMAZQBuAHMAaQB0AGkAdgBlACAAYgB5ACAAZABlAGYAYQB1AGwAdAAuACAAIAAgACAAIAAgACAAIAAgACAAIAAgACAAIAAgACAAIAAgACAAIAAgACAAIAAgACAAIAAgACAAIAAgACAAIAAgACAAIAAgACAAIAAgACAAIAAgACAAIAAgACAAIAAjAFwAbgAjACAAQwBPAE4ARABFAE4AUwBFAF8AVwBIAEkAVABFAFMAUABBAEMARQAgACAAIABSAGUAcABsAGEAYwBlAHMAIABjAG8AbgB0AGkAbgB1AG8AdQBzACAAdwBoAGkAdABlAHMAcABhAGMAZQAgAGMAaABhAHIAYQBjAHQAZQByAHMAIABpAG4AIAB0AGUAeAB0ACAAdwBpAHQAaAAgAGEAIABzAGkAbgBnAGwAZQAgAHMAcABhAGMAZQAuACAATABpAG4AZQAgAGIAcgBlAGEAawBzACAAYwBhAG4AIAAjAFwAbgAjACAAIAAgACAAIAAgACAAIAAgACAAIAAgACAAIAAgACAAIAAgACAAIAAgACAAIABiAGUAIABlAHgAYwBsAHUAZABlAGQAIABmAHIAbwBtACAAbQBhAHQAYwBoAGkAbgBnACAAYQBzACAAdwBoAGkAdABlAHMAcABhAGMAZQAuACAAIAAgACAAIAAgACAAIAAgACAAIAAgACAAIAAgACAAIAAgACAAIAAgACAAIAAg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VABZAFAARQAgAEMATwBOAFYARQBSAFMASQBPAE4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gBVAEwATABJAEYAWQBcAG4AXABuAEUAbgBzAHUAcgBlAHMAIABhAG4AIABlAG0AcAB0AHkAIABjAGUAbABsACAAcgBlAGYAZQByAGUAbgBjAGUAIABpAHMAIABuAG8AdAAgAHIAZQBzAG8AbAB2AGUAZAAgAHQAbwAgAHoAZQByAG8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2AGEAcgBpAGEAbgB0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lAGYAZQByAGUAbgBjAGUAIAB8ACAAd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4AVQBMAEwASQBGAFkAKABBADEAKQAsACAAdwBoAGUAcgBlACAAQQAxACAAaQBzACAAZQBtAHAAdAB5AFwAbgBSAGUAdAB1AHIAbgBzACAAXAAiAFwAI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gBVAEwATABJAEYAWQAgAD0AIABMAEEATQBCAEQAQQAoAFIAZQBmAGUAcgBlAG4AYwBlACwAXABuACAAIAAgACAASQBGACgASQBTAE8ATQBJAFQAVABFAEQAKABSAGUAZgBlAHIAZQBuAGMAZQApACwAIABcACIAXAAiACwAXABuACAAIAAgACAAIAAgACAAIABJAEYAKABJAFMAQgBMAEEATgBLACgAUgBlAGYAZQByAGUAbgBjAGUAKQAsACAAXAAiAFwAIgAsACAAUgBlAGYAZQByAGUAbgBjAGU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wBPAEUAUgBDAEUAXABuAFwAbgBDAG8AZQByAGMAZQAgAGEAIAB2AGEAbAB1AGUAIABvAGYAIABhAG4AeQAgAHQAeQBwAGUAIAB0AG8AIABhACAAbgB1AG0AZQByAGkAYwAgAHYAYQBsAHUAZQAuACAARQBtAHAAdAB5ACAAcgBlAHMAbwBsAHYAZQBzACAAdABvACAAMAAsACAAbgBvAG4ALQBuAHUAbQBlAHIAaQBjACAAdgBhAGwAdQBlAHMAIAByAGUAcwBvAGwAdgBlACAAdABvACAAMQAsACAAZQByAHIAbwByAHMAIABwAGEAcwBzACAAdABoAHIAbwB1AGcAaA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HAAcgBlAHMAcwBpAG8AbgAgAHwAIAB2AGEAcgBpAGEAbgB0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QwBPAEUAUgBDAEUAIAA9ACAATABBAE0AQgBEAEEAKABFAHgAcAByAGUAcwBzAGkAbwBuACwAXABuACAAIAAgACAASQBGACgASQBTAE8ATQBJAFQAVABFAEQAKABFAHgAcAByAGUAcwBzAGkAbwBuACkALAAgADAALABcAG4AIAAgACAAIAAgACAAIAAgAEkARgAoAEkAUwBFAFIAUgBPAFIAKABFAHgAcAByAGUAcwBzAGkAbwBuACkALAAgAEUAeABwAHIAZQBzAHMAaQBvAG4AIAAqACAAewAxAH0ALABcAG4AIAAgACAAIAAgACAAIAAgACAAIAAgACAASQBGACgASQBTAEIATABBAE4ASwAoAEUAeABwAHIAZQBzAHMAaQBvAG4AKQAsACAAMAAsAFwAbgAgACAAIAAgACAAIAAgACAAIAAgACAAIAAgACAAIAAgAEkARgAoAEUAeABwAHIAZQBzAHMAaQBvAG4AIAA9ACAAXAAiAFwAIgAsACAAMAAsAFwAbgAgACAAIAAgACAAIAAgACAAIAAgACAAIAAgACAAIAAgACAAIAAgACAASQBGACgASQBTAE4AVQBNAEIARQBSACgARQB4AHAAcgBlAHMAcwBpAG8AbgApACwAIABFAHgAcAByAGUAcwBzAGkAbwBuACwAXABuACAAIAAgACAAIAAgACAAIAAgACAAIAAgACAAIAAgACAAIAAgACAAIAAgACAAIAAgAEkARgAoAEkAUwBMAE8ARwBJAEMAQQBMACgARQB4AHAAcgBlAHMAcwBpAG8AbgApACwAIABOACgARQB4AHAAcgBlAHMAcwBpAG8AbgApACwAXABuACAAIAAgACAAIAAgACAAIAAgACAAIAAgACAAIAAgACAAIAAgACAAIAAgACAAIAAgACAAIAAgACAASQBGAEUAUgBSAE8AUgAoAFYAQQBMAFUARQAoAEUAeABwAHIAZQBzAHMAaQBvAG4AKQAsACAAMQ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ABBAE4ARwBVAEEARwBFAF8ASQBEAFwAbgBcAG4AQwBvAG4AdgBlAHIAdABzACAAYQAgAHcAZQBsAGwALQBrAG4AbwB3AG4AIABsAGEAbgBnAHUAYQBnAGUAIABjAG8AZABlACAAdABvACAAaQB0AHMAIABoAGUAeABhAGQAZQBjAGkAbQBhAGwAIABJAEQALgAgAEkAZgAgAGkAbgBzAHQAZQBhAGQAIABhACAAaABlAHgAYQBkAGUAYwBpAG0AYQBsACAAdgBhAGwAdQBlACAAaQBuACAAdABoAGUAIAB2AGEAbABpAGQAIAByAGEAbgBnAGUAIABpAHMAXABuAHAAcgBvAHYAaQBkAGUAZAAgAHQAaABlAG4AIABpAHQAIABpAHMAIABwAGEAcwBzAGUAZAAgAHQAaAByAG8AdQBnAGg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oAGUAeABhAGQAZQBjAGkAbQBhAGwAIAB8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ABhAG4AZwB1AGEAZwBlAEMAbwBkAGUAIAB8ACAAdgBhAHIAaQBhAG4AdAAgAH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wAQQBOAEcAVQBBAEcARQBfAEkARAAgAD0AIABMAEEATQBCAEQAQQAoAEwAYQBuAGcAdQBhAGcAZQBDAG8AZABlACwAXABuACAAIAAgACAATABFAFQAKABcAG4AIAAgACAAIAAgACAAIAAgAF8AYwBvAG0AbQBvAG4AQwBvAGQAZQBzACwAIAB7AFwAbgAgACAAIAAgACAAIAAgACAAIAAgACAAIABcACIAQQBGAFwAIgAsACAAXAAiADAAMAAzADYAXAAiADsAIAAgAC8ALwAgAEEAZgByAGkAawBhAGEAbgBzAFwAbgAgACAAIAAgACAAIAAgACAAIAAgACAAIABcACIAQQBSAFwAIgAsACAAXAAiADAAMAAwADEAXAAiADsAIAAgAC8ALwAgAEEAcgBhAGIAaQBjAFwAbgAgACAAIAAgACAAIAAgACAAIAAgACAAIABcACIAQwBTAFwAIgAsACAAXAAiADAAMAAwADUAXAAiADsAIAAgAC8ALwAgAEMAegBlAGMAaABcAG4AIAAgACAAIAAgACAAIAAgACAAIAAgACAAXAAiAEQARQBcACIALAAgAFwAIgAwADAAMAA3AFwAIgA7ACAAIAAvAC8AIABHAGUAcgBtAGEAbgBcAG4AIAAgACAAIAAgACAAIAAgACAAIAAgACAAXAAiAEUATABcACIALAAgAFwAIgAwADAAMAA4AFwAIgA7ACAAIAAvAC8AIABHAHIAZQBlAGsAXABuACAAIAAgACAAIAAgACAAIAAgACAAIAAgAFwAIgBFAE4AXAAiACwAIABcACIAMAAwADAAOQBcACIAOwAgACAALwAvACAARQBuAGcAbABpAHMAaABcAG4AIAAgACAAIAAgACAAIAAgACAAIAAgACAAXAAiAEUAUwBcACIALAAgAFwAIgAwADAAMABBAFwAIgA7ACAAIAAvAC8AIABTAHAAYQBuAGkAcwBoAFwAbgAgACAAIAAgACAAIAAgACAAIAAgACAAIABcACIARgBBAFwAIgAsACAAXAAiADAAMAAyADkAXAAiADsAIAAgAC8ALwAgAEYAYQByAHMAaQBcAG4AIAAgACAAIAAgACAAIAAgACAAIAAgACAAXAAiAEYASQBcACIALAAgAFwAIgAwADAAMABCAFwAIgA7ACAAIAAvAC8AIABGAGkAbgBuAHMAaQBoAFwAbgAgACAAIAAgACAAIAAgACAAIAAgACAAIABcACIARgBSAFwAIgAsACAAXAAiADAAMAAwAEMAXAAiADsAIAAgAC8ALwAgAEYAcgBlAG4AYwBoAFwAbgAgACAAIAAgACAAIAAgACAAIAAgACAAIABcACIARwBBAFwAIgAsACAAXAAiADAAMAAzAEMAXAAiADsAIAAgAC8ALwAgAEkAcgBpAHMAaABcAG4AIAAgACAAIAAgACAAIAAgACAAIAAgACAAXAAiAEgARQBcACIALAAgAFwAIgAwADAAMABEAFwAIgA7ACAAIAAvAC8AIABIAGUAYgByAGUAdwBcAG4AIAAgACAAIAAgACAAIAAgACAAIAAgACAAXAAiAEgASQBcACIALAAgAFwAIgAwADAAMwA5AFwAIgA7ACAAIAAvAC8AIABIAGkAbgBkAGkAXABuACAAIAAgACAAIAAgACAAIAAgACAAIAAgAFwAIgBIAFUAXAAiACwAIABcACIAMAAwADAARQBcACIAOwAgACAALwAvACAASAB1AG4AZwBhAHIAaQBhAG4AXABuACAAIAAgACAAIAAgACAAIAAgACAAIAAgAFwAIgBJAEQAXAAiACwAIABcACIAMAAwADIAMQBcACIAOwAgACAALwAvACAASQBuAGQAbwBuAGUAcwBpAGEAbgBcAG4AIAAgACAAIAAgACAAIAAgACAAIAAgACAAXAAiAEkAVABcACIALAAgAFwAIgAwADAAMQAwAFwAIgA7ACAAIAAvAC8AIABJAHQAYQBsAGkAYQBuACAAXABuACAAIAAgACAAIAAgACAAIAAgACAAIAAgAFwAIgBKAEEAXAAiACwAIABcACIAMAAwADEAMQBcACIAOwAgACAALwAvACAASgBhAHAAYQBuAGUAcwBlAFwAbgAgACAAIAAgACAAIAAgACAAIAAgACAAIABcACIASwBPAFwAIgAsACAAXAAiADAAMAAxADIAXAAiADsAIAAgAC8ALwAgAEsAbwByAGUAYQBuAFwAbgAgACAAIAAgACAAIAAgACAAIAAgACAAIABcACIATgBMAFwAIgAsACAAXAAiADAAMAAxADMAXAAiADsAIAAgAC8ALwAgAEQAdQB0AGMAaABcAG4AIAAgACAAIAAgACAAIAAgACAAIAAgACAAXAAiAE4ATwBcACIALAAgAFwAIgAwADAAMQA0AFwAIgA7ACAAIAAvAC8AIABOAG8AcgB3AGUAZwBpAGEAbgBcAG4AIAAgACAAIAAgACAAIAAgACAAIAAgACAAXAAiAFAAVABcACIALAAgAFwAIgAwADAAMQA2AFwAIgA7ACAAIAAvAC8AIABQAG8AcgB0AHUAZwBlAHMAZQBcAG4AIAAgACAAIAAgACAAIAAgACAAIAAgACAAXAAiAFIAVQBcACIALAAgAFwAIgAwADAAMQA5AFwAIgA7ACAAIAAvAC8AIABSAHUAcwBzAGkAYQBuAFwAbgAgACAAIAAgACAAIAAgACAAIAAgACAAIABcACIAUwBWAFwAIgAsACAAXAAiADAAMAAxAEQAXAAiADsAIAAgAC8ALwAgAFMAdwBlAGQAaQBzAGgAXABuACAAIAAgACAAIAAgACAAIAAgACAAIAAgAFwAIgBTAFcAXAAiACwAIABcACIAMAAwADQAMQBcACIAOwAgACAALwAvACAASwBpAHMAdwBhAGgAaQBsAGkAXABuACAAIAAgACAAIAAgACAAIAAgACAAIAAgAFwAIgBUAEgAXAAiACwAIABcACIAMAAwADEARQBcACIAOwAgACAALwAvACAAVABoAGEAaQBcAG4AIAAgACAAIAAgACAAIAAgACAAIAAgACAAXAAiAFYASQBcACIALAAgAFwAIgAwADAAMgBBAFwAIgA7ACAAIAAvAC8AIABWAGkAZQB0AG4AYQBtAGUAcwBlAFwAbgAgACAAIAAgACAAIAAgACAAIAAgACAAIABcACIAWgBIAFwAIgAsACAAXAAiADcAOAAwADQAXAAiACAAIAAgAC8ALwAgAEMAaABpAG4AZQBzAGUAXABuACAAIAAgACAAIAAgACAAIAB9ACwAXABuACAAIAAgACAAIAAgACAAIABcAG4AIAAgACAAIAAgACAAIAAgAGYAbgBMAGEAbgBnAHUAYQBnAGUAQwBvAGQAZQAsACAATABBAE0AQgBEAEEAKABfAEwAYQBuAGcAdQBhAGcAZQBDAG8AZABlACwAXABuACAAIAAgACAAIAAgACAAIAAgACAAIAAgAEkARgAoAEkAUwBFAFIAUgBPAFIAKABfAGwAYQBuAGcAdQBhAGcAZQBDAG8AZABlACkALAAgAF8AbABhAG4AZwB1AGEAZwBlAEMAbwBkAGUAIAAqACAAewAxAH0ALABcAG4AIAAgACAAIAAgACAAIAAgACAAIAAgACAAIAAgACAAIABJAEYAKABfAGwAYQBuAGcAdQBhAGcAZQBDAG8AZABlACAAPQAgAFwAIgBcACIALAAgAFwAIgBcACIALABcAG4AIAAgACAAIAAgACAAIAAgACAAIAAgACAAIAAgACAAIAAgACAAIAAgAEwARQBUACgAXABuACAAIAAgACAAIAAgACAAIAAgACAAIAAgACAAIAAgACAAIAAgACAAIAAgACAAIAAgAF8AaABjACwAIABYAEwATwBPAEsAVQBQACgAXwBsAGEAbgBnAHUAYQBnAGUAQwBvAGQAZQAsACAASQBOAEQARQBYACgAXwBjAG8AbQBtAG8AbgBDAG8AZABlAHMALAAgACwAIAAxACkALAAgAEkATgBEAEUAWAAoAF8AYwBvAG0AbQBvAG4AQwBvAGQAZQBzACwAIAAsACAAMgApACwAIAAjAE4ALwBBACwAIAAwACkALABcAG4AIAAgACAAIAAgACAAIAAgACAAIAAgACAAIAAgACAAIAAgACAAIAAgACAAIAAgACAASQBGACgATgBPAFQAKABJAFMATgBBACgAXwBoAGMAKQApACwAIABfAGgAYwAsAFwAbgAgACAAIAAgACAAIAAgACAAIAAgACAAIAAgACAAIAAgACAAIAAgACAAIAAgACAAIAAgACAAIAAgAEwARQBUACgAXABuACAAIAAgACAAIAAgACAAIAAgACAAIAAgACAAIAAgACAAIAAgACAAIAAgACAAIAAgACAAIAAgACAAIAAgACAAIABfAGQAYwAsACAASABFAFgAMgBEAEUAQwAoAF8AbABhAG4AZwB1AGEAZwBlAEMAbwBkAGUAKQAsAFwAbgAgACAAIAAgACAAIAAgACAAIAAgACAAIAAgACAAIAAgACAAIAAgACAAIAAgACAAIAAgACAAIAAgACAAIAAgACAASQBGACgATgBPAFQAKABJAFMATgBVAE0AQgBFAFIAKABfAGQAYwApACkALAAgAHsAIwBWAEEATABVAEUAIQB9ACwAXABuACAAIAAgACAAIAAgACAAIAAgACAAIAAgACAAIAAgACAAIAAgACAAIAAgACAAIAAgACAAIAAgACAAIAAgACAAIAAgACAAIAAgAEkARgAoACgAXwBkAGMAIAA+AD0AIAAxACkAIAAqACAAKABfAGQAYwAgADwAPQAgADYANQA1ADMANQApACwAIABfAGwAYQBuAGcAdQBhAGcAZQBDAG8AZABlACwAIAB7ACMATgBVAE0AIQB9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TQBBAFAAKABGAE4ALgBOAFUATABMAEkARgBZACgATABhAG4AZwB1AGEAZwBlAEMAbwBkAGUAKQAsAFwAbgAgACAAIAAgACAAIAAgACAAIAAgACAAIABMAEEATQBCAEQAQQAoAF8AZQBsAGUAbQBlAG4AdAAsAFwAbgAgACAAIAAgACAAIAAgACAAIAAgACAAIAAgACAAIAAgAGYAbgBMAGEAbgBnAHUAYQBnAGUAQwBvAGQAZQAoAF8AZQBsAGUAbQBlAG4Ad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gBPAFIAVABIAF8AQQBNAEUAUgBJAEMAQQBOAF8AUgBFAEcASQBPAE4AXABuAFwAbgBEAGUAdABlAGMAdABzACAAaQBmACAAdABoAGUAIABsAG8AYwBhAGwAIAByAGUAZwBpAG8AbgBhAGwAIABzAGUAdAB0AGkAbgBnACAAZgBvAHIAIABFAHgAYwBlAGwAIABpAHMAIABOAG8AcgB0AGgAIABBAG0AZQByAGkAYwBhAG4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UAFIAVQBFACAAZgBvAHIAIABOAG8AcgB0AGgAIABBAG0AZQByAGkAYwBhAG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4ATwBSAFQASABfAEEATQBFAFIASQBDAEEATgBfAFIARQBHAEkATwBOACAAPQAgAEwAQQBNAEIARABBACgAXABuACAAIAAgACAASQBTAE4AVQBNAEIARQBSACgARABBAFQARQBWAEEATABVAEUAKABcACIAMQAyAC8AMwAxAC8AMgAwADAAMABcACIAKQApAFwAbgApADs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TABPAEcASQBDAEEAT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UATQBQAFQAWQBcAG4AXABuAFQAZQBzAHQAcwAgAGkAZgAgAHQAaABlACAAcABhAHIAYQBtAGUAdABlAHIAIABoAGEAcwAgAGEAbgAgAGUAbQBwAHQAeQAgAHYAYQBsAHUAZQAuACAARQByAHIAbwByAHMAIAByAGUAdAB1AHIAbgAgAEYAQQBMAFMARQ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HgAcAByAGUAcwBzAGkAbwBu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FAE0AUABUAFkAKABcACIAXAAiACkAXABuAFIAZQB0AHUAcgBuAHMAIABUAFIAVQBFAFwAbgBcAG4ASQBTAF8ARQBNAFAAVABZACgAMQApAFwAbgBSAGUAdAB1AHIAbgBzACAARgBBAEwAUwBFAFwAbgBcAG4ASQBTAF8ARQBNAFAAVABZACgAIwBOAC8AQQApAFwAbgBSAGUAdAB1AHIAbgBzACAARgBBAEwAUwBF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FAE0AUABUAFkAIAA9ACAATABBAE0AQgBEAEEAKABFAHgAcAByAGUAcwBzAGkAbwBuACwAXABuACAAIAAgACAASQBGACgASQBTAE8ATQBJAFQAVABFAEQAKABFAHgAcAByAGUAcwBzAGkAbwBuACkALAAgAFQAUgBVAEUALABcAG4AIAAgACAAIAAgACAAIAAgAEkARgAoAEkAUwBFAFIAUgBPAFIAKABFAHgAcAByAGUAcwBzAGkAbwBuACkALAAgAEYAQQBMAFMARQAsAFwAbgAgACAAIAAgACAAIAAgACAAIAAgACAAIABJAEYAKABJAFMAQgBMAEEATgBLACgARQB4AHAAcgBlAHMAcwBpAG8AbgApACwAIABUAFIAVQBFACwAXABuACAAIAAgACAAIAAgACAAIAAgACAAIAAgACAAIAAgACAARQB4AHAAcgBlAHMAcwBpAG8AbgAgAD0AIABcACIAXAAi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TgBVAE0ARQBSAEkAQwBfAE4AVQBMAEwAXABuAFwAbgBUAGUAcwB0AHMAIABpAGYAIAB0AGgAZQAgAHAAYQByAGEAbQBlAHQAZQByACAAaABhAHMAIABhACAAbgB1AG0AZQByAGkAYwAgAHYAYQBsAHUAZQAgAG8AcgAgAGkAcwAgAGUAbQBwAHQAeQAuACAARQByAHIAbwByAHMAIAByAGUAdAB1AHIAbgAgAEYAQQBMAFMARQ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HgAcAByAGUAcwBzAGkAbwBu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OAFUATQBFAFIASQBDAF8ATgBVAEwATAAoADEAKQBcAG4AUgBlAHQAdQByAG4AcwAgAFQAUgBVAEUAXABuAFwAbgBJAFMAXwBOAFUATQBFAFIASQBDAF8ATgBVAEwATAAoAFwAIgBcACIAKQBcAG4AUgBlAHQAdQByAG4AcwAgAFQAUgBVAEUAXABuAFwAbgBJAFMAXwBOAFUATQBFAFIASQBDAF8ATgBVAEwATAAoAFwAIgBYAFwAIgApAFwAbgBSAGUAdAB1AHIAbgBzACAARgBBAEwAUwBFAFwAbgBcAG4ASQBTAF8ATgBVAE0ARQBSAEkAQwBfAE4AVQBMAEwAKAAjAFYAQQBMAFUARQAhACkAXABuAFIAZQB0AHUAcgBuAHMAIABGAEEATABTAE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E4AVQBNAEUAUgBJAEMAXwBOAFUATABMACAAPQAgAEwAQQBNAEIARABBACgARQB4AHAAcgBlAHMAcwBpAG8AbgAsAFwAbgAgACAAIAAgAEkARgAoAEkAUwBPAE0ASQBUAFQARQBEACgARQB4AHAAcgBlAHMAcwBpAG8AbgApACwAIABGAEEATABTAEUALABcAG4AIAAgACAAIAAgACAAIAAgAEkARgAoAEkAUwBFAFIAUgBPAFIAKABFAHgAcAByAGUAcwBzAGkAbwBuACkALAAgAEYAQQBMAFMARQAsAFwAbgAgACAAIAAgACAAIAAgACAAIAAgACAAIABJAEYAKABFAHgAcAByAGUAcwBzAGkAbwBuACAAPQAgAFwAIgBcACIALAAgAFQAUgBVAEUALABcAG4AIAAgACAAIAAgACAAIAAgACAAIAAgACAAIAAgACAAIABJAFMATgBVAE0AQgBFAFIAKABFAHgAcAByAGUAcwBzAGkAbwBu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JAE4AVABFAEcARQBSAFwAbgBcAG4AVABlAHMAdABzACAAaQBmACAAYQAgAG4AdQBtAGIAZQByACAAaQBzACAAYQBuACAAaQBuAHQAZQBnAGUAcgAgAG8AcgAgAHYAZQByAHkAIABjAGwAbwBzAGUAIAB0AG8AIABhAG4AIABpAG4AdABlAGcAZQByAC4AIABVAHMAZQAgAGkAbgAgAHAAbABhAGMAZQAgAG8AZgAgAE0ATwBEACgATgAsACAAMQApACAAPgAgADAAIAB3AGgAZQByAGUAIABOAFwAbgBjAGEAbgAgAGIAZQAgAHcAaQB0AGgAaQBuACAAYQAgAGwAYQByAGcAZQAgAHIAYQBuAGcAZQAgAG8AZgAgAG0AYQBnAG4AaQB0AHUAZABlAHM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gAgAHwAIABkAGUAYwBpAG0AYQBsACAAfAAg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JAE4AVABFAEcARQBSACgAMQApAFwAbgBSAGUAdAB1AHIAbgBzACAAVABSAFUARQBcAG4AXABuAEkAUwBfAEkATgBUAEUARwBFAFIAKAAwAC4ANQApAFwAbgBSAGUAdAB1AHIAbgBzACAARgBBAEwAUwBFAFwAbgBcAG4ASQBTAF8ASQBOAFQARQBHAEUAUgAoAFwAIgAzAFwAIgApAFwAbgBSAGUAdAB1AHIAbgBzACAARgBBAEwAUwBF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JAE4AVABFAEcARQBSACAAPQAgAEwAQQBNAEIARABBACgATgAsAFwAbgAgACAAIAAgAEkARgAoAE4ATwBUACgASQBTAE4AVQBNAEIARQBSACgATgApACkALAAgAEYAQQBMAFMARQAsAFwAbgAgACAAIAAgACAAIAAgACAATABFAFQAKABcAG4AIAAgACAAIAAgACAAIAAgACAAIAAgACAAXwBpAG4AdABlAGcAZQByACwAIABJAE4AVAAoAE4AKQAsAFwAbgAgACAAIAAgACAAIAAgACAAIAAgACAAIABSAE8AVQBOAEQARABPAFcATgAoAE4AIAAtACAAXwBpAG4AdABlAGcAZQByACwAIAAxADUAKQAgAD0AIAAw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SQBOAFQARQBHAEUAUgBfAE4AVQBMAEwAXABuAFwAbgBUAGUAcwB0AHMAIABpAGYAIAB0AGgAZQAgAHAAYQByAGEAbQBlAHQAZQByACAAaABhAHMAIABhAG4AIABpAG4AdABlAGcAZQByACAAdgBhAGwAdQBlACAAbwByACAAaQBzACAAZQBtAHAAdAB5AC4AIABFAHIAcgBvAHIAcwAgAHIAZQB0AHUAcgBuACAARgBBAEwAUwBF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eABwAHIAZQBzAHMAaQBvAG4AIAB8ACAAdgBhAHIAaQBhAG4AdAAgAH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EkATgBUAEUARwBFAFIAXwBOAFUATABMACAAPQAgAEwAQQBNAEIARABBACgARQB4AHAAcgBlAHMAcwBpAG8AbgAsAFwAbgAgACAAIAAgAEkARgAoAEkAUwBPAE0ASQBUAFQARQBEACgARQB4AHAAcgBlAHMAcwBpAG8AbgApACwAIABGAEEATABTAEUALABcAG4AIAAgACAAIAAgACAAIAAgAEkARgAoAEkAUwBFAFIAUgBPAFIAKABFAHgAcAByAGUAcwBzAGkAbwBuACkALAAgAEYAQQBMAFMARQAsAFwAbgAgACAAIAAgACAAIAAgACAAIAAgACAAIABJAEYAKABFAHgAcAByAGUAcwBzAGkAbwBuACAAPQAgAFwAIgBcACIALAAgAFQAUgBVAEUALABcAG4AIAAgACAAIAAgACAAIAAgACAAIAAgACAAIAAgACAAIABJAEYAKABOAE8AVAAoAEkAUwBOAFUATQBCAEUAUgAoAEUAeABwAHIAZQBzAHMAaQBvAG4AKQApACwAIABGAEEATABTAEUALABcAG4AIAAgACAAIAAgACAAIAAgACAAIAAgACAAIAAgACAAIAAgACAAIAAgAEwARQBUACgAXABuACAAIAAgACAAIAAgACAAIAAgACAAIAAgACAAIAAgACAAIAAgACAAIAAgACAAIAAgAF8AaQBuAHQAZQBnAGUAcgAsACAASQBOAFQAKABOACkALABcAG4AIAAgACAAIAAgACAAIAAgACAAIAAgACAAIAAgACAAIAAgACAAIAAgACAAIAAgACAAUgBPAFUATgBEAEQATwBXAE4AKABOACAALQAgAF8AaQBuAHQAZQBnAGUAcgAsACAAMQA1ACkAIAA9ACAAMA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QARQBDAEkATQBBAEwAXABuAFwAbgBUAGUAcwB0AHMAIABpAGYAIABhACAAdgBhAGwAdQBlACAAaQBzACAAYQAgAG4AbwBuAC0AaQBuAHQAZQBnAGUAcgAgAG4AdQBtAGIAZQBy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4AIAB8ACAAZABlAGMAaQBtAGEAbAAgAHwAIA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RABFAEMASQBNAEEATAAoADEAKQBcAG4AUgBlAHQAdQByAG4AcwAgAEYAQQBMAFMARQBcAG4AXABuAEkAUwBfAEQARQBDAEkATQBBAEwAKAAwAC4ANQApAFwAbgBSAGUAdAB1AHIAbgBzACAAVABSAFUARQBcAG4AXABuAEkAUwBfAEQARQBDAEkATQBBAEwAKABcACIAWABcACIAKQBcAG4AUgBlAHQAdQByAG4AcwAgAEYAQQBMAFM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RABFAEMASQBNAEEATAAgAD0AIABMAEEATQBCAEQAQQAoAE4ALABcAG4AIAAgACAAIABJAEYAKABOAE8AVAAoAEkAUwBOAFUATQBCAEUAUgAoAE4AKQApACwAIABGAEEATABTAEUALABcAG4AIAAgACAAIAAgACAAIAAgAEwARQBUACgAXABuACAAIAAgACAAIAAgACAAIAAgACAAIAAgAF8AaQBuAHQAZQBnAGUAcgAsACAASQBOAFQAKABOACkALABcAG4AIAAgACAAIAAgACAAIAAgACAAIAAgACAAUgBPAFUATgBEAEQATwBXAE4AKABOACAALQAgAF8AaQBuAHQAZQBnAGUAcgAsACAAMQA1ACkAIAA8AD4AIAAwAFwAbgAgACAAIAAgACAAIAAgACAAKQBcAG4AIAAgACAAIAApAFwAbgApADs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OAFUATQBFAFIASQBD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MASQBNAEEATABTAFwAbgBcAG4AUgBlAHQAdQByAG4AcwAgAHQAaABlACAAbgB1AG0AYgBlAHIAIABvAGYAIABkAGUAYwBpAG0AYQBsACAAcABsAGEAYwBlAHMAIABmAG8AcgAgAGEAIAByAGEAdABpAG8AbgBhAGwAIABuAHUAbQBiAGUAcg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AALgAuAF0AIAB8ACAAbQBhAHgAIAB2AGEAbAB1AGUAIAAxADUAIABmAG8AcgAgAHYAYQBsAHUAZQBzACAAPgAgADE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OACAAfAAgAGQAZQBjAGkAbQBhAGwAIAB8AC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DAEkATQBBAEwAUwAgAD0AIABMAEEATQBCAEQAQQAoAE4ALABcAG4AIAAgACAAIABJAEYAKABJAFMARQBSAFIATwBSACgATgApACwAIABOACAAKgAgAHsAMQB9ACwAXABuACAAIAAgACAAIAAgACAAIABJAEYAKABOACAAPQAgAFwAIgBcACIALAAgAFwAIgBcACIALABcAG4AIAAgACAAIAAgACAAIAAgACAAIAAgACAASQBGACgATgBPAFQAKABJAFMATgBVAE0AQgBFAFIAKABOACkAKQAsACAAewAjAFYAQQBMAFUARQAhAH0ALABcAG4AIAAgACAAIAAgACAAIAAgACAAIAAgACAAIAAgACAAIABJAEYAKABOACAAPQAgADAALAAgADAALABcAG4AIAAgACAAIAAgACAAIAAgACAAIAAgACAAIAAgACAAIAAgACAAIAAgAEwARQBUACgAXABuACAAIAAgACAAIAAgACAAIAAgACAAIAAgACAAIAAgACAAIAAgACAAIAAgACAAIAAgAC8ALwAgAEkARQBFAEUAIAA3ADUANAAgAGYAbABvAGEAdABpAG4AZwAgAHAAbwBpAG4AdAAgAGEAcgBpAHQAaABtAGUAdABpAGMAIABpAG4AdAByAG8AZAB1AGMAZQBzACAAZQByAHIAbwByAHMAIABpAG4AIAB0AGgAZQAgAG0AYQB0AGgAZQBtAGEAdABpAGMAYQBsACAAYQBsAGcAbwByAGkAdABoAG0AOgBcAG4AIAAgACAAIAAgACAAIAAgACAAIAAgACAAIAAgACAAIAAgACAAIAAgACAAIAAgACAALwAvACAAbgB1AG0AIAAtAD4AIABmAHIAYQBjACAAPQAgAE0ATwBEACgAbgB1AG0ALAAgADEAKQA7ACAAcwBtAGEAbABsAGUAcwB0ACAAbgAgAHcAaABlAHIAZQAgAGYAcgBhAGMAIAAqACAAMQAwAF4AbgAgAD0AIABJAE4AVAAoAGYAcgBhAGMAIAAqACAAMQAwAF4AbgApAFwAbgAgACAAIAAgACAAIAAgACAAIAAgACAAIAAgACAAIAAgACAAIAAgACAAIAAgACAAIAAvAC8AIABNAE8ARAAgAGkAbgB2AG8AbAB2AGUAcwAgAHMAdQBiAHIAYQBjAHQAaQBvAG4ALAAgAHcAaABpAGMAaAAgAGYAbwByACAAYQAgAG4AdQBtAGIAZQByAHMAIAA+AD4AIAAxACAAdwBpAHQAaAAgAGEAIABzAG0AYQBsAGwAIABkAGUAYwBpAG0AYQBsACAAcABhAHIAdAAgAHAAcgBvAGQAdQBjAGUAcwBcAG4AIAAgACAAIAAgACAAIAAgACAAIAAgACAAIAAgACAAIAAgACAAIAAgACAAIAAgACAALwAvACAAYQBuACAAZQByAHIAbwByACAAbQBhAHIAZwBpAG4AIAB0AGgAYQB0ACAAcgBlAHMAdQBsAHQAcwAgAGkAbgAgAGEAIABtAHUAYwBoACAAbABhAHIAZwBlAHIAIABuACAAXABuACAAIAAgACAAIAAgACAAIAAgACAAIAAgACAAIAAgACAAIAAgACAAIAAgACAAIAAgAC8ALwAgAGUAZwAgAG4AdQBtACAAPQAgADEAMABeADEAMgAgACsAIAAwAC4AMQAgADsAIABNAE8ARAAoAG4AdQBtACwAIAAxACkAIAAtACAAMAAuADEAIAA9ACAALQAwAC4AMAAwADAAMgA0ADQALgAuAC4AXABuACAAIAAgACAAIAAgACAAIAAgACAAIAAgACAAIAAgACAAIAAgACAAIAAgACAAIAAgAC8ALwAgAG4AIABzAGgAbwB1AGwAZAAgAD0AIAAxACwAIABoAG8AdwBlAHYAZQByACAAdABoAGUAIABhAGwAZwBvAHIAaQB0AGgAbQAgAHIAZQBzAHUAbAB0AHMAIABpAG4AIABhACAAcgB1AG4ALQBhAHcAYQB5ACAAbgBcAG4AIAAgACAAIAAgACAAIAAgACAAIAAgACAAIAAgACAAIAAgACAAIAAgACAAIAAgACAALwAvACAAVQBzAGkAbgBnACAARQB4AGMAZQBsACAAcwB0AHIAaQBuAGcAIABmAG8AcgBtAGEAdAB0AGkAbgBnACAAaQBuAHMAdABlAGEAZABcAG4AIAAgACAAIAAgACAAIAAgACAAIAAgACAAIAAgACAAIAAgACAAIAAgACAAIAAgACAAXwBuAHUAbQAxACwAIABBAEIAUwAoAE4AKQAsAFwAbgAgACAAIAAgACAAIAAgACAAIAAgACAAIAAgACAAIAAgACAAIAAgACAAIAAgACAAIABfAGYAcgBhAGMAMQAsACAAXwBuAHUAbQAxACAALQAgAEkATgBUACgAXwBuAHUAbQAxACkALABcAG4AIAAgACAAIAAgACAAIAAgACAAIAAgACAAIAAgACAAIAAgACAAIAAgACAAIAAgACAAXwBzAGgAaQBmAHQALAAgAEkARgBFAFIAUgBPAFIAKABDAEUASQBMAEkATgBHACgALQBMAE8ARwAxADAAKABfAGYAcgBhAGMAMQApACwAIAAxACkAIAAtACAAMQAsACAAMAApACwAXABuACAAIAAgACAAIAAgACAAIAAgACAAIAAgACAAIAAgACAAIAAgACAAIAAgACAAIAAgAF8AbgB1AG0AMgAsACAAXwBuAHUAbQAxACAAKgAgAFAATwBXAEUAUgAoADEAMAAsACAAXwBzAGgAaQBmAHQAKQAsAFwAbgAgACAAIAAgACAAIAAgACAAIAAgACAAIAAgACAAIAAgACAAIAAgACAAIAAgACAAIABfAHMATgB1AG0AMgAsACAAVABFAFgAVAAoAF8AbgB1AG0AMgAsAFwAIgAwAC4AMAAwADAAMAAwADAAMAAwADAAMAAwADAAMAAwADAAXAAiACkALABcAG4AIAAgACAAIAAgACAAIAAgACAAIAAgACAAIAAgACAAIAAgACAAIAAgACAAIAAgACAAXwBzAEYAcgBhAGMALAAgAFIASQBHAEgAVAAoAF8AcwBOAHUAbQAyACwAIAAxADUAKQAsAFwAbgAgACAAIAAgACAAIAAgACAAIAAgACAAIAAgACAAIAAgACAAIAAgACAAIAAgACAAIABJAEYAKABfAHMARgByAGEAYwAgAD0AIABcACIAMAAwADAAMAAwADAAMAAwADAAMAAwADAAMAAwADAAXAAiACwAIAAwACwAXABuACAAIAAgACAAIAAgACAAIAAgACAAIAAgACAAIAAgACAAIAAgACAAIAAgACAAIAAgACAAIAAgACAATABFAFQAKABcAG4AIAAgACAAIAAgACAAIAAgACAAIAAgACAAIAAgACAAIAAgACAAIAAgACAAIAAgACAAIAAgACAAIAAgACAAIAAgAF8AbABhAHMAdAAsACAAUgBFAEQAVQBDAEUAKABcACIAXAAiACwAIABTAEUAUQBVAEUATgBDAEUAKAAxADUALAAsADEANQAsACAALQAxACkALABcAG4AIAAgACAAIAAgACAAIAAgACAAIAAgACAAIAAgACAAIAAgACAAIAAgACAAIAAgACAAIAAgACAAIAAgACAAIAAgACAAIAAgACAATABBAE0AQgBEAEEAKABfAGEAYwBjACwAIABfAGMAdQByAHIALABcAG4AIAAgACAAIAAgACAAIAAgACAAIAAgACAAIAAgACAAIAAgACAAIAAgACAAIAAgACAAIAAgACAAIAAgACAAIAAgACAAIAAgACAAIAAgACAAIABJAEYAKABfAGEAYwBjACAAPAA+ACAAXAAiAFwAIgAsACAAXwBhAGMAYwAsAFwAbgAgACAAIAAgACAAIAAgACAAIAAgACAAIAAgACAAIAAgACAAIAAgACAAIAAgACAAIAAgACAAIAAgACAAIAAgACAAIAAgACAAIAAgACAAIAAgACAAIAAgACAASQBGACgATQBJAEQAKABfAHMARgByAGEAYwAsACAAXwBjAHUAcgByACwAIAAxACkAIAA9ACAAXAAiADAAXAAiACwAIABcACIAXAAiACwAIABfAGMAdQByAHI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AsAFwAbgAgACAAIAAgACAAIAAgACAAIAAgACAAIAAgACAAIAAgACAAIAAgACAAIAAgACAAIAAgACAAIAAgACAAIAAgACAAXwBsAGEAcwB0ACAAKwAgAF8AcwBoAGkAZgB0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PAFIARABJAE4AQQBMAF8AVgBBAEwAVQBFAFwAbgBcAG4AUgBlAHQAdQByAG4AcwAgAHQAaABlACAAcABvAHMAaQB0AGkAdgBlACAAaQBuAHQAZQBnAGUAcgAgAHYAYQBsAHUAZQAgAG8AZgAgAGEAbgAgAG8AcgBkAGkAbgBhAGwAIAByAGUAcAByAGUAcwBlAG4AdABlAGQAIABhAHMAIAB0AGUAeAB0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MAAuAC4AXQ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HgAcAByAGUAcwBzAGkAbwBuACAAfAAgAHYAYQByAGkAYQBuAHQAIAB8ACAATwByAGQAaQBuAGEAbAAgAHIAZQBwAHIAZQBzAGUAbgB0AGEAdABpAG8Ab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wBSAEQASQBOAEEATABfAFYAQQBMAFUARQAgAD0AIABMAEEATQBCAEQAQQAoAEUAeABwAHIAZQBzAHMAaQBvAG4ALABcAG4AIAAgACAAIABJAEYAKABJAFMARQBSAFIATwBSACgARQB4AHAAcgBlAHMAcwBpAG8AbgApACwAIABFAHgAcAByAGUAcwBzAGkAbwBuACAAKgAgAHsAMQB9ACwAXABuACAAIAAgACAAIAAgACAAIABJAEYAKABFAHgAcAByAGUAcwBzAGkAbwBuACAAPQAgAFwAIgBcACIALAAgAFwAIgBcACIALABcAG4AIAAgACAAIAAgACAAIAAgACAAIAAgACAASQBGACgASQBTAE4AVQBNAEIARQBSACgARQB4AHAAcgBlAHMAcwBpAG8AbgApACwAIABJAEYAKABFAHgAcAByAGUAcwBzAGkAbwBuACAAPAAgADAALAAgAHsAIwBOAFUATQAhAH0ALAAgAEkATgBUACgARQB4AHAAcgBlAHMAcwBpAG8AbgApACkALABcAG4AIAAgACAAIAAgACAAIAAgACAAIAAgACAAIAAgACAAIABJAEYAKABOAE8AVAAoAEYATgAuAFYAQQBMAEkARABBAFQARQBfAEMASABBAFIAUwBFAFQAKABFAHgAcAByAGUAcwBzAGkAbwBuACwAIABcACIAMAAxADIAMwA0ADUANgA3ADgAOQAsAC4AZABoAG4AcgBzAHQAXAAiACkAKQAsACAAewAjAFYAQQBMAFUARQAhAH0ALABcAG4AIAAgACAAIAAgACAAIAAgACAAIAAgACAAIAAgACAAIAAgACAAIAAgAEwARQBUACgAXABuACAAIAAgACAAIAAgACAAIAAgACAAIAAgACAAIAAgACAAIAAgACAAIAAgACAAIAAgAF8AdgBhAGwALAAgAFYAQQBMAFUARQAoAEUAeABwAHIAZQBzAHMAaQBvAG4AKQAsAFwAbgAgACAAIAAgACAAIAAgACAAIAAgACAAIAAgACAAIAAgACAAIAAgACAAIAAgACAAIABJAEYAKABJAFMATgBVAE0AQgBFAFIAKABfAHYAYQBsACkALAAgAEkARgAoAF8AdgBhAGwAIAA8ACAAMAAsACAAewAjAE4AVQBNACEAfQAsACAASQBOAFQAKABfAHYAYQBsACkAKQAsAFwAbgAgACAAIAAgACAAIAAgACAAIAAgACAAIAAgACAAIAAgACAAIAAgACAAIAAgACAAIAAgACAAIAAgAEkARgAoAEwARQBOACgARQB4AHAAcgBlAHMAcwBpAG8AbgApACAAPAAgADMALAAgAHsAIwBWAEEATABVAEUAIQB9ACwAXABuACAAIAAgACAAIAAgACAAIAAgACAAIAAgACAAIAAgACAAIAAgACAAIAAgACAAIAAgACAAIAAgACAAIAAgACAAIABMAEUAVAAoAFwAbgAgACAAIAAgACAAIAAgACAAIAAgACAAIAAgACAAIAAgACAAIAAgACAAIAAgACAAIAAgACAAIAAgACAAIAAgACAAIAAgACAAIABfAG8AcgBkAGkAbgBhAGwAVgBhAGwALAAgAFYAQQBMAFUARQAoAEwARQBGAFQAKABFAHgAcAByAGUAcwBzAGkAbwBuACwAIABMAEUATgAoAEUAeABwAHIAZQBzAHMAaQBvAG4AKQAgAC0AIAAyACkAKQAsAFwAbgAgACAAIAAgACAAIAAgACAAIAAgACAAIAAgACAAIAAgACAAIAAgACAAIAAgACAAIAAgACAAIAAgACAAIAAgACAAIAAgACAAIABJAEYAKABOAE8AVAAoAEkAUwBOAFUATQBCAEUAUgAoAF8AbwByAGQAaQBuAGEAbABWAGEAbAApACkALAAgAHsAIwBWAEEATABVAEUAIQB9ACwAXABuACAAIAAgACAAIAAgACAAIAAgACAAIAAgACAAIAAgACAAIAAgACAAIAAgACAAIAAgACAAIAAgACAAIAAgACAAIAAgACAAIAAgACAAIAAgACAASQBGACgAXwBvAHIAZABpAG4AYQBsAFYAYQBsACAAPAAgADAALAAgAHsAIwBOAFUATQAhAH0ALABcAG4AIAAgACAAIAAgACAAIAAgACAAIAAgACAAIAAgACAAIAAgACAAIAAgACAAIAAgACAAIAAgACAAIAAgACAAIAAgACAAIAAgACAAIAAgACAAIAAgACAAIAAgAEkARgAoAE4ATwBUACgARgBOAC4ASQBTAF8ASQBOAFQARQBHAEUAUgAoAF8AbwByAGQAaQBuAGEAbABWAGEAbAApACkALAAgAHsAIwBOAFUATQAhAH0ALABcAG4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BfAHMAZgB4ACwAIABSAEkARwBIAFQAKABFAHgAcAByAGUAcwBzAGkAbwBuACwAIAAyACkALABcAG4AIAAgACAAIAAgACAAIAAgACAAIAAgACAAIAAgACAAIAAgACAAIAAgACAAIAAgACAAIAAgACAAIAAgACAAIAAgACAAIAAgACAAIAAgACAAIAAgACAAIAAgACAAIAAgACAAIAAgACAAIABfAGQAaQBnADIALAAgAE0ATwBEACgASQBOAFQAKABfAG8AcgBkAGkAbgBhAGwAVgBhAGwAIAAvACAAMQAwACkALAAgADEAMAApACwAXABuACAAIAAgACAAIAAgACAAIAAgACAAIAAgACAAIAAgACAAIAAgACAAIAAgACAAIAAgACAAIAAgACAAIAAgACAAIAAgACAAIAAgACAAIAAgACAAIAAgACAAIAAgACAAIAAgACAAIAAgACAASQBGACgAKABfAGQAaQBnADIAIAA9ACAAMQApACAAKgAgACgAXwBzAGYAeAAgAD0AIABcACIAdABoAFwAIgApACwAIABfAG8AcgBkAGkAbgBhAGwAVgBhAGwALABcAG4AIAAgACAAIAAgACAAIAAgACAAIAAgACAAIAAgACAAIAAgACAAIAAgACAAIAAgACAAIAAgACAAIAAgACAAIAAgACAAIAAgACAAIAAgACAAIAAgACAAIAAgACAAIAAgACAAIAAgACAAIAAgACAAIAAgAEwARQBUACgAXABuACAAIAAgACAAIAAgACAAIAAgACAAIAAgACAAIAAgACAAIAAgACAAIAAgACAAIAAgACAAIAAgACAAIAAgACAAIAAgACAAIAAgACAAIAAgACAAIAAgACAAIAAgACAAIAAgACAAIAAgACAAIAAgACAAIAAgACAAIAAgAF8AZABpAGcAMQAsACAATQBPAEQAKABfAG8AcgBkAGkAbgBhAGwAVgBhAGwALAAgADEAMAApACwAXABuACAAIAAgACAAIAAgACAAIAAgACAAIAAgACAAIAAgACAAIAAgACAAIAAgACAAIAAgACAAIAAgACAAIAAgACAAIAAgACAAIAAgACAAIAAgACAAIAAgACAAIAAgACAAIAAgACAAIAAgACAAIAAgACAAIAAgACAAIAAgAF8AYwBvAHIAcgBlAGMAdABTAGYAeAAsACAAUwBXAEkAVABDAEgAKABfAGQAaQBnADEALAAgADEALAAgAFwAIgBzAHQAXAAiACwAIAAyACwAIABcACIAbgBkAFwAIgAsACAAMwAsACAAXAAiAHIAZABcACIALAAgAFwAIgB0AGgAXAAiACkALABcAG4AIAAgACAAIAAgACAAIAAgACAAIAAgACAAIAAgACAAIAAgACAAIAAgACAAIAAgACAAIAAgACAAIAAgACAAIAAgACAAIAAgACAAIAAgACAAIAAgACAAIAAgACAAIAAgACAAIAAgACAAIAAgACAAIAAgACAAIAAgACAASQBGACgAXwBzAGYAeAAgAD0AIABfAGMAbwByAHIAZQBjAHQAUwBmAHgALAAgAF8AbwByAGQAaQBuAGEAbABWAGEAbAAsAFwAbgAgACAAIAAgACAAIAAgACAAIAAgACAAIAAgACAAIAAgACAAIAAgACAAIAAgACAAIAAgACAAIAAgACAAIAAgACAAIAAgACAAIAAgACAAIAAgACAAIAAgACAAIAAgACAAIAAgACAAIAAgACAAIAAgACAAIAAgACAAIAAgACAAIAAgAHsAIwBWAEEATABVAEUAIQB9AFwAbgAgACAAIAAgACAAIAAgACAAIAAgACAAIAAgACAAIAAgACAAIAAgACAAIAAgACAAIAAgACAAIAAgACAAIAAgACAAIAAgACAAIAAgACAAIAAgACAAIAAgACAAIAAgACAAIAAgACAAIAAgACAAIAAgACAAIAAgACAAIAApAFwAbgAgACAAIAAgACAAIAAgACAAIAAgACAAIAAgACAAIAAgACAAIAAgACAAIAAgACAAIAAgACAAIAAgACAAIAAgACAAIAAgACAAIAAgACAAIAAgACAAIAAgACAAIAAgACAAIAAgACAAIAAgACAAIAAgACAAKQBcAG4AIAAgACAAIAAgACAAIAAgACAAIAAgACAAIAAgACAAIAAgACAAIAAgACAAIAAgACAAIAAgACAAIAAgACAAIAAgACAAIAAgACAAIAAgACAAIAAgACAAIAAgACAAIAAgACAAIAAgACAAIAApAFwAbgAgACAAIAAgACAAIAAgACAAIAAgACAAIAAgACAAIAAgACAAIAAgACAAIAAgACAAIAAgACAAIAAgACAAIAAgACAAIAAgACAAIAAgACAAIAAgACAAIAAgACAAIAAgACAAIAAp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PAFIARABJAE4AQQBMAFwAbgBcAG4AUgBlAHQAdQByAG4AcwAgAGEAbgAgAG8AcgBkAGkAbgBhAGwAIAB0AGUAeAB0ACAAcgBlAHAAcgBlAHMAZQBuAHQAYQB0AGkAbwBuACAAbwBmACAAYQAgAHAAbwBzAGkAdABpAHYAZQAgAGkAbgB0AGUAZwBlAHIAIAB2AGEAbAB1AGU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8AcgBkAGkAbgBhAGwAIAByAGUAcAByAGUAcwBlAG4AdABhAHQAaQBvAG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OACAAfAAgAGkAbgB0AGUAZwBlAHIAIABbADAALgAuAF0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E8AUgBEAEkATgBBAEwAIAA9ACAATABBAE0AQgBEAEEAKABOACwAXABuACAAIAAgACAASQBGACgASQBTAEUAUgBSAE8AUgAoAE4AKQAsACAATgAgACoAIAB7ADEAfQAsAFwAbgAgACAAIAAgACAAIAAgACAASQBGACgATgAgAD0AIABcACIAXAAiACwAIABcACIAXAAiACwAXABuACAAIAAgACAAIAAgACAAIAAgACAAIAAgAEwARQBUACgAXABuACAAIAAgACAAIAAgACAAIAAgACAAIAAgACAAIAAgACAAXwBuAG8AbQBpAG4AYQBsAE4AdQBtACwAIABJAEYAKABJAFMATgBVAE0AQgBFAFIAKABOACkALAAgAE4ALAAgAFYAQQBMAFUARQAoAE4AKQApACwAXABuACAAIAAgACAAIAAgACAAIAAgACAAIAAgACAAIAAgACAASQBGACgATgBPAFQAKABJAFMATgBVAE0AQgBFAFIAKABfAG4AbwBtAGkAbgBhAGwATgB1AG0AKQApACwAIAB7ACMAVgBBAEwAVQBFACEAfQAsAFwAbgAgACAAIAAgACAAIAAgACAAIAAgACAAIAAgACAAIAAgACAAIAAgACAASQBGACgAXwBuAG8AbQBpAG4AYQBsAE4AdQBtACAAPAAgADAALAAgAHsAIwBOAFUATQAhAH0ALABcAG4AIAAgACAAIAAgACAAIAAgACAAIAAgACAAIAAgACAAIAAgACAAIAAgACAAIAAgACAASQBGACgATgBPAFQAKABGAE4ALgBJAFMAXwBJAE4AVABFAEcARQBSACgAXwBuAG8AbQBpAG4AYQBsAE4AdQBtACkAKQAsACAAewAjAE4AVQBNACEAfQAsAFwAbgAgACAAIAAgACAAIAAgACAAIAAgACAAIAAgACAAIAAgACAAIAAgACAAIAAgACAAIAAgACAAIAAgAEwARQBUACgAXABuACAAIAAgACAAIAAgACAAIAAgACAAIAAgACAAIAAgACAAIAAgACAAIAAgACAAIAAgACAAIAAgACAAIAAgACAAIABfAG4AdQBtAFAAYQByAHQALAAgAFQARQBYAFQAKABfAG4AbwBtAGkAbgBhAGwATgB1AG0ALAAgAFwAIgAjACwAIwAjADAAXAAiACkALABcAG4AIAAgACAAIAAgACAAIAAgACAAIAAgACAAIAAgACAAIAAgACAAIAAgACAAIAAgACAAIAAgACAAIAAgACAAIAAgAF8AZABpAGcAMgAsACAATQBPAEQAKABJAE4AVAAoAF8AbgBvAG0AaQBuAGEAbABOAHUAbQAgAC8AIAAxADAAKQAsACAAMQAwACkALABcAG4AIAAgACAAIAAgACAAIAAgACAAIAAgACAAIAAgACAAIAAgACAAIAAgACAAIAAgACAAIAAgACAAIAAgACAAIAAgAF8AbwByAGQAaQBuAGEAbABQAGEAcgB0ACwAIABJAEYAKABfAGQAaQBnADIAIAA9ACAAMQAsACAAXAAiAHQAaABcACIALABcAG4AIAAgACAAIAAgACAAIAAgACAAIAAgACAAIAAgACAAIAAgACAAIAAgACAAIAAgACAAIAAgACAAIAAgACAAIAAgACAAIAAgACAATABFAFQAKABcAG4AIAAgACAAIAAgACAAIAAgACAAIAAgACAAIAAgACAAIAAgACAAIAAgACAAIAAgACAAIAAgACAAIAAgACAAIAAgACAAIAAgACAAIAAgACAAIABfAGQAaQBnADEALAAgAE0ATwBEACgAXwBuAG8AbQBpAG4AYQBsAE4AdQBtACwAIAAxADAAKQAsAFwAbgAgACAAIAAgACAAIAAgACAAIAAgACAAIAAgACAAIAAgACAAIAAgACAAIAAgACAAIAAgACAAIAAgACAAIAAgACAAIAAgACAAIAAgACAAIAAgAFMAVwBJAFQAQwBIACgAXwBkAGkAZwAxACwAIAAxACwAIABcACIAcwB0AFwAIgAsACAAMgAsACAAXAAiAG4AZABcACIALAAgADMALAAgAFwAIgByAGQAXAAiACwAIABcACIAdABoAFwAIgApAFwAbgAgACAAIAAgACAAIAAgACAAIAAgACAAIAAgACAAIAAgACAAIAAgACAAIAAgACAAIAAgACAAIAAgACAAIAAgACAAIAAgACAAIAApAFwAbgAgACAAIAAgACAAIAAgACAAIAAgACAAIAAgACAAIAAgACAAIAAgACAAIAAgACAAIAAgACAAIAAgACAAIAAgACAAKQAsAFwAbgAgACAAIAAgACAAIAAgACAAIAAgACAAIAAgACAAIAAgACAAIAAgACAAIAAgACAAIAAgACAAIAAgACAAIAAgACAAXwBuAHUAbQBQAGEAcgB0ACAAJgAgAF8AbwByAGQAaQBuAGEAbABQAGEAcgB0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VABFAFgAV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UwBDAEEAUABFAF8AUwBFAEEAUgBDAEgAXwBUAEUAUgBNAFwAbgBcAG4ARQBzAGMAYQBwAGUAcwAgAHcAaQBsAGQAYwBhAHIAZAAgAGMAaABhAHIAYQBjAHQAZQByAHMAIABpAG4AIABhACAAcwBlAGEAcgBjAGgAIABzAHQAcgBpAG4AZwAgAHQAbwAgAHAAZQByAGYAbwByAG0AIABhACAAbABpAHQAZQByAGEAbAAgAHQAZQB4AHQAIABtAGEAdABjAGgAIABpAG4AIABhACAAUwBFAEEAUgBDAEgAIABmAHUAbgBjAHQAaQBvAG4ALgBcAG4AfgAsACAAKgAgAGEAbgBkACAAPwAgAGMAaABhAHIAYQBjAHQAZQByAHMAIABhAHIAZQAgAGUAcwBjAGEAcABlAGQAIAB0AG8AIAB+AH4ALAAgAH4AKgAgAGEAbgBkACAAfgA/ACAAcgBlAHMAcABlAGMAdABpAHYAZQBsAHk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MAZQBhAHIAYwBoAFQAZQB4AHQAIAB8ACAAdABlAHgAdAAgACAAIAB8ACAAUwBlAGEAcgBjAGgAIAB0AGUAeAB0ACAAdABvACAAZQBzAGMAYQBwAG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UAUwBDAEEAUABFAF8AUwBFAEEAUgBDAEgAXwBUAEUAUgBNACAAPQAgAEwAQQBNAEIARABBACgAUwBlAGEAcgBjAGgAVABlAHgAdAAsAFwAbgAgACAAIAAgAFMAVQBCAFMAVABJAFQAVQBUAEUAKABTAFUAQgBTAFQASQBUAFUAVABFACgAUwBVAEIAUwBUAEkAVABVAFQARQAoAFMAZQBhAHIAYwBoAFQAZQB4AHQALAAgAFwAIgB+AFwAIgAsACAAXAAiAH4AfgBcACIAKQAsACAAXAAiACoAXAAiACwAIABcACIAfgAqAFwAIgApACwAIABcACIAPwBcACIALAAgAFwAIgB+AD8AXAAi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kATgBEAF8ATABJAFQARQBSAEEATABcAG4AXABuAEYAaQBuAGQAcwAgAHQAaABlACAAcABvAHMAaQB0AGkAbwBuACAAbwBmACAAYQAgAGwAaQB0AGUAcgBhAGwAIAB0AGUAeAB0ACAAcwB0AHIAaQBuAGcAIAB3AGkAdABoAGkAbgAgAGEAbgBvAHQAaABlAHIALgAgAEQAbwBlAHMAIABuAG8AdAAgAHMAdQBwAHAAbwByAHQAIAB3AGkAbABkAGMAYQByAGQAIABtAGEAdABjAGgAaQBuAGcALgBcAG4AQwBhAHMAZQAgAGkAbgBzAGUAbgBzAGkAdABpAHYAZQAgAGIAeQAgAGQAZQBmAGEAdQBsAHQALgBcAG4AXABuAEEAcgByAGEAeQAgAGMAbwBtAHAAYQB0AGkAYgBsAGUAOgAgAEYAaQBuAGQAVABlAHgAdAAgAG8AbgBsAHk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MAAgAGYAbwByACAAbgBvACAAbQBhAHQAYwBo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GkAbgBkAFQAZQB4AHQAIAAgACAAIAAgACAAIAAgAHwAIAB0AGUAeAB0ACAAIAAgACAAfAAgAFQAZQB4AHQAIAB0AG8AIABzAGUAYQByAGMAaAAgAGYAbwByAC4AXABuAFcAaQB0AGgAaQBuAFQAZQB4AHQAIAAgACAAIAAgACAAfAAgAHQAZQB4AHQAIAAgACAAIAB8ACAAVABlAHgAdAAgAHQAbwAgAGIAZQAgAHMAZQBhAHIAYwBoAGUAZAAuAFwAbgBbAEMAYQBzAGUAUwBlAG4AcwBpAHQAaQB2AGUAXQAgAHwAIABzAHcAaQB0AGMAaAAgACAAfAAgAE0AYQB0AGMAaAAgAG8AbgAgAGwAZQB0AHQAZQByACAAYwBhAHMAZQAuAFwAbgBbAFMAdABhAHIAdABQAG8AcwBpAHQAaQBvAG4AXQAgAHwAIABpAG4AdABlAGcAZQByACAAfAAgAFAAbwBzAGkAdABpAG8AbgAgAHQAbwAgAHMAdABhAHIAdAAgAHMAZQBhAHIAYwBoACAAZgByAG8AbQAuACAARABlAGYAYQB1AGwAdABzACAAdABvACAAMQ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kATgBEAF8ATABJAFQARQBSAEEATAAgAD0AIABMAEEATQBCAEQAQQAoAEYAaQBuAGQAVABlAHgAdAAsACAAVwBpAHQAaABpAG4AVABlAHgAdAAsACAAWwBDAGEAcwBlAFMAZQBuAHMAaQB0AGkAdgBlAF0ALAAgAFsAUwB0AGEAcgB0AFAAbwBzAGkAdABpAG8AbgBdACwAXABuACAAIAAgACAATABFAFQAKABcAG4AIAAgACAAIAAgACAAIAAgAF8AdwBpAHQAaABpAG4AVABlAHgAdAAsACAARgBOAC4ATgBVAEwATABJAEYAWQAoAEkATgBEAEUAWAAoAFcAaQB0AGgAaQBuAFQAZQB4AHQALAAgADEALAAgADEAKQApACwAXABuACAAIAAgACAAIAAgACAAIABfAGMAYQBzAGUAUwBlAG4AcwBpAHQAaQB2AGUALAAgAEkATgBEAEUAWAAoAEYATgAuAEMATwBFAFIAQwBFACgAQwBhAHMAZQBTAGUAbgBzAGkAdABpAHYAZQApACwAIAAxACwAIAAxACkALABcAG4AIAAgACAAIAAgACAAIAAgAF8AcwB0AGEAcgB0AFAAbwBzAGkAdABpAG8AbgAsACAATABFAFQAKABcAG4AIAAgACAAIAAgACAAIAAgACAAIAAgACAAXwBzAHAALAAgAEkATgBEAEUAWAAoAEYATgAuAEMATwBFAFIAQwBFACgAUwB0AGEAcgB0AFAAbwBzAGkAdABpAG8AbgApACwAIAAxACwAIAAxACkALABcAG4AIAAgACAAIAAgACAAIAAgACAAIAAgACAASQBGACgAXwBzAHAAIAA8ACAAMQAsACAAMQAsACAASQBOAFQAKABfAHMAcAApACkAXABuACAAIAAgACAAIAAgACAAIAApACwAXABuACAAIAAgACAAIAAgACAAIABJAEYAKABJAFMARQBSAFIATwBSACgARgBpAG4AZABUAGUAeAB0ACkALAAgADAALABcAG4AIAAgACAAIAAgACAAIAAgACAAIAAgACAASQBGACgASQBTAEUAUgBSAE8AUgAoAF8AdwBpAHQAaABpAG4AVABlAHgAdAApACwAIAAwACwAXABuACAAIAAgACAAIAAgACAAIAAgACAAIAAgACAAIAAgACAASQBGACgARgBpAG4AZABUAGUAeAB0ACAAPQAgAFwAIgBcACIALAAgADAALABcAG4AIAAgACAAIAAgACAAIAAgACAAIAAgACAAIAAgACAAIAAgACAAIAAgAEkARgAoAF8AdwBpAHQAaABpAG4AVABlAHgAdAAgAD0AIABcACIAXAAiACwAIAAwACwAXABuACAAIAAgACAAIAAgACAAIAAgACAAIAAgACAAIAAgACAAIAAgACAAIAAgACAAIAAgAEkARgAoAF8AYwBhAHMAZQBTAGUAbgBzAGkAdABpAHYAZQAsAFwAbgAgACAAIAAgACAAIAAgACAAIAAgACAAIAAgACAAIAAgACAAIAAgACAAIAAgACAAIAAgACAAIAAgAEkARgBFAFIAUgBPAFIAKABGAEkATgBEACgARgBpAG4AZABUAGUAeAB0ACwAIABfAHcAaQB0AGgAaQBuAFQAZQB4AHQALAAgAF8AcwB0AGEAcgB0AFAAbwBzAGkAdABpAG8AbgApACwAIAAwACkALABcAG4AIAAgACAAIAAgACAAIAAgACAAIAAgACAAIAAgACAAIAAgACAAIAAgACAAIAAgACAAIAAgACAAIABMAEUAVAAoAFwAbgAgACAAIAAgACAAIAAgACAAIAAgACAAIAAgACAAIAAgACAAIAAgACAAIAAgACAAIAAgACAAIAAgACAAIAAgACAAXwBlAHMAYwBhAHAAZQBkAEYAaQBuAGQAVABlAHgAdAAsACAARgBOAC4ARQBTAEMAQQBQAEUAXwBTAEUAQQBSAEMASABfAFQARQBSAE0AKABGAGkAbgBkAFQAZQB4AHQAKQAsAFwAbgAgACAAIAAgACAAIAAgACAAIAAgACAAIAAgACAAIAAgACAAIAAgACAAIAAgACAAIAAgACAAIAAgACAAIAAgACAASQBGAEUAUgBSAE8AUgAoAFMARQBBAFIAQwBIACgAXwBlAHMAYwBhAHAAZQBkAEYAaQBuAGQAVABlAHgAdAAsACAAXwB3AGkAdABoAGkAbgBUAGUAeAB0ACwAIABfAHMAdABhAHIAdABQAG8AcwBpAHQAaQBvAG4AKQAsACAAM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WAEEATABJAEQAQQBUAEUAXwBDAEgAQQBSAFMARQBUAFwAbgBcAG4AVgBhAGwAaQBkAGEAdABlAHMAIAB0AGgAYQB0ACAAdABoAGUAIABnAGkAdgBlAG4AIAB0AGUAeAB0ACAAbwBuAGwAeQAgAGMAbwBuAHQAYQBpAG4AcwAgAGMAaABhAHIAYQBjAHQAZQByAHMAIABpAG4AIAB0AGgAZQAgAHMAcABlAGMAaQBmAGkAZQBkACAAYwBoAGEAcgBhAGMAdABlAHIAIABzAGUAdAAuAFwAbgBNAGEAdABjAGgAaQBuAGcAIABpAHMAIABjAGEAcwBlAC0AaQBuAHMAZQBuAHMAaQB0AGkAdgBlACAAYgB5ACAAZABlAGYAYQB1AGwAdAAuAFwAbgBcAG4AQQByAHIAYQB5ACAAYwBvAG0AcABhAHQAaQBiAGwAZQA6ACAAVABlAHgAdABWAGEAbAB1AGUAIABwAGEAcgBhAG0AZQB0AGUAcgAgAG8AbgBsAHk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lAHgAdABWAGEAbAB1AGUAIAAgACAAIAAgACAAIAB8ACAAdABlAHgAdAAgACAAIAB8ACAAVABlAHgAdAAgAHQAbwAgAHYAYQBsAGkAZABhAHQAZQBcAG4AQwBoAGEAcgBTAGUAdAAgACAAIAAgACAAIAAgACAAIAB8ACAAdABlAHgAdAAgACAAIAB8ACAAVgBhAGwAaQBkACAAYwBoAGEAcgBhAGMAdABlAHIAcwBcAG4AWwBDAGEAcwBlAFMAZQBuAHMAaQB0AGkAdgBlAF0AIAB8ACAAcwB3AGkAdABjAGgAIAB8ACAATQBhAHQAYwBoACAAbwBuACAAbABlAHQAdABlAHIAIABjAGEAcwBl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WAEEATABJAEQAQQBUAEUAXwBDAEgAQQBSAFMARQBUACAAPQAgAEwAQQBNAEIARABBACgAVABlAHgAdABWAGEAbAB1AGUALAAgAEMAaABhAHIAUwBlAHQALAAgAFsAQwBhAHMAZQBTAGUAbgBzAGkAdABpAHYAZQBdACwAXABuACAAIAAgACAATABFAFQAKABcAG4AIAAgACAAIAAgACAAIAAgAF8AaQBnAG4AbwByAGUAQwBhAHMAZQAsACAARgBOAC4AQwBPAEUAUgBDAEUAKABDAGEAcwBlAFMAZQBuAHMAaQB0AGkAdgBlACkAIAA9ACAAMAAsAFwAbgAgACAAIAAgACAAIAAgACAAXwBjAGgAYQByAHMALAAgAFwAIgBcACIAIAAmACAASQBGACgAXwBpAGcAbgBvAHIAZQBDAGEAcwBlACwAIABVAFAAUABFAFIAKABDAGgAYQByAFMAZQB0ACkALAAgAEMAaABhAHIAUwBlAHQAKQAsAFwAbgAgACAAIAAgACAAIAAgACAAXwB4AHAAYQB0AGgALAAgAFwAIgAvAC8AcwBbAHQAcgBhAG4AcwBsAGEAdABlACgALgAsACcAXAAiACAAJgAgAF8AYwBoAGEAcgBzACAAJgAgAFwAIgAnACwAJwAnACkAPQAnACcAXQBcACIALABcAG4AIAAgACAAIAAgACAAIAAgAFwAbgAgACAAIAAgACAAIAAgACAAZgBuAFYAYQBsAGkAZABhAHQAZQBDAGgAYQByAFMAZQB0ACwAIABMAEEATQBCAEQAQQAoAF8AdABlAHgAdABFAGwAZQBtAGUAbgB0ACwAXABuACAAIAAgACAAIAAgACAAIAAgACAAIAAgAEkARgAoAF8AYwBoAGEAcgBzACAAPQAgAFwAIgBcACIALAAgAEYAQQBMAFMARQAsAFwAbgAgACAAIAAgACAAIAAgACAAIAAgACAAIAAgACAAIAAgAEkARgAoAEYATgAuAEkAUwBfAEUATQBQAFQAWQAoAF8AdABlAHgAdABFAGwAZQBtAGUAbgB0ACkALAAgAEYAQQBMAFMARQAsAFwAbgAgACAAIAAgACAAIAAgACAAIAAgACAAIAAgACAAIAAgACAAIAAgACAATABFAFQAKABcAG4AIAAgACAAIAAgACAAIAAgACAAIAAgACAAIAAgACAAIAAgACAAIAAgACAAIAAgACAAXwB0AGUAeAB0AEUAbABlAG0AZQBuAHQAQwBhAHMAZQBkACwAIABJAEYAKABfAGkAZwBuAG8AcgBlAEMAYQBzAGUALAAgAFUAUABQAEUAUgAoAF8AdABlAHgAdABFAGwAZQBtAGUAbgB0ACkALAAgAF8AdABlAHgAdABFAGwAZQBtAGUAbgB0ACkALABcAG4AIAAgACAAIAAgACAAIAAgACAAIAAgACAAIAAgACAAIAAgACAAIAAgACAAIAAgACAAXwBlAHMAYwBhAHAAZQBUAGUAeAB0ACwAIABTAFUAQgBTAFQASQBUAFUAVABFACgAUwBVAEIAUwBUAEkAVABVAFQARQAoAF8AdABlAHgAdABFAGwAZQBtAGUAbgB0AEMAYQBzAGUAZAAsACAAXAAiACYAXAAiACwAIABcACIAJgBhAG0AcAA7AFwAIgApACwAIABcACIAPABcACIALAAgAFwAIgAmAGwAdAA7AFwAIgApACwAXABuACAAIAAgACAAIAAgACAAIAAgACAAIAAgACAAIAAgACAAIAAgACAAIAAgACAAIAAgAF8AeABtAGwALAAgAFwAIgA8AHgAbQBsAD4APABzAD4AXAAiACAAJgAgAF8AZQBzAGMAYQBwAGUAVABlAHgAdAAgACYAIABcACIAPAAvAHMAPgA8AC8AeABtAGwAPgBcACIALABcAG4AIAAgACAAIAAgACAAIAAgACAAIAAgACAAIAAgACAAIAAgACAAIAAgACAAIAAgACAATgBPAFQAKABJAFMARQBSAFIATwBSACgARgBJAEwAVABFAFIAWABNAEwAKABfAHgAbQBsACwAIABfAHgAcABhAHQAaAApACkAKQBcAG4AIAAgACAAIAAgACAAIAAgACAAIAAgACAAIAAgACAAIAAgACAAIAAgACkAXABuACAAIAAgACAAIAAgACAAIAAgACAAIAAgACAAIAAgACAAKQBcAG4AIAAgACAAIAAgACAAIAAgACAAIAAgACAAKQBcAG4AIAAgACAAIAAgACAAIAAgACkALABcAG4AXABuACAAIAAgACAAIAAgACAAIABNAEEAUAAoAEYATgAuAE4AVQBMAEwASQBGAFkAKABUAGUAeAB0AFYAYQBsAHUAZQApACwAXABuACAAIAAgACAAIAAgACAAIAAgACAAIAAgAEwAQQBNAEIARABBACgAXwBlAGwAZQBtAGUAbgB0ACwAXABuACAAIAAgACAAIAAgACAAIAAgACAAIAAgACAAIAAgACAAZgBuAFYAYQBsAGkAZABhAHQAZQBDAGgAYQByAFMAZQB0ACgAXwBlAGwAZQBtAGUAbgB0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SAEUAUABMAEEAQwBFAF8AQwBIAEEAUgBTAFwAbgBcAG4AUgBlAHAAbABhAGMAZQBzACAAZQBhAGMAaAAgAGkAbgBzAHQAYQBuAGMAZQAgAG8AZgAgAGEAIABzAGUAdAAgAG8AZgAgAGMAaABhAHIAYQBjAHQAZQByAHMAIAB3AGkAdABoAGkAbgAgAHQAZQB4AHQAIAB3AGkAdABoACAAYQBuAG8AdABoAGUAcgAgAGMAaABhAHIAYQBjAHQAZQByAC4AXABuAE0AYQB0AGMAaABpAG4AZwAgAGkAcwAgAGMAYQBzAGUALQBpAG4AcwBlAG4AcwBpAHQAaQB2AGUAIABiAHkAIABkAGUAZgBhAHUAbAB0AC4AIABOAG8AdABlACAAYwBhAG4AIABiAGUAIAB1AHMAZQBkACAAdABvACAAcgBlAG0AbwB2AGUAIABjAGgAYQByAGEAYwB0AGUAcgBzACAAYgB5ACAAcwB1AHAAcABsAHkAaQBuAGcAIABhAG4AIABlAG0AcAB0AHkAIABDAGgAYQByAFIAZQBwAGwAYQBjAGUAVwBpAHQAaAAuAFwAbgBcAG4AQQByAHIAYQB5ACAAYwBvAG0AcABhAHQAaQBiAGwAZQA6ACAAVABlAHgAdABWAGEAbAB1AGUAIABwAGEAcgBhAG0AZQB0AGUAcgAgAG8AbgBsAHk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lAHgAdAAgAFYAYQBsAHUAZQAgACAAIAAgACAAIAB8ACAAdABlAHgAdAAgACAAIAB8ACAAVABlAHgAdAAgAHcAaQB0AGgAaQBuACAAdwBoAGkAYwBoACAAdABvACAAcgBlAHAAbABhAGMAZQAgAGMAaABhAHIAYQBjAHQAZQByAHMAXABuAEMAaABhAHIAUwBlAHQAIAAgACAAIAAgACAAIAAgACAAfAAgAHQAZQB4AHQAIAAgACAAfAAgAFMAZQB0ACAAbwBmACAAYwBoAGEAcgBhAGMAdABlAHIAcwAgAHQAbwAgAGIAZQAgAHIAZQBwAGwAYQBjAGUAZABcAG4AQwBoAGEAcgBSAGUAcABsAGEAYwBlAFcAaQB0AGgAIAB8ACAAdABlAHgAdAAgACAAIAB8ACAAVABhAHIAZwBlAHQAIABjAGgAYQByAGEAYwB0AGUAcgAgAHcAaQB0AGgAIAB3AGgAaQBjAGgAIAB0AG8AIAByAGUAcABsAGEAYwBlACAAZQBhAGMAaAAgAGMAaABhAHIAYQBjAHQAZQByACAAaQBuACAAQwBoAGEAcgBTAGUAdABcAG4AWwBDAGEAcwBlAFMAZQBuAHMAaQB0AGkAdgBlAF0AIAB8ACAAcwB3AGkAdABjAGgAIAB8ACAATQBhAHQAYwBoACAAbwBuACAAbABlAHQAdABlAHIAIABjAGEAcwBl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SAEUAUABMAEEAQwBFAF8AQwBIAEEAUgBTACgAXAAiAGEAYgBjADoAZABlAGYALwBnAC8AaABcACIALAAgAFwAIgA6AC8AXAAiACwAIABcACIAXAAiACkAXABuAFIAZQB0AHUAcgBuAHMAOgAgAGEAYgBjAGQAZQBmAGcAaABcAG4AXABuAFIARQBQAEwAQQBDAEUAXwBDAEgAQQBSAFMAKABcACIAYQBiAGMAOgBkAGUAZgAvAGcALwBoAFwAIgAsACAAXAAiADoALwBcACIALAAgAFwAIgBfAFwAIgApAFwAbgBSAGUAdAB1AHIAbgBzADoAIABhAGIAYwBfAGQAZQBmAF8AZwBfAGg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IARQBQAEwAQQBDAEUAXwBDAEgAQQBSAFMAIAA9ACAATABBAE0AQgBEAEEAKABUAGUAeAB0AFYAYQBsAHUAZQAsACAAQwBoAGEAcgBTAGUAdAAsACAAQwBoAGEAcgBSAGUAcABsAGEAYwBlAFcAaQB0AGgALAAgAFsAQwBhAHMAZQBTAGUAbgBzAGkAdABpAHYAZQBdACwAXABuACAAIAAgACAATABFAFQAKABcAG4AIAAgACAAIAAgACAAIAAgAF8AYwBoAGEAcgBTAGUAdAAsACAARgBOAC4ATgBVAEwATABJAEYAWQAoAEMAaABhAHIAUwBlAHQAKQAsAFwAbgAgACAAIAAgACAAIAAgACAAXwBjAGgAYQByAE4AZQB3ACwAIABMAEUARgBUACgAQwBoAGEAcgBSAGUAcABsAGEAYwBlAFcAaQB0AGgAKQAsAFwAbgAgACAAIAAgACAAIAAgACAAXwBpAGcAbgBvAHIAZQBDAGEAcwBlACwAIABGAE4ALgBDAE8ARQBSAEMARQAoAEMAYQBzAGUAUwBlAG4AcwBpAHQAaQB2AGUAKQAgAD0AIAAwACwAXABuACAAIAAgACAAIAAgACAAIABcAG4AIAAgACAAIAAgACAAIAAgAGYAbgBSAGUAcABsAGEAYwBlAEMAaABhAHIAcwAsACAATABBAE0AQgBEAEEAKABfAHQAZQB4AHQARQBsAGUAbQBlAG4AdAAsAFwAbgAgACAAIAAgACAAIAAgACAAIAAgACAAIABJAEYAKABfAGMAaABhAHIAUwBlAHQAIAA9ACAAXAAiAFwAIgAsACAAXwB0AGUAeAB0AEUAbABlAG0AZQBuAHQALABcAG4AIAAgACAAIAAgACAAIAAgACAAIAAgACAAIAAgACAAIABJAEYAKABfAHQAZQB4AHQARQBsAGUAbQBlAG4AdAAgAD0AIABcACIAXAAiACwAIABcACIAXAAiACwAXABuACAAIAAgACAAIAAgACAAIAAgACAAIAAgACAAIAAgACAAIAAgACAAIABJAEYAKABfAGkAZwBuAG8AcgBlAEMAYQBzAGUALABcAG4AIAAgACAAIAAgACAAIAAgACAAIAAgACAAIAAgACAAIAAgACAAIAAgACAAIAAgACAAUgBFAEQAVQBDAEUAKABfAHQAZQB4AHQARQBsAGUAbQBlAG4AdAAsACAAUwBFAFEAVQBFAE4AQwBFACgATABFAE4AKABfAGMAaABhAHIAUwBlAHQAKQApACwAXABuACAAIAAgACAAIAAgACAAIAAgACAAIAAgACAAIAAgACAAIAAgACAAIAAgACAAIAAgACAAIAAgACAATABBAE0AQgBEAEEAKABhAGMAYwAsACAAYwB1AHIAcgAsAFwAbgAgACAAIAAgACAAIAAgACAAIAAgACAAIAAgACAAIAAgACAAIAAgACAAIAAgACAAIAAgACAAIAAgACAAIAAgACAATABFAFQAKABcAG4AIAAgACAAIAAgACAAIAAgACAAIAAgACAAIAAgACAAIAAgACAAIAAgACAAIAAgACAAIAAgACAAIAAgACAAIAAgACAAIAAgACAAXwBjAGgAYQByAEwALAAgAEwATwBXAEUAUgAoAE0ASQBEACgAXwBjAGgAYQByAFMAZQB0ACwAIABjAHUAcgByACwAIAAxACkAKQAsAFwAbgAgACAAIAAgACAAIAAgACAAIAAgACAAIAAgACAAIAAgACAAIAAgACAAIAAgACAAIAAgACAAIAAgACAAIAAgACAAIAAgACAAIABfAHQAZQB4AHQARQBsAGUAbQBlAG4AdABMACwAIABTAFUAQgBTAFQASQBUAFUAVABFACgAYQBjAGMALAAgAF8AYwBoAGEAcgBMACwAIABfAGMAaABhAHIATgBlAHcAKQAsAFwAbgAgACAAIAAgACAAIAAgACAAIAAgACAAIAAgACAAIAAgACAAIAAgACAAIAAgACAAIAAgACAAIAAgACAAIAAgACAAIAAgACAAIABTAFUAQgBTAFQASQBUAFUAVABFACgAXwB0AGUAeAB0AEUAbABlAG0AZQBuAHQATAAsACAAVQBQAFAARQBSACgAXwBjAGgAYQByAEwAKQAsACAAXwBjAGgAYQByAE4AZQB3ACkAXABuACAAIAAgACAAIAAgACAAIAAgACAAIAAgACAAIAAgACAAIAAgACAAIAAgACAAIAAgACAAIAAgACAAIAAgACAAIAApAFwAbgAgACAAIAAgACAAIAAgACAAIAAgACAAIAAgACAAIAAgACAAIAAgACAAIAAgACAAIAAgACAAIAAgACkAXABuACAAIAAgACAAIAAgACAAIAAgACAAIAAgACAAIAAgACAAIAAgACAAIAAgACAAIAAgACkALABcAG4AIAAgACAAIAAgACAAIAAgACAAIAAgACAAIAAgACAAIAAgACAAIAAgACAAIAAgACAAUgBFAEQAVQBDAEUAKABfAHQAZQB4AHQARQBsAGUAbQBlAG4AdAAsACAAUwBFAFEAVQBFAE4AQwBFACgATABFAE4AKABfAGMAaABhAHIAUwBlAHQAKQApACwAXABuACAAIAAgACAAIAAgACAAIAAgACAAIAAgACAAIAAgACAAIAAgACAAIAAgACAAIAAgACAAIAAgACAATABBAE0AQgBEAEEAKABhAGMAYwAsACAAYwB1AHIAcgAsAFwAbgAgACAAIAAgACAAIAAgACAAIAAgACAAIAAgACAAIAAgACAAIAAgACAAIAAgACAAIAAgACAAIAAgACAAIAAgACAAUwBVAEIAUwBUAEkAVABVAFQARQAoAGEAYwBjACwAIABNAEkARAAoAF8AYwBoAGEAcgBTAGUAdAAsACAAYwB1AHIAcgAsACAAMQApACwAIABfAGMAaABhAHIATgBlAHc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E0AQQBQACgARgBOAC4ATgBVAEwATABJAEYAWQAoAFQAZQB4AHQAVgBhAGwAdQBlACkALABcAG4AIAAgACAAIAAgACAAIAAgACAAIAAgACAATABBAE0AQgBEAEEAKABfAGUAbABlAG0AZQBuAHQALABcAG4AIAAgACAAIAAgACAAIAAgACAAIAAgACAAIAAgACAAIABmAG4AUgBlAHAAbABhAGMAZQBDAGgAYQByAHMAKABfAGUAbABlAG0AZQBuAHQ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MAVQBCAFMAVABJAFQAVQBUAEUAXwBJAFwAbgBcAG4AQwBhAHMAZQAtAGkAbgBzAGUAbgBzAGkAdABpAHYAZQAgAHMAdQBiAHMAdABpAHQAdQB0AGkAbwBuACAAbwBmACAAdABlAHgAdAAuACAAUwBpAG0AaQBsAGEAcgAgAHQAbwAgAFMAVQBCAFMAVABJAFQAVQBUAEUAIABmAHUAbgBjAHQAaQBvAG4AIAB3AGgAaQBjAGgAIABpAHMAIABjAGEAcwBlAC0AcwBlAG4AcwBpAHQAaQB2AGUALgBcAG4AXABuAEEAcgByAGEAeQAgAGMAbwBtAHAAYQB0AGkAYgBsAGUAOgAgAFQAZQB4AHQAVgBhAGwAdQBlACAAcABhAHIAYQBtAGUAdABlAHIAIABvAG4AbAB5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ZQB4AHQAVgBhAGwAdQBlACAAIAAgACAAIAB8ACAAdABlAHgAdAAgACAAIAAgAHwAIABUAGUAeAB0ACAAdwBpAHQAaABpAG4AIAB3AGgAaQBjAGgAIAB0AG8AIAByAGUAcABsAGEAYwBlACAAbQBhAHQAYwBoAGUAZAAgAHQAZQB4AHQAXABuAE8AbABkAFQAZQB4AHQAIAAgACAAIAAgACAAIAB8ACAAdABlAHgAdAAgACAAIAAgAHwAIABUAGUAeAB0ACAAdABvACAAYgBlACAAcgBlAHAAbABhAGMAZQBkAFwAbgBOAGUAdwBUAGUAeAB0ACAAIAAgACAAIAAgACAAfAAgAHQAZQB4AHQAIAAgACAAIAB8ACAAVABlAHgAdAAgAHcAaQB0AGgAIAB3AGgAaQBjAGgAIAB0AG8AIAByAGUAcABsAGEAYwBlACAATwBsAGQAVABlAHgAdABcAG4AWwBJAG4AcwB0AGEAbgBjAGUATgB1AG0AXQAgAHwAIABpAG4AdABlAGcAZQByACAAfAAgAFMAcABlAGMAaQBmAGkAeQAgAHcAaABpAGMAaAAgAG8AYwBjAHUAcgBhAG4AYwBlACAAdABvACAAcgBlAHAAbABhAGMAZQAuACAASQBmACAAbwBtAGkAdAB0AGUAZAAgAG8AcgAgADAAIAB0AGgAZQBuACAAYQBsAGwAIABvAGMAYwB1AHIAYQBuAGMAZQBzACAAYQByAGUAIAByAGUAcABsAGEAYwBlAGQALgBcAG4AIAAgACAAIAAgACAAIAAgACAAIAAgACAAIAAgAHwAIAAgACAAIAAgACAAIAAgACAAfAAgAE4AZQBnAGEAdABpAHYAZQAgAGkAbgBzAHQAYQBuAGMAZQAgAG0AYQB0AGMAaABlAHMAIABmAHIAbwBtACAAZQBuAGQ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VAEIAUwBUAEkAVABVAFQARQBfAEkAKABcACIAYQBiAGMAOgBkAGUAZgA6AGcAaABpADoAagBrAGwAXAAiACwAIABcACIAOgBcACIALAAgAFwAIgBcACIAKQBcAG4AUgBlAHQAdQByAG4AcwA6ACAAYQBiAGMAZABlAGYAZwBoAGkAagBrAGwAXABuAFwAbgBTAFUAQgBTAFQASQBUAFUAVABFAF8ASQAoAFwAIgBhAGIAYwA6AGQAZQBmADoAZwBoAGkAOgBqAGsAbABcACIALAAgAFwAIgA6AFwAIgAsACAAXAAiAC0AXAAiACwAIAAyACkAXABuAFIAZQB0AHUAcgBuAHMAOgAgAGEAYgBjADoAZABlAGYALQBnAGgAaQA6AGoAawBs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TAFUAQgBTAFQASQBUAFUAVABFAF8ASQAgAD0AIABMAEEATQBCAEQAQQAoAFQAZQB4AHQAVgBhAGwAdQBlACwAIABPAGwAZABUAGUAeAB0ACwAIABOAGUAdwBUAGUAeAB0ACwAIABbAEkAbgBzAHQAYQBuAGMAZQBOAHUAbQBdACwAXABuACAAIAAgACAATABFAFQAKABcAG4AIAAgACAAIAAgACAAIAAgAF8AbwBsAGQAVABlAHgAdAAsACAARgBOAC4ATgBVAEwATABJAEYAWQAoAE8AbABkAFQAZQB4AHQAKQAsAFwAbgAgACAAIAAgACAAIAAgACAAXwBzAGUAYQByAGMAaABUAGUAcgBtACwAIABGAE4ALgBFAFMAQwBBAFAARQBfAFMARQBBAFIAQwBIAF8AVABFAFIATQAoAF8AbwBsAGQAVABlAHgAdAApACwAXABuACAAIAAgACAAIAAgACAAIABfAG4AZQB3AFQAZQB4AHQALAAgAEYATgAuAE4AVQBMAEwASQBGAFkAKABOAGUAdwBUAGUAeAB0ACkALABcAG4AIAAgACAAIAAgACAAIAAgAF8AbwBsAGQATABlAG4ALAAgAEwARQBOACgAXwBvAGwAZABUAGUAeAB0ACkALABcAG4AIAAgACAAIAAgACAAIAAgAF8AbABlAG4ARABpAGYAZgAsACAATABFAE4AKABfAG4AZQB3AFQAZQB4AHQAKQAgAC0AIABfAG8AbABkAEwAZQBuACwAXABuACAAIAAgACAAIAAgACAAIABfAGkAbgBzAHQAYQBuAGMAZQAsACAASQBOAFQAKABGAE4ALgBDAE8ARQBSAEMARQAoAEkAbgBzAHQAYQBuAGMAZQBOAHUAbQApACkALABcAG4AIAAgACAAIAAgACAAIAAgAFwAbgAgACAAIAAgACAAIAAgACAAZgBuAFMAdQBiAHMAdABpAHQAdQB0AGUAXwBJACwAIABMAEEATQBCAEQAQQAoAF8AdABlAHgAdABFAGwAZQBtAGUAbgB0ACwAXABuACAAIAAgACAAIAAgACAAIAAgACAAIAAgAEkARgAoAF8AdABlAHgAdABFAGwAZQBtAGUAbgB0ACAAPQAgAFwAIgBcACIALAAgAFwAIgBcACIALABcAG4AIAAgACAAIAAgACAAIAAgACAAIAAgACAAIAAgACAAIABJAEYAKABfAG8AbABkAEwAZQBuACAAPQAgADAALAAgAF8AdABlAHgAdABFAGwAZQBtAGUAbgB0ACwAXABuACAAIAAgACAAIAAgACAAIAAgACAAIAAgACAAIAAgACAAIAAgACAAIABMAEUAVAAoAFwAbgAgACAAIAAgACAAIAAgACAAIAAgACAAIAAgACAAIAAgACAAIAAgACAAIAAgACAAIABfAG0AYQB4AEkAbgBzAHQAYQBuAGMAZQAsACAASQBOAFQAKABMAEUATgAoAF8AdABlAHgAdABFAGwAZQBtAGUAbgB0ACkAIAAvACAAXwBvAGwAZABMAGUAbgApACwAXABuACAAIAAgACAAIAAgACAAIAAgACAAIAAgACAAIAAgACAAIAAgACAAIAAgACAAIAAgAF8AcABvAHMALAAgAFMAQwBBAE4AKAAwACwAIABTAEUAUQBVAEUATgBDAEUAKAAxACwAIABfAG0AYQB4AEkAbgBzAHQAYQBuAGMAZQApACwAXABuACAAIAAgACAAIAAgACAAIAAgACAAIAAgACAAIAAgACAAIAAgACAAIAAgACAAIAAgACAAIAAgACAATABBAE0AQgBEAEEAKABfAGEAYwBjACwAIABfAGMAdQByAHIALABcAG4AIAAgACAAIAAgACAAIAAgACAAIAAgACAAIAAgACAAIAAgACAAIAAgACAAIAAgACAAIAAgACAAIAAgACAAIAAgAEkARgAoAF8AYQBjAGMAIAA9ACAAXAAiAFwAIgAsACAAXAAiAFwAIgAsACAASQBGAEUAUgBSAE8AUgAoAFMARQBBAFIAQwBIACgAXwBzAGUAYQByAGMAaABUAGUAcgBtACwAIABfAHQAZQB4AHQARQBsAGUAbQBlAG4AdAAsACAAXwBhAGMAYwAgACsAIAAxACkALAAgAFwAIgBcACIAKQApAFwAbgAgACAAIAAgACAAIAAgACAAIAAgACAAIAAgACAAIAAgACAAIAAgACAAIAAgACAAIAAgACAAIAAgACkAXABuACAAIAAgACAAIAAgACAAIAAgACAAIAAgACAAIAAgACAAIAAgACAAIAAgACAAIAAgACkALABcAG4AIAAgACAAIAAgACAAIAAgACAAIAAgACAAIAAgACAAIAAgACAAIAAgACAAIAAgACAAXwBjAG8AdQBuAHQALAAgAEMATwBVAE4AVAAoAF8AcABvAHMAKQAsAFwAbgAgACAAIAAgACAAIAAgACAAIAAgACAAIAAgACAAIAAgACAAIAAgACAAIAAgACAAIABJAEYAKABfAGMAbwB1AG4AdAAgAD0AIAAwACwAIABfAHQAZQB4AHQARQBsAGUAbQBlAG4AdAAsAFwAbgAgACAAIAAgACAAIAAgACAAIAAgACAAIAAgACAAIAAgACAAIAAgACAAIAAgACAAIAAgACAAIAAgAEkARgAoAEEAQgBTACgAXwBpAG4AcwB0AGEAbgBjAGUAKQAgAD4AIABfAGMAbwB1AG4AdAAsACAAXwB0AGUAeAB0AEUAbABlAG0AZQBuAHQALABcAG4AIAAgACAAIAAgACAAIAAgACAAIAAgACAAIAAgACAAIAAgACAAIAAgACAAIAAgACAAIAAgACAAIAAgACAAIAAgAEkARgAoAF8AaQBuAHMAdABhAG4AYwBlACAAPgAgADAALAAgAFIARQBQAEwAQQBDAEUAKABfAHQAZQB4AHQARQBsAGUAbQBlAG4AdAAsACAASQBOAEQARQBYACgAXwBwAG8AcwAsACAAMQAsACAAXwBpAG4AcwB0AGEAbgBjAGUAKQAsACAAXwBvAGwAZABMAGUAbgAsACAAXwBuAGUAdwBUAGUAeAB0ACkALABcAG4AIAAgACAAIAAgACAAIAAgACAAIAAgACAAIAAgACAAIAAgACAAIAAgACAAIAAgACAAIAAgACAAIAAgACAAIAAgACAAIAAgACAASQBGACgAXwBpAG4AcwB0AGEAbgBjAGUAIAA8ACAAMAAsACAAUgBFAFAATABBAEMARQAoAF8AdABlAHgAdABFAGwAZQBtAGUAbgB0ACwAIABJAE4ARABFAFgAKABfAHAAbwBzACwAIAAxACwAIABfAGMAbwB1AG4AdAAgACsAIABfAGkAbgBzAHQAYQBuAGMAZQAgACsAIAAxACkALAAgAF8AbwBsAGQATABlAG4ALAAgAF8AbgBlAHcAVABlAHgAdAApACwAXABuACAAIAAgACAAIAAgACAAIAAgACAAIAAgACAAIAAgACAAIAAgACAAIAAgACAAIAAgACAAIAAgACAAIAAgACAAIAAgACAAIAAgACAAIAAgACAATABFAFQAKABcAG4AIAAgACAAIAAgACAAIAAgACAAIAAgACAAIAAgACAAIAAgACAAIAAgACAAIAAgACAAIAAgACAAIAAgACAAIAAgACAAIAAgACAAIAAgACAAIAAgACAAIAAgAF8AbgBQAG8AcwAsACAAVABBAEsARQAoAF8AcABvAHMALAAgADEALAAgAF8AYwBvAHUAbgB0ACkAIAArACAAUwBFAFEAVQBFAE4AQwBFACgAMQAsACAAXwBjAG8AdQBuAHQALAAgADAALAAgAF8AbABlAG4ARABpAGYAZgApACwAXABuACAAIAAgACAAIAAgACAAIAAgACAAIAAgACAAIAAgACAAIAAgACAAIAAgACAAIAAgACAAIAAgACAAIAAgACAAIAAgACAAIAAgACAAIAAgACAAIAAgACAAIABSAEUARABVAEMARQAoAF8AdABlAHgAdABFAGwAZQBtAGUAbgB0ACwAIABfAG4AUABvAHMALABcAG4AIAAgACAAIAAgACAAIAAgACAAIAAgACAAIAAgACAAIAAgACAAIAAgACAAIAAgACAAIAAgACAAIAAgACAAIAAgACAAIAAgACAAIAAgACAAIAAgACAAIAAgACAAIAAgACAATABBAE0AQgBEAEEAKABfAGEAYwBjACwAIABfAGMAdQByAHIALABcAG4AIAAgACAAIAAgACAAIAAgACAAIAAgACAAIAAgACAAIAAgACAAIAAgACAAIAAgACAAIAAgACAAIAAgACAAIAAgACAAIAAgACAAIAAgACAAIAAgACAAIAAgACAAIAAgACAAIAAgACAAIABSAEUAUABMAEEAQwBFACgAXwBhAGMAYwAsACAAXwBjAHUAcgByACwAIABfAG8AbABkAEwAZQBuACwAIABfAG4AZQB3AFQAZQB4AHQAKQBcAG4AIAAgACAAIAAgACAAIAAgACAAIAAgACAAIAAgACAAIAAgACAAIAAgACAAIAAgACAAIAAgACAAIAAgACAAIAAgACAAIAAgACAAIAAgACAAIAAgACAAIAAgACAAIAAgACAAKQ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NAEEAUAAoAE4AVQBMAEwASQBGAFkAKABUAGUAeAB0AFYAYQBsAHUAZQApACwAXABuACAAIAAgACAAIAAgACAAIAAgACAAIAAgAEwAQQBNAEIARABBACgAXwBlAGwAZQBtAGUAbgB0ACwAXABuACAAIAAgACAAIAAgACAAIAAgACAAIAAgACAAIAAgACAAZgBuAFMAdQBiAHMAdABpAHQAdQB0AGUAXwBJACgAXwBlAGwAZQBtAGUAbgB0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kATgBEAF8ATgBUAEgAXwBDAEgAQQBSAFwAbgBcAG4ATABvAGMAYQB0AGUAcwAgAHQAaABlACAAcABvAHMAaQB0AGkAbwBuACAAbwBmACAAdABoAGUAIABOAHQAaAAgAGMAbwB1AG4AdAAgAG8AZgAgAGEAbgB5ACAAbwBuAGUAIABvAGYAIABhACAAcwBlAHQAIABvAGYAIABjAGgAYQByAGEAYwB0AGUAcgBzACAAdwBpAHQAaABpAG4AIAB0AGgAZQAgAGcAaQB2AGUAbgAgAHQAZQB4AHQALgBcAG4AUwBlAGEAcgBjAGgAIABpAHMAIABjAGEAcwBlAC0AaQBuAHMAZQBuAHMAaQB0AGkAdgBlACAAYgB5ACAAZABlAGYAYQB1AGwAdAAuAFwAbgBcAG4AQQByAHIAYQB5ACAAYwBvAG0AcABhAHQAaQBiAGwAZQA6ACAAVABlAHgAdABUAG8AUwBlAGEAcgBjAGgAIABwAGEAcgBhAG0AZQB0AGUAcg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MAaABhAHIAYQBjAHQAZQByACAAcABvAHMAaQB0AGkAbwBuACAAaQBuACAAdABlAHgAdAAuAFwAbgAgADIAIAB8ACAAYwBoAGEAcgAgACAAIAAgAHwAIABDAGgAYQByAGEAYwB0AGUAcgAgAGYAbwB1AG4AZAAuACAAUgBlAHQAdQByAG4AZQBkACAAaQBmACAAUgBlAHQAdQByAG4AQwBoAGEAcgAgAGkAcwAgAHMAZQB0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lAHgAdABUAG8AUwBlAGEAcgBjAGgAIAAgACAAIAB8ACAAdABlAHgAdAAgACAAIAAgACAAIAAgACAAIAAgACAAIAAgAHwAIABUAGUAeAB0ACAAdABvACAAcwBlAGEAcgBjAGgAIAB3AGkAdABoAGkAbgBcAG4AQwBoAGEAcgBzACAAIAAgACAAIAAgACAAIAAgACAAIAB8ACAAdABlAHgAdAAgACAAIAAgACAAIAAgACAAIAAgACAAIAAgAHwAIABDAGgAYQByAGEAYwB0AGUAcgBzACAAdABvACAAcwBlAGEAcgBjAGgAIABmAG8AcgBcAG4AWwBOAF0AIAAgACAAIAAgACAAIAAgACAAIAAgACAAIAB8ACAAaQBuAHQAZQBnAGUAcgAgACAAIAAgACAAIAAgACAAIAAgAHwAIABOAHQAaAAgAGMAbwB1AG4AdAAgAG8AZgAgAGEAbgB5ACAAbwBmACAAdABoAGUAIABjAGgAYQByAGEAYwB0AGUAcgBzAC4AIABEAGUAZgBhAHUAbAB0AHMAIAB0AG8AIAAxAHMAdAAuAFwAbgAgACAAIAAgACAAIAAgACAAIAAgACAAIAAgACAAIAAgAHwAIAAgACAAIAAgACAAIAAgACAAIAAgACAAIAAgACAAIAAgACAAfAAgAE4AZQBnAGEAdABpAHYAZQAgAHYAYQBsAHUAZQBzACAAdwBpAGwAbAAgAHAAZQByAGYAbwByAG0AIABhACAAcgBlAHYAZQByAHMAZQAgAHMAZQBhAHIAYwBoACAAZgByAG8AbQAgAHQAaABlACAAZQBuAGQAIABvAGYAIAB0AGgAZQAgAHQAZQB4AHQALgBcAG4AWwBDAGEAcwBlAFMAZQBuAHMAaQB0AGkAdgBlAF0AIAB8ACAAcwB3AGkAdABjAGgAIAAgACAAIAAgACAAIAAgACAAIAAgAHwAIABTAGUAYQByAGMAaAAgAGkAcwAgAGMAYQBzAGUALQBzAGUAbgBzAGkAdABpAHYAZQAuACAAIAAgACAAIAAgACAAIAAgACAAIABcAG4AWwBSAGUAdAB1AHIAbgBDAGgAYQByAF0AIAAgACAAIAB8ACAAcwB3AGkAdABjAGgAIAAgACAAIAAgACAAIAAgACAAIAAgAHwAIABBAGwAcwBvACAAcgBlAHQAdQByAG4AIAB0AGgAZQAgAGMAaABhAHIAYQBjAHQAZQByACAAZgBvAHUAbgBkAFwAbgBbAEwAbwB3AGUAcgBQAG8AcwBdACAAIAAgACAAIAAgAHwAIABpAG4AdABlAGcAZQByACAAIAAgACAAIAAgACAAIAAgACAAfAAgAFAAbwBzAGkAdABpAG8AbgAgAHQAbwAgAHMAdABhAHIAdAAgAHQAaABlACAAcwBlAGEAcgBjAGgAIABmAHIAbwBtAC4AXABuACAAIAAgACAAIAAgACAAIAAgACAAIAAgACAAIAAgACAAfAAgAFsAMQAuAC4ATABFAE4AKABUAGUAeAB0ACkAXQAgACAAIAB8ACAATgBlAGcAYQB0AGkAdgBlACAAdgBhAGwAdQBlAHMAIABhAHIAZQAgAHIAZQBsAGEAdABpAHYAZQAgAHQAbwAgAHQAaABlACAAZQBuAGQAIABvAGYAIAB0AGgAZQAgAHQAZQB4AHQALgBcAG4AIAAgACAAIAAgACAAIAAgACAAIAAgACAAIAAgACAAIAB8ACAAWwAtAEwARQBOACgAVABlAHgAdAApAC4ALgAtADEAXQAgAHwAIABEAGUAZgBhAHUAbAB0AHMAIAB0AG8AIABiAGUAZwBpAG4AbgBpAG4AZwAgAG8AZgAgAHQAaABlACAAdABlAHgAdAAuAFwAbgBbAFUAcABwAGUAcgBQAG8AcwBdACAAIAAgACAAIAAgAHwAIABpAG4AdABlAGcAZQByACAAIAAgACAAIAAgACAAIAAgACAAfAAgAFAAbwBzAGkAdABpAG8AbgAgAGwAaQBtAGkAdAAgAG8AZgAgAHQAaABlACAAcwBlAGEAcgBjAGgALgBcAG4AIAAgACAAIAAgACAAIAAgACAAIAAgACAAIAAgACAAIAB8ACAAWwAxAC4ALgBMAEUATgAoAFQAZQB4AHQAKQBdACAAIAAgAHwAIABOAGUAZwBhAHQAaQB2AGUAIAB2AGEAbAB1AGUAcwAgAGEAcgBlACAAcgBlAGwAYQB0AGkAdgBlACAAdABvACAAdABoAGUAIABlAG4AZAAgAG8AZgAgAHQAaABlACAAdABlAHgAdAAuAFwAbgAgACAAIAAgACAAIAAgACAAIAAgACAAIAAgACAAIAAgAHwAIABbAC0ATABFAE4AKABUAGUAeAB0ACkALgAuAC0AMQBdACAAfAAgAEQAZQBmAGEAdQBsAHQAcwAgAHQAbwAgAGUAbgBkACAAbwBmACAAdABoAGUAIAB0AGUAeAB0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SQBOAEQAXwBOAFQASABfAEMASABBAFIAKABcACIAMQAyADMANABfAEEAXwBCAF8AQQBfADAAXAAiACwAIABcACIAQQBCAFwAIgApAFwAbgBSAGUAdAB1AHIAbgBzADoAIAA2ACAAaQAuAGUALgAgADEAcwB0ACAAQQAgAG8AcgAgAEIAIABpAHMAIABhAHQAIABwAG8AcwBpAHQAaQBvAG4AIAA2AFwAbgBcAG4ARgBJAE4ARABfAE4AVABIAF8AQwBIAEEAUgAoAFwAIgAxADIAMwA0AF8AQQBfAGIAXwBhAF8AMABcACIALAAgAFwAIgBhAGIAXAAiACwAIAAyACwAIAAxACkAXABuAFIAZQB0AHUAcgBuAHMAOgAgADEAMAAgAGkALgBlAC4AIAAyAG4AZAAgAGEAIABvAHIAIABiACwAIABjAGEAcwBlAC0AcwBlAG4AcwBpAHQAaQB2AGUAIABpAHMAIABhAHQAIABwAG8AcwBpAHQAaQBvAG4AIAAxADAAXABuAFwAbgBGAEkATgBEAF8ATgBUAEgAXwBDAEgAQQBSACgAXAAiADEAMgAzADQAXwBBAF8AQgBfAEEAXwAwAFwAIgAsACAAXAAiAGEAYgBcACIALAAgADIALAAgADAALAAgADEALAAgADcAKQBcAG4AUgBlAHQAdQByAG4AcwA6ACAAewAxADAALAAgAEEAfQAgAGkALgBlAC4AIAAyAG4AZAAgAGEAIABvAHIAIABiACwAIABjAGEAcwBlAC0AaQBuAHMAZQBuAHMAaQB0AGkAdgBlACAAaQBzACAAYQB0ACAAcABvAHMAaQB0AGkAbwBuACAAMQAwACwAIABzAGUAYQByAGMAaABpAG4AZwAgAGYAcgBvAG0AIABwAG8AcwBpAHQAaQBvAG4AIAA3AC4AIABBACAAdwBhAHMAIABmAG8AdQBuAGQALgBcAG4AXABuAEYASQBOAEQAXwBOAFQASABfAEMASABBAFIAKABcACIAMQAyADMANABfAEEAXwBCAF8AQQBfADAAXAAiACwAIABcACIAQQBCAFwAIgAsACAALQAyACwAIAAxACwAIAAxACwAIAAtADQAKQBcAG4AUgBlAHQAdQByAG4AcwA6ACAAewA2ACwAIABBAH0AIABpAC4AZQAuACAAMgBuAGQAIABBACAAbwByACAAQgAsACAAYwBhAHMAZQAtAHMAZQBuAHMAaQB0AGkAdgBlACAAaQBzACAAYQB0ACAAcABvAHMAaQB0AGkAbwBuACAANgAsACAAdQBzAGkAbgBnACAAcgBlAHYAZQByAHMAZQAgAHMAZQBhAHIAYwBoACAAZgByAG8AbQAgADQAIABjAGgAYQByAGEAYwB0AGUAcgBzACAAZgByAG8AbQAgAGUAbgBkAC4AXABuACAAIAAgACAAIAAgACAAIAAgAEEAIAB3AGEAcwAgAGYAbwB1AG4AZ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JAE4ARABfAE4AVABIAF8AQwBIAEEAUgAgAD0AIABMAEEATQBCAEQAQQAoAFQAZQB4AHQAVABvAFMAZQBhAHIAYwBoACwAIABDAGgAYQByAHMALAAgAFsATgBdACwAIABbAEMAYQBzAGUAUwBlAG4AcwBpAHQAaQB2AGUAXQAsACAAWwBSAGUAdAB1AHIAbgBDAGgAYQByAF0ALAAgAFsATABvAHcAZQByAFAAbwBzAF0ALAAgAFsAVQBwAHAAZQByAFAAbwBzAF0ALABcAG4AIAAgACAAIABMAEUAVAAoAFwAbgAgACAAIAAgACAAIAAgACAAXwBjAGgAYQByAHMALAAgAEYATgAuAE4AVQBMAEwASQBGAFkAKABDAGgAYQByAHMAKQAsAFwAbgAgACAAIAAgACAAIAAgACAAXwBuACwAIABJAEYAKABJAFMATwBNAEkAVABUAEUARAAoAE4AKQAsACAAMQAsACAASQBOAFQAKABOACgATgApACkAKQAsAFwAbgAgACAAIAAgACAAIAAgACAAXwBpAGcAbgBvAHIAZQBDAGEAcwBlACwAIABGAE4ALgBDAE8ARQBSAEMARQAoAEMAYQBzAGUAUwBlAG4AcwBpAHQAaQB2AGUAKQAgAD0AIAAwACwAXABuACAAIAAgACAAIAAgACAAIABfAHIAZQB0AHUAcgBuAEMAaABhAHIALAAgAE4AKABGAE4ALgBDAE8ARQBSAEMARQAoAFIAZQB0AHUAcgBuAEMAaABhAHIAKQAgADwAPgAgADAAKQAsAFwAbgAgACAAIAAgACAAIAAgACAAXwBsAG8AdwBQAG8AcwAsACAATABFAFQAKABcAG4AIAAgACAAIAAgACAAIAAgACAAIAAgACAAXwBsAHAALAAgAEkATgBUACgARgBOAC4AQwBPAEUAUgBDAEUAKABMAG8AdwBlAHIAUABvAHMAKQApACwAXABuACAAIAAgACAAIAAgACAAIAAgACAAIAAgAEkARgAoAF8AbABwACAAPQAgADAALAAgADEALAAgAF8AbABwACkAXABuACAAIAAgACAAIAAgACAAIAApACwAXABuACAAIAAgACAAIAAgACAAIABfAGgAaQBnAGgAUABvAHMALAAgAEkARgAoAEkAUwBOAFUATQBCAEUAUgAoAFUAcABwAGUAcgBQAG8AcwApACwAIABJAE4AVAAoAFUAcABwAGUAcgBQAG8AcwApACwAIABcACIAXAAiACkALABcAG4AIAAgACAAIAAgACAAIAAgAF8AYwBoAGEAcgBBAHIAcgBhAHkALAAgAE0ASQBEACgAXABuACAAIAAgACAAIAAgACAAIAAgACAAIAAgAEkARgAoAF8AaQBnAG4AbwByAGUAQwBhAHMAZQAsACAAVQBQAFAARQBSACgAXwBjAGgAYQByAHMAKQAsACAAXwBjAGgAYQByAHMAKQAsAFwAbgAgACAAIAAgACAAIAAgACAAIAAgACAAIABTAEUAUQBVAEUATgBDAEUAKABMAEUATgAoAF8AYwBoAGEAcgBzACkAKQAsACAAMQBcAG4AIAAgACAAIAAgACAAIAAgACkALABcAG4AXABuACAAIAAgACAAIAAgACAAIABmAG4AQwBvAHUAbgB0AEMAaABhAHIATQBhAHQAYwBoAGUAcwAsACAATABBAE0AQgBEAEEAKABfAGMAYQBzAGUAZABUAGUAeAB0ACwAXABuACAAIAAgACAAIAAgACAAIAAgACAAIAAgAEwARQBUACgAXABuACAAIAAgACAAIAAgACAAIAAgACAAIAAgACAAIAAgACAAXwBzAGUAYQByAGMAaABMAGUAbgAsACAATABFAE4AKABfAGMAYQBzAGUAZABUAGUAeAB0ACkALABcAG4AIAAgACAAIAAgACAAIAAgACAAIAAgACAAIAAgACAAIABfAHIAZQBtAG8AdgBlAGQALAAgAFIARQBEAFUAQwBFACgAXwBjAGEAcwBlAGQAVABlAHgAdAAsACAAXwBjAGgAYQByAEEAcgByAGEAeQAsAFwAbgAgACAAIAAgACAAIAAgACAAIAAgACAAIAAgACAAIAAgACAAIAAgACAATABBAE0AQgBEAEEAKABfAGEAYwBjACwAIABfAGMAdQByAHIALABcAG4AIAAgACAAIAAgACAAIAAgACAAIAAgACAAIAAgACAAIAAgACAAIAAgACAAIAAgACAAUwBVAEIAUwBUAEkAVABVAFQARQAoAF8AYQBjAGMALAAgAF8AYwB1AHIAcgAsACAAXAAiAFwAIgApAFwAbgAgACAAIAAgACAAIAAgACAAIAAgACAAIAAgACAAIAAgACAAIAAgACAAKQBcAG4AIAAgACAAIAAgACAAIAAgACAAIAAgACAAIAAgACAAIAApACwAXABuACAAIAAgACAAIAAgACAAIAAgACAAIAAgACAAIAAgACAAXwBzAGUAYQByAGMAaABMAGUAbgAgAC0AIABMAEUATgAoAF8AcgBlAG0AbwB2AGUAZAApAFwAbgAgACAAIAAgACAAIAAgACAAIAAgACAAIAApAFwAbgAgACAAIAAgACAAIAAgACAAKQAsAFwAbgBcAG4AIAAgACAAIAAgACAAIAAgAGYAbgBOAHQAaABDAGgAYQByACwAIABMAEEATQBCAEQAQQAoAF8AdABlAHgAdABFAGwAZQBtAGUAbgB0ACwAXABuACAAIAAgACAAIAAgACAAIAAgACAAIAAgAEkARgAoAEkAUwBFAFIAUgBPAFIAKABfAHQAZQB4AHQARQBsAGUAbQBlAG4AdAApACwAIABfAHQAZQB4AHQARQBsAGUAbQBlAG4AdAAgACoAIAB7ADEALAAgADIAfQAsAFwAbgAgACAAIAAgACAAIAAgACAAIAAgACAAIAAgACAAIAAgAEkARgAoAF8AYwBoAGEAcgBzACAAPQAgAFwAIgBcACIALAAgAHsAMAAsACAAXAAiAFwAIgB9ACwAXABuACAAIAAgACAAIAAgACAAIAAgACAAIAAgACAAIAAgACAAIAAgACAAIABJAEYAKABfAG4AIAA9ACAAMAAsACAAewAwACwAIABcACIAXAAiAH0ALABcAG4AIAAgACAAIAAgACAAIAAgACAAIAAgACAAIAAgACAAIAAgACAAIAAgACAAIAAgACAATABFAFQAKABcAG4AIAAgACAAIAAgACAAIAAgACAAIAAgACAAIAAgACAAIAAgACAAIAAgACAAIAAgACAAIAAgACAAIABfAGwAZQBuACwAIABMAEUATgAoAF8AdABlAHgAdABFAGwAZQBtAGUAbgB0ACkALABcAG4AIAAgACAAIAAgACAAIAAgACAAIAAgACAAIAAgACAAIAAgACAAIAAgACAAIAAgACAAIAAgACAAIABfAHMAdABhAHIAdABQAG8AcwAsACAASQBGACgAXwBsAG8AdwBQAG8AcwAgADwAIAAxACwAIABfAGwAZQBuACAAKwAgAF8AbABvAHcAUABvAHMAIAArACAAMQAsACAAXwBsAG8AdwBQAG8AcwApACwAXABuACAAIAAgACAAIAAgACAAIAAgACAAIAAgACAAIAAgACAAIAAgACAAIAAgACAAIAAgACAAIAAgACAAXwBlAG4AZABQAG8AcwAsACAASQBGACgAXwBoAGkAZwBoAFAAbwBzACAAPQAgAFwAIgBcACIALAAgAF8AbABlAG4ALABcAG4AIAAgACAAIAAgACAAIAAgACAAIAAgACAAIAAgACAAIAAgACAAIAAgACAAIAAgACAAIAAgACAAIAAgACAAIAAgAEkARgAoAF8AaABpAGcAaABQAG8AcwAgAD4AIAAwACwAIABfAGgAaQBnAGgAUABvAHMALABcAG4AIAAgACAAIAAgACAAIAAgACAAIAAgACAAIAAgACAAIAAgACAAIAAgACAAIAAgACAAIAAgACAAIAAgACAAIAAgACAAIAAgACAASQBGACgAXwBoAGkAZwBoAFAAbwBzACAAPAAgADAALAAgAF8AbABlAG4AIAArACAAXwBoAGkAZwBoAFAAbwBzACAAKwAgADEALAAgADAAKQBcAG4AIAAgACAAIAAgACAAIAAgACAAIAAgACAAIAAgACAAIAAgACAAIAAgACAAIAAgACAAIAAgACAAIAAgACAAIAAgACkAXABuACAAIAAgACAAIAAgACAAIAAgACAAIAAgACAAIAAgACAAIAAgACAAIAAgACAAIAAgACAAIAAgACAAKQAsAFwAbgAgACAAIAAgACAAIAAgACAAIAAgACAAIAAgACAAIAAgACAAIAAgACAAIAAgACAAIAAgACAAIAAgAEkARgAoAF8AcwB0AGEAcgB0AFAAbwBzACAAPgAgAF8AbABlAG4ALAAgAHsAMAAsACAAXAAiAFwAIgB9ACwAXABuACAAIAAgACAAIAAgACAAIAAgACAAIAAgACAAIAAgACAAIAAgACAAIAAgACAAIAAgACAAIAAgACAAIAAgACAAIABJAEYAKABfAHMAdABhAHIAdABQAG8AcwAgAD4AIABfAGUAbgBkAFAAbwBzACwAIAB7ADAALAAgAFwAIgBcACIAfQAsAFwAbgAgACAAIAAgACAAIAAgACAAIAAgACAAIAAgACAAIAAgACAAIAAgACAAIAAgACAAIAAgACAAIAAgACAAIAAgACAAIAAgACAAIABMAEUAVAAoAFwAbgAgACAAIAAgACAAIAAgACAAIAAgACAAIAAgACAAIAAgACAAIAAgACAAIAAgACAAIAAgACAAIAAgACAAIAAgACAAIAAgACAAIAAgACAAIAAgAF8AcwBlAGEAcgBjAGgAVABlAHgAdAAsACAATQBJAEQAKABfAHQAZQB4AHQARQBsAGUAbQBlAG4AdAAsACAAXwBzAHQAYQByAHQAUABvAHMALAAgAF8AZQBuAGQAUABvAHMAIAAtACAAXwBzAHQAYQByAHQAUABvAHMAIAArACAAMQApACwAXABuACAAIAAgACAAIAAgACAAIAAgACAAIAAgACAAIAAgACAAIAAgACAAIAAgACAAIAAgACAAIAAgACAAIAAgACAAIAAgACAAIAAgACAAIAAgACAAXwBjAGEAcwBlAGQAVABlAHgAdAAsACAASQBGACgAXwBpAGcAbgBvAHIAZQBDAGEAcwBlACwAIABVAFAAUABFAFIAKABfAHMAZQBhAHIAYwBoAFQAZQB4AHQAKQAsACAAXwBzAGUAYQByAGMAaABUAGUAeAB0ACkALABcAG4AIAAgACAAIAAgACAAIAAgACAAIAAgACAAIAAgACAAIAAgACAAIAAgACAAIAAgACAAIAAgACAAIAAgACAAIAAgACAAIAAgACAAIAAgACAAIABfAGYAaQBuAGQAQwBvAHUAbgB0ACwAIABmAG4AQwBvAHUAbgB0AEMAaABhAHIATQBhAHQAYwBoAGUAcwAoAF8AYwBhAHMAZQBkAFQAZQB4AHQAKQAsAFwAbgAgACAAIAAgACAAIAAgACAAIAAgACAAIAAgACAAIAAgACAAIAAgACAAIAAgACAAIAAgACAAIAAgACAAIAAgACAAIAAgACAAIAAgACAAIAAgAEkARgAoAF8AZgBpAG4AZABDAG8AdQBuAHQAIAA8ACAAQQBCAFMAKABfAG4AKQAsACAAewAwACwAIABcACIAXAAiAH0ALABcAG4AIAAgACAAIAAgACAAIAAgACAAIAAgACAAIAAgACAAIAAgACAAIAAgACAAIAAgACAAIAAgACAAIAAgACAAIAAgACAAIAAgACAAIAAgACAAIAAgACAAIAAgAEwARQBUACgAXABuACAAIAAgACAAIAAgACAAIAAgACAAIAAgACAAIAAgACAAIAAgACAAIAAgACAAIAAgACAAIAAgACAAIAAgACAAIAAgACAAIAAgACAAIAAgACAAIAAgACAAIAAgACAAIAAgAC8ALwAgAG4AdABoACAAYwBhAG4AIABjAG8AdQBuAHQAIABmAHIAbwBtACAAZQBuAGQAIABiAGEAYwBrAHcAYQByAGQAcwBcAG4AIAAgACAAIAAgACAAIAAgACAAIAAgACAAIAAgACAAIAAgACAAIAAgACAAIAAgACAAIAAgACAAIAAgACAAIAAgACAAIAAgACAAIAAgACAAIAAgACAAIAAgACAAIAAgACAAXwBuAHQAaAAsACAASQBGACgAXwBuACAAPgAgADAALAAgAF8AbgAsACAAXwBmAGkAbgBkAEMAbwB1AG4AdAAgACsAIABfAG4AIAArACAAMQApACwAXABuACAAIAAgACAAIAAgACAAIAAgACAAIAAgACAAIAAgACAAIAAgACAAIAAgACAAIAAgACAAIAAgACAAIAAgACAAIAAgACAAIAAgACAAIAAgACAAIAAgACAAIAAgACAAIAAgAF8AbgB0AGgAUABvAHMALAAgAFIARQBEAFUAQwBFACgAMAAsACAAUwBFAFEAVQBFAE4AQwBFACgAXwBuAHQAaAApACwAXABuACAAIAAgACAAIAAgACAAIAAgACAAIAAgACAAIAAgACAAIAAgACAAIAAgACAAIAAgACAAIAAgACAAIAAgACAAIAAgACAAIAAgACAAIAAgACAAIAAgACAAIAAgACAAIAAgACAAIAAgACAATABBAE0AQgBEAEEAKABfAGEAYwBjACwAIABfAGMAdQByAHIALABcAG4AIAAgACAAIAAgACAAIAAgACAAIAAgACAAIAAgACAAIAAgACAAIAAgACAAIAAgACAAIAAgACAAIAAgACAAIAAgACAAIAAgACAAIAAgACAAIAAgACAAIAAgACAAIAAgACAAIAAgACAAIAAgACAAIAAgAEkARgAoAF8AYQBjAGMAIAA8ACAAMAAsACAALQAxACwAXABuACAAIAAgACAAIAAgACAAIAAgACAAIAAgACAAIAAgACAAIAAgACAAIAAgACAAIAAgACAAIAAgACAAIAAgACAAIAAgACAAIAAgACAAIAAgACAAIAAgACAAIAAgACAAIAAgACAAIAAgACAAIAAgACAAIAAgACAAIAAgAEwARQBUACgAXABuACAAIAAgACAAIAAgACAAIAAgACAAIAAgACAAIAAgACAAIAAgACAAIAAgACAAIAAgACAAIAAgACAAIAAgACAAIAAgACAAIAAgACAAIAAgACAAIAAgACAAIAAgACAAIAAgACAAIAAgACAAIAAgACAAIAAgACAAIAAgACAAIAAgACAAXwBuAGUAeAB0AFAAbwBzAEMAaABhAHIAcwAsACAASQBGAEUAUgBSAE8AUgAoAEYASQBOAEQAKABfAGMAaABhAHIAQQByAHIAYQB5ACwAIABfAGMAYQBzAGUAZABUAGUAeAB0ACwAIABfAGEAYwBjACAAKwAgADEAKQAsACAAMAApACwAXABuACAAIAAgACAAIAAgACAAIAAgACAAIAAgACAAIAAgACAAIAAgACAAIAAgACAAIAAgACAAIAAgACAAIAAgACAAIAAgACAAIAAgACAAIAAgACAAIAAgACAAIAAgACAAIAAgACAAIAAgACAAIAAgACAAIAAgACAAIAAgACAAIAAgACAAXwBuAGUAeAB0AFAAbwBzACwAIABNAEkATgAoAEYASQBMAFQARQBSACgAXwBuAGUAeAB0AFAAbwBzAEMAaABhAHIAcwAsACAAXwBuAGUAeAB0AFAAbwBzAEMAaABhAHIAcwAgAD4AIAAwACwAIAAwACkAKQAsAFwAbgAgACAAIAAgACAAIAAgACAAIAAgACAAIAAgACAAIAAgACAAIAAgACAAIAAgACAAIAAgACAAIAAgACAAIAAgACAAIAAgACAAIAAgACAAIAAgACAAIAAgACAAIAAgACAAIAAgACAAIAAgACAAIAAgACAAIAAgACAAIAAgACAAIAAgAEkARgAoAF8AbgBlAHgAdABQAG8AcwAgAD0AIAAwACwAIAAtADEALAAgAF8AbgBlAHgAdABQAG8AcwApAFwAbgAgACAAIAAgACAAIAAgACAAIAAgACAAIAAgACAAIAAgACAAIAAgACAAIAAgACAAIAAgACAAIAAgACAAIAAgACAAIAAgACAAIAAgACAAIAAgACAAIAAgACAAIAAgACAAIAAgACAAIAAgACAAIAAgACAAIAAgACAAIAApAFwAbgAgACAAIAAgACAAIAAgACAAIAAgACAAIAAgACAAIAAgACAAIAAgACAAIAAgACAAIAAgACAAIAAgACAAIAAgACAAIAAgACAAIAAgACAAIAAgACAAIAAgACAAIAAgACAAIAAgACAAIAAgACAAIAAgACAAKQBcAG4AIAAgACAAIAAgACAAIAAgACAAIAAgACAAIAAgACAAIAAgACAAIAAgACAAIAAgACAAIAAgACAAIAAgACAAIAAgACAAIAAgACAAIAAgACAAIAAgACAAIAAgACAAIAAgACAAIAAgACAAIAApAFwAbgAgACAAIAAgACAAIAAgACAAIAAgACAAIAAgACAAIAAgACAAIAAgACAAIAAgACAAIAAgACAAIAAgACAAIAAgACAAIAAgACAAIAAgACAAIAAgACAAIAAgACAAIAAgACAAIAApACwAXABuACAAIAAgACAAIAAgACAAIAAgACAAIAAgACAAIAAgACAAIAAgACAAIAAgACAAIAAgACAAIAAgACAAIAAgACAAIAAgACAAIAAgACAAIAAgACAAIAAgACAAIAAgACAAIAAgAF8AbwB1AHQAUABvAHMALAAgAF8AbgB0AGgAUABvAHMAIAArACAAXwBzAHQAYQByAHQAUABvAHMAIAAtACAAMQAsAFwAbgAgACAAIAAgACAAIAAgACAAIAAgACAAIAAgACAAIAAgACAAIAAgACAAIAAgACAAIAAgACAAIAAgACAAIAAgACAAIAAgACAAIAAgACAAIAAgACAAIAAgACAAIAAgACAAIABJAEYAKABfAG8AdQB0AFAAbwBzACAAPAAgADEALAAgAHsAMAAsACAAXAAiAFwAIgB9ACwAXABuACAAIAAgACAAIAAgACAAIAAgACAAIAAgACAAIAAgACAAIAAgACAAIAAgACAAIAAgACAAIAAgACAAIAAgACAAIAAgACAAIAAgACAAIAAgACAAIAAgACAAIAAgACAAIAAgACAAIAAgACAASABTAFQAQQBDAEsAKABfAG8AdQB0AFAAbwBzACwAIABNAEkARAAoAF8AcwBlAGEAcgBjAGgAVABlAHgAdAAsACAAXwBuAHQAaABQAG8AcwAsACAAMQApACkAXABuACAAIAAgACAAIAAgACAAIAAgACAAIAAgACAAIAAgACAAIAAgACAAIAAgACAAIAAgACAAIAAgACAAIAAgACAAIAAgACAAIAAgACAAIAAgACAAIAAgACAAIAAgACAAIAAg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CAAIAAgACAAIAAgACAAIABcAG4AIAAgACAAIAAgACAAIAAgAF8AdABlAHgAdABDAG8AbAB1AG0AbgAsACAARgBOAC4ATgBVAEwATABJAEYAWQAoAEkATgBEAEUAWAAoAFQAZQB4AHQAVABvAFMAZQBhAHIAYwBoACwAIAAsACAAMQApACkALABcAG4AIAAgACAAIAAgACAAIAAgAF8AcgBvAHcAQwBvAHUAbgB0ACwAIABSAE8AVwBTACgAXwB0AGUAeAB0AEMAbwBsAHUAbQBuACkALABcAG4AIAAgACAAIAAgACAAIAAgAF8AYgB5AFIAbwB3ACwAIABSAEUARABVAEMARQAoADA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E4AdABoAEMAaABhAHIAKABJAE4ARABFAFgAKABfAHQAZQB4AHQAQwBvAGwAdQBtAG4ALAAgAF8AYwB1AHIAcgApACkAXABuACAAIAAgACAAIAAgACAAIAAgACAAIAAgACAAIAAgACAAKQBcAG4AIAAgACAAIAAgACAAIAAgACAAIAAgACAAKQBcAG4AIAAgACAAIAAgACAAIAAgACkALABcAG4AIAAgACAAIAAgACAAIAAgAF8AcgBlAHMAdQBsAHQALAAgAEQAUgBPAFAAKABfAGIAeQBSAG8AdwAsACAAMQApACwAXABuACAAIAAgACAAIAAgACAAIABfAHIAZQB0AHUAcgBuAEMAbwBsAHMALAAgAEkATgBEAEUAWAAoAF8AcgBlAHQAdQByAG4AQwBoAGEAcgAgACsAIAAxACwAIAAxACwAIAAxACkALABcAG4AIAAgACAAIAAgACAAIAAgAFQAQQBLAEUAKABfAHIAZQBzAHUAbAB0ACwAIAAsACAAXwByAGUAdAB1AHIAbgBDAG8AbABz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MAUABMAEkAVABcAG4AXABuAFMAcABsAGkAdABzACAAdABlAHgAdAAgAGkAbgB0AG8AIABjAG8AbAB1AG0AbgBzACAAYQB0ACAAYQAgAGcAaQB2AGUAbgAgAGQAZQBsAGkAbQBpAHQAZQByACAAdQBwACAAdABvACAAdABoAGUAIABzAHAAZQBjAGkAZgBpAGUAZAAgAGwAaQBtAGkAdAAuACAARgBpAHIAcwB0ACAAZQBsAGUAbQBlAG4AdAAgAHIAZQB0AHUAcgBuAGUAZAAgAGkAcwAgAHQAaABlACAAYwBvAHUAbgB0ACwAIABcAG4AZgBvAGwAbABvAHcAZQBkACAAYgB5ACAAZQBhAGMAaAAgAHMAdQBiAHMAdAByAGkAbgBnACAAZQBsAGUAbQBlAG4AdAAuACAATQBhAHQAYwBoAGkAbgBnACAAaQBzACAAYwBhAHMAZQAtAGkAbgBzAGUAbgBzAGkAdABpAHYAZQAgAGIAeQAgAGQAZQBmAGEAdQBsAHQALgBcAG4AXABuAEEAcgByAGEAeQAgAGMAbwBtAHAAYQB0AGkAYgBsAGUAOgAgAFQAZQB4AHQAVABvAFMAcABsAGkAdAAgAHAAYQByAGEAbQBlAHQAZQByACAAYQBzACAAYwBvAGwAdQBtAG4AXABuAFwAbgBPAHUAdABwAHUAdAAgAEMAWwAyAC4ALgBd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AgACAAfAAgAGkAbgB0AGUAZwBlAHIAIAB8ACAAQwBvAHUAbgB0ACAAbwBmACAAcwB1AGIAcwB0AHIAaQBuAGcAcwAuAFwAbgAgADIALgAuACAAfAAgAHQAZQB4AHQAIAAgACAAIAB8ACAAQQByAHIAYQB5ACAAbwBmACAAcwB1AGIAcwB0AHIAaQBuAGcAcw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lAHgAdABUAG8AUwBwAGwAaQB0ACAAIAAgACAAIAB8ACAAdABlAHgAdAAgACAAIAAgAHwAIABUAGUAeAB0ACAAdABvACAAcwBwAGwAaQB0AFwAbgBDAG8AbAB1AG0AbgBTAGUAcABhAHIAYQB0AG8AcgAgAHwAIAB0AGUAeAB0ACAAIAAgACAAfAAgAFMAdQBiAHMAdAByAGkAbgBnACAAdABvACAAcwBwAGwAaQB0ACAAYQB0AFwAbgBbAEMAYQBzAGUAUwBlAG4AcwBpAHQAaQB2AGUAXQAgAHwAIABiAG8AbwBsAGUAYQBuACAAfAAgAE0AYQB0AGMAaAAgAGwAZQB0AHQAZQByACAAYwBhAHMAZQBcAG4AWwBJAGcAbgBvAHIAZQBFAG0AcAB0AHkAXQAgACAAIAB8ACAAcwB3AGkAdABjAGgAIAAgAHwAIABpAGcAbgBvAHIAZQAgAGUAbQBwAHQAeQAgAGUAbABlAG0AZQBuAHQAcwBcAG4AWwBTAHAAbABpAHQATABpAG0AaQB0AF0AIAAgACAAIAB8ACAAaQBuAHQAZQBnAGUAcgAgAHwAIABMAGkAbQBpAHQAIABhAHQAIAB3AGgAaQBjAGgAIAB0AG8AIABzAHQAbwBwACAAcwBwAGwAaQB0AHQAaQBuAGc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MAUABMAEkAVAAoAFwAIgBBAEIAQwB8AEQARQBGAHwAfABHAFwAIgAsACAAXAAiAHwAXAAiACwAIAAsACAAVABSAFUARQApAFwAbgBSAGUAdAB1AHIAbgBzADoAIAB7ADMALAAgAFwAIgBBAEIAQwBcACIALAAgAFwAIgBEAEUARgBcACIALAAgAFwAIgBHAFwAIgB9AFwAbgBcAG4AUwBQAEwASQBUACgAXAAiADEAMgAzAGEAYgBjAGEAYgBjADQANQA2AEEAQgBDADcAOAA5AFwAIgAsACAAXAAiAGEAYgBjAFwAIgAsACAAVABSAFUARQApAFwAbgBSAGUAdAB1AHIAbgBzADoAIAB7ADMALAAgAFwAIgAxADIAMwBcACIALAAgAFwAIgBcACIALAAgAFwAIgA0ADUANgBBAEIAQwA3ADgAOQBcACIAf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wBQAEwASQBUACAAPQAgAEwAQQBNAEIARABBACgAVABlAHgAdABUAG8AUwBwAGwAaQB0ACwAIABDAG8AbAB1AG0AbgBTAGUAcABhAHIAYQB0AG8AcgAsACAAWwBDAGEAcwBlAFMAZQBuAHMAaQB0AGkAdgBlAF0ALAAgAFsASQBnAG4AbwByAGUARQBtAHAAdAB5AF0ALAAgAFsAUwBwAGwAaQB0AEwAaQBtAGkAdABdACwAXABuACAAIAAgACAATABFAFQAKABcAG4AIAAgACAAIAAgACAAIAAgAF8AYwBhAHMAZQBTAGUAbgBzAGkAdABpAHYAZQAsACAARgBOAC4AQwBPAEUAUgBDAEUAKABDAGEAcwBlAFMAZQBuAHMAaQB0AGkAdgBlACkAIAA8AD4AIAAwACwAXABuACAAIAAgACAAIAAgACAAIABfAGMAbwBsAHUAbQBuAFMAZQBwAGEAcgBhAHQAbwByACwAIABGAE4ALgBOAFUATABMAEkARgBZACgASQBOAEQARQBYACgAQwBvAGwAdQBtAG4AUwBlAHAAYQByAGEAdABvAHIALAAgADEALAAgADEAKQApACwAXABuACAAIAAgACAAIAAgACAAIABfAGUAcwBjAGEAcABlAGQAQwBvAGwAdQBtAG4AUwBlAHAAYQByAGEAdABvAHIALAAgAEYATgAuAEUAUwBDAEEAUABFAF8AUwBFAEEAUgBDAEgAXwBUAEUAUgBNACgAXwBjAG8AbAB1AG0AbgBTAGUAcABhAHIAYQB0AG8AcgApACwAXABuACAAIAAgACAAIAAgACAAIABfAGkAZwBuAG8AcgBlAEUAbQBwAHQAeQAsACAARgBOAC4AQwBPAEUAUgBDAEUAKABJAGcAbgBvAHIAZQBFAG0AcAB0AHkAKQAgADwAPgAgADAALABcAG4AIAAgACAAIAAgACAAIAAgAF8AcwBwAGwAaQB0AEwAaQBtAGkAdAAsACAATQBBAFgAKABJAE4AVAAoAEYATgAuAEMATwBFAFIAQwBFACgAUwBwAGwAaQB0AEwAaQBtAGkAdAApACkALAAgADAAKQAsAFwAbgAgACAAIAAgACAAIAAgACAAXABuACAAIAAgACAAIAAgACAAIABmAG4AQgBvAHUAbgBkAGEAcgB5AFAAbwBzAGkAdABpAG8AbgBzACwAIABMAEEATQBCAEQAQQAoAF8AdABlAHgAdABUAG8AUwBwAGwAaQB0ACwAXABuACAAIAAgACAAIAAgACAAIAAgACAAIAAgAEwARQBUACgAXABuACAAIAAgACAAIAAgACAAIAAgACAAIAAgACAAIAAgACAAXwB0AGUAeAB0AEwAZQBuACwAIABMAEUATgAoAF8AdABlAHgAdABUAG8AUwBwAGwAaQB0ACkALABcAG4AIAAgACAAIAAgACAAIAAgACAAIAAgACAAIAAgACAAIABfAHMAZQBwAGEAcgBhAHQAbwByAEwAZQBuACwAIABMAEUATgAoAF8AYwBvAGwAdQBtAG4AUwBlAHAAYQByAGEAdABvAHIAKQAsAFwAbgAgACAAIAAgACAAIAAgACAAIAAgACAAIAAgACAAIAAgAEkARgAoACgAXwB0AGUAeAB0AEwAZQBuACAAPQAgADAAKQAgACsAIAAoAF8AcwBlAHAAYQByAGEAdABvAHIATABlAG4AIAA9ACAAMAApACAAKwAgACgAXwBzAHAAbABpAHQATABpAG0AaQB0ACAAPQAgADEAKQAsACAASABTAFQAQQBDAEsAKAAwACwAIABfAHQAZQB4AHQATABlAG4AIAArACAAMQApACwAXABuACAAIAAgACAAIAAgACAAIAAgACAAIAAgACAAIAAgACAAIAAgACAAIABMAEUAVAAoAFwAbgAgACAAIAAgACAAIAAgACAAIAAgACAAIAAgACAAIAAgACAAIAAgACAAIAAgACAAIABmAG4AUwBlAHAAYQByAGEAdABvAHIAUABvAHMALAAgAEwAQQBNAEIARABBACgAXwBsAGEAcwB0AFAAbwBzACwAXABuACAAIAAgACAAIAAgACAAIAAgACAAIAAgACAAIAAgACAAIAAgACAAIAAgACAAIAAgACAAIAAgACAATABFAFQAKABcAG4AIAAgACAAIAAgACAAIAAgACAAIAAgACAAIAAgACAAIAAgACAAIAAgACAAIAAgACAAIAAgACAAIAAgACAAIAAgAF8AZgByAG8AbQBQAG8AcwAsACAASQBGACgAXwBsAGEAcwB0AFAAbwBzACAAPQAgADAALAAgADEALAAgAF8AbABhAHMAdABQAG8AcwAgACsAIABfAHMAZQBwAGEAcgBhAHQAbwByAEwAZQBuACkALABcAG4AIAAgACAAIAAgACAAIAAgACAAIAAgACAAIAAgACAAIAAgACAAIAAgACAAIAAgACAAIAAgACAAIAAgACAAIAAgAEkARgBFAFIAUgBPAFIAKABcAG4AIAAgACAAIAAgACAAIAAgACAAIAAgACAAIAAgACAAIAAgACAAIAAgACAAIAAgACAAIAAgACAAIAAgACAAIAAgACAAIAAgACAASQBGACgAXwBjAGEAcwBlAFMAZQBuAHMAaQB0AGkAdgBlACwAXABuACAAIAAgACAAIAAgACAAIAAgACAAIAAgACAAIAAgACAAIAAgACAAIAAgACAAIAAgACAAIAAgACAAIAAgACAAIAAgACAAIAAgACAAIAAgACAARgBJAE4ARAAoAF8AYwBvAGwAdQBtAG4AUwBlAHAAYQByAGEAdABvAHIALAAgAF8AdABlAHgAdABUAG8AUwBwAGwAaQB0ACwAIABfAGYAcgBvAG0AUABvAHMAKQAsAFwAbgAgACAAIAAgACAAIAAgACAAIAAgACAAIAAgACAAIAAgACAAIAAgACAAIAAgACAAIAAgACAAIAAgACAAIAAgACAAIAAgACAAIAAgACAAIAAgAFMARQBBAFIAQwBIACgAXwBlAHMAYwBhAHAAZQBkAEMAbwBsAHUAbQBuAFMAZQBwAGEAcgBhAHQAbwByACwAIABfAHQAZQB4AHQAVABvAFMAcABsAGkAdAAsACAAXwBmAHIAbwBtAFAAbwBzACkAXABuACAAIAAgACAAIAAgACAAIAAgACAAIAAgACAAIAAgACAAIAAgACAAIAAgACAAIAAgACAAIAAgACAAIAAgACAAIAAgACAAIAAgACkALAAgADAAXABuACAAIAAgACAAIAAgACAAIAAgACAAIAAgACAAIAAgACAAIAAgACAAIAAgACAAIAAgACAAIAAgACAAIAAgACAAIAApAFwAbgAgACAAIAAgACAAIAAgACAAIAAgACAAIAAgACAAIAAgACAAIAAgACAAIAAgACAAIAAgACAAIAAgACkAXABuACAAIAAgACAAIAAgACAAIAAgACAAIAAgACAAIAAgACAAIAAgACAAIAAgACAAIAAgACkALABcAG4AXABuACAAIAAgACAAIAAgACAAIAAgACAAIAAgACAAIAAgACAAIAAgACAAIAAgACAAIAAgAF8AaQBkAHgALAAgAFMARQBRAFUARQBOAEMARQAoAF8AdABlAHgAdABMAGUAbgApACwAXABuACAAIAAgACAAIAAgACAAIAAgACAAIAAgACAAIAAgACAAIAAgACAAIAAgACAAIAAgAF8AcwBlAHAAYQByAGEAdABvAHIATABpAG0AaQB0ACwAIABJAEYAKABfAHMAcABsAGkAdABMAGkAbQBpAHQAIAA9ACAAMAAsACAAXwB0AGUAeAB0AEwAZQBuACwAIABfAHMAcABsAGkAdABMAGkAbQBpAHQAIAAtACAAMQApACwAXABuACAAIAAgACAAIAAgACAAIAAgACAAIAAgACAAIAAgACAAIAAgACAAIAAgACAAIAAgAFwAbgAgACAAIAAgACAAIAAgACAAIAAgACAAIAAgACAAIAAgACAAIAAgACAAIAAgACAAIABfAHMAZQBwAGEAcgBhAHQAbwByAFAAbwBzAGkAdABpAG8AbgBzACwAIABSAEUARABVAEMARQAoAHsAMAAsACAAMAB9ACwAIABfAGkAZAB4ACwAXABuACAAIAAgACAAIAAgACAAIAAgACAAIAAgACAAIAAgACAAIAAgACAAIAAgACAAIAAgACAAIAAgACAATABBAE0AQgBEAEEAKABfAGEAYwBjACwAIABfAGMAdQByAHIALABcAG4AIAAgACAAIAAgACAAIAAgACAAIAAgACAAIAAgACAAIAAgACAAIAAgACAAIAAgACAAIAAgACAAIAAgACAAIAAgAEwARQBUACgAXABuACAAIAAgACAAIAAgACAAIAAgACAAIAAgACAAIAAgACAAIAAgACAAIAAgACAAIAAgACAAIAAgACAAIAAgACAAIAAgACAAIAAgAF8AYwBvAHUAbgB0ACwAIABJAE4ARABFAFgAKABfAGEAYwBjACwAIAAxACwAIAAxACkALABcAG4AIAAgACAAIAAgACAAIAAgACAAIAAgACAAIAAgACAAIAAgACAAIAAgACAAIAAgACAAIAAgACAAIAAgACAAIAAgACAAIAAgACAASQBGACgAKABfAGMAbwB1AG4AdAAgAD0AIABfAHMAZQBwAGEAcgBhAHQAbwByAEwAaQBtAGkAdAApACAAKwAgACgAXwBjAG8AdQBuAHQAIAA9ACAALQAxACkALAAgAF8AYQBjAGMALABcAG4AIAAgACAAIAAgACAAIAAgACAAIAAgACAAIAAgACAAIAAgACAAIAAgACAAIAAgACAAIAAgACAAIAAgACAAIAAgACAAIAAgACAAIAAgACAAIABMAEUAVAAoAFwAbgAgACAAIAAgACAAIAAgACAAIAAgACAAIAAgACAAIAAgACAAIAAgACAAIAAgACAAIAAgACAAIAAgACAAIAAgACAAIAAgACAAIAAgACAAIAAgACAAIAAgACAAXwBsAGEAcwB0AFAAbwBzACwAIABJAE4ARABFAFgAKABfAGEAYwBjACwAIAAxACwAIABDAE8ATABVAE0ATgBTACgAXwBhAGMAYwApACkALABcAG4AIAAgACAAIAAgACAAIAAgACAAIAAgACAAIAAgACAAIAAgACAAIAAgACAAIAAgACAAIAAgACAAIAAgACAAIAAgACAAIAAgACAAIAAgACAAIAAgACAAIAAgAEkARgAoAF8AbABhAHMAdABQAG8AcwAgAD4AIABfAHQAZQB4AHQATABlAG4ALAAgAF8AYQBjAGMALABcAG4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BfAHQAaABpAHMAUABvAHMALAAgAGYAbgBTAGUAcABhAHIAYQB0AG8AcgBQAG8AcwAoAF8AbABhAHMAdABQAG8AcwApACwAXABuACAAIAAgACAAIAAgACAAIAAgACAAIAAgACAAIAAgACAAIAAgACAAIAAgACAAIAAgACAAIAAgACAAIAAgACAAIAAgACAAIAAgACAAIAAgACAAIAAgACAAIAAgACAAIAAgACAAIAAgACAASQBGACgAXwB0AGgAaQBzAFAAbwBzACAAPQAgADAALAAgAEgAUwBUAEEAQwBLACgALQAxACwAIABEAFIATwBQACgAXwBhAGMAYwAsACAALAAgADEAKQApACwAXABuACAAIAAgACAAIAAgACAAIA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CAAIAAgACAAIAAgACAAIABfAHQAaABpAHMAQwBvAHUAbgB0ACwAIABfAGMAbwB1AG4AdAAgACsAIABJAEYAKABOAE8AVAAoAF8AaQBnAG4AbwByAGUARQBtAHAAdAB5ACkALAAgADEALAAgAE4AKAAoAF8AbABhAHMAdABQAG8AcwAgACsAIABfAHMAZQBwAGEAcgBhAHQAbwByAEwAZQBuACkAIAA8ACAAXwB0AGgAaQBzAFAAbwBzACkAKQAsAFwAbgAgACAAIAAgACAAIAAgACAAIAAgACAAIAAgACAAIAAgACAAIAAgACAAIAAgACAAIAAgACAAIAAgACAAIAAgACAAIAAgACAAIAAgACAAIAAgACAAIAAgACAAIAAgACAAIAAgACAAIAAgACAAIAAgACAAIAAgACAAIABIAFMAVABBAEMASwAoAFwAbgAgACAAIAAgACAAIAAgACAAIAAgACAAIAAgACAAIAAgACAAIAAgACAAIAAgACAAIAAgACAAIAAgACAAIAAgACAAIAAgACAAIAAgACAAIAAgACAAIAAgACAAIAAgACAAIAAgACAAIAAgACAAIAAgACAAIAAgACAAIAAgACAAIAAgAF8AdABoAGkAcwBDAG8AdQBuAHQALABcAG4AIAAgACAAIAAgACAAIAAgACAAIAAgACAAIAAgACAAIAAgACAAIAAgACAAIAAgACAAIAAgACAAIAAgACAAIAAgACAAIAAgACAAIAAgACAAIAAgACAAIAAgACAAIAAgACAAIAAgACAAIAAgACAAIAAgACAAIAAgACAAIAAgACAAIABEAFIATwBQACgAXwBhAGMAYwAsACAALAAgADEAKQAsAFwAbgAgACAAIAAgACAAIAAgACAAIAAgACAAIAAgACAAIAAgACAAIAAgACAAIAAgACAAIAAgACAAIAAgACAAIAAgACAAIAAgACAAIAAgACAAIAAgACAAIAAgACAAIAAgACAAIAAgACAAIAAgACAAIAAgACAAIAAgACAAIAAgACAAIAAgAF8AdABoAGkAcwBQAG8AcwBcAG4AIAAgACAAIAAgACAAIAAgACAAIAAgACAAIAAgACAAIAAgACAAIAAgACAAIAAgACAAIAAgACAAIAAgACAAIAAgACAAIAAgACAAIAAgACAAIAAgACAAIAAgACAAIAAgACAAIAAgACAAIAAgACAAIAAgACAAIAAgACAAKQBcAG4AIAAgACAAIAAgACAAIAAgACAAIAAgACAAIAAgACAAIAAgACAAIAAgACAAIAAgACAAIAAgACAAIAAgACAAIAAgACAAIAAgACAAIAAgACAAIAAgACAAIAAgACAAIAAgACAAIAAgACAAIAAgACAAIAAgACkAXABuACAAIAAgACAAIAAgACAAIAAgACAAIAAgACAAIAAgACAAIAAgACAAIAAgACAAIAAgACAAIAAgACAAIAAgACAAIAAgACAAIAAgACAAIAAgACAAIAAgACAAIAAgACAAIAAgACAAIAAgACAAKQBcAG4AIAAgACAAIAAgACAAIAAgACAAIAAgACAAIAAgACAAIAAgACAAIAAgACAAIAAgACAAIAAgACAAIAAgACAAIAAgACAAIAAgACAAIAAgACAAIAAgACAAIAAgACAAIAAgACAAKQ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AsAFwAbgBcAG4AIAAgACAAIAAgACAAIAAgACAAIAAgACAAIAAgACAAIAAgACAAIAAgACAAIAAgACAASABTAFQAQQBDAEsAKABEAFIATwBQACgAXwBzAGUAcABhAHIAYQB0AG8AcgBQAG8AcwBpAHQAaQBvAG4AcwAsACAALAAgADEAKQAsACAAXwB0AGUAeAB0AEwAZQBuACAAKwAgADEAKQBcAG4AIAAgACAAIAAgACAAIAAgACAAIAAgACAAIAAgACAAIAAgACAAIAAgACkAXABuACAAIAAgACAAIAAgACAAIAAgACAAIAAgACAAIAAgACAAKQBcAG4AIAAgACAAIAAgACAAIAAgACAAIAAgACAAKQBcAG4AIAAgACAAIAAgACAAIAAgACkALABcAG4AXABuACAAIAAgACAAIAAgACAAIABmAG4ARQBsAGUAbQBlAG4AdABzACwAIABMAEEATQBCAEQAQQAoAF8AdABlAHgAdABUAG8AUwBwAGwAaQB0ACwAIABfAGIAbwB1AG4AZABhAHIAeQBQAG8AcwBpAHQAaQBvAG4AcwAsAFwAbgAgACAAIAAgACAAIAAgACAAIAAgACAAIABMAEUAVAAoAFwAbgAgACAAIAAgACAAIAAgACAAIAAgACAAIAAgACAAIAAgAF8AcwB0AGEAcgB0AHMALAAgAEgAUwBUAEEAQwBLACgAMQAsACAARABSAE8AUAAoAEQAUgBPAFAAKABfAGIAbwB1AG4AZABhAHIAeQBQAG8AcwBpAHQAaQBvAG4AcwAsACwAIAAxACkALAAsACAALQAxACkAIAArACAATABFAE4AKABfAGMAbwBsAHUAbQBuAFMAZQBwAGEAcgBhAHQAbwByACkAKQAsAFwAbgAgACAAIAAgACAAIAAgACAAIAAgACAAIAAgACAAIAAgAF8AZQBuAGQAcwAsACAARABSAE8AUAAoAF8AYgBvAHUAbgBkAGEAcgB5AFAAbwBzAGkAdABpAG8AbgBzACwALAAgADEAKQAsAFwAbgAgACAAIAAgACAAIAAgACAAIAAgACAAIAAgACAAIAAgAF8AbgB1AG0AQwBoAGEAcgBzACwAIABfAGUAbgBkAHMAIAAtACAAXwBzAHQAYQByAHQAcwAsAFwAbgAgACAAIAAgACAAIAAgACAAIAAgACAAIAAgACAAIAAgAF8AZQBsAGUAbQBlAG4AdABzACwAIABJAEYAKABOAE8AVAAoAF8AaQBnAG4AbwByAGUARQBtAHAAdAB5ACkALAAgAE0ASQBEACgAXwB0AGUAeAB0AFQAbwBTAHAAbABpAHQALAAgAF8AcwB0AGEAcgB0AHMALAAgAF8AbgB1AG0AQwBoAGEAcgBzACkALABcAG4AIAAgACAAIAAgACAAIAAgACAAIAAgACAAIAAgACAAIAAgACAAIAAgAEwARQBUACgAXABuACAAIAAgACAAIAAgACAAIAAgACAAIAAgACAAIAAgACAAIAAgACAAIAAgACAAIAAgAF8AcwB0AGEAcgB0AHMARgAsACAARgBJAEwAVABFAFIAKABfAHMAdABhAHIAdABzACwAIABfAG4AdQBtAEMAaABhAHIAcwAgAD4AIAAwACwAIAB7ACMATgAvAEEAfQApACwAXABuACAAIAAgACAAIAAgACAAIAAgACAAIAAgACAAIAAgACAAIAAgACAAIAAgACAAIAAgAEkARgAoAEkAUwBOAEEAKABJAE4ARABFAFgAKABfAHMAdABhAHIAdABzAEYALAAgADEALAAgADEAKQApACwAIAB7ACMATgAvAEEAfQAsAFwAbgAgACAAIAAgACAAIAAgACAAIAAgACAAIAAgACAAIAAgACAAIAAgACAAIAAgACAAIAAgACAAIAAgAEwARQBUACgAXABuACAAIAAgACAAIAAgACAAIAAgACAAIAAgACAAIAAgACAAIAAgACAAIAAgACAAIAAgACAAIAAgACAAIAAgACAAIABfAG4AdQBtAEMAaABhAHIAcwBGACwAIABGAEkATABUAEUAUgAoAF8AbgB1AG0AQwBoAGEAcgBzACwAIABfAG4AdQBtAEMAaABhAHIAcwAgAD4AIAAwACkALABcAG4AIAAgACAAIAAgACAAIAAgACAAIAAgACAAIAAgACAAIAAgACAAIAAgACAAIAAgACAAIAAgACAAIAAgACAAIAAgAE0ASQBEACgAXwB0AGUAeAB0AFQAbwBTAHAAbABpAHQALAAgAF8AcwB0AGEAcgB0AHMARgAsACAAXwBuAHUAbQBDAGgAYQByAHMARgApAFwAbgAgACAAIAAgACAAIAAgACAAIAAgACAAIAAgACAAIAAgACAAIAAgACAAIAAgACAAIAAgACAAIAAgACkAXABuACAAIAAgACAAIAAgACAAIAAgACAAIAAgACAAIAAgACAAIAAgACAAIAAgACAAIAAgACkAXABuACAAIAAgACAAIAAgACAAIAAgACAAIAAgACAAIAAgACAAIAAgACAAIAApAFwAbgAgACAAIAAgACAAIAAgACAAIAAgACAAIAAgACAAIAAgACkALABcAG4AIAAgACAAIAAgACAAIAAgACAAIAAgACAAIAAgACAAIABcAG4AIAAgACAAIAAgACAAIAAgACAAIAAgACAAIAAgACAAIABfAGUAbABlAG0AZQBuAHQAQwBvAHUAbgB0ACwAIABJAEYAKABJAFMATgBBACgASQBOAEQARQBYACgAXwBlAGwAZQBtAGUAbgB0AHMALAAgADEALAAgADEAKQApACwAIAAwACwAIABDAE8ATABVAE0ATgBTACgAXwBlAGwAZQBtAGUAbgB0AHMAKQApACwAXABuACAAIAAgACAAIAAgACAAIAAgACAAIAAgACAAIAAgACAASQBGACgAXwBlAGwAZQBtAGUAbgB0AEMAbwB1AG4AdAAgAD0AIAAwACwAIAB7ADAALAAgAFwAIgBcACIAfQAsAFwAbgAgACAAIAAgACAAIAAgACAAIAAgACAAIAAgACAAIAAgACAAIAAgACAASABTAFQAQQBDAEsAKABfAGUAbABlAG0AZQBuAHQAQwBvAHUAbgB0ACwAIABfAGUAbABlAG0AZQBuAHQAcwApAFwAbgAgACAAIAAgACAAIAAgACAAIAAgACAAIAAgACAAIAAgACkAXABuACAAIAAgACAAIAAgACAAIAAgACAAIAAgACkAXABuACAAIAAgACAAIAAgACAAIAApACwAXABuAFwAbgAgACAAIAAgACAAIAAgACAAZgBuAFMAcABsAGkAdAAsACAATABBAE0AQgBEAEEAKABfAHQAZQB4AHQAVABvAFMAcABsAGkAdAAsAFwAbgAgACAAIAAgACAAIAAgACAAIAAgACAAIABJAEYAKABJAFMARQBSAFIATwBSACgAXwB0AGUAeAB0AFQAbwBTAHAAbABpAHQAKQAsACAAXwB0AGUAeAB0AFQAbwBTAHAAbABpAHQAIAAqACAAewAxACwAIAAyAH0ALABcAG4AIAAgACAAIAAgACAAIAAgACAAIAAgACAAIAAgACAAIABJAEYAKABJAFMARQBSAFIATwBSACgAXwBjAG8AbAB1AG0AbgBTAGUAcABhAHIAYQB0AG8AcgApACwAIABfAGMAbwBsAHUAbQBuAFMAZQBwAGEAcgBhAHQAbwByACAAKgAgAHsAMQAsACAAMgB9ACwAXABuACAAIAAgACAAIAAgACAAIAAgACAAIAAgACAAIAAgACAAIAAgACAAIABJAEYAKABfAHQAZQB4AHQAVABvAFMAcABsAGkAdAAgAD0AIABcACIAXAAiACwAIAB7ADAALAAgAFwAIgBcACIAfQAsAFwAbgAgACAAIAAgACAAIAAgACAAIAAgACAAIAAgACAAIAAgACAAIAAgACAAIAAgACAAIABJAEYAKAAoAF8AcwBwAGwAaQB0AEwAaQBtAGkAdAAgAD0AIAAxACkAIAArACAAKABfAGMAbwBsAHUAbQBuAFMAZQBwAGEAcgBhAHQAbwByACAAPQAgAFwAIgBcACIAKQAsACAASABTAFQAQQBDAEsAKAAxACwAIABfAHQAZQB4AHQAVABvAFMAcABsAGkAdAApACwAXABuACAAIAAgACAAIAAgACAAIAAgACAAIAAgACAAIAAgACAAIAAgACAAIAAgACAAIAAgACAAIAAgACAATABFAFQAKABcAG4AIAAgACAAIAAgACAAIAAgACAAIAAgACAAIAAgACAAIAAgACAAIAAgACAAIAAgACAAIAAgACAAIAAgACAAIAAgAF8AYgBvAHUAbgBkAGEAcgB5AFAAbwBzACwAIABmAG4AQgBvAHUAbgBkAGEAcgB5AFAAbwBzAGkAdABpAG8AbgBzACgAXwB0AGUAeAB0AFQAbwBTAHAAbABpAHQAKQAsAFwAbgAgACAAIAAgACAAIAAgACAAIAAgACAAIAAgACAAIAAgACAAIAAgACAAIAAgACAAIAAgACAAIAAgACAAIAAgACAASQBGACgAQwBPAEwAVQBNAE4AUwAoAF8AYgBvAHUAbgBkAGEAcgB5AFAAbwBzACkAIAA9ACAAMgAsACAASABTAFQAQQBDAEsAKAAxACwAIABfAHQAZQB4AHQAVABvAFMAcABsAGkAdAApACwAXABuACAAIAAgACAAIAAgACAAIAAgACAAIAAgACAAIAAgACAAIAAgACAAIAAgACAAIAAgACAAIAAgACAAIAAgACAAIAAgACAAIAAgAGYAbgBFAGwAZQBtAGUAbgB0AHMAKABfAHQAZQB4AHQAVABvAFMAcABsAGkAdAAsACAAXwBiAG8AdQBuAGQAYQByAHkAUABvAHM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IAAgACAAIAAgACAAIAAgACAAIAAgACAAXABuACAAIAAgACAAIAAgACAAIABfAHQAZQB4AHQAQwBvAGwAdQBtAG4ALAAgAEYATgAuAE4AVQBMAEwASQBGAFkAKABJAE4ARABFAFgAKABUAGUAeAB0AFQAbwBTAHAAbABpAHQALAAgACwAIAAxACkAKQAsAFwAbgAgACAAIAAgACAAIAAgACAAXwByAG8AdwBDAG8AdQBuAHQALAAgAFIATwBXAFMAKABfAHQAZQB4AHQAQwBvAGwAdQBtAG4AKQAsAFwAbgAgACAAIAAgACAAIAAgACAAXwBiAHkAUgBvAHcALAAgAFIARQBEAFUAQwBFACgAXAAiAFwAIg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UwBwAGwAaQB0ACgASQBOAEQARQBYACgAXwB0AGUAeAB0AEMAbwBsAHUAbQBuACwAIABfAGMAdQByAHIAKQApAFwAbgAgACAAIAAgACAAIAAgACAAIAAgACAAIAAgACAAIAAgACkAXABuACAAIAAgACAAIAAgACAAIAAgACAAIAAgACkAXABuACAAIAAgACAAIAAgACAAIAApACwAXABuACAAIAAgACAAIAAgACAAIABfAGEAcgByAGEAeQBSAGEAdwAsACAARABSAE8AUAAoAF8AYgB5AFIAbwB3ACwAIAAxACkALABcAG4AXABuACAAIAAgACAAIAAgACAAIABJAEYAKAAoAFIATwBXAFMAKABfAGEAcgByAGEAeQBSAGEAdwApACAAPQAgADEAKQAgACsAIAAoAEMATwBMAFUATQBOAFMAKABfAGEAcgByAGEAeQBSAGEAdwApACAAPAA9ACAAMgApACwAIABfAGEAcgByAGEAeQBSAGEAdwAsAFwAbgAgACAAIAAgACAAIAAgACAAIAAgACAAIABIAFMAVABBAEMASwAoAFQAQQBLAEUAKABfAGEAcgByAGEAeQBSAGEAdwAsACAALAAgADIAKQAsACAASQBGAE4AQQAoAEQAUgBPAFAAKABfAGEAcgByAGEAeQBSAGEAdwAsACAALAAgADIAKQAsACAAXAAiAFwAIgAp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FAATABJAFQAXwBBAFQAXwBBAE4AWQBcAG4AXABuAFMAcABsAGkAdABzACAAdABlAHgAdAAgAGEAdAAgAGEAbgB5ACAAYwBoAGEAcgBhAGMAdABlAHIAIABpAG4AIAB0AGgAZQAgAGcAaQB2AGUAbgAgAHMAZQB0AC4AIABGAGkAcgBzAHQAIABlAGwAZQBtAGUAbgB0ACAAcgBlAHQAdQByAG4AZQBkACAAaQBzACAAdABoAGUAIABjAG8AdQBuAHQAIABvAGYAIABzAHUAYgBzAHQAcgBpAG4AZwAgAGUAbABlAG0AZQBuAHQAcwAsACAAZgBvAGwAbABvAHcAZQBkAFwAbgBiAHkAIAB0AGgAZQAgAHMAZQBxAHUAZQBuAGMAZQAgAG8AZgAgAG0AYQB0AGMAaABlAGQAIABzAGUAcABhAHIAYQB0AG8AcgAgAGMAaABhAHIAYQBjAHQAZQByAHMALAAgAGYAbwBsAGwAbwB3AGUAZAAgAGIAeQAgAGUAYQBjAGgAIABzAHUAYgBzAHQAcgBpAG4AZwAgAGUAbABlAG0AZQBuAHQALgAgAE0AYQB0AGMAaABpAG4AZwAgAGkAcwAgAGMAYQBzAGUALQBpAG4AcwBlAG4AcwBpAHQAaQB2AGUAXABuAGIAeQAgAGQAZQBmAGEAdQBsAHQALgBcAG4AXABuAEEAcgByAGEAeQAgAGMAbwBtAHAAYQB0AGkAYgBsAGUAOgAgAFQAZQB4AHQAVABvAFMAcABsAGkAdAAgAHAAYQByAGEAbQBlAHQAZQBy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TgB1AG0AYgBlAHIAIABvAGYAIABzAHUAYgBzAHQAcgBpAG4AZwBzACAAKABuACkAXABuACAAMgAgAHwAIAB0AGUAeAB0ACAAIAAgACAAfAAgAFMAZQBwAGEAcgBhAHQAbwByACAAYwBoAGEAcgBhAGMAdABlAHIAcwBcAG4AIAAzACAAfAAgAHQAZQB4AHQAIAAgACAAIAB8ACAAQQByAHIAYQB5ACAAbwBmACAAcwB1AGIAcwB0AHIAaQBuAGcAIABlAGwAZQBtAGUAbgB0AHMAIABbADEALgAuAG4AX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ZQB4AHQAVABvAFMAcABsAGkAdAAgACAAIAAgACAAfAAgAHQAZQB4AHQAIAAgACAAIAB8ACAAVABlAHgAdAAgAHQAbwAgAHMAcABsAGkAdABcAG4AQwBoAGEAcgBTAGUAdAAgACAAIAAgACAAIAAgACAAIAB8ACAAdABlAHgAdAAgACAAIAAgAHwAIABDAGgAYQByAGEAYwB0AGUAcgBzACAAdABvACAAcwBwAGwAaQB0ACAAYQB0AFwAbgBbAEMAYQBzAGUAUwBlAG4AcwBpAHQAaQB2AGUAXQAgAHwAIABiAG8AbwBsAGUAYQBuACAAfAAgAE0AYQB0AGMAaAAgAGwAZQB0AHQAZQByACAAYwBhAHMAZQBcAG4AWwBJAGcAbgBvAHIAZQBFAG0AcAB0AHkAXQAgACAAIAB8ACAAcwB3AGkAdABjAGgAIAAgAHwAIAAwACAAOgAgAGMAYQBwAHQAdQByAGUAIABlAG0AcAB0AHkAIABlAGwAZQBtAGUAbgB0AHMAIAAoAGQAZQBmAGEAdQBsAHQAKQBcAG4AIAAgACAAIAAgACAAIAAgACAAIAAgACAAIAAgACAAIAB8ACAAIAAgACAAIAAgACAAIAAgAHwAIAAxACAAOgAgAGkAZwBuAG8AcgBlACAAZQBtAHAAdAB5ACAAZQBsAGUAbQBlAG4AdABzACAAYQBuAGQAIABjAG8AcgByAGUAcwBwAG8AbgBkAGkAbgBnACAAcwBlAHAAYQByAGEAdABvAHIAcwBcAG4AIAAgACAAIAAgACAAIAAgACAAIAAgACAAIAAgACAAIAB8ACAAIAAgACAAIAAgACAAIAAgAHwAIAAyACAAOgAgAGkAZwBuAG8AcgBlACAAZQBtAHAAdAB5ACAAZQBsAGUAbQBlAG4AdABzACAAYgB1AHQAIAByAGUAdAB1AHIAbgAgAGEAbABsACAAcwBlAHAAYQByAGEAdABvAHIAcwBcAG4AWwBTAHAAbABpAHQATABpAG0AaQB0AF0AIAAgACAAIAB8ACAAaQBuAHQAZQBnAGUAcgAgAHwAIABMAGkAbQBpAHQAIABhAHQAIAB3AGgAaQBjAGgAIAB0AG8AIABzAHQAbwBwACAAcwBwAGwAaQB0AHQAaQBuAGc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MAUABMAEkAVABfAEEAVABfAEEATgBZACgAXAAiAEEAQgBDAC0ARABFAC8ARgBHAEgAXAAiACwAIABcACIALwAtAFwAIgApAFwAbgBSAGUAdAB1AHIAbgBzADoAIAB7ADMALAAgAFwAIgAtAC8AXAAiACwAIABcACIAQQBCAEMAXAAiACwAIABcACIARABFAFwAIgAsACAAXAAiAEYARwBIAFwAIgB9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TAFAATABJAFQAXwBBAFQAXwBBAE4AWQAgAD0AIABMAEEATQBCAEQAQQAoAFQAZQB4AHQAVABvAFMAcABsAGkAdAAsACAAQwBoAGEAcgBTAGUAdAAsACAAWwBDAGEAcwBlAFMAZQBuAHMAaQB0AGkAdgBlAF0ALAAgAFsASQBnAG4AbwByAGUARQBtAHAAdAB5AF0ALAAgAFsAUwBwAGwAaQB0AEwAaQBtAGkAdABdACwAXABuACAAIAAgACAATABFAFQAKABcAG4AIAAgACAAIAAgACAAIAAgAF8AYwBoAGEAcgBTAGUAdAAsACAARgBOAC4ATgBVAEwATABJAEYAWQAoAEkATgBEAEUAWAAoAEMAaABhAHIAUwBlAHQALAAgADEALAAgADEAKQApACwAXABuACAAIAAgACAAIAAgACAAIABfAGMAYQBzAGUAUwBlAG4AcwBpAHQAaQB2AGUALAAgAEYATgAuAEMATwBFAFIAQwBFACgAQwBhAHMAZQBTAGUAbgBzAGkAdABpAHYAZQApACAAPAA+ACAAMAAsAFwAbgAgACAAIAAgACAAIAAgACAAXwBzAHAAbABpAHQATABpAG0AaQB0ACwAIABNAEEAWAAoAEkATgBUACgARgBOAC4AQwBPAEUAUgBDAEUAKABTAHAAbABpAHQATABpAG0AaQB0ACkAKQAsACAAMAApACwAXABuACAAIAAgACAAIAAgACAAIABfAGkAZwBuAG8AcgBlAEUAbQBwAHQAeQAsACAARgBOAC4AQwBPAEUAUgBDAEUAKABJAGcAbgBvAHIAZQBFAG0AcAB0AHkAKQAsAFwAbgAgACAAIAAgACAAIAAgACAAXwBpAG4AYwBsAHUAZABlAEUAbQBwAHQAeQBFAGwAZQBtAGUAbgB0AHMALAAgAF8AaQBnAG4AbwByAGUARQBtAHAAdAB5ACAAPQAgADAALABcAG4AIAAgACAAIAAgACAAIAAgAF8AaQBuAGMAbAB1AGQAZQBFAG0AcAB0AHkARQBsAGUAbQBlAG4AdABTAGUAcABhAHIAYQB0AG8AcgBzACwAIABfAGkAZwBuAG8AcgBlAEUAbQBwAHQAeQAgADwAPgAgADEALABcAG4AIAAgACAAIAAgACAAIAAgAFwAbgAgACAAIAAgACAAIAAgACAAZgBuAEIAbwB1AG4AZABhAHIAeQBQAG8AcwBpAHQAaQBvAG4AcwAsACAATABBAE0AQgBEAEEAKABfAHQAZQB4AHQAVABvAFMAcABsAGkAdAAsAFwAbgAgACAAIAAgACAAIAAgACAAIAAgACAAIABMAEUAVAAoAFwAbgAgACAAIAAgACAAIAAgACAAIAAgACAAIAAgACAAIAAgAF8AdABlAHgAdABMAGUAbgAsACAATABFAE4AKABfAHQAZQB4AHQAVABvAFMAcABsAGkAdAApACwAXABuACAAIAAgACAAIAAgACAAIAAgACAAIAAgACAAIAAgACAASQBGACgAKABfAHQAZQB4AHQAVABvAFMAcABsAGkAdAAgAD0AIABcACIAXAAiACkAIAArACAAKABfAGMAaABhAHIAUwBlAHQAIAA9ACAAXAAiAFwAIgApACAAKwAgACgAXwBzAHAAbABpAHQATABpAG0AaQB0ACAAPQAgADEAKQAsACAASABTAFQAQQBDAEsAKAAwACwAIABfAHQAZQB4AHQATABlAG4AIAArACAAMQApACwAXABuACAAIAAgACAAIAAgACAAIAAgACAAIAAgACAAIAAgACAAIAAgACAAIABMAEUAVAAoAFwAbgAgACAAIAAgACAAIAAgACAAIAAgACAAIAAgACAAIAAgACAAIAAgACAAIAAgACAAIABfAGkAZAB4ACwAIABTAEUAUQBVAEUATgBDAEUAKABfAHQAZQB4AHQATABlAG4AKQAsAFwAbgAgACAAIAAgACAAIAAgACAAIAAgACAAIAAgACAAIAAgACAAIAAgACAAIAAgACAAIABfAHMAZQBwAGEAcgBhAHQAbwByAEwAaQBtAGkAdAAsACAASQBGACgAXwBzAHAAbABpAHQATABpAG0AaQB0ACAAPQAgADAALAAgAF8AdABlAHgAdABMAGUAbgAsACAAXwBzAHAAbABpAHQATABpAG0AaQB0ACAALQAgADEAKQAsAFwAbgAgACAAIAAgACAAIAAgACAAIAAgACAAIAAgACAAIAAgACAAIAAgACAAIAAgACAAIABcAG4AIAAgACAAIAAgACAAIAAgACAAIAAgACAAIAAgACAAIAAgACAAIAAgACAAIAAgACAAXwBzAGUAcABhAHIAYQB0AG8AcgBQAG8AcwBpAHQAaQBvAG4AcwAsACAAUgBFAEQAVQBDAEUAKAB7ADAALAAgADAAfQAsACAAXwBpAGQAeAAsAFwAbgAgACAAIAAgACAAIAAgACAAIAAgACAAIAAgACAAIAAgACAAIAAgACAAIAAgACAAIAAgACAAIAAgAEwAQQBNAEIARABBACgAXwBhAGMAYwAsACAAXwBjAHUAcgByACwAXABuACAAIAAgACAAIAAgACAAIAAgACAAIAAgACAAIAAgACAAIAAgACAAIAAgACAAIAAgACAAIAAgACAAIAAgACAAIABMAEUAVAAoAFwAbgAgACAAIAAgACAAIAAgACAAIAAgACAAIAAgACAAIAAgACAAIAAgACAAIAAgACAAIAAgACAAIAAgACAAIAAgACAAIAAgACAAIABfAGMAbwB1AG4AdAAsACAASQBOAEQARQBYACgAXwBhAGMAYwAsACAAMQAsACAAMQApACwAXABuACAAIAAgACAAIAAgACAAIAAgACAAIAAgACAAIAAgACAAIAAgACAAIAAgACAAIAAgACAAIAAgACAAIAAgACAAIAAgACAAIAAgAEkARgAoAF8AYwBvAHUAbgB0ACAAPQAgAF8AcwBlAHAAYQByAGEAdABvAHIATABpAG0AaQB0ACwAIABfAGEAYwBjACwAXABuACAAIAAgACAAIAAgACAAIAAgACAAIAAgACAAIAAgACAAIAAgACAAIAAgACAAIAAgACAAIAAgACAAIAAgACAAIAAgACAAIAAgACAAIAAgACAATABFAFQAKABcAG4AIAAgACAAIAAgACAAIAAgACAAIAAgACAAIAAgACAAIAAgACAAIAAgACAAIAAgACAAIAAgACAAIAAgACAAIAAgACAAIAAgACAAIAAgACAAIAAgACAAIAAgAF8AYwBoAGEAcgAsACAATQBJAEQAKABfAHQAZQB4AHQAVABvAFMAcABsAGkAdAAsACAAXwBjAHUAcgByACwAIAAxACkALABcAG4AIAAgACAAIAAgACAAIAAgACAAIAAgACAAIAAgACAAIAAgACAAIAAgACAAIAAgACAAIAAgACAAIAAgACAAIAAgACAAIAAgACAAIAAgACAAIAAgACAAIAAgAEkARgAoAE4ATwBUACgARgBOAC4ARgBJAE4ARABfAEwASQBUAEUAUgBBAEwAKABfAGMAaABhAHIALAAgAF8AYwBoAGEAcgBTAGUAdAAsACAAXwBjAGEAcwBlAFMAZQBuAHMAaQB0AGkAdgBlACkAKQAsACAAXwBhAGMAYwAsAFwAbg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F8AbABhAHMAdABQAG8AcwAsACAASQBOAEQARQBYACgAXwBhAGMAYwAsACAAMQAsACAAQwBPAEwAVQBNAE4AUwAoAF8AYQBjAGMAKQApACwAXABuACAAIAAgACAAIAAgACAAIAAgACAAIAAgACAAIAAgACAAIAAgACAAIAAgACAAIAAgACAAIAAgACAAIAAgACAAIAAgACAAIAAgACAAIAAgACAAIAAgACAAIAAgACAAIAAgACAAIAAgACAAXwB0AGgAaQBzAEMAbwB1AG4AdAAsACAASQBGACgAKAAoAF8AbABhAHMAdABQAG8AcwAgACsAIAAxACkAIAA8ACAAXwBjAHUAcgByACkAIAArACAATgAoAF8AaQBuAGMAbAB1AGQAZQBFAG0AcAB0AHkARQBsAGUAbQBlAG4AdABzACkALAAgAF8AYwBvAHUAbgB0ACAAKwAgADEALAAgAF8AYwBvAHUAbgB0ACkALABcAG4AIAAgACAAIAAgACAAIAAgACAAIAAgACAAIAAgACAAIAAgACAAIAAgACAAIAAgACAAIAAgACAAIAAgACAAIAAgACAAIAAgACAAIAAgACAAIAAgACAAIAAgACAAIAAgACAAIAAgACAAIABIAFMAVABBAEMASwAoAFwAbgAgACAAIAAgACAAIAAgACAAIAAgACAAIAAgACAAIAAgACAAIAAgACAAIAAgACAAIAAgACAAIAAgACAAIAAgACAAIAAgACAAIAAgACAAIAAgACAAIAAgACAAIAAgACAAIAAgACAAIAAgACAAIAAgACAAXwB0AGgAaQBzAEMAbwB1AG4AdAAsAFwAbgAgACAAIAAgACAAIAAgACAAIAAgACAAIAAgACAAIAAgACAAIAAgACAAIAAgACAAIAAgACAAIAAgACAAIAAgACAAIAAgACAAIAAgACAAIAAgACAAIAAgACAAIAAgACAAIAAgACAAIAAgACAAIAAgACAARABSAE8AUAAoAF8AYQBjAGMALAAgACwAIAAxACkALABcAG4AIAAgACAAIAAgACAAIAAgACAAIAAgACAAIAAgACAAIAAgACAAIAAgACAAIAAgACAAIAAgACAAIAAgACAAIAAgACAAIAAgACAAIAAgACAAIAAgACAAIAAgACAAIAAgACAAIAAgACAAIAAgACAAIAAgAF8AYwB1AHIAcgBcAG4AIAAgACAAIAAgACAAIAAgACAAIAAgACAAIAAgACAAIAAgACAAIAAgACAAIAAgACAAIAAgACAAIAAgACAAIAAgACAAIAAgACAAIAAgACAAIAAgACAAIAAgACAAIAAgACAAIAAgACAAIAApAFwAbgAgACAAIAAgACAAIAAgACAAIAAgACAAIAAgACAAIAAgACAAIAAgACAAIAAgACAAIAAgACAAIAAgACAAIAAgACAAIAAgACAAIAAgACAAIAAgACAAIAAgACAAIAAgACAAIAAp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CwAXABuAFwAbgAgACAAIAAgACAAIAAgACAAIAAgACAAIAAgACAAIAAgACAAIAAgACAAIAAgACAAIABIAFMAVABBAEMASwAoAEQAUgBPAFAAKABfAHMAZQBwAGEAcgBhAHQAbwByAFAAbwBzAGkAdABpAG8AbgBzACwAIAAsACAAMQApACwAIABfAHQAZQB4AHQATABlAG4AIAArACAAMQApAFwAbgAgACAAIAAgACAAIAAgACAAIAAgACAAIAAgACAAIAAgACAAIAAgACAAKQBcAG4AIAAgACAAIAAgACAAIAAgACAAIAAgACAAIAAgACAAIAApAFwAbgAgACAAIAAgACAAIAAgACAAIAAgACAAIAApAFwAbgAgACAAIAAgACAAIAAgACAAKQAsAFwAbgBcAG4AIAAgACAAIAAgACAAIAAgAGYAbgBTAGUAcABhAHIAYQB0AG8AcgBzACwAIABMAEEATQBCAEQAQQAoAF8AdABlAHgAdABUAG8AUwBwAGwAaQB0ACwAIABfAGIAbwB1AG4AZABhAHIAeQBQAG8AcwBpAHQAaQBvAG4AcwAsAFwAbgAgACAAIAAgACAAIAAgACAAIAAgACAAIABJAEYAKABDAE8ATABVAE0ATgBTACgAXwBiAG8AdQBuAGQAYQByAHkAUABvAHMAaQB0AGkAbwBuAHMAKQAgADwAPQAgADIALAAgAFwAIgBcACIALABcAG4AIAAgACAAIAAgACAAIAAgACAAIAAgACAAIAAgACAAIABJAEYAKABfAGkAbgBjAGwAdQBkAGUARQBtAHAAdAB5AEUAbABlAG0AZQBuAHQAUwBlAHAAYQByAGEAdABvAHIAcwAsACAAQwBPAE4AQwBBAFQAKABNAEkARAAoAF8AdABlAHgAdABUAG8AUwBwAGwAaQB0ACwAIABEAFIATwBQACgARABSAE8AUAAoAF8AYgBvAHUAbgBkAGEAcgB5AFAAbwBzAGkAdABpAG8AbgBzACwALAAgADEAKQAsACwAIAAtADEAKQAsACAAMQApACkALABcAG4AIAAgACAAIAAgACAAIAAgACAAIAAgACAAIAAgACAAIAAgACAAIAAgAEwARQBUACgAXABuACAAIAAgACAAIAAgACAAIAAgACAAIAAgACAAIAAgACAAIAAgACAAIAAgACAAIAAgAF8AcwB0AGEAcgB0AHMALAAgAEQAUgBPAFAAKABfAGIAbwB1AG4AZABhAHIAeQBQAG8AcwBpAHQAaQBvAG4AcwAsACwAIAAtADEAKQAsAFwAbgAgACAAIAAgACAAIAAgACAAIAAgACAAIAAgACAAIAAgACAAIAAgACAAIAAgACAAIABfAGUAbgBkAHMALAAgAEQAUgBPAFAAKABfAGIAbwB1AG4AZABhAHIAeQBQAG8AcwBpAHQAaQBvAG4AcwAsACwAIAAxACkALABcAG4AIAAgACAAIAAgACAAIAAgACAAIAAgACAAIAAgACAAIAAgACAAIAAgACAAIAAgACAAXwBkAGkAZgBmAHMALAAgAF8AZQBuAGQAcwAgAC0AIABfAHMAdABhAHIAdABzACwAXABuACAAIAAgACAAIAAgACAAIAAgACAAIAAgACAAIAAgACAAIAAgACAAIAAgACAAIAAgAF8AaQBuAGMAbAB1AGQAZQBEAGUAbABpAG0AUABvAHMALAAgAEYASQBMAFQARQBSACgAXwBzAHQAYQByAHQAcwAsACAAXwBkAGkAZgBmAHMAIAA+ACAAMQAsACAAewAjAE4ALwBBAH0AKQAsAFwAbgAgACAAIAAgACAAIAAgACAAIAAgACAAIAAgACAAIAAgACAAIAAgACAAIAAgACAAIABJAEYAKABJAFMATgBBACgASQBOAEQARQBYACgAXwBpAG4AYwBsAHUAZABlAEQAZQBsAGkAbQBQAG8AcwAsACAAMQAsACAAMQApACkALAAgAFwAIgBcACIALABcAG4AIAAgACAAIAAgACAAIAAgACAAIAAgACAAIAAgACAAIAAgACAAIAAgACAAIAAgACAAIAAgACAAIABJAEYAKABDAE8ATABVAE0ATgBTACgAXwBpAG4AYwBsAHUAZABlAEQAZQBsAGkAbQBQAG8AcwApACAAPQAgADEALAAgAFwAIgBcACIALABcAG4AIAAgACAAIAAgACAAIAAgACAAIAAgACAAIAAgACAAIAAgACAAIAAgACAAIAAgACAAIAAgACAAIAAgACAAIAAgAEMATwBOAEMAQQBUACgATQBJAEQAKABfAHQAZQB4AHQAVABvAFMAcABsAGkAdAAsACAARABSAE8AUAAoAF8AaQBuAGMAbAB1AGQAZQBEAGUAbABpAG0AUABvAHMALAAsACAAMQApACwAIAAxACk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GYAbgBFAGwAZQBtAGUAbgB0AHMALAAgAEwAQQBNAEIARABBACgAXwB0AGUAeAB0AFQAbwBTAHAAbABpAHQALAAgAF8AYgBvAHUAbgBkAGEAcgB5AFAAbwBzAGkAdABpAG8AbgBzACwAXABuACAAIAAgACAAIAAgACAAIAAgACAAIAAgAEkARgAoAEMATwBMAFUATQBOAFMAKABfAGIAbwB1AG4AZABhAHIAeQBQAG8AcwBpAHQAaQBvAG4AcwApACAAPAA9ACAAMgAsACAAewAwACwAIABcACIAXAAiAH0ALABcAG4AIAAgACAAIAAgACAAIAAgACAAIAAgACAAIAAgACAAIABMAEUAVAAoAFwAbgAgACAAIAAgACAAIAAgACAAIAAgACAAIAAgACAAIAAgACAAIAAgACAAXwBzAHQAYQByAHQAcwAsACAARABSAE8AUAAoAF8AYgBvAHUAbgBkAGEAcgB5AFAAbwBzAGkAdABpAG8AbgBzACwALAAgAC0AMQApACAAKwAgADEALABcAG4AIAAgACAAIAAgACAAIAAgACAAIAAgACAAIAAgACAAIAAgACAAIAAgAF8AZQBuAGQAcwAsACAARABSAE8AUAAoAF8AYgBvAHUAbgBkAGEAcgB5AFAAbwBzAGkAdABpAG8AbgBzACwALAAgADEAKQAsAFwAbgAgACAAIAAgACAAIAAgACAAIAAgACAAIAAgACAAIAAgACAAIAAgACAAXwBuAHUAbQBDAGgAYQByAHMALAAgAF8AZQBuAGQAcwAgAC0AIABfAHMAdABhAHIAdABzACwAXABuACAAIAAgACAAIAAgACAAIAAgACAAIAAgACAAIAAgACAAIAAgACAAIABfAGUAbABlAG0AZQBuAHQAcwAsACAASQBGACgAXwBpAG4AYwBsAHUAZABlAEUAbQBwAHQAeQBFAGwAZQBtAGUAbgB0AHMALAAgAE0ASQBEACgAXwB0AGUAeAB0AFQAbwBTAHAAbABpAHQALAAgAF8AcwB0AGEAcgB0AHMALAAgAF8AbgB1AG0AQwBoAGEAcgBzACkALABcAG4AIAAgACAAIAAgACAAIAAgACAAIAAgACAAIAAgACAAIAAgACAAIAAgACAAIAAgACAATABFAFQAKABcAG4AIAAgACAAIAAgACAAIAAgACAAIAAgACAAIAAgACAAIAAgACAAIAAgACAAIAAgACAAIAAgACAAIABfAHMAdABhAHIAdABzAEYALAAgAEYASQBMAFQARQBSACgAXwBzAHQAYQByAHQAcwAsACAAXwBuAHUAbQBDAGgAYQByAHMAIAA+ACAAMAAsACAAewAjAE4ALwBBAH0AKQAsAFwAbgAgACAAIAAgACAAIAAgACAAIAAgACAAIAAgACAAIAAgACAAIAAgACAAIAAgACAAIAAgACAAIAAgAEkARgAoAEkAUwBOAEEAKABJAE4ARABFAFgAKABfAHMAdABhAHIAdABzAEYALAAgADEALAAgADEAKQApACwAIAB7ACMATgAvAEEAfQAsAFwAbgAgACAAIAAgACAAIAAgACAAIAAgACAAIAAgACAAIAAgACAAIAAgACAAIAAgACAAIAAgACAAIAAgACAAIAAgACAATABFAFQAKABcAG4AIAAgACAAIAAgACAAIAAgACAAIAAgACAAIAAgACAAIAAgACAAIAAgACAAIAAgACAAIAAgACAAIAAgACAAIAAgACAAIAAgACAAXwBuAHUAbQBDAGgAYQByAHMARgAsACAARgBJAEwAVABFAFIAKABfAG4AdQBtAEMAaABhAHIAcwAsACAAXwBuAHUAbQBDAGgAYQByAHMAIAA+ACAAMAApACwAXABuACAAIAAgACAAIAAgACAAIAAgACAAIAAgACAAIAAgACAAIAAgACAAIAAgACAAIAAgACAAIAAgACAAIAAgACAAIAAgACAAIAAgAE0ASQBEACgAXwB0AGUAeAB0AFQAbwBTAHAAbABpAHQALAAgAF8AcwB0AGEAcgB0AHMARgAsACAAXwBuAHUAbQBDAGgAYQByAHMARg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AsAFwAbgAgACAAIAAgACAAIAAgACAAIAAgACAAIAAgACAAIAAgACAAIAAgACAAXABuACAAIAAgACAAIAAgACAAIAAgACAAIAAgACAAIAAgACAAIAAgACAAIABfAGUAbABlAG0AZQBuAHQAQwBvAHUAbgB0ACwAIABJAEYAKABJAFMATgBBACgASQBOAEQARQBYACgAXwBlAGwAZQBtAGUAbgB0AHMALAAgADEALAAgADEAKQApACwAIAAwACwAIABDAE8ATABVAE0ATgBTACgAXwBlAGwAZQBtAGUAbgB0AHMAKQApACwAXABuACAAIAAgACAAIAAgACAAIAAgACAAIAAgACAAIAAgACAAIAAgACAAIABJAEYAKABfAGUAbABlAG0AZQBuAHQAQwBvAHUAbgB0ACAAPQAgADAALAAgAHsAMAAsACAAXAAiAFwAIgB9ACwAXABuACAAIAAgACAAIAAgACAAIAAgACAAIAAgACAAIAAgACAAIAAgACAAIAAgACAAIAAgAEgAUwBUAEEAQwBLACgAXwBlAGwAZQBtAGUAbgB0AEMAbwB1AG4AdAAsACAAXwBlAGwAZQBtAGUAbgB0AHMAKQBcAG4AIAAgACAAIAAgACAAIAAgACAAIAAgACAAIAAgACAAIAAgACAAIAAgACkAXABuACAAIAAgACAAIAAgACAAIAAgACAAIAAgACAAIAAgACAAKQBcAG4AIAAgACAAIAAgACAAIAAgACAAIAAgACAAKQBcAG4AIAAgACAAIAAgACAAIAAgACkALABcAG4AXABuACAAIAAgACAAIAAgACAAIABmAG4AUwBwAGwAaQB0AEEAdABBAG4AeQAsACAATABBAE0AQgBEAEEAKABfAHQAZQB4AHQAVABvAFMAcABsAGkAdAAsAFwAbgAgACAAIAAgACAAIAAgACAAIAAgACAAIABJAEYAKABJAFMARQBSAFIATwBSACgAXwB0AGUAeAB0AFQAbwBTAHAAbABpAHQAKQAsACAAXwB0AGUAeAB0AFQAbwBTAHAAbABpAHQAIAAqACAAewAxACwAIAAyAH0ALABcAG4AIAAgACAAIAAgACAAIAAgACAAIAAgACAAIAAgACAAIABJAEYAKABJAFMARQBSAFIATwBSACgAXwBjAGgAYQByAFMAZQB0ACkALAAgAF8AYwBoAGEAcgBTAGUAdAAgACoAIAB7ADEALAAgADIAfQAsAFwAbgAgACAAIAAgACAAIAAgACAAIAAgACAAIAAgACAAIAAgACAAIAAgACAATABFAFQAKABcAG4AIAAgACAAIAAgACAAIAAgACAAIAAgACAAIAAgACAAIAAgACAAIAAgACAAIAAgACAAXwBiAG8AdQBuAGQAYQByAHkAUABvAHMALAAgAGYAbgBCAG8AdQBuAGQAYQByAHkAUABvAHMAaQB0AGkAbwBuAHMAKABfAHQAZQB4AHQAVABvAFMAcABsAGkAdAApACwAXABuACAAIAAgACAAIAAgACAAIAAgACAAIAAgACAAIAAgACAAIAAgACAAIAAgACAAIAAgAF8AcwBlAHAAYQByAGEAdABvAHIAcwAsACAAZgBuAFMAZQBwAGEAcgBhAHQAbwByAHMAKABfAHQAZQB4AHQAVABvAFMAcABsAGkAdAAsACAAXwBiAG8AdQBuAGQAYQByAHkAUABvAHMAKQAsAFwAbgAgACAAIAAgACAAIAAgACAAIAAgACAAIAAgACAAIAAgACAAIAAgACAAIAAgACAAIABfAGUAbABlAG0AZQBuAHQAcwAsACAAZgBuAEUAbABlAG0AZQBuAHQAcwAoAF8AdABlAHgAdABUAG8AUwBwAGwAaQB0ACwAIABfAGIAbwB1AG4AZABhAHIAeQBQAG8AcwApACwAXABuACAAIAAgACAAIAAgACAAIAAgACAAIAAgACAAIAAgACAAIAAgACAAIAAgACAAIAAgAF8AZQBsAGUAbQBlAG4AdABDAG8AdQBuAHQALAAgAEkATgBEAEUAWAAoAF8AZQBsAGUAbQBlAG4AdABzACwAIAAxACwAIAAxACkALABcAG4AIAAgACAAIAAgACAAIAAgACAAIAAgACAAIAAgACAAIAAgACAAIAAgACAAIAAgACAASQBGACgAXwBlAGwAZQBtAGUAbgB0AEMAbwB1AG4AdAAgAD0AIAAwACwAIABIAFMAVABBAEMASwAoADAALAAgAF8AcwBlAHAAYQByAGEAdABvAHIAcwApACwAXABuACAAIAAgACAAIAAgACAAIAAgACAAIAAgACAAIAAgACAAIAAgACAAIAAgACAAIAAgACAAIAAgACAASABTAFQAQQBDAEsAKABfAGUAbABlAG0AZQBuAHQAQwBvAHUAbgB0ACwAIABfAHMAZQBwAGEAcgBhAHQAbwByAHMALAAgAEQAUgBPAFAAKABfAGUAbABlAG0AZQBuAHQAcwAsACwAIAAxACk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HQAZQB4AHQAQwBvAGwAdQBtAG4ALAAgAEYATgAuAE4AVQBMAEwASQBGAFkAKABJAE4ARABFAFgAKABUAGUAeAB0AFQAbwBTAHAAbABpAHQALAAgACwAIAAxACkAKQAsAFwAbgAgACAAIAAgACAAIAAgACAAXwByAG8AdwBDAG8AdQBuAHQALAAgAFIATwBXAFMAKABfAHQAZQB4AHQAQwBvAGwAdQBtAG4AKQAsAFwAbgAgACAAIAAgACAAIAAgACAAXwBiAHkAUgBvAHcALAAgAFIARQBEAFUAQwBFACgAXAAiAFwAIg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UwBwAGwAaQB0AEEAdABBAG4AeQAoAEkATgBEAEUAWAAoAF8AdABlAHgAdABDAG8AbAB1AG0AbgAsACAAXwBjAHUAcgByACkAKQBcAG4AIAAgACAAIAAgACAAIAAgACAAIAAgACAAIAAgACAAIAApAFwAbgAgACAAIAAgACAAIAAgACAAIAAgACAAIAApAFwAbgAgACAAIAAgACAAIAAgACAAKQAsAFwAbgAgACAAIAAgACAAIAAgACAAXwBhAHIAcgBhAHkAUgBhAHcALAAgAEQAUgBPAFAAKABfAGIAeQBSAG8AdwAsACAAMQApACwAXABuAFwAbgAgACAAIAAgACAAIAAgACAASQBGACgAKABSAE8AVwBTACgAXwBhAHIAcgBhAHkAUgBhAHcAKQAgAD0AIAAxACkAIAArACAAKABDAE8ATABVAE0ATgBTACgAXwBhAHIAcgBhAHkAUgBhAHcAKQAgADwAPQAgADIAKQAsACAAXwBhAHIAcgBhAHkAUgBhAHcALABcAG4AIAAgACAAIAAgACAAIAAgACAAIAAgACAASABTAFQAQQBDAEsAKABUAEEASwBFACgAXwBhAHIAcgBhAHkAUgBhAHcALAAgACwAIAAyACkALAAgAEkARgBOAEEAKABEAFIATwBQACgAXwBhAHIAcgBhAHkAUgBhAHcALAAgACwAIAAyACkALAAgAFwAIgBcACIAKQ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QAEwASQBUAF8AQQBSAE8AVQBOAEQAXABuAFwAbgBTAHAAbABpAHQAcwAgAHQAZQB4AHQAIABhAHQAIABhAG4AeQAgAGMAaABhAHIAYQBjAHQAZQByACAAbgBvAHQAIABpAG4AIAB0AGgAZQAgAGcAaQB2AGUAbgAgAHMAZQB0AC4AIABGAGkAcgBzAHQAIABlAGwAZQBtAGUAbgB0ACAAcgBlAHQAdQByAG4AZQBkACAAaQBzACAAdABoAGUAIABjAG8AdQBuAHQAIABvAGYAIABzAHUAYgBzAHQAcgBpAG4AZwAgAGUAbABlAG0AZQBuAHQAcwAsAFwAbgBmAG8AbABsAG8AdwBlAGQAIABiAHkAIAB0AGgAZQAgAHMAZQBxAHUAZQBuAGMAZQAgAG8AZgAgAHUAbgBtAGEAdABjAGgAZQBkACAAYwBoAGEAcgBhAGMAdABlAHIAcwAsACAAZgBvAGwAbABvAHcAZQBkACAAYgB5ACAAZQBhAGMAaAAgAHMAdQBiAHMAdAByAGkAbgBnACAAZQBsAGUAbQBlAG4AdAAuACAATQBhAHQAYwBoAGkAbgBnACAAaQBzACAAYwBhAHMAZQAtAGkAbgBzAGUAbgBzAGkAdABpAHYAZQBcAG4AYgB5ACAAZABlAGYAYQB1AGwAdAAuAFwAbgBcAG4AQQByAHIAYQB5ACAAYwBvAG0AcABhAHQAaQBiAGwAZQA6ACAAVABlAHgAdABUAG8AUwBwAGwAaQB0ACAAcABhAHIAYQBtAGUAdABlAHI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OAHUAbQBiAGUAcgAgAG8AZgAgAHMAdQBiAHMAdAByAGkAbgBnACAAZQBsAGUAbQBlAG4AdABzACAAKABuACkAXABuACAAMgAgAHwAIAB0AGUAeAB0ACAAIAAgACAAfAAgAFUAbgBtAGEAdABjAGgAZQBkACAAYwBoAGEAcgBhAGMAdABlAHIAcwBcAG4AIAAzACAAfAAgAHQAZQB4AHQAIAAgACAAIAB8ACAAQQByAHIAYQB5ACAAbwBmACAAcwB1AGIAcwB0AHIAaQBuAGcAIABlAGwAZQBtAGUAbgB0AHMAIABbADEALgAuAG4AX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ZQB4AHQAVABvAHMAcABsAGkAdAAgACAAIAAgACAAfAAgAHQAZQB4AHQAIAAgACAAIAB8ACAAVABlAHgAdAAgAHQAbwAgAHMAcABsAGkAdABcAG4AQwBoAGEAcgBTAGUAdAAgACAAIAAgACAAIAAgACAAIAB8ACAAdABlAHgAdAAgACAAIAAgAHwAIABWAGEAbABpAGQAIABjAGgAYQByAGEAYwB0AGUAcgBzACAAZgBvAHIAIABlAGEAYwBoACAAcwB1AGIAcwB0AHIAaQBuAGcAXABuAFsAQwBhAHMAZQBTAGUAbgBzAGkAdABpAHYAZQBdACAAfAAgAGIAbwBvAGwAZQBhAG4AIAB8ACAATQBhAHQAYwBoACAAbABlAHQAdABlAHIAIABjAGEAcwBlAFwAbgBbAFMAcABsAGkAdABMAGkAbQBpAHQAXQAgACAAIAAgAHwAIABpAG4AdABlAGcAZQByACAAfAAgAEwAaQBtAGkAdAAgAGEAdAAgAHcAaABpAGMAaAAgAHQAbwAgAHMAdABvAHAAIABzAHAAbABpAHQAdABpAG4AZw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QAEwASQBUAF8ARgBPAFIAXwBDAEgAQQBSAFMAKABcACIAQQAxADIAYgAzADQAQgA1ADYAXAAiACwAIABcACIAQQBCAFwAIgApAFwAbgBSAGUAdAB1AHIAbgBzADoAIAB7ADMALAAgAFwAIgAxADIAMwA0ADUANgBcACIALAAgAFwAIgBBAFwAIgAsACAAXAAiAGIAXAAiACwAIABcACIAQgBcACIAf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wBQAEwASQBUAF8AQQBSAE8AVQBOAEQAIAA9ACAATABBAE0AQgBEAEEAKABUAGUAeAB0AFQAbwBTAHAAbABpAHQALAAgAEMAaABhAHIAUwBlAHQALAAgAFsAQwBhAHMAZQBTAGUAbgBzAGkAdABpAHYAZQBdACwAIABbAFMAcABsAGkAdABMAGkAbQBpAHQAXQAsAFwAbgAgACAAIAAgAEwARQBUACgAXABuACAAIAAgACAAIAAgACAAIABfAGMAaABhAHIAUwBlAHQALAAgAEYATgAuAE4AVQBMAEwASQBGAFkAKABJAE4ARABFAFgAKABDAGgAYQByAFMAZQB0ACwAIAAxACwAIAAxACkAKQAsAFwAbgAgACAAIAAgACAAIAAgACAAXwBjAGEAcwBlAFMAZQBuAHMAaQB0AGkAdgBlACwAIABGAE4ALgBDAE8ARQBSAEMARQAoAEMAYQBzAGUAUwBlAG4AcwBpAHQAaQB2AGUAKQAgADwAPgAgADAALABcAG4AIAAgACAAIAAgACAAIAAgAF8AcwBwAGwAaQB0AEwAaQBtAGkAdAAsACAATQBBAFgAKABJAE4AVAAoAEYATgAuAEMATwBFAFIAQwBFACgAUwBwAGwAaQB0AEwAaQBtAGkAdAApACkALAAgADAAKQAsAFwAbgAgACAAIAAgACAAIAAgACAAXABuACAAIAAgACAAIAAgACAAIABmAG4ARQBsAGUAbQBlAG4AdABQAG8AcwBpAHQAaQBvAG4AcwAsACAATABBAE0AQgBEAEEAKABfAHQAZQB4AHQAVABvAFMAcABsAGkAdAAsAFwAbgAgACAAIAAgACAAIAAgACAAIAAgACAAIABJAEYAKAAoAF8AdABlAHgAdABUAG8AUwBwAGwAaQB0ACAAPQAgAFwAIgBcACIAKQAgACsAIAAoAF8AYwBoAGEAcgBTAGUAdAAgAD0AIABcACIAXAAiACkALAAgAHsAMAAsACAAMAA7ACAAMAAsACAAMAB9ACwAXABuACAAIAAgACAAIAAgACAAIAAgACAAIAAgACAAIAAgACAATABFAFQAKABcAG4AIAAgACAAIAAgACAAIAAgACAAIAAgACAAIAAgACAAIAAgACAAIAAgAF8AdABlAHgAdABMAGUAbgAsACAATABFAE4AKABfAHQAZQB4AHQAVABvAFMAcABsAGkAdAApACwAXABuACAAIAAgACAAIAAgACAAIAAgACAAIAAgACAAIAAgACAAIAAgACAAIABfAGUAbABlAG0AZQBuAHQATABpAG0AaQB0ACwAIABJAEYAKABfAHMAcABsAGkAdABMAGkAbQBpAHQAIAA9ACAAMAAsACAAXwB0AGUAeAB0AEwAZQBuACwAIABfAHMAcABsAGkAdABMAGkAbQBpAHQAKQAsAFwAbgAgACAAIAAgACAAIAAgACAAIAAgACAAIAAgACAAIAAgACAAIAAgACAAXwBpAGQAeAAsACAAUwBFAFEAVQBFAE4AQwBFACgAXwB0AGUAeAB0AEwAZQBuACkALABcAG4AIAAgACAAIAAgACAAIAAgACAAIAAgACAAIAAgACAAIAAgACAAIAAgAFwAbgAgACAAIAAgACAAIAAgACAAIAAgACAAIAAgACAAIAAgACAAIAAgACAAXwBlAGwAZQBtAGUAbgB0AFAAbwBzACwAIABSAEUARABVAEMARQAoAHsAMAAsACAAMAA7ACAAMAAsACAAMAB9ACwAIABfAGkAZAB4ACwAXABuACAAIAAgACAAIAAgACAAIAAgACAAIAAgACAAIAAgACAAIAAgACAAIAAgACAAIAAgAEwAQQBNAEIARABBACgAXwBhAGMAYwAsACAAXwBjAHUAcgByACwAXABuACAAIAAgACAAIAAgACAAIAAgACAAIAAgACAAIAAgACAAIAAgACAAIAAgACAAIAAgACAAIAAgACAATABFAFQAKABcAG4AIAAgACAAIAAgACAAIAAgACAAIAAgACAAIAAgACAAIAAgACAAIAAgACAAIAAgACAAIAAgACAAIAAgACAAIAAgAF8AYwBvAHUAbgB0ACwAIABJAE4ARABFAFgAKABfAGEAYwBjACwAIAAxACwAIAAxACkALABcAG4AIAAgACAAIAAgACAAIAAgACAAIAAgACAAIAAgACAAIAAgACAAIAAgACAAIAAgACAAIAAgACAAIAAgACAAIAAgAEkARgAoAF8AYwBvAHUAbgB0ACAAPQAgAF8AZQBsAGUAbQBlAG4AdABMAGkAbQBpAHQALAAgAF8AYQBjAGMALABcAG4AIAAgACAAIAAgACAAIAAgACAAIAAgACAAIAAgACAAIAAgACAAIAAgACAAIAAgACAAIAAgACAAIAAgACAAIAAgACAAIAAgACAATABFAFQAKABcAG4AIAAgACAAIAAgACAAIAAgACAAIAAgACAAIAAgACAAIAAgACAAIAAgACAAIAAgACAAIAAgACAAIAAgACAAIAAgACAAIAAgACAAIAAgACAAIABfAGYAbABnAEwAYQBzAHQATQBhAHQAYwBoACwAIABJAE4ARABFAFgAKABfAGEAYwBjACwAIAAyACwAIAAxACkALABcAG4AIAAgACAAIAAgACAAIAAgACAAIAAgACAAIAAgACAAIAAgACAAIAAgACAAIAAgACAAIAAgACAAIAAgACAAIAAgACAAIAAgACAAIAAgACAAIABfAGMAaABhAHIALAAgAE0ASQBEACgAXwB0AGUAeAB0AFQAbwBTAHAAbABpAHQALAAgAF8AYwB1AHIAcgAsACAAMQApACwAXABuACAAIAAgACAAIAAgACAAIAAgACAAIAAgACAAIAAgACAAIAAgACAAIAAgACAAIAAgACAAIAAgACAAIAAgACAAIAAgACAAIAAgACAAIAAgACAASQBGACgARgBOAC4ARgBJAE4ARABfAEwASQBUAEUAUgBBAEwAKABfAGMAaABhAHIALAAgAF8AYwBoAGEAcgBTAGUAdAAsACAAXwBjAGEAcwBlAFMAZQBuAHMAaQB0AGkAdgBlACkAIAA+ACAAMAAsAFwAbgAgACAAIAAgACAAIAAgACAAIAAgACAAIAAgACAAIAAgACAAIAAgACAAIAAgACAAIAAgACAAIAAgACAAIAAgACAAIAAgACAAIAAgACAAIAAgACAAIAAgACAASQBGACgAXwBmAGwAZwBMAGEAcwB0AE0AYQB0AGMAaAAsAFwAbg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C8ALwAgAGMAbwBuAHQAaQBuAHUAaQBuAGcAIABtAGEAdABjAGgAXABuACAAIAAgACAAIAAgACAAIAAgACAAIAAgACAAIAAgACAAIAAgACAAIAAgACAAIAAgACAAIAAgACAAIAAgACAAIAAgACAAIAAgACAAIAAgACAAIAAgACAAIAAgACAAIAAgACAAIAAgACAAXwBsAGEAcwB0AEMAbwBsACwAIABDAE8ATABVAE0ATgBTACgAXwBhAGMAYwApACwAXABuACAAIAAgACAAIAAgACAAIAAgACAAIAAgACAAIAAgACAAIAAgACAAIAAgACAAIAAgACAAIAAgACAAIAAgACAAIAAgACAAIAAgACAAIAAgACAAIAAgACAAIAAgACAAIAAgACAAIAAgACAAXwBzAHQAYQByAHQAUABvAHMALAAgAEkATgBEAEUAWAAoAF8AYQBjAGMALAAgADEALAAgAF8AbABhAHMAdABDAG8AbAApACwAXABuACAAIAAgACAAIAAgACAAIAAgACAAIAAgACAAIAAgACAAIAAgACAAIAAgACAAIAAgACAAIAAgACAAIAAgACAAIAAgACAAIAAgACAAIAAgACAAIAAgACAAIAAgACAAIAAgACAAIAAgACAAXwBsAGEAcwB0AEwAZQBuACwAIABJAE4ARABFAFgAKABfAGEAYwBjACwAIAAyACwAIABfAGwAYQBzAHQAQwBvAGwAKQAsAFwAbgAgACAAIAAgACAAIAAgACAAIAAgACAAIAAgACAAIAAgACAAIAAgACAAIAAgACAAIAAgACAAIAAgACAAIAAgACAAIAAgACAAIAAgACAAIAAgACAAIAAgACAAIAAgACAAIAAgACAAIAAgAEgAUwBUAEEAQwBLACgAXABuACAAIAAgACAAIAAgACAAIAAgACAAIAAgACAAIAAgACAAIAAgACAAIAAgACAAIAAgACAAIAAgACAAIAAgACAAIAAgACAAIAAgACAAIAAgACAAIAAgACAAIAAgACAAIAAgACAAIAAgACAAIAAgACAAIABEAFIATwBQACgAXwBhAGMAYwAsACAALAAgAC0AMQApACwAXABuACAAIAAgACAAIAAgACAAIAAgACAAIAAgACAAIAAgACAAIAAgACAAIAAgACAAIAAgACAAIAAgACAAIAAgACAAIAAgACAAIAAgACAAIAAgACAAIAAgACAAIAAgACAAIAAgACAAIAAgACAAIAAgACAAIABWAFMAVABBAEMASwAoAF8AcwB0AGEAcgB0AFAAbwBzACwAIABfAGwAYQBzAHQATABlAG4AIAArACAAMQApAFwAbgAgACAAIAAgACAAIAAgACAAIAAgACAAIAAgACAAIAAgACAAIAAgACAAIAAgACAAIAAgACAAIAAgACAAIAAgACAAIAAgACAAIAAgACAAIAAgACAAIAAgACAAIAAgACAAIAAgACAAIAAgACkAXABuACAAIAAgACAAIAAgACAAIAAgACAAIAAgACAAIAAgACAAIAAgACAAIAAgACAAIAAgACAAIAAgACAAIAAgACAAIAAgACAAIAAgACAAIAAgACAAIAAgACAAIAAgACAAIAAgACkALABcAG4AIAAgACAAIAAgACAAIAAgACAAIAAgACAAIAAgACAAIAAgACAAIAAgACAAIAAgACAAIAAgACAAIAAgACAAIAAgACAAIAAgACAAIAAgACAAIAAgACAAIAAgACAAIAAgACAALwAvACAAbgBlAHcAIABtAGEAdABjAGgAXABuACAAIAAgACAAIAAgACAAIAAgACAAIAAgACAAIAAgACAAIAAgACAAIAAgACAAIAAgACAAIAAgACAAIAAgACAAIAAgACAAIAAgACAAIAAgACAAIAAgACAAIAAgACAAIAAgAEgAUwBUAEEAQwBLACgAXABuACAAIAAgACAAIAAgACAAIAAgACAAIAAgACAAIAAgACAAIAAgACAAIAAgACAAIAAgACAAIAAgACAAIAAgACAAIAAgACAAIAAgACAAIAAgACAAIAAgACAAIAAgACAAIAAgACAAIAAgACAAVgBTAFQAQQBDAEsAKABfAGMAbwB1AG4AdAAsACAAMQApACwAXABuACAAIAAgACAAIAAgACAAIAAgACAAIAAgACAAIAAgACAAIAAgACAAIAAgACAAIAAgACAAIAAgACAAIAAgACAAIAAgACAAIAAgACAAIAAgACAAIAAgACAAIAAgACAAIAAgACAAIAAgACAARABSAE8AUAAoAF8AYQBjAGMALAAgACwAIAAxACkALABcAG4AIAAgACAAIAAgACAAIAAgACAAIAAgACAAIAAgACAAIAAgACAAIAAgACAAIAAgACAAIAAgACAAIAAgACAAIAAgACAAIAAgACAAIAAgACAAIAAgACAAIAAgACAAIAAgACAAIAAgACAAIABWAFMAVABBAEMASwAoAF8AYwB1AHIAcgAsACAAMQApAFwAbgAgACAAIAAgACAAIAAgACAAIAAgACAAIAAgACAAIAAgACAAIAAgACAAIAAgACAAIAAgACAAIAAgACAAIAAgACAAIAAgACAAIAAgACAAIAAgACAAIAAgACAAIAAgACAAIAApAFwAbgAgACAAIAAgACAAIAAgACAAIAAgACAAIAAgACAAIAAgACAAIAAgACAAIAAgACAAIAAgACAAIAAgACAAIAAgACAAIAAgACAAIAAgACAAIAAgACAAIAAgACAAKQAsAFwAbgAgACAAIAAgACAAIAAgACAAIAAgACAAIAAgACAAIAAgACAAIAAgACAAIAAgACAAIAAgACAAIAAgACAAIAAgACAAIAAgACAAIAAgACAAIAAgACAAIAAgACAASQBGACgAXwBmAGwAZwBMAGEAcwB0AE0AYQB0AGMAaAAsAFwAbgAgACAAIAAgACAAIAAgACAAIAAgACAAIAAgACAAIAAgACAAIAAgACAAIAAgACAAIAAgACAAIAAgACAAIAAgACAAIAAgACAAIAAgACAAIAAgACAAIAAgACAAIAAgACAAIAAvAC8AIABlAG4AZAAgAG8AZgAgAG0AYQB0AGMAaABcAG4AIAAgACAAIAAgACAAIAAgACAAIAAgACAAIAAgACAAIAAgACAAIAAgACAAIAAgACAAIAAgACAAIAAgACAAIAAgACAAIAAgACAAIAAgACAAIAAgACAAIAAgACAAIAAgACAASABTAFQAQQBDAEsAKABcAG4AIAAgACAAIAAgACAAIAAgACAAIAAgACAAIAAgACAAIAAgACAAIAAgACAAIAAgACAAIAAgACAAIAAgACAAIAAgACAAIAAgACAAIAAgACAAIAAgACAAIAAgACAAIAAgACAAIAAgACAAIABWAFMAVABBAEMASwAoAF8AYwBvAHUAbgB0ACAAKwAgADEALAAgADAAKQAsAFwAbgAgACAAIAAgACAAIAAgACAAIAAgACAAIAAgACAAIAAgACAAIAAgACAAIAAgACAAIAAgACAAIAAgACAAIAAgACAAIAAgACAAIAAgACAAIAAgACAAIAAgACAAIAAgACAAIAAgACAAIAAgAEQAUgBPAFAAKABfAGEAYwBjACwAIAAsACAAMQApAFwAbgAgACAAIAAgACAAIAAgACAAIAAgACAAIAAgACAAIAAgACAAIAAgACAAIAAgACAAIAAgACAAIAAgACAAIAAgACAAIAAgACAAIAAgACAAIAAgACAAIAAgACAAIAAgACAAIAApACwAXABuACAAIAAgACAAIAAgACAAIAAgACAAIAAgACAAIAAgACAAIAAgACAAIAAgACAAIAAgACAAIAAgACAAIAAgACAAIAAgACAAIAAgACAAIAAgACAAIAAgACAAIAAgACAAIAAgAC8ALwAgAGMAbwBuAHQAaQBuAHUAaQBuAGcAIAB1AG4AbQBhAHQAYwBoAGUAZABcAG4AIAAgACAAIAAgACAAIAAgACAAIAAgACAAIAAgACAAIAAgACAAIAAgACAAIAAgACAAIAAgACAAIAAgACAAIAAgACAAIAAgACAAIAAgACAAIAAgACAAIAAgACAAIAAgACAAXwBhAGMAYw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LABcAG4AIAAgACAAIAAgACAAIAAgACAAIAAgACAAIAAgACAAIAAgACAAIAAgAFwAbgAgACAAIAAgACAAIAAgACAAIAAgACAAIAAgACAAIAAgACAAIAAgACAAXwBlAGwAZQBtAGUAbgB0AEMAbwB1AG4AdAAsACAAQwBPAEwAVQBNAE4AUwAoAF8AZQBsAGUAbQBlAG4AdABQAG8AcwApACAALQAgADIALABcAG4AIAAgACAAIAAgACAAIAAgACAAIAAgACAAIAAgACAAIAAgACAAIAAgAEkARgAoAF8AZQBsAGUAbQBlAG4AdABDAG8AdQBuAHQAIAA9ACAAMAAsACAAXwBlAGwAZQBtAGUAbgB0AFAAbwBzACwAXABuACAAIAAgACAAIAAgACAAIAAgACAAIAAgACAAIAAgACAAIAAgACAAIAAgACAAIAAgAEgAUwBUAEEAQwBLACgAXwBlAGwAZQBtAGUAbgB0AEMAbwB1AG4AdAAsACAARABSAE8AUAAoAF8AZQBsAGUAbQBlAG4AdABQAG8AcwAsACAALAAgADIAKQApAFwAbgAgACAAIAAgACAAIAAgACAAIAAgACAAIAAgACAAIAAgACAAIAAgACAAKQBcAG4AIAAgACAAIAAgACAAIAAgACAAIAAgACAAIAAgACAAIAApAFwAbgAgACAAIAAgACAAIAAgACAAIAAgACAAIAApAFwAbgAgACAAIAAgACAAIAAgACAAKQAsAFwAbgBcAG4AIAAgACAAIAAgACAAIAAgAGYAbgBVAG4AbQBhAHQAYwBoAGUAZAAsACAATABBAE0AQgBEAEEAKABfAHQAZQB4AHQAVABvAFMAcABsAGkAdAAsACAAXwBlAGwAZQBtAGUAbgB0AFAAbwBzACwAXABuACAAIAAgACAAIAAgACAAIAAgACAAIAAgAEwARQBUACgAXABuACAAIAAgACAAIAAgACAAIAAgACAAIAAgACAAIAAgACAAXwBlAGwAZQBtAGUAbgB0AEMAbwB1AG4AdAAsACAASQBOAEQARQBYACgAXwBlAGwAZQBtAGUAbgB0AFAAbwBzACwAIAAxACwAIAAxACkALABcAG4AIAAgACAAIAAgACAAIAAgACAAIAAgACAAIAAgACAAIABJAEYAKABfAGUAbABlAG0AZQBuAHQAQwBvAHUAbgB0ACAAPQAgADAALAAgAF8AdABlAHgAdABUAG8AUwBwAGwAaQB0ACwAXABuACAAIAAgACAAIAAgACAAIAAgACAAIAAgACAAIAAgACAAIAAgACAAIABMAEUAVAAoAFwAbgAgACAAIAAgACAAIAAgACAAIAAgACAAIAAgACAAIAAgACAAIAAgACAAIAAgACAAIABfAHMAdABhAHIAdABzACwAIABIAFMAVABBAEMASwAoADEALABcAG4AIAAgACAAIAAgACAAIAAgACAAIAAgACAAIAAgACAAIAAgACAAIAAgACAAIAAgACAAIAAgACAAIABEAFIATwBQACgAXwBlAGwAZQBtAGUAbgB0AFAAbwBzACwAIAAtADEALAAgADEAKQAgACsAIABEAFIATwBQACgAXwBlAGwAZQBtAGUAbgB0AFAAbwBzACwAIAAxACwAIAAxACkAXABuACAAIAAgACAAIAAgACAAIAAgACAAIAAgACAAIAAgACAAIAAgACAAIAAgACAAIAAgACkALABcAG4AIAAgACAAIAAgACAAIAAgACAAIAAgACAAIAAgACAAIAAgACAAIAAgACAAIAAgACAAXwBlAG4AZABzACwAIABIAFMAVABBAEMASwAoAEQAUgBPAFAAKABfAGUAbABlAG0AZQBuAHQAUABvAHMALAAgAC0AMQAsACAAMQApACwAIABMAEUATgAoAF8AdABlAHgAdABUAG8AUwBwAGwAaQB0ACkAIAArACAAMQApACwAXABuACAAIAAgACAAIAAgACAAIAAgACAAIAAgACAAIAAgACAAIAAgACAAIAAgACAAIAAgAF8AbgB1AG0AQwBoAGEAcgBzACwAIABfAGUAbgBkAHMAIAAtACAAXwBzAHQAYQByAHQAcwAsAFwAbgAgACAAIAAgACAAIAAgACAAIAAgACAAIAAgACAAIAAgACAAIAAgACAAIAAgACAAIABfAHMAdABhAHIAdABzAEYALAAgAEYASQBMAFQARQBSACgAXwBzAHQAYQByAHQAcwAsACAAXwBuAHUAbQBDAGgAYQByAHMAIAA+ACAAMAAsACAAIwBOAC8AQQApACwAXABuACAAIAAgACAAIAAgACAAIAAgACAAIAAgACAAIAAgACAAIAAgACAAIAAgACAAIAAgAEkARgAoAEkAUwBOAEEAKABJAE4ARABFAFgAKABfAHMAdABhAHIAdABzAEYALAAgADEALAAgADEAKQApACwAIABcACIAXAAiACwAXABuACAAIAAgACAAIAAgACAAIAAgACAAIAAgACAAIAAgACAAIAAgACAAIAAgACAAIAAgACAAIAAgACAATABFAFQAKABcAG4AIAAgACAAIAAgACAAIAAgACAAIAAgACAAIAAgACAAIAAgACAAIAAgACAAIAAgACAAIAAgACAAIAAgACAAIAAgAF8AbgB1AG0AQwBoAGEAcgBzAEYALAAgAEYASQBMAFQARQBSACgAXwBuAHUAbQBDAGgAYQByAHMALAAgAF8AbgB1AG0AQwBoAGEAcgBzACAAPgAgADAAKQAsAFwAbgAgACAAIAAgACAAIAAgACAAIAAgACAAIAAgACAAIAAgACAAIAAgACAAIAAgACAAIAAgACAAIAAgACAAIAAgACAAQwBPAE4AQwBBAFQAKABNAEkARAAoAF8AdABlAHgAdABUAG8AUwBwAGwAaQB0ACwAIABfAHMAdABhAHIAdABzAEYALAAgAF8AbgB1AG0AQwBoAGEAcgBzAEYAKQ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ZgBuAFMAcABsAGkAdABBAHIAbwB1AG4AZAAsACAATABBAE0AQgBEAEEAKABfAHQAZQB4AHQAVABvAFMAcABsAGkAdAAsAFwAbgAgACAAIAAgACAAIAAgACAAIAAgACAAIABJAEYAKABJAFMARQBSAFIATwBSACgAXwB0AGUAeAB0AFQAbwBTAHAAbABpAHQAKQAsACAAXwB0AGUAeAB0AFQAbwBTAHAAbABpAHQAIAAqACAAewAxACwAIAAyAH0ALABcAG4AIAAgACAAIAAgACAAIAAgACAAIAAgACAAIAAgACAAIABJAEYAKABJAFMARQBSAFIATwBSACgAXwBjAGgAYQByAFMAZQB0ACkALAAgAF8AYwBoAGEAcgBTAGUAdAAgACoAIAB7ADEALAAgADIAfQAsAFwAbgAgACAAIAAgACAAIAAgACAAIAAgACAAIAAgACAAIAAgACAAIAAgACAASQBGACgAXwB0AGUAeAB0AFQAbwBTAHAAbABpAHQAIAA9ACAAXAAiAFwAIgAsACAAewAwACwAIABcACIAXAAiAH0ALABcAG4AIAAgACAAIAAgACAAIAAgACAAIAAgACAAIAAgACAAIAAgACAAIAAgACAAIAAgACAASQBGACgAXwBjAGgAYQByAFMAZQB0ACAAPQAgAFwAIgBcACIALAAgAEgAUwBUAEEAQwBLACgAMAAsACAAXwB0AGUAeAB0AFQAbwBTAHAAbABpAHQAKQAsAFwAbgAgACAAIAAgACAAIAAgACAAIAAgACAAIAAgACAAIAAgACAAIAAgACAAIAAgACAAIAAgACAAIAAgAEwARQBUACgAXABuACAAIAAgACAAIAAgACAAIAAgACAAIAAgACAAIAAgACAAIAAgACAAIAAgACAAIAAgACAAIAAgACAAIAAgACAAIABfAGUAbABlAG0AZQBuAHQAUABvAHMALAAgAGYAbgBFAGwAZQBtAGUAbgB0AFAAbwBzAGkAdABpAG8AbgBzACgAXwB0AGUAeAB0AFQAbwBTAHAAbABpAHQAKQAsAFwAbgAgACAAIAAgACAAIAAgACAAIAAgACAAIAAgACAAIAAgACAAIAAgACAAIAAgACAAIAAgACAAIAAgACAAIAAgACAAXwB1AG4AbQBhAHQAYwBoAGUAZAAsACAAZgBuAFUAbgBtAGEAdABjAGgAZQBkACgAXwB0AGUAeAB0AFQAbwBTAHAAbABpAHQALAAgAF8AZQBsAGUAbQBlAG4AdABQAG8AcwApACwAXABuACAAIAAgACAAIAAgACAAIAAgACAAIAAgACAAIAAgACAAIAAgACAAIAAgACAAIAAgACAAIAAgACAAIAAgACAAIABfAGUAbABlAG0AZQBuAHQAQwBvAHUAbgB0ACwAIABJAE4ARABFAFgAKABfAGUAbABlAG0AZQBuAHQAUABvAHMALAAgADEALAAgADEAKQAsAFwAbgAgACAAIAAgACAAIAAgACAAIAAgACAAIAAgACAAIAAgACAAIAAgACAAIAAgACAAIAAgACAAIAAgACAAIAAgACAASQBGACgAXwBlAGwAZQBtAGUAbgB0AEMAbwB1AG4AdAAgAD0AIAAwACwAIABIAFMAVABBAEMASwAoADAALAAgAF8AdQBuAG0AYQB0AGMAaABlAGQAKQAsAFwAbgAgACAAIAAgACAAIAAgACAAIAAgACAAIAAgACAAIAAgACAAIAAgACAAIAAgACAAIAAgACAAIAAgACAAIAAgACAAIAAgACAAIABMAEUAVAAoAFwAbgAgACAAIAAgACAAIAAgACAAIAAgACAAIAAgACAAIAAgACAAIAAgACAAIAAgACAAIAAgACAAIAAgACAAIAAgACAAIAAgACAAIAAgACAAIAAgAF8AZQBsAGUAbQBlAG4AdABzACwAIABNAEkARAAoAF8AdABlAHgAdABUAG8AUwBwAGwAaQB0ACwAIABEAFIATwBQACgAXwBlAGwAZQBtAGUAbgB0AFAAbwBzACwAIAAtADEALAAgADEAKQAsACAARABSAE8AUAAoAF8AZQBsAGUAbQBlAG4AdABQAG8AcwAsACAAMQAsACAAMQApACkALABcAG4AIAAgACAAIAAgACAAIAAgACAAIAAgACAAIAAgACAAIAAgACAAIAAgACAAIAAgACAAIAAgACAAIAAgACAAIAAgACAAIAAgACAAIAAgACAAIABIAFMAVABBAEMASwAoAF8AZQBsAGUAbQBlAG4AdABDAG8AdQBuAHQALAAgAF8AdQBuAG0AYQB0AGMAaABlAGQALAAgAF8AZQBsAGUAbQBlAG4AdABz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0AGUAeAB0AEMAbwBsAHUAbQBuACwAIABGAE4ALgBOAFUATABMAEkARgBZACgASQBOAEQARQBYACgAVABlAHgAdABUAG8AUwBwAGwAaQB0ACwALAAgADEAKQApACwAXABuACAAIAAgACAAIAAgACAAIABfAHIAbwB3AEMAbwB1AG4AdAAsACAAUgBPAFcAUwAoAF8AdABlAHgAdABDAG8AbAB1AG0AbgApACwAXABuACAAIAAgACAAIAAgACAAIABfAGIAeQBSAG8AdwAsACAAUgBFAEQAVQBDAEUAKAAw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GYAbgBTAHAAbABpAHQAQQByAG8AdQBuAGQAKABJAE4ARABFAFgAKABfAHQAZQB4AHQAQwBvAGwAdQBtAG4ALAAgAF8AYwB1AHIAcgApACkAXABuACAAIAAgACAAIAAgACAAIAAgACAAIAAgACAAIAAgACAAKQBcAG4AIAAgACAAIAAgACAAIAAgACAAIAAgACAAKQBcAG4AIAAgACAAIAAgACAAIAAgACkALABcAG4AIAAgACAAIAAgACAAIAAgAF8AYQByAHIAYQB5AFIAYQB3ACwAIABEAFIATwBQACgAXwBiAHkAUgBvAHcALAAgADEAKQAsAFwAbgBcAG4AIAAgACAAIAAgACAAIAAgAEkARgAoACgAUgBPAFcAUwAoAF8AYQByAHIAYQB5AFIAYQB3ACkAIAA9ACAAMQApACAAKwAgACgAQwBPAEwAVQBNAE4AUwAoAF8AYQByAHIAYQB5AFIAYQB3ACkAIAA8AD0AIAAyACkALAAgAF8AYQByAHIAYQB5AFIAYQB3ACwAXABuACAAIAAgACAAIAAgACAAIAAgACAAIAAgAEgAUwBUAEEAQwBLACgAVABBAEsARQAoAF8AYQByAHIAYQB5AFIAYQB3ACwAIAAsACAAMgApACwAIABJAEYATgBBACgARABSAE8AUAAoAF8AYQByAHIAYQB5AFIAYQB3ACwAIAAsACAAMgApACwAIABcACIAXAAiACk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MASQBGAFQAXwBGAE8AUgBfAEMASABBAFIAUwBcAG4AXABuAFIAZQB0AHUAcgBuAHMAIAB0AGgAZQAgAGMAaABhAHIAYQBjAHQAZQByAHMAIABmAG8AdQBuAGQAIABpAG4AIABhACAAdABlAHgAdAAgAHMAdAByAGkAbgBnACAAZgBvAHUAbgBkACAAZgByAG8AbQAgAGEAIABnAGkAdgBlAG4AIABzAGUAdAAgAG8AZgAgAGMAaABhAHIAYQBjAHQAZQByAHMALgAgAEEAbgAgAHUAcABwAGUAcgAgAGwAaQBtAGkAdAAgAGMAYQBuACAAYgBlACAAcwBlAHQAXABuAG8AbgAgAHQAaABlACAAbgB1AG0AYgBlAHIAIABvAGYAIABpAG4AcwB0AGEAbgBjAGUAcwAgAGEAbgB5ACAAYwBoAGEAcgBhAGMAdABlAHIAIABjAGEAbgAgAGIAZQAgAG0AYQB0AGMAaABlAGQALgAgAE0AYQB0AGMAaABpAG4AZwAgAGkAcwAgAGMAYQBzAGUALQBpAG4AcwBlAG4AcwBpAHQAaQB2AGUAIABiAHkAIABkAGUAZgBhAHUAbAB0AC4AXABuAFwAbgBBAHIAcgBhAHkAIABjAG8AbQBwAGEAdABpAGIAbABlADoAIABUAGUAeAB0AFQAbwBTAGkAZgB0ACAAcABhAHIAYQBtAGUAdABlAHIAIABvAG4AbAB5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0AYQB0AGMAaABlAGQAIABjAGgAYQByAGEAYwB0AGUAcgBzACwAIABzAG8AcgB0AGUAZ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ZQB4AHQAVABvAFMAaQBmAHQAIAAgACAAIAAgACAAfAAgAHQAZQB4AHQAIAAgACAAIAB8ACAAVABlAHgAdAAgAHQAbwAgAHMAaQBmAHQAXABuAEMAaABhAHIAcwAgACAAIAAgACAAIAAgACAAIAAgACAAfAAgAHQAZQB4AHQAIAAgACAAIAB8ACAAQwBoAGEAcgBhAGMAdABlAHIAcwAgAHQAbwAgAG0AYQB0AGMAaABcAG4AWwBDAGEAcwBlAFMAZQBuAHMAaQB0AGkAdgBlAF0AIAB8ACAAcwB3AGkAdABjAGgAIAAgAHwAIABNAGEAdABjAGgAIABsAGUAdAB0AGUAcgAgAGMAYQBzAGUAXABuAFsAUwBvAHIAdABdACAAIAAgACAAIAAgACAAIAAgACAAfAAgAHMAdwBpAHQAYwBoACAAIAB8ACAAUwBvAHIAdAAgAG0AYQB0AGMAaABlAGQAIABjAGgAYQByAGEAYwB0AGUAcgBzAFwAbgBbAEkAbgBzAHQAYQBuAGMAZQBMAGkAbQBpAHQAXQAgAHwAIABpAG4AdABlAGcAZQByACAAfAAgAFUAcABwAGUAcgAgAGwAaQBtAGkAdAAgAG8AbgAgAGkAbgBzAHQAYQBuAGMAZQBzACAAZgBvAHIAIABlAGEAYwBoACAAYwBoAGEAcgBhAGMAdABlAHIAIABtAGEAdABjAGgAXABuACAAIAAgACAAIAAgACAAIAAgACAAIAAgACAAIAAgACAAfAAgACAAIAAgACAAIAAgACAAIAB8ACAAMAAgAGYAbwByACAAbgBvACAAbABpAG0AaQB0AFwAbgAgACAAIAAgACAAIAAgACAAIAAgACAAIAAgACAAIAAgAHwAIAAgACAAIAAgACAAIAAgACAAfAAgAEQAZQBmAGEAdQBsAHQAcwAgAHQAbwAgADE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MASQBGAFQAXwBGAE8AUgBfAEMASABBAFIAUwAoAFwAIgBDAEQAQQBfAGIAXwBCAFwAIgAsACAAXAAiAGEAYgBjAFwAIgApAFwAbgBSAGUAdAB1AHIAbgBzADoAIABcACIAQwBBAGIAXAAiAFwAbgBcAG4AUwBJAEYAVABfAEYATwBSAF8AQwBIAEEAUgBTACgAXAAiAEMARABBAF8AYgBfAEIAXwBDAEQAQQBfAGIAXwBCAFwAIgAsACAAXAAiAEEAQgBcACIALAAgAFQAUgBVAEUALAAgAFQAUgBVAEUALAAgADAAKQBcAG4AUgBlAHQAdQByAG4AcwA6ACAAXAAiAEEAQQBCAEIAXAAi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TAEkARgBUAF8ARgBPAFIAXwBDAEgAQQBSAFMAIAA9ACAATABBAE0AQgBEAEEAKABUAGUAeAB0AFQAbwBTAGkAZgB0ACwAIABDAGgAYQByAFMAZQB0ACwAIABbAEMAYQBzAGUAUwBlAG4AcwBpAHQAaQB2AGUAXQAsACAAWwBTAG8AcgB0AF0ALAAgAFsASQBuAHMAdABhAG4AYwBlAEwAaQBtAGkAdABdACwAXABuACAAIAAgACAATABFAFQAKABcAG4AIAAgACAAIAAgACAAIAAgAF8AYwBoAGEAcgBTAGUAdAAsACAARgBOAC4ATgBVAEwATABJAEYAWQAoAEkATgBEAEUAWAAoAEMAaABhAHIAUwBlAHQALAAgADEALAAgADEAKQApACwAXABuACAAIAAgACAAIAAgACAAIABfAGMAYQBzAGUAUwBlAG4AcwBpAHQAaQB2AGUALAAgAEYATgAuAEMATwBFAFIAQwBFACgAQwBhAHMAZQBTAGUAbgBzAGkAdABpAHYAZQApACAAPAA+ACAAMAAsAFwAbgAgACAAIAAgACAAIAAgACAAXwBzAG8AcgB0ACwAIABGAE4ALgBDAE8ARQBSAEMARQAoAFMAbwByAHQAKQAgADwAPgAgADAALABcAG4AIAAgACAAIAAgACAAIAAgAF8AaQBuAHMAdABhAG4AYwBlAEwAaQBtAGkAdAAsACAASQBGACgASQBTAE4AVQBNAEIARQBSACgASQBuAHMAdABhAG4AYwBlAEwAaQBtAGkAdAApACwAIABNAEEAWAAoAEkATgBUACgASQBuAHMAdABhAG4AYwBlAEwAaQBtAGkAdAApACwAIAAwACkALAAgADEAKQAsAFwAbgAgACAAIAAgACAAIAAgACAAXABuACAAIAAgACAAIAAgACAAIABmAG4AUwBpAGYAdABDAGgAYQByAHMALAAgAEwAQQBNAEIARABBACgAXwB0AGUAeAB0AFQAbwBTAGkAZgB0ACwAXABuACAAIAAgACAAIAAgACAAIAAgACAAIAAgAEkARgAoAEkAUwBFAFIAUgBPAFIAKABfAHQAZQB4AHQAVABvAFMAaQBmAHQAKQAsACAAXwB0AGUAeAB0AFQAbwBTAGkAZgB0ACAAKgAgAHsAMQB9ACwAXABuACAAIAAgACAAIAAgACAAIAAgACAAIAAgACAAIAAgACAASQBGACgASQBTAEUAUgBSAE8AUgAoAF8AYwBoAGEAcgBTAGUAdAApACwAIABfAGMAaABhAHIAUwBlAHQAIAAqACAAewAxAH0ALABcAG4AIAAgACAAIAAgACAAIAAgACAAIAAgACAAIAAgACAAIAAgACAAIAAgAEkARgAoAF8AdABlAHgAdABUAG8AUwBpAGYAdAAgAD0AIABcACIAXAAiACwAIABcACIAXAAiACwAXABuACAAIAAgACAAIAAgACAAIAAgACAAIAAgACAAIAAgACAAIAAgACAAIAAgACAAIAAgAEkARgAoAF8AYwBoAGEAcgBTAGUAdAAgAD0AIABcACIAXAAiACwAIABfAHQAZQB4AHQAVABvAFMAaQBmAHQALABcAG4AIAAgACAAIAAgACAAIAAgACAAIAAgACAAIAAgACAAIAAgACAAIAAgACAAIAAgACAAIAAgACAAIABMAEUAVAAoAFwAbgAgACAAIAAgACAAIAAgACAAIAAgACAAIAAgACAAIAAgACAAIAAgACAAIAAgACAAIAAgACAAIAAgACAAIAAgACAAXwB0AGUAeAB0AEwAZQBuACwAIABMAEUATgAoAF8AdABlAHgAdABUAG8AUwBpAGYAdAApACwAXABuACAAIAAgACAAIAAgACAAIAAgACAAIAAgACAAIAAgACAAIAAgACAAIAAgACAAIAAgACAAIAAgACAAIAAgACAAIABfAHMAZQBhAHIAYwBoAEMAaABhAHIAcwAsACAATQBJAEQAKABfAHQAZQB4AHQAVABvAFMAaQBmAHQALAAgAFMARQBRAFUARQBOAEMARQAoAF8AdABlAHgAdABMAGUAbgApACwAIAAxACkALABcAG4AIAAgACAAIAAgACAAIAAgACAAIAAgACAAIAAgACAAIAAgACAAIAAgACAAIAAgACAAIAAgACAAIAAgACAAIAAgAF8AbQBhAHQAYwBoAGUAcwAsACAAIABGAE4ALgBGAEkATgBEAF8ATABJAFQARQBSAEEATAAoAF8AcwBlAGEAcgBjAGgAQwBoAGEAcgBzACwAIABfAGMAaABhAHIAUwBlAHQALAAgAF8AYwBhAHMAZQBTAGUAbgBzAGkAdABpAHYAZQApACwAXABuACAAIAAgACAAIAAgACAAIAAgACAAIAAgACAAIAAgACAAIAAgACAAIAAgACAAIAAgACAAIAAgACAAIAAgACAAIABfAHMAaQBmAHQAZQBkACwAIABGAEkATABUAEUAUgAoAF8AcwBlAGEAcgBjAGgAQwBoAGEAcgBzACwAIABfAG0AYQB0AGMAaABlAHMALAAgAHsAIwBOAC8AQQB9ACkALABcAG4AIAAgACAAIAAgACAAIAAgACAAIAAgACAAIAAgACAAIAAgACAAIAAgACAAIAAgACAAIAAgACAAIAAgACAAIAAgAEkARgAoAEkAUwBOAEEAKABJAE4ARABFAFgAKABfAHMAaQBmAHQAZQBkACwAIAAxACwAIAAxACkAKQAsACAAXAAiAFwAIgAsAFwAbgAgACAAIAAgACAAIAAgACAAIAAgACAAIAAgACAAIAAgACAAIAAgACAAIAAgACAAIAAgACAAIAAgACAAIAAgACAAIAAgACAAIABJAEYAKAAoAF8AaQBuAHMAdABhAG4AYwBlAEwAaQBtAGkAdAAgAD0AIAAwACkAIAAqACAATgBPAFQAKABfAHMAbwByAHQAKQAsACAAQwBPAE4AQwBBAFQAKABfAHMAaQBmAHQAZQBkACkALABcAG4AIAAgACAAIAAgACAAIAAgACAAIAAgACAAIAAgACAAIAAgACAAIAAgACAAIAAgACAAIAAgACAAIAAgACAAIAAgACAAIAAgACAAIAAgACAAIABMAEUAVAAoAFwAbgAgACAAIAAgACAAIAAgACAAIAAgACAAIAAgACAAIAAgACAAIAAgACAAIAAgACAAIAAgACAAIAAgACAAIAAgACAAIAAgACAAIAAgACAAIAAgACAAIAAgACAAXwBjAG8AdQBuAHQALAAgAFIATwBXAFMAKABfAHMAaQBmAHQAZQBkACkALABcAG4AIAAgACAAIAAgACAAIAAgACAAIAAgACAAIAAgACAAIAAgACAAIAAgACAAIAAgACAAIAAgACAAIAAgACAAIAAgACAAIAAgACAAIAAgACAAIAAgACAAIAAgAF8AaQBkAHgALAAgAFMARQBRAFUARQBOAEMARQAoAF8AYwBvAHUAbgB0ACkALABcAG4AIAAgACAAIAAgACAAIAAgACAAIAAgACAAIAAgACAAIAAgACAAIAAgACAAIAAgACAAIAAgACAAIAAgACAAIAAgACAAIAAgACAAIAAgACAAIAAgACAAIAAgAF8AcwBpAGYAdABlAGQASQBuAGQAZQB4AGUAZAAsACAASABTAFQAQQBDAEsAKABfAHMAaQBmAHQAZQBkACwAIABfAGkAZAB4ACkALABcAG4AIAAgACAAIAAgACAAIAAgACAAIAAgACAAIAAgACAAIAAgACAAIAAgACAAIAAgACAAIAAgACAAIAAgACAAIAAgACAAIAAgACAAIAAgACAAIAAgACAAIAAgAF8AcwBpAGYAdABlAGQAUwBvAHIAdABlAGQALAAgAEkARgAoAF8AYwBhAHMAZQBTAGUAbgBzAGkAdABpAHYAZQAsAFwAbgAgACAAIAAgACAAIAAgACAAIAAgACAAIAAgACAAIAAgACAAIAAgACAAIAAgACAAIAAgACAAIAAgACAAIAAgACAAIAAgACAAIAAgACAAIAAgACAAIAAgACAAIAAgACAAIABTAE8AUgBUAEIAWQAoAF8AcwBpAGYAdABlAGQASQBuAGQAZQB4AGUAZAAsACAAXwBzAGkAZgB0AGUAZAAsACAAMQAsACAAQwBPAEQARQAoAF8AcwBpAGYAdABlAGQAKQAsACAAMQApACwAXABuACAAIAAgACAAIAAgACAAIAAgACAAIAAgACAAIAAgACAAIAAgACAAIAAgACAAIAAgACAAIAAgACAAIAAgACAAIAAgACAAIAAgACAAIAAgACAAIAAgACAAIAAgACAAIAAgAFMATwBSAFQAQgBZACgAXwBzAGkAZgB0AGUAZABJAG4AZABlAHgAZQBkACwAIABfAHMAaQBmAHQAZQBkACwAIAAxACkAXABuACAAIAAgACAAIAAgACAAIAAgACAAIAAgACAAIAAgACAAIAAgACAAIAAgACAAIAAgACAAIAAgACAAIAAgACAAIAAgACAAIAAgACAAIAAgACAAIAAgACAAIAApACwAXABuACAAIAAgACAAIAAgACAAIAAgACAAIAAgACAAIAAgACAAIAAgACAAIAAgACAAIAAgACAAIAAgACAAIAAgACAAIAAgACAAIAAgACAAIAAgACAAIAAgACAAIABfAGwAaQBtAGkAdABlAGQAUwBpAGYAdABzACwAIABJAEYAKABfAGkAbgBzAHQAYQBuAGMAZQBMAGkAbQBpAHQAIAA9ACAAMAAsACAAXwBzAGkAZgB0AGUAZABTAG8AcgB0AGUAZAAsAFwAbg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F8AaQBuAHMAdABhAG4AYwBlAHMALAAgAFMAQwBBAE4AKAAwACwAIABfAGkAZAB4ACwAXABuACAAIAAgACAAIAAgACAAIAAgACAAIAAgACAAIAAgACAAIAAgACAAIAAgACAAIAAgACAAIAAgACAAIAAgACAAIAAgACAAIAAgACAAIAAgACAAIAAgACAAIAAgACAAIAAgACAAIAAgACAAIAAgACAAIABMAEEATQBCAEQAQQAoAF8AYQBjAGMALAAgAF8AYwB1AHIAcgAsAFwAbgAgACAAIAAgACAAIAAgACAAIAAgACAAIAAgACAAIAAgACAAIAAgACAAIAAgACAAIAAgACAAIAAgACAAIAAgACAAIAAgACAAIAAgACAAIAAgACAAIAAgACAAIAAgACAAIAAgACAAIAAgACAAIAAgACAAIAAgACAAIABJAEYAKABfAGMAdQByAHIAIAA9ACAAMQAsACAAMQAsAFwAbgAgACAAIAAgACAAIAAgACAAIAAgACAAIAAgACAAIAAgACAAIAAgACAAIAAgACAAIAAgACAAIAAgACAAIAAgACAAIAAgACAAIAAgACAAIAAgACAAIAAgACAAIAAgACAAIAAgACAAIAAgACAAIAAgACAAIAAgACAAIAAgACAAIAAgAEwARQBUACgAXABuACAAIAAgACAAIAAgACAAIAAgACAAIAAgACAAIAAgACAAIAAgACAAIAAgACAAIAAgACAAIAAgACAAIAAgACAAIAAgACAAIAAgACAAIAAgACAAIAAgACAAIAAgACAAIAAgACAAIAAgACAAIAAgACAAIAAgACAAIAAgACAAIAAgACAAIAAgACAAIABfAGkAcwBSAGUAcABlAGEAdAAsACAASQBGACgAXwBjAGEAcwBlAFMAZQBuAHMAaQB0AGkAdgBlACwAXABuACAAIAAgACAAIAAgACAAIAAgACAAIAAgACAAIAAgACAAIAAgACAAIAAgACAAIAAgACAAIAAgACAAIAAgACAAIAAgACAAIAAgACAAIAAgACAAIAAgACAAIAAgACAAIAAgACAAIAAgACAAIAAgACAAIAAgACAAIAAgACAAIAAgACAAIAAgACAAIAAgACAAIAAgAEMATwBEAEUAKABJAE4ARABFAFgAKABfAHMAaQBmAHQAZQBkAFMAbwByAHQAZQBkACwAIABfAGMAdQByAHIALAAgADEAKQApACAAPQAgAEMATwBEAEUAKABJAE4ARABFAFgAKABfAHMAaQBmAHQAZQBkAFMAbwByAHQAZQBkACwAIABfAGMAdQByAHIAIAAtACAAMQAsACAAMQApACkALABcAG4AIAAgACAAIAAgACAAIAAgACAAIAAgACAAIAAgACAAIAAgACAAIAAgACAAIAAgACAAIAAgACAAIAAgACAAIAAgACAAIAAgACAAIAAgACAAIAAgACAAIAAgACAAIAAgACAAIAAgACAAIAAgACAAIAAgACAAIAAgACAAIAAgACAAIAAgACAAIAAgACAAIAAgACAASQBOAEQARQBYACgAXwBzAGkAZgB0AGUAZABTAG8AcgB0AGUAZAAsACAAXwBjAHUAcgByACwAIAAxACkAIAA9ACAASQBOAEQARQBYACgAXwBzAGkAZgB0AGUAZABTAG8AcgB0AGUAZAAsACAAXwBjAHUAcgByACAALQAgADEALAAgADEAKQBcAG4AIAAgACAAIAAgACAAIAAgACAAIAAgACAAIAAgACAAIAAgACAAIAAgACAAIAAgACAAIAAgACAAIAAgACAAIAAgACAAIAAgACAAIAAgACAAIAAgACAAIAAgACAAIAAgACAAIAAgACAAIAAgACAAIAAgACAAIAAgACAAIAAgACAAIAAgACAAIAAgACkALABcAG4AIAAgACAAIAAgACAAIAAgACAAIAAgACAAIAAgACAAIAAgACAAIAAgACAAIAAgACAAIAAgACAAIAAgACAAIAAgACAAIAAgACAAIAAgACAAIAAgACAAIAAgACAAIAAgACAAIAAgACAAIAAgACAAIAAgACAAIAAgACAAIAAgACAAIAAgACAAIAAgAEkARgAoAF8AaQBzAFIAZQBwAGUAYQB0ACwAIABfAGEAYwBjACAAKwAgADEALAAgADEAKQBcAG4AIAAgACAAIAAgACAAIAAgACAAIAAgACAAIAAgACAAIAAgACAAIAAgACAAIAAgACAAIAAgACAAIAAgACAAIAAgACAAIAAgACAAIAAgACAAIAAgACAAIAAgACAAIAAgACAAIAAgACAAIAAgACAAIAAgACAAIAAgACAAIAAgACAAIAApAFwAbgAgACAAIAAgACAAIAAgACAAIAAgACAAIAAgACAAIAAgACAAIAAgACAAIAAgACAAIAAgACAAIAAgACAAIAAgACAAIAAgACAAIAAgACAAIAAgACAAIAAgACAAIAAgACAAIAAgACAAIAAgACAAIAAgACAAIAAgACAAIAApAFwAbgAgACAAIAAgACAAIAAgACAAIAAgACAAIAAgACAAIAAgACAAIAAgACAAIAAgACAAIAAgACAAIAAgACAAIAAgACAAIAAgACAAIAAgACAAIAAgACAAIAAgACAAIAAgACAAIAAgACAAIAAgACAAIAAgACAAKQBcAG4AIAAgACAAIAAgACAAIAAgACAAIAAgACAAIAAgACAAIAAgACAAIAAgACAAIAAgACAAIAAgACAAIAAgACAAIAAgACAAIAAgACAAIAAgACAAIAAgACAAIAAgACAAIAAgACAAIAAgACAAIAApACwAXABuACAAIAAgACAAIAAgACAAIAAgACAAIAAgACAAIAAgACAAIAAgACAAIAAgACAAIAAgACAAIAAgACAAIAAgACAAIAAgACAAIAAgACAAIAAgACAAIAAgACAAIAAgACAAIAAgACAAIAAgACAARgBJAEwAVABFAFIAKABfAHMAaQBmAHQAZQBkAFMAbwByAHQAZQBkACwAIABfAGkAbgBzAHQAYQBuAGMAZQBzACAAPAA9ACAAXwBpAG4AcwB0AGEAbgBjAGUATABpAG0AaQB0ACkAXABuACAAIAAgACAAIAAgACAAIAAgACAAIAAgACAAIAAgACAAIAAgACAAIAAgACAAIAAgACAAIAAgACAAIAAgACAAIAAgACAAIAAgACAAIAAgACAAIAAgACAAIAAgACAAIAAgACkAXABuACAAIAAgACAAIAAgACAAIAAgACAAIAAgACAAIAAgACAAIAAgACAAIAAgACAAIAAgACAAIAAgACAAIAAgACAAIAAgACAAIAAgACAAIAAgACAAIAAgACAAIAApACwAXABuAFwAbgAgACAAIAAgACAAIAAgACAAIAAgACAAIAAgACAAIAAgACAAIAAgACAAIAAgACAAIAAgACAAIAAgACAAIAAgACAAIAAgACAAIAAgACAAIAAgACAAIAAgACAAXwByAGUAcwB1AGwAdAAsACAASQBGACgAXwBzAG8AcgB0ACwAXABuACAAIAAgACAAIAAgACAAIAAgACAAIAAgACAAIAAgACAAIAAgACAAIAAgACAAIAAgACAAIAAgACAAIAAgACAAIAAgACAAIAAgACAAIAAgACAAIAAgACAAIAAgACAAIAAgAC8ALwAgAGEAbAByAGUAYQBkAHkAIABzAG8AcgB0AGUAZAAsACAAcgBlAHQAdQByAG4AIABzAGkAZgB0AGUAZAAgAG0AYQB0AGMAaABlAHMAXABuACAAIAAgACAAIAAgACAAIAAgACAAIAAgACAAIAAgACAAIAAgACAAIAAgACAAIAAgACAAIAAgACAAIAAgACAAIAAgACAAIAAgACAAIAAgACAAIAAgACAAIAAgACAAIAAgAEkATgBEAEUAWAAoAF8AbABpAG0AaQB0AGUAZABTAGkAZgB0AHMALAAgACwAIAAxACkALABcAG4AIAAgACAAIAAgACAAIAAgACAAIAAgACAAIAAgACAAIAAgACAAIAAgACAAIAAgACAAIAAgACAAIAAgACAAIAAgACAAIAAgACAAIAAgACAAIAAgACAAIAAgACAAIAAgACAALwAvACAAcwBvAHIAdAAgAGIAYQBjAGsAIAB0AG8AIABpAG4AZABlAHgAIABpAG4AIABvAHIAZABlAHIAIABmAG8AdQBuAGQAIABhAG4AZAAgAHIAZQB0AHUAcgBuACAAbQBhAHQAYwBoAGUAcwBcAG4AIAAgACAAIAAgACAAIAAgACAAIAAgACAAIAAgACAAIAAgACAAIAAgACAAIAAgACAAIAAgACAAIAAgACAAIAAgACAAIAAgACAAIAAgACAAIAAgACAAIAAgACAAIAAgACAASQBOAEQARQBYACgAXABuACAAIAAgACAAIAAgACAAIAAgACAAIAAgACAAIAAgACAAIAAgACAAIAAgACAAIAAgACAAIAAgACAAIAAgACAAIAAgACAAIAAgACAAIAAgACAAIAAgACAAIAAgACAAIAAgACAAIAAgACAAUwBPAFIAVABCAFkAKABfAGwAaQBtAGkAdABlAGQAUwBpAGYAdABzACwAIABJAE4ARABFAFgAKABfAGwAaQBtAGkAdABlAGQAUwBpAGYAdABzACwAIAAsACAAMgApACwAIAAxACkALABcAG4AIAAgACAAIAAgACAAIAAgACAAIAAgACAAIAAgACAAIAAgACAAIAAgACAAIAAgACAAIAAgACAAIAAgACAAIAAgACAAIAAgACAAIAAgACAAIAAgACAAIAAgACAAIAAgACAAIAAgACAAIAAsACAAMQBcAG4AIAAgACAAIAAgACAAIAAgACAAIAAgACAAIAAgACAAIAAgACAAIAAgACAAIAAgACAAIAAgACAAIAAgACAAIAAgACAAIAAgACAAIAAgACAAIAAgACAAIAAgACAAIAAgACAAKQBcAG4AIAAgACAAIAAgACAAIAAgACAAIAAgACAAIAAgACAAIAAgACAAIAAgACAAIAAgACAAIAAgACAAIAAgACAAIAAgACAAIAAgACAAIAAgACAAIAAgACAAIAAgACkALABcAG4AXABuACAAIAAgACAAIAAgACAAIAAgACAAIAAgACAAIAAgACAAIAAgACAAIAAgACAAIAAgACAAIAAgACAAIAAgACAAIAAgACAAIAAgACAAIAAgACAAIAAgACAAIABDAE8ATgBDAEEAVAAoAF8AcgBlAHMAdQBsAHQ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dABlAHgAdABUAG8AUwBpAGYAdAAsACAARgBOAC4ATgBVAEwATABJAEYAWQAoAFQAZQB4AHQAVABvAFMAaQBmAHQAKQAsAFwAbgAgACAAIAAgACAAIAAgACAATQBBAFAAKABfAHQAZQB4AHQAVABvAFMAaQBmAHQALABcAG4AIAAgACAAIAAgACAAIAAgACAAIAAgACAATABBAE0AQgBEAEEAKABfAGUAbABlAG0AZQBuAHQALABcAG4AIAAgACAAIAAgACAAIAAgACAAIAAgACAAIAAgACAAIABmAG4AUwBpAGYAdABDAGgAYQByAHMAKABfAGUAbABlAG0AZQBuAHQ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MATwBOAEQARQBOAFMARQBfAFcASABJAFQARQBTAFAAQQBDAEUAXABuAFwAbgBSAGUAcABsAGEAYwBlAHMAIABjAG8AbgB0AGkAbgB1AG8AdQBzACAAdwBoAGkAdABlAHMAcABhAGMAZQAgAGMAaABhAHIAYQBjAHQAZQByAHMAIABpAG4AIAB0AGUAeAB0ACAAdwBpAHQAaAAgAGEAIABzAGkAbgBnAGwAZQAgAHMAcABhAGMAZQAuACAATABpAG4AZQAgAGIAcgBlAGEAawBzACAAYwBhAG4AIABiAGUAIABlAHgAYwBsAHUAZABlAGQAIABmAHIAbwBtACAAbQBhAHQAYwBoAGkAbgBnAFwAbgBhAHMAIAB3AGgAaQB0AGUAcwBwAGEAYwBlAC4AXABuAFwAbgBBAHIAcgBhAHkAIABjAG8AbQBwAGEAdABpAGIAbABlADoAIABUAGUAeAB0AFQAbwBDAG8AbgBkAGUAbgBzAGU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QwBvAG4AZABlAG4AcwBlAGQAIAB0AGUAeAB0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lAHgAdABUAG8AQwBvAG4AZABlAG4AcwBlACAAIAAgACAAIAAgAHwAIAB0AGUAeAB0ACAAIAAgACAAfAAgAFQAZQB4AHQAIAB0AG8AIABjAG8AbgBkAGUAbgBzAGUAXABuAFsARQB4AGMAbAB1AGQAZQBMAGkAbgBlAEIAcgBlAGEAawBzAF0AIAB8ACAAcwB3AGkAdABjAGgAIAAgAHwAIABFAHgAYwBsAHUAZABlACAAbABpAG4AZQAgAGIAcgBlAGEAawBzACAAZgByAG8AbQAgAG0AYQB0AGMAaABpAG4AZwAgAGYAbwByACAAdwBoAGkAdABlAHMAcABhAGMAZQ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DAE8ATgBEAEUATgBTAEUAXwBXAEgASQBUAEUAUwBQAEEAQwBFACgAXAAiAGEAIAAgAGIAIAAgACAAIABjACAAIAAgACAAXAAiACkAXABuAFIAZQB0AHUAcgBuAHMAOgAgAFwAIgBhACAAYgAgAGMAIABcAC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MATwBOAEQARQBOAFMARQBfAFcASABJAFQARQBTAFAAQQBDAEUAIAA9ACAATABBAE0AQgBEAEEAKABUAGUAeAB0AFQAbwBDAG8AbgBkAGUAbgBzAGUALAAgAFsARQB4AGMAbAB1AGQAZQBMAGkAbgBlAEIAcgBlAGEAawBzAF0ALABcAG4AIAAgACAAIABMAEUAVAAoAFwAbgAgACAAIAAgACAAIAAgACAAXwBlAHgAYwBsAHUAZABlAEwAaQBuAGUAQgByAGUAYQBrAHMALAAgAEYATgAuAEMATwBFAFIAQwBFACgARQB4AGMAbAB1AGQAZQBMAGkAbgBlAEIAcgBlAGEAawBzACkAIAA8AD4AIAAwACwAXABuAFwAbgAgACAAIAAgACAAIAAgACAAZgBuAEMAbwBuAGQAZQBuAHMAZQBXAGgAaQB0AGUAcwBwAGEAYwBlACwAIABMAEEATQBCAEQAQQAoAF8AdABlAHgAdABUAG8AQwBvAG4AZABlAG4AcwBlACwAXABuACAAIAAgACAAIAAgACAAIAAgACAAIAAgAEkARgAoAEkAUwBFAFIAUgBPAFIAKABfAHQAZQB4AHQAVABvAEMAbwBuAGQAZQBuAHMAZQApACwAIABfAHQAZQB4AHQAVABvAEMAbwBuAGQAZQBuAHMAZQAgACoAIAB7ADEAfQAsAFwAbgAgACAAIAAgACAAIAAgACAAIAAgACAAIAAgACAAIAAgAEkARgAoAF8AdABlAHgAdABUAG8AQwBvAG4AZABlAG4AcwBlACAAPQAgAFwAIgBcACIALAAgAFwAIgBcACIALABcAG4AIAAgACAAIAAgACAAIAAgACAAIAAgACAAIAAgACAAIAAgACAAIAAgAEwARQBUACgAXABuACAAIAAgACAAIAAgACAAIAAgACAAIAAgACAAIAAgACAAIAAgACAAIAAgACAAIAAgAF8AYwBoAGEAcgBBAHIAcgBhAHkALAAgAE0ASQBEACgAXwB0AGUAeAB0AFQAbwBDAG8AbgBkAGUAbgBzAGUALAAgAFMARQBRAFUARQBOAEMARQAoAEwARQBOACgAXwB0AGUAeAB0AFQAbwBDAG8AbgBkAGUAbgBzAGUAKQApACwAIAAxACkALABcAG4AIAAgACAAIAAgACAAIAAgACAAIAAgACAAIAAgACAAIAAgACAAIAAgACAAIAAgACAAXwBjAG8AbgBkAGUAbgBzAGUAVwBoAGkAdABlAHMAcABhAGMAZQAsACAAUgBFAEQAVQBDAEUAKAB7AFwAIgBcACIAOwAgADAAfQAsACAAXwBjAGgAYQByAEEAcgByAGEAeQAsAFwAbgAgACAAIAAgACAAIAAgACAAIAAgACAAIAAgACAAIAAgACAAIAAgACAAIAAgACAAIAAgACAAIAAgAEwAQQBNAEIARABBACgAXwBhAGMAYwAsACAAXwBjAHUAcgByAEMAaABhAHIALABcAG4AIAAgACAAIAAgACAAIAAgACAAIAAgACAAIAAgACAAIAAgACAAIAAgACAAIAAgACAAIAAgACAAIAAgACAAIAAgAEwARQBUACgAXABuACAAIAAgACAAIAAgACAAIAAgACAAIAAgACAAIAAgACAAIAAgACAAIAAgACAAIAAgACAAIAAgACAAIAAgACAAIAAgACAAIAAgAF8AYwB1AHIAcgBDAGgAYQByAEMAbwBkAGUALAAgAEMATwBEAEUAKABfAGMAdQByAHIAQwBoAGEAcgApACwAXABuACAAIAAgACAAIAAgACAAIAAgACAAIAAgACAAIAAgACAAIAAgACAAIAAgACAAIAAgACAAIAAgACAAIAAgACAAIAAgACAAIAAgAF8AaQBzAFcAaABpAHQAZQBTAHAAYQBjAGUALAAgAFMAVwBJAFQAQwBIACgAXwBjAHUAcgByAEMAaABhAHIAQwBvAGQAZQAsAFwAbgAgACAAIAAgACAAIAAgACAAIAAgACAAIAAgACAAIAAgACAAIAAgACAAIAAgACAAIAAgACAAIAAgACAAIAAgACAAIAAgACAAIAAgACAAIAAgADMAMgAsACAAVABSAFUARQAsACAALwAvACAAcwBwAGEAYwBlAFwAbgAgACAAIAAgACAAIAAgACAAIAAgACAAIAAgACAAIAAgACAAIAAgACAAIAAgACAAIAAgACAAIAAgACAAIAAgACAAIAAgACAAIAAgACAAIAAgADkALAAgAFQAUgBVAEUALAAgACAALwAvACAAdABhAGIAXABuACAAIAAgACAAIAAgACAAIAAgACAAIAAgACAAIAAgACAAIAAgACAAIAAgACAAIAAgACAAIAAgACAAIAAgACAAIAAgACAAIAAgACAAIAAgACAASQBGACgAXwBlAHgAYwBsAHUAZABlAEwAaQBuAGUAQgByAGUAYQBrAHMALAAgAEYAQQBMAFMARQAsAFwAbgAgACAAIAAgACAAIAAgACAAIAAgACAAIAAgACAAIAAgACAAIAAgACAAIAAgACAAIAAgACAAIAAgACAAIAAgACAAIAAgACAAIAAgACAAIAAgACAAIAAgACAAUwBXAEkAVABDAEgAKABfAGMAdQByAHIAQwBoAGEAcgBDAG8AZABlACwAXABuACAAIAAgACAAIAAgACAAIAAgACAAIAAgACAAIAAgACAAIAAgACAAIAAgACAAIAAgACAAIAAgACAAIAAgACAAIAAgACAAIAAgACAAIAAgACAAIAAgACAAIAAgACAAIAAgADEAMAAsACAAVABSAFUARQAsACAALwAvACAAbABpAG4AZQAgAGYAZQBlAGQAIABcAG4AIAAgACAAIAAgACAAIAAgACAAIAAgACAAIAAgACAAIAAgACAAIAAgACAAIAAgACAAIAAgACAAIAAgACAAIAAgACAAIAAgACAAIAAgACAAIAAgACAAIAAgACAAIAAgACAAMQAzACwAIABUAFIAVQBFACwAIAAvAC8AIABjAGEAcgByAGkAYQBnAGUAIAByAGUAdAB1AHIAbgBcAG4AIAAgACAAIAAgACAAIAAgACAAIAAgACAAIAAgACAAIAAgACAAIAAgACAAIAAgACAAIAAgACAAIAAgACAAIAAgACAAIAAgACAAIAAgACAAIAAgACAAIAAgACAAIAAgACAARgBBAEwAUwBF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CwAXABuAFwAbgAgACAAIAAgACAAIAAgACAAIAAgACAAIAAgACAAIAAgACAAIAAgACAAIAAgACAAIAAgACAAIAAgACAAIAAgACAAIAAgACAAIABJAEYAKABfAGkAcwBXAGgAaQB0AGUAUwBwAGEAYwBlACwAXABuACAAIAAgACAAIAAgACAAIAAgACAAIAAgACAAIAAgACAAIAAgACAAIAAgACAAIAAgACAAIAAgACAAIAAgACAAIAAgACAAIAAgACAAIAAgACAASQBGACgASQBOAEQARQBYACgAXwBhAGMAYwAsACAAMgApACwAXABuACAAIAAgACAAIAAgACAAIAAgACAAIAAgACAAIAAgACAAIAAgACAAIAAgACAAIAAgACAAIAAgACAAIAAgACAAIAAgACAAIAAgACAAIAAgACAAIAAgACAAIABfAGEAYwBjACwAXABuACAAIAAgACAAIAAgACAAIAAgACAAIAAgACAAIAAgACAAIAAgACAAIAAgACAAIAAgACAAIAAgACAAIAAgACAAIAAgACAAIAAgACAAIAAgACAAIAAgACAAIABWAFMAVABBAEMASwAoAEkATgBEAEUAWAAoAF8AYQBjAGMALAAgADEAKQAgACYAIABcACIAIABcACIALAAgADEAKQBcAG4AIAAgACAAIAAgACAAIAAgACAAIAAgACAAIAAgACAAIAAgACAAIAAgACAAIAAgACAAIAAgACAAIAAgACAAIAAgACAAIAAgACAAIAAgACAAIAApACwAXABuACAAIAAgACAAIAAgACAAIAAgACAAIAAgACAAIAAgACAAIAAgACAAIAAgACAAIAAgACAAIAAgACAAIAAgACAAIAAgACAAIAAgACAAIAAgACAAVgBTAFQAQQBDAEsAKABJAE4ARABFAFgAKABfAGEAYwBjACwAIAAxACkAIAAmACAAXwBjAHUAcgByAEMAaABhAHIALAAgAD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AsAFwAbgAgACAAIAAgACAAIAAgACAAIAAgACAAIAAgACAAIAAgACAAIAAgACAAIAAgACAAIABJAE4ARABFAFgAKABfAGMAbwBuAGQAZQBuAHMAZQBXAGgAaQB0AGUAcwBwAGEAYwBlACwAIAAxACkAXABuACAAIAAgACAAIAAgACAAIAAgACAAIAAgACAAIAAgACAAIAAgACAAIAApAFwAbgAgACAAIAAgACAAIAAgACAAIAAgACAAIAAgACAAIAAgACkAXABuACAAIAAgACAAIAAgACAAIAAgACAAIAAgACkAXABuACAAIAAgACAAIAAgACAAIAApACwAXABuAFwAbgAgACAAIAAgACAAIAAgACAAXwB0AGUAeAB0AFQAbwBDAG8AbgBkAGUAbgBzAGUALAAgAEYATgAuAE4AVQBMAEwASQBGAFkAKABUAGUAeAB0AFQAbwBDAG8AbgBkAGUAbgBzAGUAKQAsAFwAbgAgACAAIAAgACAAIAAgACAATQBBAFAAKABfAHQAZQB4AHQAVABvAEMAbwBuAGQAZQBuAHMAZQAsAFwAbgAgACAAIAAgACAAIAAgACAAIAAgACAAIABMAEEATQBCAEQAQQAoAF8AZQBsAGUAbQBlAG4AdAAsAFwAbgAgACAAIAAgACAAIAAgACAAIAAgACAAIAAgACAAIAAgAGYAbgBDAG8AbgBkAGUAbgBzAGUAVwBoAGkAdABlAHMAcABhAGMAZQAoAF8AZQBsAGUAbQBlAG4AdAApAFwAbgAgACAAIAAgACAAIAAgACAAIAAgACAAIAApAFwAbgAgACAAIAAgACAAIAAgACAAKQBcAG4AIAAgACAAIAApAFwAbgApADs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RQBOAEQAIABGAE4AIABNAE8ARABVAEwARQ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AiAH0ALAB7ACIAcABhAHQAaAAiADoAIgAvAHAAcgBvAGoAZQBjAHQAcwAvAEMASABSAE8ATgBPACIALAAiAHQAZQB4AHQAIgA6ACI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MASABSAE8ATgBPACAATQBPAEQAVQBMAEUAIAAgACAAIAAgACAAIAAgACAAIAAgACAAIAAgACAAIAAgACAAIAAgACAAIAAgACAAIAAgACAAIAAgACAAIAAgACAAIAAgACAAIAAgACAAIAAgACAAIAAgACAAIAAgACAAIAAgACAAIAAgACAAIAAgACAAIAAgACAAIAAgACAAIAAgACAAIAAgACAAIAAgACAAIAAg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FMAaABhAHkAbgBlACAASAB1AHMAcwBvAG4AIAAyADAAMgA0AC0AMAA2AC0AMQA4ACAAIAAgACAAIAAgACAAIAAgACAAIAAgACAAIAAgACAAIAAgACAAIAAgACAAIAAgACAAIAAgACAAIAAgACAAIAAgACAAIAAgACAAIAAgACAAIAAgACAAIAAgACAAIAAgACAAIAAgACAAIAAgACAAIAAgACAAIAAgACAAIAAgACAAIAAgACAAIAAgACAAIAAgACAAIAAgACAAIAAgACAAIAAgACAAIAAgACAAIwBcAG4AIwAgAE0AbwBkAHUAbABlACAAZgBvAHIAIAB3AG8AcgBrAGkAbgBnACAAdwBpAHQAaAAgAGQAYQB0AGUAcwAgAGEAbgBkACAAdABpAG0AZQBzACAAaQBuACAAdABoAGUAIABHAHIAZQBnAG8AcgBpAGEAbgAgAGEAbgBkACAASgB1AGwAaQBhAG4AIABjAGEAbABlAG4AZABhAHIAcwAgAG8AdQB0AHMAaQBkAGUAIAB0AGgAZQAgAHIAYQBuAGcAZQAgAG8AZgAgAHQAaABlACAAIAAgACAAIAAgACAAIwBcAG4AIwAgAEUAeABjAGUAbAAgAEQAYQB0AGUALwBUAGkAbQBlACAAdAB5AHAAZQAuACAAIAAgACAAIAAgACAAIAAgACAAIAAgACAAIAAgACAAIAAgACAAIAAgACAAIAAgACAAIAAgACAAIAAgACAAIAAgACAAIAAgACAAIAAgACAAIAAgACAAIAAgACAAIAAgACAAIAAgACAAIAAgACAAIAAgACAAIAAgACAAIAAgACAAIAAg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HYAMwAuAD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EQAZQBwAGUAbgBkAGUAbgBjAGkAZQBzADoAIABDAEgAUgBPAE4ATwBfAEQAQQBUAEEALAAgAEYATgAsACAAYQBuAGQAIABBAFIAUgBBAFkAUwAgAG0AbwBkAHUAbABlAHMAIAAgACAAIAAgACAAIAAgACAAIAAgACAAIAAgACAAIAAgACAAIAAgACAAIAAgACAAIAAgACAAIAAgACAAIAAgACAAIAAgACAAIAAg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FQASQBNAEUAUwBQAEEATg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AAIwBcAG4AIwAgAEkAUwBfAFYAQQBMAEkARABfAFQASQBNAEUAUwBQAEEATgAgACAAIAAgACAAIAAgACAAIAAgAFQAZQBzAHQAcwAgAGkAZgAgAGEAIABzAGUAeABhAGcAZQBzAGkAbQBhAGwAIABjAG8AbQBwAGwAaQBjAGEAdABpAG8AbgAgAGkAcwAgAGEAIAB2AGEAbABpAGQAIAB0AGkAbQBlAHMAcABhAG4ALgAgAEEAIABjAG8AbQBwAG8AbgBlAG4AdAAgAGMAYQBuACAAZQB4AGMAZQBlAGQAIAAgACAAIwBcAG4AIwAgACAAIAAgACAAIAAgACAAIAAgACAAIAAgACAAIAAgACAAIAAgACAAIAAgACAAIAAgACAAIAAgAGkAdABzACAAbQBvAGQAdQBsAHUAcwAgAGkAZgAgAG4AbwAgAGgAaQBnAGgAZQByACAAbwByAGQAZQByACAAZQBsAGUAbQBlAG4AdAAgAGkAcwAgAHAAcgBvAHYAaQBkAGUAZAAuACAAIAAgACAAIAAgACAAIAAgACAAIAAgACAAIAAgACAAIAAgACAAIAAgACAAIAAgACAAIAAgACAAIAAgACAAIwBcAG4AIwAgAFQASQBNAEUAUwBQAEEATgAgACAAIAAgACAAIAAgACAAIAAgACAAIAAgACAAIAAgACAAIAAgAFIAZQB0AHUAcgBuAHMAIABhACAAZABlAGMAaQBtAGEAbAAgAHQAaQBtAGUAcwBwAGEAbgAgAGEAcwAgAGEAIABmAHIAYQBjAHQAaQBvAG4AIABvAGYAIABhACAAZABhAHkAIABmAHIAbwBtACAAYQAgAHMAZQB4AGEAZwBlAHMAaQBtAGEAbAAgAGMAbwBtAHAAbABpAGMAYQB0AGkAbwBuAC4AIwBcAG4AIwAgACAAIAAgACAAIAAgACAAIAAgACAAIAAgACAAIAAgACAAIAAgACAAIAAgACAAIAAgACAAIAAgAE4AbwB0AGUAIABjAG8AbQBwAG8AbgBlAG4AdABzACAAZQB4AGMAZQBlAGQAaQBuAGcAIAB0AGgAZQBpAHIAIABtAG8AZAB1AGwAdQBzACAAdwBpAGwAbAAgAGMAYQByAHIAeQAuACAAIAAgACAAIAAgACAAIAAgACAAIAAgACAAIAAgACAAIAAgACAAIAAgACAAIAAgACAAIAAgACAAIAAgACAAIwBcAG4AIwAgAFIATwBVAE4ARABfAFQASQBNAEUAUwBQAEEATgAgACAAIAAgACAAIAAgACAAIAAgACAAIAAgAFIAZQB0AHUAcgBuAHMAIABhACAAZABlAGMAaQBtAGEAbAAgAHQAaQBtAGUAcwBwAGEAbgAgAHYAYQBsAHUAZQAgAHIAbwB1AG4AZABlAGQAIAB0AG8AIAB0AGgAZQAgAHMAcABlAGMAaQBmAGkAZQBkACAAcAByAGUAYwBpAHMAaQBvAG4AIABvAG4AIABhACAAbABvAHcAIAAgACAAIAAgACAAIwBcAG4AIwAgACAAIAAgACAAIAAgACAAIAAgACAAIAAgACAAIAAgACAAIAAgACAAIAAgACAAIAAgACAAIAAgAG8AcgBkAGUAcgAgAGMAbwBtAHAAbwBuAGUAbgB0AC4AIAAgACAAIAAgACAAIAAgACAAIAAgACAAIAAgACAAIAAgACAAIAAgACAAIAAgACAAIAAgACAAIAAgACAAIAAgACAAIAAgACAAIAAgACAAIAAgACAAIAAgACAAIAAgACAAIAAgACAAIAAgACAAIAAgACAAIAAgACAAIAAgACAAIAAgACAAIwBcAG4AIwAgAFQASQBNAEUAUwBQAEEATgBfAFQATwBfAEQASABNAFMAIAAgACAAIAAgACAAIAAgACAAIAAgAFIAZQB0AHUAcgBuAHMAIABhACAAcwBlAHgAYQBnAGUAcwBpAG0AYQBsACAAYwBvAG0AcABsAGkAYwBhAHQAaQBvAG4AIABmAHIAbwBtACAAYQAgAGQAZQBjAGkAbQBhAGwAIAB0AGkAbQBlAHMAcABhAG4AIABlAHgAcAByAGUAcwBzAGUAZAAgAGYAcgBvAG0AIAB0AGgAZQAgACAAIAAgACAAIwBcAG4AIwAgACAAIAAgACAAIAAgACAAIAAgACAAIAAgACAAIAAgACAAIAAgACAAIAAgACAAIAAgACAAIAAgAHMAcABlAGMAaQBmAGkAZQBkACAAaABpAGcAaAAgAHQAbwAgAGwAbwB3ACAAbwByAGQAZQByACAAYwBvAG0AcABvAG4AZQBuAHQAcwAuACAAIAAgACAAIAAgACAAIAAgACAAIAAgACAAIAAgACAAIAAgACAAIAAgACAAIAAgACAAIAAgACAAIAAgACAAIAAgACAAIAAgACAAIAAgACAAIAAgACAAIwBcAG4AIwAgAFIARQBTAE8ATABWAEUAXwBUAEkATQBFAFMAUABBAE4AXwBEAEgATQBTACAAIAAgACAAIAAgAFIAZQBzAG8AbAB2AGUAcwAgAGEAIAB0AGkAbQBlAHMAcABhAG4AIABzAGUAeABhAGcAZQBzAGkAbQBhAGwAIABjAG8AbQBwAGwAaQBjAGEAdABpAG8AbgAgAHMAbwAgAHQAaABhAHQAIABlAGEAYwBoACAAYwBvAG0AcABvAG4AZQBuAHQAIABpAHMAIAB3AGkAdABoAGkAbgAgAGkAdABzACAAIwBcAG4AIwAgACAAIAAgACAAIAAgACAAIAAgACAAIAAgACAAIAAgACAAIAAgACAAIAAgACAAIAAgACAAIAAgAG0AbwBkAHUAbAB1AHMALgAgACAAIAAgACAAIAAgACAAIAAgACAAIAAgACAAIAAgACAAIAAgACAAIAAgACAAIAAgACAAIAAgACAAIAAgACAAIAAgACAAIAAgACAAIAAgACAAIAAgACAAIAAgACAAIAAgACAAIAAgACAAIAAgACAAIAAgACAAIAAgACAAIAAgACAAIAAgACAAIAAgACAAIAAgACAAIwBcAG4AIwAgAFAAQQBSAFMARQBfAFQASQBNAEUAUwBQAEEATgBfAEQASABNAFMAIAAgACAAIAAgACAAIAAgAFAAYQByAHMAZQBzACAAYQAgAHQAZQB4AHQAIAB0AGkAbQBlAHMAcABhAG4AIABlAHgAcAByAGUAcwBzAGkAbwBuACAAYQBzACAAYQAgAHMAZQB4AGEAZwBlAHMAaQBtAGEAbAAgAGMAbwBtAHAAbABpAGMAYQB0AGkAbwBuAC4AIAAgACAAIAAgACAAIAAgACAAIAAgACAAIAAgACAAIAAgACAAIwBcAG4AIwAgAFAAQQBSAFMARQBfAFQASQBNAEUAUwBQAEEATgAgACAAIAAgACAAIAAgACAAIAAgACAAIAAgAFAAYQByAHMAZQBzACAAYQAgAHQAZQB4AHQAIAB0AGkAbQBlAHMAcABhAG4AIABlAHgAcAByAGUAcwBzAGkAbwBuACAAYQBzACAAYQAgAGQAZQBjAGkAbQBhAGwAIAB2AGEAbAB1AGUALgAgACAAIAAgACAAIAAgACAAIAAgACAAIAAgACAAIAAgACAAIAAgACAAIAAgACAAIAAgACAAIAAgACAAIwBcAG4AIwAgAEYATwBSAE0AQQBUAF8AVABJAE0ARQBTAFAAQQBOACAAIAAgACAAIAAgACAAIAAgACAAIAAgAFIAZQB0AHUAcgBuAHMAIABhACAAdABpAG0AZQBzAHAAYQBuACAAYQBzACAAdABlAHgAdAAgAGkAbgAgAHQAaABlACAAcwBwAGUAYwBpAGYAaQBlAGQAIABmAG8AcgBtAGEAdAAgAGYAcgBvAG0AIABhACAAZwBpAHYAZQBuACAAZABlAGMAaQBtAGEAbAAgAHYAYQBsAHUAZQAu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EMATwBNAFAATABJAEMAQQBUAEkATwBOAFMAIAAgACAAIAAgACAAIAAgACAAIAAgACAAIAAgACAAIAAgACAAIAAgACAAIAAgACAAIAAgACAAIAAgACAAIAAgACAAIAAgACAAIAAgACAAIAAgACAAIAAgACAAIAAgACAAIAAgACAAIAAgACAAIAAgACAAIAAgACAAIAAgACAAIAAgACAAIAAgACAAIAAgACAAIAAgACAAIAAgACAAIAAgACAAIAAgACAAIAAgACAAIAAgACAAIAAgACAAIAAgACAAIwBcAG4AIwAg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AAIwBcAG4AIwAgAFYAQQBMAEkARABBAFQARQBfAEQAVAAgACAAIAAgACAAIAAgACAAIAAgACAAIAAgACAAIAAgAFYAYQBsAGkAZABhAHQAZQAgAGEAIABkAGEAeQAgAGEAbgBkACAAdABpAG0AZQAgAGMAbwBtAHAAbABpAGMAYQB0AGkAbwBuAC4AIAAgACAAIAAgACAAIAAgACAAIAAgACAAIAAgACAAIAAgACAAIAAgACAAIAAgACAAIAAgACAAIAAgACAAIAAgACAAIAAgACAAIAAgACAAIAAgACAAIAAgACAAIwBcAG4AIwAgAEkAUwBfAFYAQQBMAEkARABfAEQAVAAgACAAIAAgACAAIAAgACAAIAAgACAAIAAgACAAIAAgAFQAZQBzAHQAcwAgAGkAZgAgAGEAIABkAGEAeQAgAGEAbgBkACAAdABpAG0AZQAgAGMAbwBtAHAAbABpAGMAYQB0AGkAbwBuACAAaQBzACAAdgBhAGwAaQBkAC4AIAAgACAAIAAgACAAIAAgACAAIAAgACAAIAAgACAAIAAgACAAIAAgACAAIAAgACAAIAAgACAAIAAgACAAIAAgACAAIAAgACAAIwBcAG4AIwAgAFIARQBTAE8ATABWAEUAXwBEAFQAIAAgACAAIAAgACAAIAAgACAAIAAgACAAIAAgACAAIAAgAFIAZQBzAG8AbAB2AGUAcwAgAGEAIABkAGEAeQAgAGEAbgBkACAAdABpAG0AZQAgAGMAbwBtAHAAbABpAGMAYQB0AGkAbwBuACwAIAB3AGgAZQByAGUAIAB0AGkAbQBlACAAYwBhAG4AIABlAHgAYwBlAGUAZAAgAGkAdABzACAAbQBvAGQAdQBsAHUAcwAuACAAIAAgACAAIAAgACAAIAAgACAAIwBcAG4AIwAgAEMATwBNAEIASQBOAEUAXwBEAFQAIAAgACAAIAAgACAAIAAgACAAIAAgACAAIAAgACAAIAAgAEMAbwBtAGIAaQBuAGUAcwAgAGEAIABkAGEAeQAgAGEAbgBkACAAdABpAG0AZQAgAGMAbwBtAHAAbABpAGMAYQB0AGkAbwBuACAAdABvACAAYQAgAGQAZQBjAGkAbQBhAGwAIABkAGEAeQAgAHYAYQBsAHUAZQAuACAAIAAgACAAIAAgACAAIAAgACAAIAAgACAAIAAgACAAIAAgACAAIAAgACAAIwBcAG4AIwAgAEQAVABfAEMATwBNAFAATABJAEMAQQBUAEkATwBOACAAIAAgACAAIAAgACAAIAAgACAAIAAgAFIAZQBzAG8AbAB2AGUAcwAgAGEAIABkAGEAeQAgAGEAbgBkACAAdABpAG0AZQAgAGMAbwBtAHAAbABpAGMAYQB0AGkAbwBuACAAZgByAG8AbQAgAGEAIABkAGUAYwBpAG0AYQBsACAAZABhAHkAIAB2AGEAbAB1AGUALgAgACAAIAAgACAAIAAgACAAIAAgACAAIAAgACAAIAAgACAAIAAgACAAIwBcAG4AIwAgAFIATwBVAE4ARABfAFQATwBfAEQAVAAgACAAIAAgACAAIAAgACAAIAAgACAAIAAgACAAIAAgAFQAYQBrAGUAcwAgAGEAIABkAGUAYwBpAG0AYQBsACAAZABhAHkAIAB2AGEAbAB1AGUAIABhAG4AZAAgAHIAZQB0AHUAcgBuAHMAIABhACAAZABhAHkAIABhAG4AZAAgAHQAaQBtAGUAIABjAG8AbQBwAGwAaQBjAGEAdABpAG8AbgAgAHIAbwB1AG4AZABlAGQAIAB0AG8AIABhACAAIAAgACAAIwBcAG4AIwAgACAAIAAgACAAIAAgACAAIAAgACAAIAAgACAAIAAgACAAIAAgACAAIAAgACAAIAAgACAAIAAgAHMAcABlAGMAaQBmAGkAZQBkACAAbABvAHcAIABvAHIAZABlAHIAIABjAG8AbQBwAG8AbgBlAG4AdAAuACAAIAAgACAAIAAgACAAIAAgACAAIAAgACAAIAAgACAAIAAgACAAIAAgACAAIAAgACAAIAAgACAAIAAgACAAIAAgACAAIAAgACAAIAAgACAAIAAgACAAIAAgACAAIAAgACAAIAAgACAAIwBcAG4AIwAgAEkAUwBfAFYAQQBMAEkARABfAFQASQBNAEUAXwBPAEYAXwBEAEEAWQAgACAAIAAgACAAIAAgAFQAZQBzAHQAcwAgAGkAZgAgAGEAIABzAGUAeABhAGcAZQBzAGkAbQBhAGwAIABjAG8AbQBwAGwAaQBjAGEAdABpAG8AbgAgAGkAcwAgAGEAIAB2AGEAbABpAGQAIAB0AGkAbQBlACAAbwBmACAAZABhAHkALgAgACAAIAAgACAAIAAgACAAIAAgACAAIAAgACAAIAAgACAAIAAgACAAIAAgACAAIwBcAG4AIwAgAFQASQBNAEUAXwBPAEYAXwBEAEEAWQAgACAAIAAgACAAIAAgACAAIAAgACAAIAAgACAAIAAgAFIAZQB0AHUAcgBuAHMAIABhACAAZABlAGMAaQBtAGEAbAAgAHQAaQBtAGUAIABvAGYAIABkAGEAeQAgAHYAYQBsAHUAZQAgAGYAcgBvAG0AIABhACAAdABpAG0AZQAgAGMAbwBtAHAAbABpAGMAYQB0AGkAbwBuAC4AIAAgACAAIAAgACAAIAAgACAAIAAgACAAIAAgACAAIAAgACAAIAAgACAAIwBcAG4AIwAgAEQAQQBZAF8AQQBOAEQAXwBUAEkATQBFAF8AVABPAF8ARABIAE0AUwAgACAAIAAgACAAIAAgAFIAZQB0AHUAcgBuAHMAIAB0AGgAZQAgAHMAZQB4AGEAZwBlAHMAaQBtAGEAbAAgAGMAbwBtAHAAbABpAGMAYQB0AGkAbwBuACAAZgByAG8AbQAgAGEAIABkAGEAeQAgAGEAbgBkACAAdABpAG0AZQAgAHYAYQBsAHUAZQAgAGUAeABwAHIAZQBzAHMAZQBkACAAdABvACAAYQAgACAAIAAgACAAIwBcAG4AIwAgACAAIAAgACAAIAAgACAAIAAgACAAIAAgACAAIAAgACAAIAAgACAAIAAgACAAIAAgACAAIAAgAHMAcABlAGMAaQBmAGkAZQBkACAAbABvAHcAIABvAHIAZABlAHIAIABjAG8AbQBwAG8AbgBlAG4AdAAuACAAIAAgACAAIAAgACAAIAAgACAAIAAgACAAIAAgACAAIAAgACAAIAAgACAAIAAgACAAIAAgACAAIAAgACAAIAAgACAAIAAgACAAIAAgACAAIAAgACAAIAAgACAAIAAgACAAIAAgACAAIwBcAG4AIwAgAFIARQBTAE8ATABWAEUAXwBEAEgATQBTACAAIAAgACAAIAAgACAAIAAgACAAIAAgACAAIAAgAFIAZQBzAG8AbAB2AGUAcwAgAGEAIABzAGUAeABhAGcAZQBzAGkAbQBhAGwAIABjAG8AbQBwAGwAaQBjAGEAdABpAG8AbgAgAHQAbwAgAHIAZQBwAHIAZQBzAGUAbgB0ACAAZABhAHkAIABhAG4AZAAgAHQAaQBtAGUAIABvAGYAIABkAGEAeQAgAHMAbwAgAHQAaABhAHQAIABlAGEAYwBoACAAIwBcAG4AIwAgACAAIAAgACAAIAAgACAAIAAgACAAIAAgACAAIAAgACAAIAAgACAAIAAgACAAIAAgACAAIAAgAGMAbwBtAHAAbwBuAGUAbgB0ACAAaQBzACAAdwBpAHQAaABpAG4AIABpAHQAcwAgAG0AbwBkAHUAbAB1AHMALgAgACAAIAAgACAAIAAgACAAIAAgACAAIAAgACAAIAAgACAAIAAgACAAIAAgACAAIAAgACAAIAAgACAAIAAgACAAIAAgACAAIAAgACAAIAAgACAAIAAgACAAIAAgACAAIAAgACAAIwBcAG4AIwAgAFAAQQBSAFMARQBfAFQASQBNAEUAXwBPAEYAXwBEAEEAWQBfAEgATQBTACAAIAAgACAAIAAgAFAAYQByAHMAZQBzACAAYQAgAGYAbwByAG0AYQB0AHQAZQBkACAAdABpAG0AZQAgAG8AZgAgAGQAYQB5ACAAaQBuAHQAbwAgAGEAIAB0AGkAbQBlACAAYwBvAG0AcABsAGkAYwBhAHQAaQBvAG4ALgAgACAAIAAgACAAIAAgACAAIAAgACAAIAAgACAAIAAgACAAIAAgACAAIAAgACAAIAAgACAAIwBcAG4AIwAgAFAAQQBSAFMARQBfAFQASQBNAEUAXwBPAEYAXwBEAEEAWQAgACAAIAAgACAAIAAgACAAIAAgAFAAYQByAHMAZQBzACAAYQAgAGYAbwByAG0AYQB0AHQAZQBkACAAdABpAG0AZQAgAG8AZgAgAGQAYQB5ACAAYQBzACAAYQAgAGQAZQBjAGkAbQBhAGwAIAB2AGEAbAB1AGUALgAgACAAIAAgACAAIAAgACAAIAAgACAAIAAgACAAIAAgACAAIAAgACAAIAAgACAAIAAgACAAIAAgACAAIAAgACAAIwBcAG4AIwAgAEYATwBSAE0AQQBUAF8AVABJAE0ARQBfAE8ARgBfAEQAQQBZACAAIAAgACAAIAAgACAAIAAgAFIAZQB0AHUAcgBuAHMAIABhACAAZgBvAHIAbQBhAHQAdABlAGQAIABzAGUAeABhAGcAZQBzAGkAbQBhAGwAIABjAG8AbQBwAGwAaQBjAGEAdABpAG8AbgAgAGYAcgBvAG0AIABhACAAZABlAGMAaQBtAGEAbAAgAHQAaQBtAGUAIABvAGYAIABkAGEAeQAu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FQASQBNAEUAIABaAE8ATgBF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AAIwBcAG4AIwAgAEkAUwBfAFYAQQBMAEkARABfAFQAWgBPACAAIAAgACAAIAAgACAAIAAgACAAIAAgACAAIAAgAFQAZQBzAHQAcwAgAGkAZgAgAGEAIAB0AGkAbQBlACAAegBvAG4AZQAgAG8AZgBmAHMAZQB0ACAAaQBuACAAbQBpAG4AdQB0AGUAcwAgAGkAcwAgAHcAaQB0AGgAaQBuACAAdABoAGUAIAByAGEAbgBnAGUAIAAtADkAMAAwAC4ALgArADkAMAAwACAAIAAgACAAIAAgACAAIAAgACAAIAAgACAAIwBcAG4AIwAgAFQASQBNAEUAUwBQAEEATgBfAFQATwBfAFQAWgBPACAAIAAgACAAIAAgACAAIAAgACAAIAAgAEMAbwBuAHYAZQByAHQAcwAgAGEAIABkAGUAaQBtAGEAbAAgAHQAaQBtAGUAcwBwAGEAbgAgAGkAbgB0AG8AIAB0AGkAbQBlACAAegBvAG4AZQAgAG8AZgBmAHMAZQB0ACAAbQBpAG4AdQB0AGUAcwAuACAAIAAgACAAIAAgACAAIAAgACAAIAAgACAAIAAgACAAIAAgACAAIAAgACAAIAAgACAAIwBcAG4AIwAgAFQAWgBPAF8AVABPAF8AVABJAE0ARQBTAFAAQQBOACAAIAAgACAAIAAgACAAIAAgACAAIAAgAEMAbwBuAHYAZQByAHQAcwAgAHQAaQBtAGUAIAB6AG8AbgBlACAAbwBmAGYAcwBlAHQAIABtAGkAbgB1AHQAZQBzACAAaQBuAHQAbwAgAGEAIABkAGUAYwBpAG0AYQBsACAAdABpAG0AZQBzAHAAYQBuAC4AIAAgACAAIAAgACAAIAAgACAAIAAgACAAIAAgACAAIAAgACAAIAAgACAAIAAgACAAIwBcAG4AIwAgAFAAQQBSAFMARQBfAEkAUwBPAF8AVABaAE8AIAAgACAAIAAgACAAIAAgACAAIAAgACAAIAAgAFAAYQByAHMAZQBzACAAYQBuACAASQBTAE8AIABmAG8AcgBtAGEAdAB0AGUAZAAgAHQAaQBtAGUAIAB6AG8AbgBlACAAbwBmAGYAcwBlAHQAIABpAG4AdABvACAAYQAgAGQAZQBjAGkAbQBhAGwAIAB0AGkAbQBlAHMAcABhAG4ALgAgACAAIAAgACAAIAAgACAAIAAgACAAIAAgACAAIAAgACAAIwBcAG4AIwAgAEYATwBSAE0AQQBUAF8ASQBTAE8AXwBUAFoATwAgACAAIAAgACAAIAAgACAAIAAgACAAIAAgAFIAZQB0AHUAcgBuAHMAIABhACAAdABpAG0AZQAgAHoAbwBuAGUAIABvAGYAZgBzAGUAdAAgAGEAcwAgAHQAZQB4AHQAIABpAG4AIABJAFMATwAgAGYAbwByAG0AYQB0AC4AIAAgACAAIAAgACAAIAAgACAAIAAgACAAIAAgACAAIAAgACAAIAAgACAAIAAgACAAIAAgACAAIAAgACAAIAAgACAAIwBcAG4AIwAgAE0ASQBMAEkAVABBAFIAWQBfAFQAWgBPACAAIAAgACAAIAAgACAAIAAgACAAIAAgACAAIAAgAFIAZQB0AHUAcgBuAHMAIAB0AGgAZQAgAHQAaQBtAGUAIAB6AG8AbgBlACAAbwBmAGYAcwBlAHQAIABpAG4AIABtAGkAbgB1AHQAZQBzACAAbwBmACAAYQAgAG0AaQBsAGkAdABhAHIAeQAgAHQAaQBtAGUAIAB6AG8AbgBlACAAZABlAHMAaQBnAG4AYQB0AG8AcgAuACAAIAAgACAAIAAgACAAIwBcAG4AIwAgAFQAWgBPAF8AVABPAF8ATQBJAEwASQBUAEEAUgBZACAAIAAgACAAIAAgACAAIAAgACAAIAAgAFIAZQB0AHUAcgBuAHMAIAB0AGgAZQAgAGMAbABvAHMAZQBzAHQAIABtAGkAbABpAHQAYQByAHkAIAB0AGkAbQBlACAAegBvAG4AZQAgAGQAZQBzAGkAZwBuAGEAdABvAHIALAAgAGkAdABzACAAbwBmAGYAcwBlAHQAIABpAG4AIABtAGkAbgB1AHQAZQBzACAAYQBuAGQAIAB0AGgAZQAgACAAIwBcAG4AIwAgACAAIAAgACAAIAAgACAAIAAgACAAIAAgACAAIAAgACAAIAAgACAAIAAgACAAIAAgACAAIAAgAHQAaQBtAGUAIABhAGQAagB1AHMAdABtAGUAbgB0ACAAdABvACAAdABoAGEAdAAgAHQAaQBtAGUAIAB6AG8AbgBlACAAZgBvAHIAIAB0AGgAZQAgAHAAcgBvAHYAaQBkAGUAZAAgAHQAaQBtAGUAIAB6AG8AbgBlACAAbwBmAGYAcwBlAHQAIABpAG4AIABtAGkAbgB1AHQAZQBzAC4AIAAgACAAIwBcAG4AIwAgAFQASQBNAEUAWgBPAE4ARQBfAFMASABJAEYAVAAgACAAIAAgACAAIAAgACAAIAAgACAAIAAgAFQAcgBhAG4AcwBsAGEAdABlAHMAIABhACAATQBvAGQAaQBmAGkAZQBkACAASgB1AGwAaQBhAG4AIABEAGEAdABlACAAZgByAG8AbQAgAG8AbgBlACAAdABpAG0AZQAgAHoAbwBuAGUAIAB0AG8AIABhAG4AbwB0AGgAZQByAC4AIAAgACAAIAAgACAAIAAgACAAIAAgACAAIAAgACAAIAAgACAAIwBcAG4AIwAgAEYASQBOAEQAXwBDAE8AVQBOAFQAUgBZACAAIAAgACAAIAAgACAAIAAgACAAIAAgACAAIAAgAFIAZQB0AHUAcgBuAHMAIABjAG8AdQBuAHQAcgB5ACAAbgBhAG0AZQBzACAAYQBuAGQAIABJAFMATwAzADEANgA2ACAAYwBvAGQAZQBzACAAbQBhAHQAYwBoAGkAbgBnACAAYQAgAHAAYQByAHQAaQBhAGwAIABzAGUAYQByAGMAaAAgAHQAZQByAG0ALgAgACAAIAAgACAAIAAgACAAIAAgACAAIwBcAG4AIwAgAFQASQBNAEUAWgBPAE4ARQBfAE4AQQBNAEUAIAAgACAAIAAgACAAIAAgACAAIAAgACAAIAAgAFIAZQB0AHUAcgBuAHMAIAB0AGgAZQAgAHQAaQBtAGUAIAB6AG8AbgBlACAAbgBhAG0AZQAgAGYAcgBvAG0AIAB0AGgAZQAgAFQAWgAgAGQAYQB0AGEAYgBhAHMAZQAgAGYAbwByACAAdABoAGUAIABnAGkAdgBlAG4AIABhAGwAaQBhAHMALgAgACAAIAAgACAAIAAgACAAIAAgACAAIAAgACAAIwBcAG4AIwAgAFQASQBNAEUAWgBPAE4ARQBfAEMATwBPAFIARABJAE4AQQBUAEUAUwAgACAAIAAgACAAIAAgAFIAZQB0AHUAcgBuAHMAIABsAGEAdABpAHQAdQBkAGUAIABhAG4AZAAgAGwAbwBuAGcAaQB0AHUAZABlACAAbwBmACAAdABoAGUAIABnAGkAdgBlAG4AIAB0AGkAbQBlAHoAbwBuAGUALgAgACAAIAAgACAAIAAgACAAIAAgACAAIAAgACAAIAAgACAAIAAgACAAIAAgACAAIAAgACAAIAAgACAAIwBcAG4AIwAgAFQASQBNAEUAWgBPAE4ARQBfAFAAUgBPAFgASQBNAEkAVABZACAAIAAgACAAIAAgACAAIAAgAFIAZQB0AHUAcgBuAHMAIAB0AGgAZQAgAGEAbgBnAHUAbABhAHIAIABwAHIAbwB4AGkAbQBpAHQAeQAgAG8AZgAgAHQAaABlACAAYwBhAHAAaQB0AGEAbAAgAGMAaQB0AHkAIABmAG8AcgAgAGEAIAB0AGkAbQBlACAAegBvAG4AZQAgAHQAbwAgAHQAaABlACAAcAByAG8AdgBpAGQAZQBkACAAIwBcAG4AIwAgACAAIAAgACAAIAAgACAAIAAgACAAIAAgACAAIAAgACAAIAAgACAAIAAgACAAIAAgACAAIAAgAGwAYQB0AGkAdAB1AGQAZQAgAGEAbgBkACAAbABvAG4AZwBpAHQAdQBkAGUALgAgAFUAcwBlACAAdABvACAAZABlAHQAZQByAG0AaQBuAGUAIABjAGwAbwBzAGUAcwB0ACAAdABpAG0AZQB6AG8AbgBlACAAbwBmACAAYQAgAGwAbwBjAGEAdABpAG8AbgAuACAAIAAgACAAIAAgACAAIAAgACAAIwBcAG4AIwAgAEYASQBOAEQAXwBUAEkATQBFAFoATwBOAEUAIAAgACAAIAAgACAAIAAgACAAIAAgACAAIAAgAEYAaQBuAGQAcwAgAGEAIAB0AGkAbQBlAHoAbwBuAGUAIABuAGEAbQBlACAAZgBpAGwAdABlAHIAaQBuAGcAIABiAHkAIABuAGEAbQBlACAAYwBvAHUAbgB0AHIAeQAgAGEAbgBkACAAbABvAGMAYQB0AGkAbwBuACAAYwByAGkAdABlAHIAaQBhAC4AIAAgACAAIAAgACAAIAAgACAAIAAgACAAIwBcAG4AIwAgAFQASQBNAEUAWgBPAE4ARQBfAEkATgBGAE8AUwAgACAAIAAgACAAIAAgACAAIAAgACAAIAAgAFIAZQB0AHUAcgBuAHMAIABUAGkAbQBlAFoAbwBuAGUAIABpAG4AZgBvAHIAbQBhAHQAaQBvAG4AIABmAHIAbwBtACAAdABoAGUAIABUAFoAIABEAGEAdABhAGIAYQBzAGUALgAgACAAIAAgACAAIAAgACAAIAAgACAAIAAgACAAIAAgACAAIAAgACAAIAAgACAAIAAgACAAIAAgACAAIAAgACAAIwBcAG4AIwAgAFQASQBNAEUAWgBPAE4ARQBfAEkATgBGAE8AXwBJAE4AUwBUAEEATgBDAEUAIAAgACAAIAAgAFIAZQB0AHUAcgBuAHMAIAB0AGgAZQAgAHQAaQBtAGUAegBvAG4AZQAgAGkAbgBmAG8AcgBtAGEAdABpAG8AbgAgAGUAZgBmAGUAYwB0AGkAdgBlACAAYQB0ACAAdABoAGUAIABzAHAAZQBjAGkAZgBpAGUAZAAgAE0ASgBEAGEAdABlAC4AIAAgACAAIAAgACAAIAAgACAAIAAgACAAIAAgACAAIwBcAG4AIwAgAFQASQBNAEUAWgBPAE4ARQBfAFIAVQBMAEUAUwAgACAAIAAgACAAIAAgACAAIAAgACAAIAAgAFIAZQB0AHUAcgBuAHMAIABUAGkAbQBlAFoAbwBuAGUAIAByAHUAbABlAHMAIABmAG8AcgAgAGQAYQB5AGwAaQBnAGgAdAAgAHMAYQB2AGkAbgBnACAAZgByAG8AbQAgAHQAaABlACAAVABaACAARABhAHQAYQBiAGEAcwBlAC4AIAAgACAAIAAgACAAIAAgACAAIAAgACAAIAAgACAAIAAgACAAIwBcAG4AIwAgAFQASQBNAEUAWgBPAE4ARQBfAFIAVQBMAEUAUwBfAFQAUgBBAE4AUwBOAF8ATQBKAEQATgAgAFIAZQBzAG8AbAB2AGUAcwAgAHQAaABlACAAdAByAGEAbgBzAGkAdABpAG8AbgAgAGQAYQB0AGUAIAAoAE0ASgBEAE4AKQAgAG8AZgAgAGEAIAB0AGkAbQBlAHoAbwBuAGUAIAByAHUAbABlACAAZgBvAHIAIAB0AGgAZQAgAGcAaQB2AGUAbgAgAHkAZQBhAHIALgAgACAAIAAgACAAIAAgACAAIwBcAG4AXABuACMAIABUAEkATQBFAFoATwBOAEUAXwBPAEIAUwBFAFIAVgBFAEQAIAAgACAAIAAgACAAIAAgACAAIABSAGUAdAB1AHIAbgBzACAAdABoAGUAIABvAGIAcwBlAHIAdgBlAGQAIABsAG8AYwBhAGwAIAB0AGkAbQBlAHoAbwBuAGUAIABpAG4AZgBvAHIAbQBhAHQAaQBvAG4AIABhAHQAIABhACAAZwBpAHYAZQBuACAATQBKAEQAYQB0AGUALgAgACAAIAAgACAAIAAgACAAIAAgACAAIAAgACAAIAAgACMAXABuACMAIABUAEkATQBFAFoATwBOAEUAXwBPAEIAUwBFAFIAVgBFAEQAXwBPAEYARgBTAEUAVAAgACAAIABSAGUAdAB1AHIAbgBzACAAdABoAGUAIABvAGYAZgBzAGUAdAAgAGYAcgBvAG0AIAB0AGgAZQAgAHQAaQBtAGUAegBvAG4AZQAgAG8AYgBzAGUAcgB2AGUAZAAgAGkAbgBmAG8AIABhAHQAIABhACAAZwBpAHYAZQBuACAATQBKAEQAYQB0AGUALgAgACAAIAAgACAAIAAgACAAIAAgACAAIAAgACMAXABuACMAIABUAEkATQBFAFoATwBOAEUAXwBPAEIAUwBFAFIAVgBFAEQAXwBOAEEATQBFACAAIAAgACAAIABSAGUAdAB1AHIAbgBzACAAdABoAGUAIABkAGkAcwBwAGwAYQB5ACAAbgBhAG0AZQAgAGYAcgBvAG0AIAB0AGgAZQAgAHQAaQBtAGUAegBvAG4AZQAgAG8AYgBzAGUAcgB2AGUAZAAgAGkAbgBmAG8AIABhAHQAIABhACAAZwBpAHYAZQBuACAATQBKAEQAYQB0AGUALgAgACAAIAAgACAAIAAgACMAXABuACMAIABUAEkATQBFAFoATwBOAEUAXwBPAEIAUwBFAFIAVgBFAEQAXwBEAEwAUwAgACAAIAAgACAAIABSAGUAdAB1AHIAbgBzACAAdAByAHUAZQAgAGkAZgAgAHQAaABlACAAdABpAG0AZQB6AG8AbgBlACAAaQBzACAAbwBiAHMAZQByAHYAaQBuAGcAIABkAGEAeQBsAGkAZwBoAHQAIABzAGEAdgBpAG4AZwBzACAAdABpAG0AZQAgAGYAcgBvAG0AIAB0AGgAZQAgAHQAaQBtAGUAegBvAG4AZQAgACMAXABuACMAIAAgACAAIAAgACAAIAAgACAAIAAgACAAIAAgACAAIAAgACAAIAAgACAAIAAgACAAIAAgACAAIABvAGIAcwBlAHIAdgBlAGQAIABpAG4AZgBvACAAYQB0ACAAYQAgAGcAaQB2AGUAbgAgAE0ASgBEAGEAdABlAC4AIAAgACAAIAAgACAAIAAgACAAIAAgACAAIAAgACAAIAAgACAAIAAgACAAIAAgACAAIAAgACAAIAAgACAAIAAgACAAIAAgACAAIAAgACAAIAAgACAAIAAgACAAIAAgACAAIAAgACMAXABuACMAIABUAEkATQBFAFoATwBOAEUAXwBIAEEAUwBfAEQATABTACAAIAAgACAAIAAgACAAIAAgACAAIABSAGUAdAB1AHIAbgBzACAAdAByAHUAZQAgAGkAZgAgAHQAaABlACAAdABpAG0AZQB6AG8AbgBlACAAdQBzAGUAcwAgAGQAYQB5AGwAaQBnAGgAdAAgAHMAYQB2AGkAbgBnAHMAIAB0AGkAbQBlACAAZgBvAHIAIAB0AGgAZQAgAHMAcABlAGMAaQBmAGkAZQBkACAAeQBlAGEAcgAuACAAIAAgACMAXABuACMAIAAgACAAIAAgACAAIAAgACAAIAAgACAAIAAgACAAIAAgACAAIAAgACAAIAAgACAAIAAgACAAIABJAGYAIAB5AGUAYQByACAAaQBzACAAbwBtAGkAdAB0AGUAZAAgAHQAaABlACAAcgBlAHMAdQBsAHQAIABpAHMAIAB0AHIAdQBlACAAaQBmACAAZABhAHkAbABpAGcAaAB0ACAAcwBhAHYAaQBuAGcAcwAgAGgAYQBzACAAZQB2AGUAcgAgAGIAZQBlAG4AIABvAGIAcwBlAHIAdgBlAGQALgAgACMAXABuACMAIABUAEkATQBFAFoATwBOAEUAXwBGAE8ATABMAE8AVwBJAE4ARwBfAEQATABTACAAIAAgACAAIABSAGUAdAB1AHIAbgBzACAAdAByAHUAZQAgAGkAZgAgAHQAaABlACAAdABpAG0AZQB6AG8AbgBlACAAaQBzACAAbwBiAHMAZQByAHYAaQBuAGcAIABkAGEAeQBsAGkAZwBoAHQAIABzAGEAdgBpAG4AZwBzACAAYQB0ACAAdABoAGUAIABzAHAAZQBjAGkAZgBpAGUAZAAgACAAIAAgACAAIAAgACMAXABuACMAIAAgACAAIAAgACAAIAAgACAAIAAgACAAIAAgACAAIAAgACAAIAAgACAAIAAgACAAIAAgACAAIABNAEoARABhAHQAZQAgAG8AcgAgAGEAbgB5ACAAZgB1AHQAdQByAGUAIABkAGEAdABlAC4AIAAgACAAIAAgACAAIAAgACAAIAAgACAAIAAgACAAIAAgACAAIAAgACAAIAAgACAAIAAgACAAIAAgACAAIAAgACAAIAAgACAAIAAgACAAIAAgACAAIAAgACAAIAAgACAAIAAgACAAIAAgACAAIAAgACMAXABuAFwAbgAjACAAVABJAE0ARQBaAE8ATgBFAF8AUABSAEUAVgBJAE8AVQBTAF8AQwBIAEEATgBHAEUAXABuACMAIABUAEkATQBFAFoATwBOAEUAXwBOAEUAWABUAF8AQwBIAEEATgBHAEUAXABuACMAIABUAEkATQBFAFoATwBOAEUAXwBDAEgAQQBOAEcARQBT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WQBFAEEAUg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IAAjAFwAbgAjACAAWQBFAEEAUgBfAEIAQwBFAF8AVABPAF8AQwBFACAAIAAgACAAIAAgACAAIAAgACAAIAAgACAAQwBvAG4AdgBlAHIAdABzACAAdABvACAAeQBlAGEAcgAgAHYAYQBsAHUAZQAgAHIAZQBsAGEAdABpAHYAZQAgAHQAbwAgAHQAaABlACAAQwBvAG0AbQBvAG4AIABFAHIAYQAgAGYAbwByACAAYQAgAGcAaQB2AGUAbgAgAHkAZQBhAHIAIABCAGUAZgBvAHIAZQAgAEMAbwBtAG0AbwBuACAAIAAjAFwAbgAjACAAIAAgACAAIAAgACAAIAAgACAAIAAgACAAIAAgACAAIAAgACAAIAAgACAAIAAgACAAIAAgACAARQByAGEALgAgAEYAdQBuAGMAdABpAG8AbgAgAGkAcwAgAHMAeQBtAG0AZQB0AHIAaQBjAGEAbAAsACAAYwBhAG4AIABhAGwAcwBvACAAYgBlACAAdQBzAGUAZAAgAGYAbwByACAAQwBFACAAdABvACAAQgBDAEUAIABjAG8AbgB2AGUAcgBzAGkAbwBuAC4AIAAgACAAIAAgACAAIAAgACAAIAAjAFwAbgAjACAASQBTAF8ATABFAEEAUABfAFkARQBBAFIAIAAgACAAIAAgACAAIAAgACAAIAAgACAAIAAgACAAVABlAHMAdABzACAAaQBmACAAYQAgAHkAZQBhAHIAIABpAG4AYwBsAHUAZABlAHMAIABhACAAbABlAGEAcAAgAGQAYQB5ACAAaQBuACAAdABoAGUAIABnAGkAdgBlAG4AIABjAGEAbABlAG4AZABhAHIALgAgACAAIAAgACAAIAAgACAAIAAgACAAIAAgACAAIAAgACAAIAAgACAAIAAgACAAIAAjAFwAbgAjACAARABBAFkAUwBfAEkATgBfAFkARQBBAFIAIAAgACAAIAAgACAAIAAgACAAIAAgACAAIAAgACAAUgBlAHQAdQByAG4AcwAgAG4AdQBtAGIAZQByACAAbwBmACAAZABhAHkAcwAgAGkAbgAgAHQAaABlACAAZwBpAHYAZQBuACAAeQBlAGEAcgAgAG8AZgAgAHQAaABlACAAcwBwAGUAYwBpAGYAaQBlAGQAIABjAGEAbABlAG4AZABhAHIALgAgACAAIAAgACAAIAAgACAAIAAgACAAIAAgACAAIAAjAFwAbgAjACAAUABBAFIAUwBFAF8ASQBTAE8AXwBZAEUAQQBSACAAIAAgACAAIAAgACAAIAAgACAAIAAgACAAUgBlAHQAdQByAG4AcwAgAGEAIABuAHUAbQBiAGUAcgAgAHIAZQBwAHIAZQBzAGUAbgB0AGkAbgBnACAAdABoAGUAIAB5AGUAYQByACAAcgBlAGwAYQB0AGkAdgBlACAAdABvACAAdABoAGUAIABjAG8AbQBtAG8AbgAgAGUAcgBhACAAZgByAG8AbQAgAGEAIAB0AGUAeAB0ACAAIAAgACAAIAAjAFwAbgAjACAAIAAgACAAIAAgACAAIAAgACAAIAAgACAAIAAgACAAIAAgACAAIAAgACAAIAAgACAAIAAgACAAcgBlAHAAcgBlAHMAZQBuAHQAYQB0AGkAbwBuACAAbwBmACAAeQBlAGEAcgAgAGkAbgAgAEkAUwBPADgANgAwADEAIABmAG8AcgBtAGEAdAAuACAAIAAgACAAIAAgACAAIAAgACAAIAAgACAAIAAgACAAIAAgACAAIAAgACAAIAAgACAAIAAgACAAIAAgACAAIAAgACAAIAAgACAAIAAgACAAIAAjAFwAbgAjACAARgBPAFIATQBBAFQAXwBJAFMATwBfAFkARQBBAFIAIAAgACAAIAAgACAAIAAgACAAIAAgACAAUgBlAHQAdQByAG4AcwAgAGEAIAB5AGUAYQByACAAZgBvAHIAbQBhAHQAdABlAGQAIABpAG4AIABJAFMATwA4ADYAMAAxACAAcwB0AHkAbABlAC4AIAAgACAAIAAgACAAIAAgACAAIAAgACAAIAAgACAAIAAgACAAIAAgACAAIAAgACAAIAAgACAAIAAgACAAIAAgACAAIAAgACAAIAAgACAAIAAjAFwAbgAjACAAUABBAFIAUwBFAF8ATABJAFQARQBSAEEAUgBZAF8AWQBFAEEAUgAgACAAIAAgACAAIAAgACAAUgBlAHQAdQByAG4AcwAgAGEAIABuAHUAbQBiAGUAcgAgAHIAZQBwAHIAZQBzAGUAbgB0AGkAbgBnACAAdABoAGUAIAB5AGUAYQByACAAcgBlAGwAYQB0AGkAdgBlACAAdABvACAAdABoAGUAIABjAG8AbQBtAG8AbgAgAGUAcgBhACAAZgByAG8AbQAgAGEAIABnAGkAdgBlAG4AIAAgACAAIAAjAFwAbgAjACAAIAAgACAAIAAgACAAIAAgACAAIAAgACAAIAAgACAAIAAgACAAIAAgACAAIAAgACAAIAAgACAAbABpAHQAZQByAGEAcgB5ACAAeQBlAGEAcgAuACAAIAAgACAAIAAgACAAIAAgACAAIAAgACAAIAAgACAAIAAgACAAIAAgACAAIAAgACAAIAAgACAAIAAgACAAIAAgACAAIAAgACAAIAAgACAAIAAgACAAIAAgACAAIAAgACAAIAAgACAAIAAgACAAIAAgACAAIAAgACAAIAAgACAAIAAgACAAIAAjAFwAbgAjACAARgBPAFIATQBBAFQAXwBMAEkAVABFAFIAQQBSAFkAXwBZAEUAQQBSACAAIAAgACAAIAAgACAAUgBlAHQAdQByAG4AcwAgAGEAIAB5AGUAYQByACAAZgBvAHIAbQBhAHQAdABlAGQAIABpAG4AIABsAGkAdABlAHIAYQByAHkAIABzAHQAeQBsAGUALgAgACAAIAAgACAAIAAgACAAIAAgACAAIAAgACAAIAAg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TQBPAE4AVABI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IAAjAFwAbgAjACAAUABBAFIAUwBFAF8ATQBPAE4AVABIACAAIAAgACAAIAAgACAAIAAgACAAIAAgACAAIAAgACAAUgBlAHQAdQByAG4AcwAgAGEAIABuAHUAbQBiAGUAcgAgAHIAZQBwAHIAZQBzAGUAbgB0AGkAbgBnACAAdABoAGUAIABtAG8AbgB0AGgAIABvAGYAIAB5AGUAYQByACAAZgByAG8AbQAgAGEAIAB0AGUAeAB0ACAAZQB4AHAAcgBlAHMAcwBpAG8AbgAuACAAIAAgACAAIAAgACAAIAAgACAAIAAjAFwAbgAjACAATQBPAE4AVABIAF8ATgBBAE0ARQAgACAAIAAgACAAIAAgACAAIAAgACAAIAAgACAAIAAgACAAUgBlAHQAdQByAG4AcwAgAG4AYQBtAGUAIABvAGYAIABtAG8AbgB0AGgALgAgACAAIAAgACAAIAAgACAAIAAgACAAIAAgACAAIAAgACAAIAAgACAAIAAgACAAIAAgACAAIAAgACAAIAAgACAAIAAgACAAIAAgACAAIAAgACAAIAAgACAAIAAgACAAIAAgACAAIAAgACAAIAAgACAAIAAgACAAIAAjAFwAbgAjACAARABBAFkAUwBfAEkATgBfAE0ATwBOAFQASAAgACAAIAAgACAAIAAgACAAIAAgACAAIAAgACAAUgBlAHQAdQByAG4AcwAgAG4AdQBtAGIAZQByACAAbwBmACAAZABhAHkAcwAgAGkAbgAgAHQAaABlACAAZwBpAHYAZQBuACAAbQBvAG4AdABoACAAYQBuAGQAIAB5AGUAYQByACAAbwBmACAAdABoAGUAIABzAHAAZQBjAGkAZgBpAGUAZAAgAGMAYQBsAGUAbgBkAGEAcgAu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VwBFAEUASwBEAEEAWQ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IAAjAFwAbgAjACAAQwBPAE4AVgBFAFIAVABfAFcARQBFAEsARABBAFkAXwBOAFUATQBCAEUAUgAgACAAIAAgACAAUgBlAHQAdQByAG4AcwAgAGEAbgAgAGkAbgB0AGUAZwBlAHIAIABmAG8AcgAgAHQAaABlACAAZABhAHkAIABvAGYAIAB0AGgAZQAgAHcAZQBlAGsAIABmAHIAbwBtACAAdABoAGUAIAB0AHIAYQBkAGkAdABvAG4AYQBsACAAbgB1AG0AYgBlAHIAaQBuAGcAIABzAGMAaABlAG0AZQAgACAAIAAjAFwAbgAjACAAIAAgACAAIAAgACAAIAAgACAAIAAgACAAIAAgACAAIAAgACAAIAAgACAAIAAgACAAIAAgACAAdABvACAAdABoAGUAIABJAFMATwAgAGQAZQBmAGkAbgBpAHQAaQBvAG4ALAAgAG8AcgAgAHYAaQBjAGUAIAB2AGUAcgBzAGEALgAgACAAIAAgACAAIAAgACAAIAAgACAAIAAgACAAIAAgACAAIAAgACAAIAAgACAAIAAgACAAIAAgACAAIAAgACAAIAAgACAAIAAgACAAIAAgACAAIAAgACAAIAAjAFwAbgAjACAAUABBAFIAUwBFAF8AVwBFAEUASwBEAEEAWQAgACAAIAAgACAAIAAgACAAIAAgACAAIAAgACAAUgBlAHQAdQByAG4AcwAgAGEAIABuAHUAbQBiAGUAcgAgAHIAZQBwAHIAZQBzAGUAbgB0AGkAbgBnACAAdABoAGUAIABkAGEAeQAgAG8AZgAgAHQAaABlACAAdwBlAGUAawAgAGYAcgBvAG0AIABhACAAZwBpAHYAZQBuACAAdABlAHgAdAAgAHcAZQBlAGsAZABhAHkAIABuAGEAbQBlAC4AIAAjAFwAbgAjACAAVwBFAEUASwBEAEEAWQBfAE4AQQBNAEUAIAAgACAAIAAgACAAIAAgACAAIAAgACAAIAAgACAAUgBlAHQAdQByAG4AcwAgAG4AYQBtAGUAIABvAGYAIABhAG4AIABJAFMATwAgAGQAYQB5ACAAbwBmACAAdwBlAGUAawAgAG4AdQBtAGIAZQByACAAYQBzACAAdABlAHgAdAAuACAAIAAgACAAIAAgACAAIAAg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QwBBAEwARQBOAEQAQQBSACAARABBAFQARQAgACAAIAAgACAAIAAgACAAIAAgACAAIAAgACAAIAAgACAAIAAgACAAIAAgACAAIAAgACAAIAAgACAAIAAgACAAIAAgACAAIAAgACAAIAAgACAAIAAgACAAIAAgACAAIAAgACAAIAAgACAAIAAgACAAIAAgACAAIAAgACAAIAAgACAAIAAgACAAIAAgACAAIAAgACAAIAAgACAAIAAgACAAIAAgACAAIAAgACAAIAAgACAAIAAgACAAIAAgACAAIAAjAFwAbgAjACA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IAAjAFwAbgAjACAAVgBBAEwASQBEAEEAVABFAF8AQwBBAEwARQBOAEQAQQBSAF8ARABBAFQARQAgACAAIAAgACAAVgBhAGwAaQBkAGEAdABlACAAYQAgAHkAZQBhAHIALAAgAG0AbwBuAHQAaAAgAGEAbgBkACAAZABhAHkAIAByAGUAcAByAGUAcwBlAG4AdABhAHQAaQBvAG4AIABvAGYAIABhACAAZABhAHQAZQAgAG8AZgAgAHQAaABlACAAcwBwAGUAYwBpAGYAaQBlAGQAIABjAGEAbABlAG4AZABhAHIALgAjAFwAbgAjACAASQBTAF8AVgBBAEwASQBEAF8AQwBBAEwARQBOAEQAQQBSAF8ARABBAFQARQAgACAAIAAgACAAVABlAHMAdABzACAAaQBmACAAYQAgAG0AbwBuAHQAaAAgAGEAbgBkACAAZABhAHkAIAByAGUAcAByAGUAcwBlAG4AdABhAHQAaQBvAG4AIABvAGYAIABhACAAZABhAHQAZQAgAGkAcwAgAHYAYQBsAGkAZAAgAGYAbwByACAAdABoAGUAIABzAHAAZQBjAGkAZgBpAGUAZAAgACAAIAAgACAAIAAjAFwAbgAjACAAIAAgACAAIAAgACAAIAAgACAAIAAgACAAIAAgACAAIAAgACAAIAAgACAAIAAgACAAIAAgACAAYwBhAGwAZQBuAGQAYQByAC4AIAAgACAAIAAgACAAIAAgACAAIAAgACAAIAAgACAAIAAgACAAIAAgACAAIAAgACAAIAAgACAAIAAgACAAIAAgACAAIAAgACAAIAAgACAAIAAgACAAIAAgACAAIAAgACAAIAAgACAAIAAgACAAIAAgACAAIAAgACAAIAAgACAAIAAgACAAIAAgACAAIAAgACAAIAAjAFwAbgAjACAAUgBFAFMATwBMAFYARQBfAEMAQQBMAEUATgBEAEEAUgBfAEQAQQBUAEUAIAAgACAAIAAgACAAUgBlAHMAbwBsAHYAZQBzACAAdABoAGUAIABkAGEAdABlACAAdwBoAGUAcgBlACAAbQBvAG4AdABoACAAYQBuAGQAIABkAGEAeQAgAHYAYQBsAHUAZQBzACAAbQBhAHkAIABlAHgAYwBlAGUAZAAgAHQAaABlAGkAcgAgAHYAYQBsAGkAZAAgAHIAYQBuAGcAZQAuACAAIAAgACAAIAAgACAAIAAjAFwAbgAjACAARwBSAEUARwBPAFIASQBBAE4AXwBUAE8AXwBKAFUATABJAEEATgAgACAAIAAgACAAIAAgACAAVAByAGEAbgBzAGwAYQB0AGUAcwAgAGEAIABkAGEAdABlACAAaQBuACAAdABoAGUAIABHAHIAZQBnAG8AcgBpAGEAbgAgAHAAcgBvAGwAZQBwAHQAaQBjACAAYwBhAGwAZQBuAGQAYQByACAAdABvACAAdABoAGUAIABKAHUAbABpAGEAbgAgAHAAcgBvAGwAZQBwAHQAaQBjACAAIAAgACAAIAAjAFwAbgAjACAAIAAgACAAIAAgACAAIAAgACAAIAAgACAAIAAgACAAIAAgACAAIAAgACAAIAAgACAAIAAgACAAYwBhAGwAZQBuAGQAYQByAC4AIAAgACAAIAAgACAAIAAgACAAIAAgACAAIAAgACAAIAAgACAAIAAgACAAIAAgACAAIAAgACAAIAAgACAAIAAgACAAIAAgACAAIAAgACAAIAAgACAAIAAgACAAIAAgACAAIAAgACAAIAAgACAAIAAgACAAIAAgACAAIAAgACAAIAAgACAAIAAgACAAIAAgACAAIAAjAFwAbgAjACAASgBVAEwASQBBAE4AXwBUAE8AXwBHAFIARQBHAE8AUgBJAEEATgAgACAAIAAgACAAIAAgACAAVAByAGEAbgBzAGwAYQB0AGUAcwAgAGEAIABkAGEAdABlACAAaQBuACAAdABoAGUAIABKAHUAbABpAGEAbgAgAHAAcgBvAGwAZQBwAHQAaQBjACAAYwBhAGwAZQBuAGQAYQByACAAdABvACAAdABoAGUAIABHAHIAZQBnAG8AcgBpAGEAbgAgAHAAcgBvAGwAZQBwAHQAaQBjACAAIAAgACAAIAAjAFwAbgAjACAAIAAgACAAIAAgACAAIAAgACAAIAAgACAAIAAgACAAIAAgACAAIAAgACAAIAAgACAAIAAgACAAYwBhAGwAZQBuAGQAYQByAC4AIAAgACAAIAAgACAAIAAgACAAIAAgACAAIAAgACAAIAAgACAAIAAgACAAIAAgACAAIAAgACAAIAAgACAAIAAgACAAIAAgACAAIAAgACAAIAAgACAAIAAgACAAIAAgACAAIAAgACAAIAAgACAAIAAgACAAIAAgACAAIAAgACAAIAAgACAAIAAgACAAIAAgACAAIAAjAFwAbgAjACAAUwBFAEMAVQBMAEEAUgBfAEQASQBGAEYARQBSAEUATgBDAEUAIAAgACAAIAAgACAAIAAgACAAUgBlAHQAdQByAG4AcwAgAHQAaABlACAAbgB1AG0AYgBlAHIAIABvAGYAIABkAGEAeQBzACAAdABoAGUAIABHAHIAZQBnAG8AcgBpAGEAbgAgAHAAcgBvAGwAZQBwAHQAaQBjACAAYwBhAGwAZQBuAGQAYQByACAAaQBzACAAYQBoAGUAYQBkACAAbwBmACAAdABoAGUAIAAgACAAIAAgACAAIAAjAFwAbgAjACAAIAAgACAAIAAgACAAIAAgACAAIAAgACAAIAAgACAAIAAgACAAIAAgACAAIAAgACAAIAAgACAASgB1AGwAaQBhAG4AIABwAHIAbwBsAGUAcAB0AGkAYwAgAGMAYQBsAGUAbgBkAGEAcgAgAGYAbwByACAAYQAgAGcAaQB2AGUAbgAgAGQAYQB0AGUALgAgACAAIAAgACAAIAAgACAAIAAgACAAIAAgACAAIAAgACAAIAAgACAAIAAgACAAIAAgACAAIAAgACAAIAAgACAAIAAgACAAIAAgACAAIAAjAFwAbgAjACAAUABBAFIAUwBFAF8ASQBTAE8AXwBDAEEATABFAE4ARABBAFIAXwBEAEEAVABFACAAIAAgACAAUABhAHIAcwBlAHMAIABhAG4AIABJAFMATwAgAGYAbwByAG0AYQB0AHQAZQBkACAAYwBhAGwAZQBuAGQAYQByACAAZABhAHQAZQAgAGkAbgB0AG8AIAByAGUAcwBwAGUAYwB0AGkAdgBlACAAcABhAHIAdABzACAAbwBmACAAeQBlAGEAcgAsACAAbQBvAG4AdABoACAAYQBuAGQAIAAgACAAIAAjAFwAbgAjACAAIAAgACAAIAAgACAAIAAgACAAIAAgACAAIAAgACAAIAAgACAAIAAgACAAIAAgACAAIAAgACAAZABhAHkALgAgACAAIAAgACAAIAAgACAAIAAgACAAIAAgACAAIAAgACAAIAAgACAAIAAgACAAIAAgACAAIAAgACAAIAAgACAAIAAgACAAIAAgACAAIAAgACAAIAAgACAAIAAgACAAIAAgACAAIAAgACAAIAAgACAAIAAgACAAIAAgACAAIAAgACAAIAAgACAAIAAgACAAIAAgACAAIAAgACAAIAAjAFwAbgAjACAARgBPAFIATQBBAFQAXwBJAFMATwBfAEMAQQBMAEUATgBEAEEAUgBfAEQAQQBUAEUAIAAgACAAUgBlAHQAdQByAG4AcwAgAGEAIABjAGEAbABlAG4AZABhAHIAIABkAGEAdABlACAAYQBzACAAdABlAHgAdAAgAGkAbgAgAEkAUwBPACAAZgBvAHIAbQBhAHQALgAgACAAIAAgACAAIAAgACAAIAAgACAAIAAgACAAIAAgACAAIAAgACAAIAAgACAAIAAgACAAIAAgACAAIAAgACAAIAAgACAAIAAjAFwAbgAjACAAUABBAFIAUwBFAF8AQwBBAEwARQBOAEQAQQBSAF8ARABBAFQARQAgACAAIAAgACAAIAAgACAAUABhAHIAcwBlAHMAIABhACAAdABlAHgAdAAgAHIAZQBwAHIAZQBzAGUAbgB0AGEAdABpAG8AbgAgAG8AZgAgAGEAIABjAGEAbABlAG4AZABhAHIAIABkAGEAdABlACAAaQBuAHQAbwAgAHIAZQBzAHAAZQBjAHQAaQB2AGUAIABwAGEAcgB0AHMAIABvAGYAIAB5AGUAYQByACwAIAAgACAAIAAjAFwAbgAjACAAIAAgACAAIAAgACAAIAAgACAAIAAgACAAIAAgACAAIAAgACAAIAAgACAAIAAgACAAIAAgACAAbQBvAG4AdABoACAAYQBuAGQAIABkAGEAeQAuACAAIAAgACAAIAAgACAAIAAgACAAIAAgACAAIAAgACAAIAAgACAAIAAgACAAIAAgACAAIAAgACAAIAAgACAAIAAgACAAIAAgACAAIAAgACAAIAAgACAAIAAgACAAIAAgACAAIAAgACAAIAAgACAAIAAgACAAIAAgACAAIAAgACAAIAAgACAAIAAjAFwAbgAjACAARgBPAFIATQBBAFQAXwBDAEEATABFAE4ARABBAFIAXwBEAEEAVABFACAAIAAgACAAIAAgACAAUgBlAHQAdQByAG4AcwAgAGEAIABjAGEAbABlAG4AZABhAHIAIABkAGEAdABlACAAYQBzACAAdABlAHgAdAAgAGkAbgAgAHQAaABlACAAcwBoAG8AcgB0ACAAbQBvAGQAZQByAG4AIABzAHQAeQBsAGUALgAgACAAIAAgACAAIAAgACAAIAAgACAAIAAgACAAIAAgACAAIAAgACAAIAAgACAAIAAjAFwAbgAjACAAUABBAFIAUwBFAF8ATABJAFQARQBSAEEAUgBZAF8ARABBAFQARQAgACAAIAAgACAAIAAgACAAUABhAHIAcwBlAHMAIABhACAAYwBhAGwAZQBuAGQAYQByACAAZABhAHQAZQAgAGYAbwByAG0AYQB0AHQAZQBkACAAaQBuACAAbABpAHQAZQByAGEAeQAgAHMAdAB5AGwAZQAgAGkAbgB0AG8AIAByAGUAcwBwAGUAYwB0AGkAdgBlACAAcABhAHIAdABzACAAbwBmACAAeQBlAGEAcgAsACAAIAAjAFwAbgAjACAAIAAgACAAIAAgACAAIAAgACAAIAAgACAAIAAgACAAIAAgACAAIAAgACAAIAAgACAAIAAgACAAbQBvAG4AdABoACwAIABkAGEAeQAgAGEAbgBkACAAdwBlAGUAawBkAGEAeQAuACAAIAAgACAAIAAgACAAIAAgACAAIAAgACAAIAAgACAAIAAgACAAIAAgACAAIAAgACAAIAAgACAAIAAgACAAIAAgACAAIAAgACAAIAAgACAAIAAgACAAIAAgACAAIAAgACAAIAAgACAAIAAgACAAIAAgACAAIAAjAFwAbgAjACAARgBPAFIATQBBAFQAXwBMAEkAVABFAFIAQQBSAFkAXwBEAEEAVABFACAAIAAgACAAIAAgACAAUgBlAHQAdQByAG4AcwAgAGEAIABjAGEAbABlAG4AZABhAHIAIABkAGEAdABlACAAYQBzACAAdABlAHgAdAAgAGkAbgAgAHQAaABlACAAbABpAHQAZQByAGEAcgB5ACAAcwB0AHkAbABlAC4AIAAgACAAIAAg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SgBVAEwASQBBAE4AIABEAEEAVABFAFMAIAAgACAAIAAgACAAIAAgACAAIAAgACAAIAAgACAAIAAgACAAIAAgACAAIAAgACAAIAAgACAAIAAgACAAIAAgACAAIAAgACAAIAAgACAAIAAgACAAIAAgACAAIAAgACAAIAAgACAAIAAgACAAIAAgACAAIAAgACAAIAAgACAAIAAgACAAIAAgACAAIAAgACAAIAAgACAAIAAgACAAIAAgACAAIAAgACAAIAAgACAAIAAgACAAIAAgACAAIAAgACAAIAAjAFwAbgAjACA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IAAjAFwAbgAjACAASgBEAE4AIAAgACAAIAAgACAAIAAgACAAIAAgACAAIAAgACAAIAAgACAAIAAgACAAIAAgACAAUgBlAHQAdQByAG4AcwAgAHQAaABlACAASgB1AGwAaQBhAG4AIABEAGEAeQAgAE4AdQBtAGIAZQByACAAKABKAEQATgApACAAbwBmACAAdABoAGUAIABwAHIAbwB2AGkAZABlAGQAIABkAGEAdABlACAAaQBuACAAdABoAGUAIABzAHAAZQBjAGkAZgBpAGUAZAAgACAAIAAgACAAIAAgACAAIAAjAFwAbgAjACAAIAAgACAAIAAgACAAIAAgACAAIAAgACAAIAAgACAAIAAgACAAIAAgACAAIAAgACAAIAAgACAAYwBhAGwAZQBuAGQAYQByAC4AIABOAG8AdABlACAAdABoAGUAIABKAHUAbABpAGEAbgAgAEQAYQB5ACAATgB1AG0AYgBlAHIAIABpAHMAIABhAG4AIABpAG4AdABlAGcAZQByACAAdAB5AHAAZQAgAGEAbgBkACAAaQBzACAAYQBuACAAbwByAGQAaQBuAGEAbAAgAGQAYQB5ACAAIAAgACAAIAAjAFwAbgAjACAAIAAgACAAIAAgACAAIAAgACAAIAAgACAAIAAgACAAIAAgACAAIAAgACAAIAAgACAAIAAgACAAbgB1AG0AYgBlAHIAIAByAGUAZgBlAHIAZQBuAGMAZQBkACAAZgByAG8AbQAgAEoAYQBuAHUAYQByAHkAIAAxACwAIAA0ADcAMQAzACAAQgBDACAAaQBuACAAdABoAGUAIABwAHIAbwBsAGUAcAB0AGkAYwAgAEoAdQBsAGkAYQBuACAAYwBhAGwAZQBuAGQAYQByAC4AIABJAHQAIAAgACAAIAAjAFwAbgAjACAAIAAgACAAIAAgACAAIAAgACAAIAAgACAAIAAgACAAIAAgACAAIAAgACAAIAAgACAAIAAgACAAZABvAGUAcwAgAG4AbwB0ACAAaQBuAGMAbAB1AGQAZQAgAGEAbgB5ACAAdgBhAGwAdQBlACAAZgBvAHIAIAB0AGkAbQBlACAAbwBmACAAZABhAHkALgAgACAAIAAgACAAIAAgACAAIAAgACAAIAAgACAAIAAgACAAIAAgACAAIAAgACAAIAAgACAAIAAgACAAIAAgACAAIAAgACAAIAAgACAAIAAjAFwAbgAjACAATQBKAEQATgAgACAAIAAgACAAIAAgACAAIAAgACAAIAAgACAAIAAgACAAIAAgACAAIAAgACAAUgBlAHQAdQByAG4AcwAgAHQAaABlACAATQBvAGQAaQBmAGkAZQBkACAASgB1AGwAaQBhAG4AIABEAGEAeQAgAE4AdQBtAGIAZQByACAAKABNAEoARABOACkAIABvAGYAIAB0AGgAZQAgAHAAcgBvAHYAaQBkAGUAZAAgAGQAYQB0AGUAIABpAG4AIAB0AGgAZQAgACAAIAAgACAAIAAgACAAIAAjAFwAbgAjACAAIAAgACAAIAAgACAAIAAgACAAIAAgACAAIAAgACAAIAAgACAAIAAgACAAIAAgACAAIAAgACAAcwBwAGUAYwBpAGYAaQBlAGQAIABjAGEAbABlAG4AZABhAHIALgAgAE4AbwB0AGUAIAB0AGgAZQAgAE0AbwBkAGkAZgBpAGUAZAAgAEoAdQBsAGkAYQBuACAARABhAHkAIABOAHUAbQBiAGUAcgAgAGkAcwAgAGEAbgAgAGkAbgB0AGUAZwBlAHIAIAB0AHkAcABlACAAYQBuAGQAIAAgACAAIAAjAFwAbgAjACAAIAAgACAAIAAgACAAIAAgACAAIAAgACAAIAAgACAAIAAgACAAIAAgACAAIAAgACAAIAAgACAAaQBzACAAYQBuACAAbwByAGQAaQBuAGEAbAAgAGQAYQB5ACAAbgB1AG0AYgBlAHIAIAByAGUAZgBlAHIAZQBuAGMAZQBkACAAZgByAG8AbQAgAE4AbwB2AGUAbQBiAGUAcgAgADEANwAsACAAMQA4ADUAOAAgAGkAbgAgAHQAaABlACAAcAByAG8AbABlAHAAdABpAGMAIAAgACAAIAAgACAAIAAjAFwAbgAjACAAIAAgACAAIAAgACAAIAAgACAAIAAgACAAIAAgACAAIAAgACAAIAAgACAAIAAgACAAIAAgACAARwByAGUAZwBvAHIAaQBhAG4AIABjAGEAbABlAG4AZABhAHIALgAgAEkAdAAgAGQAbwBlAHMAIABuAG8AdAAgAGkAbgBjAGwAdQBkAGUAIABhAG4AeQAgAHYAYQBsAHUAZQAgAGYAbwByACAAdABpAG0AZQAgAG8AZgAgAGQAYQB5AC4AIAAgACAAIAAgACAAIAAgACAAIAAgACAAIAAgACAAIAAjAFwAbgAjACAASgBEAE4AXwBUAE8AXwBNAEoARABOACAAIAAgACAAIAAgACAAIAAgACAAIAAgACAAIAAgACAAQwBvAG4AdgBlAHIAdABzACAAYQAgAEoAdQBsAGkAYQBuACAARABhAHkAIABOAHUAbQBiAGUAcgAgACgASgBEAE4AKQAgAHQAbwAgAGEAIABNAG8AZABpAGYAaQBlAGQAIABKAHUAbABpAGEAbgAgAEQAYQB5ACAATgB1AG0AYgBlAHIAIAAoAE0ASgBEAE4AKQAuACAAIAAgACAAIAAgACAAIAAjAFwAbgAjACAATQBKAEQATgBfAFQATwBfAEoARABOACAAIAAgACAAIAAgACAAIAAgACAAIAAgACAAIAAgACAAQwBvAG4AdgBlAHIAdABzACAAYQAgAE0AbwBkAGkAZgBpAGUAZAAgAEoAdQBsAGkAYQBuACAARABhAHkAIABOAHUAbQBiAGUAcgAgACgATQBKAEQATgApACAAdABvACAAYQAgAEoAdQBsAGkAYQBuACAARABhAHkAIABOAHUAbQBiAGUAcgAgACgASgBEAE4AKQAuACAAIAAgACAAIAAgACAAIAAjAFwAbgAjACAASgBEAE4AXwBUAE8AXwBDAEEATABFAE4ARABBAFIAXwBEAEEAVABFACAAIAAgACAAIAAgACAAQwBvAG4AdgBlAHIAdABzACAAYQAgAEoAdQBsAGkAYQBuACAARABhAHkAIABOAHUAbQBiAGUAcgAgACgASgBEAE4AKQAgAHQAbwAgAGEAIABkAGEAdABlACAAaQBuACAAdABoAGUAIABzAHAAZQBjAGkAZgBpAGUAZAAgAGMAYQBsAGUAbgBkAGEAcgAuACAAIAAgACAAIAAgACAAIAAgACAAIAAjAFwAbgAjACAATQBKAEQATgBfAFQATwBfAEMAQQBMAEUATgBEAEEAUgBfAEQAQQBUAEUAIAAgACAAIAAgACAAQwBvAG4AdgBlAHIAdABzACAAYQAgAE0AbwBkAGkAZgBpAGUAZAAgAEoAdQBsAGkAYQBuACAARABhAHkAIABOAHUAbQBiAGUAcgAgACgATQBKAEQATgApACAAdABvACAAYQAgAGQAYQB0AGUAIABpAG4AIAB0AGgAZQAgAHMAcABlAGMAaQBmAGkAZQBkACAAYwBhAGwAZQBuAGQAYQByAC4AIAAjAFwAbgAjACAASgBEAE4AXwBUAE8AXwBXAEUARQBLAEQAQQBZACAAIAAgACAAIAAgACAAIAAgACAAIAAgACAAUgBlAHQAdQByAG4AcwAgAHQAaABlACAASQBTAE8AIAB3AGUAZQBrAGQAYQB5ACAAbgB1AG0AYgBlAHIAIABmAG8AcgAgAGEAIABnAGkAdgBlAG4AIABKAHUAbABpAGEAbgAgAEQAYQB5ACAATgB1AG0AYgBlAHIAIAAoAEoARABOACkALgAgACAAIAAgACAAIAAgACAAIAAgACAAIAAgACAAIAAjAFwAbgAjACAATQBKAEQATgBfAFQATwBfAFcARQBFAEsARABBAFkAIAAgACAAIAAgACAAIAAgACAAIAAgACAAUgBlAHQAdQByAG4AcwAgAHQAaABlACAASQBTAE8AIAB3AGUAZQBrAGQAYQB5ACAAbgB1AG0AYgBlAHIAIABmAG8AcgAgAGEAIABnAGkAdgBlAG4AIABNAG8AZABpAGYAaQBlAGQAIABKAHUAbABpAGEAbgAgAEQAYQB5ACAATgB1AG0AYgBlAHIAIAAoAE0ASgBEAE4AKQAuACAAIAAgACAAIAAjAFwAbgAjACAASgBVAEwASQBBAE4AXwBEAEEAVABFACAAIAAgACAAIAAgACAAIAAgACAAIAAgACAAIAAgACAAUgBlAHQAdQByAG4AcwAgAHQAaABlACAASgB1AGwAaQBhAG4AIABEAGEAdABlACAAbwBmACAAdABoAGUAIABwAHIAbwB2AGkAZABlAGQAIABkAGEAdABlACAAYQBuAGQAIAB0AGkAbQBlACAAbwBmACAAZABhAHkAIABpAG4AIAB0AGgAZQAgAHMAcABlAGMAaQBmAGkAZQBkACAAIAAgACAAIAAjAFwAbgAjACAAIAAgACAAIAAgACAAIAAgACAAIAAgACAAIAAgACAAIAAgACAAIAAgACAAIAAgACAAIAAgACAAYwBhAGwAZQBuAGQAYQByAC4AIABOAG8AdABlACAAdABoAGEAdAAgAHQAaABlACAAZABlAGMAaQBtAGEAbAAgAHQAaQBtAGUAIABjAG8AbQBwAG8AbgBlAG4AdAAgAG8AZgAgAEoAdQBsAGkAYQBuACAARABhAHQAZQAgAGkAcwAgAGIAYQBzAGUAZAAgAGYAcgBvAG0AIAAgACAAIAAgACAAIAAjAFwAbgAjACAAIAAgACAAIAAgACAAIAAgACAAIAAgACAAIAAgACAAIAAgACAAIAAgACAAIAAgACAAIAAgACAAbQBpAGQAZABhAHkALgAgACAAIAAgACAAIAAgACAAIAAgACAAIAAgACAAIAAgACAAIAAgACAAIAAgACAAIAAgACAAIAAgACAAIAAgACAAIAAgACAAIAAgACAAIAAgACAAIAAgACAAIAAgACAAIAAgACAAIAAgACAAIAAgACAAIAAgACAAIAAgACAAIAAgACAAIAAgACAAIAAgACAAIAAgACAAIAAjAFwAbgAjACAATQBPAEQASQBGAEkARQBEAF8ASgBVAEwASQBBAE4AXwBEAEEAVABFACAAIAAgACAAIAAgACAAUgBlAHQAdQByAG4AcwAgAHQAaABlACAATQBvAGQAaQBmAGkAZQBkACAASgB1AGwAaQBhAG4AIABEAGEAdABlACAAbwBmACAAdABoAGUAIABwAHIAbwB2AGkAZABlAGQAIABkAGEAdABlACAAYQBuAGQAIAB0AGkAbQBlACAAbwBmACAAZABhAHkAIABpAG4AIAB0AGgAZQAgACAAIAAgACAAIAAjAFwAbgAjACAAIAAgACAAIAAgACAAIAAgACAAIAAgACAAIAAgACAAIAAgACAAIAAgACAAIAAgACAAIAAgACAAcwBwAGUAYwBpAGYAaQBlAGQAIABjAGEAbABlAG4AZABhAHIALgAgAE4AbwB0AGUAIAB0AGgAYQB0ACAAdABoAGUAIAB0AGkAbQBlACAAYwBvAG0AcABvAG4AZQBuAHQAIABvAGYAIABNAG8AZABpAGYAaQBlAGQAIABKAHUAbABpAGEAbgAgAEQAYQB0AGUAIABpAHMAIAAgACAAIAAgACAAIAAjAFwAbgAjACAAIAAgACAAIAAgACAAIAAgACAAIAAgACAAIAAgACAAIAAgACAAIAAgACAAIAAgACAAIAAgACAAYgBhAHMAZQBkACAAZgByAG8AbQAgAG0AaQBkAG4AaQBnAGgAdAAuACAAIAAgACAAIAAgACAAIAAgACAAIAAgACAAIAAgACAAIAAgACAAIAAgACAAIAAgACAAIAAgACAAIAAgACAAIAAgACAAIAAgACAAIAAgACAAIAAgACAAIAAgACAAIAAgACAAIAAgACAAIAAgACAAIAAgACAAIAAgACAAIAAjAFwAbgAjACAASgBEAEEAVABFAF8AVABPAF8ATQBKAEQAQQBUAEUAIAAgACAAIAAgACAAIAAgACAAIAAgACAAQwBvAG4AdgBlAHIAdABzACAAYQAgAEoAdQBsAGkAYQBuACAARABhAHQAZQAgACgASgBEAEEAVABFACkAIAB0AG8AIABhACAATQBvAGQAaQBmAGkAZQBkACAASgB1AGwAaQBhAG4AIABEAGEAdABlACAAKABNAEoARABBAFQARQApAC4AIABOAG8AdABlACAAdABoAGEAdAAgAHQAaABlACAAIAAjAFwAbgAjACAAIAAgACAAIAAgACAAIAAgACAAIAAgACAAIAAgACAAIAAgACAAIAAgACAAIAAgACAAIAAgACAAZABlAGMAaQBtAGEAbAAgAHQAaQBtAGUAIABjAG8AbQBwAG8AbgBlAG4AdAAgAG8AZgAgAE0ASgBEAEEAVABFACAAaQBzACAAYgBhAHMAZQBkACAAZgByAG8AbQAgAG0AaQBkAG4AaQBnAGgAdAAuACAAIAAgACAAIAAgACAAIAAgACAAIAAgACAAIAAgACAAIAAgACAAIAAgACAAIAAgACAAIAAjAFwAbgAjACAATQBKAEQAQQBUAEUAXwBUAE8AXwBKAEQAQQBUAEUAIAAgACAAIAAgACAAIAAgACAAIAAgACAAQwBvAG4AdgBlAHIAdABzACAAYQAgAE0AbwBkAGkAZgBpAGUAZAAgAEoAdQBsAGkAYQBuACAARABhAHQAZQAgACgATQBKAEQAQQBUAEUAKQAgAHQAbwAgAGEAIABKAHUAbABpAGEAbgAgAEQAYQB0AGUAIAAoAEoARABBAFQARQApAC4AIABOAG8AdABlACAAdABoAGEAdAAgAHQAaABlACAAIAAjAFwAbgAjACAAIAAgACAAIAAgACAAIAAgACAAIAAgACAAIAAgACAAIAAgACAAIAAgACAAIAAgACAAIAAgACAAZABlAGMAaQBtAGEAbAAgAHQAaQBtAGUAIABjAG8AbQBwAG8AbgBlAG4AdAAgAG8AZgAgAEoARABBAFQARQAgAGkAcwAgAGIAYQBzAGUAZAAgAGYAcgBvAG0AIABtAGkAZABkAGEAeQAuACAAIAAgACAAIAAgACAAIAAgACAAIAAgACAAIAAgACAAIAAgACAAIAAgACAAIAAgACAAIAAgACAAIAAjAFwAbgAjACAASgBEAEEAVABFAF8AVABPAF8ASgBEAE4AIAAgACAAIAAgACAAIAAgACAAIAAgACAAIAAgACAAUgBlAHQAdQByAG4AcwAgAHQAaABlACAAYwBvAHIAcgBlAHMAcABvAG4AZABpAG4AZwAgAEoAdQBsAGkAYQBuACAARABhAHkAIABOAHUAbQBiAGUAcgAgACgASgBEAE4AKQAgAG8AZgAgAGEAIABnAGkAdgBlAG4AIABKAHUAbABpAGEAbgAgAEQAYQB0AGUAIAAoAEoARABBAFQARQApAC4AIAAjAFwAbgAjACAASgBEAE4AXwBUAE8AXwBKAEQAQQBUAEUAIAAgACAAIAAgACAAIAAgACAAIAAgACAAIAAgACAAUgBlAHQAdQByAG4AcwAgAHQAaABlACAASgB1AGwAaQBhAG4AIABEAGEAdABlACAAKABKAEQAQQBUAEUAKQAgAGEAdAAgADAAOgAwADAAIABvAGYAIABhACAAZwBpAHYAZQBuACAASgB1AGwAaQBhAG4AIABEAGEAeQAgAE4AdQBtAGIAZQByACAAKABKAEQATgApAC4AIAAgACAAIAAgACAAIAAjAFwAbgAjACAATQBKAEQAQQBUAEUAXwBUAE8AXwBNAEoARABOACAAIAAgACAAIAAgACAAIAAgACAAIAAgACAAUgBlAHQAdQByAG4AcwAgAHQAaABlACAAYwBvAHIAcgBlAHMAcABvAG4AZABpAG4AZwAgAE0AbwBkAGkAZgBpAGUAZAAgAEoAdQBsAGkAYQBuACAARABhAHkAIABOAHUAbQBiAGUAcgAgACgATQBKAEQATgApACAAbwBmACAAYQAgAGcAaQB2AGUAbgAgAE0AbwBkAGkAZgBpAGUAZAAgACAAIAAjAFwAbgAjACAAIAAgACAAIAAgACAAIAAgACAAIAAgACAAIAAgACAAIAAgACAAIAAgACAAIAAgACAAIAAgACAASgB1AGwAaQBhAG4AIABEAGEAdABlACAAKABNAEoARABBAFQARQApAC4AIAAgACAAIAAgACAAIAAgACAAIAAgACAAIAAgACAAIAAgACAAIAAgACAAIAAgACAAIAAgACAAIAAgACAAIAAgACAAIAAgACAAIAAgACAAIAAgACAAIAAgACAAIAAgACAAIAAgACAAIAAgACAAIAAgACAAIAAgACAAIAAjAFwAbgAjACAASgBEAEEAVABFAF8AVABPAF8AWQBNAEQAVAAgACAAIAAgACAAIAAgACAAIAAgACAAIAAgACAAQwBvAG4AdgBlAHIAdABzACAAYQAgAEoAdQBsAGkAYQBuACAARABhAHQAZQAgAHQAbwAgAGEAIABkAGEAdABlACAAYQBuAGQAIAB0AGkAbQBlACAAaQBuACAAdABoAGUAIABzAHAAZQBjAGkAZgBpAGUAZAAgAGMAYQBsAGUAbgBkAGEAcgAuACAAIAAgACAAIAAgACAAIAAgACAAIAAgACAAIAAjAFwAbgAjACAATQBKAEQAQQBUAEUAXwBUAE8AXwBZAE0ARABUACAAIAAgACAAIAAgACAAIAAgACAAIAAgACAAQwBvAG4AdgBlAHIAdABzACAAYQAgAE0AbwBkAGkAZgBpAGUAZAAgAEoAdQBsAGkAYQBuACAARABhAHQAZQAgAHQAbwAgAGEAIABkAGEAdABlACAAYQBuAGQAIAB0AGkAbQBlACAAaQBuACAAdABoAGUAIABzAHAAZQBjAGkAZgBpAGUAZAAgAGMAYQBsAGUAbgBkAGEAcgAuACAAIAAgACAAIAAjAFwAbgAjACAATQBKAEQAQQBUAEUAXwBZAEUAQQBSACAAIAAgACAAIAAgACAAIAAgACAAIAAgACAAIAAgACAAUgBlAHQAdQByAG4AcwAgAHQAaABlACAAeQBlAGEAcgAgAG8AZgAgAGEAIABNAG8AZABpAGYAaQBlAGQAIABKAHUAbABpAGEAbgAgAEQAYQB0AGUAIABpAG4AIAB0AGgAZQAgAHMAcABlAGMAaQBmAGkAZQBkACAAYwBhAGwAZQBuAGQAYQByAC4AIAAgACAAIAAgACAAIAAgACAAIAAgACAAIAAjAFwAbgAjACAATQBKAEQAQQBUAEUAXwBNAE8ATgBUAEgAIAAgACAAIAAgACAAIAAgACAAIAAgACAAIAAgACAAUgBlAHQAdQByAG4AcwAgAHQAaABlACAAbQBvAG4AdABoACAAbwBmACAAYQAgAE0AbwBkAGkAZgBpAGUAZAAgAEoAdQBsAGkAYQBuACAARABhAHQAZQAgAGkAbgAgAHQAaABlACAAcwBwAGUAYwBpAGYAaQBlAGQAIABjAGEAbABlAG4AZABhAHIALgAgACAAIAAgACAAIAAgACAAIAAgACAAIAAjAFwAbgAjACAATQBKAEQAQQBUAEUAXwBEAEEAWQAgACAAIAAgACAAIAAgACAAIAAgACAAIAAgACAAIAAgACAAUgBlAHQAdQByAG4AcwAgAHQAaABlACAAZABhAHkAIABvAGYAIABtAG8AbgB0AGgAIABvAGYAIABhACAATQBvAGQAaQBmAGkAZQBkACAASgB1AGwAaQBhAG4AIABEAGEAdABlACAAaQBuACAAdABoAGUAIABzAHAAZQBjAGkAZgBpAGUAZAAgAGMAYQBsAGUAbgBkAGEAcgAuACAAIAAgACAAIAAjAFwAbgAjACAATQBKAEQAQQBUAEUAXwBUAEkATQBFACAAIAAgACAAIAAgACAAIAAgACAAIAAgACAAIAAgACAAUgBlAHQAdQByAG4AcwAgAHQAaABlACAAZABhAHkAIABvAGYAIABtAG8AbgB0AGgAIABvAGYAIABhACAATQBvAGQAaQBmAGkAZQBkACAASgB1AGwAaQBhAG4AIABEAGEAdABlACAAaQBuACAAdABoAGUAIABzAHAAZQBjAGkAZgBpAGUAZAAgAGMAYQBsAGUAbgBkAGEAcgAuACAAIAAgACAAIAAjAFwAbgAjACAAUgBPAFUATgBEAF8ASgBEAEEAVABFACAAIAAgACAAIAAgACAAIAAgACAAIAAgACAAIAAgACAAUgBlAHQAdQByAG4AcwAgAHQAaABlACAAZABlAGMAaQBtAGEAbAAgAEoARABhAHQAZQAgAHYAYQBsAHUAZQAgAHIAbwB1AG4AZABlAGQAIAB0AG8AIABhACAAbABvAHcAIABvAHIAZABlAHIAIABjAG8AbQBwAG8AbgBlAG4AdAAuACAAIAAgACAAIAAgACAAIAAgACAAIAAgACAAIAAgACAAIAAjAFwAbgAjACAAUgBPAFUATgBEAF8ATQBKAEQAQQBUAEUAIAAgACAAIAAgACAAIAAgACAAIAAgACAAIAAgACAAUgBlAHQAdQByAG4AcwAgAHQAaABlACAAZABlAGMAaQBtAGEAbAAgAE0ASgBEAGEAdABlACAAdgBhAGwAdQBlACAAcgBvAHUAbgBkAGUAZAAgAHQAbwAgAGEAIABsAG8AdwAgAG8AcgBkAGUAcgAgAGMAbwBtAHAAbwBuAGUAbgB0AC4AIAAgACAAIAAgACAAIAAgACAAIAAgACAAIAAgACAAIAAjAFwAbgAjACAASgBEAEEAVABFAF8AQQBEAEQASQBUAEkATwBOACAAIAAgACAAIAAgACAAIAAgACAAIAAgACAAUgBlAHQAdQByAG4AcwAgAHQAaABlACAAYQBkAGQAaQB0AGkAbwBuACAAbwBmACAAYQAgAHQAaQBtAGUAcwBwAGEAbgAgAGMAbwBtAHAAbABpAGMAYQB0AGkAbwBuACAAdABvACAAYQAgAGcAaQB2AGUAbgAgAEoAdQBsAGkAYQBuACAARABhAHQAZQAuACAAIAAgACAAIAAgACAAIAAgACAAIAAjAFwAbgAjACAATQBKAEQAQQBUAEUAXwBBAEQARABJAFQASQBPAE4AIAAgACAAIAAgACAAIAAgACAAIAAgACAAUgBlAHQAdQByAG4AcwAgAHQAaABlACAAYQBkAGQAaQB0AGkAbwBuACAAbwBmACAAYQAgAHQAaQBtAGUAcwBwAGEAbgAgAGMAbwBtAHAAbABpAGMAYQB0AGkAbwBuACAAdABvACAAYQAgAGcAaQB2AGUAbgAgAE0AbwBkAGkAZgBpAGUAZAAgAEoAdQBsAGkAYQBuACAARABhAHQAZQAu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RABBAFQARQAgAEEATgBEACAAVABJAE0ARQAgACAAIAAgACAAIAAgACAAIAAgACAAIAAgACAAIAAgACAAIAAgACAAIAAgACAAIAAgACAAIAAgACAAIAAgACAAIAAgACAAIAAgACAAIAAgACAAIAAgACAAIAAgACAAIAAgACAAIAAgACAAIAAgACAAIAAgACAAIAAgACAAIAAgACAAIAAgACAAIAAgACAAIAAgACAAIAAgACAAIAAgACAAIAAgACAAIAAgACAAIAAgACAAIAAgACAAIAAgACAAIAAjAFwAbgAjACA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IAAjAFwAbgAjACAAVgBBAEwASQBEAEEAVABFAF8AWQBNAEQAVAAgACAAIAAgACAAIAAgACAAIAAgACAAIAAgACAAVgBhAGwAaQBkAGEAdABlACAAYQAgAHkAZQBhAHIALAAgAG0AbwBuAHQAaAAsACAAZABhAHkAIABhAG4AZAAgAHQAaQBtAGUAIAByAGUAcAByAGUAcwBlAG4AdABhAHQAaQBvAG4AIABvAGYAIABhACAAZABhAHQAZQAgAGkAbgAgAHQAaABlACAAcwBwAGUAYwBpAGYAaQBlAGQAIAAgACAAIAAjAFwAbgAjACAAIAAgACAAIAAgACAAIAAgACAAIAAgACAAIAAgACAAIAAgACAAIAAgACAAIAAgACAAIAAgACAAYwBhAGwAZQBuAGQAYQByAC4AIAAgACAAIAAgACAAIAAgACAAIAAgACAAIAAgACAAIAAgACAAIAAgACAAIAAgACAAIAAgACAAIAAgACAAIAAgACAAIAAgACAAIAAgACAAIAAgACAAIAAgACAAIAAgACAAIAAgACAAIAAgACAAIAAgACAAIAAgACAAIAAgACAAIAAgACAAIAAgACAAIAAgACAAIAAjAFwAbgAjACAASQBTAF8AVgBBAEwASQBEAF8AWQBNAEQAVAAgACAAIAAgACAAIAAgACAAIAAgACAAIAAgACAAVABlAHMAdABzACAAaQBmACAAYQAgAHkAZQBhAHIALAAgAG0AbwBuAHQAaAAsACAAZABhAHkAIABhAG4AZAAgAHQAaQBtAGUAIAByAGUAcAByAGUAcwBlAG4AdABhAHQAaQBvAG4AIABvAGYAIABhACAAZABhAHQAZQAgAGkAcwAgAHYAYQBsAGkAZAAgAGYAbwByACAAdABoAGUAIAAgACAAIAAjAFwAbgAjACAAIAAgACAAIAAgACAAIAAgACAAIAAgACAAIAAgACAAIAAgACAAIAAgACAAIAAgACAAIAAgACAAcwBwAGUAYwBpAGYAaQBlAGQAIABjAGEAbABlAG4AZABhAHIALgAgACAAIAAgACAAIAAgACAAIAAgACAAIAAgACAAIAAgACAAIAAgACAAIAAgACAAIAAgACAAIAAgACAAIAAgACAAIAAgACAAIAAgACAAIAAgACAAIAAgACAAIAAgACAAIAAgACAAIAAgACAAIAAgACAAIAAgACAAIAAgACAAIAAjAFwAbgAjACAAUgBFAFMATwBMAFYARQBfAFkATQBEAFQAIAAgACAAIAAgACAAIAAgACAAIAAgACAAIAAgACAAUgBlAHMAbwBsAHYAZQBzACAAYQAgAGQAYQB0AGUAIABhAG4AZAAgAHQAaQBtAGUAIAB3AGgAZQByAGUAIABjAG8AbQBwAG8AbgBlAG4AdABzACAAbQBhAHkAIABlAHgAYwBlAGUAZAAgAHQAaABlAGkAcgAgAG0AbwBkAHUAbAB1AHMALgAgACAAIAAgACAAIAAgACAAIAAgACAAIAAgACAAIAAjAFwAbgAjACAAUgBPAFUATgBEAF8AWQBNAEQAVAAgACAAIAAgACAAIAAgACAAIAAgACAAIAAgACAAIAAgACAAUgBlAHQAdQByAG4AcwAgAHQAaABlACAAcgBlAHMAbwBsAHYAZQBkACAAZABhAHQAZQAgAGEAbgBkACAAdABpAG0AZQAgAGYAcgBvAG0AIAB0AGgAZQAgAHAAcgBvAHYAaQBkAGUAZAAgAGMAbwBtAHAAbwBuAGUAbgB0AHMAIAB0AG8AIABhACAAbABvAHcAIABvAHIAZABlAHIAIAAgACAAIAAjAFwAbgAjACAAIAAgACAAIAAgACAAIAAgACAAIAAgACAAIAAgACAAIAAgACAAIAAgACAAIAAgACAAIAAgACAAYwBvAG0AcABvAG4AZQBuAHQAIAByAG8AdQBuAGQAZQBkACAAdABvACAAdABoAGUAIABzAHAAZQBjAGkAZgBpAGUAZAAgAHAAcgBlAGMAaQBzAGkAbwBuAC4AIAAgACAAIAAgACAAIAAgACAAIAAgACAAIAAgACAAIAAgACAAIAAgACAAIAAgACAAIAAgACAAIAAgACAAIAAgACAAIAAgACAAIAAjAFwAbgAjACAAUABBAFIAUwBFAF8ASQBTAE8AXwBEAEEAVABFAFQASQBNAEUAIAAgACAAIAAgACAAIAAgACAAUABhAHIAcwBlAHMAIABhAG4AIABJAFMATwAgAGYAbwByAG0AYQB0AHQAZQBkACAAZABhAHQAZQAgAGEAbgBkACAAdABpAG0AZQAgAGkAbgB0AG8AIAByAGUAcwBwAGUAYwB0AGkAdgBlACAAZABhAHQAZQAgAHAAYQByAHQAcwAsACAAdABpAG0AZQAsACAAYQBuAGQAIAB0AGkAbQBlACAAIAAjAFwAbgAjACAAIAAgACAAIAAgACAAIAAgACAAIAAgACAAIAAgACAAIAAgACAAIAAgACAAIAAgACAAIAAgACAAegBvAG4AZQAgAG8AZgBmAHMAZQB0ACAAZgByAG8AbQAgAFUAVABDAC4AIABQAHIAbwB2AGkAZABpAG4AZwAgAGEAIAB0AGkAbQBlACAAegBvAG4AZQAgAG8AZgBmAHMAZQB0ACAAbwBuACAAaQB0AHMAIABvAHcAbgAgAGkAcwAgAGkAbgB2AGEAbABpAGQAIABmAG8AcgAgACAAIAAgACAAIAAjAFwAbgAjACAAIAAgACAAIAAgACAAIAAgACAAIAAgACAAIAAgACAAIAAgACAAIAAgACAAIAAgACAAIAAgACAAdABoAGkAcwAgAGYAdQBuAGMAdABpAG8AbgAuACAAIAAgACAAIAAgACAAIAAgACAAIAAgACAAIAAgACAAIAAgACAAIAAgACAAIAAgACAAIAAgACAAIAAgACAAIAAgACAAIAAgACAAIAAgACAAIAAgACAAIAAgACAAIAAgACAAIAAgACAAIAAgACAAIAAgACAAIAAgACAAIAAgACAAIAAgACAAIAAjAFwAbgAjACAARgBPAFIATQBBAFQAXwBJAFMATwBfAEQAQQBUAEUAVABJAE0ARQAgACAAIAAgACAAIAAgACAAUgBlAHQAdQByAG4AcwAgAGEAIABkAGEAdABlACwAIAB0AGkAbQBlACAAYQBuAGQAIAB0AGkAbQBlACAAegBvAG4AZQAgAG8AZgBmAHMAZQB0ACAAYQBzACAAdABlAHgAdAAgAGkAbgAgAEkAUwBPACAAZgBvAHIAbQBhAHQALgAgACAAIAAgACAAIAAgACAAIAAgACAAIAAgACAAIAAgACAAIAAjAFwAbgAjACAAUABBAFIAUwBFAF8ARABBAFQARQBUAEkATQBFACAAIAAgACAAIAAgACAAIAAgACAAIAAgACAAUABhAHIAcwBlAHMAIABhACAAZgBvAHIAbQBhAHQAZQBkACAAZABhAHQAZQAgAGkAbgB0AG8AIAByAGUAcwBwAGUAYwB0AGkAdgBlACAAcABhAHIAdABzACAAbwBmACAAeQBlAGEAcgAsACAAbQBvAG4AdABoACwAIABkAGEAeQAgAGEAbgBkACAAdABpAG0AZQAgAG8AZgAgAGQAYQB5AC4AIAAjAFwAbgAjACAARgBPAFIATQBBAFQAXwBEAEEAVABFAFQASQBNAEUAIAAgACAAIAAgACAAIAAgACAAIAAgACAAUgBlAHQAdQByAG4AcwAgAGEAIABmAG8AcgBtAGEAdAB0AGUAZAAgAGQAYQB0AGUAIABhAG4AZAAgAHQAaQBtAGUALgAgACAAIAAgACAAIAAgACAAIAAgACAAIAAgACAAIAAgACAAIAAgACAAIAAgACAAIAAgACAAIAAgACAAIAAgACAAIAAgACAAIAAgACAAIAAgACAAIAAgACAAIAAgACAAIAAjAFwAbgAjACAAUABBAFIAUwBFAF8ATABJAFQARQBSAEEAUgBZAF8ARABBAFQARQBUAEkATQBFACAAIAAgACAAUABhAHIAcwBlAHMAIABhACAAbABpAHQAZQByAGEAcgB5ACAAZABhAHQAZQAgAGkAbgB0AG8AIAByAGUAcwBwAGUAYwB0AGkAdgBlACAAcABhAHIAdABzACAAbwBmACAAeQBlAGEAcgAsACAAbQBvAG4AdABoACwAIABkAGEAeQAgAGEAbgBkACAAdABpAG0AZQAgAG8AZgAgAGQAYQB5AC4AIAAjAFwAbgAjACAARgBPAFIATQBBAFQAXwBMAEkAVABFAFIAQQBSAFkAXwBEAEEAVABFAFQASQBNAEUAIAAgACAAUgBlAHQAdQByAG4AcwAgAGEAIABkAGEAdABlACAAZgBvAHIAbQBhAHQAdABlAGQAIABpAG4AIABsAGkAdABlAHIAYQByAHkAIABzAHQAeQBsAGUALgAgACAAIAAgACAAIAAgACAAIAAgACAAIAAgACAAIAAgACAAIAAgACAAIAAgACAAIAAgACAAIAAgACAAIAAgACAAIAAgACAAIAAgACAAIAAjAFwAbgAjACAAUABBAFIAUwBFAF8ATQBJAEwAXwBEAFQARwAgACAAIAAgACAAIAAgACAAIAAgACAAIAAgACAAUABhAHIAcwBlAHMAIABhACAAZABhAHQAZQAtAHQAaQBtAGUAIABnAHIAbwB1AHAAIABpAG4AIAB0AGgAZQAgAGYAbwByAG0AYQB0ACAAdQBzAGUAZAAgAGIAeQAgAFUAUwAgAE0AaQBsAGkAdABhAHIAeQAgAG0AZQBzAHMAYQBnAGUAIAB0AHIAYQBmAGYAaQBjACwAIABpAG4AdABvACAAIAAjAFwAbgAjACAAIAAgACAAIAAgACAAIAAgACAAIAAgACAAIAAgACAAIAAgACAAIAAgACAAIAAgACAAIAAgACAAcgBlAHMAcABlAGMAdABpAHYAZQAgAHAAYQByAHQAcwAgAG8AZgAgAHkAZQBhAHIALAAgAG0AbwBuAHQAaAAsACAAZABhAHkALAAgAHQAaQBtAGUAIABvAGYAIABkAGEAeQAgAGEAbgBkACAAdABpAG0AZQAgAHoAbwBuAGUAIABvAGYAZgBzAGUAdAAgAGkAbgAgACAAIAAgACAAIAAgACAAIAAjAFwAbgAjACAAIAAgACAAIAAgACAAIAAgACAAIAAgACAAIAAgACAAIAAgACAAIAAgACAAIAAgACAAIAAgACAAbQBpAG4AdQB0AGUAcwAgAGYAcgBvAG0AIABVAFQAQwAuACAAIAAgACAAIAAgACAAIAAgACAAIAAgACAAIAAgACAAIAAgACAAIAAgACAAIAAgACAAIAAgACAAIAAgACAAIAAgACAAIAAgACAAIAAgACAAIAAgACAAIAAgACAAIAAgACAAIAAgACAAIAAgACAAIAAgACAAIAAgACAAIAAgACAAIAAjAFwAbgAjACAARgBPAFIATQBBAFQAXwBNAEkATABfAEQAVABHACAAIAAgACAAIAAgACAAIAAgACAAIAAgACAAUgBlAHQAdQByAG4AcwAgAGEAIABkAGEAdABlAC0AdABpAG0AZQAgAGcAcgBvAHUAcAAgAGYAbwByAG0AYQB0AHQAZQBkACAAaQBuACAAVQBTACAATQBpAGwAaQB0AGEAcgB5ACAAbQBlAHMAcwBhAGcAZQAgAHQAcgBhAGYAZgBpAGMAIABzAHQAeQBsAGUALg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VwBFAEUASwAgAEQAQQBUAEU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IAAjAFwAbgAjACAAVwBFAEUASwBTAF8ASQBOAF8AWQBFAEEAUgAgACAAIAAgACAAIAAgACAAIAAgACAAIAAgACAAUgBlAHQAdQByAG4AcwAgAHQAaABlACAAYwBvAHUAbgB0ACAAbwBmACAASQBTAE8AIABkAGUAZgBpAG4AZQBkACAAdwBlAGUAawBzACAAaQBuACAAYQAgAGcAaQB2AGUAbgAgAHkAZQBhAHIAIABvAGYAIAB0AGgAZQAgAHMAcABlAGMAaQBmAGkAZQBkACAAYwBhAGwAZQBuAGQAYQByAC4AIAAjAFwAbgAjACAAVgBBAEwASQBEAEEAVABFAF8ASQBTAE8AXwBXAEUARQBLAF8ARABBAFQARQAgACAAIAAgACAAVgBhAGwAaQBkAGEAdABlACAAYQAgAHkAZQBhAHIALAAgAHcAZQBlAGsAIABhAG4AZAAgAHcAZQBlAGsAZABhAHkAIAByAGUAcAByAGUAcwBlAG4AdABhAHQAaQBvAG4AIABvAGYAIABhACAASQBTAE8AIAB3AGUAZQBrACAAZABhAHQAZQAgAGkAbgAgAGEAIABnAGkAdgBlAG4AIAAgACAAIAAjAFwAbgAjACAAIAAgACAAIAAgACAAIAAgACAAIAAgACAAIAAgACAAIAAgACAAIAAgACAAIAAgACAAIAAgACAAYwBhAGwAZQBuAGQAYQByAC4AIAAgACAAIAAgACAAIAAgACAAIAAgACAAIAAgACAAIAAgACAAIAAgACAAIAAgACAAIAAgACAAIAAgACAAIAAgACAAIAAgACAAIAAgACAAIAAgACAAIAAgACAAIAAgACAAIAAgACAAIAAgACAAIAAgACAAIAAgACAAIAAgACAAIAAgACAAIAAgACAAIAAgACAAIAAjAFwAbgAjACAASQBTAF8AVgBBAEwASQBEAF8ASQBTAE8AXwBXAEUARQBLAF8ARABBAFQARQAgACAAIAAgACAAVABlAHMAdABzACAAaQBmACAAYQAgAHkAZQBhAHIALAAgAHcAZQBlAGsAIABhAG4AZAAgAHcAZQBlAGsAZABhAHkAIAByAGUAcAByAGUAcwBlAG4AdABhAHQAaQBvAG4AIABvAGYAIABhACAASQBTAE8AIAB3AGUAZQBrACAAZABhAHQAZQAgAGkAcwAgAHYAYQBsAGkAZAAgAGYAbwByACAAIAAjAFwAbgAjACAAUgBFAFMATwBMAFYARQBfAEkAUwBPAF8AVwBFAEUASwBfAEQAQQBUAEUAIAAgACAAIAAgACAAUgBlAHMAbwBsAHYAZQBzACAAYQBuACAASQBTAE8AIAB3AGUAZQBrACAAZABhAHQAZQAgAHcAaABlAHIAZQAgAHcAZQBlAGsAIABhAG4AZAAgAHcAZQBlAGsAZABhAHkAIAB2AGEAbAB1AGUAcwAgAG0AYQB5ACAAZQB4AGMAZQBlAGQAIAB0AGgAZQBpAHIAIABtAG8AZAB1AGwAdQBzAC4AIAAjAFwAbgAjACAAIAAgACAAIAAgACAAIAAgACAAIAAgACAAIAAgACAAIAAgACAAIAAgACAAIAAgACAAIAAgACAAdABoAGUAIABnAGkAdgBlAG4AIABjAGEAbABlAG4AZABhAHIALgAgACAAIAAgACAAIAAgACAAIAAgACAAIAAgACAAIAAgACAAIAAgACAAIAAgACAAIAAgACAAIAAgACAAIAAgACAAIAAgACAAIAAgACAAIAAgACAAIAAgACAAIAAgACAAIAAgACAAIAAgACAAIAAgACAAIAAgACAAIAAgACAAIAAjAFwAbgAjACAASQBTAE8AXwBXAEUARQBLAF8ARABBAFQARQBfAFQATwBfAE0ASgBEAE4AIAAgACAAIAAgACAAQwBvAG4AdgBlAHIAdABzACAAYQAgAEkAUwBPACAAdwBlAGUAawAgAGQAYQB0AGUAIABpAG4AIAB0AGgAZQAgAHMAcABlAGMAaQBmAGkAZQBkACAAYwBhAGwAZQBuAGQAYQByACAAdABvACAAYQAgAE0AbwBkAGkAZgBpAGUAZAAgAEoAdQBsAGkAYQBuACAARABhAHkAIAAgACAAIAAgACAAIAAjAFwAbgAjACAAIAAgACAAIAAgACAAIAAgACAAIAAgACAAIAAgACAAIAAgACAAIAAgACAAIAAgACAAIAAgACAATgB1AG0AYgBlAHIAIAAoAE0ASgBEAE4AKQAuACAAIAAgACAAIAAgACAAIAAgACAAIAAgACAAIAAgACAAIAAgACAAIAAgACAAIAAgACAAIAAgACAAIAAgACAAIAAgACAAIAAgACAAIAAgACAAIAAgACAAIAAgACAAIAAgACAAIAAgACAAIAAgACAAIAAgACAAIAAgACAAIAAgACAAIAAgACAAIAAjAFwAbgAjACAATQBKAEQATgBfAFQATwBfAEkAUwBPAF8AVwBFAEUASwBfAEQAQQBUAEUAIAAgACAAIAAgACAAQwBvAG4AdgBlAHIAdABzACAAYQAgAE0AbwBkAGkAZgBpAGUAZAAgAEoAdQBsAGkAYQBuACAARABhAHkAIABOAHUAbQBiAGUAcgAgACgATQBKAEQATgApACAAdABvACAAYQBuACAASQBTAE8AIAB3AGUAZQBrACAAZABhAHQAZQAgAGkAbgAgAHQAaABlACAAcwBwAGUAYwBpAGYAaQBlAGQAIAAjAFwAbgAjACAAIAAgACAAIAAgACAAIAAgACAAIAAgACAAIAAgACAAIAAgACAAIAAgACAAIAAgACAAIAAgACAAYwBhAGwAZQBuAGQAYQByAC4AIAAgACAAIAAgACAAIAAgACAAIAAgACAAIAAgACAAIAAgACAAIAAgACAAIAAgACAAIAAgACAAIAAgACAAIAAgACAAIAAgACAAIAAgACAAIAAgACAAIAAgACAAIAAgACAAIAAgACAAIAAgACAAIAAgACAAIAAgACAAIAAgACAAIAAgACAAIAAgACAAIAAgACAAIAAjAFwAbgAjACAAUABBAFIAUwBFAF8ASQBTAE8AXwBXAEUARQBLAF8ARABBAFQARQAgACAAIAAgACAAIAAgACAAUABhAHIAcwBlAHMAIABhAG4AIABJAFMATwAgAGYAbwByAG0AYQB0AHQAZQBkACAAdwBlAGUAawAgAGQAYQB0AGUAIABpAG4AdABvACAAcgBlAHMAcABlAGMAdABpAHYAZQAgAHAAYQByAHQAcwAgAG8AZgAgAHkAZQBhAHIALAAgAHcAZQBlAGsAIABhAG4AZAAgAHcAZQBlAGsAZABhAHkALgAjAFwAbgAjACAARgBPAFIATQBBAFQAXwBJAFMATwBfAFcARQBFAEsAXwBEAEEAVABFACAAIAAgACAAIAAgACAAUgBlAHQAdQByAG4AcwAgAGEAIAB3AGUAZQBrACAAZABhAHQAZQAgAGEAcwAgAHQAZQB4AHQAIABpAG4AIABJAFMATwAgAGYAbwByAG0AYQB0AC4AIAAgACAAIAAgACAAIAAgACAAIAAgACAAIAAgACAAIAAgACAAIAAgACAAIAAgACAAIAAgACAAIAAgACAAIAAgACAAIAAgACAAIAAgACAAIAAjAFwAbgAjACAATQBKAEQATgBfAEQAQQBZAFMAXwBUAE8AXwBXAEUARQBLAEQAQQBZACAAIAAgACAAIAAgACAAUgBlAHQAdQByAG4AcwAgAHQAaABlACAAZABhAHkAcwAgAGIAZQB0AHcAZQBlAG4AIABhACAAZwBpAHYAZQBuACAATQBvAGQAaQBmAGkAZQBkACAASgB1AGwAaQBhAG4AIABEAGEAeQAgAE4AdQBtAGIAZQByACAAKABNAEoARABOACkAIABhAG4AZAAgAHQAaABlACAAbgBlAHgAdAAgACAAIAAjAFwAbgAjACAAIAAgACAAIAAgACAAIAAgACAAIAAgACAAIAAgACAAIAAgACAAIAAgACAAIAAgACAAIAAgACAAcwBwAGUAYwBpAGYAaQBlAGQAIAB3AGUAZQBrAGQAYQB5AC4AIABPAHAAdABpAG8AbgBhAGwAbAB5ACAAYwBhAG4AIAB0AGEAawBlACAAYQAgAG4AdQBtAGIAZQByACAAbwBmACAAdwBlAGUAawBzACAAYQBuAGQAIABzAGUAdAAgAHQAbwAgAGUAeABjAGwAdQBkAGUAIAB0AGgAZQAgACAAIAAjAFwAbgAjACAAIAAgACAAIAAgACAAIAAgACAAIAAgACAAIAAgACAAIAAgACAAIAAgACAAIAAgACAAIAAgACAAcgBlAGYAZQByAGUAbgBjAGUAIABkAGEAdABlAC4AIAAgACAAIAAgACAAIAAgACAAIAAgACAAIAAgACAAIAAgACAAIAAgACAAIAAgACAAIAAgACAAIAAgACAAIAAgACAAIAAgACAAIAAgACAAIAAgACAAIAAgACAAIAAgACAAIAAgACAAIAAgACAAIAAgACAAIAAgACAAIAAgACAAIAAgACAAIAAjAFwAbgAjACAATQBKAEQATgBfAEEARABKAEEAQwBFAE4AVABfAFcARQBFAEsARABBAFkAIAAgACAAIAAgACAAUgBlAHQAdQByAG4AcwAgAGEAIABNAG8AZABpAGYAaQBlAGQAIABKAHUAbABpAGEAbgAgAEQAYQB5ACAATgB1AG0AYgBlAHIAIAAoAE0ASgBEAE4AKQAgAGYAbwByACAAYQAgAGQAYQB5ACAAbwBmACAAdwBlAGUAawAgAGIAZQBmAG8AcgBlACAAbwByACAAYQBmAHQAZQByACAAdABoAGUAIAAjAFwAbgAjACAAIAAgACAAIAAgACAAIAAgACAAIAAgACAAIAAgACAAIAAgACAAIAAgACAAIAAgACAAIAAgACAAZwBpAHYAZQBuACAATQBKAEQATgAgAGYAbwByACAAdABoAGUAIABzAHAAZQBjAGkAZgBpAGUAZAAgAGMAYQBsAGUAbgBkAGEAcgAuACAAIAAgACAAIAAgACAAIAAgACAAIAAgACAAIAAgACAAIAAgACAAIAAgACAAIAAgACAAIAAgACAAIAAgACAAIAAgACAAIAAgACAAIAAgACAAIAAgACAAIAAjAFwAbgAjACAAVwBFAEUASwBEAEEAWQBfAE8ARgBfAE0ATwBOAFQASABfAFQATwBfAE0ASgBEAEEAVABFACAAUgBlAHQAdQByAG4AcwAgAGEAIABNAG8AZABpAGYAaQBlAGQAIABKAHUAbABpAGEAbgAgAEQAYQB0AGUAIAAoAE0ASgBEAEEAVABFACkAIABmAG8AcgAgAGEAIABnAGkAdgBlAG4AIAB3AGUAZQBrACAAbwBmACAAYQAgAG0AbwBuAHQAaAAgAGEAbgBkACAAZABhAHkAIABvAGYAIAAgACAAIAAjAFwAbgAjACAAIAAgACAAIAAgACAAIAAgACAAIAAgACAAIAAgACAAIAAgACAAIAAgACAAIAAgACAAIAAgACAAdwBlAGUAawAgAGYAbwByACAAdABoAGUAIABzAHAAZQBjAGkAZgBpAGUAZAAgAGMAYQBsAGUAbgBkAGEAcgAuACAAIAAgACAAIAAgACAAIAAgACAAIAAgACAAIAAgACAAIAAgACAAIAAgACAAIAAgACAAIAAg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UQBVAEEAUgBUAEUAUgAgAEQAQQBUAEUAIAAgACAAIAAgACAAIAAgACAAIAAgACAAIAAgACAAIAAgACAAIAAgACAAIAAgACAAIAAgACAAIAAgACAAIAAgACAAIAAgACAAIAAgACAAIAAgACAAIAAgACAAIAAgACAAIAAgACAAIAAgACAAIAAgACAAIAAgACAAIAAgACAAIAAgACAAIAAgACAAIAAgACAAIAAgACAAIAAgACAAIAAgACAAIAAgACAAIAAgACAAIAAgACAAIAAgACAAIAAgACAAIAAjAFwAbgAjACA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IAAjAFwAbgAjACAARABBAFkAUwBfAEkATgBfAFEAVQBBAFIAVABFAFIAIAAgACAAIAAgACAAIAAgACAAIAAgACAAUgBlAHQAdQByAG4AcwAgAHQAaABlACAAYwBvAHUAbgB0ACAAbwBmACAAZABhAHkAcwAgAGkAbgAgAGEAIABxAHUAYQByAHQAZQByACAAbwBmACAAYQAgAGcAaQB2AGUAbgAgAHkAZQBhAHIAIABvAGYAIAB0AGgAZQAgAHMAcABlAGMAaQBmAGkAZQBkACAAYwBhAGwAZQBuAGQAYQByAC4AIAAjAFwAbgAjACAAUQBVAEEAUgBUAEUAUgBfAEQAQQBUAEUAXwBUAE8AXwBNAEoARABOACAAIAAgACAAIAAgACAAUgBlAHQAdQByAG4AcwAgAHQAaABlACAATQBvAGQAaQBmAGkAZQBkACAASgB1AGwAaQBhAG4AIABEAGEAeQAgAE4AdQBtAGIAZQByACAAKABNAEoARABOACkAIABmAG8AcgAgAGEAIABkAGEAdABlACAAZQB4AHAAcgBlAHMAcwBlAGQAIABhAHMAIABmAGkAcwBjAGEAbAAgACAAIAAgACAAIAAjAFwAbgAjACAAIAAgACAAIAAgACAAIAAgACAAIAAgACAAIAAgACAAIAAgACAAIAAgACAAIAAgACAAIAAgACAAeQBlAGEAcgAsACAAcQB1AGEAcgB0AGUAcgAsACAAYQBuAGQAIABkAGEAeQAgAG8AZgAgAHEAdQBhAHIAdABlAHIAIABpAG4AIAB0AGgAZQAgAHMAcABlAGMAaQBmAGkAZQBkACAAYwBhAGwAZQBuAGQAYQByAC4AIAAgACAAIAAgACAAIAAgACAAIAAgACAAIAAgACAAIAAgACAAIAAgACAAIAAjAFwAbgAjACAATQBKAEQATgBfAFQATwBfAFEAVQBBAFIAVABFAFIAXwBEAEEAVABFACAAIAAgACAAIAAgACAAQwBvAG4AdgBlAHIAdABzACAAYQAgAE0AbwBkAGkAZgBpAGUAZAAgAEoAdQBsAGkAYQBuACAARABhAHQAZQAgACgATQBKAEQAQQBUAEUAKQAgAHQAbwAgAGEAIABkAGEAdABlACAAZQB4AHAAcgBlAHMAcwBlAGQAIABhAHMAIABmAGkAcwBjAGEAbAAgAHkAZQBhAHIALAAgACAAIAAgACAAIAAjAFwAbgAjACAAIAAgACAAIAAgACAAIAAgACAAIAAgACAAIAAgACAAIAAgACAAIAAgACAAIAAgACAAIAAgACAAcQB1AGEAcgB0AGUAcgAsACAAZABhAHkAIABvAGYAIABxAHUAYQByAHQAZQByACAAYQBuAGQAIAB0AGkAbQBlACAAaQBuACAAdABoAGUAIABzAHAAZQBjAGkAZgBpAGUAZAAgAGMAYQBsAGUAbgBkAGEAcgAu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RABFAEwAVABBAFM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IAAjAFwAbgAjACAARABFAEwAVABBAF8ATQBPAE4AVABIAFMAIAAgACAAIAAgACAAIAAgACAAIAAgACAAIAAgACAAUgBlAHQAdQByAG4AcwAgAHQAaABlACAAdABpAG0AZQBzAHAAYQBuACAAZABpAGYAZgBlAHIAZQBuAGMAZQAgAGIAZQB0AHcAZQBlAG4AIABNAG8AZABpAGYAaQBlAGQAIABKAHUAbABpAGEAbgAgAEQAYQB0AGUAcwAgAGkAbgAgAG0AbwBuAHQAaABzAC4AIAAgACAAIAAgACAAIAAgACAAIAAjAFwAbgAjACAAIAAgACAAIAAgACAAIAAgACAAIAAgACAAIAAgACAAIAAgACAAIAAgACAAIAAgACAAIAAgACAAQwBhAGwAYwB1AGwAYQB0AGUAZAAgAG8AbgAgAGIAYQBzAGkAcwAgAG8AZgAgAGEAbgAgAGEAdgBlAHIAYQBnAGUAIABvAGYAIABkAGEAeQBzACAAcABlAHIAIABtAG8AbgB0AGgAIABmAG8AcgAgAHQAaABlACAAYwBhAGwAZQBuAGQAYQByAC4AIAAgACAAIAAgACAAIAAgACAAIAAgACAAIAAjAFwAbgAjACAARABFAEwAVABBAF8AWQBFAEEAUgBTACAAIAAgACAAIAAgACAAIAAgACAAIAAgACAAIAAgACAAUgBlAHQAdQByAG4AcwAgAHQAaABlACAAdABpAG0AZQBzAHAAYQBuACAAZABpAGYAZgBlAHIAZQBuAGMAZQAgAGIAZQB0AHcAZQBlAG4AIABNAG8AZABpAGYAaQBlAGQAIABKAHUAbABpAGEAbgAgAEQAYQB0AGUAcwAgAGkAbgAgAHkAZQBhAHIAcwAuACAAIAAgACAAIAAgACAAIAAgACAAIAAjAFwAbgAjACAAIAAgACAAIAAgACAAIAAgACAAIAAgACAAIAAgACAAIAAgACAAIAAgACAAIAAgACAAIAAgACAAQwBhAGwAYwB1AGwAYQB0AGUAZAAgAG8AbgAgAGIAYQBzAGkAcwAgAG8AZgAgAGEAbgAgAGEAdgBlAHIAYQBnAGUAIABvAGYAIABkAGEAeQBzACAAcABlAHIAIAB5AGUAYQByACAAZgBvAHIAIAB0AGgAZQAgAGMAYQBsAGUAbgBkAGEAcgAuACAAIAAgACAAIAAgACAAIAAgACAAIAAgACAAIAAjAFwAbgAjACAARABFAEwAVABBAF8AWQBNAEQAIAAgACAAIAAgACAAIAAgACAAIAAgACAAIAAgACAAIAAgACAAUgBlAHQAdQByAG4AcwAgAHQAaABlACAAdABpAG0AZQBzAHAAYQBuACAAZABpAGYAZgBlAHIAZQBuAGMAZQAgAGIAZQB0AHcAZQBlAG4AIABNAG8AZABpAGYAaQBlAGQAIABKAHUAbABpAGEAbgAgAEQAYQB0AGUAcwAgAGkAbgAgAHkAZQBhAHIAcwAsACAAbQBvAG4AdABoAHMAIAAgACAAIAAjAFwAbgAjACAAIAAgACAAIAAgACAAIAAgACAAIAAgACAAIAAgACAAIAAgACAAIAAgACAAIAAgACAAIAAgACAAYQBuAGQAIABkAGEAeQBzAC4AIAAgACAAIAAgACAAIAAgACAAIAAgACAAIAAgACAAIAAgACAAIAAgACAAIAAgACAAIAAgACAAIAAgACAAIAAgACAAIAAgACAAIAAgACAAIAAgACAAIAAgACAAIAAgACAAIAAgACAAIAAgACAAIAAgACAAIAAgACAAIAAgACAAIAAgACAAIAAgACAAIAAgACAAIAAjAFwAbgAjACAARABFAEwAVABBAF8AWQBXAEQAIAAgACAAIAAgACAAIAAgACAAIAAgACAAIAAgACAAIAAgACAAUgBlAHQAdQByAG4AcwAgAHQAaABlACAAdABpAG0AZQBzAHAAYQBuACAAZABpAGYAZgBlAHIAZQBuAGMAZQAgAGIAZQB0AHcAZQBlAG4AIABNAG8AZABpAGYAaQBlAGQAIABKAHUAbABpAGEAbgAgAEQAYQB0AGUAcwAgAGkAbgAgAHkAZQBhAHIAcwAsACAASQBTAE8AIAB3AGUAZQBrAHMAIAAjAFwAbgAjACAAIAAgACAAIAAgACAAIAAgACAAIAAgACAAIAAgACAAIAAgACAAIAAgACAAIAAgACAAIAAgACAAYQBuAGQAIABkAGEAeQBzAC4AIAAgACAAIAAgACAAIAAgACAAIAAgACAAIAAgACAAIAAgACAAIAAgACAAIAAgACAAIAAgACAAIAAgACAAIAAgACAAIAAgACAAIAAgACAAIAAgACAAIAAgACAAIAAgACAAIAAg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QwBPAE4AVgBFAFIAUwBJAE8ATgBTACAAIAAgACAAIAAgACAAIAAgACAAIAAgACAAIAAgACAAIAAgACAAIAAgACAAIAAgACAAIAAgACAAIAAgACAAIAAgACAAIAAgACAAIAAgACAAIAAgACAAIAAgACAAIAAgACAAIAAgACAAIAAgACAAIAAgACAAIAAgACAAIAAgACAAIAAgACAAIAAgACAAIAAgACAAIAAgACAAIAAgACAAIAAgACAAIAAgACAAIAAgACAAIAAgACAAIAAgACAAIAAgACAAIAAjAFwAbgAjACA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IAAjAFwAbgAjACAATQBKAEQAQQBUAEUAXwBMAE8AQwBBAEwAXwBUAE8AXwBVAFQAQwBcAG4AIwAgAE0ASgBEAEEAVABFAF8AVQBUAEMAXwBUAE8AXwBMAE8AQwBBAEwAXABuACMAIABJAFMATwBfAEQAQQBUAEUAVABJAE0ARQBfAFQATwBfAE0ASgBEAEEAVABFACAAIAAgACAAIABDAG8AbgB2AGUAcgB0AHMAIABhAG4AIABJAFMATwAgAGYAbwByAG0AYQB0AHQAZQBkACAAZABhAHQAZQAgAGEAbgBkACAAdABpAG0AZQAgAHQAbwAgAGEAIABNAG8AZABpAGYAaQBlAGQAIABKAHUAbABpAGEAbgAgAEQAYQB0AGUAIABhAG4AZAAgAHQAaQBtAGUAIAB6AG8AbgBlACAAIAAgACMAXABuACMAIAAgACAAIAAgACAAIAAgACAAIAAgACAAIAAgACAAIAAgACAAIAAgACAAIAAgACAAIAAgACAAIABvAGYAZgBzAGUAdAAuACAAIAAgACAAIAAgACAAIAAgACAAIAAgACAAIAAgACAAIAAgACAAIAAgACAAIAAgACAAIAAgACAAIAAgACAAIAAgACAAIAAgACAAIAAgACAAIAAgACAAIAAgACAAIAAgACAAIAAgACAAIAAgACAAIAAgACAAIAAgACAAIAAgACAAIAAgACAAIAAgACAAIAAgACAAIAAgACMAXABuACMAIABNAEoARABBAFQARQBfAFQATwBfAEkAUwBPAF8ARABBAFQARQBUAEkATQBFACAAIAAgACAAIABDAG8AbgB2AGUAcgB0AHMAIABhACAATQBvAGQAaQBmAGkAZQBkACAASgB1AGwAaQBhAG4AIABEAGEAdABlACAAYQBuAGQAIAB0AGkAbQBlACAAegBvAG4AZQAgAG8AZgBmAHMAZQB0ACAAdABvACAAYQBuACAASQBTAE8AIABmAG8AcgBtAGEAdAB0AGUAZAAgAGQAYQB0AGUAIABhAG4AZAAgACMAXABuACMAIAAgACAAIAAgACAAIAAgACAAIAAgACAAIAAgACAAIAAgACAAIAAgACAAIAAgACAAIAAgACAAIAB0AGkAbQBlAC4AIAAgACAAIAAgACAAIAAgACAAIAAgACAAIAAgACAAIAAgACAAIAAgACAAIAAgACAAIAAgACAAIAAgACAAIAAgACAAIAAgACAAIAAgACAAIAAgACAAIAAgACAAIAAgACAAIAAgACAAIAAgACAAIAAgACAAIAAgACAAIAAgACAAIAAgACAAIAAgACAAIAAgACAAIAAgACAAIAAgACMAXABuACMAIABFAFgAQwBFAEwARABBAFQARQBfAFQATwBfAE0ASgBEAEEAVABFACAAIAAgACAAIAAgACAAIABDAG8AbgB2AGUAcgB0AHMAIABhAG4AIABFAHgAYwBlAGwAIABEAGEAdABlAC8AVABpAG0AZQAgAHQAbwAgAGEAIABNAG8AZABpAGYAaQBlAGQAIABKAHUAbABpAGEAbgAgAEQAYQB0AGUALgAgACAAIAAgACAAIAAgACAAIAAgACAAIAAgACAAIAAgACAAIAAgACAAIAAgACAAIAAgACAAIAAgACMAXABuACMAIABNAEoARABBAFQARQBfAFQATwBfAEUAWABDAEUATABEAEEAVABFACAAIAAgACAAIAAgACAAIABDAG8AbgB2AGUAcgB0AHMAIABhACAATQBvAGQAaQBmAGkAZQBkACAASgB1AGwAaQBhAG4AIABEAGEAdABlACAAdABvACAAYQBuACAARQB4AGMAZQBsACAARABhAHQAZQAvAFQAaQBtAGUALgAgACAAIAAgACAAIAAgACAAIAAgACAAIAAgACAAIAAgACAAIAAgACAAIAAgACAAIAAgACAAIAAgACMAXABuACMAIABJAFMATwBfAEQAQQBUAEUAVABJAE0ARQBfAFQATwBfAEUAWABDAEUATABEAEEAVABFACAAIABDAG8AbgB2AGUAcgB0AHMAIABhAG4AIABJAFMATwAgAGYAbwByAG0AYQB0AHQAZQBkACAAZABhAHQAZQAgAGEAbgBkACAAdABpAG0AZQAgAHQAbwAgAGEAbgAgAEUAeABjAGUAbAAgAEQAYQB0AGUALwBUAGkAbQBlACAAYQBuAGQAIAB0AGkAbQBlACAAegBvAG4AZQAgACAAIAAgACAAIAAgACMAXABuACMAIAAgACAAIAAgACAAIAAgACAAIAAgACAAIAAgACAAIAAgACAAIAAgACAAIAAgACAAIAAgACAAIABvAGYAZgBzAGUAdAAuACAAIAAgACAAIAAgACAAIAAgACAAIAAgACAAIAAgACAAIAAgACAAIAAgACAAIAAgACAAIAAgACAAIAAgACAAIAAgACAAIAAgACAAIAAgACAAIAAgACAAIAAgACAAIAAgACAAIAAgACAAIAAgACAAIAAgACAAIAAgACAAIAAgACAAIAAgACAAIAAgACAAIAAgACAAIAAgACMAXABuACMAIABFAFgAQwBFAEwARABBAFQARQBfAFQATwBfAEkAUwBPAF8ARABBAFQARQBUAEkATQBFACAAIABDAG8AbgB2AGUAcgB0AHMAIABhAG4AIABFAHgAYwBlAGwAIABEAGEAdABlAC8AVABpAG0AZQAgAGEAbgBkACAAdABpAG0AZQAgAHoAbwBuAGUAIABvAGYAZgBzAGUAdAAgAHQAbwAgAGEAbgAgAEkAUwBPACAAZgBvAHIAbQBhAHQAdABlAGQAIABkAGEAdABlACAAYQBuAGQAIAAgACAAIAAgACMAXABuACMAIAAgACAAIAAgACAAIAAgACAAIAAgACAAIAAgACAAIAAgACAAIAAgACAAIAAgACAAIAAgACAAIAB0AGkAbQBlAC4AIAAgACAAIAAgACAAIAAgACAAIAAgACAAIAAgACAAIAAgACAAIAAgACAAIAAgACAAIAAgACAAIAAgACAAIAAgACAAIAAgACAAIAAgACAAIAAgACAAIAAgACAAIAAgACAAIAAgACAAIAAgACAAIAAgACAAIAAgACAAIAAgACAAIAAgACAAIAAgACAAIAAgACAAIAAgACAAIAAgACMAXABuACMAIABVAFMARABBAFQARQBfAFQATwBfAEUAWABDAEUATABEAEEAVABFACAAIAAgACAAIAAgACAAIABDAG8AbgB2AGUAcgB0AHMAIABhACAAVQBTACAAZgBvAHIAbQBhAHQAIABkAGEAdABlACAAdABvACAAYQBuACAARQB4AGMAZQBsACAARABhAHQAZQAvAFQAaQBtAGUALgAgACAAIAAgACAAIAAgACAAIAAgACAAIAAgACAAIAAgACAAIAAgACAAIAAgACAAIAAgACAAIAAgACAAIAAgACAAIAAgACMAXABuACMAIABFAFgAQwBFAEwARABBAFQARQBfAFQATwBfAFUAUwBEAEEAVABFACAAIAAgACAAIAAgACAAIABDAG8AbgB2AGUAcgB0AHMAIABhAG4AIABFAHgAYwBlAGwAIABEAGEAdABlAC8AVABpAG0AZQAgAHQAbwAgAGEAIABVAFMAIABmAG8AcgBtAGEAdAAgAGQAYQB0AGUALg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UAEkATQBFAFMAUABBAE4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VgBBAEwASQBEAF8AVABJAE0ARQBTAFAAQQBOAFwAbgBcAG4AVABlAHMAdABzACAAaQBmACAAYQAgAHMAZQB4AGEAZwBlAHMAaQBtAGEAbAAgAGMAbwBtAHAAbABpAGMAYQB0AGkAbwBuACAAaQBzACAAYQAgAHYAYQBsAGkAZAAgAHQAaQBtAGUAcwBwAGEAbgAuAFwAbgBBACAAYwBvAG0AcABvAG4AZQBuAHQAIABjAGEAbgAgAGUAeABjAGUAZQBkACAAaQB0AHMAIABtAG8AZAB1AGwAdQBzACAAaQBmACAAbgBvACAAaABpAGcAaABlAHIAIABvAHIAZABlAHIAIABlAGwAZQBtAGUAbgB0ACAAaQBzACAAcAByAG8AdgBpAGQAZQBkAC4AXABuAFwAbgBBAHIAcgBhAHkAIABjAG8AbQBwAGEAdABpAGIAbABlADoAIABB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aQBtAGUAUwBwAGEAbgBfAEMANQAgAHwAIABhAHIAcgBhAHkAIAAgACAAQwBbADIALgAuADUAXQAgACAAfABcAG4AIAAgACAAUwBpAGcAbgAgACAAIAAgACAAfAAgAGkAbgB0AGUAZwBlAHIAIABbAC0AMQAsADAALAAxAF0AIAB8AFwAbgAgACAAIABEAGEAeQBzACAAIAAgACAAIAB8ACAAZABlAGMAaQBtAGEAbAAgAFsAMAAuAC4AXQAgACAAIAAgAHwAIABGAHIAYQBjAHQAaQBvAG4AYQBsACAAYQBsAGwAbwB3AGUAZAAgAGkAZgAgAGgAbwB1AHIAcwAsACAAbQBpAG4AdQB0AGUAcwAgAGEAbgBkACAAcwBlAGMAbwBuAGQAcwAgAGUAbQBwAHQAeQAuAFwAbgAgACAAIABIAG8AdQByAHMAIAAgACAAIAB8ACAAZABlAGMAaQBtAGEAbAAgAFsAMAAuAC4AMgA0ACkAIAAgAHwAIABGAHIAYQBjAHQAaQBvAG4AYQBsACAAYQBsAGwAbwB3AGUAZAAgAGkAZgAgAG0AaQBuAHUAdABlAHMAIABhAG4AZAAgAHMAZQBjAG8AbgBkAHMAIABlAG0AcAB0AHkALgBcAG4AIAAgACAATQBpAG4AdQB0AGUAcwAgACAAfAAgAGQAZQBjAGkAbQBhAGwAIABbADAALgAuADYAMAApACAAIAB8ACAARgByAGEAYwB0AGkAbwBuAGEAbAAgAGEAbABsAG8AdwBlAGQAIABpAGYAIABzAGUAYwBvAG4AZABzACAAZQBtAHAAdAB5AC4AXABuACAAIAAgAFMAZQBjAG8AbgBkAHMAIAAgAHwAIABkAGUAYwBpAG0AYQBsACAAWwAwAC4ALgA2ADAAKQAgACAAfAAgAEYAcgBhAGMAdABpAG8AbgBhAGwAIABhAGwAbABvAHcAZQBk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WAEEATABJAEQAXwBUAEkATQBFAFMAUABBAE4AIAA9ACAATABBAE0AQgBEAEEAKABUAGkAbQBlAFMAcABhAG4AXwBDADUALABcAG4AIAAgACAAIABMAEUAVAAoAFwAbgAgACAAIAAgACAAIAAgACAAZgBuAFYAYQBsAGkAZABhAHQAZQBUAGkAbQBlAFMAcABhAG4ALAAgAEwAQQBNAEIARABBACgAXwB0AGkAbQBlAFMAcABhAG4ALABcAG4AIAAgACAAIAAgACAAIAAgACAAIAAgACAATABFAFQAKABcAG4AIAAgACAAIAAgACAAIAAgACAAIAAgACAAIAAgACAAIABfAGMAbwBsAEMAbwB1AG4AdAAsACAAQwBPAEwAVQBNAE4AUwAoAF8AdABpAG0AZQBTAHAAYQBuACkALABcAG4AIAAgACAAIAAgACAAIAAgACAAIAAgACAAIAAgACAAIABcAG4AIAAgACAAIAAgACAAIAAgACAAIAAgACAAIAAgACAAIABJAEYAKABfAGMAbwBsAEMAbwB1AG4AdAAgAD4AIAA1ACwAIABGAEEATABTAEUALAAgAC8ALwAgAGEAdAAgAG0AbwBzAHQAIAA1ACAAdABlAHIAbQBzAFwAbgAgACAAIAAgACAAIAAgACAAIAAgACAAIAAgACAAIAAgACAAIAAgACAASQBGACgAXwBjAG8AbABDAG8AdQBuAHQAIAA8ACAAMgAsACAARgBBAEwAUwBFACwAIAAvAC8AIABhAHQAIABsAGUAYQBzAHQAIABzAGkAZwBuACAAYQBuAGQAIABkAGEAeQBzAFwAbgAgACAAIAAgACAAIAAgACAAIAAgACAAIAAgACAAIAAgACAAIAAgACAAIAAgACAAIABJAEYAKABOAE8AVAAoAEEAUgBSAEEAWQBTAC4ASQBTAF8ATgBVAE0ARQBSAEkAQwBfAE4AVQBMAEwAKABfAHQAaQBtAGUAUwBwAGEAbgApACkALAAgAEYAQQBMAFMARQAsACAAIAAvAC8AIABhAG4AeQAgAHQAZQByAG0AIABuAG8AdAAgAG4AdQBtAGUAcgBpAGMAIABvAHIAIABuAHUAbABsAFwAbgAgACAAIAAgACAAIAAgACAAIAAgACAAIAAgACAAIAAgACAAIAAgACAAIAAgACAAIAAgACAAIAAgAEwARQBUACgAXABuACAAIAAgACAAIAAgACAAIAAgACAAIAAgACAAIAAgACAAIAAgACAAIAAgACAAIAAgACAAIAAgACAAIAAgACAAIABfAHMAaQBnAG4ALAAgAEkATgBEAEUAWAAoAF8AdABpAG0AZQBTAHAAYQBuACwAIAAxACwAIAAxACkALABcAG4AIAAgACAAIAAgACAAIAAgACAAIAAgACAAIAAgACAAIAAgACAAIAAgACAAIAAgACAAIAAgACAAIAAgACAAIAAgAEkARgAoAE4ATwBUACgAQQBSAFIAQQBZAFMALgBIAEEAUwBfAFYAQQBMAFUARQAoAF8AcwBpAGcAbgAsACAAewAtADEALAAgADAALAAgADEAfQApACkALAAgAEYAQQBMAFMARQAsACAAIAAvAC8AIABpAG4AdgBhAGwAaQBkACAAcwBpAGcAbgAgAHYAYQBsAHUAZQBcAG4AIAAgACAAIAAgACAAIAAgACAAIAAgACAAIAAgACAAIAAgACAAIAAgACAAIAAgACAAIAAgACAAIAAgACAAIAAgACAAIAAgACAATABFAFQAKABcAG4AIAAgACAAIAAgACAAIAAgACAAIAAgACAAIAAgACAAIAAgACAAIAAgACAAIAAgACAAIAAgACAAIAAgACAAIAAgACAAIAAgACAAIAAgACAAIABfAEQASABNAFMALAAgAEQAUgBPAFAAKABfAHQAaQBtAGUAUwBwAGEAbgAsACAALAAgADEAKQAsAFwAbgAgACAAIAAgACAAIAAgACAAIAAgACAAIAAgACAAIAAgACAAIAAgACAAIAAgACAAIAAgACAAIAAgACAAIAAgACAAIAAgACAAIAAgACAAIAAgAF8AaQBzAEUAbQBwAHQAeQAsACAARQBYAFAAQQBOAEQAKABOACgARgBOAC4ASQBTAF8ARQBNAFAAVABZACgAXwBEAEgATQBTACkAKQAsACAALAAgADQALAAgADEAKQAsAFwAbgAgACAAIAAgACAAIAAgACAAIAAgACAAIAAgACAAIAAgACAAIAAgACAAIAAgACAAIAAgACAAIAAgACAAIAAgACAAIAAgACAAIAAgACAAIAAgAEkARgAoAEEAUgBSAEEAWQBTAC4AQQBSAEUAXwBFAFEAVQBBAEwAKABfAGkAcwBFAG0AcAB0AHkALAAgAHsAMQAsACAAMQAsACAAMQAsACAAMQB9ACkALAAgAEYAQQBMAFMARQAsACAAIAAvAC8AIABEAEgATQBTACAAYQBsAGwAIABlAG0AcAB0AHkAXABuACAAIAAgACAAIAAgACAAIAAgACAAIAAgACAAIAAgACAAIAAgACAAIAAgACAAIAAgACAAIAAgACAAIAAgACAAIAAgACAAIAAgACAAIAAgACAAIAAgACAAIABJAEYAKABBAFIAUgBBAFkAUwAuAEEAUgBFAF8ARQBRAFUAQQBMACgAXwBpAHMARQBtAHAAdAB5ACwAIAB7ADAALAAgADEALAAgADEALAAgADAAfQApACwAIABGAEEATABTAEUALAAgACAALwAvACAASABNACAAZQBtAHAAdAB5ACAAdwBpAHQAaAAgAEQAUwBcAG4AIAAgACAAIAAgACAAIAAgACAAIAAgACAAIAAgACAAIAAgACAAIAAgACAAIAAgACAAIAAgACAAIAAgACAAIAAgACAAIAAgACAAIAAgACAAIAAgACAAIAAgACAAIAAgACAASQBGACgAQQBSAFIAQQBZAFMALgBBAFIARQBfAEUAUQBVAEEATAAoAF8AaQBzAEUAbQBwAHQAeQAsACAAewAwACwAIAAwACwAIAAxACwAIAAwAH0AKQAsACAARgBBAEwAUwBFACwAIAAgAC8ALwAgAE0AIABlAG0AcAB0AHkAIAB3AGkAdABoACAARABIAFMAXABuACAAIAAgACAAIAAgACAAIAAgACAAIAAgACAAIAAgACAAIAAgACAAIAAgACAAIAAgACAAIAAgACAAIAAgACAAIAAgACAAIAAgACAAIAAgACAAIAAgACAAIAAgACAAIAAgACAAIAAgACAASQBGACgAQQBSAFIAQQBZAFMALgBBAFIARQBfAEUAUQBVAEEATAAoAF8AaQBzAEUAbQBwAHQAeQAsACAAewAwACwAIAAxACwAIAAwACwAIAAwAH0AKQAsACAARgBBAEwAUwBFACwAIAAgAC8ALwAgAEgAIABlAG0AcAB0AHkAIAB3AGkAdABoACAARABNAFMAXABuACAAIAAgACAAIAAgACAAIA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CAAIAAgACAAIAAgACAAIABfAGkAcwBOAHUAbQBiAGUAcgAsACAATgAoAEkAUwBOAFUATQBCAEUAUgAoAF8ARABIAE0AUwApACkALABcAG4AIAAgACAAIAAgACAAIAAgACAAIAAgACAAIAAgACAAIAAgACAAIAAgACAAIAAgACAAIAAgACAAIAAgACAAIAAgACAAIAAgACAAIAAgACAAIAAgACAAIAAgACAAIAAgACAAIAAgACAAIAAgACAAIAAgACAAIAAgACAALwAvACAAaQBuAGQAZQB4ACAAbwBmACAAZgBpAHIAcwB0ACAAbgB1AG0AYgBlAHIAXABuACAAIAAgACAAIAAgACAAIAAgACAAIAAgACAAIAAgACAAIAAgACAAIAAgACAAIAAgACAAIAAgACAAIAAgACAAIAAgACAAIAAgACAAIAAgACAAIAAgACAAIAAgACAAIAAgACAAIAAgACAAIAAgACAAIAAgACAAIAAgAF8AZgBpAHIAcwB0AE4AdQBtAEkAZAB4ACwAIABYAE0AQQBUAEMASAAoADEALAAgAF8AaQBzAE4AdQBtAGIAZQByACwAIAAwACwAIAAxACkALABcAG4AIAAgACAAIAAgACAAIAAgACAAIAAgACAAIAAgACAAIAAgACAAIAAgACAAIAAgACAAIAAgACAAIAAgACAAIAAgACAAIAAgACAAIAAgACAAIAAgACAAIAAgACAAIAAgACAAIAAgACAAIAAgACAAIAAgACAAIAAgACAALwAvACAAaQBuAGQAZQB4ACAAbwBmACAAbABhAHMAdAAgAG4AdQBtAGIAZQByAFwAbgAgACAAIAAgACAAIAAgACAAIAAgACAAIAAgACAAIAAgACAAIAAgACAAIAAgACAAIAAgACAAIAAgACAAIAAgACAAIAAgACAAIAAgACAAIAAgACAAIAAgACAAIAAgACAAIAAgACAAIAAgACAAIAAgACAAIAAgACAAIABfAGwAYQBzAHQATgB1AG0ASQBkAHgALAAgAFgATQBBAFQAQwBIACgAMQAsACAAXwBpAHMATgB1AG0AYgBlAHIALAAgADAALAAgAC0AMQApACwAXABuACAAIAAgACAAIAAgACAAIAAgACAAIAAgACAAIAAgACAAIAAgACAAIAAgACAAIAAgACAAIAAgACAAIAAgACAAIAAgACAAIAAgACAAIAAgACAAIAAgACAAIAAgACAAIAAgACAAIAAgACAAIAAgACAAIAAgACAAIAAgAC8ALwAgAGkAbgBkAGUAeAAgAG8AZgAgAGYAaQByAHMAdAAgAGQAZQBjAGkAbQBhAGwAIABuAHUAbQBiAGUAcgBcAG4AIAAgACAAIAAgACAAIAAgACAAIAAgACAAIAAgACAAIAAgACAAIAAgACAAIAAgACAAIAAgACAAIAAgACAAIAAgACAAIAAgACAAIAAgACAAIAAgACAAIAAgACAAIAAgACAAIAAgACAAIAAgACAAIAAgACAAIAAgACAAXwBkAGUAYwBpAG0AYQBsAEkAZAB4ACwAIABJAEYATgBBACgAWABNAEEAVABDAEgAKAAxACwAIABfAGkAcwBOAHUAbQBiAGUAcgAgACoAIABOACgATgBPAFQAKABGAE4ALgBJAFMAXwBJAE4AVABFAEcARQBSACgAXwBEAEgATQBTACkAKQApACwAIAAwACwAIAAxACkALAAgADAAKQAsAFwAbgAgACAAIAAgACAAIAAgACAAIAAgACAAIAAgACAAIAAgACAAIAAgACAAIAAgACAAIAAgACAAIAAgACAAIAAgACAAIAAgACAAIAAgACAAIAAgACAAIAAgACAAIAAgACAAIAAgACAAIAAgACAAIAAgACAAIAAgACAAIAAvAC8AIABoAGEAcwAgAGEAIABkAGUAYwBpAG0AYQBsACAAbgB1AG0AYgBlAHIAIABuAG8AdAAgAGEAdAAgAGwAYQBzAHQAIABuAHUAbQBiAGUAcgAgAHAAbwBzAGkAdABpAG8AbgBcAG4AIAAgACAAIAAgACAAIAAgACAAIAAgACAAIAAgACAAIAAgACAAIAAgACAAIAAgACAAIAAgACAAIAAgACAAIAAgACAAIAAgACAAIAAgACAAIAAgACAAIAAgACAAIAAgACAAIAAgACAAIAAgACAAIAAgACAAIAAgACAASQBGACgAKABfAGQAZQBjAGkAbQBhAGwASQBkAHgAIAA+ACAAMAApACAAKgAgACgAXwBkAGUAYwBpAG0AYQBsAEkAZAB4ACAAPAAgAF8AbABhAHMAdABOAHUAbQBJAGQAeAApACwAIABGAEEATABTAEUALABcAG4AIAAgACAAIAAgACAAIAAgACAAIAAgACAAIAAgACAAIA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CAAIAAgACAAIAAgACAAIAAgACAAIAAgACAAIAAgACAALwAvACAAZQB4AHAAYQBuAGQAIABhAGwAbAAgAEQASABNAFMAIAB2AGEAbAB1AGUAcwAgAHAAYQBkAGQAaQBuAGcAIAB3AGkAdABoACAAMABcAG4AIAAgACAAIAAgACAAIAAgACAAIAAgACAAIAAgACAAIAAgACAAIAAgACAAIAAgACAAIAAgACAAIAAgACAAIAAgACAAIAAgACAAIAAgACAAIAAgACAAIAAgACAAIAAgACAAIAAgACAAIAAgACAAIAAgACAAIAAgACAAIAAgACAAIAAgACAAIAAgAF8ARABIAE0AUwAwACwAIABFAFgAUABBAE4ARAAoAE4AKABfAEQASABNAFMAKQAsACAALAAgADQALAAgADAAKQAsAFwAbgAgACAAIAAgACAAIAAgACAAIAAgACAAIAAgACAAIAAgACAAIAAgACAAIAAgACAAIAAgACAAIAAgACAAIAAgACAAIAAgACAAIAAgACAAIAAgACAAIAAgACAAIAAgACAAIAAgACAAIAAgACAAIAAgACAAIAAgACAAIAAgACAAIAAgACAAIAAgACAASQBGACgAQQBSAFIAQQBZAFMALgBIAEEAUwBfAE4ARQBHAEEAVABJAFYARQAoAF8ARABIAE0AUwAwACkALAAgAEYAQQBMAFMARQAsACAAIAAvAC8AIABhAG4AeQAgAG4AZQBnAGEAdABpAHYAZQAgAEQASABNAFMAIAB2AGEAbAB1AGUAXABuACAAIAAgACAAIAAgACAAIAAgACAAIAAgACAAIAAgACAAIAAgACAAIAAgACAAIAAgACAAIAAgACAAIAAgACAAIAAgACAAIAAgACAAIAAgACAAIAAgACAAIAAgACAAIAAgACAAIAAgACAAIAAgACAAIAAgACAAIAAgACAAIAAgACAAIAAgACAAIAAgACAAIAAgAEkARgAoACgAXwBzAGkAZwBuACAAPQAgADAAKQAgACoAIABBAFIAUgBBAFkAUwAuAEgAQQBTAF8ATgBPAE4AWgBFAFIATwAoAF8ARABIAE0AUwAwACkALAAgAEYAQQBMAFMARQAsACAAIAAvAC8AIABzAGkAZwBuACAAaQBzACAAegBlAHIAbwAgAHcAaQB0AGgAIABuAG8AbgAgAHoAZQByAG8AIABEAEgATQBTACAAdgBhAGwAdQBlAFwAbgAgACAAIAAgACAAIAAgACAAIAAgACAAIAAgACAAIAAgACAAIAAgACAAIAAgACAAIAAgACAAIAAgACAAIAAgACAAIAAgACAAIAAgACAAIAAgACAAIAAgACAAIAAgACAAIAAgACAAIAAgACAAIAAgACAAIAAgACAAIAAgACAAIAAgACAAIAAgACAAIAAgACAAIAAgACAAIAAgAEkARgAoACgAXwBmAGkAcgBzAHQATgB1AG0ASQBkAHgAIAA8ACAAMgApACAAKgAgACgASQBOAEQARQBYACgAXwBEAEgATQBTADAALAAgADEALAAgADIAKQAgAD4APQAgADIANAApACwAIABGAEEATABTAEUALAAgACAALwAvACAAZgBpAHIAcwB0ACAAdgBhAGwAdQBlACAAaQBzACAARAAgAGEAbgBkACAASAAgAGUAeABjAGUAZQBkAHMAIABtAG8AZAB1AGwAdQBzAFwAbgAgACAAIAAgACAAIAAgACAAIAAgACAAIAAgACAAIAAgACAAIAAgACAAIAAgACAAIAAgACAAIAAgACAAIAAgACAAIAAgACAAIAAgACAAIAAgACAAIAAgACAAIAAgACAAIAAgACAAIAAgACAAIAAgACAAIAAgACAAIAAgACAAIAAgACAAIAAgACAAIAAgACAAIAAgACAAIAAgACAAIAAgACAASQBGACgAKABfAGYAaQByAHMAdABOAHUAbQBJAGQAeAAgADwAIAAzACkAIAAqACAAKABJAE4ARABFAFgAKABfAEQASABNAFMAMAAsACAAMQAsACAAMwApACAAPgA9ACAANgAwACkALAAgAEYAQQBMAFMARQAsACAAIAAvAC8AIABmAGkAcgBzAHQAIAB2AGEAbAB1AGUAIABpAHMAIABEAC8ASAAgAGEAbgBkACAATQAgAGUAeABjAGUAZQBkAHMAIABtAG8AZAB1AGwAdQBzAFwAbgAgACAAIAAgACAAIAAgACAAIAAgACAAIAAgACAAIAAgACAAIAAgACAAIAAgACAAIAAgACAAIAAgACAAIAAgACAAIAAgACAAIAAgACAAIAAgACAAIAAgACAAIAAgACAAIAAgACAAIAAgACAAIAAgACAAIAAgACAAIAAgACAAIAAgACAAIAAgACAAIAAgACAAIAAgACAAIAAgACAAIAAgACAAIAAgACAAIABJAEYAKAAoAF8AZgBpAHIAcwB0AE4AdQBtAEkAZAB4ACAAPAAgADQAKQAgACoAIAAoAEkATgBEAEUAWAAoAF8ARABIAE0AUwAwACwAIAAxACwAIAA0ACkAIAA+AD0AIAA2ADAAKQAsACAARgBBAEwAUwBFACwAIAAgAC8ALwAgAGYAaQByAHMAdAAgAHYAYQBsAHUAZQAgAGkAcwAgAEQALwBIAC8ATQAgAGEAbgBkACAAUwAgAGUAeABjAGUAZQBkAHMAIABtAG8AZAB1AGwAdQBzAFwAbgAgACAAIAAgACAAIAAgACAAIAAgACAAIAAgACAAIAAgACAAIAAgACAAIAAgACAAIAAgACAAIAAgACAAIAAgACAAIAAgACAAIAAgACAAIAAgACAAIAAgACAAIAAgACAAIAAgACAAIAAgACAAIAAgACAAIAAgACAAIAAgACAAIAAgACAAIAAgACAAIAAgACAAIAAgACAAIAAgACAAIAAgACAAIAAgACAAIAAgACAAIAAgAC8ALwAgAHYAYQBsAGkAZAAgAHQAaQBtAGUAcwBwAGEAbgAsACAAcABhAHMAcwBlAGQAIABhAGwAbAAgAGMAaABlAGMAawBzAFwAbgAgACAAIAAgACAAIAAgACAAIAAgACAAIAAgACAAIAAgACAAIAAgACAAIAAgACAAIAAgACAAIAAgACAAIAAgACAAIAAgACAAIAAgACAAIAAgACAAIAAgACAAIAAgACAAIAAgACAAIAAgACAAIAAgACAAIAAgACAAIAAgACAAIAAgACAAIAAgACAAIAAgACAAIAAgACAAIAAgACAAIAAgACAAIAAgACAAIAAgACAAIAAgAFQAUgBVAEUAXABuACAAIAAgACAAIAAgACAAIAAgACAAIAAgACAAIAAgACAAIAAgACAAIAAgACAAIAAgACAAIAAgACAAIAAgACAAIAAgACAAIAAgACAAIAAgACAAIAAgACAAIAAgACAAIAAgACAAIAAgACAAIAAgACAAIAAgACAAIAAgACAAIAAgACAAIAAgACAAIAAgACAAIAAgACAAIAAgACAAIAAgACAAIAAgACAAIAAgACkAXABuACAAIAAgACAAIAAgACAAIAAgACAAIAAgACAAIAAgACAAIAAgACAAIAAgACAAIAAgACAAIAAgACAAIAAgACAAIAAgACAAIAAgACAAIAAgACAAIAAgACAAIAAgACAAIAAgACAAIAAgACAAIAAgACAAIAAgACAAIAAgACAAIAAgACAAIAAgACAAIAAgACAAIAAgACAAIAAgACAAIAAgACAAIAApAFwAbgAgACAAIAAgACAAIAAgACAAIAAgACAAIAAgACAAIAAgACAAIAAgACAAIAAgACAAIAAgACAAIAAgACAAIAAgACAAIAAgACAAIAAgACAAIAAgACAAIAAgACAAIAAgACAAIAAgACAAIAAgACAAIAAgACAAIAAgACAAIAAgACAAIAAgACAAIAAgACAAIAAgACAAIAAgACAAIAAgACkAXABuACAAIAAgACAAIAAgACAAIAAgACAAIAAgACAAIAAgACAAIAAgACAAIAAgACAAIAAgACAAIAAgACAAIAAgACAAIAAgACAAIAAgACAAIAAgACAAIAAgACAAIAAgACAAIAAgACAAIAAgACAAIAAgACAAIAAgACAAIAAgACAAIAAgACAAIAAgACAAIAAgACAAIAAgACkAXABuACAAIAAgACAAIAAgACAAIAAgACAAIAAgACAAIAAgACAAIAAgACAAIAAgACAAIAAgACAAIAAgACAAIAAgACAAIAAgACAAIAAgACAAIAAgACAAIAAgACAAIAAgACAAIAAgACAAIAAgACAAIAAgACAAIAAgACAAIAAgACAAIAAgACAAIAAgACAAIAApAFwAbgAgACAAIAAgACAAIAAgACAAIAAgACAAIAAgACAAIAAgACAAIAAgACAAIAAgACAAIAAgACAAIAAgACAAIAAgACAAIAAgACAAIAAgACAAIAAgACAAIAAgACAAIAAgACAAIAAgACAAIAAgACAAIAAgACAAIAAgACAAIAAgACAAIAAgACkAXABuACAAIAAgACAAIAAgACAAIAAgACAAIAAgACAAIAAgACAAIAAgACAAIAAgACAAIAAgACAAIAAgACAAIAAgACAAIAAgACAAIAAgACAAIAAgACAAIAAgACAAIAAgACAAIAAgACAAIAAgACAAIAAgACAAIAAgACAAIAAgACkAXABuACAAIAAgACAAIAAgACAAIAAgACAAIAAgACAAIAAgACAAIAAgACAAIAAgACAAIAAgACAAIAAgACAAIAAgACAAIAAgACAAIAAgACAAIAAgACAAIAAgACAAIAAgACAAIAAgACAAIAAgACAAIAAgACAAIAApAFwAbgAgACAAIAAgACAAIAAgACAAIAAgACAAIAAgACAAIAAgACAAIAAgACAAIAAgACAAIAAgACAAIAAgACAAIAAgACAAIAAgACAAIAAgACAAIAAgACAAIAAgACAAIAAgACAAIAAgACAAIAAgACkAXABuACAAIAAgACAAIAAgACAAIAAgACAAIAAgACAAIAAgACAAIAAgACAAIAAgACAAIAAgACAAIAAgACAAIAAgACAAIAAgACAAIAAgACAAIAAgACAAIAAgACAAIAAgACAAIAAg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QgBZAFIATwBXACgARgBOAC4ATgBVAEwATABJAEYAWQAoAFQAaQBtAGUAUwBwAGEAbgBfAEMANQApACwAXABuACAAIAAgACAAIAAgACAAIAAgACAAIAAgAEwAQQBNAEIARABBACgAXwByAG8AdwAsAFwAbgAgACAAIAAgACAAIAAgACAAIAAgACAAIAAgACAAIAAgAGYAbgBWAGEAbABpAGQAYQB0AGUAVABpAG0AZQBTAHAAYQBuACgAXwByAG8Adw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JAE0ARQBTAFAAQQBOAFwAbgBcAG4AUgBlAHQAdQByAG4AcwAgAGEAIABkAGUAYwBpAG0AYQBsACAAdABpAG0AZQBzAHAAYQBuACAAYQBzACAAYQAgAGYAcgBhAGMAdABpAG8AbgAgAG8AZgAgAGEAIABkAGEAeQAgAGYAcgBvAG0AIABhACAAcwBlAHgAYQBnAGUAcwBpAG0AYQBsACAAYwBvAG0AcABsAGkAYwBhAHQAaQBvAG4ALgBcAG4ATgBvAHQAZQAgAGMAbwBtAHAAbwBuAGUAbgB0AHMAIABlAHgAYwBlAGUAZABpAG4AZwAgAHQAaABlAGkAcgAgAG0AbwBkAHUAbAB1AHMAIAB3AGkAbABsACAAYwBhAHIAcgB5AC4AXABuAFwAbgBBAHIAcgBhAHkAIABjAG8AbQBwAGEAdABpAGIAbABlADoAIABB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FQAaQBtAGUAcwBwAGEAbgAgAGEAcwAgAGYAcgBhAGMAdABpAG8AbgAgAG8AZgAgAGEAIABkAGEAeQAuACAASQBtAHAAbABpAGMAaQB0AGwAeQAgAGMAbwBuAHYAZQByAHQAcwAgAHQAbwAgAEUAeABjAGUAbAAgAEQAYQB0AGUALwBUAGkAbQBlACAAdAB5AHAAZQAgAGYAbwByACAAbgBvAG4ALQBuAGUAZwBhAHQAaQB2AGUAXABuACAAIAAgAHwAIAAgACAAIAAgACAAIAAgACAAfAAgAHYAYQBsAHUAZQBz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kAbQBlAFMAcABhAG4AXwBDADUAIAB8ACAAYQByAHIAYQB5ACAAIAAgAEMAWwAyAC4ALgA1AF0AIAAgAHwAXABuACAAIAAgAFMAaQBnAG4AIAAgACAAIAAgAHwAIABpAG4AdABlAGcAZQByACAAWwAtADEALAAwACwAMQBdACAAfAAgAEkAZgAgAGUAbQBwAHQAeQAgAHIAZQBzAG8AbAB2AGUAcwAgAHQAbwAgADEALgBcAG4AIAAgACAARABhAHkAcwAgACAAIAAgACAAfAAgAGQAZQBjAGkAbQBhAGwAIAAgACAAIAAgACAAIAAgACAAIAB8ACAAXABuACAAIAAgAEgAbwB1AHIAcwAgACAAIAAgAHwAIABkAGUAYwBpAG0AYQBsACAAIAAgACAAIAAgACAAIAAgACAAfAAgAFwAbgAgACAAIABNAGkAbgB1AHQAZQBzACAAIAB8ACAAZABlAGMAaQBtAGEAbAAgACAAIAAgACAAIAAgACAAIAAgAHwAIABcAG4AIAAgACAAUwBlAGMAbwBuAGQAcwAgACAAfAAgAGQAZQBjAGkAbQBhAGwAIAAgACAAIAAgACAAIAAgACA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UAEkATQBFAFMAUABBAE4AIAA9ACAATABBAE0AQgBEAEEAKABUAGkAbQBlAFMAcABhAG4AXwBDADUALABcAG4AIAAgACAAIABMAEUAVAAoAFwAbgAgACAAIAAgACAAIAAgACAAZgBuAFQAaQBtAGUAUwBwAGEAbgAsACAATABBAE0AQgBEAEEAKABfAHQAaQBtAGUAUwBwAGEAbgAsAFwAbgAgACAAIAAgACAAIAAgACAAIAAgACAAIABMAEUAVAAoAFwAbgAgACAAIAAgACAAIAAgACAAIAAgACAAIAAgACAAIAAgAF8AYwBvAGwAQwBvAHUAbgB0ACwAIABDAE8ATABVAE0ATgBTACgAXwB0AGkAbQBlAFMAcABhAG4AKQAsAFwAbgAgACAAIAAgACAAIAAgACAAIAAgACAAIAAgACAAIAAgAEkARgAoAF8AYwBvAGwAQwBvAHUAbgB0ACAAPgAgADUALAAgAHsAIwBDAEEATABDACEAfQAsACAALwAvACAAYQB0ACAAbQBvAHMAdAAgADUAIAB0AGUAcgBtAHMAXABuACAAIAAgACAAIAAgACAAIAAgACAAIAAgACAAIAAgACAAIAAgACAAIABJAEYAKABBAFIAUgBBAFkAUwAuAEkAUwBfAEUATQBQAFQAWQAoAF8AdABpAG0AZQBTAHAAYQBuACkALAAgAFwAIgBcACIALABcAG4AIAAgACAAIAAgACAAIAAgACAAIAAgACAAIAAgACAAIAAgACAAIAAgACAAIAAgACAATABFAFQAKABcAG4AIAAgACAAIAAgACAAIAAgACAAIAAgACAAIAAgACAAIAAgACAAIAAgACAAIAAgACAAIAAgACAAIABfAGYAaQByAHMAdABFAHIAcgBvAHIALAAgAEEAUgBSAEEAWQBTAC4ASABfAEUAUgBSAE8AUgAoAF8AdABpAG0AZQBTAHAAYQBuACkALABcAG4AIAAgACAAIAAgACAAIAAgACAAIAAgACAAIAAgACAAIAAgACAAIAAgACAAIAAgACAAIAAgACAAIABJAEYAKABJAFMARQBSAFIATwBSACgAXwBmAGkAcgBzAHQARQByAHIAbwByACkALAAgAF8AZgBpAHIAcwB0AEUAcgByAG8AcgAgACoAIAB7ADEAfQAsAFwAbgAgACAAIAAgACAAIAAgACAAIAAgACAAIAAgACAAIAAgACAAIAAgACAAIAAgACAAIAAgACAAIAAgACAAIAAgACAASQBGACgATgBPAFQAKABBAFIAUgBBAFkAUwAuAEkAUwBfAE4AVQBNAEUAUgBJAEMAXwBOAFUATABMACgAXwB0AGkAbQBlAFMAcABhAG4AKQApACwAIAB7ACMAVgBBAEwAVQBFACEAfQAsACAAIAAvAC8AIABhAG4AeQAgAHQAZQByAG0AIABuAG8AdAAgAG4AdQBtAGUAcgBpAGMAIABvAHIAIABuAHUAbABsAFwAbgAgACAAIAAgACAAIAAgACAAIAAgACAAIAAgACAAIAAgACAAIAAgACAAIAAgACAAIAAgACAAIAAgACAAIAAgACAAIAAgACAAIABJAEYAKABfAGMAbwBsAEMAbwB1AG4AdAAgADwAIAAyACwAIAB7ACMAQwBBAEwAQwAhAH0ALAAgACAALwAvACAAYQB0ACAAbABlAGEAcwB0ACAAcwBpAGcAbgAgAGEAbgBkACAAZABhAHkAcwBcAG4AIAAgACAAIAAgACAAIAAgACAAIAAgACAAIAAgACAAIAAgACAAIAAgACAAIAAgACAAIAAgACAAIAAgACAAIAAgACAAIAAgACAAIAAgACAAIABMAEUAVAAoAFwAbgAgACAAIAAgACAAIAAgACAAIAAgACAAIAAgACAAIAAgACAAIAAgACAAIAAgACAAIAAgACAAIAAgACAAIAAgACAAIAAgACAAIAAgACAAIAAgACAAIAAgACAAXwBzAGkAZwBuACwAIABJAEYAKABJAE4ARABFAFgAKABfAHQAaQBtAGUAUwBwAGEAbgAsACAAMQAsACAAMQApACAAPAAgADAALAAgAC0AMQAsACAAMQApACwAXABuACAAIAAgACAAIAAgACAAIAAgACAAIAAgACAAIAAgACAAIAAgACAAIAAgACAAIAAgACAAIAAgACAAIAAgACAAIAAgACAAIAAgACAAIAAgACAAIAAgACAAIABfAGQAYQB5AHMALAAgAE4AKABJAE4ARABFAFgAKABfAHQAaQBtAGUAUwBwAGEAbgAsACAAMQAsACAAMgApACkALABcAG4AIAAgACAAIAAgACAAIAAgACAAIAAgACAAIAAgACAAIAAgACAAIAAgACAAIAAgACAAIAAgACAAIAAgACAAIAAgACAAIAAgACAAIAAgACAAIAAgACAAIAAgAF8AaABvAHUAcgBzACwAIABJAEYAKABfAGMAbwBsAEMAbwB1AG4AdAAgADwAIAAzACwAIAAwACwAIABOACgASQBOAEQARQBYACgAXwB0AGkAbQBlAFMAcABhAG4ALAAgADEALAAgADMAKQApACkALABcAG4AIAAgACAAIAAgACAAIAAgACAAIAAgACAAIAAgACAAIAAgACAAIAAgACAAIAAgACAAIAAgACAAIAAgACAAIAAgACAAIAAgACAAIAAgACAAIAAgACAAIAAgAF8AbQBpAG4AdQB0AGUAcwAsACAASQBGACgAXwBjAG8AbABDAG8AdQBuAHQAIAA8ACAANAAsACAAMAAsACAATgAoAEkATgBEAEUAWAAoAF8AdABpAG0AZQBTAHAAYQBuACwAIAAxACwAIAA0ACkAKQApACwAXABuACAAIAAgACAAIAAgACAAIAAgACAAIAAgACAAIAAgACAAIAAgACAAIAAgACAAIAAgACAAIAAgACAAIAAgACAAIAAgACAAIAAgACAAIAAgACAAIAAgACAAIABfAHMAZQBjAG8AbgBkAHMALAAgAEkARgAoAF8AYwBvAGwAQwBvAHUAbgB0ACAAPAAgADUALAAgADAALAAgAE4AKABJAE4ARABFAFgAKABfAHQAaQBtAGUAUwBwAGEAbgAsACAAMQAsACAANQApACkAKQAsAFwAbgAgACAAIAAgACAAIAAgACAAIAAgACAAIAAgACAAIAAgACAAIAAgACAAIAAgACAAIAAgACAAIAAgACAAIAAgACAAIAAgACAAIAAgACAAIAAgACAAIAAgACAAXwBzAGkAZwBuACAAKgAgACgAXwBkAGEAeQBzACAAKwAgACgAXwBoAG8AdQByAHMAIAAvACAAMgA0ACkAIAArACAAKABfAG0AaQBuAHUAdABlAHMAIAAvACAAMQA0ADQAMAApACAAKwAgACgAXwBzAGUAYwBvAG4AZABzACAALwAgADgANgA0ADAAMAAp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IAAgACAAIABcAG4AIAAgACAAIAAgACAAIAAgAEIAWQBSAE8AVwAoAEYATgAuAE4AVQBMAEwASQBGAFkAKABUAGkAbQBlAFMAcABhAG4AXwBDADUAKQAsAFwAbgAgACAAIAAgACAAIAAgACAAIAAgACAAIABMAEEATQBCAEQAQQAoAF8AcgBvAHcALABcAG4AIAAgACAAIAAgACAAIAAgACAAIAAgACAAIAAgACAAIABmAG4AVABpAG0AZQBTAHAAYQBuACgAXwByAG8Adw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PAFUATgBEAF8AVABJAE0ARQBTAFAAQQBOAFwAbgBcAG4AUgBlAHQAdQByAG4AcwAgAGEAIABkAGUAYwBpAG0AYQBsACAAdABpAG0AZQBzAHAAYQBuACAAdgBhAGwAdQBlACAAcgBvAHUAbgBkAGUAZAAgAHQAbwAgAHQAaABlACAAcwBwAGUAYwBpAGYAaQBlAGQAIABwAHIAZQBjAGkAcwBpAG8AbgAgAG8AbgAgAGEAIABsAG8AdwAgAG8AcgBkAGUAcgAgAGMAbwBtAHAAbwBuAGUAbgB0AC4AXABuAFwAbgBBAHIAcgBhAHkAIABjAG8AbQBwAGEAdABpAGIAbABlADoAIABUAGkAbQBlAFMAcABhAG4AXwBE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FQAaQBtAGUAUwBwAGEAb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aQBtAGUAUwBwAGEAbgBfAEQAIAAgACAAIAAgACAAIAAgACAAfAAgAGQAZQBjAGkAbQBhAGwAIAB8ACAARABlAGMAaQBtAGEAbAAgAHQAaQBtAGUAcwBwAGEAbgAgAHcAaABlAHIAZQAgAGEAIABkAGEAeQAgAD0AIAAxAFwAbgBbAEwAbwB3AE8AcgBkAGUAcgBdACAAIAAgACAAIAAgACAAIAAgAHwAIABpAG4AdABlAGcAZQByACAAfAAgAEwAbwB3AGUAcwB0AC0AbwByAGQAZQByACAAYwBvAG0AcABvAG4AZQBuAHQALgAgAEQAZQBmAGEAdQBsAHQAcwAgAHQAbwAgAFMAZQBjAG8AbgBkAC4AXABuACAAIAAgACAAIAAgACAAIAAgACAAIAAgACAAIAAgACAAIAAgACAAfAAgAFsAMQAuAC4ANABdACAAIAB8ACAAMQA6ACAARABhAHkAXABuACAAIAAgACAAIAAgACAAIAAgACAAIAAgACAAIAAgACAAIAAgACAAfAAgACAAIAAgACAAIAAgACAAIAB8ACAAMgA6ACAASABvAHUAcgBcAG4AIAAgACAAIAAgACAAIAAgACAAIAAgACAAIAAgACAAIAAgACAAIAB8ACAAIAAgACAAIAAgACAAIAAgAHwAIAAzADoAIABNAGkAbgB1AHQAZQBcAG4AIAAgACAAIAAgACAAIAAgACAAIAAgACAAIAAgACAAIAAgACAAIAB8ACAAIAAgACAAIAAgACAAIAAgAHwAIAA0ADoAIABTAGUAYwBvAG4AZABcAG4AWwBQAHIAZQBjAGkAcwBpAG8AbgBdACAAIAAgACAAIAAgACAAIAB8ACAAaQBuAHQAZQBnAGUAcgAgAHwAIABTAGUAbABlAGMAdAAgAHAAcgBlAGMAaQBzAGkAbwBuACAAbABlAHYAZQBsAC4AXABuACAAIAAgACAAIAAgACAAIAAgACAAIAAgACAAIAAgACAAIAAgACAAfAAgAFsAMAAuAC4AOQBdACAAIAB8ACAARABlAGYAYQB1AGwAdABzACAAdABvACAAMAAuAFwAbgBbAFIAbwB1AG4AZABpAG4AZwBPAHYAZQByAHIAaQBkAGUAXQAgAHwAIABzAHcAaQB0AGMAaAAgACAAfAAgACAAMAA6ACAARABlAGYAYQB1AGwAdAAgAFcAaABlAG4AIABQAHIAZQBjAGkAcwBpAG8AbgAgAD0AIAAwACwAIAByAG8AdQBuAGQAcwAgAHQAbwAgAG4AZQBhAHIAZQBzAHQAIABzAGUAYwBvAG4AZAAgAGEAbgBkACAAdAByAHUAbgBjAGEAdABlAHMAIABhAHQAIABsAG8AdwAgAG8AcgBkAGUAcgAgAGMAbwBtAHAAbwBuAGUAbgB0AC4AXABuACAAIAAgACAAIAAgACAAIAAgACAAIAAgACAAIAAgACAAIAAgACAAfAAgACAAIAAgACAAIAAgACAAIAB8ACAAIAAgACAAIAAgACAAIAAgACAAIAAgACAAVwBoAGUAbgAgAFAAcgBlAGMAaQBzAGkAbwBuACAAPgAgADAALAAgAHIAbwB1AG4AZABzACAAdABvACAAbgBlAGEAcgBlAHMAdAAgAGEAdAAgAGwAbwB3ACAAbwByAGQAZQByACAAYwBvAG0AcABvAG4AZQBuAHQALgBcAG4AIAAgACAAIAAgACAAIAAgACAAIAAgACAAIAAgACAAIAAgACAAIAB8ACAAIAAgACAAIAAgACAAIAAgAHwAIAAgADEAOgAgAE4AZQBhAHIAZQBzAHQAIABBAGwAdwBhAHkAcwAgAHIAbwB1AG4AZAAgAHQAbwAgAG4AZQBhAHIAZQBzAHQAIABsAG8AdwAgAG8AcgBkAGUAcgAgAGMAbwBtAHAAbwBuAGUAbgB0AC4AXABuACAAIAAgACAAIAAgACAAIAAgACAAIAAgACAAIAAgACAAIAAgACAAfAAgACAAIAAgACAAIAAgACAAIAB8ACAALQAxADoAIABEAG8AdwBuACAAIAAgACAAQQBsAHcAYQB5AHMAIAByAG8AdQBuAGQAIABkAG8AdwBuACAAYQB0ACAAbABvAHcAIABvAHIAZABlAHIAIABjAG8AbQBwAG8AbgBlAG4AdA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SAE8AVQBOAEQAXwBUAEkATQBFAFMAUABBAE4AIAA9ACAATABBAE0AQgBEAEEAKABUAGkAbQBlAFMAcABhAG4AXwBEACwAIABbAEwAbwB3AE8AcgBkAGUAcgBdACwAIABbAFAAcgBlAGMAaQBzAGkAbwBuAF0ALAAgAFsAUgBvAHUAbgBkAGkAbgBnAE8AdgBlAHIAcgBpAGQAZQBdACwAXABuACAAIAAgACAATABFAFQAKABcAG4AIAAgACAAIAAgACAAIAAgAF8AbQBhAHgAUAByAGUAYwBpAHMAaQBvAG4ALAAgADkALABcAG4AIAAgACAAIAAgACAAIAAgAF8AcAByAGUAYwBpAHMAaQBvAG4ALAAgAEkARgAoAE4ATwBUACgASQBTAE4AVQBNAEIARQBSACgAUAByAGUAYwBpAHMAaQBvAG4AKQApACwAIAAwACwAXABuACAAIAAgACAAIAAgACAAIAAgACAAIAAgAEkARgAoAFAAcgBlAGMAaQBzAGkAbwBuACAAPAAgADAALAAgADAALABcAG4AIAAgACAAIAAgACAAIAAgACAAIAAgACAAIAAgACAAIABJAEYAKABQAHIAZQBjAGkAcwBpAG8AbgAgAD4AIABfAG0AYQB4AFAAcgBlAGMAaQBzAGkAbwBuACwAIABfAG0AYQB4AFAAcgBlAGMAaQBzAGkAbwBuACwAIABJAE4AVAAoAFAAcgBlAGMAaQBzAGkAbwBuACkAKQBcAG4AIAAgACAAIAAgACAAIAAgACAAIAAgACAAKQBcAG4AIAAgACAAIAAgACAAIAAgACkALABcAG4AXABuACAAIAAgACAAIAAgACAAIABfAGwAbwB3AE8AcgBkAGUAcgAsACAASQBGACgATgBPAFQAKABJAFMATgBVAE0AQgBFAFIAKABMAG8AdwBPAHIAZABlAHIAKQApACwAIAA0ACwAXABuACAAIAAgACAAIAAgACAAIAAgACAAIAAgAEkARgAoAEwAbwB3AE8AcgBkAGUAcgAgADwAIAAxACwAIAAxACwAXABuACAAIAAgACAAIAAgACAAIAAgACAAIAAgACAAIAAgACAASQBGACgATABvAHcATwByAGQAZQByACAAPgAgADQALAAgADQALAAgAEkATgBUACgATABvAHcATwByAGQAZQByACkAKQBcAG4AIAAgACAAIAAgACAAIAAgACAAIAAgACAAKQBcAG4AIAAgACAAIAAgACAAIAAgACkALABcAG4AIAAgACAAIAAgACAAIAAgAFwAbgAgACAAIAAgACAAIAAgACAAXwByAG8AdQBuAGQAaQBuAGcATwB2AGUAcgByAGkAZABlACwAIABGAE4ALgBDAE8ARQBSAEMARQAoAFIAbwB1AG4AZABpAG4AZwBPAHYAZQByAHIAaQBkAGUAKQAsAFwAbgAgACAAIAAgACAAIAAgACAALwAvACAAMQAgADoAIABzAHQAYQBuAGQAYQByAGQAIABtAGUAdABoAG8AZAAsACAAcgBvAHUAbgBkACAAdABvACAAbgBlAGEAcgBlAHMAdAAgAHMAZQBjAG8AbgBkACwAIAB0AHIAdQBuAGMAYQB0AGUAIAB0AG8AIABsAG8AdwAgAG8AcgBkAGUAcgAgAGMAbwBtAHAAbwBuAGUAbgB0AFwAbgAgACAAIAAgACAAIAAgACAALwAvACAAMgAgADoAIAByAG8AdQBuAGQAIAB0AG8AIABuAGUAYQByAGUAcwB0ACAAcAByAGUAYwBpAHMAaQBvAG4AIABhAHQAIABsAG8AdwAgAG8AcgBkAGUAcgAgAGMAbwBtAHAAbwBuAGUAbgB0AFwAbgAgACAAIAAgACAAIAAgACAALwAvACAAMwAgADoAIAByAG8AdQBuAGQAIABkAG8AdwBuACAAdABvACAAcAByAGUAYwBpAHMAaQBvAG4AIABhAHQAIABsAG8AdwAgAG8AcgBkAGUAcgAgAGMAbwBtAHAAbwBuAGUAbgB0AFwAbgAgACAAIAAgACAAIAAgACAAXwByAG8AdQBuAGQATQBlAHQAaABvAGQALAAgAEkARgAoACgAXwByAG8AdQBuAGQAaQBuAGcATwB2AGUAcgByAGkAZABlACAAPQAgADAAKQAgACoAIAAoAF8AcAByAGUAYwBpAHMAaQBvAG4AIAA9ACAAMAApACwAIAAxACwAXABuACAAIAAgACAAIAAgACAAIAAgACAAIAAgAEkARgAoAF8AcgBvAHUAbgBkAGkAbgBnAE8AdgBlAHIAcgBpAGQAZQAgAD4APQAgADAALAAgADIALABcAG4AIAAgACAAIAAgACAAIAAgACAAIAAgACAAIAAgACAAIABJAEYAKABfAHIAbwB1AG4AZABpAG4AZwBPAHYAZQByAHIAaQBkAGUAIAA8ACAAMAAsACAAMwAsACAAMQApAFwAbgAgACAAIAAgACAAIAAgACAAIAAgACAAIAApAFwAbgAgACAAIAAgACAAIAAgACAAKQAsAFwAbgAgACAAIAAgACAAIAAgACAAXABuACAAIAAgACAAIAAgACAAIABmAG4AUgBvAHUAbgBkAFcAaABvAGwAZQAsACAATABBAE0AQgBEAEEAKABfAHQAaQBtAGUAUwBwAGEAbgAsAFwAbgAgACAAIAAgACAAIAAgACAAIAAgACAAIABMAEUAVAAoAFwAbgAgACAAIAAgACAAIAAgACAAIAAgACAAIAAgACAAIAAgAF8AcgBvAHUAbgBkAFMAZQBjAG8AbgBkAHMALAAgAFIATwBVAE4ARAAoAF8AdABpAG0AZQBTAHAAYQBuACAAKgAgADgANgA0ADAAMAAsACAAMAApACwAXABuACAAIAAgACAAIAAgACAAIAAgACAAIAAgACAAIAAgACAAUwBXAEkAVABDAEgAKABfAGwAbwB3AE8AcgBkAGUAcgAsAFwAbgAgACAAIAAgACAAIAAgACAAIAAgACAAIAAgACAAIAAgACAAIAAgACAAMQAsACAAUgBPAFUATgBEAEQATwBXAE4AKABfAHIAbwB1AG4AZABTAGUAYwBvAG4AZABzACAALwAgADgANgA0ADAAMAAsACAAMAApACwAXABuACAAIAAgACAAIAAgACAAIAAgACAAIAAgACAAIAAgACAAIAAgACAAIAAyACwAIABSAE8AVQBOAEQARABPAFcATgAoAF8AcgBvAHUAbgBkAFMAZQBjAG8AbgBkAHMAIAAvACAAMwA2ADAAMAAsACAAMAApACAALwAgADIANAAsAFwAbgAgACAAIAAgACAAIAAgACAAIAAgACAAIAAgACAAIAAgACAAIAAgACAAMwAsACAAUgBPAFUATgBEAEQATwBXAE4AKABfAHIAbwB1AG4AZABTAGUAYwBvAG4AZABzACAALwAgADYAMAAsACAAMAApACAALwAgADEANAA0ADAALABcAG4AIAAgACAAIAAgACAAIAAgACAAIAAgACAAIAAgACAAIAAgACAAIAAgAF8AcgBvAHUAbgBkAFMAZQBjAG8AbgBkAHMAIAAvACAAOAA2ADQAMAAwAFwAbgAgACAAIAAgACAAIAAgACAAIAAgACAAIAAgACAAIAAgACkAXABuACAAIAAgACAAIAAgACAAIAAgACAAIAAgACkAXABuACAAIAAgACAAIAAgACAAIAApACwAXABuAFwAbgAgACAAIAAgACAAIAAgACAAZgBuAFIAbwB1AG4AZABOAGUAYQByAGUAcwB0ACwAIABMAEEATQBCAEQAQQAoAF8AdABpAG0AZQBTAHAAYQBuACwAXABuACAAIAAgACAAIAAgACAAIAAgACAAIAAgAFMAVwBJAFQAQwBIACgAXwBsAG8AdwBPAHIAZABlAHIALABcAG4AIAAgACAAIAAgACAAIAAgACAAIAAgACAAIAAgACAAIAAxACwAIABSAE8AVQBOAEQAKABfAHQAaQBtAGUAUwBwAGEAbgAsACAAXwBwAHIAZQBjAGkAcwBpAG8AbgApACwAXABuACAAIAAgACAAIAAgACAAIAAgACAAIAAgACAAIAAgACAAMgAsACAAUgBPAFUATgBEACgAXwB0AGkAbQBlAFMAcABhAG4AIAAqACAAMgA0ACwAIABfAHAAcgBlAGMAaQBzAGkAbwBuACkAIAAvACAAMgA0ACwAXABuACAAIAAgACAAIAAgACAAIAAgACAAIAAgACAAIAAgACAAMwAsACAAUgBPAFUATgBEACgAXwB0AGkAbQBlAFMAcABhAG4AIAAqACAAMQA0ADQAMAAsACAAXwBwAHIAZQBjAGkAcwBpAG8AbgApACAALwAgADEANAA0ADAALABcAG4AIAAgACAAIAAgACAAIAAgACAAIAAgACAAIAAgACAAIABSAE8AVQBOAEQAKABfAHQAaQBtAGUAUwBwAGEAbgAgACoAIAA4ADYANAAwADAALAAgAF8AcAByAGUAYwBpAHMAaQBvAG4AKQAgAC8AIAA4ADYANAAwADAAXABuACAAIAAgACAAIAAgACAAIAAgACAAIAAgACkAXABuACAAIAAgACAAIAAgACAAIAApACwAXABuAFwAbgAgACAAIAAgACAAIAAgACAAZgBuAFIAbwB1AG4AZABEAG8AdwBuACwAIABMAEEATQBCAEQAQQAoAF8AdABpAG0AZQBTAHAAYQBuACwAXABuACAAIAAgACAAIAAgACAAIAAgACAAIAAgAFMAVwBJAFQAQwBIACgAXwBsAG8AdwBPAHIAZABlAHIALABcAG4AIAAgACAAIAAgACAAIAAgACAAIAAgACAAIAAgACAAIAAxACwAIABSAE8AVQBOAEQARABPAFcATgAoAF8AdABpAG0AZQBTAHAAYQBuACwAIABfAHAAcgBlAGMAaQBzAGkAbwBuACkALABcAG4AIAAgACAAIAAgACAAIAAgACAAIAAgACAAIAAgACAAIAAyACwAIABSAE8AVQBOAEQARABPAFcATgAoAF8AdABpAG0AZQBTAHAAYQBuACAAKgAgADIANAAsACAAXwBwAHIAZQBjAGkAcwBpAG8AbgApACAALwAgADIANAAsAFwAbgAgACAAIAAgACAAIAAgACAAIAAgACAAIAAgACAAIAAgADMALAAgAFIATwBVAE4ARABEAE8AVwBOACgAXwB0AGkAbQBlAFMAcABhAG4AIAAqACAAMQA0ADQAMAAsACAAXwBwAHIAZQBjAGkAcwBpAG8AbgApACAALwAgADEANAA0ADAALABcAG4AIAAgACAAIAAgACAAIAAgACAAIAAgACAAIAAgACAAIABSAE8AVQBOAEQARABPAFcATgAoAF8AdABpAG0AZQBTAHAAYQBuACAAKgAgADgANgA0ADAAMAAsACAAXwBwAHIAZQBjAGkAcwBpAG8AbgApACAALwAgADgANgA0ADAAMABcAG4AIAAgACAAIAAgACAAIAAgACAAIAAgACAAKQBcAG4AIAAgACAAIAAgACAAIAAgACkALABcAG4AXABuACAAIAAgACAAIAAgACAAIABmAG4AUgBvAHUAbgBkAFQAaQBtAGUAUwBwAGEAbgAsACAATABBAE0AQgBEAEEAKABfAHQAaQBtAGUAUwBwAGEAbgAsAFwAbgAgACAAIAAgACAAIAAgACAAIAAgACAAIABJAEYAKABJAFMARQBSAFIATwBSACgAXwB0AGkAbQBlAFMAcABhAG4AKQAsACAAXwB0AGkAbQBlAFMAcABhAG4AIAAqACAAewAxAH0ALABcAG4AIAAgACAAIAAgACAAIAAgACAAIAAgACAAIAAgACAAIABJAEYAKABfAHQAaQBtAGUAUwBwAGEAbgAgAD0AIABcACIAXAAiACwAIABcACIAXAAiACwAXABuACAAIAAgACAAIAAgACAAIAAgACAAIAAgACAAIAAgACAAIAAgACAAIABJAEYAKABOAE8AVAAoAEkAUwBOAFUATQBCAEUAUgAoAF8AdABpAG0AZQBTAHAAYQBuACkAKQAsACAAewAjAFYAQQBMAFUARQAhAH0ALABcAG4AIAAgACAAIAAgACAAIAAgACAAIAAgACAAIAAgACAAIAAgACAAIAAgACAAIAAgACAASQBGACgAXwB0AGkAbQBlAFMAcABhAG4AIAA9ACAAMAAsACAAMAAsAFwAbgAgACAAIAAgACAAIAAgACAAIAAgACAAIAAgACAAIAAgACAAIAAgACAAIAAgACAAIAAgACAAIAAgAFMAVwBJAFQAQwBIACgAXwByAG8AdQBuAGQATQBlAHQAaABvAGQALABcAG4AIAAgACAAIAAgACAAIAAgACAAIAAgACAAIAAgACAAIAAgACAAIAAgACAAIAAgACAAIAAgACAAIAAgACAAIAAgADIALAAgAGYAbgBSAG8AdQBuAGQATgBlAGEAcgBlAHMAdAAoAF8AdABpAG0AZQBTAHAAYQBuACkALABcAG4AIAAgACAAIAAgACAAIAAgACAAIAAgACAAIAAgACAAIAAgACAAIAAgACAAIAAgACAAIAAgACAAIAAgACAAIAAgADMALAAgAGYAbgBSAG8AdQBuAGQARABvAHcAbgAoAF8AdABpAG0AZQBTAHAAYQBuACkALABcAG4AIAAgACAAIAAgACAAIAAgACAAIAAgACAAIAAgACAAIAAgACAAIAAgACAAIAAgACAAIAAgACAAIAAgACAAIAAgAGYAbgBSAG8AdQBuAGQAVwBoAG8AbABlACgAXwB0AGkAbQBlAFMAcABhAG4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XABuACAAIAAgACAAIAAgACAAIABNAEEAUAAoAEYATgAuAE4AVQBMAEwASQBGAFkAKABUAGkAbQBlAFMAcABhAG4AXwBEACkALABcAG4AIAAgACAAIAAgACAAIAAgACAAIAAgACAATABBAE0AQgBEAEEAKABfAGUAbABlAG0AZQBuAHQALABcAG4AIAAgACAAIAAgACAAIAAgACAAIAAgACAAIAAgACAAIABmAG4AUgBvAHUAbgBkAFQAaQBtAGUAUwBwAGEAbgAoAF8AZQBsAGUAbQBlAG4Ad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JAE0ARQBTAFAAQQBOAF8AVABPAF8ARABIAE0AUwBcAG4AXABuAFIAZQB0AHUAcgBuAHMAIABhACAAcwBlAHgAYQBnAGUAcwBpAG0AYQBsACAAYwBvAG0AcABsAGkAYwBhAHQAaQBvAG4AIABmAHIAbwBtACAAYQAgAGQAZQBjAGkAbQBhAGwAIAB0AGkAbQBlAHMAcABhAG4AIABlAHgAcAByAGUAcwBzAGUAZAAgAGYAcgBvAG0AIAB0AGgAZQAgAHMAcABlAGMAaQBmAGkAZQBkACAAaABpAGcAaAAgAHQAbwAgAGwAbwB3ACAAbwByAGQAZQByACAAYwBvAG0AcABvAG4AZQBuAHQAcwAuAFwAbgBcAG4AQQByAHIAYQB5ACAAYwBvAG0AcABhAHQAaQBiAGwAZQA6ACAAVABpAG0AZQBTAHAAYQBuAF8ARA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kAGUAYwBpAG0AYQBsACAAWwAwAC4ALgBdACAAIAAgACAAfAAgAEQAYQB5AHMAXABuACAAMwAgAHwAIABkAGUAYwBpAG0AYQBsACAAWwAwAC4ALgAyADQAXQAgACAAfAAgAEgAbwB1AHIAcwBcAG4AIAA0ACAAfAAgAGQAZQBjAGkAbQBhAGwAIABbADAALgAuADYAMABdACAAIAB8ACAATQBpAG4AdQB0AGUAcwBcAG4AIAA1ACAAfAAgAGQAZQBjAGkAbQBhAGwAIABbADAALgAuADYAMAApACAAIAB8ACAAUwBlAGMAbwBuAGQ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aQBtAGUAUwBwAGEAbgBfAEQAIAAgACAAIAAgACAAIAAgACAAfAAgAGQAZQBjAGkAbQBhAGwAIAB8ACAARABlAGMAaQBtAGEAbAAgAHQAaQBtAGUAcwBwAGEAbgAgAHcAaABlAHIAZQAgAGEAIABkAGEAeQAgAD0AIAAxAFwAbgBbAEgAaQBnAGgATwByAGQAZQByAF0AIAAgACAAIAAgACAAIAAgAHwAIABpAG4AdABlAGcAZQByACAAfAAgAEgAaQBnAGgAZQBzAHQALQBvAHIAZABlAHIAIABjAG8AbQBwAG8AbgBlAG4AdAAuACAARABlAGYAYQB1AGwAdABzACAAdABvACAARABhAHkALgBcAG4AIAAgACAAIAAgACAAIAAgACAAIAAgACAAIAAgACAAIAAgACAAIAB8ACAAWwAxAC4ALgA0AF0AIAAgAHwAIAAgADEAIAAtACAARABhAHkAXABuACAAIAAgACAAIAAgACAAIAAgACAAIAAgACAAIAAgACAAIAAgACAAfAAgACAAIAAgACAAIAAgACAAIAB8ACAAIAAyACAALQAgAEgAbwB1AHIAXABuACAAIAAgACAAIAAgACAAIAAgACAAIAAgACAAIAAgACAAIAAgACAAfAAgACAAIAAgACAAIAAgACAAIAB8ACAAIAAzACAALQAgAE0AaQBuAHUAdABlAFwAbgAgACAAIAAgACAAIAAgACAAIAAgACAAIAAgACAAIAAgACAAIAAgAHwAIAAgACAAIAAgACAAIAAgACAAfAAgACAANAAgAC0AIABTAGUAYwBvAG4AZABcAG4AWwBMAG8AdwBPAHIAZABlAHIAXQAgACAAIAAgACAAIAAgACAAIAB8ACAAaQBuAHQAZQBnAGUAcgAgAHwAIABMAG8AdwBlAHMAdAAtAG8AcgBkAGUAcgAgAGMAbwBtAHAAbwBuAGUAbgB0AC4AIABEAGUAZgBhAHUAbAB0AHMAIAB0AG8AIABTAGUAYwBvAG4AZAAuAFwAbgAgACAAIAAgACAAIAAgACAAIAAgACAAIAAgACAAIAAgACAAIAAgAHwAIABbADEALgAuADQAXQAgACAAfAAgACAAMQA6ACAARABhAHkAXABuACAAIAAgACAAIAAgACAAIAAgACAAIAAgACAAIAAgACAAIAAgACAAfAAgACAAIAAgACAAIAAgACAAIAB8ACAAIAAyADoAIABIAG8AdQByAFwAbgAgACAAIAAgACAAIAAgACAAIAAgACAAIAAgACAAIAAgACAAIAAgAHwAIAAgACAAIAAgACAAIAAgACAAfAAgACAAMwA6ACAATQBpAG4AdQB0AGUAXABuACAAIAAgACAAIAAgACAAIAAgACAAIAAgACAAIAAgACAAIAAgACAAfAAgACAAIAAgACAAIAAgACAAIAB8ACAAIAA0ADoAIABTAGUAYwBvAG4AZABcAG4AWwBQAHIAZQBjAGkAcwBpAG8AbgBdACAAIAAgACAAIAAgACAAIAB8ACAAaQBuAHQAZQBnAGUAcgAgAHwAIABTAGUAbABlAGMAdAAgAHAAcgBlAGMAaQBzAGkAbwBuACAAbABlAHYAZQBsAC4AXABuACAAIAAgACAAIAAgACAAIAAgACAAIAAgACAAIAAgACAAIAAgACAAfAAgAFsAMAAuAC4AOQBdACAAIAB8ACAARABlAGYAYQB1AGwAdABzACAAdABvACAAYQAgAG0AYQB4AGkAbQB1AG0AIABwAHIAZQBjAGkAcwBpAG8AbgAgAG8AZgAgADkALgBcAG4AWwBSAG8AdQBuAGQAaQBuAGcATwB2AGUAcgByAGkAZABlAF0AIAB8ACAAcwB3AGkAdABjAGgAIAAgAHwAIAAgADAAOgAgAEQAZQBmAGEAdQBsAHQAIABXAGgAZQBuACAAUAByAGUAYwBpAHMAaQBvAG4AIAA9ACAAMAAsACAAcgBvAHUAbgBkAHMAIAB0AG8AIABuAGUAYQByAGUAcwB0ACAAcwBlAGMAbwBuAGQAIABhAG4AZAAgAHQAcgB1AG4AYwBhAHQAZQBzACAAYQB0ACAAbABvAHcAIABvAHIAZABlAHIAIABjAG8AbQBwAG8AbgBlAG4AdAAuAFwAbgAgACAAIAAgACAAIAAgACAAIAAgACAAIAAgACAAIAAgACAAIAAgAHwAIAAgACAAIAAgACAAIAAgACAAfAAgACAAIAAgACAAIAAgACAAIAAgACAAIAAgAFcAaABlAG4AIABQAHIAZQBjAGkAcwBpAG8AbgAgAD4AIAAwACwAIAByAG8AdQBuAGQAcwAgAHQAbwAgAG4AZQBhAHIAZQBzAHQAIABhAHQAIABsAG8AdwAgAG8AcgBkAGUAcgAgAGMAbwBtAHAAbwBuAGUAbgB0AC4AXABuACAAIAAgACAAIAAgACAAIAAgACAAIAAgACAAIAAgACAAIAAgACAAfAAgACAAIAAgACAAIAAgACAAIAB8ACAAIAAxADoAIABOAGUAYQByAGUAcwB0ACAAQQBsAHcAYQB5AHMAIAByAG8AdQBuAGQAIAB0AG8AIABuAGUAYQByAGUAcwB0ACAAbABvAHcAIABvAHIAZABlAHIAIABjAG8AbQBwAG8AbgBlAG4AdAAuAFwAbgAgACAAIAAgACAAIAAgACAAIAAgACAAIAAgACAAIAAgACAAIAAgAHwAIAAgACAAIAAgACAAIAAgACAAfAAgAC0AMQA6ACAARABvAHcAbgAgACAAIAAgAEEAbAB3AGEAeQBzACAAcgBvAHUAbgBkACAAZABvAHcAbgAgAGEAdAAgAGwAbwB3ACAAbwByAGQAZQByACAAYwBvAG0AcABvAG4AZQBuAHQ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ABJAE0ARQBTAFAAQQBOAF8AVABPAF8ARABIAE0AUwAgAD0AIABMAEEATQBCAEQAQQAoAFQAaQBtAGUAUwBwAGEAbgBfAEQALAAgAFsASABpAGcAaABPAHIAZABlAHIAXQAsACAAWwBMAG8AdwBPAHIAZABlAHIAXQAsACAAWwBQAHIAZQBjAGkAcwBpAG8AbgBdACwAIABbAFIAbwB1AG4AZABpAG4AZwBPAHYAZQByAHIAaQBkAGUAXQAsAFwAbgAgACAAIAAgAEwARQBUACgAXABuACAAIAAgACAAIAAgACAAIABfAG0AYQB4AFAAcgBlAGMAaQBzAGkAbwBuACwAIAA5ACwAXABuACAAIAAgACAAIAAgACAAIABfAHAAcgBlAGMAaQBzAGkAbwBuACwAIABJAEYAKABOAE8AVAAoAEkAUwBOAFUATQBCAEUAUgAoAFAAcgBlAGMAaQBzAGkAbwBuACkAKQAsACAAXwBtAGEAeABQAHIAZQBjAGkAcwBpAG8AbgAsAFwAbgAgACAAIAAgACAAIAAgACAAIAAgACAAIABJAEYAKABQAHIAZQBjAGkAcwBpAG8AbgAgADwAIAAwACwAIAAwACwAXABuACAAIAAgACAAIAAgACAAIAAgACAAIAAgACAAIAAgACAASQBGACgAUAByAGUAYwBpAHMAaQBvAG4AIAA+ACAAXwBtAGEAeABQAHIAZQBjAGkAcwBpAG8AbgAsACAAXwBtAGEAeABQAHIAZQBjAGkAcwBpAG8AbgAsACAASQBOAFQAKABQAHIAZQBjAGkAcwBpAG8AbgApACkAXABuACAAIAAgACAAIAAgACAAIAAgACAAIAAgACkAXABuACAAIAAgACAAIAAgACAAIAApACwAXABuAFwAbgAgACAAIAAgACAAIAAgACAAXwBsAG8AdwBPAHIAZABlAHIALAAgAEkARgAoAE4ATwBUACgASQBTAE4AVQBNAEIARQBSACgATABvAHcATwByAGQAZQByACkAKQAsACAANAAsAFwAbgAgACAAIAAgACAAIAAgACAAIAAgACAAIABJAEYAKABMAG8AdwBPAHIAZABlAHIAIAA8ACAAMQAsACAAMQAsAFwAbgAgACAAIAAgACAAIAAgACAAIAAgACAAIAAgACAAIAAgAEkARgAoAEwAbwB3AE8AcgBkAGUAcgAgAD4AIAA0ACwAIAA0ACwAIABJAE4AVAAoAEwAbwB3AE8AcgBkAGUAcgApACkAXABuACAAIAAgACAAIAAgACAAIAAgACAAIAAgACkAXABuACAAIAAgACAAIAAgACAAIAApACwAXABuAFwAbgAgACAAIAAgACAAIAAgACAAXwBoAGkAZwBoAE8AcgBkAGUAcgAsACAATABFAFQAKABcAG4AIAAgACAAIAAgACAAIAAgACAAIAAgACAAXwBoAGkAZwBoACwAIABJAEYAKABOAE8AVAAoAEkAUwBOAFUATQBCAEUAUgAoAEgAaQBnAGgATwByAGQAZQByACkAKQAsACAAMQAsAFwAbgAgACAAIAAgACAAIAAgACAAIAAgACAAIAAgACAAIAAgAEkARgAoAEgAaQBnAGgATwByAGQAZQByACAAPAAgADEALAAgADEALABcAG4AIAAgACAAIAAgACAAIAAgACAAIAAgACAAIAAgACAAIAAgACAAIAAgAEkARgAoAEgAaQBnAGgATwByAGQAZQByACAAPgAgADQALAAgADQALAAgAEkATgBUACgASABpAGcAaABPAHIAZABlAHIAKQApAFwAbgAgACAAIAAgACAAIAAgACAAIAAgACAAIAAgACAAIAAgACkAXABuACAAIAAgACAAIAAgACAAIAAgACAAIAAgACkALABcAG4AIAAgACAAIAAgACAAIAAgACAAIAAgACAASQBGACgAXwBoAGkAZwBoACAAPgAgAF8AbABvAHcATwByAGQAZQByACwAIABfAGwAbwB3AE8AcgBkAGUAcgAsACAAXwBoAGkAZwBoACkAXABuACAAIAAgACAAIAAgACAAIAApACwAXABuACAAIAAgACAAIAAgACAAIABcAG4AIAAgACAAIAAgACAAIAAgAF8AcgBvAHUAbgBkAGkAbgBnAE8AdgBlAHIAcgBpAGQAZQAsACAARgBOAC4AQwBPAEUAUgBDAEUAKABSAG8AdQBuAGQAaQBuAGcATwB2AGUAcgByAGkAZABlACkALABcAG4AIAAgACAAIAAgACAAIAAgAC8ALwAgADEAIAA6ACAAcwB0AGEAbgBkAGEAcgBkACAAbQBlAHQAaABvAGQALAAgAHIAbwB1AG4AZAAgAHQAbwAgAG4AZQBhAHIAZQBzAHQAIABzAGUAYwBvAG4AZAAsACAAdAByAHUAbgBjAGEAdABlACAAdABvACAAbABvAHcAIABvAHIAZABlAHIAIABjAG8AbQBwAG8AbgBlAG4AdABcAG4AIAAgACAAIAAgACAAIAAgAC8ALwAgADIAIAA6ACAAcgBvAHUAbgBkACAAdABvACAAbgBlAGEAcgBlAHMAdAAgAHAAcgBlAGMAaQBzAGkAbwBuACAAYQB0ACAAbABvAHcAIABvAHIAZABlAHIAIABjAG8AbQBwAG8AbgBlAG4AdABcAG4AIAAgACAAIAAgACAAIAAgAC8ALwAgADMAIAA6ACAAcgBvAHUAbgBkACAAZABvAHcAbgAgAHQAbwAgAHAAcgBlAGMAaQBzAGkAbwBuACAAYQB0ACAAbABvAHcAIABvAHIAZABlAHIAIABjAG8AbQBwAG8AbgBlAG4AdABcAG4AIAAgACAAIAAgACAAIAAgAF8AcgBvAHUAbgBkAE0AZQB0AGgAbwBkACwAIABJAEYAKAAoAF8AcgBvAHUAbgBkAGkAbgBnAE8AdgBlAHIAcgBpAGQAZQAgAD0AIAAwACkAIAAqACAAKABfAHAAcgBlAGMAaQBzAGkAbwBuACAAPQAgADAAKQAsACAAMQAsAFwAbgAgACAAIAAgACAAIAAgACAAIAAgACAAIABJAEYAKABfAHIAbwB1AG4AZABpAG4AZwBPAHYAZQByAHIAaQBkAGUAIAA+AD0AIAAwACwAIAAyACwAXABuACAAIAAgACAAIAAgACAAIAAgACAAIAAgACAAIAAgACAASQBGACgAXwByAG8AdQBuAGQAaQBuAGcATwB2AGUAcgByAGkAZABlACAAPAAgADAALAAgADMALAAgADEAKQBcAG4AIAAgACAAIAAgACAAIAAgACAAIAAgACAAKQBcAG4AIAAgACAAIAAgACAAIAAgACkALABcAG4AXABuACAAIAAgACAAIAAgACAAIABfAGMAbwBtAHAAbwBuAGUAbgB0AE0AbwBkAHMALAAgAHsAMQAsACAAMgA0ACwAIAA2ADAALAAgADYAMAB9ACwAXABuACAAIAAgACAAIAAgACAAIAAgACAAIAAgACAAIAAgACAAXABuACAAIAAgACAAIAAgACAAIABmAG4AWgBlAHIAbwBDAG8AbQBwAGwAaQBjAGEAdABpAG8AbgAsACAATABBAE0AQgBEAEEAKABcAG4AIAAgACAAIAAgACAAIAAgACAAIAAgACAATABFAFQAKABcAG4AIAAgACAAIAAgACAAIAAgACAAIAAgACAAIAAgACAAIABfAGkAbgBkAGUAeAAsACAAewAxACwAIAAyACwAIAAzACwAIAA0ACwAIAA1AH0ALABcAG4AIAAgACAAIAAgACAAIAAgACAAIAAgACAAIAAgACAAIABNAEEAUAAoAF8AaQBuAGQAZQB4ACwAXABuACAAIAAgACAAIAAgACAAIAAgACAAIAAgACAAIAAgACAAIAAgACAAIABMAEEATQBCAEQAQQAoAF8AbgAsAFwAbgAgACAAIAAgACAAIAAgACAAIAAgACAAIAAgACAAIAAgACAAIAAgACAAIAAgACAAIABJAEYAKABfAG4AIAA9ACAAMQAsACAAMAAsAFwAbgAgACAAIAAgACAAIAAgACAAIAAgACAAIAAgACAAIAAgACAAIAAgACAAIAAgACAAIAAgACAAIAAgAEkARgAoAF8AbgAgAC0AIAAxACAAPAAgAF8AaABpAGcAaABPAHIAZABlAHIALAAgAFwAIgBcACIALABcAG4AIAAgACAAIAAgACAAIAAgACAAIAAgACAAIAAgACAAIAAgACAAIAAgACAAIAAgACAAIAAgACAAIAAgACAAIAAgAEkARgAoAF8AbgAgAC0AIAAxACAAPgAgAF8AbABvAHcATwByAGQAZQByACwAIABcACIAXAAiACwAIAAw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mAG4AUgBlAHMAbwBsAHYAZQBXAGgAbwBsAGUALAAgAEwAQQBNAEIARABBACgAXwBhAGIAcwBUAGkAbQBlAFMAcABhAG4ALABcAG4AIAAgACAAIAAgACAAIAAgACAAIAAgACAATABFAFQAKABcAG4AIAAgACAAIAAgACAAIAAgACAAIAAgACAAIAAgACAAIABfAGkAbgBkAGUAeAAsACAAewAxACwAIAAyACwAIAAzACwAIAA0AH0ALABcAG4AIAAgACAAIAAgACAAIAAgACAAIAAgACAAIAAgACAAIABfAHIAbwB1AG4AZABXAGgAbwBsAGUALAAgAFIARQBEAFUAQwBFACgASABTAFQAQQBDAEsAKAAwACwAIABfAGEAYgBzAFQAaQBtAGUAUwBwAGEAbgApACwAIABfAGkAbgBkAGUAeAAsAFwAbgAgACAAIAAgACAAIAAgACAAIAAgACAAIAAgACAAIAAgACAAIAAgACAATABBAE0AQgBEAEEAKABfAGEAYwBjACwAIABfAGMAdQByAHIALABcAG4AIAAgACAAIAAgACAAIAAgACAAIAAgACAAIAAgACAAIAAgACAAIAAgACAAIAAgACAATABFAFQAKABcAG4AIAAgACAAIAAgACAAIAAgACAAIAAgACAAIAAgACAAIAAgACAAIAAgACAAIAAgACAAIAAgACAAIABfAG0AbwBkAHUAbAB1AHMALAAgAEkATgBEAEUAWAAoAF8AYwBvAG0AcABvAG4AZQBuAHQATQBvAGQAcwAsACAAMQAsACAAXwBjAHUAcgByACkALABcAG4AIAAgACAAIAAgACAAIAAgACAAIAAgACAAIAAgACAAIAAgACAAIAAgACAAIAAgACAAIAAgACAAIABfAHAAcgBlAHYAUgBlAG0AYQBpAG4AZABlAHIALAAgAEkATgBEAEUAWAAoAF8AYQBjAGMALAAgADEALAAgAF8AYwB1AHIAcgAgACsAIAAxACkALABcAG4AIAAgACAAIAAgACAAIAAgACAAIAAgACAAIAAgACAAIAAgACAAIAAgACAAIAAgACAAIAAgACAAIABfAHQAaABpAHMAUgBlAG0AYQBpAG4AZABlAHIALAAgAF8AcAByAGUAdgBSAGUAbQBhAGkAbgBkAGUAcgAgACoAIABfAG0AbwBkAHUAbAB1AHMALABcAG4AIAAgACAAIAAgACAAIAAgACAAIAAgACAAIAAgACAAIAAgACAAIAAgACAAIAAgACAAIAAgACAAIABJAEYAKABfAGMAdQByAHIAIAA8ACAAXwBoAGkAZwBoAE8AcgBkAGUAcgAsACAASABTAFQAQQBDAEsAKABEAFIATwBQACgAXwBhAGMAYwAsACAALAAgAC0AMQApACwAIAAwACwAIABfAHQAaABpAHMAUgBlAG0AYQBpAG4AZABlAHIAKQAsAFwAbgAgACAAIAAgACAAIAAgACAAIAAgACAAIAAgACAAIAAgACAAIAAgACAAIAAgACAAIAAgACAAIAAgACAAIAAgACAASQBGACgAXwBjAHUAcgByACAAPQAgADQALABcAG4AIAAgACAAIAAgACAAIAAgACAAIAAgACAAIAAgACAAIAAgACAAIAAgACAAIAAgACAAIAAgACAAIAAgACAAIAAgACAAIAAgACAATABFAFQAKABcAG4AIAAgACAAIAAgACAAIAAgACAAIAAgACAAIAAgACAAIAAgACAAIAAgACAAIAAgACAAIAAgACAAIAAgACAAIAAgACAAIAAgACAAIAAgACAAIABfAHMAZQBjAG8AbgBkAEMAbwBtAHAAbwBuAGUAbgB0ACwAIABSAE8AVQBOAEQAKABfAHQAaABpAHMAUgBlAG0AYQBpAG4AZABlAHIALAAgADAAKQAsAFwAbgAgACAAIAAgACAAIAAgACAAIAAgACAAIAAgACAAIAAgACAAIAAgACAAIAAgACAAIAAgACAAIAAgACAAIAAgACAAIAAgACAAIAAgACAAIAAgAEgAUwBUAEEAQwBLACgARABSAE8AUAAoAF8AYQBjAGMALAAgACwAIAAtADEAKQAsACAAXwBzAGUAYwBvAG4AZABDAG8AbQBwAG8AbgBlAG4AdAApAFwAbgAgACAAIAAgACAAIAAgACAAIAAgACAAIAAgACAAIAAgACAAIAAgACAAIAAgACAAIAAgACAAIAAgACAAIAAgACAAIAAgACAAIAApACwAXABuACAAIAAgACAAIAAgACAAIAAgACAAIAAgACAAIAAgACAAIAAgACAAIAAgACAAIAAgACAAIAAgACAAIAAgACAAIAAgACAAIAAgAEwARQBUACgAXABuACAAIAAgACAAIAAgACAAIAAgACAAIAAgACAAIAAgACAAIAAgACAAIAAgACAAIAAgACAAIAAgACAAIAAgACAAIAAgACAAIAAgACAAIAAgACAAXwBjAG8AbQBwAG8AbgBlAG4AdAAsACAASQBOAFQAKABfAHQAaABpAHMAUgBlAG0AYQBpAG4AZABlAHIAKQAsAFwAbgAgACAAIAAgACAAIAAgACAAIAAgACAAIAAgACAAIAAgACAAIAAgACAAIAAgACAAIAAgACAAIAAgACAAIAAgACAAIAAgACAAIAAgACAAIAAgAF8AbgBlAHgAdABSAGUAbQBhAGkAbgBkAGUAcgAsACAAXwB0AGgAaQBzAFIAZQBtAGEAaQBuAGQAZQByACAALQAgAF8AYwBvAG0AcABvAG4AZQBuAHQALABcAG4AIAAgACAAIAAgACAAIAAgACAAIAAgACAAIAAgACAAIAAgACAAIAAgACAAIAAgACAAIAAgACAAIAAgACAAIAAgACAAIAAgACAAIAAgACAAIABIAFMAVABBAEMASwAoAEQAUgBPAFAAKABfAGEAYwBjACwAIAAsACAALQAxACkALAAgAF8AYwBvAG0AcABvAG4AZQBuAHQALAAgAF8AbgBlAHgAdABSAGUAbQBhAGkAbgBkAGUAcg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CwAXABuACAAIAAgACAAIAAgACAAIAAgACAAIAAgACAAIAAgACAARABSAE8AUAAoAF8AcgBvAHUAbgBkAFcAaABvAGwAZQAsACAALAAgADEAKQBcAG4AIAAgACAAIAAgACAAIAAgACAAIAAgACAAKQBcAG4AIAAgACAAIAAgACAAIAAgACkALABcAG4AXABuACAAIAAgACAAIAAgACAAIABmAG4AUgBlAHMAbwBsAHYAZQBGAHIAYQBjAHQAaQBvAG4AYQBsACwAIABMAEEATQBCAEQAQQAoAF8AYQBiAHMAVABpAG0AZQBTAHAAYQBuACwAXABuACAAIAAgACAAIAAgACAAIAAgACAAIAAgAEwARQBUACgAXABuACAAIAAgACAAIAAgACAAIAAgACAAIAAgACAAIAAgACAAXwBpAG4AZABlAHgALAAgAHsAMQAsACAAMgAsACAAMwAsACAANAB9ACwAXABuACAAIAAgACAAIAAgACAAIAAgACAAIAAgACAAIAAgACAAXwByAG8AdQBuAGQARgByAGEAYwAsACAAUgBFAEQAVQBDAEUAKABIAFMAVABBAEMASwAoADAALAAgAF8AYQBiAHMAVABpAG0AZQBTAHAAYQBuACkALAAgAF8AaQBuAGQAZQB4ACwAXABuACAAIAAgACAAIAAgACAAIAAgACAAIAAgACAAIAAgACAAIAAgACAAIABMAEEATQBCAEQAQQAoAF8AYQBjAGMALAAgAF8AYwB1AHIAcgAsAFwAbgAgACAAIAAgACAAIAAgACAAIAAgACAAIAAgACAAIAAgACAAIAAgACAAIAAgACAAIABJAEYAKABfAGMAdQByAHIAIAA+ACAAXwBsAG8AdwBPAHIAZABlAHIALAAgAEgAUwBUAEEAQwBLACgAXwBhAGMAYwAsACAAMAApACwAXABuACAAIAAgACAAIAAgACAAIAAgACAAIAAgACAAIAAgACAAIAAgACAAIAAgACAAIAAgACAAIAAgACAATABFAFQAKABcAG4AIAAgACAAIAAgACAAIAAgACAAIAAgACAAIAAgACAAIAAgACAAIAAgACAAIAAgACAAIAAgACAAIAAgACAAIAAgAF8AbQBvAGQAdQBsAHUAcwAsACAASQBOAEQARQBYACgAXwBjAG8AbQBwAG8AbgBlAG4AdABNAG8AZABzACwAIAAxACwAIABfAGMAdQByAHIAKQAsAFwAbgAgACAAIAAgACAAIAAgACAAIAAgACAAIAAgACAAIAAgACAAIAAgACAAIAAgACAAIAAgACAAIAAgACAAIAAgACAAXwBwAHIAZQB2AFIAZQBtAGEAaQBuAGQAZQByACwAIABUAEEASwBFACgAXwBhAGMAYwAsACAAMQAsACAALQAxACkALABcAG4AIAAgACAAIAAgACAAIAAgACAAIAAgACAAIAAgACAAIAAgACAAIAAgACAAIAAgACAAIAAgACAAIAAgACAAIAAgAF8AdABoAGkAcwBSAGUAbQBhAGkAbgBkAGUAcgAsACAAXwBwAHIAZQB2AFIAZQBtAGEAaQBuAGQAZQByACAAKgAgAF8AbQBvAGQAdQBsAHUAcwAsAFwAbgAgACAAIAAgACAAIAAgACAAIAAgACAAIAAgACAAIAAgACAAIAAgACAAIAAgACAAIAAgACAAIAAgACAAIAAgACAASQBGACgAXwBjAHUAcgByACAAPAAgAF8AaABpAGcAaABPAHIAZABlAHIALAAgAEgAUwBUAEEAQwBLACgARABSAE8AUAAoAF8AYQBjAGMALAAgACwAIAAtADEAKQAsACAAMAAsACAAXwB0AGgAaQBzAFIAZQBtAGEAaQBuAGQAZQByACkALABcAG4AIAAgACAAIAAgACAAIAAgACAAIAAgACAAIAAgACAAIAAgACAAIAAgACAAIAAgACAAIAAgACAAIAAgACAAIAAgACAAIAAgACAASQBGACgAXwBjAHUAcgByACAAPQAgAF8AbABvAHcATwByAGQAZQByACwAXABuACAAIAAgACAAIAAgACAAIAAgACAAIAAgACAAIAAgACAAIAAgACAAIAAgACAAIAAgACAAIAAgACAAIAAgACAAIAAgACAAIAAgACAAIAAgACAATABFAFQAKABcAG4AIAAgACAAIAAgACAAIAAgACAAIAAgACAAIAAgACAAIAAgACAAIAAgACAAIAAgACAAIAAgACAAIAAgACAAIAAgACAAIAAgACAAIAAgACAAIAAgACAAIAAgAF8AbABvAHcAQwBvAG0AcABvAG4AZQBuAHQALAAgAEkARgAoAF8AcgBvAHUAbgBkAE0AZQB0AGgAbwBkACAAPQAgADMALABcAG4AIAAgACAAIAAgACAAIAAgACAAIAAgACAAIAAgACAAIAAgACAAIAAgACAAIAAgACAAIAAgACAAIAAgACAAIAAgACAAIAAgACAAIAAgACAAIAAgACAAIAAgACAAIAAgACAAUgBPAFUATgBEAEQATwBXAE4AKABfAHQAaABpAHMAUgBlAG0AYQBpAG4AZABlAHIALAAgAF8AcAByAGUAYwBpAHMAaQBvAG4AKQAsAFwAbgAgACAAIAAgACAAIAAgACAAIAAgACAAIAAgACAAIAAgACAAIAAgACAAIAAgACAAIAAgACAAIAAgACAAIAAgACAAIAAgACAAIAAgACAAIAAgACAAIAAgACAAIAAgACAAIABSAE8AVQBOAEQAKABfAHQAaABpAHMAUgBlAG0AYQBpAG4AZABlAHIALAAgAF8AcAByAGUAYwBpAHMAaQBvAG4AKQBcAG4AIAAgACAAIAAgACAAIAAgACAAIAAgACAAIAAgACAAIAAgACAAIAAgACAAIAAgACAAIAAgACAAIAAgACAAIAAgACAAIAAgACAAIAAgACAAIAAgACAAIAAgACkALABcAG4AIAAgACAAIAAgACAAIAAgACAAIAAgACAAIAAgACAAIAAgACAAIAAgACAAIAAgACAAIAAgACAAIAAgACAAIAAgACAAIAAgACAAIAAgACAAIAAgACAAIAAgAEgAUwBUAEEAQwBLACgARABSAE8AUAAoAF8AYQBjAGMALAAgACwAIAAtADEAKQAsACAAXwBsAG8AdwBDAG8AbQBwAG8AbgBlAG4AdAApAFwAbgAgACAAIAAgACAAIAAgACAAIAAgACAAIAAgACAAIAAgACAAIAAgACAAIAAgACAAIAAgACAAIAAgACAAIAAgACAAIAAgACAAIAAgACAAIAAgACkALABcAG4AIAAgACAAIAAgACAAIAAgACAAIAAgACAAIAAgACAAIAAgACAAIAAgACAAIAAgACAAIAAgACAAIAAgACAAIAAgACAAIAAgACAAIAAgACAAIABMAEUAVAAoAFwAbgAgACAAIAAgACAAIAAgACAAIAAgACAAIAAgACAAIAAgACAAIAAgACAAIAAgACAAIAAgACAAIAAgACAAIAAgACAAIAAgACAAIAAgACAAIAAgACAAIAAgACAAXwBjAG8AbQBwAG8AbgBlAG4AdAAsACAASQBOAFQAKABfAHQAaABpAHMAUgBlAG0AYQBpAG4AZABlAHIAKQAsAFwAbgAgACAAIAAgACAAIAAgACAAIAAgACAAIAAgACAAIAAgACAAIAAgACAAIAAgACAAIAAgACAAIAAgACAAIAAgACAAIAAgACAAIAAgACAAIAAgACAAIAAgACAAXwBuAGUAeAB0AFIAZQBtAGEAaQBuAGQAZQByACwAIABfAHQAaABpAHMAUgBlAG0AYQBpAG4AZABlAHIAIAAtACAAXwBjAG8AbQBwAG8AbgBlAG4AdAAsAFwAbgAgACAAIAAgACAAIAAgACAAIAAgACAAIAAgACAAIAAgACAAIAAgACAAIAAgACAAIAAgACAAIAAgACAAIAAgACAAIAAgACAAIAAgACAAIAAgACAAIAAgACAASABTAFQAQQBDAEsAKABEAFIATwBQACgAXwBhAGMAYwAsACAALAAgAC0AMQApACwAIABfAGMAbwBtAHAAbwBuAGUAbgB0ACwAIABfAG4AZQB4AHQAUgBlAG0AYQBpAG4AZABlAHI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CwAXABuACAAIAAgACAAIAAgACAAIAAgACAAIAAgACAAIAAgACAARABSAE8AUAAoAF8AcgBvAHUAbgBkAEYAcgBhAGMALAAgACwAIAAxACkAXABuACAAIAAgACAAIAAgACAAIAAgACAAIAAgACkAXABuACAAIAAgACAAIAAgACAAIAApACwAXABuAFwAbgAgACAAIAAgACAAIAAgACAAZgBuAFIAZQBzAG8AbAB2AGUATQBvAGQAdQBsAHUAcwAsACAATABBAE0AQgBEAEEAKABfAGMAbwBtAHAAbABpAGMAYQB0AGkAbwBuACwAXABuACAAIAAgACAAIAAgACAAIAAgACAAIAAgAEwARQBUACgAXABuACAAIAAgACAAIAAgACAAIAAgACAAIAAgACAAIAAgACAAXwBpAG4AZABlAHgALAAgAHsANAAsACAAMwAsACAAMgAsACAAMQB9ACwAXABuACAAIAAgACAAIAAgACAAIAAgACAAIAAgACAAIAAgACAAXwByAGUAcwBvAGwAdgBlACwAIABSAEUARABVAEMARQAoAHsAMAAsACAAMAB9ACwAIABfAGkAbgBkAGUAeAAsAFwAbgAgACAAIAAgACAAIAAgACAAIAAgACAAIAAgACAAIAAgACAAIAAgACAATABBAE0AQgBEAEEAKABfAGEAYwBjACwAIABfAGMAdQByAHIALABcAG4AIAAgACAAIAAgACAAIAAgACAAIAAgACAAIAAgACAAIAAgACAAIAAgACAAIAAgACAASQBGACgAXwBjAHUAcgByACAAPAAgAF8AaABpAGcAaABPAHIAZABlAHIALAAgAEgAUwBUAEEAQwBLACgAXAAiAFwAIgAsACAARABSAE8AUAAoAF8AYQBjAGMALAAgACwAIAAtADEAKQAsACAAMAApACwAXABuACAAIAAgACAAIAAgACAAIAAgACAAIAAgACAAIAAgACAAIAAgACAAIAAgACAAIAAgACAAIAAgACAASQBGACgAXwBjAHUAcgByACAAPgAgAF8AbABvAHcATwByAGQAZQByACwAIABIAFMAVABBAEMASwAoAFwAIgBcACIALAAgAEQAUgBPAFAAKABfAGEAYwBjACwAIAAsACAALQAxACkALAAgADAAKQAsAFwAbgAgACAAIAAgACAAIAAgACAAIAAgACAAIAAgACAAIAAgACAAIAAgACAAIAAgACAAIAAgACAAIAAgACAAIAAgACAATABFAFQAKABcAG4AIAAgACAAIAAgACAAIAAgACAAIAAgACAAIAAgACAAIAAgACAAIAAgACAAIAAgACAAIAAgACAAIAAgACAAIAAgACAAIAAgACAAXwBjAGEAcgByAHkALAAgAFQAQQBLAEUAKABfAGEAYwBjACwAIAAxACwAIAAtADEAKQAsAFwAbgAgACAAIAAgACAAIAAgACAAIAAgACAAIAAgACAAIAAgACAAIAAgACAAIAAgACAAIAAgACAAIAAgACAAIAAgACAAIAAgACAAIABfAHYAYQBsAHUAZQAsACAAXwBjAGEAcgByAHkAIAArACAATgAoAEkATgBEAEUAWAAoAF8AYwBvAG0AcABsAGkAYwBhAHQAaQBvAG4ALAAgADEALAAgAF8AYwB1AHIAcgApACkALABcAG4AIAAgACAAIAAgACAAIAAgACAAIAAgACAAIAAgACAAIAAgACAAIAAgACAAIAAgACAAIAAgACAAIAAgACAAIAAgACAAIAAgACAASQBGACgAXwBjAHUAcgByACAAPQAgAF8AaABpAGcAaABPAHIAZABlAHIALAAgAEgAUwBUAEEAQwBLACgAXwB2AGEAbAB1AGUALAAgAEQAUgBPAFAAKABfAGEAYwBjACwAIAAsACAALQAxACkALAAgADAAKQAsAFwAbgAgACAAIAAgACAAIAAgACAAIAAgACAAIAAgACAAIAAgACAAIAAgACAAIAAgACAAIAAgACAAIAAgACAAIAAgACAAIAAgACAAIAAgACAAIAAgAEwARQBUACgAXABuACAAIAAgACAAIAAgACAAIAAgACAAIAAgACAAIAAgACAAIAAgACAAIAAgACAAIAAgACAAIAAgACAAIAAgACAAIAAgACAAIAAgACAAIAAgACAAIAAgACAAIABfAG0AbwBkAHUAbAB1AHMALAAgAEkATgBEAEUAWAAoAF8AYwBvAG0AcABvAG4AZQBuAHQATQBvAGQAcwAsACAAMQAsACAAXwBjAHUAcgByACkALABcAG4AIAAgACAAIAAgACAAIAAgACAAIAAgACAAIAAgACAAIAAgACAAIAAgACAAIAAgACAAIAAgACAAIAAgACAAIAAgACAAIAAgACAAIAAgACAAIAAgACAAIAAgAF8AYwBhAHIAcgB5AE4AZQB4AHQALAAgAEkATgBUACgAXwB2AGEAbAB1AGUAIAAvAF8AbQBvAGQAdQBsAHUAcwApACwAXABuACAAIAAgACAAIAAgACAAIAAgACAAIAAgACAAIAAgACAAIAAgACAAIAAgACAAIAAgACAAIAAgACAAIAAgACAAIAAgACAAIAAgACAAIAAgACAAIAAgACAAIABfAHIAZQBzAG8AbAB2AGUAVgBhAGwAdQBlACwAIABJAEYAKABfAGMAYQByAHIAeQBOAGUAeAB0ACwAIAAwACwAIABfAHYAYQBsAHUAZQApACwAXABuACAAIAAgACAAIAAgACAAIAAgACAAIAAgACAAIAAgACAAIAAgACAAIAAgACAAIAAgACAAIAAgACAAIAAgACAAIAAgACAAIAAgACAAIAAgACAAIAAgACAAIABIAFMAVABBAEMASwAoAF8AcgBlAHMAbwBsAHYAZQBWAGEAbAB1AGUALAAgAEQAUgBPAFAAKABfAGEAYwBjACwAIAAsACAALQAxACkALAAgAF8AYwBhAHIAcgB5AE4AZQB4AHQ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CwAXABuACAAIAAgACAAIAAgACAAIAAgACAAIAAgACAAIAAgACAARABSAE8AUAAoAF8AcgBlAHMAbwBsAHYAZQAsACAALAAgAC0AMgApAFwAbgAgACAAIAAgACAAIAAgACAAIAAgACAAIAApAFwAbgAgACAAIAAgACAAIAAgACAAKQAsAFwAbgBcAG4AIAAgACAAIAAgACAAIAAgAGYAbgBTAGUAeABhAGcAZQBzAGkAbQBhAGwALAAgAEwAQQBNAEIARABBACgAXwB0AGkAbQBlAFMAcABhAG4ALABcAG4AIAAgACAAIAAgACAAIAAgACAAIAAgACAASQBGACgASQBTAEUAUgBSAE8AUgAoAF8AdABpAG0AZQBTAHAAYQBuACkALAAgAF8AdABpAG0AZQBTAHAAYQBuACAAKgAgAHsAMQAsACAAMgAsACAAMwAsACAANAAsACAANQB9ACwAXABuACAAIAAgACAAIAAgACAAIAAgACAAIAAgACAAIAAgACAASQBGACgAXwB0AGkAbQBlAFMAcABhAG4AIAA9ACAAXAAiAFwAIgAsACAAewBcACIAXAAiACwAIABcACIAXAAiACwAIABcACIAXAAiACwAIABcACIAXAAiACwAIABcACIAXAAiAH0ALABcAG4AIAAgACAAIAAgACAAIAAgACAAIAAgACAAIAAgACAAIAAgACAAIAAgAEkARgAoAE4ATwBUACgASQBTAE4AVQBNAEIARQBSACgAXwB0AGkAbQBlAFMAcABhAG4AKQApACwAIAB7ACMAVgBBAEwAVQBFACEALAAgACMAVgBBAEwAVQBFACEALAAgACMAVgBBAEwAVQBFACEALAAgACMAVgBBAEwAVQBFACEALAAgACMAVgBBAEwAVQBFACEAfQAsAFwAbgAgACAAIAAgACAAIAAgACAAIAAgACAAIAAgACAAIAAgACAAIAAgACAAIAAgACAAIABJAEYAKABfAHQAaQBtAGUAUwBwAGEAbgAgAD0AIAAwACwAIABmAG4AWgBlAHIAbwBDAG8AbQBwAGwAaQBjAGEAdABpAG8AbgAoACkALABcAG4AIAAgACAAIAAgACAAIAAgACAAIAAgACAAIAAgACAAIAAgACAAIAAgACAAIAAgACAAIAAgACAAIABMAEUAVAAoAFwAbgAgACAAIAAgACAAIAAgACAAIAAgACAAIAAgACAAIAAgACAAIAAgACAAIAAgACAAIAAgACAAIAAgACAAIAAgACAAXwB1AG4AcgBvAHUAbgBkAGUAZABTAGkAZwBuACwAIABJAEYAKABfAHQAaQBtAGUAUwBwAGEAbgAgADwAIAAwACwAIAAtADEALAAgADEAKQAsAFwAbgAgACAAIAAgACAAIAAgACAAIAAgACAAIAAgACAAIAAgACAAIAAgACAAIAAgACAAIAAgACAAIAAgACAAIAAgACAAXwBhAGIAcwBUAGkAbQBlAFMAcABhAG4ALAAgAEEAQgBTACgAXwB0AGkAbQBlAFMAcABhAG4AKQAsAFwAbgAgACAAIAAgACAAIAAgACAAIAAgACAAIAAgACAAIAAgACAAIAAgACAAIAAgACAAIAAgACAAIAAgACAAIAAgACAAXwByAG8AdQBuAGQAQwBvAG0AcABvAG4AZQBuAHQAcwAsACAASQBGACgAXwByAG8AdQBuAGQATQBlAHQAaABvAGQAIAA9ACAAMQAsAFwAbgAgACAAIAAgACAAIAAgACAAIAAgACAAIAAgACAAIAAgACAAIAAgACAAIAAgACAAIAAgACAAIAAgACAAIAAgACAAIAAgACAAIABmAG4AUgBlAHMAbwBsAHYAZQBXAGgAbwBsAGUAKABfAGEAYgBzAFQAaQBtAGUAUwBwAGEAbgApACwAXABuACAAIAAgACAAIAAgACAAIAAgACAAIAAgACAAIAAgACAAIAAgACAAIAAgACAAIAAgACAAIAAgACAAIAAgACAAIAAgACAAIAAgAGYAbgBSAGUAcwBvAGwAdgBlAEYAcgBhAGMAdABpAG8AbgBhAGwAKABfAGEAYgBzAFQAaQBtAGUAUwBwAGEAbgApAFwAbgAgACAAIAAgACAAIAAgACAAIAAgACAAIAAgACAAIAAgACAAIAAgACAAIAAgACAAIAAgACAAIAAgACAAIAAgACAAKQAsAFwAbgAgACAAIAAgACAAIAAgACAAIAAgACAAIAAgACAAIAAgACAAIAAgACAAIAAgACAAIAAgACAAIAAgACAAIAAgACAAXwByAGUAcwBvAGwAdgBlAEMAbwBtAHAAbwBuAGUAbgB0AHMALAAgAGYAbgBSAGUAcwBvAGwAdgBlAE0AbwBkAHUAbAB1AHMAKABfAHIAbwB1AG4AZABDAG8AbQBwAG8AbgBlAG4AdABzACkALABcAG4AIAAgACAAIAAgACAAIAAgACAAIAAgACAAIAAgACAAIAAgACAAIAAgACAAIAAgACAAIAAgACAAIAAgACAAIAAgAF8AaQBzAFoAZQByAG8ALAAgAEEAUgBSAEEAWQBTAC4ASQBTAF8AWgBFAFIATwAoAE4AKABfAHIAZQBzAG8AbAB2AGUAQwBvAG0AcABvAG4AZQBuAHQAcwApACkALABcAG4AIAAgACAAIAAgACAAIAAgACAAIAAgACAAIAAgACAAIAAgACAAIAAgACAAIAAgACAAIAAgACAAIAAgACAAIAAgAF8AcwBpAGcAbgAsACAASQBGACgAXwBpAHMAWgBlAHIAbwAsACAAMAAsACAAXwB1AG4AcgBvAHUAbgBkAGUAZABTAGkAZwBuACkALABcAG4AIAAgACAAIAAgACAAIAAgACAAIAAgACAAIAAgACAAIAAgACAAIAAgACAAIAAgACAAIAAgACAAIAAgACAAIAAgAEgAUwBUAEEAQwBLACgAXwBzAGkAZwBuACwAIABfAHIAZQBzAG8AbAB2AGUAQwBvAG0AcABvAG4AZQBuAHQAcw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0AGkAbQBlAFMAcABhAG4AQwBvAGwAdQBtAG4ALAAgAEYATgAuAE4AVQBMAEwASQBGAFkAKABJAE4ARABFAFgAKABUAGkAbQBlAFMAcABhAG4AXwBEACwAIAAsACAAIAAxACkAKQAsAFwAbgAgACAAIAAgACAAIAAgACAAXwByAG8AdwBDAG8AdQBuAHQALAAgAFIATwBXAFMAKABfAHQAaQBtAGUAUwBwAGEAbgBDAG8AbAB1AG0AbgApACwAXABuACAAIAAgACAAIAAgACAAIABfAGIAeQBSAG8AdwAsACAAUgBFAEQAVQBDAEUAKABcACIAXAAi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GYAbgBTAGUAeABhAGcAZQBzAGkAbQBhAGwAKABJAE4ARABFAFgAKABfAHQAaQBtAGUAUwBwAGEAbgBDAG8AbAB1AG0AbgAsACAAXwBjAHUAcgByACwAIAAxACkAKQBcAG4AIAAgACAAIAAgACAAIAAgACAAIAAgACAAIAAgACAAIAApAFwAbgAgACAAIAAgACAAIAAgACAAIAAgACAAIAApAFwAbgAgACAAIAAgACAAIAAgACAAKQAsAFwAbgAgACAAIAAgACAAIAAgACAARABSAE8AUAAoAF8AYgB5AFIAbwB3ACwAIAAxACkAXABuACAAIAAgACAAKQBcAG4AKQA7AFwAbgBcAG4AUwBFAEMATwBOAEQAUwBfAFQATwBfAFQASQBNAEUAUwBQAEEATgAgAD0AIABMAEEATQBCAEQAQQAoAFMAZQBjAG8AbgBkAHMALABcAG4AIAAgACAAIABJAEYAKABTAGUAYwBvAG4AZABzACAAPQAgAFwAIgBcACIALAAgAFwAIgBcACIALABcAG4AIAAgACAAIAAgACAAIAAgAFMAZQBjAG8AbgBkAHMAIAAvACAAOAA2ADQAMAAwAFwAbgAgACAAIAAgACkAXABuACkAOwBcAG4AXABuAE0ASQBOAFUAVABFAFMAXwBUAE8AXwBUAEkATQBFAFMAUABBAE4AIAA9ACAATABBAE0AQgBEAEEAKABNAGkAbgB1AHQAZQBzACwAXABuACAAIAAgACAASQBGACgATQBpAG4AdQB0AGUAcwAgAD0AIABcACIAXAAiACwAIABcACIAXAAiACwAXABuACAAIAAgACAAIAAgACAAIABNAGkAbgB1AHQAZQBzACAALwAgADEANAA0ADAAXABuACAAIAAgACAAKQBcAG4AKQA7AFwAbgBcAG4ASABPAFUAUgBTAF8AVABPAF8AVABJAE0ARQBTAFAAQQBOACAAPQAgAEwAQQBNAEIARABBACgASABvAHUAcgBzACwAXABuACAAIAAgACAASQBGACgASABvAHUAcgBzACAAPQAgAFwAIgBcACIALAAgAFwAIgBcACIALABcAG4AIAAgACAAIAAgACAAIAAgAEgAbwB1AHIAcwAgAC8AIAAyADQAXABuACAAIAAgACAAKQBcAG4AKQA7AFwAbgBcAG4AVABJAE0ARQBTAFAAQQBOAF8AQQBEAEQAXwBTAEUAQwBPAE4ARABTACAAPQAgAEwAQQBNAEIARABBACgAVABpAG0AZQBTAHAAYQBuAF8ARAAsACAAUwBlAGMAbwBuAGQAcwAsAFwAbgAgACAAIAAgAEkARgAoAFQAaQBtAGUAUwBwAGEAbgBfAEQAIAA9ACAAXAAiAFwAIgAsACAAXAAiAFwAIgAsAFwAbgAgACAAIAAgACAAIAAgACAAVABpAG0AZQBTAHAAYQBuAF8ARAAgACsAIAAoAE4AKABTAGUAYwBvAG4AZABzACkAIAAvACAAOAA2ADQAMAAwACkAXABuACAAIAAgACAAKQBcAG4AKQA7AFwAbgBcAG4AXABuAFQASQBNAEUAUwBQAEEATgBfAEEARABEAF8ATQBJAE4AVQBUAEUAUwAgAD0AIABMAEEATQBCAEQAQQAoAFQAaQBtAGUAUwBwAGEAbgBfAEQALAAgAE0AaQBuAHUAdABlAHMALABcAG4AIAAgACAAIABJAEYAKABUAGkAbQBlAFMAcABhAG4AXwBEACAAPQAgAFwAIgBcACIALAAgAFwAIgBcACIALABcAG4AIAAgACAAIAAgACAAIAAgAFQAaQBtAGUAUwBwAGEAbgBfAEQAIAArACAAKABNAGkAbgB1AHQAZQBzACAALwAgADEANAA0ADAAKQBcAG4AIAAgACAAIAApAFwAbgApADsAXABuAFwAbgBUAEkATQBFAFMAUABBAE4AXwBBAEQARABfAEgATwBVAFIAUwAgAD0AIABMAEEATQBCAEQAQQAoAFQAaQBtAGUAUwBwAGEAbgBfAEQALAAgAEgAbwB1AHIAcwAsAFwAbgAgACAAIAAgAEkARgAoAFQAaQBtAGUAUwBwAGEAbgBfAEQAIAA9ACAAXAAiAFwAIgAsACAAXAAiAFwAIgAsAFwAbgAgACAAIAAgACAAIAAgACAAVABpAG0AZQBTAHAAYQBuAF8ARAAgACsAIAAoAEgAbwB1AHIAcwAgAC8AIAAyADQ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FAFMATwBMAFYARQBfAFQASQBNAEUAUwBQAEEATgBfAEQASABNAFMAXABuAFwAbgBSAGUAcwBvAGwAdgBlAHMAIABhACAAdABpAG0AZQBzAHAAYQBuACAAcwBlAHgAYQBnAGUAcwBpAG0AYQBsACAAYwBvAG0AcABsAGkAYwBhAHQAaQBvAG4AIABzAG8AIAB0AGgAYQB0ACAAZQBhAGMAaAAgAGMAbwBtAHAAbwBuAGUAbgB0ACAAaQBzACAAdwBpAHQAaABpAG4AIABpAHQAcwAgAG0AbwBkAHUAbAB1AHMALgBcAG4AXABuAEEAcgByAGEAeQAgAGMAbwBtAHAAYQB0AGkAYgBsAGUAOgAgAFQAaQBtAGUAUwBwAGEAbgBfAEMANQ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kAGUAYwBpAG0AYQBsACAAWwAwAC4ALgBdACAAIAAgACAAfAAgAEQAYQB5AHMAXABuACAAMwAgAHwAIABkAGUAYwBpAG0AYQBsACAAWwAwAC4ALgAyADQAXQAgACAAfAAgAEgAbwB1AHIAcwBcAG4AIAA0ACAAfAAgAGQAZQBjAGkAbQBhAGwAIABbADAALgAuADYAMABdACAAIAB8ACAATQBpAG4AdQB0AGUAcwBcAG4AIAA1ACAAfAAgAGQAZQBjAGkAbQBhAGwAIABbADAALgAuADYAMAApACAAIAB8ACAAUwBlAGMAbwBuAGQ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aQBtAGUAUwBwAGEAbgBfAEMANQAgACAAIAAgACAAIAAgACAAfAAgAGEAcgByAGEAeQAgACAAIABDAFsAMgAuAC4ANQBdACAAIAB8AFwAbgAgACAAIABTAGkAZwBuACAAIAAgACAAIAAgACAAIAAgACAAIAAgAHwAIABpAG4AdABlAGcAZQByACAAWwAtADEALAAwACwAMQBdACAAfABcAG4AIAAgACAARABhAHkAcwAgACAAIAAgACAAIAAgACAAIAAgACAAIAB8ACAAZABlAGMAaQBtAGEAbAAgAFsAMAAuAC4AXQAgACAAIAAgAHwAXABuACAAIAAgAEgAbwB1AHIAcwAgACAAIAAgACAAIAAgACAAIAAgACAAfAAgAGQAZQBjAGkAbQBhAGwAIABbADAALgAuAF0AIAAgACAAIAB8AFwAbgAgACAAIABNAGkAbgB1AHQAZQBzACAAIAAgACAAIAAgACAAIAAgAHwAIABkAGUAYwBpAG0AYQBsACAAWwAwAC4ALgBdACAAIAAgACAAfABcAG4AIAAgACAAUwBlAGMAbwBuAGQAcwAgACAAIAAgACAAIAAgACAAIAB8ACAAZABlAGMAaQBtAGEAbAAgAFsAMAAuAC4AXQAgACAAIAAgAHwAXABuAFsASABpAGcAaABPAHIAZABlAHIAXQAgACAAIAAgACAAIAAgACAAfAAgAGkAbgB0AGUAZwBlAHIAIAAgACAAIAAgACAAIAAgACAAIAB8ACAASABpAGcAaABlAHMAdAAtAG8AcgBkAGUAcgAgAGMAbwBtAHAAbwBuAGUAbgB0AC4AIABEAGUAZgBhAHUAbAB0AHMAIAB0AG8AIABEAGEAeQAuAFwAbgAgACAAIAAgACAAIAAgACAAIAAgACAAIAAgACAAIAAgACAAIAAgAHwAIABbADEALgAuADQAXQAgACAAIAAgACAAIAAgACAAIAAgACAAfAAgACAAMQAgAC0AIABEAGEAeQBcAG4AIAAgACAAIAAgACAAIAAgACAAIAAgACAAIAAgACAAIAAgACAAIAB8ACAAIAAgACAAIAAgACAAIAAgACAAIAAgACAAIAAgACAAIAAgAHwAIAAgADIAIAAtACAASABvAHUAcgBcAG4AIAAgACAAIAAgACAAIAAgACAAIAAgACAAIAAgACAAIAAgACAAIAB8ACAAIAAgACAAIAAgACAAIAAgACAAIAAgACAAIAAgACAAIAAgAHwAIAAgADMAIAAtACAATQBpAG4AdQB0AGUAXABuACAAIAAgACAAIAAgACAAIAAgACAAIAAgACAAIAAgACAAIAAgACAAfAAgACAAIAAgACAAIAAgACAAIAAgACAAIAAgACAAIAAgACAAIAB8ACAAIAA0ACAALQAgAFMAZQBjAG8AbgBkAFwAbgBbAEwAbwB3AE8AcgBkAGUAcgBdACAAIAAgACAAIAAgACAAIAAgAHwAIABpAG4AdABlAGcAZQByACAAIAAgACAAIAAgACAAIAAgACAAfAAgAEwAbwB3AGUAcwB0AC0AbwByAGQAZQByACAAYwBvAG0AcABvAG4AZQBuAHQALgAgAEQAZQBmAGEAdQBsAHQAcwAgAHQAbwAgAFMAZQBjAG8AbgBkAC4AXABuACAAIAAgACAAIAAgACAAIAAgACAAIAAgACAAIAAgACAAIAAgACAAfAAgAFsAMQAuAC4ANABdACAAIAAgACAAIAAgACAAIAAgACAAIAB8ACAAIAAxACAALQAgAEQAYQB5AFwAbgAgACAAIAAgACAAIAAgACAAIAAgACAAIAAgACAAIAAgACAAIAAgAHwAIAAgACAAIAAgACAAIAAgACAAIAAgACAAIAAgACAAIAAgACAAfAAgACAAMgAgAC0AIABIAG8AdQByAFwAbgAgACAAIAAgACAAIAAgACAAIAAgACAAIAAgACAAIAAgACAAIAAgAHwAIAAgACAAIAAgACAAIAAgACAAIAAgACAAIAAgACAAIAAgACAAfAAgACAAMwAgAC0AIABNAGkAbgB1AHQAZQBcAG4AIAAgACAAIAAgACAAIAAgACAAIAAgACAAIAAgACAAIAAgACAAIAB8ACAAIAAgACAAIAAgACAAIAAgACAAIAAgACAAIAAgACAAIAAgAHwAIAAgADQAIAAtACAAUwBlAGMAbwBuAGQAXABuAFsAUAByAGUAYwBpAHMAaQBvAG4AXQAgACAAIAAgACAAIAAgACAAfAAgAGkAbgB0AGUAZwBlAHIAIAAgACAAIAAgACAAIAAgACAAIAB8ACAAUwBlAGwAZQBjAHQAIABwAHIAZQBjAGkAcwBpAG8AbgAgAGwAZQB2AGUAbAAuAFwAbgAgACAAIAAgACAAIAAgACAAIAAgACAAIAAgACAAIAAgACAAIAAgAHwAIABbADAALgAuADkAXQAgACAAIAAgACAAIAAgACAAIAAgACAAfAAgAEQAZQBmAGEAdQBsAHQAcwAgAHQAbwAgAG0AYQB4AGkAbQB1AG0AIABwAHIAZQBjAGkAcwBpAG8AbgAgAG8AZgAgADkALgBcAG4AWwBSAG8AdQBuAGQAaQBuAGcATwB2AGUAcgByAGkAZABlAF0AIAB8ACAAcwB3AGkAdABjAGgAIAAgACAAIAAgACAAIAAgACAAIAAgAHwAIAAgADAAOgAgAEQAZQBmAGEAdQBsAHQAIABXAGgAZQBuACAAUAByAGUAYwBpAHMAaQBvAG4AIAA9ACAAMAAsACAAcgBvAHUAbgBkAHMAIAB0AG8AIABuAGUAYQByAGUAcwB0ACAAcwBlAGMAbwBuAGQAIABhAG4AZAAgAHQAcgB1AG4AYwBhAHQAZQBzACAAYQB0ACAAbABvAHcAIABvAHIAZABlAHIAIABjAG8AbQBwAG8AbgBlAG4AdAAuAFwAbgAgACAAIAAgACAAIAAgACAAIAAgACAAIAAgACAAIAAgACAAIAAgAHwAIAAgACAAIAAgACAAIAAgACAAIAAgACAAIAAgACAAIAAgACAAfAAgACAAIAAgACAAIAAgACAAIAAgACAAIAAgAFcAaABlAG4AIABQAHIAZQBjAGkAcwBpAG8AbgAgAD4AIAAwACwAIAByAG8AdQBuAGQAcwAgAHQAbwAgAG4AZQBhAHIAZQBzAHQAIABhAHQAIABsAG8AdwAgAG8AcgBkAGUAcgAgAGMAbwBtAHAAbwBuAGUAbgB0AC4AXABuACAAIAAgACAAIAAgACAAIAAgACAAIAAgACAAIAAgACAAIAAgACAAfAAgACAAIAAgACAAIAAgACAAIAAgACAAIAAgACAAIAAgACAAIAB8ACAAIAAxADoAIABOAGUAYQByAGUAcwB0ACAAQQBsAHcAYQB5AHMAIAByAG8AdQBuAGQAIAB0AG8AIABuAGUAYQByAGUAcwB0ACAAbABvAHcAIABvAHIAZABlAHIAIABjAG8AbQBwAG8AbgBlAG4AdAAuAFwAbgAgACAAIAAgACAAIAAgACAAIAAgACAAIAAgACAAIAAgACAAIAAgAHwAIAAgACAAIAAgACAAIAAgACAAIAAgACAAIAAgACAAIAAgACAAfAAgAC0AMQA6ACAARABvAHcAbgAgACAAIAAgAEEAbAB3AGEAeQBzACAAcgBvAHUAbgBkACAAZABvAHcAbgAgAGEAdAAgAGwAbwB3ACAAbwByAGQAZQByACAAYwBvAG0AcABvAG4AZQBuAHQ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gBFAFMATwBMAFYARQBfAFQASQBNAEUAUwBQAEEATgBfAEQASABNAFMAIAA9ACAATABBAE0AQgBEAEEAKABUAGkAbQBlAFMAcABhAG4AXwBDADUALAAgAFsASABpAGcAaABPAHIAZABlAHIAXQAsACAAWwBMAG8AdwBPAHIAZABlAHIAXQAsACAAWwBQAHIAZQBjAGkAcwBpAG8AbgBdACwAIABbAFIAbwB1AG4AZABpAG4AZwBPAHYAZQByAHIAaQBkAGUAXQAsAFwAbgAgACAAIAAgAEwARQBUACgAXABuACAAIAAgACAAIAAgACAAIABfAHQAaQBtAGUAUwBwAGEAbgBfAEMANQAsACAARgBOAC4ATgBVAEwATABJAEYAWQAoAFQAaQBtAGUAUwBwAGEAbgBfAEMANQApACwAXABuACAAIAAgACAAIAAgACAAIABfAHQAaQBtAGUAUwBwAGEAbgBfAEQALAAgAEMASABSAE8ATgBPAC4AVABJAE0ARQBTAFAAQQBOACgAXwB0AGkAbQBlAFMAcABhAG4AXwBDADUAKQAsAFwAbgAgACAAIAAgACAAIAAgACAAQwBIAFIATwBOAE8ALgBUAEkATQBFAFMAUABBAE4AXwBUAE8AXwBEAEgATQBTACgAXwB0AGkAbQBlAFMAcABhAG4AXwBEACwAIABIAGkAZwBoAE8AcgBkAGUAcgAsACAATABvAHcATwByAGQAZQByACwAIABQAHIAZQBjAGkAcwBpAG8AbgAsACAAUgBvAHUAbgBkAGkAbgBnAE8AdgBlAHIAcgBpAGQAZ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UAEkATQBFAFMAUABBAE4AXwBEAEgATQBTAFwAbgBcAG4AUABhAHIAcwBlAHMAIABhACAAdABlAHgAdAAgAHQAaQBtAGUAcwBwAGEAbgAgAGUAeABwAHIAZQBzAHMAaQBvAG4AIABhAHMAIABhACAAcwBlAHgAYQBnAGUAcwBpAG0AYQBsACAAYwBvAG0AcABsAGkAYwBhAHQAaQBvAG4ALgBcAG4AXABuAEEAcgByAGEAeQAgAGMAbwBtAHAAYQB0AGkAYgBsAGUAOgAgAEUAeABwAHIAZQBzAHMAaQBvAG4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LQAxACwAMAAsADEAXQAgAHwAIABTAGkAZwBuAFwAbgAgADIAIAB8ACAAaQBuAHQAZQBnAGUAcgAgAFsAMAAuAC4AXQAgACAAIAAgAHwAIABEAGEAeQBzAFwAbgAgADMAIAB8ACAAaQBuAHQAZQBnAGUAcgAgAFsAMAAuAC4AMgAzAF0AIAAgAHwAIABIAG8AdQByAHMAXABuACAANAAgAHwAIABpAG4AdABlAGcAZQByACAAWwAwAC4ALgA1ADkAXQAgACAAfAAgAE0AaQBuAHUAdABlAHMAXABuACAANQAgAHwAIABkAGUAYwBpAG0AYQBsACAAWwAwAC4ALgA2ADAAKQAgACAAfAAgAFMAZQBjAG8AbgBk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HgAcAByAGUAcwBzAGkAbwBuACAAfAAgAHYAYQByAGkAYQBuAHQAIAB8ACAAVABpAG0AZQBTAHAAYQBuACAAZABlAGMAaQBtAGEAbAAgAHYAYQBsAHUAZQAgAG8AcgAgAGYAbwByAG0AYQB0AHQAZQBkACAAVABpAG0AZQBTAHAAYQBuACAAdABlAHgAdA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UAEkATQBFAFMAUABBAE4AXwBEAEgATQBTACgAXAAiADEAMgA6ADAAMABcACIAKQBcAG4AUgBlAHQAdQByAG4AcwA6ACAAewAxACwAIABcACIAXAAiACwAIAAxADIALAAgADAALAAgAFwAIgBcACIAfQBcAG4AXABuAFAAQQBSAFMARQBfAFQASQBNAEUAUwBQAEEATgBfAEQASABNAFMAKABcACIAMQAwADAAaABcACIAKQBcAG4AUgBlAHQAdQByAG4AcwA6ACAAewAxACwAIABcACIAXAAiACwAIAAxADAAMAAsACAAXAAiAFwAIgAsACAAXAAiAFwAIgB9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UAEkATQBFAFMAUABBAE4AXwBEAEgATQBTACAAPQAgAEwAQQBNAEIARABBACgARQB4AHAAcgBlAHMAcwBpAG8AbgAsAFwAbgAgACAAIAAgAEwARQBUACgAXABuACAAIAAgACAAIAAgACAAIABfAG0AYQB4AFAAcgBlAGMAaQBzAGkAbwBuACwAIAA5ACwAXABuACAAIAAgACAAIAAgACAAIABcAG4AIAAgACAAIAAgACAAIAAgAF8AbABvAGcAaQBjAFQAYQBiAGwAZQAsACAAewBcAG4AIAAgACAAIAAgACAAIAAgACAAIAAgACAALwAvACAAdABlAHIAbQBzACwAIABwAGEAdAB0AGUAcgBuACwAIABoAGkAZwBoACwAIABsAG8AdwAsACAAaABhAHMARABlAGMAaQBtAGEAbABcAG4AIAAgACAAIAAgACAAIAAgACAAIAAgACAANQAsACAAXAAiAC4AOgA6AC4AXAAiACwAIAAxACwAIAA0ACwAIABUAFIAVQBFADsAIAAgACAALwAvACAAZAAuAGgAaAA6AG0AbQA6AHMAcwAuADAAMAAwAFwAbgAgACAAIAAgACAAIAAgACAAIAAgACAAIAA0ACwAIABcACIALgA6ADoAXAAiACwAIAAxACwAIAA0ACwAIABGAEEATABTAEUAOwAgACAAIAAvAC8AIABkAC4AaABoADoAbQBtADoAcwBzAFwAbgAgACAAIAAgACAAIAAgACAAIAAgACAAIAA0ACwAIABcACIAOgA6AC4AXAAiACwAIAAyACwAIAA0ACwAIABUAFIAVQBFADsAIAAgACAAIAAvAC8AIABoADoAbQBtADoAcwBzAC4AMAAwADAAXABuACAAIAAgACAAIAAgACAAIAAgACAAIAAgADMALAAgAFwAIgAuADoAXAAiACwAIAAxACwAIAAzACwAIABGAEEATABTAEUAOwAgACAAIAAgAC8ALwAgAGQALgBoAGgAOgBtAG0AXABuACAAIAAgACAAIAAgACAAIAAgACAAIAAgADMALAAgAFwAIgA6ADoAXAAiACwAIAAyACwAIAA0ACwAIABGAEEATABTAEUAOwAgACAAIAAgAC8ALwAgAGgAOgBtAG0AOgBzAHMAXABuACAAIAAgACAAIAAgACAAIAAgACAAIAAgADMALAAgAFwAIgA6AC4AXAAiACwAIAAzACwAIAA0ACwAIABUAFIAVQBFADsAIAAgACAAIAAgAC8ALwAgAG0AOgBzAHMALgAwADAAMABcAG4AIAAgACAAIAAgACAAIAAgACAAIAAgACAAMgAsACAAXAAiADoAXAAiACwAIAAyACwAIAAzACwAIABGAEEATABTAEUAOwAgACAAIAAgACAALwAvACAAaAA6AG0AbQBcAG4AIAAgACAAIAAgACAAIAAgACAAIAAgACAAMgAsACAAXAAiAC4AXAAiACwAIAAxACwAIAAxACwAIABUAFIAVQBFADsAIAAgACAAIAAgACAALwAvACAAZAAuADAAMAAwAFwAbgAgACAAIAAgACAAIAAgACAAIAAgACAAIAAxACwAIABcACIAXAAiACwAIAAxACwAIAAxACwAIABGAEEATABTAEUAOwAgACAAIAAgACAAIAAvAC8AIABkAFwAbgAgACAAIAAgACAAIAAgACAAIAAgACAAIAA1ACwAIABcACIAZABoAG0ALgBzAFwAIgAsACAAMQAsACAANAAsACAAVABSAFUARQA7ACAAIAAgAC8ALwAgADAAZAAgADAAaAAgADAAbQAgADAALgAwADAAMABzAFwAbgAgACAAIAAgACAAIAAgACAAIAAgACAAIAA0ACwAIABcACIAZABoAG0AcwBcACIALAAgADEALAAgADQALAAgAEYAQQBMAFMARQA7ACAAIAAgAC8ALwAgADAAZAAgADAAaAAgADAAbQAgADAAcwBcAG4AIAAgACAAIAAgACAAIAAgACAAIAAgACAANAAsACAAXAAiAGQAaAAuAG0AXAAiACwAIAAxACwAIAAzACwAIABUAFIAVQBFADsAIAAgACAAIAAvAC8AIAAwAGQAIAAwAGgAIAAwAC4AMAAwADAAbQBcAG4AIAAgACAAIAAgACAAIAAgACAAIAAgACAANAAsACAAXAAiAGgAbQAuAHMAXAAiACwAIAAyACwAIAA0ACwAIABUAFIAVQBFADsAIAAgACAAIAAvAC8AIAAwAGgAIAAwAG0AIAAwAC4AMAAwADAAcwBcAG4AIAAgACAAIAAgACAAIAAgACAAIAAgACAAMwAsACAAXAAiAGQAaABtAFwAIgAsACAAMQAsACAAMwAsACAARgBBAEwAUwBFADsAIAAgACAAIAAvAC8AIAAwAGQAIAAwAGgAIAAwAG0AXABuACAAIAAgACAAIAAgACAAIAAgACAAIAAgADMALAAgAFwAIgBoAG0AcwBcACIALAAgADIALAAgADQALAAgAEYAQQBMAFMARQA7ACAAIAAgACAALwAvACAAMABoACAAMABtACAAMABzAFwAbgAgACAAIAAgACAAIAAgACAAIAAgACAAIAAzACwAIABcACIAZAAuAGgAXAAiACwAIAAxACwAIAAyACwAIABUAFIAVQBFADsAIAAgACAAIAAgAC8ALwAgADAAZAAgADAALgAwADAAMABoAFwAbgAgACAAIAAgACAAIAAgACAAIAAgACAAIAAyACwAIABcACIAaAAuAG0AXAAiACwAIAAyACwAIAAzACwAIABUAFIAVQBFADsAIAAgACAAIAAgAC8ALwAgADAAaAAgADAALgAwADAAMABtAFwAbgAgACAAIAAgACAAIAAgACAAIAAgACAAIAAyACwAIABcACIAbQAuAHMAXAAiACwAIAAzACwAIAA0ACwAIABUAFIAVQBFADsAIAAgACAAIAAgAC8ALwAgADAAbQAgADAALgAwADAAMABzAFwAbgAgACAAIAAgACAAIAAgACAAIAAgACAAIAAyACwAIABcACIAZABoAFwAIgAsACAAMQAsACAAMgAsACAARgBBAEwAUwBFADsAIAAgACAAIAAgAC8ALwAgADAAZAAgADAAaABcAG4AIAAgACAAIAAgACAAIAAgACAAIAAgACAAMgAsACAAXAAiAGgAbQBcACIALAAgADIALAAgADMALAAgAEYAQQBMAFMARQA7ACAAIAAgACAAIAAvAC8AIAAwAGgAIAAwAG0AXABuACAAIAAgACAAIAAgACAAIAAgACAAIAAgADIALAAgAFwAIgBtAHMAXAAiACwAIAAzACwAIAA0ACwAIABGAEEATABTAEUAOwAgACAAIAAgACAALwAvACAAMABtACAAMABzAFwAbgAgACAAIAAgACAAIAAgACAAIAAgACAAIAAyACwAIABcACIALgBkAFwAIgAsACAAMQAsACAAMQAsACAAVABSAFUARQA7ACAAIAAgACAAIAAgAC8ALwAgADAALgAwADAAMABkAFwAbgAgACAAIAAgACAAIAAgACAAIAAgACAAIAAyACwAIABcACIALgBoAFwAIgAsACAAMgAsACAAMgAsACAAVABSAFUARQA7ACAAIAAgACAAIAAgAC8ALwAgADAALgAwADAAMABoAFwAbgAgACAAIAAgACAAIAAgACAAIAAgACAAIAAyACwAIABcACIALgBtAFwAIgAsACAAMwAsACAAMwAsACAAVABSAFUARQA7ACAAIAAgACAAIAAgAC8ALwAgADAALgAwADAAMABtAFwAbgAgACAAIAAgACAAIAAgACAAIAAgACAAIAAyACwAIABcACIALgBzAFwAIgAsACAANAAsACAANAAsACAAVABSAFUARQA7ACAAIAAgACAAIAAgAC8ALwAgADAALgAwADAAMABzAFwAbgAgACAAIAAgACAAIAAgACAAIAAgACAAIAAxACwAIABcACIAZABcACIALAAgADEALAAgADEALAAgAEYAQQBMAFMARQA7ACAAIAAgACAAIAAgAC8ALwAgADAAZABcAG4AIAAgACAAIAAgACAAIAAgACAAIAAgACAAMQAsACAAXAAiAGgAXAAiACwAIAAyACwAIAAyACwAIABGAEEATABTAEUAOwAgACAAIAAgACAAIAAvAC8AIAAwAGgAXABuACAAIAAgACAAIAAgACAAIAAgACAAIAAgADEALAAgAFwAIgBtAFwAIgAsACAAMwAsACAAMwAsACAARgBBAEwAUwBFADsAIAAgACAAIAAgACAALwAvACAAMABtAFwAbgAgACAAIAAgACAAIAAgACAAIAAgACAAIAAxACwAIABcACIAcwBcACIALAAgADQALAAgADQALAAgAEYAQQBMAFMARQA7ACAAIAAgACAAIAAgAC8ALwAgADAAcwBcAG4AIAAgACAAIAAgACAAIAAgACAAIAAgACAANQAsACAAXAAiAGQAaAAnAC4AXAAiAFwAIgBcACIALAAgADEALAAgADQALAAgAFQAUgBVAEUAOwAgACAALwAvACAAMABkACAAMABoACAAMAAnACAAMAAuADAAMAAwAFwAIgBcAG4AIAAgACAAIAAgACAAIAAgACAAIAAgACAANAAsACAAXAAiAGQAaAAnAFwAIgBcACIAXAAiACwAIAAxACwAIAA0ACwAIABGAEEATABTAEUAOwAgACAALwAvACAAMABkACAAMABoACAAMAAnACAAMABcACIAXABuACAAIAAgACAAIAAgACAAIAAgACAAIAAgADQALAAgAFwAIgBkAGgALgAnAFwAIgAsACAAMQAsACAAMwAsACAAVABSAFUARQA7ACAAIAAgACAALwAvACAAMABkACAAMABoACAAMAAuADAAMAAwACcAXABuACAAIAAgACAAIAAgACAAIAAgACAAIAAgADQALAAgAFwAIgBoACcALgBcACIAXAAiAFwAIgAsACAAMgAsACAANAAsACAAVABSAFUARQA7ACAAIAAgAC8ALwAgADAAaAAgADAAJwAgADAALgAwADAAMABcACIAXABuACAAIAAgACAAIAAgACAAIAAgACAAIAAgADMALAAgAFwAIgBkAGgAJwBcACIALAAgADEALAAgADMALAAgAEYAQQBMAFMARQA7ACAAIAAgACAALwAvACAAMABkACAAMABoACAAMAAnAFwAbgAgACAAIAAgACAAIAAgACAAIAAgACAAIAAzACwAIABcACIAaAAnAFwAIgBcACIAXAAiACwAIAAyACwAIAA0ACwAIABGAEEATABTAEUAOwAgACAAIAAvAC8AIAAwAGgAIAAwACcAIAAwAFwAIgBcAG4AIAAgACAAIAAgACAAIAAgACAAIAAgACAAMwAsACAAXAAiAGgALgAnAFwAIgAsACAAMgAsACAAMwAsACAAVABSAFUARQA7ACAAIAAgACAAIAAvAC8AIAAwAGgAIAAwAC4AMAAwADAAJwBcAG4AIAAgACAAIAAgACAAIAAgACAAIAAgACAAMwAsACAAXAAiACcALgBcACIAXAAiAFwAIgAsACAAMwAsACAANAAsACAAVABSAFUARQA7ACAAIAAgACAALwAvACAAMAAnACAAMAAuADAAMAAwAFwAIgBcAG4AIAAgACAAIAAgACAAIAAgACAAIAAgACAAMgAsACAAXAAiAGgAJwBcACIALAAgADIALAAgADMALAAgAEYAQQBMAFMARQA7ACAAIAAgACAAIAAvAC8AIAAwAGgAIAAwACcAXABuACAAIAAgACAAIAAgACAAIAAgACAAIAAgADIALAAgAFwAIgAnAFwAIgBcACIAXAAiACwAIAAzACwAIAA0ACwAIABGAEEATABTAEUAOwAgACAAIAAgAC8ALwAgADAAJwAgADAAXAAiAFwAbgAgACAAIAAgACAAIAAgACAAIAAgACAAIAAyACwAIABcACIALgAnAFwAIgAsACAAMwAsACAAMwAsACAAVABSAFUARQA7ACAAIAAgACAAIAAgAC8ALwAgADAALgAwADAAMAAnAFwAbgAgACAAIAAgACAAIAAgACAAIAAgACAAIAAyACwAIABcACIALgBcACIAXAAiAFwAIgAsACAANAAsACAANAAsACAAVABSAFUARQA7ACAAIAAgACAAIAAvAC8AIAAwAC4AMAAwADAAXAAiAFwAbgAgACAAIAAgACAAIAAgACAAIAAgACAAIAAxACwAIABcACIAJwBcACIALAAgADMALAAgADMALAAgAEYAQQBMAFMARQA7ACAAIAAgACAAIAAgAC8ALwAgADAAJwBcAG4AIAAgACAAIAAgACAAIAAgACAAIAAgACAAMQAsACAAXAAiAFwAIgBcACIAXAAiACwAIAA0ACwAIAA0ACwAIABGAEEATABTAEUAIAAgACAAIAAgACAALwAvACAAMABcACIAXABuACAAIAAgACAAIAAgACAAIAB9ACwAXABuAFwAbgAgACAAIAAgACAAIAAgACAAZgBuAFAAYQByAHMAZQBTAGUAeABhAGcAZQBzAGkAbQBhAGwALAAgAEwAQQBNAEIARABBACgAXwBlAHgAcAByACwAXABuACAAIAAgACAAIAAgACAAIAAgACAAIAAgAEwARQBUACgAXABuACAAIAAgACAAIAAgACAAIAAgACAAIAAgACAAIAAgACAAXwBlAHgAcAByADEALAAgAEkARgAoAEYATgAuAEYASQBOAEQAXwBOAFQASABfAEMASABBAFIAKABfAGUAeABwAHIALAAgAFwAIgBkAGgAbQBzACcAXAAiAFwAIgBcACIAKQAgAD4AIAAwACwAXABuACAAIAAgACAAIAAgACAAIAAgACAAIAAgACAAIAAgACAAIAAgACAAIAAvAC8AIAByAGUAbQBvAHYAZQAgAHMAcABhAGMAZQBzACAAaQBmACAAaABpAG4AdABlAGQAIABhAHQAIABlAHUAcgBvAHAAZQBhAG4AIABvAHIAIAB0AHIAYQBkAGkAdABpAG8AbgBhAGwAIABzAHQAeQBsAGUAXABuACAAIAAgACAAIAAgACAAIAAgACAAIAAgACAAIAAgACAAIAAgACAAIABTAFUAQgBTAFQASQBUAFUAVABFACgAXwBlAHgAcAByACwAIABcACIAIABcACIALAAgAFwAIgBcACIAKQAsAFwAbgAgACAAIAAgACAAIAAgACAAIAAgACAAIAAgACAAIAAgACAAIAAgACAAXwBlAHgAcAByAFwAbgAgACAAIAAgACAAIAAgACAAIAAgACAAIAAgACAAIAAgACkALABcAG4AIAAgACAAIAAgACAAIAAgACAAIAAgACAAIAAgACAAIABfAHMAaQBnAG4ARABlAG4AbwB0AGUAZAAsACAAUwBXAEkAVABDAEgAKABMAEUARgBUACgAXwBlAHgAcAByADEAKQAsAFwAbgAgACAAIAAgACAAIAAgACAAIAAgACAAIAAgACAAIAAgACAAIAAgACAAXAAiACsAXAAiACwAIAAxACwAXABuACAAIAAgACAAIAAgACAAIAAgACAAIAAgACAAIAAgACAAIAAgACAAIABcACIALQBcACIALAAgAC0AMQAsAFwAbgAgACAAIAAgACAAIAAgACAAIAAgACAAIAAgACAAIAAgACAAIAAgACAAXAAiABIiXAAiACwAIAAtADEALAAgACAALwAvACAAEiIgAFUATgBJAEMASABBAFIAKAA4ADcAMgAyACkAXABuACAAIAAgACAAIAAgACAAIAAgACAAIAAgACAAIAAgACAAIAAgACAAIABcACIAXAAiAFwAbgAgACAAIAAgACAAIAAgACAAIAAgACAAIAAgACAAIAAgACkALABcAG4AIAAgACAAIAAgACAAIAAgACAAIAAgACAAIAAgACAAIABfAGgAYQBzAFMAaQBnAG4ALAAgAEkAUwBOAFUATQBCAEUAUgAoAF8AcwBpAGcAbgBEAGUAbgBvAHQAZQBkACkALABcAG4AIAAgACAAIAAgACAAIAAgACAAIAAgACAAIAAgACAAIABfAG4AbwBtAGkAbgBhAGwAUwBpAGcAbgAsACAASQBGACgAXwBoAGEAcwBTAGkAZwBuACwAIABfAHMAaQBnAG4ARABlAG4AbwB0AGUAZAAsACAAMQApACwAXABuACAAIAAgACAAIAAgACAAIAAgACAAIAAgACAAIAAgACAAXwB1AG4AcwBpAGcAbgBlAGQAVABTAHQAZQB4AHQALAAgAEkARgAoAF8AaABhAHMAUwBpAGcAbgAsACAATQBJAEQAKABfAGUAeABwAHIAMQAsACAAMgAsACAATABFAE4AKABfAGUAeABwAHIAMQApACAALQAgADEAKQAsACAAXwBlAHgAcAByADEAKQAsAFwAbgAgACAAIAAgACAAIAAgACAAIAAgACAAIAAgACAAIAAgAF8AcwBwAGwAaQB0ACwAIABGAE4ALgBTAFAATABJAFQAXwBBAFIATwBVAE4ARAAoAF8AdQBuAHMAaQBnAG4AZQBkAFQAUwB0AGUAeAB0ACwAIABcACIAMAAxADIAMwA0ADUANgA3ADgAOQBcACIALAAsACAANgApACwAXABuACAAIAAgACAAIAAgACAAIAAgACAAIAAgACAAIAAgACAAXwB0AGUAcgBtAHMALAAgAEkATgBEAEUAWAAoAF8AcwBwAGwAaQB0ACwAIAAxACwAIAAxACkALAAgAFwAbgAgACAAIAAgACAAIAAgACAAIAAgACAAIAAgACAAIAAgAF8AcABhAHQAdABlAHIAbgAsACAASQBOAEQARQBYACgAXwBzAHAAbABpAHQALAAgADEALAAgADIAKQAsAFwAbgAgACAAIAAgACAAIAAgACAAIAAgACAAIAAgACAAIAAgAF8AbQBhAHQAYwBoACwAIABGAEkATABUAEUAUgAoAF8AbABvAGcAaQBjAFQAYQBiAGwAZQAsACAAKABJAE4ARABFAFgAKABfAGwAbwBnAGkAYwBUAGEAYgBsAGUALAAgACwAIAAxACkAIAA9ACAAXwB0AGUAcgBtAHMAKQAgACoAIAAoAEkATgBEAEUAWAAoAF8AbABvAGcAaQBjAFQAYQBiAGwAZQAsACAALAAgADIAKQAgAD0AIABfAHAAYQB0AHQAZQByAG4AKQAsACAAIwBOAC8AQQApACwAXABuACAAIAAgACAAIAAgACAAIAAgACAAIAAgACAAIAAgACAASQBGACgAQQBSAFIAQQBZAFMALgBIAF8ATgBBACgAXwBtAGEAdABjAGgAKQAsACAAewAjAFYAQQBMAFUARQAhAH0ALABcAG4AIAAgACAAIAAgACAAIAAgACAAIAAgACAAIAAgACAAIAAgACAAIAAgAEwARQBUACgAXABuACAAIAAgACAAIAAgACAAIAAgACAAIAAgACAAIAAgACAAIAAgACAAIAAgACAAIAAgAF8AaABpAGcAaAAsACAASQBOAEQARQBYACgAXwBtAGEAdABjAGgALAAgADEALAAgADMAKQAsAFwAbgAgACAAIAAgACAAIAAgACAAIAAgACAAIAAgACAAIAAgACAAIAAgACAAIAAgACAAIABfAGwAbwB3ACwAIABJAE4ARABFAFgAKABfAG0AYQB0AGMAaAAsACAAMQAsACAANAApACwAXABuACAAIAAgACAAIAAgACAAIAAgACAAIAAgACAAIAAgACAAIAAgACAAIAAgACAAIAAgAF8AbABhAHMAdABDAG8AbAAsACAAMgAgACsAIABfAHQAZQByAG0AcwAsAFwAbgAgACAAIAAgACAAIAAgACAAIAAgACAAIAAgACAAIAAgACAAIAAgACAAIAAgACAAIABfAGgAYQBzAEQAZQBjAGkAbQBhAGwAcwAsACAASQBOAEQARQBYACgAXwBtAGEAdABjAGgALAAgADEALAAgADUAKQAsAFwAbgAgACAAIAAgACAAIAAgACAAIAAgACAAIAAgACAAIAAgACAAIAAgACAAIAAgACAAIABfAGUAeABwAHIAZQBzAHMAZQBkAFQAZQByAG0AcwAsACAASQBGACgAXwBoAGEAcwBEAGUAYwBpAG0AYQBsAHMALABcAG4AIAAgACAAIAAgACAAIAAgACAAIAAgACAAIAAgACAAIAAgACAAIAAgACAAIAAgACAAIAAgACAAIABMAEUAVAAoAFwAbgAgACAAIAAgACAAIAAgACAAIAAgACAAIAAgACAAIAAgACAAIAAgACAAIAAgACAAIAAgACAAIAAgACAAIAAgACAAXwBkAGUAYwBpAG0AYQBsAHMALAAgAE0ASQBOACgATABFAE4AKABJAE4ARABFAFgAKABfAHMAcABsAGkAdAAsACAAMQAsACAAXwBsAGEAcwB0AEMAbwBsACkAKQAsACAAXwBtAGEAeABQAHIAZQBjAGkAcwBpAG8AbgApACwAXABuACAAIAAgACAAIAAgACAAIABcAG4AIAAgACAAIAAgACAAIAAgACAAIAAgACAAIAAgACAAIAAgACAAIAAgACAAIAAgACAAIAAgACAAIAAgACAAIAAgAEkARgAoAF8AdABlAHIAbQBzACAAPgAgADIALABcAG4AIAAgACAAIAAgACAAIAAgACAAIAAgACAAIAAgACAAIAAgACAAIAAgACAAIAAgACAAIAAgACAAIAAgACAAIAAgACAAIAAgACAASABTAFQAQQBDAEsAKABcAG4AIAAgACAAIAAgACAAIAAgACAAIAAgACAAIAAgACAAIAAgACAAIAAgACAAIAAgACAAIAAgACAAIAAgACAAIAAgACAAIAAgACAAIAAgACAAIABWAEEATABVAEUAKABUAEEASwBFACgARABSAE8AUAAoAF8AcwBwAGwAaQB0ACwAIAAsACAAMgApACwAIAAxACwAIABfAHQAZQByAG0AcwAgAC0AIAAyACkAKQAsAFwAbgAgACAAIAAgACAAIAAgACAAIAAgACAAIAAgACAAIAAgACAAIAAgACAAIAAgACAAIAAgACAAIAAgACAAIAAgACAAIAAgACAAIAAgACAAIAAgAFYAQQBMAFUARQAoAEkATgBEAEUAWAAoAF8AcwBwAGwAaQB0ACwAIAAxACwAIABfAGwAYQBzAHQAQwBvAGwAIAAtACAAMQApACkAIAArACAAKABWAEEATABVAEUAKABMAEUARgBUACgASQBOAEQARQBYACgAXwBzAHAAbABpAHQALAAgADEALAAgAF8AbABhAHMAdABDAG8AbAApACwAIABfAGQAZQBjAGkAbQBhAGwAcwApACkAIAAvACAAKAAxADAAIABeACAAXwBkAGUAYwBpAG0AYQBsAHMAKQApAFwAbgAgACAAIAAgACAAIAAgACAAIAAgACAAIAAgACAAIAAgACAAIAAgACAAIAAgACAAIAAgACAAIAAgACAAIAAgACAAIAAgACAAIAApACwAXABuACAAIAAgACAAIAAgACAAIAAgACAAIAAgACAAIAAgACAAIAAgACAAIAAgACAAIAAgACAAIAAgACAAIAAgACAAIAAgACAAIAAgAEkARgAoAF8AdABlAHIAbQBzACAAPQAgADIALABcAG4AIAAgACAAIAAgACAAIAAgACAAIAAgACAAIAAgACAAIAAgACAAIAAgACAAIAAgACAAIAAgACAAIAAgACAAIAAgACAAIAAgACAAIAAgACAAIABIAFMAVABBAEMASwAoAFwAbgAgACAAIAAgACAAIAAgACAAIAAgACAAIAAgACAAIAAgACAAIAAgACAAIAAgACAAIAAgACAAIAAgACAAIAAgACAAIAAgACAAIAAgACAAIAAgACAAIAAgACAAVgBBAEwAVQBFACgASQBOAEQARQBYACgAXwBzAHAAbABpAHQALAAgADEALAAgAF8AbABhAHMAdABDAG8AbAAgAC0AIAAxACkAKQAgACsAIAAoAFYAQQBMAFUARQAoAEwARQBGAFQAKABJAE4ARABFAFgAKABfAHMAcABsAGkAdAAsACAAMQAsACAAXwBsAGEAcwB0AEMAbwBsACkALAAgAF8AZABlAGMAaQBtAGEAbABzACkAKQAgAC8AIAAoADEAMAAgAF4AIABfAGQAZQBjAGkAbQBhAGwAcwApACkAXABuACAAIAAgACAAIAAgACAAIAAgACAAIAAgACAAIAAgACAAIAAgACAAIAAgACAAIAAgACAAIAAgACAAIAAgACAAIAAgACAAIAAgACAAIAAgACAAKQAsAFwAbgAgACAAIAAgACAAIAAgACAAIAAgACAAIAAgACAAIAAgACAAIAAgACAAIAAgACAAIAAgACAAIAAgACAAIAAgACAAIAAgACAAIAAgACAAIAAgAHsAIwBWAEEATABVAEUAIQB9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CwAXABuACAAIAAgACAAIAAgACAAIAAgACAAIAAgACAAIAAgACAAIAAgACAAIAAgACAAIAAgACAAIAAgACAASABTAFQAQQBDAEsAKABcAG4AIAAgACAAIAAgACAAIAAgACAAIAAgACAAIAAgACAAIAAgACAAIAAgACAAIAAgACAAIAAgACAAIAAgACAAIAAgAFYAQQBMAFUARQAoAEQAUgBPAFAAKABfAHMAcABsAGkAdAAsACAALAAgADIAKQApAFwAbgAgACAAIAAgACAAIAAgACAAIAAgACAAIAAgACAAIAAgACAAIAAgACAAIAAgACAAIAAgACAAIAAgACkAXABuACAAIAAgACAAIAAgACAAIAAgACAAIAAgACAAIAAgACAAIAAgACAAIAAgACAAIAAgACkALABcAG4AIAAgACAAIAAgACAAIAAgACAAIAAgACAAIAAgACAAIAAgACAAIAAgACAAIAAgACAAXwB0AHIAdQBlAFMAaQBnAG4ALAAgAEkARgAoAEEAUgBSAEEAWQBTAC4ASQBTAF8AWgBFAFIATwAoAE4AKABfAGUAeABwAHIAZQBzAHMAZQBkAFQAZQByAG0AcwApACkALAAgADAALAAgAF8AbgBvAG0AaQBuAGEAbABTAGkAZwBuACkALABcAG4AIAAgACAAIAAgACAAIAAgACAAIAAgACAAIAAgACAAIAAgACAAIAAgACAAIAAgACAASQBGACgAKABfAGgAaQBnAGgAIAA9ACAAMQApACAAKgAgACgAXwBsAG8AdwAgAD0AIAA0ACkALABcAG4AIAAgACAAIAAgACAAIAAgACAAIAAgACAAIAAgACAAIAAgACAAIAAgACAAIAAgACAAIAAgACAAIABIAFMAVABBAEMASwAoAFwAbgAgACAAIAAgACAAIAAgACAAIAAgACAAIAAgACAAIAAgACAAIAAgACAAIAAgACAAIAAgACAAIAAgACAAIAAgACAAXwB0AHIAdQBlAFMAaQBnAG4ALAAgACAAIABcAG4AIAAgACAAIAAgACAAIAAgACAAIAAgACAAIAAgACAAIAAgACAAIAAgACAAIAAgACAAIAAgACAAIAAgACAAIAAgAF8AZQB4AHAAcgBlAHMAcwBlAGQAVABlAHIAbQBzAFwAbgAgACAAIAAgACAAIAAgACAAIAAgACAAIAAgACAAIAAgACAAIAAgACAAIAAgACAAIAAgACAAIAAgACkALABcAG4AIAAgACAAIAAgACAAIAAgACAAIAAgACAAIAAgACAAIAAgACAAIAAgACAAIAAgACAAIAAgACAAIABJAEYAKAAoAF8AaABpAGcAaAAgAD4AIAAxACkAIAAqACAAKABfAGwAbwB3ACAAPQAgADQAKQAsAFwAbgAgACAAIAAgACAAIAAgACAAIAAgACAAIAAgACAAIAAgACAAIAAgACAAIAAgACAAIAAgACAAIAAgACAAIAAgACAASABTAFQAQQBDAEsAKABcAG4AIAAgACAAIAAgACAAIAAgACAAIAAgACAAIAAgACAAIAAgACAAIAAgACAAIAAgACAAIAAgACAAIAAgACAAIAAgACAAIAAgACAAXwB0AHIAdQBlAFMAaQBnAG4ALABcAG4AIAAgACAAIAAgACAAIAAgACAAIAAgACAAIAAgACAAIAAgACAAIAAgACAAIAAgACAAIAAgACAAIAAgACAAIAAgACAAIAAgACAARQBYAFAAQQBOAEQAKABcACIAXAAiACwAIAAsACAAXwBoAGkAZwBoACAALQAgADEALAAgAFwAIgBcACIAKQAsAFwAbgAgACAAIAAgACAAIAAgACAAIAAgACAAIAAgACAAIAAgACAAIAAgACAAIAAgACAAIAAgACAAIAAgACAAIAAgACAAIAAgACAAIABfAGUAeABwAHIAZQBzAHMAZQBkAFQAZQByAG0AcwBcAG4AIAAgACAAIAAgACAAIAAgACAAIAAgACAAIAAgACAAIAAgACAAIAAgACAAIAAgACAAIAAgACAAIAAgACAAIAAgACkALABcAG4AIAAgACAAIAAgACAAIAAgACAAIAAgACAAIAAgACAAIAAgACAAIAAgACAAIAAgACAAIAAgACAAIAAgACAAIAAgAEkARgAoACgAXwBoAGkAZwBoACAAPQAgADEAKQAgACoAIAAoAF8AbABvAHcAIAA8ACAANAApACwAXABuACAAIAAgACAAIAAgACAAIAAgACAAIAAgACAAIAAgACAAIAAgACAAIAAgACAAIAAgACAAIAAgACAAIAAgACAAIAAgACAAIAAgAEgAUwBUAEEAQwBLACgAXABuACAAIAAgACAAIAAgACAAIAAgACAAIAAgACAAIAAgACAAIAAgACAAIAAgACAAIAAgACAAIAAgACAAIAAgACAAIAAgACAAIAAgACAAIAAgACAAXwB0AHIAdQBlAFMAaQBnAG4ALABcAG4AIAAgACAAIAAgACAAIAAgACAAIAAgACAAIAAgACAAIAAgACAAIAAgACAAIAAgACAAIAAgACAAIAAgACAAIAAgACAAIAAgACAAIAAgACAAIABfAGUAeABwAHIAZQBzAHMAZQBkAFQAZQByAG0AcwAsAFwAbgAgACAAIAAgACAAIAAgACAAIAAgACAAIAAgACAAIAAgACAAIAAgACAAIAAgACAAIAAgACAAIAAgACAAIAAgACAAIAAgACAAIAAgACAAIAAgAEUAWABQAEEATgBEACgAXAAiAFwAIgAsACAALAAgADQAIAAtACAAXwBsAG8AdwAsACAAXAAiAFwAIgApAFwAbgAgACAAIAAgACAAIAAgACAAIAAgACAAIAAgACAAIAAgACAAIAAgACAAIAAgACAAIAAgACAAIAAgACAAIAAgACAAIAAgACAAIAApACwAXABuACAAIAAgACAAIAAgACAAIAAgACAAIAAgACAAIAAgACAAIAAgACAAIAAgACAAIAAgACAAIAAgACAAIAAgACAAIAAgACAAIAAgAEgAUwBUAEEAQwBLACgAXABuACAAIAAgACAAIAAgACAAIAAgACAAIAAgACAAIAAgACAAIAAgACAAIAAgACAAIAAgACAAIAAgACAAIAAgACAAIAAgACAAIAAgACAAIAAgACAAXwB0AHIAdQBlAFMAaQBnAG4ALABcAG4AIAAgACAAIAAgACAAIAAgACAAIAAgACAAIAAgACAAIAAgACAAIAAgACAAIAAgACAAIAAgACAAIAAgACAAIAAgACAAIAAgACAAIAAgACAAIABFAFgAUABBAE4ARAAoAFwAIgBcACIALAAgACwAIABfAGgAaQBnAGgAIAAtACAAMQAsACAAXAAiAFwAIgApACwAXABuACAAIAAgACAAIAAgACAAIAAgACAAIAAgACAAIAAgACAAIAAgACAAIAAgACAAIAAgACAAIAAgACAAIAAgACAAIAAgACAAIAAgACAAIAAgACAAXwBlAHgAcAByAGUAcwBzAGUAZABUAGUAcgBtAHMALABcAG4AIAAgACAAIAAgACAAIAAgACAAIAAgACAAIAAgACAAIAAgACAAIAAgACAAIAAgACAAIAAgACAAIAAgACAAIAAgACAAIAAgACAAIAAgACAAIABFAFgAUABBAE4ARAAoAFwAIgBcACIALAAgACwAIAA0ACAALQAgAF8AbABvAHcALAAgAFwAIgBcACI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IAAgACAAIAAgACAAIAAgAFwAbgAgACAAIAAgACAAIAAgACAAZgBuAFAAYQByAHMAZQBUAGkAbQBlAFMAcABhAG4ALAAgAEwAQQBNAEIARABBACgAXwBlAHgAcAByACwAXABuACAAIAAgACAAIAAgACAAIAAgACAAIAAgAEkARgAoAEkAUwBFAFIAUgBPAFIAKABfAGUAeABwAHIAKQAsACAAXwBlAHgAcAByACAAKgAgAHsAMQAsACAAMgAsACAAMwAsACAANAAsACAANQB9ACwAXABuACAAIAAgACAAIAAgACAAIAAgACAAIAAgACAAIAAgACAASQBGACgAXwBlAHgAcAByACAAPQAgAFwAIgBcACIALAAgAHsAXAAiAFwAIgAsACAAXAAiAFwAIgAsACAAXAAiAFwAIgAsACAAXAAiAFwAIgAsACAAXAAiAFwAIgB9ACwAXABuACAAIAAgACAAIAAgACAAIAAgACAAIAAgACAAIAAgACAAIAAgACAAIABJAEYAKABJAFMATgBVAE0AQgBFAFIAKABfAGUAeABwAHIAKQAsACAAQwBIAFIATwBOAE8ALgBUAEkATQBFAFMAUABBAE4AXwBUAE8AXwBEAEgATQBTACgAXwBlAHgAcAByACwAIAAxACwAIAAxACkALABcAG4AIAAgACAAIAAgACAAIAAgACAAIAAgACAAIAAgACAAIAAgACAAIAAgACAAIAAgACAATABFAFQAKABcAG4AIAAgACAAIAAgACAAIAAgACAAIAAgACAAIAAgACAAIAAgACAAIAAgACAAIAAgACAAIAAgACAAIABfAHMAZQB4AGEAZwBlAHMAaQBtAGEAbAAsACAAZgBuAFAAYQByAHMAZQBTAGUAeABhAGcAZQBzAGkAbQBhAGwAKABfAGUAeABwAHIAKQAsAFwAbgAgACAAIAAgACAAIAAgACAAIAAgACAAIAAgACAAIAAgACAAIAAgACAAIAAgACAAIAAgACAAIAAgAEkARgAoAEMASABSAE8ATgBPAC4ASQBTAF8AVgBBAEwASQBEAF8AVABJAE0ARQBTAFAAQQBOACgAXwBzAGUAeABhAGcAZQBzAGkAbQBhAGwAKQAsAFwAbgAgACAAIAAgACAAIAAgACAAIAAgACAAIAAgACAAIAAgACAAIAAgACAAIAAgACAAIAAgACAAIAAgACAAIAAgACAAXwBzAGUAeABhAGcAZQBzAGkAbQBhAGwALABcAG4AIAAgACAAIAAgACAAIAAgACAAIAAgACAAIAAgACAAIAAgACAAIAAgACAAIAAgACAAIAAgACAAIAAgACAAIAAgAHsAIwBWAEEATABVAEUAIQAsACAAIwBWAEEATABVAEUAIQAsACAAIwBWAEEATABVAEUAIQAsACAAIwBWAEEATABVAEUAIQAsACAAIwBWAEEATABVAEUAIQB9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lAHgAcAByAEMAbwBsAHUAbQBuACwAIABGAE4ALgBOAFUATABMAEkARgBZACgASQBOAEQARQBYACgARQB4AHAAcgBlAHMAcwBpAG8AbgAsACAALAAgADEAKQApACwAXABuACAAIAAgACAAIAAgACAAIABfAHIAbwB3AEMAbwB1AG4AdAAsACAAUgBPAFcAUwAoAF8AZQB4AHAAcgBDAG8AbAB1AG0AbgApACwAXABuACAAIAAgACAAIAAgACAAIABfAGIAeQBSAG8AdwAsACAAUgBFAEQAVQBDAEUAKABcACIAXAAi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GYAbgBQAGEAcgBzAGUAVABpAG0AZQBTAHAAYQBuACgASQBOAEQARQBYACgAXwBlAHgAcAByAEMAbwBsAHUAbQBuACwAIABfAGMAdQByAHIALAAgADEAKQApAFwAbgAgACAAIAAgACAAIAAgACAAIAAgACAAIAAgACAAIAAgACkAXABuACAAIAAgACAAIAAgACAAIAAgACAAIAAgACkAXABuACAAIAAgACAAIAAgACAAIAApACw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VABJAE0ARQBTAFAAQQBOAFwAbgBcAG4AUABhAHIAcwBlAHMAIABhACAAdABlAHgAdAAgAHQAaQBtAGUAcwBwAGEAbgAgAGUAeABwAHIAZQBzAHMAaQBvAG4AIABhAHMAIABhACAAZABlAGMAaQBtAGEAbAAgAHYAYQBsAHUAZQ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bADAALgAuADEAXQAgAHwAIABUAGkAbQBlAHMAcABhAG4AIAB2AGEAbAB1AGUAIABhAHMAIABkAGUAYwBpAG0AYQBsACAAZABhAHkAcw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HAAcgBlAHMAcwBpAG8AbgAgAHwAIAB2AGEAcgBpAGEAbgB0ACAAfAAgAFQAaQBtAGUAUwBwAGEAbgAgAGQAZQBjAGkAbQBhAGwAIAB2AGEAbAB1AGUAIABvAHIAIABmAG8AcgBtAGEAdAB0AGUAZAAgAFQAaQBtAGUAUwBwAGEAbgAgAHQAZQB4AHQ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VABJAE0ARQBTAFAAQQBOACgAXAAiADEAMgA6ADAAMABcACIAKQBcAG4AUgBlAHQAdQByAG4AcwA6ACAAMAAuAD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FQASQBNAEUAUwBQAEEATgAgAD0AIABMAEEATQBCAEQAQQAoAEUAeABwAHIAZQBzAHMAaQBvAG4ALABcAG4AIAAgACAAIABNAEEAUAAoAEYATgAuAE4AVQBMAEwASQBGAFkAKABFAHgAcAByAGUAcwBzAGkAbwBuACkALABcAG4AIAAgACAAIAAgACAAIAAgAEwAQQBNAEIARABBACgAXwBlAGwAZQBtAGUAbgB0ACwAXABuACAAIAAgACAAIAAgACAAIAAgACAAIAAgAEwARQBUACgAXABuACAAIAAgACAAIAAgACAAIAAgACAAIAAgACAAIAAgACAAXwB0AGkAbQBlAFMAcABhAG4AXwBDADUALAAgAEMASABSAE8ATgBPAC4AUABBAFIAUwBFAF8AVABJAE0ARQBTAFAAQQBOAF8ARABIAE0AUwAoAF8AZQBsAGUAbQBlAG4AdAApACwAXABuACAAIAAgACAAIAAgACAAIAAgACAAIAAgACAAIAAgACAAQwBIAFIATwBOAE8ALgBUAEkATQBFAFMAUABBAE4AKABfAHQAaQBtAGUAUwBwAGEAbgBfAEMANQ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UAEkATQBFAFMAUABBAE4AXABuAFwAbgBSAGUAdAB1AHIAbgBzACAAYQAgAHQAaQBtAGUAcwBwAGEAbgAgAGEAcwAgAHQAZQB4AHQAIABpAG4AIAB0AGgAZQAgAHMAcABlAGMAaQBmAGkAZQBkACAAZgBvAHIAbQBhAHQAIABmAHIAbwBtACAAYQAgAGcAaQB2AGUAbgAgAGQAZQBjAGkAbQBhAGwAIAB2AGEAbAB1AGUALgBcAG4AXABuAEEAcgByAGEAeQAgAGMAbwBtAHAAYQB0AGkAYgBsAGUAOgAgAFQAaQBtAGUAUwBwAGEAbgBfAE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CAAIAAgAHwAIABGAG8AcgBtAGEAdAB0AGUAZAAgAHQAaQBtAGUAcwBwAGEAbgAgAGQALgBIAEgAOgBtAG0AOgBzAHMALgAwADAAM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aQBtAGUAUwBwAGEAbgBfAEQAIAAgACAAIAAgAHwAIABkAGUAYwBpAG0AYQBsACAAfAAgAEQAZQBjAGkAbQBhAGwAIAB0AGkAbQBlAHMAcABhAG4AIAB3AGgAZQByAGUAIABhACAAZABhAHkAIAA9ACAAMQBcAG4AWwBPAHAAdABpAG8AbgBzAF0AIAAgACAAIAAgACAAfAAgAHQAZQB4AHQAIAAgACAAIAB8ACAAUwB0AHIAaQBuAGcAIAB3AGkAdABoACAAZQBsAGUAbQBlAG4AdABzADoAIABbAFQAfABFAF0AWwArAF0AWwBQAF0AWwBYAF0AWwBOAHwARgBdAFsASABpAGcAaABPAHIAZABlAHIAXQBbAEwAbwB3AE8AcgBkAGUAcgBdAFsAKgBdAFsAMAAtADkAXQBcAG4AIAAgACAAIAAgACAAIAAgACAAIAAgACAAIAAgACAAfAAgACAAIAAgACAAIAAgACAAIAB8ACAAIAAgACAAIAAgAFQALAAgAEUAIAA6ACAAVAByAGEAZABpAHQAaQBvAG4AYQBsACAAbwByACAARQB1AHIAbwBwAGUAYQBuACAAcwB0AHkAbABlAC4AIABEAGUAZgBhAHUAbAB0AHMAIAB0AG8AIABNAG8AZABlAHIAbgAgAHMAdAB5AGwAZQAgAHcAaABlAG4AIABuAG8AdAAgAHAAcgBlAHMAZQBuAHQALgBcAG4AIAAgACAAIAAgACAAIAAgACAAIAAgACAAIAAgACAAfAAgACAAIAAgACAAIAAgACAAIAB8ACAAIAAgACAAIAAgACAAIAAgACAAIAAgACAATQBvAGQAZQByAG4AOgAgACAAIAAgACAAIAAwAC4AMAAwADoAMAAwADoAMAAwAC4AMAAwADAAXABuACAAIAAgACAAIAAgACAAIAAgACAAIAAgACAAIAAgAHwAIAAgACAAIAAgACAAIAAgACAAfAAgACAAIAAgACAAIAAgACAAIAAgACAAIAAgAFQAcgBhAGQAaQB0AGkAbwBuAGEAbAA6ACAAMABkACAAMABoACAAMABtACAAMAAuADAAMAAwAHMAXABuACAAIAAgACAAIAAgACAAIAAgACAAIAAgACAAIAAgAHwAIAAgACAAIAAgACAAIAAgACAAfAAgACAAIAAgACAAIAAgACAAIAAgACAAIAAgAEUAdQByAG8AcABlAGEAbgA6ACAAIAAgACAAMABkACAAMABoACAAMAAnACAAMAAuADAAMAAwAFwAIgBcAG4AIAAgACAAIAAgACAAIAAgACAAIAAgACAAIAAgACAAfAAgACAAIAAgACAAIAAgACAAIAB8ACAAIAAgACAAIAAgACAAIAAgACsAIAA6ACAARABpAHMAcABsAGEAeQAgAHAAbwBzAGkAdABpAHYAZQAgAHMAaQBnAG4AIABmAG8AcgAgAG4AbwBuAC0AbgBlAGcAYQB0AGkAdgBlACAAdgBhAGwAdQBlAHMAXABuACAAIAAgACAAIAAgACAAIAAgACAAIAAgACAAIAAgAHwAIAAgACAAIAAgACAAIAAgACAAfAAgACAAIAAgACAAIAAgACAAIABQACAAOgAgAE0AbwBkAGUAcgBuACAAcwB0AHkAbABlADoAIABwAGEAZAAgAGwAZQBhAGQAaQBuAGcAIAB2AGEAbAB1AGUAIAB3AGkAdABoACAAegBlAHIAbwAuAFwAbgAgACAAIAAgACAAIAAgACAAIAAgACAAIAAgACAAIAB8ACAAIAAgACAAIAAgACAAIAAgAHwAIAAgACAAIAAgACAAIAAgACAAIAAgACAAIABUAHIAYQBkAGkAdABpAG8AbgBhAGwAIABhAG4AZAAgAEUAdQByAG8AcABlAGEAbgAgAHMAdAB5AGwAZQBzADoAIABwAGEAZAAgAGEAbABsACAAdgBhAGwAdQBlAHMAIABlAHgAYwBlAHAAdAAgAGYAaQByAHMAdAAgAHcAaQB0AGgAIAB6AGUAcgBvAC4AXABuACAAIAAgACAAIAAgACAAIAAgACAAIAAgACAAIAAgAHwAIAAgACAAIAAgACAAIAAgACAAfAAgACAAIAAgACAAIAAgACAAIABYACAAOgAgAEkAbgBzAGUAcgB0ACAAcwBwAGEAYwBpAG4AZwAuACAATgBvAHQAIABhAHAAcABsAGkAYwBhAGIAbABlACAAdABvACAAbQBvAGQAZQByAG4AIABzAHQAeQBsAGUALgBcAG4AIAAgACAAIAAgACAAIAAgACAAIAAgACAAIAAgACAAfAAgACAAIAAgACAAIAAgACAAIAB8ACAAIAAgACAAIAAgAE4ALAAgAEYAIAA6ACAATwB2AGUAcgByAGkAZABlACAAcgBvAHUAbgBkAGkAbgBnACAAYgBlAGgAYQB2AGkAbwB1AHIALgBcAG4AIAAgACAAIAAgACAAIAAgACAAIAAgACAAIAAgACAAfAAgACAAIAAgACAAIAAgACAAIAB8ACAAIAAgACAAIAAgACAAIAAgACAAIAAgACAARABlAGYAYQB1AGwAdAAgAG0AZQB0AGgAbwBkACAAcgBvAHUAbgBkAHMAIAB0AG8AIABuAGUAYQByAGUAcwB0ACAAcwBlAGMAbwBuAGQAIABhAG4AZAAgAHQAaABlAG4AIAB0AHIAdQBuAGMAYQB0AGUAcwAgAHQAbwAgAGwAbwB3ACAAbwByAGQAZQByACAAYwBvAG0AcABvAG4AZQBuAHQALgBcAG4AIAAgACAAIAAgACAAIAAgACAAIAAgACAAIAAgACAAfAAgACAAIAAgACAAIAAgACAAIAB8ACAAIAAgACAAIAAgACAAIAAgACAAIAAgACAATgA6ACAAYQBsAHcAYQB5AHMAIAByAG8AdQBuAGQAIAB0AG8AIABuAGUAYQByAGUAcwB0AC4AXABuACAAIAAgACAAIAAgACAAIAAgACAAIAAgACAAIAAgAHwAIAAgACAAIAAgACAAIAAgACAAfAAgACAAIAAgACAAIAAgACAAIAAgACAAIAAgAEYAOgAgAGEAbAB3AGEAeQBzACAAcgBvAHUAbgBkACAAZABvAHcAbgAuAFwAbgAgACAAIAAgACAAIAAgACAAIAAgACAAIAAgACAAIAB8ACAAIAAgACAAIAAgACAAIAAgAHwAIABIAGkAZwBoAE8AcgBkAGUAcgAgADoAIABIAGkAZwBoACAAbwByAGQAZQByACAAYwBvAG0AcABvAG4AZQBuAHQALgAgAFUAcABwAGUAcgAgAGMAYQBzAGUAIAB0AG8AIABzAGUAdAAgAGUAeABwAGwAaQBjAGkAdABsAHkALgAgAEwAbwB3AGUAcgAgAGMAYQBzAGUAIABhAGwAbABvAHcAcwAgAGYAbABvAGEAdABpAG4AZwBcAG4AIAAgACAAIAAgACAAIAAgACAAIAAgACAAIAAgACAAfAAgACAAIAAgACAAIAAgACAAIAB8ACAAIAAgACAAIAAgACAAIAAgACAAIAAgACAAZgByAG8AbQAgAGUAeABwAHIAZQBzAHMAaQBuAGcAIABpAG4AIAB0AGgAZQAgAGcAaQB2AGUAbgAgAGMAbwBtAHAAbwBuAGUAbgB0ACAAdQBwACAAdABvACAAZABhAHkAcwAgAGEAcwAgAG4AZQBlAGQAZQBkAC4AXABuACAAIAAgACAAIAAgACAAIAAgACAAIAAgACAAIAAgAHwAIAAgACAAIAAgACAAIAAgACAAfAAgAEwAbwB3AE8AcgBkAGUAcgAgACAAOgAgAEwAbwB3ACAAbwByAGQAZQByACAAYwBvAG0AcABvAG4AZQBuAHQALgAgAFUAcABwAGUAcgAgAGMAYQBzAGUAIAB0AG8AIABzAGUAdAAgAGUAeABwAGwAaQBjAGkAdABsAHkALgAgAEwAbwB3AGUAcgAgAGMAYQBzAGUAIABhAGwAbABvAHcAcwAgAGYAbABvAGEAdABpAG4AZwBcAG4AIAAgACAAIAAgACAAIAAgACAAIAAgACAAIAAgACAAfAAgACAAIAAgACAAIAAgACAAIAB8ACAAIAAgACAAIAAgACAAIAAgACAAIAAgACAAZgByAG8AbQAgAGUAeABwAHIAZQBzAHMAaQBuAGcAIABpAG4AIAB0AGgAZQAgAGcAaQB2AGUAbgAgAGMAbwBtAHAAbwBuAGUAbgB0ACAAZABvAHcAbgAgAHQAbwAgAHMAZQBjAG8AbgBkAHMAIABhAHMAIABuAGUAZQBkAGUAZAAuAFwAbgAgACAAIAAgACAAIAAgACAAIAAgACAAIAAgACAAIAB8ACAAIAAgACAAIAAgACAAIAAgAHwAIAAgACAAIAAgACAAIAAgACAAIAAgACAAIABJAGYAIABvAG4AbAB5ACAAYQAgAHMAaQBuAGcAbABlACAAbwBwAHQAaQBvAG4AIABpAHMAIABnAGkAdgBlAG4ALAAgAGkAdAAgAGkAcwAgAGEAcwBzAGkAZwBuAGUAZAAgAGEAcwAgAEwAbwB3AE8AcgBkAGUAcgAuAFwAbgAgACAAIAAgACAAIAAgACAAIAAgACAAIAAgACAAIAB8ACAAIAAgACAAIAAgACAAIAAgAHwAIAAgACAAIAAgACAAIAAgACAAIAAgACAAIABCAG8AdABoACAAZQBsAGUAbQBlAG4AdABzACAAdABhAGsAZQAgAHQAaABlACAAZgBvAGwAbABvAHcAaQBuAGcAOgBcAG4AIAAgACAAIAAgACAAIAAgACAAIAAgACAAIAAgACAAfAAgACAAIAAgACAAIAAgACAAIAB8ACAAIAAgACAAIAAgACAAIAAgACAAIAAgACAARAAsACAAZAAgADoAIABEAGEAeQBcAG4AIAAgACAAIAAgACAAIAAgACAAIAAgACAAIAAgACAAfAAgACAAIAAgACAAIAAgACAAIAB8ACAAIAAgACAAIAAgACAAIAAgACAAIAAgACAASAAsACAAaAAgADoAIABIAG8AdQByAFwAbgAgACAAIAAgACAAIAAgACAAIAAgACAAIAAgACAAIAB8ACAAIAAgACAAIAAgACAAIAAgAHwAIAAgACAAIAAgACAAIAAgACAAIAAgACAAIABNACwAIABtACAAOgAgAE0AaQBuAHUAdABlAFwAbgAgACAAIAAgACAAIAAgACAAIAAgACAAIAAgACAAIAB8ACAAIAAgACAAIAAgACAAIAAgAHwAIAAgACAAIAAgACAAIAAgACAAIAAgACAAIABTACwAIABzACAAOgAgAFMAZQBjAG8AbgBkAFwAbgAgACAAIAAgACAAIAAgACAAIAAgACAAIAAgACAAIAB8ACAAIAAgACAAIAAgACAAIAAgAHwAIAAgACAAIAAgACAAIAAgACAAKgAgADoAIABBAGwAbABvAHcAcwAgAGYAbABvAGEAdABpAG4AZwAgAGQAbwB3AG4AIAB0AGgAZQAgAGwAbwB3AGUAcwB0ACAAbwByAGQAZQByACAAYwBvAG0AcABvAG4AZQBuAHQAIABuAGUAZQBkAGUAZAAsACAAaQBuAGMAbAB1AGQAaQBuAGcAIAB0AGgAZQAgAG0AYQB4AGkAbQB1AG0AIABwAHIAZQBjAGkAcwBpAG8AbgBcAG4AIAAgACAAIAAgACAAIAAgACAAIAAgACAAIAAgACAAfAAgACAAIAAgACAAIAAgACAAIAB8ACAAIAAgACAAIAAgACAAIAAgACAAIAAgACAAbwBmACAAdABoAGUAIABzAHQAeQBsAGUAIABmAG8AcgAgAHMAZQBjAG8AbgBkAHMALgBcAG4AIAAgACAAIAAgACAAIAAgACAAIAAgACAAIAAgACAAfAAgACAAIAAgACAAIAAgACAAIAB8ACAAIAAgACAAIAAgACAAMAAtADkAIAA6ACAARABlAGMAaQBtAGEAbAAgAHAAbABhAGMAZQBzACAAdABvACAAZABpAHMAcABsAGEAeQAuACAASQBmACAARAAsACAASAAsACAATQAgAG8AcgAgAFMAIABzAHUAcABwAGwAaQBlAGQAIABmAG8AcgAgAEwAbwB3AE8AcgBkAGUAcgAgAHQAaABlAG4AIABlAHgAcABsAGkAYwB0ACAAZABlAGMAaQBtAGEAbABzAC4AXABuACAAIAAgACAAIAAgACAAIAAgACAAIAAgACAAIAAgAHwAIAAgACAAIAAgACAAIAAgACAAfAAgACAAIAAgACAAIAAgACAAIAAgACAAIAAgAEkAZgAgAGQALAAgAGgALAAgAG0AIABvAHIAIABzACAAcwB1AHAAcABsAGkAZQBkACAAZgBvAHIAIABMAG8AdwBPAHIAZABlAHIAIAB0AGgAZQBuACAAdABoAGUAIABjAGUAaQBsAGkAbgBnACAAbwBmACAAZABlAGMAaQBtAGEAbABzACAAdABvACAAZABpAHMAcABsAGEAeQAuAFwAbgAgACAAIAAgACAAIAAgACAAIAAgACAAIAAgACAAIAB8ACAAIAAgACAAIAAgACAAIAAgAHwAIAAgACAAIAAgACAAIAAgACAAIAAgACAAIABNAG8AZABlAHIAbgAgAHMAdAB5AGwAZQA6ACAATwBuAGwAeQAgAGEAcABwAGwAaQBlAHMAIAB0AG8AIABzAGUAYwBvAG4AZABzAC4AXABuACAAIAAgACAAIAAgACAAIAAgACAAIAAgACAAIAAgAHwAIAAgACAAIAAgACAAIAAgACAAfAAgACAAIAAgACAAIAAgACAAIAAgACAAIAAgAFQAcgBhAGQAaQB0AGkAbwBuAGEAbAAgAGEAbgBkACAARQB1AHIAbwBwAGUAYQBuACAAcwB0AHkAbABlAHMAOgAgAEEAcABwAGwAaQBlAHMAIAB0AG8AIABsAG8AdwAgAG8AcgBkAGUAcgAgAGMAbwBtAHAAbwBuAGUAbgB0AC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UAEkATQBFAFMAUABBAE4AKAAxAC4ANwA4ADYANQApAFwAbgBSAGUAdAB1AHIAbgBzADoAIAAxAC4AMQA4ADoANQAyADoAMwA0AFwAbgBcAG4ARgBPAFIATQBBAFQAXwBUAEkATQBFAFMAUABBAE4AKAAxAC4ANwA4ADYANQAsACAAXAAiAEgAUwAzAFwAIgApAFwAbgBSAGUAdAB1AHIAbgBzADoAIAA0ADIAOgA1ADIAOgAzADMALgA2ADAAMABcAG4AXABuAEYATwBSAE0AQQBUAF8AVABJAE0ARQBTAFAAQQBOACgAMQAuADcAOAA2ADUALAAgAFwAIgBUACsAWABIAFMAXAAiACkAXABuAFIAZQB0AHUAcgBuAHMAOgAgACsAIAA0ADIAaAAgADUAMgBtACAAMwA0AHMAXABuAFwAbgBGAE8AUgBNAEEAVABfAFQASQBNAEUAUwBQAEEATgAoADEALgA3ADgANgA1ACwAIABcACIARQBzACoAXAAiACkAXABuAFIAZQB0AHUAcgBuAHMAOgAgADEAZAAxADgAaAA1ADIAJwAzADQALgA2AFwAI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UAEkATQBFAFMAUABBAE4AIAA9ACAATABBAE0AQgBEAEEAKABUAGkAbQBlAFMAcABhAG4AXwBEACwAIABbAE8AcAB0AGkAbwBuAHMAXQAsAFwAbgAgACAAIAAgAEwARQBUACgAXABuACAAIAAgACAAIAAgACAAIABfAHQAaQBtAGUAUwBwAGEAbgBGAG8AcgBtAGEAdABPAHAAdABpAG8AbgBzACwAIABfAEYATwBSAE0AQQBUAF8AVABJAE0ARQBTAFAAQQBOAF8ATwBQAFQASQBPAE4AUwAoAE8AcAB0AGkAbwBuAHMAKQAsAFwAbgBcAG4AIAAgACAAIAAgACAAIAAgAE0AQQBQACgARgBOAC4ATgBVAEwATABJAEYAWQAoAFQAaQBtAGUAUwBwAGEAbgBfAEQAKQAsAFwAbgAgACAAIAAgACAAIAAgACAAIAAgACAAIABMAEEATQBCAEQAQQAoAF8AZQBsAGUAbQBlAG4AdAAsAFwAbgAgACAAIAAgACAAIAAgACAAIAAgACAAIAAgACAAIAAgAF8ARgBPAFIATQBBAFQAXwBUAEkATQBFAFMAUABBAE4AKABfAGUAbABlAG0AZQBuAHQALAAgAF8AdABpAG0AZQBTAHAAYQBuAEYAbwByAG0AYQB0AE8AcAB0AGkAbwBuAHMAKQBcAG4AIAAgACAAIAAgACAAIAAgACAAIAAgACAAKQBcAG4AIAAgACAAIAAgACAAIAAgACkAXABuACAAIAAgACAAKQBcAG4AKQA7AFwAbgBcAG4AXwBGAE8AUgBNAEEAVABfAFQASQBNAEUAUwBQAEEATgBfAE8AUABUAEkATwBOAFMAIAA9ACAATABBAE0AQgBEAEEAKABfAG8AcAB0AGkAbwBuAHMALABcAG4AIAAgACAAIABMAEUAVAAoAFwAbgAgACAAIAAgACAAIAAgACAAXwBvAHAAdABpAG8AbgBzADEALAAgAEYATgAuAE4AVQBMAEwASQBGAFkAKABfAG8AcAB0AGkAbwBuAHMAKQAsAFwAbgAgACAAIAAgACAAIAAgACAAXwBzAHQAeQBsAGUALAAgAEwARQBGAFQAKABGAE4ALgBTAEkARgBUAF8ARgBPAFIAXwBDAEgAQQBSAFMAKABfAG8AcAB0AGkAbwBuAHMAMQAsACAAXAAiAEUAVABcACIAKQApACwAXABuACAAIAAgACAAIAAgACAAIABfAHMAaQBnAG4AUABvAHMAaQB0AGkAdgBlACwAIABJAEYARQBSAFIATwBSACgARgBJAE4ARAAoAFwAIgArAFwAIgAsACAAXwBvAHAAdABpAG8AbgBzADEAKQAsACAAMAApACAAPgAgADAALABcAG4AIAAgACAAIAAgACAAIAAgAF8AcABhAGQAZABpAG4AZwAsACAASQBGAEUAUgBSAE8AUgAoAFMARQBBAFIAQwBIACgAXAAiAFAAXAAiACwAIABfAG8AcAB0AGkAbwBuAHMAMQApACwAIAAwACkAIAA+ACAAMAAsAFwAbgAgACAAIAAgACAAIAAgACAAXwBzAHAAYQBjAGkAbgBnACwAIABJAEYARQBSAFIATwBSACgAUwBFAEEAUgBDAEgAKABcACIAWABcACIALAAgAF8AbwBwAHQAaQBvAG4AcwAxACkALAAgADAAKQAgAD4AIAAwACwAXABuACAAIAAgACAAIAAgACAAIABcAG4AIAAgACAAIAAgACAAIAAgAF8AcgBvAHUAbgBkAGkAbgBnAE8AdgBlAHIAcgBpAGQAZQAsACAATABFAFQAKABcAG4AIAAgACAAIAAgACAAIAAgACAAIAAgACAAXwByACwAIABMAEUARgBUACgARgBOAC4AUwBJAEYAVABfAEYATwBSAF8AQwBIAEEAUgBTACgAXwBvAHAAdABpAG8AbgBzADEALAAgAFwAIgBOAEYAXAAiACkAKQAsAFwAbgAgACAAIAAgACAAIAAgACAAIAAgACAAIABTAFcASQBUAEMASAAoAF8AcgAsAFwAbgAgACAAIAAgACAAIAAgACAAIAAgACAAIAAgACAAIAAgAFwAIgBOAFwAIgAsACAAMQAsAFwAbgAgACAAIAAgACAAIAAgACAAIAAgACAAIAAgACAAIAAgAFwAIgBGAFwAIgAsACAALQAxACwAXABuACAAIAAgACAAIAAgACAAIAAgACAAIAAgACAAIAAgACAAMABcAG4AIAAgACAAIAAgACAAIAAgACAAIAAgACAAKQBcAG4AIAAgACAAIAAgACAAIAAgACkALABcAG4AXABuACAAIAAgACAAIAAgACAAIAAvAC8AIAAtADIAIAAgADoAIABkAGUAZgBhAHUAbAB0ACAAZgBvAHIAIABzAHQAeQBsAGUAXABuACAAIAAgACAAIAAgACAAIAAvAC8AIAAtADEAIAAgADoAIABmAGwAbwBhAHQAaQBuAGcAIABhAHMAIABkAGUAZgBpAG4AZQBkACAAaQBuACAAcwB0AHkAbABlAFwAbgAgACAAIAAgACAAIAAgACAALwAvACAAWwBuAF0AIAA6ACAAcAByAGUAYwBpAHMAaQBvAG4AIABsAGkAbQBpAHQAXABuACAAIAAgACAAIAAgACAAIABfAHAAcgBlAGMAaQBzAGkAbwBuACwAIABMAEUAVAAoAFwAbgAgACAAIAAgACAAIAAgACAAIAAgACAAIABfAHAAQwBoAGEAcgAsACAATABFAEYAVAAoAEYATgAuAFMASQBGAFQAXwBGAE8AUgBfAEMASABBAFIAUwAoAF8AbwBwAHQAaQBvAG4AcwAxACwAIABcACIAKgAwADEAMgAzADQANQA2ADcAOAA5AFwAIgApACkALABcAG4AIAAgACAAIAAgACAAIAAgACAAIAAgACAAUwBXAEkAVABDAEgAKABfAHAAQwBoAGEAcgAsAFwAbgAgACAAIAAgACAAIAAgACAAIAAgACAAIAAgACAAIAAgAFwAIgBcACIALAAgAC0AMgAsAFwAbgAgACAAIAAgACAAIAAgACAAIAAgACAAIAAgACAAIAAgAFwAIgAqAFwAIgAsACAALQAxACwAXABuACAAIAAgACAAIAAgACAAIAAgACAAIAAgACAAIAAgACAAVgBBAEwAVQBFACgAXwBwAEMAaABhAHIAKQBcAG4AIAAgACAAIAAgACAAIAAgACAAIAAgACAAKQBcAG4AIAAgACAAIAAgACAAIAAgACkALABcAG4AXABuACAAIAAgACAAIAAgACAAIABfAG8AcgBkAGUAcgBTAHAAZQBjACwAIABGAE4ALgBTAEkARgBUAF8ARgBPAFIAXwBDAEgAQQBSAFMAKABfAG8AcAB0AGkAbwBuAHMAMQAsACAAXAAiAEQASABNAFMAXAAiACwAIABGAEEATABTAEUALAAgAFQAUgBVAEUALAAgADIAKQAsAFwAbgAgACAAIAAgACAAIAAgACAAXwBoAGkAZwBoAEMAaABhAHIALAAgAEkARgAoAEwARQBOACgAXwBvAHIAZABlAHIAUwBwAGUAYwApACAAPQAgADIALAAgAEwARQBGAFQAKABfAG8AcgBkAGUAcgBTAHAAZQBjACkALAAgAFwAIgBcACIAKQAsAFwAbgAgACAAIAAgACAAIAAgACAAXwBoAGkAZwBoAE8AcgBkAGUAcgAsACAAUwBXAEkAVABDAEgAKABfAGgAaQBnAGgAQwBoAGEAcgAsAFwAbgAgACAAIAAgACAAIAAgACAAIAAgACAAIABcACIARABcACIALAAgADEALABcAG4AIAAgACAAIAAgACAAIAAgACAAIAAgACAAXAAiAEgAXAAiACwAIAAyACwAXABuACAAIAAgACAAIAAgACAAIAAgACAAIAAgAFwAIgBNAFwAIgAsACAAMwAsAFwAbgAgACAAIAAgACAAIAAgACAAIAAgACAAIABcACIAUwBcACIALAAgADQALABcAG4AIAAgACAAIAAgACAAIAAgACAAIAAgACAAMABcAG4AIAAgACAAIAAgACAAIAAgACkALABcAG4AIAAgACAAIAAgACAAIAAgAF8AaABpAGcAaABGAGkAeABlAGQALAAgAEkARgAoAF8AaABpAGcAaABPAHIAZABlAHIAIAA9ACAAMAAsACAARgBBAEwAUwBFACwAXABuACAAIAAgACAAIAAgACAAIAAgACAAIAAgAEMATwBEAEUAKABfAGgAaQBnAGgAQwBoAGEAcgApACAAPAAgADEAMAAwAFwAbgAgACAAIAAgACAAIAAgACAAKQAsAFwAbgAgACAAIAAgACAAIAAgACAAXABuACAAIAAgACAAIAAgACAAIABfAGwAbwB3AEMAaABhAHIALAAgAFIASQBHAEgAVAAoAF8AbwByAGQAZQByAFMAcABlAGMAKQAsAFwAbgAgACAAIAAgACAAIAAgACAAXwBsAG8AdwBPAHIAZABlAHIALAAgAFMAVwBJAFQAQwBIACgAXwBsAG8AdwBDAGgAYQByACwAXABuACAAIAAgACAAIAAgACAAIAAgACAAIAAgAFwAIgBEAFwAIgAsACAAMQAsAFwAbgAgACAAIAAgACAAIAAgACAAIAAgACAAIABcACIASABcACIALAAgADIALABcAG4AIAAgACAAIAAgACAAIAAgACAAIAAgACAAXAAiAE0AXAAiACwAIAAzACwAXABuACAAIAAgACAAIAAgACAAIAAgACAAIAAgAFwAIgBTAFwAIgAsACAANAAsAFwAbgAgACAAIAAgACAAIAAgACAAIAAgACAAIAAwAFwAbgAgACAAIAAgACAAIAAgACAAKQAsAFwAbgAgACAAIAAgACAAIAAgACAAXwBsAG8AdwBGAGkAeABlAGQALAAgAEkARgAoAF8AbABvAHcATwByAGQAZQByACAAPQAgADAALAAgAEYAQQBMAFMARQAsAFwAbgAgACAAIAAgACAAIAAgACAAIAAgACAAIABOACgAQwBPAEQARQAoAF8AbABvAHcAQwBoAGEAcgApACAAPAAgADEAMAAwACkAXABuACAAIAAgACAAIAAgACAAIAApACwAXABuAFwAbgAgACAAIAAgACAAIAAgACAASABTAFQAQQBDAEsAKABcAG4AIAAgACAAIAAgACAAIAAgACAAIAAgACAAXwBzAHQAeQBsAGUALABcAG4AIAAgACAAIAAgACAAIAAgACAAIAAgACAAXwBoAGkAZwBoAE8AcgBkAGUAcgAsACAAXwBoAGkAZwBoAEYAaQB4AGUAZAAsACAAXwBsAG8AdwBPAHIAZABlAHIALAAgAF8AbABvAHcARgBpAHgAZQBkACwAXABuACAAIAAgACAAIAAgACAAIAAgACAAIAAgAF8AcAByAGUAYwBpAHMAaQBvAG4ALAAgAF8AcgBvAHUAbgBkAGkAbgBnAE8AdgBlAHIAcgBpAGQAZQAsAFwAbgAgACAAIAAgACAAIAAgACAAIAAgACAAIABfAHMAaQBnAG4AUABvAHMAaQB0AGkAdgBlACwAIABfAHAAYQBkAGQAaQBuAGcALAAgAF8AcwBwAGEAYwBpAG4AZwBcAG4AIAAgACAAIAAgACAAIAAgACkAXABuACAAIAAgACAAKQBcAG4AKQA7AFwAbgBcAG4AXwBGAE8AUgBNAEEAVABfAFQASQBNAEUAUwBQAEEATgAgAD0AIABMAEEATQBCAEQAQQAoAF8AdABpAG0AZQBTAHAAYQBuAF8ARAAsACAAXwB0AGkAbQBlAFMAcABhAG4ARgBvAHIAbQBhAHQATwBwAHQAaQBvAG4AcwAsAFwAbgAgACAAIAAgAEkARgAoAEkAUwBFAFIAUgBPAFIAKABfAHQAaQBtAGUAUwBwAGEAbgBfAEQAKQAsACAAXwB0AGkAbQBlAFMAcABhAG4AXwBEACAAKgAgAHsAMQB9ACwAXABuACAAIAAgACAAIAAgACAAIABJAEYAKABfAHQAaQBtAGUAUwBwAGEAbgBfAEQAIAA9ACAAXAAiAFwAIgAsACAAXAAiAFwAIgAsAFwAbgAgACAAIAAgACAAIAAgACAAIAAgACAAIABJAEYAKABOAE8AVAAoAEkAUwBOAFUATQBCAEUAUgAoAF8AdABpAG0AZQBTAHAAYQBuAF8ARAApACkALAAgAHsAIwBWAEEATABVAEUAIQB9ACwAXABuACAAIAAgACAAIAAgACAAIAAgACAAIAAgACAAIAAgACAATABFAFQAKABcAG4AIAAgACAAIAAgACAAIAAgACAAIAAgACAAIAAgACAAIAAgACAAIAAgAF8AcwB0AHkAbABlACwAIABJAE4ARABFAFgAKABfAHQAaQBtAGUAUwBwAGEAbgBGAG8AcgBtAGEAdABPAHAAdABpAG8AbgBzACwAIAAxACwAIAAxACkALABcAG4AIAAgACAAIAAgACAAIAAgACAAIAAgACAAIAAgACAAIAAgACAAIAAgAF8AaABpAGcAaABPAHIAZABlAHIALAAgAEkATgBEAEUAWAAoAF8AdABpAG0AZQBTAHAAYQBuAEYAbwByAG0AYQB0AE8AcAB0AGkAbwBuAHMALAAgADEALAAgADIAKQAsAFwAbgAgACAAIAAgACAAIAAgACAAIAAgACAAIAAgACAAIAAgACAAIAAgACAAXwBoAGkAZwBoAEYAaQB4AGUAZAAsACAASQBOAEQARQBYACgAXwB0AGkAbQBlAFMAcABhAG4ARgBvAHIAbQBhAHQATwBwAHQAaQBvAG4AcwAsACAAMQAsACAAMwApACwAXABuACAAIAAgACAAIAAgACAAIAAgACAAIAAgACAAIAAgACAAIAAgACAAIABfAGwAbwB3AE8AcgBkAGUAcgAsACAASQBOAEQARQBYACgAXwB0AGkAbQBlAFMAcABhAG4ARgBvAHIAbQBhAHQATwBwAHQAaQBvAG4AcwAsACAAMQAsACAANAApACwAXABuACAAIAAgACAAIAAgACAAIAAgACAAIAAgACAAIAAgACAAIAAgACAAIABfAGwAbwB3AEYAaQB4AGUAZAAsACAASQBOAEQARQBYACgAXwB0AGkAbQBlAFMAcABhAG4ARgBvAHIAbQBhAHQATwBwAHQAaQBvAG4AcwAsACAAMQAsACAANQApACwAXABuACAAIAAgACAAIAAgACAAIAAgACAAIAAgACAAIAAgACAAIAAgACAAIABfAHAAcgBlAGMAaQBzAGkAbwBuACwAIABJAE4ARABFAFgAKABfAHQAaQBtAGUAUwBwAGEAbgBGAG8AcgBtAGEAdABPAHAAdABpAG8AbgBzACwAIAAxACwAIAA2ACkALABcAG4AIAAgACAAIAAgACAAIAAgACAAIAAgACAAIAAgACAAIAAgACAAIAAgAF8AcgBvAHUAbgBkAGkAbgBnAE8AdgBlAHIAcgBpAGQAZQAsACAASQBOAEQARQBYACgAXwB0AGkAbQBlAFMAcABhAG4ARgBvAHIAbQBhAHQATwBwAHQAaQBvAG4AcwAsACAAMQAsACAANwApACwAXABuACAAIAAgACAAIAAgACAAIAAgACAAIAAgACAAIAAgACAAIAAgACAAIABcAG4AIAAgACAAIAAgACAAIAAgACAAIAAgACAAIAAgACAAIAAgACAAIAAgAF8AYwBvAG0AcABvAG4AZQBuAHQAcwAsACAASQBGACgAXwBzAHQAeQBsAGUAIAA9ACAAXAAiAFwAIgAsAFwAbgAgACAAIAAgACAAIAAgACAAIAAgACAAIAAgACAAIAAgACAAIAAgACAAIAAgACAAIABfAFQASQBNAEUAUwBQAEEATgBfAEMATwBNAFAATwBOAEUATgBUAFMAXwBNAE8ARABFAFIATgAoAF8AdABpAG0AZQBTAHAAYQBuAF8ARAAsAFwAbgAgACAAIAAgACAAIAAgACAAIAAgACAAIAAgACAAIAAgACAAIAAgACAAIAAgACAAIAAgACAAIAAgAF8AaABpAGcAaABPAHIAZABlAHIALAAgAF8AaABpAGcAaABGAGkAeABlAGQALAAgAF8AbABvAHcATwByAGQAZQByACwAIABfAGwAbwB3AEYAaQB4AGUAZAAsAFwAbgAgACAAIAAgACAAIAAgACAAIAAgACAAIAAgACAAIAAgACAAIAAgACAAIAAgACAAIAAgACAAIAAgAF8AcAByAGUAYwBpAHMAaQBvAG4ALAAgAF8AcgBvAHUAbgBkAGkAbgBnAE8AdgBlAHIAcgBpAGQAZQBcAG4AIAAgACAAIAAgACAAIAAgACAAIAAgACAAIAAgACAAIAAgACAAIAAgACAAIAAgACAAKQAsAFwAbgAgACAAIAAgACAAIAAgACAAIAAgACAAIAAgACAAIAAgACAAIAAgACAAIAAgACAAIABfAFQASQBNAEUAUwBQAEEATgBfAEMATwBNAFAATwBOAEUATgBUAFMAXwBUAFIAQQBEAEkAVABJAE8ATgBBAEwAKABfAHQAaQBtAGUAUwBwAGEAbgBfAEQALABcAG4AIAAgACAAIAAgACAAIAAgACAAIAAgACAAIAAgACAAIAAgACAAIAAgACAAIAAgACAAIAAgACAAIABfAGgAaQBnAGgATwByAGQAZQByACwAIABfAGgAaQBnAGgARgBpAHgAZQBkACwAIABfAGwAbwB3AE8AcgBkAGUAcgAsACAAXwBsAG8AdwBGAGkAeABlAGQALABcAG4AIAAgACAAIAAgACAAIAAgACAAIAAgACAAIAAgACAAIAAgACAAIAAgACAAIAAgACAAIAAgACAAIABfAHAAcgBlAGMAaQBzAGkAbwBuACwAIABfAHIAbwB1AG4AZABpAG4AZwBPAHYAZQByAHIAaQBkAGUAXABuACAAIAAgACAAIAAgACAAIAAgACAAIAAgACAAIAAgACAAIAAgACAAIAAgACAAIAAgACkAXABuACAAIAAgACAAIAAgACAAIAAgACAAIAAgACAAIAAgACAAIAAgACAAIAApACwAXABuAFwAbgAgACAAIAAgACAAIAAgACAAIAAgACAAIAAgACAAIAAgACAAIAAgACAASQBGACgAUgBPAFcAUwAoAF8AYwBvAG0AcABvAG4AZQBuAHQAcwApACAAPQAgADEALAAgAEkATgBEAEUAWAAoAF8AYwBvAG0AcABvAG4AZQBuAHQAcwAsACAAMQAsACAAMQApACAAKgAgAHsAMQB9ACwAXABuACAAIAAgACAAIAAgACAAIAAgACAAIAAgACAAIAAgACAAIAAgACAAIAAgACAAIAAgAEwARQBUACgAXABuACAAIAAgACAAIAAgACAAIAAgACAAIAAgACAAIAAgACAAIAAgACAAIAAgACAAIAAgACAAIAAgACAAXwBzAGkAZwBuAFAAbwBzAGkAdABpAHYAZQAsACAASQBOAEQARQBYACgAXwB0AGkAbQBlAFMAcABhAG4ARgBvAHIAbQBhAHQATwBwAHQAaQBvAG4AcwAsACAAMQAsACAAOAApACwAXABuACAAIAAgACAAIAAgACAAIAAgACAAIAAgACAAIAAgACAAIAAgACAAIAAgACAAIAAgACAAIAAgACAAXwBwAGEAZABkAGkAbgBnACwAIABJAE4ARABFAFgAKABfAHQAaQBtAGUAUwBwAGEAbgBGAG8AcgBtAGEAdABPAHAAdABpAG8AbgBzACwAIAAxACwAIAA5ACkALABcAG4AIAAgACAAIAAgACAAIAAgACAAIAAgACAAIAAgACAAIAAgACAAIAAgACAAIAAgACAAIAAgACAAIABfAHMAcABhAGMAaQBuAGcALAAgAEkATgBEAEUAWAAoAF8AdABpAG0AZQBTAHAAYQBuAEYAbwByAG0AYQB0AE8AcAB0AGkAbwBuAHMALAAgADEALAAgADEAMAApACwAXABuAFwAbgAgACAAIAAgACAAIAAgACAAIAAgACAAIAAgACAAIAAgACAAIAAgACAAIAAgACAAIAAgACAAIAAgAF8AcAByAG8AdgBpAGQAZQByACwAIABTAFcASQBUAEMASAAoAF8AcwB0AHkAbABlACwAXABuACAAIAAgACAAIAAgACAAIAAgACAAIAAgACAAIAAgACAAIAAgACAAIAAgACAAIAAgACAAIAAgACAAIAAgACAAIABcACIAVABcACIALAAgAF8ARgBPAFIATQBBAFQAXwBQAFIATwBWAEkARABFAFIAXwBUAEkATQBFAFMAUABBAE4AXwBUAFIAQQBEAEkAVABJAE8ATgBBAEwAKABfAGMAbwBtAHAAbwBuAGUAbgB0AHMALAAgAF8AcwBpAGcAbgBQAG8AcwBpAHQAaQB2AGUALAAgAF8AcABhAGQAZABpAG4AZwAsACAAXwBzAHAAYQBjAGkAbgBnACkALABcAG4AIAAgACAAIAAgACAAIAAgACAAIAAgACAAIAAgACAAIAAgACAAIAAgACAAIAAgACAAIAAgACAAIAAgACAAIAAgAFwAIgBFAFwAIgAsACAAXwBGAE8AUgBNAEEAVABfAFAAUgBPAFYASQBEAEUAUgBfAFQASQBNAEUAUwBQAEEATgBfAEUAVQBSAE8AUABFAEEATgAoAF8AYwBvAG0AcABvAG4AZQBuAHQAcwAsACAAXwBzAGkAZwBuAFAAbwBzAGkAdABpAHYAZQAsACAAXwBwAGEAZABkAGkAbgBnACwAIABfAHMAcABhAGMAaQBuAGcAKQAsAFwAbgAgACAAIAAgACAAIAAgACAAIAAgACAAIAAgACAAIAAgACAAIAAgACAAIAAgACAAIAAgACAAIAAgACAAIAAgACAAXwBGAE8AUgBNAEEAVABfAFAAUgBPAFYASQBEAEUAUgBfAFQASQBNAEUAUwBQAEEATgBfAE0ATwBEAEUAUgBOACgAXwBjAG8AbQBwAG8AbgBlAG4AdABzACwAIABfAHMAaQBnAG4AUABvAHMAaQB0AGkAdgBlACwAIABfAHAAYQBkAGQAaQBuAGcAKQBcAG4AIAAgACAAIAAgACAAIAAgACAAIAAgACAAIAAgACAAIAAgACAAIAAgACAAIAAgACAAIAAgACAAIAApACwAXABuACAAIAAgACAAIAAgACAAIAAgACAAIAAgACAAIAAgACAAIAAgACAAIAAgACAAIAAgACAAIAAgACAAXwBUAEkATQBFAFMAUABBAE4AXwBGAE8AUgBNAEEAVABUAEUAUgAoAF8AYwBvAG0AcABvAG4AZQBuAHQAcwAsACAAXwBwAHIAbwB2AGkAZABlAHI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wBUAEkATQBFAFMAUABBAE4AXwBGAE8AUgBNAEEAVABUAEUAUgAgAD0AIABMAEEATQBCAEQAQQAoAF8AYwBvAG0AcABvAG4AZQBuAHQAcwAsACAAXwBwAHIAbwB2AGkAZABlAHIALABcAG4AIAAgACAAIAAvAC8AIABDAG8AbQBwAG8AbgBlAG4AdABzADoAIAB7AFwAbgAgACAAIAAgAC8ALwAgACAAIABEAGkAcwBwAGwAYQB5AEMAbwB1AG4AdAAsACAARABpAHMAcABsAGEAeQBIAGkAZwBoAE8AcgBkAGUAcgAsACAARABpAHMAcABsAGEAeQBMAG8AdwBPAHIAZABlAHIALAAgAEQAaQBzAHAAbABhAHkARABlAGMAaQBtAGEAbABzACwAIABSAGUAcwBvAGwAdgBlAFAAcgBlAGMAaQBzAGkAbwBuADsAXABuACAAIAAgACAALwAvACAAIAAgAFMAaQBnAG4ALAAgACAAIAAgACAAIAAgACAAIABEAGEAeQBzACwAIAAgACAAIAAgACAAIAAgACAAIAAgACAAIABIAG8AdQByAHMALAAgACAAIAAgACAAIAAgACAAIAAgACAATQBpAG4AdQB0AGUAcwAsACAAIAAgACAAIAAgACAAIAAgAFMAZQBjAG8AbgBkAHMAXABuACAAIAAgACAALwAvACAAfQBcAG4AXABuACAAIAAgACAALwAvACAAUAByAG8AdgBpAGQAZQByADoAIAB7AFwAbgAgACAAIAAgAC8ALwAgACAAIABMAGUAYQBkAEYAbwByAG0AYQB0ACwAIABNAGkAZABGAG8AcgBtAGEAdAAsACAATABhAHMAdABGAG8AcgBtAGEAdAAsACAAIABTAHAAYQBjAGkAbgBnACwAIAAgACAAIAAgACAAIwBOAC8AQQA7AFwAbgAgACAAIAAgAC8ALwAgACAAIABEAGUAcwBpAGcAbgBhAHQAbwByACwAIABEAGEAeQBTAHUAZgBmAGkAeAAsACAASABvAHUAcgBTAHUAZgBmAGkAeAAsACAAIABNAGkAbgB1AHQAZQBTAHUAZgBmAGkAeAAsACAAUwBlAGMAbwBuAGQAUwB1AGYAZgBpAHgAXABuACAAIAAgACAALwAvACAAfQBcAG4AXABuACAAIAAgACAASQBGACgAUgBPAFcAUwAoAF8AYwBvAG0AcABvAG4AZQBuAHQAcwApACAAPQAgADEALAAgAEkATgBEAEUAWAAoAF8AYwBvAG0AcABvAG4AZQBuAHQAcwAsACAAMQAsACAAMQApACwAXABuACAAIAAgACAAIAAgACAAIABJAEYAKABSAE8AVwBTACgAXwBwAHIAbwB2AGkAZABlAHIAKQAgAD0AIAAxACwAIABJAE4ARABFAFgAKABfAHAAcgBvAHYAaQBkAGUAcgAsACAAMQAsACAAMQApACwAXABuACAAIAAgACAAIAAgACAAIAAgACAAIAAgAEwARQBUACgAXABuACAAIAAgACAAIAAgACAAIAAgACAAIAAgACAAIAAgACAAXwBjAG8AdQBuAHQALAAgAEkATgBEAEUAWAAoAF8AYwBvAG0AcABvAG4AZQBuAHQAcwAsACAAMQAsACAAMQApACwAXABuACAAIAAgACAAIAAgACAAIAAgACAAIAAgACAAIAAgACAASQBGACgAXwBjAG8AdQBuAHQAIAA8ACAAMQAsACAAXAAiAFwAIgAsAFwAbgAgACAAIAAgACAAIAAgACAAIAAgACAAIAAgACAAIAAgACAAIAAgACAATABFAFQAKABcAG4AIAAgACAAIAAgACAAIAAgACAAIAAgACAAIAAgACAAIAAgACAAIAAgACAAIAAgACAAXwBkAGUAcwBpAGcAbgBhAHQAbwByACwAIABJAEYAKABJAE4ARABFAFgAKABfAHAAcgBvAHYAaQBkAGUAcgAsACAAMgAsACAAMQApACAAPQAgAFwAIgBcACIALAAgAFwAIgBcACIALABcAG4AIAAgACAAIAAgACAAIAAgACAAIAAgACAAIAAgACAAIAAgACAAIAAgACAAIAAgACAAIAAgACAAIABDAE8ATgBDAEEAVAAoAFwAbgAgACAAIAAgACAAIAAgACAAIAAgACAAIAAgACAAIAAgACAAIAAgACAAIAAgACAAIAAgACAAIAAgACAAIAAgACAASQBOAEQARQBYACgAXwBwAHIAbwB2AGkAZABlAHIALAAgADIALAAgADEAKQAsAFwAbgAgACAAIAAgACAAIAAgACAAIAAgACAAIAAgACAAIAAgACAAIAAgACAAIAAgACAAIAAgACAAIAAgACAAIAAgACAASQBGACgASQBOAEQARQBYACgAXwBwAHIAbwB2AGkAZABlAHIALAAgADEALAAgADQAKQAsACAAXAAiACAAXAAiACwAIABcACIAXAAiACkAXABuACAAIAAgACAAIAAgACAAIAAgACAAIAAgACAAIAAgACAAIAAgACAAIAAgACAAIAAgACAAIAAgACAAKQBcAG4AIAAgACAAIAAgACAAIAAgACAAIAAgACAAIAAgACAAIAAgACAAIAAgACAAIAAgACAAKQAsAFwAbgAgACAAIAAgACAAIAAgACAAIAAgACAAIAAgACAAIAAgACAAIAAgACAAIAAgACAAIABcAG4AIAAgACAAIAAgACAAIAAgACAAIAAgACAAIAAgACAAIAAgACAAIAAgACAAIAAgACAAUgBFAEQAVQBDAEUAKABfAGQAZQBzAGkAZwBuAGEAdABvAHIALAAgAFMARQBRAFUARQBOAEMARQAoAF8AYwBvAHUAbgB0ACkALABcAG4AIAAgACAAIAAgACAAIAAgACAAIAAgACAAIAAgACAAIAAgACAAIAAgACAAIAAgACAAIAAgACAAIABMAEEATQBCAEQAQQAoAF8AYQBjAGMALAAgAF8AbgAsAFwAbgAgACAAIAAgACAAIAAgACAAIAAgACAAIAAgACAAIAAgACAAIAAgACAAIAAgACAAIAAgACAAIAAgACAAIAAgACAATABFAFQAKABcAG4AIAAgACAAIAAgACAAIAAgACAAIAAgACAAIAAgACAAIAAgACAAIAAgACAAIAAgACAAIAAgACAAIAAgACAAIAAgACAAIAAgACAAXwBmAG0AdAAsACAASQBGACgAXwBuACAAPQAgAF8AYwBvAHUAbgB0ACwAIABJAE4ARABFAFgAKABfAHAAcgBvAHYAaQBkAGUAcgAsACAAMQAsACAAMwApACwAXABuACAAIAAgACAAIAAgACAAIAAgACAAIAAgACAAIAAgACAAIAAgACAAIAAgACAAIAAgACAAIAAgACAAIAAgACAAIAAgACAAIAAgACAAIAAgACAASQBGACgAXwBuACAAPQAgADEALAAgAEkATgBEAEUAWAAoAF8AcAByAG8AdgBpAGQAZQByACwAIAAxACwAIAAxACkALABcAG4AIAAgACAAIAAgACAAIAAgACAAIAAgACAAIAAgACAAIAAgACAAIAAgACAAIAAgACAAIAAgACAAIAAgACAAIAAgACAAIAAgACAAIAAgACAAIAAgACAAIAAgAEkATgBEAEUAWAAoAF8AcAByAG8AdgBpAGQAZQByACwAIAAxACwAIAAyACkAXABuACAAIAAgACAAIAAgACAAIAAgACAAIAAgACAAIAAgACAAIAAgACAAIAAgACAAIAAgACAAIAAgACAAIAAgACAAIAAgACAAIAAgACAAIAAgACAAKQBcAG4AIAAgACAAIAAgACAAIAAgACAAIAAgACAAIAAgACAAIAAgACAAIAAgACAAIAAgACAAIAAgACAAIAAgACAAIAAgACAAIAAgACAAKQAsAFwAbgAgACAAIAAgACAAIAAgACAAIAAgACAAIAAgACAAIAAgACAAIAAgACAAIAAgACAAIAAgACAAIAAgACAAIAAgACAAIAAgACAAIABfAGMAbwBsACwAIABJAE4ARABFAFgAKABfAGMAbwBtAHAAbwBuAGUAbgB0AHMALAAgADEALAAgADIAKQAgACsAIABfAG4ALABcAG4AIAAgACAAIAAgACAAIAAgACAAIAAgACAAIAAgACAAIAAgACAAIAAgACAAIAAgACAAIAAgACAAIAAgACAAIAAgACAAIAAgACAAXwBwAGEAcgB0ACwAIABUAEUAWABUACgASQBOAEQARQBYACgAXwBjAG8AbQBwAG8AbgBlAG4AdABzACwAIAAyACwAIABfAGMAbwBsACkALAAgAF8AZgBtAHQAKQAsAFwAbgAgACAAIAAgACAAIAAgACAAIAAgACAAIAAgACAAIAAgACAAIAAgACAAIAAgACAAIAAgACAAIAAgACAAIAAgACAAIAAgACAAIABfAGQAZQBsAGkAbQAsACAASQBOAEQARQBYACgAXwBwAHIAbwB2AGkAZABlAHIALAAgADIALAAgAF8AYwBvAGwAKQAsAFwAbgAgACAAIAAgACAAIAAgACAAIAAgACAAIAAgACAAIAAgACAAIAAgACAAIAAgACAAIAAgACAAIAAgACAAIAAgACAAIAAgACAAIABfAHMAcABhAGMAZQAsACAASQBGACgASQBOAEQARQBYACgAXwBwAHIAbwB2AGkAZABlAHIALAAgADEALAAgADQAKQAgACoAIAAoAF8AbgAgADwAIABfAGMAbwB1AG4AdAApACwAIABcACIAIABcACIALAAgAFwAIgBcACIAKQAsAFwAbgAgACAAIAAgACAAIAAgACAAIAAgACAAIAAgACAAIAAgACAAIAAgACAAIAAgACAAIAAgACAAIAAgACAAIAAgACAAIAAgACAAIABDAE8ATgBDAEEAVAAoAF8AYQBjAGMALAAgAF8AcABhAHIAdAAsACAAXwBkAGUAbABpAG0ALAAgAF8AcwBwAGEAYwBl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8AVABJAE0ARQBTAFAAQQBOAF8ARQBYAFAAUgBFAFMAUwBFAEQAXwBPAFIARABFAFIAIAA9ACAATABBAE0AQgBEAEEAKABfAHQAaQBtAGUAUwBwAGEAbgAsACAAXwBkAGkAcgBlAGMAdABpAG8AbgAsAFwAbgAgACAAIAAgAC8ALwAgAEQAaQByAGUAYwB0AGkAbwBuACAAPQAgAC0AMQAgADoAIABsAG8AdwAgAGUAbgBkAFwAbgAgACAAIAAgAC8ALwAgACAAIAAgACAAIAAgACAAIAAgACAAIAAgACAAMQAgADoAIABoAGkAZwBoACAAZQBuAGQAXABuACAAIAAgACAATABFAFQAKABcAG4AIAAgACAAIAAgACAAIAAgAF8AcwBpAGcAbgAsACAASQBOAEQARQBYACgAXwB0AGkAbQBlAFMAcABhAG4ALAAgADEALAAgADEAKQAsAFwAbgAgACAAIAAgACAAIAAgACAASQBGACgAXwBzAGkAZwBuACAAPQAgADAALAAgAHsAIwBOAC8AQQB9ACwAXABuACAAIAAgACAAIAAgACAAIAAgACAAIAAgAEwARQBUACgAXABuACAAIAAgACAAIAAgACAAIAAgACAAIAAgACAAIAAgACAAXwBuAG8AbgBaAGUAcgBvAEMAbwBtAHAAbwBuAGUAbgB0AHMALAAgAEkARgBFAFIAUgBPAFIAKABEAFIATwBQACgAXwB0AGkAbQBlAFMAcABhAG4ALAAgACwAIAAxACkALAAgADEAKQAgADwAPgAgADAALABcAG4AIAAgACAAIAAgACAAIAAgACAAIAAgACAAIAAgACAAIABYAE0AQQBUAEMASAAoADEALAAgAE4AKABfAG4AbwBuAFoAZQByAG8AQwBvAG0AcABvAG4AZQBuAHQAcwApACwAIAAwACwAIABfAGQAaQByAGUAYwB0AGkAbwBuACkAXABuACAAIAAgACAAIAAgACAAIAAgACAAIAAgACkAXABuACAAIAAgACAAIAAgACAAIAApAFwAbgAgACAAIAAgACkAXABuACkAOwBcAG4AXABuAF8AVABJAE0ARQBTAFAAQQBOAF8AQwBPAE0AUABPAE4ARQBOAFQAUwAgAD0AIABMAEEATQBCAEQAQQAoAF8AdABpAG0AZQBTAHAAYQBuAF8ARAAsAFwAbgAgACAAIAAgAF8AbQBhAHgASABpAGcAaABPAHIAZABlAHIALAAgAF8AZABlAGYAYQB1AGwAdABIAGkAZwBoAE8AcgBkAGUAcgAsACAAXwBtAGkAbgBMAG8AdwBPAHIAZABlAHIALAAgAF8AZABlAGYAYQB1AGwAdABMAG8AdwBPAHIAZABlAHIALAAgAF8AZgByAGEAYwB0AGkAbwBuAGEAbABTAGUAYwBvAG4AZABzAE8AbgBsAHkALAAgAF8AbQBhAHgAUAByAGUAYwBpAHMAaQBvAG4ALAAgAF8AZABlAGYAYQB1AGwAdABQAHIAZQBjAGkAcwBpAG8AbgAsAFwAbgAgACAAIAAgAF8AaABpAGcAaABPAHIAZABlAHIALAAgAF8AaABpAGcAaABGAGkAeABlAGQALAAgAF8AbABvAHcATwByAGQAZQByACwAIABfAGwAbwB3AEYAaQB4AGUAZAAsACAAXwBwAHIAZQBjAGkAcwBpAG8AbgAsACAAXwByAG8AdQBuAGQAaQBuAGcATwB2AGUAcgByAGkAZABlACwAXABuACAAIAAgACAAXABuACAAIAAgACAALwAvACAATQBhAHgASABpAGcAaABPAHIAZABlAHIAOgAgACAAIAAgACAAIAAgACAAIAAgAE0AYQB4AGkAbQB1AG0AIABoAGkAZwBoACAAbwByAGQAZQByACAAYQBjAGMAZQBwAHQAZQBkACAAZgBvAHIAIAB0AGgAZQAgAHMAdAB5AGwAZQAuAFwAbgAgACAAIAAgAC8ALwAgAEQAZQBmAGEAdQBsAHQASABpAGcAaABPAHIAZABlAHIAOgAgACAAIAAgACAAIABEAGUAZgBhAHUAbAB0ACAAaABpAGcAaAAgAG8AcgBkAGUAcgAgAGkAZgAgAG4AbwB0ACAAcwBwAGUAYwBpAGYAaQBlAGQALgBcAG4AIAAgACAAIAAvAC8AIABNAGkAbgBMAG8AdwBPAHIAZABlAHIAOgAgACAAIAAgACAAIAAgACAAIAAgACAATQBpAG4AaQBtAHUAbQAgAGwAbwB3ACAAbwByAGQAZQByACAAYQBjAGMAZQBwAHQAZQBkACAAZgBvAHIAIAB0AGgAZQAgAHMAdAB5AGwAZQAuAFwAbgAgACAAIAAgAC8ALwAgAEQAZQBmAGEAdQBsAHQATABvAHcATwByAGQAZQByADoAIAAgACAAIAAgACAAIABEAGUAZgBhAHUAbAB0ACAAbABvAHcAIABvAHIAZABlAHIAIABpAGYAIABuAG8AdAAgAHMAcABlAGMAaQBmAGkAZQBkAC4AXABuACAAIAAgACAALwAvACAARgByAGEAYwB0AGkAbwBuAGEAbABTAGUAYwBvAG4AZABzAE8AbgBsAHkAOgAgAFAAcgBlAGMAaQBzAGkAbwBuACAAcwBlAHQAIAB0AG8AIAAwACAAZgBvAHIAIABsAG8AdwAgAG8AcgBkAGUAcgAgAG8AdABoAGUAcgAgAHQAaABhAG4AIABzAGUAYwBvAG4AZABzAC4AXABuACAAIAAgACAALwAvACAATQBhAHgAUAByAGUAYwBpAHMAaQBvAG4AOgAgACAAIAAgACAAIAAgACAAIAAgAE0AYQB4AGkAbQB1AG0AIABwAHIAZQBjAGkAcwBpAG8AbgAgAGYAbwByACAAdABoAGUAIABzAHQAeQBsAGUALgBcAG4AIAAgACAAIAAvAC8AIABEAGUAZgBhAHUAbAB0AFAAcgBlAGMAaQBzAGkAbwBuADoAIAAgACAAIAAgACAARABlAGYAYQB1AGwAdAAgAHAAcgBlAGMAaQBzAGkAbwBuACAAZgBvAHIAIAB0AGgAZQAgAHMAdAB5AGwAZQAuAFwAbgAgACAAIAAgAC8ALwBcAG4AIAAgACAAIAAvAC8AIABIAGkAZwBoAE8AcgBkAGUAcgA6ACAAIAAgACAAIAAgACAAIAAgACAAIAAgACAASABpAGcAaAAgAG8AcgBkAGUAcgAgAGEAdAAgAHcAaABpAGMAaAAgAHQAbwAgAHIAZQBzAG8AbAB2AGUAIAB0AGkAbQBlAHMAcABhAG4AIABpAGYAIABIAGkAZwBoAEYAaQB4AGUAZAAuACAAXABuACAAIAAgACAALwAvACAAIAAgACAAIAAgACAAIAAgACAAIAAgACAAIAAgACAAIAAgACAAIAAgACAAIAAgAE8AdABoAGUAcgB3AGkAcwBlACAAdABoAGUAIABoAGkAZwBoACAAbwByAGQAZQByACAAYQB0ACAAbQBhAHgAaQBtAHUAbQAgAHQAbwAgAGQAaQBzAHAAbABhAHkALgBcAG4AIAAgACAAIAAvAC8AIABIAGkAZwBoAEYAaQB4AGUAZAA6ACAAIAAgACAAIAAgACAAIAAgACAAIAAgACAARgBvAHIAYwBlACAAZABpAHMAcABsAGEAeQAgAGYAcgBvAG0AIABoAGkAZwBoACAAbwByAGQAZQByACwAIABvAHQAaABlAHIAdwBpAHMAZQAgAGEAbABsAG8AdwAgAHQAbwAgAGYAbABvAGEAdAAgAGYAcgBvAG0AIABoAGkAZwBoACAAbwByAGQAZQByACAAYQBzACAAbgBlAGUAZABlAGQALgBcAG4AIAAgACAAIAAvAC8AIABMAG8AdwBPAHIAZABlAHIAOgAgACAAIAAgACAAIAAgACAAIAAgACAAIAAgACAATABvAHcAIABvAHIAZABlAHIAIABhAHQAIAB3AGgAaQBjAGgAIAB0AG8AIAByAG8AdQBuAGQAIAB0AGkAbQBlAHMAcABhAG4AIABpAGYAIABMAG8AdwBGAGkAeABlAGQALgAgAFwAbgAgACAAIAAgAC8ALwAgACAAIAAgACAAIAAgACAAIAAgACAAIAAgACAAIAAgACAAIAAgACAAIAAgACAAIABPAHQAaABlAHIAdwBpAHMAZQAgAHQAaABlACAAbABvAHcAIABvAHIAZABlAHIAIABhAHQAIABtAGkAbgBpAG0AdQBtACAAdABvACAAZABpAHMAcABsAGEAeQAuAFwAbgAgACAAIAAgAC8ALwAgAEwAbwB3AEYAaQB4AGUAZAA6ACAAIAAgACAAIAAgACAAIAAgACAAIAAgACAAIABGAG8AcgBjAGUAIABkAGkAcwBwAGwAYQB5ACAAdABvACAAbABvAHcAIABvAHIAZABlAHIALAAgAG8AdABoAGUAcgB3AGkAcwBlACAAYQBsAGwAbwB3ACAAdABvACAAZgBsAG8AYQB0ACAAZgByAG8AbQAgAGwAbwB3ACAAbwByAGQAZQByACAAYQBzACAAbgBlAGUAZABlAGQALgBcAG4AIAAgACAAIAAvAC8AIABQAHIAZQBjAGkAcwBpAG8AbgA6ACAAIAAgACAAIAAgACAAIAAgACAAIAAgACAAIAAtADIAOgAgAEQAZQBmAGEAdQBsAHQAcwAgAHQAbwAgADAAIABkAGUAYwBpAG0AYQBsAHMALgBcAG4AIAAgACAAIAAvAC8AIAAgACAAIAAgACAAIAAgACAAIAAgACAAIAAgACAAIAAgACAAIAAgACAAIAAgACAAIAAtADEAOgAgAEUAeABwAHIAZQBzAHMAZQBkACAAdQBwACAAdABvACAATQBhAHgAUAByAGUAYwBpAHMAaQBvAG4ALgBcAG4AIAAgACAAIAAvAC8AIAAgACAAIAAgACAAIAAgACAAIAAgACAAIAAgACAAIAAgACAAIAAgACAAIAAgACAAWwBuAF0AOgAgAEkAZgAgAGwAbwB3ACAAbwByAGQAZQByACAAbgBvAHQAIABmAGkAeABlAGQAIAB0AGgAZQBuACAAZABlAGMAaQBtAGEAbABzACAAZQB4AHAAcgBlAHMAcwBlAGQAIAB1AHAAIAB0AG8AIAB3AGgAaQBjAGgAIABlAHYAZQByACAAaQBzACAAbABvAHcAZQByACAAbwBmAFwAbgAgACAAIAAgAC8ALwAgACAAIAAgACAAIAAgACAAIAAgACAAIAAgACAAIAAgACAAIAAgACAAIAAgACAAIAAgACAAIAAgACAAZwBpAHYAZQBuACAAcAByAGUAYwBpAHMAaQBvAG4AIABvAHIAIABNAGEAeABQAHIAZQBjAGkAcwBpAG8AbgAuACAASQBmACAAbABvAHcAIABvAHIAZABlAHIAIABmAGkAeABlAGQAIAB0AGgAZQBuACAAZQB4AHAAcgBlAHMAcwBlAGQAIABlAHgAcABsAGkAYwBpAHQAbAB5AFwAbgAgACAAIAAgAC8ALwAgACAAIAAgACAAIAAgACAAIAAgACAAIAAgACAAIAAgACAAIAAgACAAIAAgACAAIAAgACAAIAAgACAAYQB0ACAAdABoAGUAIABzAGEAbQBlAC4AXABuACAAIAAgACAALwAvACAAUgBvAHUAbgBkAGkAbgBnAE8AdgBlAHIAcgBpAGQAZQA6ACAAIAAgACAAIAAgACAAIAAwADoAIABEAGUAZgBhAHUAbAB0ACAAVwBoAGUAbgAgAFAAcgBlAGMAaQBzAGkAbwBuACAAPQAgADAALAAgAHIAbwB1AG4AZABzACAAdABvACAAbgBlAGEAcgBlAHMAdAAgAHMAZQBjAG8AbgBkACAAYQBuAGQAIAB0AHIAdQBuAGMAYQB0AGUAcwAgAGEAdAAgAGwAbwB3ACAAbwByAGQAZQByACAAYwBvAG0AcABvAG4AZQBuAHQALgBcAG4AIAAgACAAIAAvAC8AIAAgACAAIAAgACAAIAAgACAAIAAgACAAIAAgACAAIAAgACAAIAAgACAAIAAgACAAIAAgACAAIAAgACAAIAAgACAAIAAgACAAIABXAGgAZQBuACAAUAByAGUAYwBpAHMAaQBvAG4AIAA+ACAAMAAsACAAcgBvAHUAbgBkAHMAIAB0AG8AIABuAGUAYQByAGUAcwB0ACAAYQB0ACAAbABvAHcAIABvAHIAZABlAHIAIABjAG8AbQBwAG8AbgBlAG4AdAAuAFwAbgAgACAAIAAgAC8ALwAgACAAIAAgACAAIAAgACAAIAAgACAAIAAgACAAIAAgACAAIAAgACAAIAAgACAAIAAgACAAMQA6ACAATgBlAGEAcgBlAHMAdAAgAEEAbAB3AGEAeQBzACAAcgBvAHUAbgBkACAAdABvACAAbgBlAGEAcgBlAHMAdAAgAGwAbwB3ACAAbwByAGQAZQByACAAYwBvAG0AcABvAG4AZQBuAHQALgBcAG4AIAAgACAAIAAvAC8AIAAgACAAIAAgACAAIAAgACAAIAAgACAAIAAgACAAIAAgACAAIAAgACAAIAAgACAAIAAtADEAOgAgAEQAbwB3AG4AIAAgACAAIABBAGwAdwBhAHkAcwAgAHIAbwB1AG4AZAAgAGQAbwB3AG4AIABhAHQAIABsAG8AdwAgAG8AcgBkAGUAcgAgAGMAbwBtAHAAbwBuAGUAbgB0AC4AXABuACAAIAAgACAALwAvAFwAbgAgACAAIAAgAC8ALwAgAE8AdQB0AHAAdQB0ADoAIAB7AFwAbgAgACAAIAAgAC8ALwAgACAAIABEAGkAcwBwAGwAYQB5AEMAbwB1AG4AdAAsACAARABpAHMAcABsAGEAeQBIAGkAZwBoAE8AcgBkAGUAcgAsACAARABpAHMAcABsAGEAeQBMAG8AdwBPAHIAZABlAHIALAAgAEQAaQBzAHAAbABhAHkARABlAGMAaQBtAGEAbABzACwAIABSAGUAcwBvAGwAdgBlAFAAcgBlAGMAaQBzAGkAbwBuADsAXABuACAAIAAgACAALwAvACAAIAAgAFMAaQBnAG4ALAAgACAAIAAgACAAIAAgACAAIABEAGEAeQBzACwAIAAgACAAIAAgACAAIAAgACAAIAAgACAAIABIAG8AdQByAHMALAAgACAAIAAgACAAIAAgACAAIAAgACAATQBpAG4AdQB0AGUAcwAsACAAIAAgACAAIAAgACAAIAAgAFMAZQBjAG8AbgBkAHMAXABuACAAIAAgACAALwAvACAAfQBcAG4AXABuACAAIAAgACAASQBGACgASQBTAEUAUgBSAE8AUgAoAF8AdABpAG0AZQBTAHAAYQBuAF8ARAApACwAIABfAHQAaQBtAGUAUwBwAGEAbgBfAEQAIAAqACAAewAxAH0ALABcAG4AIAAgACAAIAAgACAAIAAgAEkARgAoAF8AdABpAG0AZQBTAHAAYQBuAF8ARAAgAD0AIABcACIAXAAiACwAIABcACIAXAAiACwAXABuACAAIAAgACAAIAAgACAAIAAgACAAIAAgAEkARgAoAE4ATwBUACgASQBTAE4AVQBNAEIARQBSACgAXwB0AGkAbQBlAFMAcABhAG4AXwBEACkAKQAsACAAewAjAFYAQQBMAFUARQAhAH0ALABcAG4AIAAgACAAIAAgACAAIAAgACAAIAAgACAAIAAgACAAIABMAEUAVAAoAFwAbgAgACAAIAAgACAAIAAgACAAIAAgACAAIAAgACAAIAAgACAAIAAgACAAXwByAGUAcwBvAGwAdgBlAEwAbwB3AEQAZQBmAGEAdQBsAHQALAAgAEkARgAoAF8AZABlAGYAYQB1AGwAdABMAG8AdwBPAHIAZABlAHIAIAA9ACAAMAAsACAANAAsACAAXwBkAGUAZgBhAHUAbAB0AEwAbwB3AE8AcgBkAGUAcgApACwAXABuACAAIAAgACAAIAAgACAAIAAgACAAIAAgACAAIAAgACAAIAAgACAAIABfAHIAZQBzAG8AbAB2AGUATABvAHcATwByAGQAZQByACwAIABJAEYAKABOAE8AVAAoAF8AbABvAHcARgBpAHgAZQBkACkALAAgADQALAAgACAALwAvACAAcgBlAHMAbwBsAHYAZQAgAHQAbwAgAHMAZQBjAG8AbgBkAHMAXABuACAAIAAgACAAIAAgACAAIAAgACAAIAAgACAAIAAgACAAIAAgACAAIAAgACAAIAAgAEkARgAoAF8AbABvAHcATwByAGQAZQByACAAPQAgADAALAAgAF8AcgBlAHMAbwBsAHYAZQBMAG8AdwBEAGUAZgBhAHUAbAB0ACwAIAAgAC8ALwAgAHIAZQBzAG8AbAB2AGUAIAB0AG8AIABkAGUAZgBhAHUAbAB0ACAAbwBmACAAcwB0AHkAbABlAFwAbgAgACAAIAAgACAAIAAgACAAIAAgACAAIAAgACAAIAAgACAAIAAgACAAIAAgACAAIAAgACAAIAAgAE0AQQBYACgAXwBsAG8AdwBPAHIAZABlAHIALAAgAF8AbQBpAG4ATABvAHcATwByAGQAZQByACkAIAAgAC8ALwAgAGUAbgBzAHUAcgBlACAAbgBvAHQAIABhACAAaABpAGcAaABlAHIAIABvAHIAZABlAHIAIAB0AGgAYQBuACAAcwB0AHkAbABlACAAYQBsAGwAbwB3AHMAXABuACAAIAAgACAAIAAgACAAIAAgACAAIAAgACAAIAAgACAAIAAgACAAIAAgACAAIAAgACkAXABuACAAIAAgACAAIAAgACAAIAAgACAAIAAgACAAIAAgACAAIAAgACAAIAApACwAXABuACAAIAAgACAAIAAgACAAIAAgACAAIAAgAFwAbgAgACAAIAAgACAAIAAgACAAIAAgACAAIAAgACAAIAAgACAAIAAgACAAXwByAGUAcwBvAGwAdgBlAEgAaQBnAGgARABlAGYAYQB1AGwAdAAsACAASQBGACgAXwBkAGUAZgBhAHUAbAB0AEgAaQBnAGgATwByAGQAZQByACAAPQAgADAALAAgADEALAAgAF8AZABlAGYAYQB1AGwAdABIAGkAZwBoAE8AcgBkAGUAcgApACwAXABuACAAIAAgACAAIAAgACAAIAAgACAAIAAgACAAIAAgACAAIAAgACAAIABfAHIAZQBzAG8AbAB2AGUASABpAGcAaABPAHIAZABlAHIALAAgAEwARQBUACgAXABuACAAIAAgACAAIAAgACAAIAAgACAAIAAgACAAIAAgACAAIAAgACAAIAAgACAAIAAgAF8AaABpAGcAaAAsACAASQBGACgATgBPAFQAKABfAGgAaQBnAGgARgBpAHgAZQBkACkALAAgADEALAAgACAALwAvACAAcgBlAHMAbwBsAHYAZQAgAGYAcgBvAG0AIABkAGEAeQBzAFwAbgAgACAAIAAgACAAIAAgACAAIAAgACAAIAAgACAAIAAgACAAIAAgACAAIAAgACAAIAAgACAAIAAgAEkARgAoAF8AaABpAGcAaABPAHIAZABlAHIAIAA9ACAAMAAsACAAXwByAGUAcwBvAGwAdgBlAEgAaQBnAGgARABlAGYAYQB1AGwAdAAsACAAIAAvAC8AIAByAGUAcwBvAGwAdgBlACAAZgByAG8AbQAgAGQAZQBmAGEAdQBsAHQAIABvAGYAIABzAHQAeQBsAGUAXABuACAAIAAgACAAIAAgACAAIAAgACAAIAAgACAAIAAgACAAIAAgACAAIAAgACAAIAAgACAAIAAgACAAIAAgACAAIABNAEkATgAoAF8AaABpAGcAaABPAHIAZABlAHIALAAgAF8AbQBhAHgASABpAGcAaABPAHIAZABlAHIAKQAgACAALwAvACAAZQBuAHMAdQByAGUAIABuAG8AdAAgAGEAIABsAG8AdwBlAHIAIABvAHIAZABlAHIAIAB0AGgAYQBuACAAcwB0AHkAbABlACAAYQBsAGwAbwB3AHMAXABuACAAIAAgACAAIAAgACAAIAAgACAAIAAgACAAIAAgACAAIAAgACAAIAAgACAAIAAgACAAIAAgACAAKQBcAG4AIAAgACAAIAAgACAAIAAgACAAIAAgACAAIAAgACAAIAAgACAAIAAgACAAIAAgACAAKQAsAFwAbgAgACAAIAAgACAAIAAgACAAIAAgACAAIAAgACAAIAAgACAAIAAgACAAIAAgACAAIAAvAC8AIABlAG4AcwB1AHIAZQAgAG4AbwB0ACAAbQBvAHIAZQAgAHQAaABhAG4AIABsAG8AdwAgAG8AcgBkAGUAcgBcAG4AIAAgACAAIAAgACAAIAAgACAAIAAgACAAIAAgACAAIAAgACAAIAAgACAAIAAgACAATQBJAE4AKABfAHIAZQBzAG8AbAB2AGUATABvAHcATwByAGQAZQByACwAIABfAGgAaQBnAGgAKQBcAG4AIAAgACAAIAAgACAAIAAgACAAIAAgACAAIAAgACAAIAAgACAAIAAgACkALABcAG4AIAAgACAAIAAgACAAIAAgACAAIAAgACAAIAAgACAAIAAgACAAIAAgAFwAbgAgACAAIAAgACAAIAAgACAAIAAgACAAIAAgACAAIAAgACAAIAAgACAAXwBuAG8AdABSAGUAcwBvAGwAdgBlAFQAbwBTAGUAYwBvAG4AZABzACwAIABfAGwAbwB3AEYAaQB4AGUAZAAgACoAIAAoAF8AbABvAHcATwByAGQAZQByACAAPgAgADAAKQAgACoAIAAoAF8AbABvAHcATwByAGQAZQByACAAPAAgADQAKQAgACwAXABuAFwAbgAgACAAIAAgACAAIAAgACAAIAAgACAAIAAgACAAIAAgACAAIAAgACAAXwByAGUAcwBvAGwAdgBlAFAAcgBlAGMAaQBzAGkAbwBuACwAIABJAEYAKABfAGYAcgBhAGMAdABpAG8AbgBhAGwAUwBlAGMAbwBuAGQAcwBPAG4AbAB5ACAAKgAgAF8AbgBvAHQAUgBlAHMAbwBsAHYAZQBUAG8AUwBlAGMAbwBuAGQAcwAsACAAMAAsAFwAbgAgACAAIAAgACAAIAAgACAAIAAgACAAIAAgACAAIAAgACAAIAAgACAAIAAgACAAIABTAFcASQBUAEMASAAoAF8AcAByAGUAYwBpAHMAaQBvAG4ALABcAG4AIAAgACAAIAAgACAAIAAgACAAIAAgACAAIAAgACAAIAAgACAAIAAgACAAIAAgACAAIAAgACAAIAAtADIALAAgAF8AZABlAGYAYQB1AGwAdABQAHIAZQBjAGkAcwBpAG8AbgAsAFwAbgAgACAAIAAgACAAIAAgACAAIAAgACAAIAAgACAAIAAgACAAIAAgACAAIAAgACAAIAAgACAAIAAgAC0AMQAsACAAXwBtAGEAeABQAHIAZQBjAGkAcwBpAG8AbgAsAFwAbgAgACAAIAAgACAAIAAgACAAIAAgACAAIAAgACAAIAAgACAAIAAgACAAIAAgACAAIAAgACAAIAAgAE0ASQBOACgAXwBwAHIAZQBjAGkAcwBpAG8AbgAsACAAXwBtAGEAeABQAHIAZQBjAGkAcwBpAG8AbgApAFwAbgAgACAAIAAgACAAIAAgACAAIAAgACAAIAAgACAAIAAgACAAIAAgACAAIAAgACAAIAApAFwAbgAgACAAIAAgACAAIAAgACAAIAAgACAAIAAgACAAIAAgACAAIAAgACAAKQAsAFwAbgAgACAAIAAgACAAIAAgACAAIAAgACAAIAAgACAAIAAgACAAIAAgACAAXABuACAAIAAgACAAIAAgACAAIAAgACAAIAAgACAAIAAgACAAIAAgACAAIABfAHMAZQB4AGEAZwBlAHMAaQBtAGEAbAAsACAATgAoAEMASABSAE8ATgBPAC4AVABJAE0ARQBTAFAAQQBOAF8AVABPAF8ARABIAE0AUwAoAF8AdABpAG0AZQBTAHAAYQBuAF8ARAAsACAAXwByAGUAcwBvAGwAdgBlAEgAaQBnAGgATwByAGQAZQByACwAIABfAHIAZQBzAG8AbAB2AGUATABvAHcATwByAGQAZQByACwAIABfAHIAZQBzAG8AbAB2AGUAUAByAGUAYwBpAHMAaQBvAG4ALAAgAF8AcgBvAHUAbgBkAGkAbgBnAE8AdgBlAHIAcgBpAGQAZQApACkALABcAG4AXABuACAAIAAgACAAIAAgACAAIAAgACAAIAAgACAAIAAgACAAIAAgACAAIABfAGQAaQBzAHAAbABhAHkASABpAGcAaABPAHIAZABlAHIALAAgAEkARgAoAF8AaABpAGcAaABGAGkAeABlAGQALAAgAF8AcgBlAHMAbwBsAHYAZQBIAGkAZwBoAE8AcgBkAGUAcgAsACAAIAAvAC8AIABkAGkAcwBwAGwAYQB5ACAAdABvACAAZQB4AHAAbABpAGMAaQB0ACAAbwByAGQAZQByAFwAbgAgACAAIAAgACAAIAAgACAAIAAgACAAIAAgACAAIAAgACAAIAAgACAAIAAgACAAIAAvAC8AIABmAGwAbwBhAHQAaQBuAGcAXABuACAAIAAgACAAIAAgACAAIAAgACAAIAAgACAAIAAgACAAIAAgACAAIAAgACAAIAAgAEwARQBUACgAXABuACAAIAAgACAAIAAgACAAIAAgACAAIAAgACAAIAAgACAAIAAgACAAIAAgACAAIAAgACAAIAAgACAAXwBiAG8AbwBrAGUAbgBkACwAIABJAEYAKABfAGgAaQBnAGgATwByAGQAZQByACAAPQAgADAALABcAG4AIAAgACAAIAAgACAAIAAgACAAIAAgACAAIAAgACAAIAAgACAAIAAgACAAIAAgACAAIAAgACAAIAAgACAAIAAgAEkARgAoAF8AZABlAGYAYQB1AGwAdABIAGkAZwBoAE8AcgBkAGUAcgAgAD0AIAAwACwAIAA0ACwAIABfAGQAZQBmAGEAdQBsAHQASABpAGcAaABPAHIAZABlAHIAKQAsACAAIAAvAC8AIABkAGUAZgBhAHUAbAB0ACAAbwBmACAAcwB0AHkAbABlAFwAbgAgACAAIAAgACAAIAAgACAAIAAgACAAIAAgACAAIAAgACAAIAAgACAAIAAgACAAIAAgACAAIAAgACAAIAAgACAATQBJAE4AKABfAGgAaQBnAGgATwByAGQAZQByACwAIABfAG0AYQB4AEgAaQBnAGgATwByAGQAZQByACkAIAAgAC8ALwAgAG4AbwB0ACAAbQBvAHIAZQAgAHQAaABhAG4AIABzAHQAeQBsAGUAIABhAGwAbABvAHcAcwBcAG4AIAAgACAAIAAgACAAIAAgACAAIAAgACAAIAAgACAAIAAgACAAIAAgACAAIAAgACAAIAAgACAAIAApACwAXABuACAAIAAgACAAIAAgACAAIAAgACAAIAAgACAAIAAgACAAIAAgACAAIAAgACAAIAAgACAAIAAgACAAXwBoAGEAcwBIAGkAZwBoAE8AcgBkAGUAcgAsACAASQBGAE4AQQAoAF8AVABJAE0ARQBTAFAAQQBOAF8ARQBYAFAAUgBFAFMAUwBFAEQAXwBPAFIARABFAFIAKABfAHMAZQB4AGEAZwBlAHMAaQBtAGEAbAAsACAAMQApACwAIAA1ACkALABcAG4AIAAgACAAIAAgACAAIAAgACAAIAAgACAAIAAgACAAIAAgACAAIAAgACAAIAAgACAAIAAgACAAIABJAEYAKABfAGgAYQBzAEgAaQBnAGgATwByAGQAZQByACAAPAAgAF8AYgBvAG8AawBlAG4AZAAsACAAXwBoAGEAcwBIAGkAZwBoAE8AcgBkAGUAcgAsACAAXwBiAG8AbwBrAGUAbgBkACkAXABuACAAIAAgACAAIAAgACAAIAAgACAAIAAgACAAIAAgACAAIAAgACAAIAAgACAAIAAgACkAXABuACAAIAAgACAAIAAgACAAIAAgACAAIAAgACAAIAAgACAAIAAgACAAIAApACwAXABuAFwAbgAgACAAIAAgACAAIAAgACAAIAAgACAAIAAgACAAIAAgACAAIAAgACAAXwBkAGkAcwBwAGwAYQB5AEwAbwB3AE8AcgBkAGUAcgAsACAASQBGACgAXwBsAG8AdwBGAGkAeABlAGQALAAgAF8AcgBlAHMAbwBsAHYAZQBMAG8AdwBPAHIAZABlAHIALAAgAC8ALwAgAGQAaQBzAHAAbABhAHkAIAB0AG8AIABlAHgAcABsAGkAYwBpAHQAIABvAHIAZABlAHIAXABuACAAIAAgACAAIAAgACAAIAAgACAAIAAgACAAIAAgACAAIAAgACAAIAAgACAAIAAgAC8ALwAgAGYAbABvAGEAdABpAG4AZwBcAG4AIAAgACAAIAAgACAAIAAgACAAIAAgACAAIAAgACAAIAAgACAAIAAgACAAIAAgACAATABFAFQAKABcAG4AIAAgACAAIAAgACAAIAAgACAAIAAgACAAIAAgACAAIAAgACAAIAAgACAAIAAgACAAIAAgACAAIABfAGIAbwBvAGsAZQBuAGQALAAgAEkARgAoAF8AbABvAHcATwByAGQAZQByACAAPQAgADAALABcAG4AIAAgACAAIAAgACAAIAAgACAAIAAgACAAIAAgACAAIAAgACAAIAAgACAAIAAgACAAIAAgACAAIAAgACAAIAAgAEkARgAoAF8AZABlAGYAYQB1AGwAdABMAG8AdwBPAHIAZABlAHIAIAA9ACAAMAAsACAAMQAsACAAXwBkAGUAZgBhAHUAbAB0AEwAbwB3AE8AcgBkAGUAcgApACwAIAAgAC8ALwAgAGQAZQBmAGEAdQBsAHQAIABvAGYAIABzAHQAeQBsAGUAXABuACAAIAAgACAAIAAgACAAIAAgACAAIAAgACAAIAAgACAAIAAgACAAIAAgACAAIAAgACAAIAAgACAAIAAgACAAIABNAEEAWAAoAF8AbABvAHcATwByAGQAZQByACwAIABfAG0AaQBuAEwAbwB3AE8AcgBkAGUAcgApACAAIAAvAC8AIABuAG8AdAAgAGwAZQBzAHMAIAB0AGgAYQBuACAAcwB0AHkAbABlACAAYQBsAGwAbwB3AHMAXABuACAAIAAgACAAIAAgACAAIAAgACAAIAAgACAAIAAgACAAIAAgACAAIAAgACAAIAAgACAAIAAgACAAKQAsAFwAbgAgACAAIAAgACAAIAAgACAAIAAgACAAIAAgACAAIAAgACAAIAAgACAAIAAgACAAIAAgACAAIAAgAF8AaABhAHMATABvAHcATwByAGQAZQByACwAIABJAEYATgBBACgAXwBUAEkATQBFAFMAUABBAE4AXwBFAFgAUABSAEUAUwBTAEUARABfAE8AUgBEAEUAUgAoAF8AcwBlAHgAYQBnAGUAcwBpAG0AYQBsACwAIAAtADEAKQAsACAAMAApACwAXABuACAAIAAgACAAIAAgACAAIAAgACAAIAAgACAAIAAgACAAIAAgACAAIAAgACAAIAAgACAAIAAgACAAXwBuAG8AbQBpAG4AYQBsAEwAbwB3AE8AcgBkAGUAcgAsACAASQBGACgAXwBoAGEAcwBMAG8AdwBPAHIAZABlAHIAIAA+ACAAXwBiAG8AbwBrAGUAbgBkACwAIABfAGgAYQBzAEwAbwB3AE8AcgBkAGUAcgAsACAAXwBiAG8AbwBrAGUAbgBkACkALABcAG4AIAAgACAAIAAgACAAIAAgACAAIAAgACAAIAAgACAAIAAgACAAIAAgACAAIAAgACAAIAAgACAAIABNAEEAWAAoAF8AbgBvAG0AaQBuAGEAbABMAG8AdwBPAHIAZABlAHIALAAgAF8AZABpAHMAcABsAGEAeQBIAGkAZwBoAE8AcgBkAGUAcgApACAAXABuACAAIAAgACAAIAAgACAAIAAgACAAIAAgACAAIAAgACAAIAAgACAAIAAgACAAIAAgACkAXABuACAAIAAgACAAIAAgACAAIAAgACAAIAAgACAAIAAgACAAIAAgACAAIAApACwAXABuACAAIAAgACAAIAAgACAAIAAgACAAIAAgACAAIAAgACAAIAAgACAAIABcAG4AIAAgACAAIAAgACAAIAAgACAAIAAgACAAIAAgACAAIAAgACAAIAAgAF8AYwBvAGwATABvAHcATwByAGQAZQByACwAIABfAGQAaQBzAHAAbABhAHkATABvAHcATwByAGQAZQByACAAKwAgADEALABcAG4AIAAgACAAIAAgACAAIAAgACAAIAAgACAAIAAgACAAIAAgACAAIAAgAF8AZABpAHMAcABsAGEAeQBEAGUAYwBpAG0AYQBsAHMALAAgAEkARgAoAF8AZgByAGEAYwB0AGkAbwBuAGEAbABTAGUAYwBvAG4AZABzAE8AbgBsAHkAIAAqACAAKABfAGQAaQBzAHAAbABhAHkATABvAHcATwByAGQAZQByACAAPAAgADQAKQAsACAAMAAsAFwAbgAgACAAIAAgACAAIAAgACAAIAAgACAAIAAgACAAIAAgACAAIAAgACAAIAAgACAAIABJAEYAKABfAHAAcgBlAGMAaQBzAGkAbwBuACAAPQAgAC0AMgAsACAAXwByAGUAcwBvAGwAdgBlAFAAcgBlAGMAaQBzAGkAbwBuACwAXABuACAAIAAgACAAIAAgACAAIAAgACAAIAAgACAAIAAgACAAIAAgACAAIAAgACAAIAAgACAAIAAgACAASQBGACgAXwBwAHIAZQBjAGkAcwBpAG8AbgAgAD0AIAAwACwAIAAwACwAXABuACAAIAAgACAAIAAgACAAIAAgACAAIAAgACAAIAAgACAAIAAgACAAIAAgACAAIAAgACAAIAAgACAAIAAgACAAIABJAEYAKABfAGwAbwB3AEYAaQB4AGUAZAAgACoAIAAoAF8AcAByAGUAYwBpAHMAaQBvAG4AIAA+ACAAMAApACwAIABfAHIAZQBzAG8AbAB2AGUAUAByAGUAYwBpAHMAaQBvAG4ALABcAG4AIAAgACAAIAAgACAAIAAgACAAIAAgACAAIAAgACAAIAAgACAAIAAgACAAIAAgACAAIAAgACAAIAAgACAAIAAgACAAIAAgACAATABFAFQAKABcAG4AIAAgACAAIAAgACAAIAAgACAAIAAgACAAIAAgACAAIAAgACAAIAAgACAAIAAgACAAIAAgACAAIAAgACAAIAAgACAAIAAgACAAIAAgACAAIABfAGUAeABwAHIAZQBzAHMAZQBkAEQAZQBjAGkAbQBhAGwAcwAsACAATQBJAE4AKABGAE4ALgBEAEUAQwBJAE0AQQBMAFMAKABJAE4ARABFAFgAKABfAHMAZQB4AGEAZwBlAHMAaQBtAGEAbAAsACAAMQAsACAAXwBjAG8AbABMAG8AdwBPAHIAZABlAHIAKQApACwAIABfAHIAZQBzAG8AbAB2AGUAUAByAGUAYwBpAHMAaQBvAG4AKQAsAFwAbgAgACAAIAAgACAAIAAgACAAIAAgACAAIAAgACAAIAAgACAAIAAgACAAIAAgACAAIAAgACAAIAAgACAAIAAgACAAIAAgACAAIAAgACAAIAAgAEkARgAoAF8AcAByAGUAYwBpAHMAaQBvAG4AIAA9ACAALQAxACwAIABfAGUAeABwAHIAZQBzAHMAZQBkAEQAZQBjAGkAbQBhAGwAcwAsAFwAbgAgACAAIAAgACAAIAAgACAAIAAgACAAIAAgACAAIAAgACAAIAAgACAAIAAgACAAIAAgACAAIAAgACAAIAAgACAAIAAgACAAIAAgACAAIAAgACAAIAAgACAASQBGACgAXwBlAHgAcAByAGUAcwBzAGUAZABEAGUAYwBpAG0AYQBsAHMAIAA9ACAAMAAsACAAMAAsACAAXwByAGUAcwBvAGwAdgBlAFAAcgBlAGMAaQBzAGkAbwBu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LABcAG4AIAAgACAAIAAgACAAIAAgACAAIAAgACAAIAAgACAAIAAgACAAIAAgAFwAbgAgACAAIAAgACAAIAAgACAAIAAgACAAIAAgACAAIAAgACAAIAAgACAAXwBkAGkAcwBwAGwAYQB5AEMAbwB1AG4AdAAsACAAXwBkAGkAcwBwAGwAYQB5AEwAbwB3AE8AcgBkAGUAcgAgAC0AIABfAGQAaQBzAHAAbABhAHkASABpAGcAaABPAHIAZABlAHIAIAArACAAMQAsAFwAbgAgACAAIAAgACAAIAAgACAAIAAgACAAIAAgACAAIAAgACAAIAAgACAAVgBTAFQAQQBDAEsAKABcAG4AIAAgACAAIAAgACAAIAAgACAAIAAgACAAIAAgACAAIAAgACAAIAAgACAAIAAgACAASABTAFQAQQBDAEsAKABfAGQAaQBzAHAAbABhAHkAQwBvAHUAbgB0ACwAIABfAGQAaQBzAHAAbABhAHkASABpAGcAaABPAHIAZABlAHIALAAgAF8AZABpAHMAcABsAGEAeQBMAG8AdwBPAHIAZABlAHIALAAgAF8AZABpAHMAcABsAGEAeQBEAGUAYwBpAG0AYQBsAHMALAAgAF8AcgBlAHMAbwBsAHYAZQBQAHIAZQBjAGkAcwBpAG8AbgApACwAXABuACAAIAAgACAAIAAgACAAIAAgACAAIAAgACAAIAAgACAAIAAgACAAIAAgACAAIAAgAF8AcwBlAHgAYQBnAGUAcwBpAG0AYQBsAFwAbgAgACAAIAAgACAAIAAgACAAIAAgACAAIAAgACAAIAAgACAAIAAgACAAKQBcAG4AIAAgACAAIAAgACAAIAAgACAAIAAgACAAIAAgACAAIAApAFwAbgAgACAAIAAgACAAIAAgACAAIAAgACAAIAApAFwAbgAgACAAIAAgACAAIAAgACAAKQBcAG4AIAAgACAAIAApAFwAbgApADsAXABuAFwAbgBfAFQASQBNAEUAUwBQAEEATgBfAEMATwBNAFAATwBOAEUATgBUAFMAXwBNAE8ARABFAFIATgAgAD0AIABMAEEATQBCAEQAQQAoAF8AdABpAG0AZQBTAHAAYQBuAF8ARAAsACAAXwBoAGkAZwBoAE8AcgBkAGUAcgAsACAAXwBoAGkAZwBoAEYAaQB4AGUAZAAsACAAXwBsAG8AdwBPAHIAZABlAHIALAAgAF8AbABvAHcARgBpAHgAZQBkACwAIABfAHAAcgBlAGMAaQBzAGkAbwBuACwAIABfAHIAbwB1AG4AZABpAG4AZwBPAHYAZQByAHIAaQBkAGUALABcAG4AIAAgACAAIAAvAC8AIABIAGkAZwBoAE8AcgBkAGUAcgA6ACAAIAAgACAAIAAgACAAIABIAGkAZwBoACAAbwByAGQAZQByACAAYQB0ACAAdwBoAGkAYwBoACAAdABvACAAcgBlAHMAbwBsAHYAZQAgAHQAaQBtAGUAcwBwAGEAbgAgAGkAZgAgAEgAaQBnAGgARgBpAHgAZQBkAC4AIABcAG4AIAAgACAAIAAvAC8AIAAgACAAIAAgACAAIAAgACAAIAAgACAAIAAgACAAIAAgACAAIABPAHQAaABlAHIAdwBpAHMAZQAgAHQAaABlACAAaABpAGcAaAAgAG8AcgBkAGUAcgAgAGEAdAAgAG0AYQB4AGkAbQB1AG0AIAB0AG8AIABkAGkAcwBwAGwAYQB5AC4AXABuACAAIAAgACAALwAvACAASABpAGcAaABGAGkAeABlAGQAOgAgACAAIAAgACAAIAAgACAARgBvAHIAYwBlACAAZABpAHMAcABsAGEAeQAgAGYAcgBvAG0AIABoAGkAZwBoACAAbwByAGQAZQByACwAIABvAHQAaABlAHIAdwBpAHMAZQAgAGEAbABsAG8AdwAgAHQAbwAgAGYAbABvAGEAdAAgAGYAcgBvAG0AIABoAGkAZwBoACAAbwByAGQAZQByACAAYQBzACAAbgBlAGUAZABlAGQALgBcAG4AIAAgACAAIAAvAC8AIABMAG8AdwBPAHIAZABlAHIAOgAgACAAIAAgACAAIAAgACAAIABMAG8AdwAgAG8AcgBkAGUAcgAgAGEAdAAgAHcAaABpAGMAaAAgAHQAbwAgAHIAbwB1AG4AZAAgAHQAaQBtAGUAcwBwAGEAbgAgAGkAZgAgAEwAbwB3AEYAaQB4AGUAZAAuACAAXABuACAAIAAgACAALwAvACAAIAAgACAAIAAgACAAIAAgACAAIAAgACAAIAAgACAAIAAgACAATwB0AGgAZQByAHcAaQBzAGUAIAB0AGgAZQAgAGwAbwB3ACAAbwByAGQAZQByACAAYQB0ACAAbQBpAG4AaQBtAHUAbQAgAHQAbwAgAGQAaQBzAHAAbABhAHkALgBcAG4AIAAgACAAIAAvAC8AIABMAG8AdwBGAGkAeABlAGQAOgAgACAAIAAgACAAIAAgACAAIABGAG8AcgBjAGUAIABkAGkAcwBwAGwAYQB5ACAAdABvACAAbABvAHcAIABvAHIAZABlAHIALAAgAG8AdABoAGUAcgB3AGkAcwBlACAAYQBsAGwAbwB3ACAAdABvACAAZgBsAG8AYQB0ACAAZgByAG8AbQAgAGwAbwB3ACAAbwByAGQAZQByACAAYQBzACAAbgBlAGUAZABlAGQALgBcAG4AIAAgACAAIAAvAC8AIABQAHIAZQBjAGkAcwBpAG8AbgA6ACAAIAAgACAAIAAgACAAIAAgAC0AMgA6ACAARABlAGYAYQB1AGwAdABzACAAdABvACAAMAAgAGQAZQBjAGkAbQBhAGwAcwAuAFwAbgAgACAAIAAgAC8ALwAgACAAIAAgACAAIAAgACAAIAAgACAAIAAgACAAIAAgACAAIAAgACAALQAxADoAIABFAHgAcAByAGUAcwBzAGUAZAAgAHUAcAAgAHQAbwAgADkAIABkAGUAYwBpAG0AYQBsAHMALgBcAG4AIAAgACAAIAAvAC8AIAAgACAAIAAgACAAIAAgACAAIAAgACAAIAAgACAAIAAgACAAIABbAG4AXQA6ACAASQBmACAAbABvAHcAIABvAHIAZABlAHIAIABuAG8AdAAgAGYAaQB4AGUAZAAgAHQAaABlAG4AIABkAGUAYwBpAG0AYQBsAHMAIABlAHgAcAByAGUAcwBzAGUAZAAgAHUAcAAgAHQAbwAgAHcAaABpAGMAaAAgAGUAdgBlAHIAIABpAHMAIABsAG8AdwBlAHIAIABvAGYAXABuACAAIAAgACAALwAvACAAIAAgACAAIAAgACAAIAAgACAAIAAgACAAIAAgACAAIAAgACAAIAAgACAAIAAgAGcAaQB2AGUAbgAgAHAAcgBlAGMAaQBzAGkAbwBuACAAbwByACAATQBhAHgAUAByAGUAYwBpAHMAaQBvAG4ALgAgAEkAZgAgAGwAbwB3ACAAbwByAGQAZQByACAAZgBpAHgAZQBkACAAdABoAGUAbgAgAGUAeABwAHIAZQBzAHMAZQBkACAAZQB4AHAAbABpAGMAaQB0AGwAeQBcAG4AIAAgACAAIAAvAC8AIAAgACAAIAAgACAAIAAgACAAIAAgACAAIAAgACAAIAAgACAAIAAgACAAIAAgACAAYQB0ACAAdABoAGUAIABzAGEAbQBlAC4AXABuACAAIAAgACAALwAvACAAUgBvAHUAbgBkAGkAbgBnAE8AdgBlAHIAcgBpAGQAZQA6ACAAIAAgADAAOgAgAEQAZQBmAGEAdQBsAHQAIABXAGgAZQBuACAAUAByAGUAYwBpAHMAaQBvAG4AIAA9ACAAMAAsACAAcgBvAHUAbgBkAHMAIAB0AG8AIABuAGUAYQByAGUAcwB0ACAAcwBlAGMAbwBuAGQAIABhAG4AZAAgAHQAcgB1AG4AYwBhAHQAZQBzACAAYQB0ACAAbABvAHcAIABvAHIAZABlAHIAIABjAG8AbQBwAG8AbgBlAG4AdAAuAFwAbgAgACAAIAAgAC8ALwAgACAAIAAgACAAIAAgACAAIAAgACAAIAAgACAAIAAgACAAIAAgACAAIAAgACAAIAAgACAAIAAgACAAIAAgACAAVwBoAGUAbgAgAFAAcgBlAGMAaQBzAGkAbwBuACAAPgAgADAALAAgAHIAbwB1AG4AZABzACAAdABvACAAbgBlAGEAcgBlAHMAdAAgAGEAdAAgAGwAbwB3ACAAbwByAGQAZQByACAAYwBvAG0AcABvAG4AZQBuAHQALgBcAG4AIAAgACAAIAAvAC8AIAAgACAAIAAgACAAIAAgACAAIAAgACAAIAAgACAAIAAgACAAIAAgACAAMQA6ACAATgBlAGEAcgBlAHMAdAAgAEEAbAB3AGEAeQBzACAAcgBvAHUAbgBkACAAdABvACAAbgBlAGEAcgBlAHMAdAAgAGwAbwB3ACAAbwByAGQAZQByACAAYwBvAG0AcABvAG4AZQBuAHQALgBcAG4AIAAgACAAIAAvAC8AIAAgACAAIAAgACAAIAAgACAAIAAgACAAIAAgACAAIAAgACAAIAAgAC0AMQA6ACAARABvAHcAbgAgACAAIAAgAEEAbAB3AGEAeQBzACAAcgBvAHUAbgBkACAAZABvAHcAbgAgAGEAdAAgAGwAbwB3ACAAbwByAGQAZQByACAAYwBvAG0AcABvAG4AZQBuAHQALgBcAG4AIAAgACAAIAAvAC8AXABuACAAIAAgACAALwAvACAATwB1AHQAcAB1AHQAOgAgAHsAXABuACAAIAAgACAALwAvACAAIAAgAEQAaQBzAHAAbABhAHkAVABlAHIAbQBzACwAIABEAGkAcwBwAGwAYQB5AEgAaQBnAGgATwByAGQAZQByACwAIABEAGkAcwBwAGwAYQB5AEwAbwB3AE8AcgBkAGUAcgAsACAARABpAHMAcABsAGEAeQBEAGUAYwBpAG0AYQBsAHMALAAgAFIAZQBzAG8AbAB2AGUAUAByAGUAYwBpAHMAaQBvAG4AOwBcAG4AIAAgACAAIAAvAC8AIAAgACAAUwBpAGcAbgAsACAAIAAgACAAIAAgACAAIAAgAEQAYQB5AHMALAAgACAAIAAgACAAIAAgACAAIAAgACAAIAAgAEgAbwB1AHIAcwAsACAAIAAgACAAIAAgACAAIAAgACAAIABNAGkAbgB1AHQAZQBzACwAIAAgACAAIAAgACAAIAAgACAAUwBlAGMAbwBuAGQAcwBcAG4AIAAgACAAIAAvAC8AIAB9AFwAbgBcAG4AIAAgACAAIABMAEUAVAAoAFwAbgAgACAAIAAgACAAIAAgACAAXwBtAGEAeABIAGkAZwBoAE8AcgBkAGUAcgAsACAAMgAsAFwAbgAgACAAIAAgACAAIAAgACAAXwBkAGUAZgBhAHUAbAB0AEgAaQBnAGgATwByAGQAZQByACwAIAAxACwAXABuACAAIAAgACAAIAAgACAAIABfAG0AaQBuAEwAbwB3AE8AcgBkAGUAcgAsACAAMwAsAFwAbgAgACAAIAAgACAAIAAgACAAXwBkAGUAZgBhAHUAbAB0AEwAbwB3AE8AcgBkAGUAcgAsACAANAAsAFwAbgAgACAAIAAgACAAIAAgACAAXwBmAHIAYQBjAHQAaQBvAG4AYQBsAFMAZQBjAG8AbgBkAHMATwBuAGwAeQAsACAAVABSAFUARQAsAFwAbgAgACAAIAAgACAAIAAgACAAXwBtAGEAeABQAHIAZQBjAGkAcwBpAG8AbgAsACAAOQAsAFwAbgAgACAAIAAgACAAIAAgACAAXwBkAGUAZgBhAHUAbAB0AFAAcgBlAGMAaQBzAGkAbwBuACwAIAAwACwAXABuAFwAbgAgACAAIAAgACAAIAAgACAAXwBUAEkATQBFAFMAUABBAE4AXwBDAE8ATQBQAE8ATgBFAE4AVABTACgAXwB0AGkAbQBlAFMAcABhAG4AXwBEACwAXABuACAAIAAgACAAIAAgACAAIAAgACAAIAAgAF8AbQBhAHgASABpAGcAaABPAHIAZABlAHIALAAgAF8AZABlAGYAYQB1AGwAdABIAGkAZwBoAE8AcgBkAGUAcgAsACAAXwBtAGkAbgBMAG8AdwBPAHIAZABlAHIALAAgAF8AZABlAGYAYQB1AGwAdABMAG8AdwBPAHIAZABlAHIALAAgAF8AZgByAGEAYwB0AGkAbwBuAGEAbABTAGUAYwBvAG4AZABzAE8AbgBsAHkALAAgAF8AbQBhAHgAUAByAGUAYwBpAHMAaQBvAG4ALAAgAF8AZABlAGYAYQB1AGwAdABQAHIAZQBjAGkAcwBpAG8AbgAsAFwAbgAgACAAIAAgACAAIAAgACAAIAAgACAAIABfAGgAaQBnAGgATwByAGQAZQByACwAIABfAGgAaQBnAGgARgBpAHgAZQBkACwAIABfAGwAbwB3AE8AcgBkAGUAcgAsACAAXwBsAG8AdwBGAGkAeABlAGQALAAgAF8AcAByAGUAYwBpAHMAaQBvAG4ALAAgAF8AcgBvAHUAbgBkAGkAbgBnAE8AdgBlAHIAcgBpAGQAZQBcAG4AIAAgACAAIAAgACAAIAAgACkAXABuACAAIAAgACAAKQBcAG4AKQA7AFwAbgBcAG4AXwBUAEkATQBFAFMAUABBAE4AXwBDAE8ATQBQAE8ATgBFAE4AVABTAF8AVABSAEEARABJAFQASQBPAE4AQQBMACAAPQAgAEwAQQBNAEIARABBACgAXwB0AGkAbQBlAFMAcABhAG4AXwBEACwAIABfAGgAaQBnAGgATwByAGQAZQByACwAIABfAGgAaQBnAGgARgBpAHgAZQBkACwAIABfAGwAbwB3AE8AcgBkAGUAcgAsACAAXwBsAG8AdwBGAGkAeABlAGQALAAgAF8AcAByAGUAYwBpAHMAaQBvAG4ALAAgAF8AcgBvAHUAbgBkAGkAbgBnAE8AdgBlAHIAcgBpAGQAZQAsAFwAbgAgACAAIAAgAC8ALwAgAEgAaQBnAGgATwByAGQAZQByADoAIAAgACAAIAAgACAAIAAgAEgAaQBnAGgAIABvAHIAZABlAHIAIABhAHQAIAB3AGgAaQBjAGgAIAB0AG8AIAByAGUAcwBvAGwAdgBlACAAdABpAG0AZQBzAHAAYQBuACAAaQBmACAASABpAGcAaABGAGkAeABlAGQALgAgAFwAbgAgACAAIAAgAC8ALwAgACAAIAAgACAAIAAgACAAIAAgACAAIAAgACAAIAAgACAAIAAgAE8AdABoAGUAcgB3AGkAcwBlACAAdABoAGUAIABoAGkAZwBoACAAbwByAGQAZQByACAAYQB0ACAAbQBhAHgAaQBtAHUAbQAgAHQAbwAgAGQAaQBzAHAAbABhAHkALgBcAG4AIAAgACAAIAAvAC8AIABIAGkAZwBoAEYAaQB4AGUAZAA6ACAAIAAgACAAIAAgACAAIABGAG8AcgBjAGUAIABkAGkAcwBwAGwAYQB5ACAAZgByAG8AbQAgAGgAaQBnAGgAIABvAHIAZABlAHIALAAgAG8AdABoAGUAcgB3AGkAcwBlACAAYQBsAGwAbwB3ACAAdABvACAAZgBsAG8AYQB0ACAAZgByAG8AbQAgAGgAaQBnAGgAIABvAHIAZABlAHIAIABhAHMAIABuAGUAZQBkAGUAZAAuAFwAbgAgACAAIAAgAC8ALwAgAEwAbwB3AE8AcgBkAGUAcgA6ACAAIAAgACAAIAAgACAAIAAgAEwAbwB3ACAAbwByAGQAZQByACAAYQB0ACAAdwBoAGkAYwBoACAAdABvACAAcgBvAHUAbgBkACAAdABpAG0AZQBzAHAAYQBuACAAaQBmACAATABvAHcARgBpAHgAZQBkAC4AIABcAG4AIAAgACAAIAAvAC8AIAAgACAAIAAgACAAIAAgACAAIAAgACAAIAAgACAAIAAgACAAIABPAHQAaABlAHIAdwBpAHMAZQAgAHQAaABlACAAbABvAHcAIABvAHIAZABlAHIAIABhAHQAIABtAGkAbgBpAG0AdQBtACAAdABvACAAZABpAHMAcABsAGEAeQAuAFwAbgAgACAAIAAgAC8ALwAgAEwAbwB3AEYAaQB4AGUAZAA6ACAAIAAgACAAIAAgACAAIAAgAEYAbwByAGMAZQAgAGQAaQBzAHAAbABhAHkAIAB0AG8AIABsAG8AdwAgAG8AcgBkAGUAcgAsACAAbwB0AGgAZQByAHcAaQBzAGUAIABhAGwAbABvAHcAIAB0AG8AIABmAGwAbwBhAHQAIABmAHIAbwBtACAAbABvAHcAIABvAHIAZABlAHIAIABhAHMAIABuAGUAZQBkAGUAZAAuAFwAbgAgACAAIAAgAC8ALwAgAFAAcgBlAGMAaQBzAGkAbwBuADoAIAAgACAAIAAgACAAIAAgACAALQAyADoAIABEAGUAZgBhAHUAbAB0AHMAIAB0AG8AIAAwACAAZABlAGMAaQBtAGEAbABzAC4AXABuACAAIAAgACAALwAvACAAIAAgACAAIAAgACAAIAAgACAAIAAgACAAIAAgACAAIAAgACAAIAAtADEAOgAgAEUAeABwAHIAZQBzAHMAZQBkACAAdQBwACAAdABvACAAOQAgAGQAZQBjAGkAbQBhAGwAcwAuAFwAbgAgACAAIAAgAC8ALwAgACAAIAAgACAAIAAgACAAIAAgACAAIAAgACAAIAAgACAAIAAgAFsAbgBdADoAIABJAGYAIABsAG8AdwAgAG8AcgBkAGUAcgAgAG4AbwB0ACAAZgBpAHgAZQBkACAAdABoAGUAbgAgAGQAZQBjAGkAbQBhAGwAcwAgAGUAeABwAHIAZQBzAHMAZQBkACAAdQBwACAAdABvACAAdwBoAGkAYwBoACAAZQB2AGUAcgAgAGkAcwAgAGwAbwB3AGUAcgAgAG8AZgBcAG4AIAAgACAAIAAvAC8AIAAgACAAIAAgACAAIAAgACAAIAAgACAAIAAgACAAIAAgACAAIAAgACAAIAAgACAAZwBpAHYAZQBuACAAcAByAGUAYwBpAHMAaQBvAG4AIABvAHIAIABNAGEAeABQAHIAZQBjAGkAcwBpAG8AbgAuACAASQBmACAAbABvAHcAIABvAHIAZABlAHIAIABmAGkAeABlAGQAIAB0AGgAZQBuACAAZQB4AHAAcgBlAHMAcwBlAGQAIABlAHgAcABsAGkAYwBpAHQAbAB5AFwAbgAgACAAIAAgAC8ALwAgACAAIAAgACAAIAAgACAAIAAgACAAIAAgACAAIAAgACAAIAAgACAAIAAgACAAIABhAHQAIAB0AGgAZQAgAHMAYQBtAGUALgBcAG4AIAAgACAAIAAvAC8AIABSAG8AdQBuAGQAaQBuAGcATwB2AGUAcgByAGkAZABlADoAIAAgACAAMAA6ACAARABlAGYAYQB1AGwAdAAgAFcAaABlAG4AIABQAHIAZQBjAGkAcwBpAG8AbgAgAD0AIAAwACwAIAByAG8AdQBuAGQAcwAgAHQAbwAgAG4AZQBhAHIAZQBzAHQAIABzAGUAYwBvAG4AZAAgAGEAbgBkACAAdAByAHUAbgBjAGEAdABlAHMAIABhAHQAIABsAG8AdwAgAG8AcgBkAGUAcgAgAGMAbwBtAHAAbwBuAGUAbgB0AC4AXABuACAAIAAgACAALwAvACAAIAAgACAAIAAgACAAIAAgACAAIAAgACAAIAAgACAAIAAgACAAIAAgACAAIAAgACAAIAAgACAAIAAgACAAIABXAGgAZQBuACAAUAByAGUAYwBpAHMAaQBvAG4AIAA+ACAAMAAsACAAcgBvAHUAbgBkAHMAIAB0AG8AIABuAGUAYQByAGUAcwB0ACAAYQB0ACAAbABvAHcAIABvAHIAZABlAHIAIABjAG8AbQBwAG8AbgBlAG4AdAAuAFwAbgAgACAAIAAgAC8ALwAgACAAIAAgACAAIAAgACAAIAAgACAAIAAgACAAIAAgACAAIAAgACAAIAAxADoAIABOAGUAYQByAGUAcwB0ACAAQQBsAHcAYQB5AHMAIAByAG8AdQBuAGQAIAB0AG8AIABuAGUAYQByAGUAcwB0ACAAbABvAHcAIABvAHIAZABlAHIAIABjAG8AbQBwAG8AbgBlAG4AdAAuAFwAbgAgACAAIAAgAC8ALwAgACAAIAAgACAAIAAgACAAIAAgACAAIAAgACAAIAAgACAAIAAgACAALQAxADoAIABEAG8AdwBuACAAIAAgACAAQQBsAHcAYQB5AHMAIAByAG8AdQBuAGQAIABkAG8AdwBuACAAYQB0ACAAbABvAHcAIABvAHIAZABlAHIAIABjAG8AbQBwAG8AbgBlAG4AdAAuAFwAbgAgACAAIAAgAC8ALwBcAG4AIAAgACAAIAAvAC8AIABPAHUAdABwAHUAdAA6ACAAewBcAG4AIAAgACAAIAAvAC8AIAAgACAARABpAHMAcABsAGEAeQBUAGUAcgBtAHMALAAgAEQAaQBzAHAAbABhAHkASABpAGcAaABPAHIAZABlAHIALAAgAEQAaQBzAHAAbABhAHkATABvAHcATwByAGQAZQByACwAIABEAGkAcwBwAGwAYQB5AEQAZQBjAGkAbQBhAGwAcwAsACAAUgBlAHMAbwBsAHYAZQBQAHIAZQBjAGkAcwBpAG8AbgA7AFwAbgAgACAAIAAgAC8ALwAgACAAIABTAGkAZwBuACwAIAAgACAAIAAgACAAIAAgACAARABhAHkAcwAsACAAIAAgACAAIAAgACAAIAAgACAAIAAgACAASABvAHUAcgBzACwAIAAgACAAIAAgACAAIAAgACAAIAAgAE0AaQBuAHUAdABlAHMALAAgACAAIAAgACAAIAAgACAAIABTAGUAYwBvAG4AZABzAFwAbgAgACAAIAAgAC8ALwAgAH0AXABuACAAIAAgACAAXABuACAAIAAgACAATABFAFQAKABcAG4AIAAgACAAIAAgACAAIAAgAF8AbQBhAHgASABpAGcAaABPAHIAZABlAHIALAAgADQALABcAG4AIAAgACAAIAAgACAAIAAgAF8AZABlAGYAYQB1AGwAdABIAGkAZwBoAE8AcgBkAGUAcgAsACAAMAAsAFwAbgAgACAAIAAgACAAIAAgACAAXwBtAGkAbgBMAG8AdwBPAHIAZABlAHIALAAgADEALABcAG4AIAAgACAAIAAgACAAIAAgAF8AZABlAGYAYQB1AGwAdABMAG8AdwBPAHIAZABlAHIALAAgADAALABcAG4AIAAgACAAIAAgACAAIAAgAF8AZgByAGEAYwB0AGkAbwBuAGEAbABTAGUAYwBvAG4AZABzAE8AbgBsAHkALAAgAEYAQQBMAFMARQAsAFwAbgAgACAAIAAgACAAIAAgACAAXwBtAGEAeABQAHIAZQBjAGkAcwBpAG8AbgAsACAAOQAsAFwAbgAgACAAIAAgACAAIAAgACAAXwBkAGUAZgBhAHUAbAB0AFAAcgBlAGMAaQBzAGkAbwBuACwAIAAwACwAXABuAFwAbgAgACAAIAAgACAAIAAgACAAXwBUAEkATQBFAFMAUABBAE4AXwBDAE8ATQBQAE8ATgBFAE4AVABTACgAXwB0AGkAbQBlAFMAcABhAG4AXwBEACwAXABuACAAIAAgACAAIAAgACAAIAAgACAAIAAgAF8AbQBhAHgASABpAGcAaABPAHIAZABlAHIALAAgAF8AZABlAGYAYQB1AGwAdABIAGkAZwBoAE8AcgBkAGUAcgAsACAAXwBtAGkAbgBMAG8AdwBPAHIAZABlAHIALAAgAF8AZABlAGYAYQB1AGwAdABMAG8AdwBPAHIAZABlAHIALAAgAF8AZgByAGEAYwB0AGkAbwBuAGEAbABTAGUAYwBvAG4AZABzAE8AbgBsAHkALAAgAF8AbQBhAHgAUAByAGUAYwBpAHMAaQBvAG4ALAAgAF8AZABlAGYAYQB1AGwAdABQAHIAZQBjAGkAcwBpAG8AbgAsAFwAbgAgACAAIAAgACAAIAAgACAAIAAgACAAIABfAGgAaQBnAGgATwByAGQAZQByACwAIABfAGgAaQBnAGgARgBpAHgAZQBkACwAIABfAGwAbwB3AE8AcgBkAGUAcgAsACAAXwBsAG8AdwBGAGkAeABlAGQALAAgAF8AcAByAGUAYwBpAHMAaQBvAG4ALAAgAF8AcgBvAHUAbgBkAGkAbgBnAE8AdgBlAHIAcgBpAGQAZQBcAG4AIAAgACAAIAAgACAAIAAgACkAXABuACAAIAAgACAAKQBcAG4AKQA7AFwAbgBcAG4AXwBGAE8AUgBNAEEAVABfAFAAUgBPAFYASQBEAEUAUgBfAFQASQBNAEUAUwBQAEEATgBfAE0ATwBEAEUAUgBOACAAPQAgAEwAQQBNAEIARABBACgAXwBjAG8AbQBwAG8AbgBlAG4AdABzACwAIABfAHMAaQBnAG4AUABvAHMAaQB0AGkAdgBlACwAIABfAHAAYQBkAGQAaQBuAGcALABcAG4AIAAgACAAIAAvAC8AIABGAG8AcgBtAGEAdAA6ACAAIAAgACAAIAAgACAAIAAgACAAsQAwAC4AMAAwADoAMAAwADoAMAAwAC4AMAAwADAAXABuACAAIAAgACAALwAvACAAUwBpAGcAbgBQAG8AcwBpAHQAaQB2AGUAOgAgACAAIAAgAFAAcgBlAHAAZQBuAGQAcwAgACsAIABmAG8AcgAgAHAAbwBzAGkAdABpAHYAZQAgAHYAYQBsAHUAZQBzAFwAbgAgACAAIAAgAC8ALwAgAFAAYQBkAGQAaQBuAGcAOgAgACAAIAAgACAAIAAgACAAIABBAHAAcABsAGkAZQBzACAAdABvACAAbABlAGEAZABpAG4AZwAgAGMAbwBtAHAAbwBuAGUAbgB0ACwAIAB0AHIAYQBpAGwAaQBuAGcAIABjAG8AbQBwAG8AbgBlAG4AdABzACAAYQBsAHcAYQB5AHMAIABwAGEAZABkAGUAZAAuAFwAbgAgACAAIAAgAC8ALwBcAG4AIAAgACAAIAAvAC8AIABPAHUAdABwAHUAdAA6ACAAewBcAG4AIAAgACAAIAAvAC8AIAAgACAATABlAGEAZABGAG8AcgBtAGEAdAAsACAATQBpAGQARgBvAHIAbQBhAHQALAAgAEwAYQBzAHQARgBvAHIAbQBhAHQALAAgAFMAcABhAGMAaQBuAGcAOgA9AEYAQQBMAFMARQAsACAAIwBOAC8AQQA7AFwAbgAgACAAIAAgAC8ALwAgACAAIABEAGUAcwBpAGcAbgBhAHQAbwByACwAIABEAGEAeQBTAHUAZgBmAGkAeAAsACAASABvAHUAcgBTAHUAZgBmAGkAeAAsACAATQBpAG4AdQB0AGUAUwB1AGYAZgBpAHgALAAgACAAIABcACIAXAAiAFwAbgAgACAAIAAgAC8ALwAgAH0AXABuAFwAbgAgACAAIAAgAEwARQBUACgAXABuACAAIAAgACAAIAAgACAAIABfAHMAcABhAGMAaQBuAGcALAAgAEYAQQBMAFMARQAsAFwAbgAgACAAIAAgACAAIAAgACAAXABuACAAIAAgACAAIAAgACAAIABJAEYAKABSAE8AVwBTACgAXwBjAG8AbQBwAG8AbgBlAG4AdABzACkAIAA9ACAAMQAsACAASQBOAEQARQBYACgAXwBjAG8AbQBwAG8AbgBlAG4AdABzACwAIAAxACwAIAAxACkALABcAG4AIAAgACAAIAAgACAAIAAgACAAIAAgACAASQBGACgASQBOAEQARQBYACgAXwBjAG8AbQBwAG8AbgBlAG4AdABzACwAIAAxACwAIAAxACkAIAA8ACAAMQAsACAAXAAiAFwAIgAsAFwAbgAgACAAIAAgACAAIAAgACAAIAAgACAAIAAgACAAIAAgAEwARQBUACgAXABuACAAIAAgACAAIAAgACAAIAAgACAAIAAgACAAIAAgACAAIAAgACAAIABfAHMAaQBnAG4ALAAgAEkATgBEAEUAWAAoAF8AYwBvAG0AcABvAG4AZQBuAHQAcwAsACAAMgAsACAAMQApACwAIABcAG4AIAAgACAAIAAgACAAIAAgACAAIAAgACAAIAAgACAAIAAgACAAIAAgAF8AZABlAHMAaQBnAG4AYQB0AG8AcgAsACAASQBGACgAXwBzAGkAZwBuACAAPAAgADAALAAgAFwAIgASIlwAIgAsACAALwAvACAAEiIgAFUATgBJAEMASABBAFIAKAA4ADcAMgAyACkAXABuACAAIAAgACAAIAAgACAAIAAgACAAIAAgACAAIAAgACAAIAAgACAAIAAgACAAIAAgAEkARgAoAF8AcwBpAGcAbgBQAG8AcwBpAHQAaQB2AGUALAAgAFwAIgArAFwAIgAsACAAXAAiAFwAIgApAFwAbgAgACAAIAAgACAAIAAgACAAIAAgACAAIAAgACAAIAAgACAAIAAgACAAKQAsAFwAbgBcAG4AIAAgACAAIAAgACAAIAAgACAAIAAgACAAIAAgACAAIAAgACAAIAAgAF8AZABpAHMAcABsAGEAeQBEAGUAYwBpAG0AYQBsAHMALAAgAEkATgBEAEUAWAAoAF8AYwBvAG0AcABvAG4AZQBuAHQAcwAsACAAMQAsACAANAApACwAXABuACAAIAAgACAAIAAgACAAIAAgACAAIAAgACAAIAAgACAAIAAgACAAIABfAGwAZQBhAGQARgBtAHQALAAgAEkARgAoAF8AcABhAGQAZABpAG4AZwAsACAAXAAiADAAMABcACIALAAgAFwAIgAwAFwAIgApACwAXABuACAAIAAgACAAIAAgACAAIAAgACAAIAAgACAAIAAgACAAIAAgACAAIABfAG0AaQBkAEYAbQB0ACwAIABcACIAMAAwAFwAIgAsAFwAbgAgACAAIAAgACAAIAAgACAAIAAgACAAIAAgACAAIAAgACAAIAAgACAAXwBsAGEAcwB0AEYAbQB0ACwAIABJAEYAKABfAGQAaQBzAHAAbABhAHkARABlAGMAaQBtAGEAbABzACAAPQAgADAALAAgAF8AbQBpAGQARgBtAHQALABcAG4AIAAgACAAIAAgACAAIAAgACAAIAAgACAAIAAgACAAIAAgACAAIAAgACAAIAAgACAAQwBPAE4AQwBBAFQAKABfAG0AaQBkAEYAbQB0ACwAIABMAEUARgBUACgAXAAiAC4AMAAwADAAMAAwADAAMAAwADAAXAAiACwAIABfAGQAaQBzAHAAbABhAHkARABlAGMAaQBtAGEAbABzACAAKwAgADEAKQApAFwAbgAgACAAIAAgACAAIAAgACAAIAAgACAAIAAgACAAIAAgACAAIAAgACAAKQAsAFwAbgAgACAAIAAgACAAIAAgACAAIAAgACAAIAAgACAAIAAgACAAIAAgACAAXwBmAG8AcgBtAGEAdABzACwAIABIAFMAVABBAEMASwAoAF8AbABlAGEAZABGAG0AdAAsACAAXwBtAGkAZABGAG0AdAAsACAAXwBsAGEAcwB0AEYAbQB0ACwAIABfAHMAcABhAGMAaQBuAGcAKQAsAFwAbgAgACAAIAAgACAAIAAgACAAIAAgACAAIAAgACAAIAAgACAAIAAgACAAXABuACAAIAAgACAAIAAgACAAIAAgACAAIAAgACAAIAAgACAAIAAgACAAIABfAGQAaQBzAHAAbABhAHkATABvAHcATwByAGQAZQByACwAIABJAE4ARABFAFgAKABfAGMAbwBtAHAAbwBuAGUAbgB0AHMALAAgADEALAAgADMAKQAsAFwAbgAgACAAIAAgACAAIAAgACAAIAAgACAAIAAgACAAIAAgACAAIAAgACAAXwBkAGUAbABpAG0AcwAsACAASQBGACgAXwBkAGkAcwBwAGwAYQB5AEwAbwB3AE8AcgBkAGUAcgAgAD0AIAAzACwAXABuACAAIAAgACAAIAAgACAAIAAgACAAIAAgACAAIAAgACAAIAAgACAAIAAgACAAIAAgAEgAUwBUAEEAQwBLACgAXwBkAGUAcwBpAGcAbgBhAHQAbwByACwAIABcACIALgBcACIALAAgAFwAIgA6AFwAIgAsACAAXAAiAFwAIgAsACAAXAAiAFwAIgApACwAXABuACAAIAAgACAAIAAgACAAIAAgACAAIAAgACAAIAAgACAAIAAgACAAIAAgACAAIAAgAEgAUwBUAEEAQwBLACgAXwBkAGUAcwBpAGcAbgBhAHQAbwByACwAIABcACIALgBcACIALAAgAFwAIgA6AFwAIgAsACAAXAAiADoAXAAiACwAIABcACIAXAAiACkAXABuACAAIAAgACAAIAAgACAAIAAgACAAIAAgACAAIAAgACAAIAAgACAAIAApACwAXABuAFwAbgAgACAAIAAgACAAIAAgACAAIAAgACAAIAAgACAAIAAgACAAIAAgACAAVgBTAFQAQQBDAEsAKABcAG4AIAAgACAAIAAgACAAIAAgACAAIAAgACAAIAAgACAAIAAgACAAIAAgACAAIAAgACAAXwBmAG8AcgBtAGEAdABzACwAXABuACAAIAAgACAAIAAgACAAIAAgACAAIAAgACAAIAAgACAAIAAgACAAIAAgACAAIAAgAF8AZABlAGwAaQBtAHMAXABuACAAIAAgACAAIAAgACAAIAAgACAAIAAgACAAIAAgACAAIAAgACAAIAApAFwAbgAgACAAIAAgACAAIAAgACAAIAAgACAAIAAgACAAIAAgACkAXABuACAAIAAgACAAIAAgACAAIAAgACAAIAAgACkAXABuACAAIAAgACAAIAAgACAAIAApAFwAbgAgACAAIAAgACkAXABuACkAOwBcAG4AXABuAF8ARgBPAFIATQBBAFQAXwBQAFIATwBWAEkARABFAFIAXwBUAEkATQBFAFMAUABBAE4AXwBUAFIAQQBEAEkAVABJAE8ATgBBAEwAIAA9ACAATABBAE0AQgBEAEEAKABfAGMAbwBtAHAAbwBuAGUAbgB0AHMALAAgAF8AcwBpAGcAbgBQAG8AcwBpAHQAaQB2AGUALAAgAF8AcABhAGQAZABpAG4AZwAsACAAXwBzAHAAYQBjAGkAbgBnACwAXABuACAAIAAgACAALwAvACAARgBvAHIAbQBhAHQAOgAgACAAIAAgACAAIAAgACAAIAAgALEAIAAwAGQAIAAwAGgAIAAwAG0AIAAwAC4AMAAwADAAcwBcAG4AIAAgACAAIAAvAC8AIABTAGkAZwBuAFAAbwBzAGkAdABpAHYAZQA6ACAAIAAgACAAUAByAGUAcABlAG4AZABzACAAKwAgAGYAbwByACAAcABvAHMAaQB0AGkAdgBlACAAdgBhAGwAdQBlAHMAXABuACAAIAAgACAALwAvACAAUABhAGQAZABpAG4AZwA6ACAAIAAgACAAIAAgACAAIAAgAFAAYQBkACAAYQBsAGwAIABjAG8AbQBwAG8AbgBlAG4AdABzACAAZQB4AGMAZQBwAHQAIABmAGkAcgBzAHQAIAB0AG8AIAAwADAAXABuACAAIAAgACAALwAvACAAUwBwAGEAYwBpAG4AZwA6ACAAIAAgACAAIAAgACAAIAAgAEkAbgBjAGwAdQBkAGUAcwAgAHMAcABhAGMAaQBuAGcAIABiAGUAdAB3AGUAZQBuACAAYwBvAG0AcABvAG4AZQBuAHQAcwAuAFwAbgAgACAAIAAgAC8ALwBcAG4AIAAgACAAIAAvAC8AIABPAHUAdABwAHUAdAA6ACAAewBcAG4AIAAgACAAIAAvAC8AIAAgACAATABlAGEAZABGAG8AcgBtAGEAdAAsACAATQBpAGQARgBvAHIAbQBhAHQALAAgAEwAYQBzAHQARgBvAHIAbQBhAHQALAAgAFMAcABhAGMAaQBuAGcALAAgACAAIAAgACAAIAAjAE4ALwBBADsAXABuACAAIAAgACAALwAvACAAIAAgAEQAZQBzAGkAZwBuAGEAdABvAHIALAAgAEQAYQB5AFMAdQBmAGYAaQB4ACwAIABIAG8AdQByAFMAdQBmAGYAaQB4ACwAIABNAGkAbgB1AHQAZQBTAHUAZgBmAGkAeAAsACAAUwBlAGMAbwBuAGQAUwB1AGYAZgBpAHgAXABuACAAIAAgACAALwAvACAAfQBcAG4AIAAgACAAIABcAG4AIAAgACAAIABJAEYAKABSAE8AVwBTACgAXwBjAG8AbQBwAG8AbgBlAG4AdABzACkAIAA9ACAAMQAsACAASQBOAEQARQBYACgAXwBjAG8AbQBwAG8AbgBlAG4AdABzACwAIAAxACwAIAAxACkALABcAG4AIAAgACAAIAAgACAAIAAgAEkARgAoAEkATgBEAEUAWAAoAF8AYwBvAG0AcABvAG4AZQBuAHQAcwAsACAAMQAsACAAMQApACAAPAAgADEALAAgAFwAIgBcACIALABcAG4AIAAgACAAIAAgACAAIAAgACAAIAAgACAATABFAFQAKABcAG4AIAAgACAAIAAgACAAIAAgACAAIAAgACAAIAAgACAAIABfAHMAaQBnAG4ALAAgAEkATgBEAEUAWAAoAF8AYwBvAG0AcABvAG4AZQBuAHQAcwAsACAAMgAsACAAMQApACwAIABcAG4AIAAgACAAIAAgACAAIAAgACAAIAAgACAAIAAgACAAIABfAGQAZQBzAGkAZwBuAGEAdABvAHIALAAgAEkARgAoAF8AcwBpAGcAbgAgADwAIAAwACwAIABcACIAEiJcACIALAAgAC8ALwAgABIiIABVAE4ASQBDAEgAQQBSACgAOAA3ADIAMgApAFwAbgAgACAAIAAgACAAIAAgACAAIAAgACAAIAAgACAAIAAgACAAIAAgACAASQBGACgAXwBzAGkAZwBuAFAAbwBzAGkAdABpAHYAZQAsACAAXAAiACsAXAAiACwAIABcACIAXAAiACkAXABuACAAIAAgACAAIAAgACAAIAAgACAAIAAgACAAIAAgACAAKQAsAFwAbgBcAG4AIAAgACAAIAAgACAAIAAgACAAIAAgACAAIAAgACAAIABfAGMAbwB1AG4AdAAsACAASQBOAEQARQBYACgAXwBjAG8AbQBwAG8AbgBlAG4AdABzACwAIAAxACwAIAAxACkALABcAG4AIAAgACAAIAAgACAAIAAgACAAIAAgACAAIAAgACAAIABfAGQAaQBzAHAAbABhAHkARABlAGMAaQBtAGEAbABzACwAIABJAE4ARABFAFgAKABfAGMAbwBtAHAAbwBuAGUAbgB0AHMALAAgADEALAAgADQAKQAsAFwAbgAgACAAIAAgACAAIAAgACAAIAAgACAAIAAgACAAIAAgAF8AbABlAGEAZABGAG0AdAAsACAAXAAiADAAXAAiACwAXABuACAAIAAgACAAIAAgACAAIAAgACAAIAAgACAAIAAgACAAXwBtAGkAZABGAG0AdAAsACAASQBGACgAXwBwAGEAZABkAGkAbgBnACwAIABcACIAMAAwAFwAIgAsACAAXAAiADAAXAAiACkALABcAG4AIAAgACAAIAAgACAAIAAgACAAIAAgACAAIAAgACAAIABfAGwAYQBzAHQAUABhAGQALAAgAEkARgAoAF8AYwBvAHUAbgB0ACAAPQAgADEALAAgAF8AbABlAGEAZABGAG0AdAAsACAAXwBtAGkAZABGAG0AdAApACwAXABuACAAIAAgACAAIAAgACAAIAAgACAAIAAgACAAIAAgACAAXwBsAGEAcwB0AEYAbQB0ACwAIABJAEYAKABfAGQAaQBzAHAAbABhAHkARABlAGMAaQBtAGEAbABzACAAPQAgADAALAAgAF8AbABhAHMAdABQAGEAZAAsAFwAbgAgACAAIAAgACAAIAAgACAAIAAgACAAIAAgACAAIAAgACAAIAAgACAAQwBPAE4AQwBBAFQAKABfAGwAYQBzAHQAUABhAGQALAAgAEwARQBGAFQAKABcACIALgAwADAAMAAwADAAMAAwADAAMABcACIALAAgAF8AZABpAHMAcABsAGEAeQBEAGUAYwBpAG0AYQBsAHMAIAArACAAMQApACkAXABuACAAIAAgACAAIAAgACAAIAAgACAAIAAgACAAIAAgACAAKQAsAFwAbgAgACAAIAAgACAAIAAgACAAIAAgACAAIAAgACAAIAAgAF8AZgBvAHIAbQBhAHQAcwAsACAASABTAFQAQQBDAEsAKABfAGwAZQBhAGQARgBtAHQALAAgAF8AbQBpAGQARgBtAHQALAAgAF8AbABhAHMAdABGAG0AdAAsACAAXwBzAHAAYQBjAGkAbgBnACkALABcAG4AIAAgACAAIAAgACAAIAAgACAAIAAgACAAIAAgACAAIAAgACAAIAAgAFwAbgAgACAAIAAgACAAIAAgACAAIAAgACAAIAAgACAAIAAgAF8AZABpAHMAcABsAGEAeQBMAG8AdwBPAHIAZABlAHIALAAgAEkATgBEAEUAWAAoAF8AYwBvAG0AcABvAG4AZQBuAHQAcwAsACAAMQAsACAAMwApACwAXABuACAAIAAgACAAIAAgACAAIAAgACAAIAAgACAAIAAgACAAXwBkAGUAbABpAG0AcwAsACAASABTAFQAQQBDAEsAKABfAGQAZQBzAGkAZwBuAGEAdABvAHIALAAgAFwAIgBkAFwAIgAsACAAXAAiAGgAXAAiACwAIABcACIAbQBcACIALAAgAFwAIgBzAFwAIgApACwAXABuAFwAbgAgACAAIAAgACAAIAAgACAAIAAgACAAIAAgACAAIAAgAFYAUwBUAEEAQwBLACgAXABuACAAIAAgACAAIAAgACAAIAAgACAAIAAgACAAIAAgACAAIAAgACAAIABfAGYAbwByAG0AYQB0AHMALABcAG4AIAAgACAAIAAgACAAIAAgACAAIAAgACAAIAAgACAAIAAgACAAIAAgAF8AZABlAGwAaQBtAHMAXABuACAAIAAgACAAIAAgACAAIAAgACAAIAAgACAAIAAgACAAKQBcAG4AIAAgACAAIAAgACAAIAAgACAAIAAgACAAKQBcAG4AIAAgACAAIAAgACAAIAAgACkAXABuACAAIAAgACAAKQBcAG4AKQA7AFwAbgBcAG4AXwBGAE8AUgBNAEEAVABfAFAAUgBPAFYASQBEAEUAUgBfAFQASQBNAEUAUwBQAEEATgBfAEUAVQBSAE8AUABFAEEATgAgAD0AIABMAEEATQBCAEQAQQAoAF8AYwBvAG0AcABvAG4AZQBuAHQAcwAsACAAXwBzAGkAZwBuAFAAbwBzAGkAdABpAHYAZQAsACAAXwBwAGEAZABkAGkAbgBnACwAIABfAHMAcABhAGMAaQBuAGcALABcAG4AIAAgACAAIAAvAC8AIABGAG8AcgBtAGEAdAA6ACAAIAAgACAAIAAgACAAIAAgACAAsQAgADAAZAAgADAAaAAgADAAJwAgADAALgAwADAAMABcACIAXABuACAAIAAgACAALwAvACAAUwBpAGcAbgBQAG8AcwBpAHQAaQB2AGUAOgAgACAAIAAgAFAAcgBlAHAAZQBuAGQAcwAgACsAIABmAG8AcgAgAHAAbwBzAGkAdABpAHYAZQAgAHYAYQBsAHUAZQBzAFwAbgAgACAAIAAgAC8ALwAgAFAAYQBkAGQAaQBuAGcAOgAgACAAIAAgACAAIAAgACAAIABQAGEAZAAgAGEAbABsACAAYwBvAG0AcABvAG4AZQBuAHQAcwAgAGUAeABjAGUAcAB0ACAAZgBpAHIAcwB0ACAAdABvACAAMAAwAFwAbgAgACAAIAAgAC8ALwAgAFMAcABhAGMAaQBuAGcAOgAgACAAIAAgACAAIAAgACAAIABJAG4AYwBsAHUAZABlAHMAIABzAHAAYQBjAGkAbgBnACAAYgBlAHQAdwBlAGUAbgAgAGMAbwBtAHAAbwBuAGUAbgB0AHMALgBcAG4AIAAgACAAIAAvAC8AXABuACAAIAAgACAALwAvACAATwB1AHQAcAB1AHQAOgAgAHsAXABuACAAIAAgACAALwAvACAAIAAgAEwAZQBhAGQARgBvAHIAbQBhAHQALAAgAE0AaQBkAEYAbwByAG0AYQB0ACwAIABMAGEAcwB0AEYAbwByAG0AYQB0ACwAIABTAHAAYQBjAGkAbgBnACwAIAAgACAAIAAgACAAIwBOAC8AQQA7AFwAbgAgACAAIAAgAC8ALwAgACAAIABEAGUAcwBpAGcAbgBhAHQAbwByACwAIABEAGEAeQBTAHUAZgBmAGkAeAAsACAASABvAHUAcgBTAHUAZgBmAGkAeAAsACAATQBpAG4AdQB0AGUAUwB1AGYAZgBpAHgALAAgAFMAZQBjAG8AbgBkAFMAdQBmAGYAaQB4AFwAbgAgACAAIAAgAC8ALwAgAH0AXABuAFwAbgAgACAAIAAgAEkARgAoAFIATwBXAFMAKABfAGMAbwBtAHAAbwBuAGUAbgB0AHMAKQAgAD0AIAAxACwAIABJAE4ARABFAFgAKABfAGMAbwBtAHAAbwBuAGUAbgB0AHMALAAgADEALAAgADEAKQAsAFwAbgAgACAAIAAgACAAIAAgACAASQBGACgASQBOAEQARQBYACgAXwBjAG8AbQBwAG8AbgBlAG4AdABzACwAIAAxACwAIAAxACkAIAA8ACAAMQAsACAAXAAiAFwAIgAsAFwAbgAgACAAIAAgACAAIAAgACAAIAAgACAAIABMAEUAVAAoAFwAbgAgACAAIAAgACAAIAAgACAAIAAgACAAIAAgACAAIAAgAF8AcAByAG8AdgBpAGQAZQByACwAIABfAEYATwBSAE0AQQBUAF8AUABSAE8AVgBJAEQARQBSAF8AVABJAE0ARQBTAFAAQQBOAF8AVABSAEEARABJAFQASQBPAE4AQQBMACgAXwBjAG8AbQBwAG8AbgBlAG4AdABzACwAIABfAHMAaQBnAG4AUABvAHMAaQB0AGkAdgBlACwAIABfAHAAYQBkAGQAaQBuAGcALAAgAF8AcwBwAGEAYwBpAG4AZwApACwAXABuACAAIAAgACAAIAAgACAAIAAgACAAIAAgACAAIAAgACAAXwBkAGUAbABpAG0AcwAsACAASABTAFQAQQBDAEsAKABcAG4AIAAgACAAIAAgACAAIAAgACAAIAAgACAAIAAgACAAIAAgACAAIAAgAFQAQQBLAEUAKABfAHAAcgBvAHYAaQBkAGUAcgAsACAALQAxACwAIAAzACkALABcAG4AIAAgACAAIAAgACAAIAAgACAAIAAgACAAIAAgACAAIAAgACAAIAAgAFwAIgAnAFwAIgAsACAAXAAiAFwAIgBcACIAXAAiAFwAbgAgACAAIAAgACAAIAAgACAAIAAgACAAIAAgACAAIAAgACkALABcAG4AIAAgACAAIAAgACAAIAAgACAAIAAgACAAIAAgACAAIABWAFMAVABBAEMASwAoAFwAbgAgACAAIAAgACAAIAAgACAAIAAgACAAIAAgACAAIAAgACAAIAAgACAAVABBAEsARQAoAF8AcAByAG8AdgBpAGQAZQByACwAIAAxACkALABcAG4AIAAgACAAIAAgACAAIAAgACAAIAAgACAAIAAgACAAIAAgACAAIAAgAF8AZABlAGwAaQBtAHMAXABuACAAIAAgACAAIAAgACAAIAAgACAAIAAgACAAIAAgACAAKQBcAG4AIAAgACAAIAAgACAAIAAgACAAIAAgACAAKQBcAG4AIAAgACAAIAAgACAAIAAgACkAXABuACAAIAAgACAAKQBcAG4AKQA7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QwBPAE0AUABMAEkAQwBBAFQASQBPAE4AUw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YAQQBMAEkARABBAFQARQBfAEQAVABcAG4AXABuAFYAYQBsAGkAZABhAHQAZQAgAGEAIABkAGEAeQAgAGEAbgBkACAAdABpAG0AZQAgAGMAbwBtAHAAbABpAGMAYQB0AGkAbwBuAC4AXABuAFwAbgBBAHIAcgBhAHkAIABjAG8AbQBwAGEAdABpAGIAbABlADoAIABEAF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fAAgAEQAYQB5AFwAbgAgADIAIAB8ACAAZABlAGMAaQBtAGEAbAAgAFsAMAAuAC4AMQBdACAAfAAgAFQAaQBt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FQAIAAgACAAIAAgACAAIAAgAHwAIABhAHIAcgBhAHkAIAAgACAAQwBbADEALgAuADIAXQAgAHwAXABuACAAIAAgAFsARABhAHkAXQAgACAAfAAgAGkAbgB0AGUAZwBlAHIAIAAgACAAIAAgACAAIAAgACAAfAAgAFwAbgAgACAAIABbAFQAaQBtAGUAXQAgAHwAIABkAGUAYwBpAG0AYQBsACAAWwAwAC4ALgAxAF0AIAAgAH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YAQQBMAEkARABBAFQARQBfAEQAVAAgAD0AIABMAEEATQBCAEQAQQAoAEQAVAAsAFwAbgAgACAAIAAgAEwARQBUACgAXABuACAAIAAgACAAIAAgACAAIABmAG4AVgBhAGwAaQBkAGEAdABlAEQAVAAsACAATABBAE0AQgBEAEEAKABfAEQAVAAsAFwAbgAgACAAIAAgACAAIAAgACAAIAAgACAAIABJAEYAKABDAE8ATABVAE0ATgBTACgAXwBEAFQAKQAgAD4AIAAyACwAIAB7ACMAQwBBAEwAQwAhACwAIAAjAEMAQQBMAEMAIQB9ACwAXABuACAAIAAgACAAIAAgACAAIAAgACAAIAAgACAAIAAgACAASQBGACgAQQBSAFIAQQBZAFMALgBJAFMAXwBFAE0AUABUAFkAKABfAEQAVAApACwAIAB7AFwAIgBcACIALAAgAFwAIgBcACIAfQAsAFwAbgAgACAAIAAgACAAIAAgACAAIAAgACAAIAAgACAAIAAgACAAIAAgACAATABFAFQAKABcAG4AIAAgACAAIAAgACAAIAAgACAAIAAgACAAIAAgACAAIAAgACAAIAAgACAAIAAgACAAXwBlAHgAcABhAG4AZABEAFQALAAgAEUAWABQAEEATgBEACgAXwBEAFQALAAgADEALAAgADIALAAgAFwAIgBcACIAKQAsAFwAbgAgACAAIAAgACAAIAAgACAAIAAgACAAIAAgACAAIAAgACAAIAAgACAAIAAgACAAIABfAGQALAAgAEkATgBEAEUAWAAoAF8AZQB4AHAAYQBuAGQARABUACwAIAAxACwAIAAxACkALABcAG4AIAAgACAAIAAgACAAIAAgACAAIAAgACAAIAAgACAAIAAgACAAIAAgACAAIAAgACAAXwB0ACwAIABJAE4ARABFAFgAKABfAGUAeABwAGEAbgBkAEQAVAAsACAAMQAsACAAMgApACwAXABuACAAIAAgACAAIAAgACAAIAAgACAAIAAgACAAIAAgACAAIAAgACAAIAAgACAAIAAgAF8AZABhAHkASABhAHMAVABpAG0AZQBDAG8AbQBwAG8AbgBlAG4AdAAsACAASQBGACgATgBPAFQAKABJAFMATgBVAE0AQgBFAFIAKABfAGQAKQApACwAIABGAEEATABTAEUALABcAG4AIAAgACAAIAAgACAAIAAgACAAIAAgACAAIAAgACAAIAAgACAAIAAgACAAIAAgACAAIAAgACAAIABOAE8AVAAoAEYATgAuAEkAUwBfAEkATgBUAEUARwBFAFIAKABfAGQAKQApAFwAbgAgACAAIAAgACAAIAAgACAAIAAgACAAIAAgACAAIAAgACAAIAAgACAAIAAgACAAIAApACwAXABuACAAIAAgACAAIAAgACAAIAAgACAAIAAgACAAIAAgACAAIAAgACAAIAAgACAAIAAgAF8AaABhAHMAVABpAG0AZQBDAG8AbQBwAG8AbgBlAG4AdAAsACAASQBGACgAXwBkAGEAeQBIAGEAcwBUAGkAbQBlAEMAbwBtAHAAbwBuAGUAbgB0ACwAIABUAFIAVQBFACwAXABuACAAIAAgACAAIAAgACAAIAAgACAAIAAgACAAIAAgACAAIAAgACAAIAAgACAAIAAgACAAIAAgACAATgBPAFQAKABGAE4ALgBJAFMAXwBFAE0AUABUAFkAKABfAHQAKQApAFwAbgAgACAAIAAgACAAIAAgACAAIAAgACAAIAAgACAAIAAgACAAIAAgACAAIAAgACAAIAApACwAXABuACAAIAAgACAAIAAgACAAIAAgACAAIAAgACAAIAAgACAAIAAgACAAIAAgACAAIAAgAF8AZABhAHkAQQBuAGQAVABpAG0AZQBDAG8AbABsAGkAcwBvAG4ALAAgAF8AZABhAHkASABhAHMAVABpAG0AZQBDAG8AbQBwAG8AbgBlAG4AdAAgACoAIABOAE8AVAAoAEYATgAuAEkAUwBfAEUATQBQAFQAWQAoAF8AdAApACkAIAA8AD4AIAAwACwAIABcAG4AIAAgACAAIAAgACAAIAAgACAAIAAgACAAIAAgACAAIAAgACAAIAAgACAAIAAgACAAXwBkAGEAeQAsACAASQBGACgASQBTAEUAUgBSAE8AUgAoAF8AZAApACwAIABfAGQAIAAqACAAewAxAH0ALABcAG4AIAAgACAAIAAgACAAIAAgACAAIAAgACAAIAAgACAAIAAgACAAIAAgACAAIAAgACAAIAAgACAAIABJAEYAKABfAGQAYQB5AEEAbgBkAFQAaQBtAGUAQwBvAGwAbABpAHMAbwBuACwAIAB7ACMATgBVAE0AIQB9ACwAXABuACAAIAAgACAAIAAgACAAIAAgACAAIAAgACAAIAAgACAAIAAgACAAIAAgACAAIAAgACAAIAAgACAAIAAgACAAIABJAEYAKABfAGQAIAA9ACAAXAAiAFwAIgAsACAAXAAiAFwAIgAsAFwAbgAgACAAIAAgACAAIAAgACAAIAAgACAAIAAgACAAIAAgACAAIAAgACAAIAAgACAAIAAgACAAIAAgACAAIAAgACAAIAAgACAAIABJAEYAKABOAE8AVAAoAEkAUwBOAFUATQBCAEUAUgAoAF8AZAApACkALAAgAHsAIwBWAEEATABVAEUAIQB9ACwAIABJAE4AVAAoAF8AZAApACkAXABuACAAIAAgACAAIAAgACAAIAAgACAAIAAgACAAIAAgACAAIAAgACAAIAAgACAAIAAgACAAIAAgACAAIAAgACAAIAApAFwAbgAgACAAIAAgACAAIAAgACAAIAAgACAAIAAgACAAIAAgACAAIAAgACAAIAAgACAAIAAgACAAIAAgACkAXABuACAAIAAgACAAIAAgACAAIAAgACAAIAAgACAAIAAgACAAIAAgACAAIAAgACAAIAAgACkALABcAG4AIAAgACAAIAAgACAAIAAgACAAIAAgACAAIAAgACAAIAAgACAAIAAgACAAIAAgACAAXwB0AGkAbQBlACwAIABJAEYAKABJAFMARQBSAFIATwBSACgAXwB0ACkALAAgAF8AdAAgACoAIAB7ADEAfQAsAFwAbgAgACAAIAAgACAAIAAgACAAIAAgACAAIAAgACAAIAAgACAAIAAgACAAIAAgACAAIAAgACAAIAAgAEkARgAoAF8AZABhAHkAQQBuAGQAVABpAG0AZQBDAG8AbABsAGkAcwBvAG4ALAAgAHsAIwBOAFUATQAhAH0ALABcAG4AIAAgACAAIAAgACAAIAAgACAAIAAgACAAIAAgACAAIAAgACAAIAAgACAAIAAgACAAIAAgACAAIAAgACAAIAAgAEkARgAoAF8AdAAgAD0AIABcACIAXAAiACwAXABuACAAIAAgACAAIAAgACAAIAAgACAAIAAgACAAIAAgACAAIAAgACAAIAAgACAAIAAgACAAIAAgACAAIAAgACAAIAAgACAAIAAgAEkARgAoAF8AZABhAHkASABhAHMAVABpAG0AZQBDAG8AbQBwAG8AbgBlAG4AdAAsACAATQBPAEQAKABfAGQALAAgADEAKQAsACAAXAAiAFwAIgApACwAXABuACAAIAAgACAAIAAgACAAIAAgACAAIAAgACAAIAAgACAAIAAgACAAIAAgACAAIAAgACAAIAAgACAAIAAgACAAIAAgACAAIAAgAEkARgAoAE4ATwBUACgASQBTAE4AVQBNAEIARQBSACgAXwB0ACkAKQAsACAAewAjAFYAQQBMAFUARQAhAH0ALABcAG4AIAAgACAAIAAgACAAIAAgACAAIAAgACAAIAAgACAAIAAgACAAIAAgACAAIAAgACAAIAAgACAAIAAgACAAIAAgACAAIAAgACAAIAAgACAAIABJAEYAKAAoAF8AdAAgAD4APQAgADAAKQAgACoAIAAoAF8AdAAgADwAPQAgADEAKQAsACAAXwB0ACwAIAB7ACMATgBVAE0AIQB9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LABcAG4AIAAgACAAIAAgACAAIAAgACAAIAAgACAAIAAgACAAIAAgACAAIAAgACAAIAAgACAAXABuACAAIAAgACAAIAAgACAAIAAgACAAIAAgACAAIAAgACAAIAAgACAAIAAgACAAIAAgAEgAUwBUAEEAQwBLACgAXwBkAGEAeQAsACAAXwB0AGkAbQBlACkAXABuACAAIAAgACAAIAAgACAAIAAgACAAIAAgACAAIAAgACAAIAAgACAAIAApAFwAbgAgACAAIAAgACAAIAAgACAAIAAgACAAIAAgACAAIAAgACkAXABuACAAIAAgACAAIAAgACAAIAAgACAAIAAgACkAXABuACAAIAAgACAAIAAgACAAIAApACwAXABuAFwAbgAgACAAIAAgACAAIAAgACAAXwBEAFQALAAgAEYATgAuAE4AVQBMAEwASQBGAFkAKABEAFQAKQAsAFwAbgAgACAAIAAgACAAIAAgACAAXwByAG8AdwBDAG8AdQBuAHQALAAgAFIATwBXAFMAKABfAEQAVAApACwAXABuACAAIAAgACAAIAAgACAAIABfAGIAeQBSAG8AdwAsACAAUgBFAEQAVQBDAEUAKABcACIAXAAi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GYAbgBWAGEAbABpAGQAYQB0AGUARABUACgASQBOAEQARQBYACgAXwBEAFQALAAgAF8AYwB1AHIAcgAsACkAKQBcAG4AIAAgACAAIAAgACAAIAAgACAAIAAgACAAIAAgACAAIAApAFwAbgAgACAAIAAgACAAIAAgACAAIAAgACAAIAApAFwAbgAgACAAIAAgACAAIAAgACAAKQAs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FYAQQBMAEkARABfAEQAVABcAG4AXABuAFQAZQBzAHQAcwAgAGkAZgAgAGEAIABkAGEAeQAgAGEAbgBkACAAdABpAG0AZQAgAGMAbwBtAHAAbABpAGMAYQB0AGkAbwBuACAAaQBzACAAdgBhAGwAaQBkAC4AXABuAFwAbgBBAHIAcgBhAHkAIABjAG8AbQBwAGEAdABpAGIAbABlADoAIABEAF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VAAgACAAIAAgACAAIAAgACAAfAAgAGEAcgByAGEAeQAgACAAIABDAFsAMQAuAC4AMgBdACAAfABcAG4AIAAgACAAWwBEAGEAeQBdACAAIAB8ACAAaQBuAHQAZQBnAGUAcgAgACAAIAAgACAAIAAgACAAIAB8ACAAXABuACAAIAAgAFsAVABpAG0AZQBdACAAfAAgAGQAZQBjAGkAbQBhAGwAIABbADAALgAuADEAXQAg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VgBBAEwASQBEAF8ARABUACAAPQAgAEwAQQBNAEIARABBACgARABUACwAXABuACAAIAAgACAAQgBZAFIATwBXACgARgBOAC4ATgBVAEwATABJAEYAWQAoAEQAVAApACwAXABuACAAIAAgACAAIAAgACAAIABMAEEATQBCAEQAQQAoAF8AcgBvAHcALABcAG4AIAAgACAAIAAgACAAIAAgACAAIAAgACAASQBGACgAQQBSAFIAQQBZAFMALgBJAFMAXwBFAE0AUABUAFkAKABfAHIAbwB3ACkALAAgAEYAQQBMAFMARQAsAFwAbgAgACAAIAAgACAAIAAgACAAIAAgACAAIAAgACAAIAAgAEwARQBUACgAXABuACAAIAAgACAAIAAgACAAIAAgACAAIAAgACAAIAAgACAAIAAgACAAIABfAHYAYQBsAGkAZABhAHQAZQBEAFQALAAgAEMASABSAE8ATgBPAC4AVgBBAEwASQBEAEEAVABFAF8ARABUACgAXwByAG8AdwApACwAXABuACAAIAAgACAAIAAgACAAIAAgACAAIAAgACAAIAAgACAAIAAgACAAIABOAE8AVAAoAEEAUgBSAEEAWQBTAC4ASABBAFMAXwBFAFIAUgBPAFIAKABfAHYAYQBsAGkAZABhAHQAZQBEAFQAKQ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SAEUAUwBPAEwAVgBFAF8ARABUAFwAbgBcAG4AUgBlAHMAbwBsAHYAZQBzACAAYQAgAGQAYQB5ACAAYQBuAGQAIAB0AGkAbQBlACAAYwBvAG0AcABsAGkAYwBhAHQAaQBvAG4ALAAgAHcAaABlAHIAZQAgAHQAaQBtAGUAIABjAGEAbgAgAGUAeABjAGUAZQBkACAAaQB0AHMAIABtAG8AZAB1AGwAdQBzAC4AXABuAFwAbgBBAHIAcgBhAHkAIABjAG8AbQBwAGEAdABpAGIAbABlADoAIABEAF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fAAgAEQAYQB5AFwAbgAgADIAIAB8ACAAZABlAGMAaQBtAGEAbAAgAFsAMAAuAC4AMQBdACAAfAAgAFQAaQBt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FQAIAAgACAAIAAgACAAIAAgAHwAIABhAHIAcgBhAHkAIAAgACAAQwBbADEALgAuADIAXQAgAHwAXABuACAAIAAgAFsARABhAHkAXQAgACAAfAAgAGQAZQBjAGkAbQBhAGwAIAAgACAAIAAgACAAIAAgACAAfAAgAFwAbgAgACAAIABbAFQAaQBtAGUAXQAgAHwAIABkAGUAYwBpAG0AYQBsACAAIAAgACAAIAAgACAAIAAgAH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IARQBTAE8ATABWAEUAXwBEAFQAIAA9ACAATABBAE0AQgBEAEEAKABEAFQALABcAG4AIAAgACAAIABMAEUAVAAoAFwAbgAgACAAIAAgACAAIAAgACAAZgBuAFIAZQBzAG8AbAB2AGUARABUACwAIABMAEEATQBCAEQAQQAoAF8ARABUACwAXABuACAAIAAgACAAIAAgACAAIAAgACAAIAAgAEkARgAoAEMATwBMAFUATQBOAFMAKABfAEQAVAApACAAPgAgADIALAAgAHsAIwBDAEEATABDACEALAAgACMAQwBBAEwAQwAhAH0ALABcAG4AIAAgACAAIAAgACAAIAAgACAAIAAgACAAIAAgACAAIABJAEYAKABBAFIAUgBBAFkAUwAuAEkAUwBfAEUATQBQAFQAWQAoAF8ARABUACkALAAgAHsAXAAiAFwAIgAsACAAXAAiAFwAIgB9ACwAXABuACAAIAAgACAAIAAgACAAIAAgACAAIAAgACAAIAAgACAAIAAgACAAIABMAEUAVAAoAFwAbgAgACAAIAAgACAAIAAgACAAIAAgACAAIAAgACAAIAAgACAAIAAgACAAIAAgACAAIABfAGMAbwBtAGIAaQBuAGUARABUACwAIABDAEgAUgBPAE4ATwAuAEMATwBNAEIASQBOAEUAXwBEAFQAKABfAEQAVAApACwAXABuACAAIAAgACAAIAAgACAAIAAgACAAIAAgACAAIAAgACAAIAAgACAAIAAgACAAIAAgAEkARgAoAEkAUwBFAFIAUgBPAFIAKABfAGMAbwBtAGIAaQBuAGUARABUACkALAAgAF8AYwBvAG0AYgBpAG4AZQBEAFQAIAAqACAAewAxACwAIAAyAH0ALABcAG4AIAAgACAAIAAgACAAIAAgACAAIAAgACAAIAAgACAAIAAgACAAIAAgACAAIAAgACAAIAAgACAAIABMAEUAVAAoAFwAbgAgACAAIAAgACAAIAAgACAAIAAgACAAIAAgACAAIAAgACAAIAAgACAAIAAgACAAIAAgACAAIAAgACAAIAAgACAAXwBkAGEAeQBFAG0AcAB0AHkALAAgAE4AKABGAE4ALgBJAFMAXwBFAE0AUABUAFkAKABDAEgATwBPAFMARQBDAE8ATABTACgAXwBEAFQALAAgADEAKQApACkALABcAG4AIAAgACAAIAAgACAAIAAgACAAIAAgACAAIAAgACAAIAAgACAAIAAgACAAIAAgACAAIAAgACAAIAAgACAAIAAgAF8AcgBlAHMAbwBsAHYAZQBUAGkAbQBlACwAIABNAE8ARAAoAF8AYwBvAG0AYgBpAG4AZQBEAFQALAAgADEAKQAsAFwAbgAgACAAIAAgACAAIAAgACAAIAAgACAAIAAgACAAIAAgACAAIAAgACAAIAAgACAAIAAgACAAIAAgACAAIAAgACAAXwBuAG8AbQBpAG4AYQBsAEQAYQB5ACwAIABJAE4AVAAoAF8AYwBvAG0AYgBpAG4AZQBEAFQAKQAsAFwAbgAgACAAIAAgACAAIAAgACAAIAAgACAAIAAgACAAIAAgACAAIAAgACAAIAAgACAAIAAgACAAIAAgACAAIAAgACAAXwByAGUAcwBvAGwAdgBlAEQAYQB5ACwAIABfAG4AbwBtAGkAbgBhAGwARABhAHkAIAArACAATgAoAF8AbgBvAG0AaQBuAGEAbABEAGEAeQAgADwAPQAgADAAKQAsAFwAbgAgACAAIAAgACAAIAAgACAAIAAgACAAIAAgACAAIAAgACAAIAAgACAAIAAgACAAIAAgACAAIAAgACAAIAAgACAASABTAFQAQQBDAEsAKABfAHIAZQBzAG8AbAB2AGUARABhAHkALAAgAF8AcgBlAHMAbwBsAHYAZQBUAGkAbQBl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EQAVAAsACAARgBOAC4ATgBVAEwATABJAEYAWQAoAEQAVAApACwAXABuACAAIAAgACAAIAAgACAAIABfAHIAbwB3AEMAbwB1AG4AdAAsACAAUgBPAFcAUwAoAF8ARABU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FIAZQBzAG8AbAB2AGUARABUACgASQBOAEQARQBYACgAXwBEAFQALAAgAF8AYwB1AHIAcgAsACAAKQApAFwAbgAgACAAIAAgACAAIAAgACAAIAAgACAAIAAgACAAIAAgACkAXABuACAAIAAgACAAIAAgACAAIAAgACAAIAAgACkAXABuACAAIAAgACAAIAAgACAAIAApACw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wBPAE0AQgBJAE4ARQBfAEQAVABcAG4AXABuAEMAbwBtAGIAaQBuAGUAcwAgAGEAIABkAGEAeQAgAGEAbgBkACAAdABpAG0AZQAgAGMAbwBtAHAAbABpAGMAYQB0AGkAbwBuACAAYQBzACAAYQAgAGQAZQBjAGkAbQBhAGwAIABkAGEAeQAuAFwAbgBcAG4AQQByAHIAYQB5ACAAYwBvAG0AcABhAHQAaQBiAGwAZQA6ACAARABU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R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FQAIAAgACAAIAAgACAAIAAgAHwAIABhAHIAcgBhAHkAIAAgACAAQwBbADEALgAuADIAXQAgAHwAXABuACAAIAAgAFsARABhAHkAXQAgACAAfAAgAGQAZQBjAGkAbQBhAGwAIAAgACAAIAAgACAAIAAgACAAfAAgAFwAbgAgACAAIABbAFQAaQBtAGUAXQAgAHwAIABkAGUAYwBpAG0AYQBsACAAIAAgACAAIAAgACAAIAAgAH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MATwBNAEIASQBOAEUAXwBEAFQAIAA9ACAATABBAE0AQgBEAEEAKABEAFQALABcAG4AIAAgACAAIABMAEUAVAAoAFwAbgAgACAAIAAgACAAIAAgACAAZgBuAEMAbwBtAGIAaQBuAGUARABUACwAIABMAEEATQBCAEQAQQAoAF8ARABUACwAXABuACAAIAAgACAAIAAgACAAIAAgACAAIAAgAEkARgAoAEMATwBMAFUATQBOAFMAKABfAEQAVAApACAAPgAgADIALAAgAHsAIwBDAEEATABDACEAfQAsAFwAbgAgACAAIAAgACAAIAAgACAAIAAgACAAIAAgACAAIAAgAEkARgAoAEEAUgBSAEEAWQBTAC4ASQBTAF8ARQBNAFAAVABZACgAXwBEAFQAKQAsACAAXAAiAFwAIgAsAFwAbgAgACAAIAAgACAAIAAgACAAIAAgACAAIAAgACAAIAAgACAAIAAgACAATABFAFQAKABcAG4AIAAgACAAIAAgACAAIAAgACAAIAAgACAAIAAgACAAIAAgACAAIAAgACAAIAAgACAAXwBlAHgAcABhAG4AZABEAFQALAAgAEUAWABQAEEATgBEACgAXwBEAFQALAAgADEALAAgADIALAAgAFwAIgBcACIAKQAsAFwAbgAgACAAIAAgACAAIAAgACAAIAAgACAAIAAgACAAIAAgACAAIAAgACAAIAAgACAAIABfAGYAaQByAHMAdABFAHIAcgBvAHIALAAgAEEAUgBSAEEAWQBTAC4ASABfAEUAUgBSAE8AUgAoAF8AZQB4AHAAYQBuAGQARABUACkALAAgAFwAbgAgACAAIAAgACAAIAAgACAAIAAgACAAIAAgACAAIAAgACAAIAAgACAAIAAgACAAIABJAEYAKABJAFMARQBSAFIATwBSACgAXwBmAGkAcgBzAHQARQByAHIAbwByACkALAAgAF8AZgBpAHIAcwB0AEUAcgByAG8AcgAgACoAIAB7ADEAfQAsAFwAbgAgACAAIAAgACAAIAAgACAAIAAgACAAIAAgACAAIAAgACAAIAAgACAAIAAgACAAIAAgACAAIAAgAEkARgAoAE4ATwBUACgAQQBSAFIAQQBZAFMALgBJAFMAXwBOAFUATQBFAFIASQBDAF8ATgBVAEwATAAoAF8AZQB4AHAAYQBuAGQARABUACkAKQAsACAAewAjAFYAQQBMAFUARQAhAH0ALABcAG4AIAAgACAAIAAgACAAIAAgACAAIAAgACAAIAAgACAAIAAgACAAIAAgACAAIAAgACAAIAAgACAAIAAgACAAIAAgAFMAVQBNACgATgAoAF8AZQB4AHAAYQBuAGQARABUACk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EIAWQBSAE8AVwAoAEYATgAuAE4AVQBMAEwASQBGAFkAKABEAFQAKQAsAFwAbgAgACAAIAAgACAAIAAgACAAIAAgACAAIABMAEEATQBCAEQAQQAoAF8AcgBvAHcALABcAG4AIAAgACAAIAAgACAAIAAgACAAIAAgACAAIAAgACAAIABmAG4AQwBvAG0AYgBpAG4AZQBEAFQAKABfAHIAbwB3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FQAXwBDAE8ATQBQAEwASQBDAEEAVABJAE8ATgBcAG4AXABuAFIAZQBzAG8AbAB2AGUAcwAgAGEAIABkAGEAeQAgAGEAbgBkACAAdABpAG0AZQAgAGMAbwBtAHAAbABpAGMAYQB0AGkAbwBuACAAZgByAG8AbQAgAGEAIABkAGUAYwBpAG0AYQBsACAAZABhAHkAIAB2AGEAbAB1AGUALgBcAG4AXABuAEEAcgByAGEAeQAgAGMAbwBtAHAAYQB0AGkAYgBsAGUAOgAgAEQAYQB5AF8ARA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B8ACAARABhAHkAXABuACAAMgAgAHwAIABkAGUAYwBpAG0AYQBsACAAWwAwAC4ALgAxAF0AIAB8ACAAVABpAG0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5AF8ARAAgAHwAIABkAGUAYwBpAG0AYQBsACAAfAAgAEQAYQB5ACAAZABlAGMAaQBtAGEAb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UAF8AQwBPAE0AUABMAEkAQwBBAFQASQBPAE4AIAA9ACAATABBAE0AQgBEAEEAKABEAGEAeQBfAEQALABcAG4AIAAgACAAIABMAEUAVAAoAFwAbgAgACAAIAAgACAAIAAgACAAZgBuAEQAVABjAG8AbQBwAGwAaQBjAGEAdABpAG8AbgAsACAATABBAE0AQgBEAEEAKABfAGQAYQB5AF8ARAAsAFwAbgAgACAAIAAgACAAIAAgACAAIAAgACAAIABJAEYAKABJAFMARQBSAFIATwBSACgAXwBkAGEAeQBfAEQAKQAsACAAXwBkAGEAeQBfAEQAIAAqACAAewAxACwAIAAyAH0ALABcAG4AIAAgACAAIAAgACAAIAAgACAAIAAgACAAIAAgACAAIABJAEYAKABfAGQAYQB5AF8ARAAgAD0AIABcACIAXAAiACwAIAB7AFwAIgBcACIALAAgAFwAIgBcACIAfQAsAFwAbgAgACAAIAAgACAAIAAgACAAIAAgACAAIAAgACAAIAAgACAAIAAgACAASQBGACgATgBPAFQAKABJAFMATgBVAE0AQgBFAFIAKABfAGQAYQB5AF8ARAApACkALAAgAHsAIwBWAEEATABVAEUAIQB9ACwAXABuACAAIAAgACAAIAAgACAAIAAgACAAIAAgACAAIAAgACAAIAAgACAAIAAgACAAIAAgAEwARQBUACgAXABuACAAIAAgACAAIAAgACAAIAAgACAAIAAgACAAIAAgACAAIAAgACAAIAAgACAAIAAgACAAIAAgACAAXwBkAGEAeQAsACAASQBOAFQAKABfAGQAYQB5AF8ARAApACwAXABuACAAIAAgACAAIAAgACAAIAAgACAAIAAgACAAIAAgACAAIAAgACAAIAAgACAAIAAgACAAIAAgACAAXwB0AGkAbQBlACwAIABNAE8ARAAoAF8AZABhAHkAXwBEACwAIAAxACkALABcAG4AIAAgACAAIAAgACAAIAAgACAAIAAgACAAIAAgACAAIAAgACAAIAAgACAAIAAgACAAIAAgACAAIABIAFMAVABBAEMASwAoAF8AZABhAHkALAAgAF8AdABpAG0AZQ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ZABhAHkAXwBEACwAIABGAE4ALgBOAFUATABMAEkARgBZACgASQBOAEQARQBYACgARABhAHkAXwBEACwAIAAsACAAMQApACkALABcAG4AIAAgACAAIAAgACAAIAAgAF8AcgBvAHcAQwBvAHUAbgB0ACwAIABSAE8AVwBTACgAXwBkAGEAeQBfAEQAKQAsAFwAbgAgACAAIAAgACAAIAAgACAAXwBiAHkAUgBvAHcALAAgAFIARQBEAFUAQwBFACgAXAAiAFwAIg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RABUAGMAbwBtAHAAbABpAGMAYQB0AGkAbwBuACgASQBOAEQARQBYACgAXwBkAGEAeQBfAEQALAAgAF8AYwB1AHIAcgAsACAAMQApACkAXABuACAAIAAgACAAIAAgACAAIAAgACAAIAAgACAAIAAgACAAKQBcAG4AIAAgACAAIAAgACAAIAAgACAAIAAgACAAKQBcAG4AIAAgACAAIAAgACAAIAAgACkALABcAG4AIAAgACAAIAAgACAAIAAgAEQAUgBPAFAAKABfAGIAeQBSAG8Adw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SAE8AVQBOAEQAXwBUAE8AXwBEAFQAXABuAFwAbgBUAGEAawBlAHMAIABhACAAZABlAGMAaQBtAGEAbAAgAGQAYQB5ACAAdgBhAGwAdQBlACAAYQBuAGQAIAByAGUAdAB1AHIAbgBzACAAYQAgAGQAYQB5ACAAYQBuAGQAIAB0AGkAbQBlACAAYwBvAG0AcABsAGkAYwBhAHQAaQBvAG4AIAByAG8AdQBuAGQAZQBkACAAdABvACAAYQAgAHMAcABlAGMAaQBmAGkAZQBkACAAbABvAHcAIABvAHIAZABlAHIAIABjAG8AbQBwAG8AbgBlAG4AdAAuAFwAbgBTAGUAYwBvAG4AZABzACAAYwBhAG4AIABiAGUAIAByAG8AdQBuAGQAZQBkACAAdABvACAAYQAgAGcAaQB2AGUAbgAgAHAAcgBlAGMAaQBzAGkAbwBuAC4AXABuAFwAbgBBAHIAcgBhAHkAIABjAG8AbQBwAGEAdABpAGIAbABlADoAIABEAGEAeQBBAG4AZABUAGkAbQBlAF8ARA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fAAgAEQAYQB5AFwAbgAgADIAIAB8ACAAZABlAGMAaQBtAGEAbAAgAFsAMAAuAC4AMQBdACAAfAAgAFQAaQBt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eQBfAEQAIAAgACAAIAAgACAAIAAgACAAIAAgACAAIAAgAHwAIABkAGUAYwBpAG0AYQBsACAAfAAgAEQAZQBjAGkAbQBhAGwAIABkAGEAeQBcAG4AWwBMAG8AdwBPAHIAZABlAHIAXQAgACAAIAAgACAAIAAgACAAIAB8ACAAaQBuAHQAZQBnAGUAcgAgAHwAIABMAG8AdwBlAHMAdAAtAG8AcgBkAGUAcgAgAGMAbwBtAHAAbwBuAGUAbgB0AC4AIABEAGUAZgBhAHUAbAB0AHMAIAB0AG8AIABTAGUAYwBvAG4AZAAuAFwAbgAgACAAIAAgACAAIAAgACAAIAAgACAAIAAgACAAIAAgACAAIAAgAHwAIABbADEALgAuADQAXQAgACAAfAAgADEAOgAgAEQAYQB5AFwAbgAgACAAIAAgACAAIAAgACAAIAAgACAAIAAgACAAIAAgACAAIAAgAHwAIAAgACAAIAAgACAAIAAgACAAfAAgADIAOgAgAEgAbwB1AHIAXABuACAAIAAgACAAIAAgACAAIAAgACAAIAAgACAAIAAgACAAIAAgACAAfAAgACAAIAAgACAAIAAgACAAIAB8ACAAMwA6ACAATQBpAG4AdQB0AGUAXABuACAAIAAgACAAIAAgACAAIAAgACAAIAAgACAAIAAgACAAIAAgACAAfAAgACAAIAAgACAAIAAgACAAIAB8ACAANAA6ACAAUwBlAGMAbwBuAGQAXABuAFsAUwBlAGMAbwBuAGQAUAByAGUAYwBpAHMAaQBvAG4AXQAgACAAfAAgAGkAbgB0AGUAZwBlAHIAIAB8ACAAUgBvAHUAbgBkACAAcwBlAGMAbwBuAGQAcwAgAHQAbwAgAHMAcABlAGMAaQBmAGkAZQBkACAAZABlAGMAaQBtAGEAbAAgAHAAbABhAGMAZQBzAC4AXABuACAAIAAgACAAIAAgACAAIAAgACAAIAAgACAAIAAgACAAIAAgACAAfAAgAFsAMAAuAC4AOQBdACAAIAB8ACAARABlAGYAYQB1AGwAdABzACAAdABvACAAMAAuAFwAbgBbAFIAbwB1AG4AZABpAG4AZwBPAHYAZQByAHIAaQBkAGUAXQAgAHwAIABzAHcAaQB0AGMAaAAgACAAfAAgACAAMAA6ACAARABlAGYAYQB1AGwAdAAgAFcAaABlAG4AIABQAHIAZQBjAGkAcwBpAG8AbgAgAD0AIAAwACwAIAByAG8AdQBuAGQAcwAgAHQAbwAgAG4AZQBhAHIAZQBzAHQAIABzAGUAYwBvAG4AZAAgAGEAbgBkACAAdAByAHUAbgBjAGEAdABlAHMAIABhAHQAIABsAG8AdwAgAG8AcgBkAGUAcgAgAGMAbwBtAHAAbwBuAGUAbgB0AC4AXABuACAAIAAgACAAIAAgACAAIAAgACAAIAAgACAAIAAgACAAIAAgACAAfAAgACAAIAAgACAAIAAgACAAIAB8ACAAIAAgACAAIAAgACAAIAAgACAAIAAgACAAVwBoAGUAbgAgAFAAcgBlAGMAaQBzAGkAbwBuACAAPgAgADAALAAgAHIAbwB1AG4AZABzACAAdABvACAAbgBlAGEAcgBlAHMAdAAgAGEAdAAgAGwAbwB3ACAAbwByAGQAZQByACAAYwBvAG0AcABvAG4AZQBuAHQALgBcAG4AIAAgACAAIAAgACAAIAAgACAAIAAgACAAIAAgACAAIAAgACAAIAB8ACAAIAAgACAAIAAgACAAIAAgAHwAIAAgADEAOgAgAE4AZQBhAHIAZQBzAHQAIABBAGwAdwBhAHkAcwAgAHIAbwB1AG4AZAAgAHQAbwAgAG4AZQBhAHIAZQBzAHQAIABsAG8AdwAgAG8AcgBkAGUAcgAgAGMAbwBtAHAAbwBuAGUAbgB0AC4AXABuACAAIAAgACAAIAAgACAAIAAgACAAIAAgACAAIAAgACAAIAAgACAAfAAgACAAIAAgACAAIAAgACAAIAB8ACAALQAxADoAIABEAG8AdwBuACAAIAAgACAAQQBsAHcAYQB5AHMAIAByAG8AdQBuAGQAIABkAG8AdwBuACAAYQB0ACAAbABvAHcAIABvAHIAZABlAHIAIABjAG8AbQBwAG8AbgBlAG4AdA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SAE8AVQBOAEQAXwBUAE8AXwBEAFQAIAA9ACAATABBAE0AQgBEAEEAKABEAGEAeQBfAEQALAAgAFsATABvAHcATwByAGQAZQByAF0ALAAgAFsAUwBlAGMAbwBuAGQAUAByAGUAYwBpAHMAaQBvAG4AXQAsACAAWwBSAG8AdQBuAGQAaQBuAGcATwB2AGUAcgByAGkAZABlAF0ALABcAG4AIAAgACAAIABMAEUAVAAoAFwAbgAgACAAIAAgACAAIAAgACAAXwBsAG8AdwBPAHIAZABlAHIALAAgAEkARgAoAE4ATwBUACgASQBTAE4AVQBNAEIARQBSACgATABvAHcATwByAGQAZQByACkAKQAsACAANAAsAFwAbgAgACAAIAAgACAAIAAgACAAIAAgACAAIABJAEYAKABMAG8AdwBPAHIAZABlAHIAIAA8ACAAMQAsACAAMQAsAFwAbgAgACAAIAAgACAAIAAgACAAIAAgACAAIAAgACAAIAAgAEkARgAoAEwAbwB3AE8AcgBkAGUAcgAgAD4AIAA0ACwAIAA0ACwAIABJAE4AVAAoAEwAbwB3AE8AcgBkAGUAcgApACkAXABuACAAIAAgACAAIAAgACAAIAAgACAAIAAgACkAXABuACAAIAAgACAAIAAgACAAIAAgACkALABcAG4AXABuACAAIAAgACAAIAAgACAAIABfAG0AYQB4AFAAcgBlAGMAaQBzAGkAbwBuACwAIAA5ACwAXABuACAAIAAgACAAIAAgACAAIABfAHMAZQBjAG8AbgBkAFAAcgBlAGMAaQBzAGkAbwBuACwAIABJAEYAKABfAGwAbwB3AE8AcgBkAGUAcgAgADwAIAA0ACwAIAAwACwAXABuACAAIAAgACAAIAAgACAAIAAgACAAIAAgAEkARgAoAE4ATwBUACgASQBTAE4AVQBNAEIARQBSACgAUwBlAGMAbwBuAGQAUAByAGUAYwBpAHMAaQBvAG4AKQApACwAIAAwACwAXABuACAAIAAgACAAIAAgACAAIAAgACAAIAAgACAAIAAgACAASQBGACgAUwBlAGMAbwBuAGQAUAByAGUAYwBpAHMAaQBvAG4AIAA8ACAAMAAsACAAMAAsAFwAbgAgACAAIAAgACAAIAAgACAAIAAgACAAIAAgACAAIAAgACAAIAAgACAASQBGACgAUwBlAGMAbwBuAGQAUAByAGUAYwBpAHMAaQBvAG4AIAA+ACAAXwBtAGEAeABQAHIAZQBjAGkAcwBpAG8AbgAsACAAXwBtAGEAeABQAHIAZQBjAGkAcwBpAG8AbgAsACAASQBOAFQAKABTAGUAYwBvAG4AZABQAHIAZQBjAGkAcwBpAG8AbgApACkAXABuACAAIAAgACAAIAAgACAAIAAgACAAIAAgACAAIAAgACAAKQBcAG4AIAAgACAAIAAgACAAIAAgACAAIAAgACAAKQBcAG4AIAAgACAAIAAgACAAIAAgACkALABcAG4AXABuACAAIAAgACAAIAAgACAAIABmAG4AUgBvAHUAbgBkAEQAVAAsACAATABBAE0AQgBEAEEAKABfAGQAYQB5AF8ARAAsAFwAbgAgACAAIAAgACAAIAAgACAAIAAgACAAIABJAEYAKABJAFMARQBSAFIATwBSACgAXwBkAGEAeQBfAEQAKQAsACAAXwBkAGEAeQBfAEQAIAAqACAAewAxACwAIAAyAH0ALABcAG4AIAAgACAAIAAgACAAIAAgACAAIAAgACAAIAAgACAAIABJAEYAKABfAGQAYQB5AF8ARAAgAD0AIABcACIAXAAiACwAIAB7AFwAIgBcACIALAAgAFwAIgBcACIAfQAsAFwAbgAgACAAIAAgACAAIAAgACAAIAAgACAAIAAgACAAIAAgACAAIAAgACAASQBGACgATgBPAFQAKABJAFMATgBVAE0AQgBFAFIAKABfAGQAYQB5AF8ARAApACkALAAgAHsAIwBWAEEATABVAEUAIQAsACAAIwBWAEEATABVAEUAIQB9ACwAXABuACAAIAAgACAAIAAgACAAIAAgACAAIAAgACAAIAAgACAAIAAgACAAIAAgACAAIAAgAEwARQBUACgAXABuACAAIAAgACAAIAAgACAAIAAgACAAIAAgACAAIAAgACAAIAAgACAAIAAgACAAIAAgACAAIAAgACAAXwBEAFQALAAgAEMASABSAE8ATgBPAC4ARABUAF8AQwBPAE0AUABMAEkAQwBBAFQASQBPAE4AKABfAGQAYQB5AF8ARAApACwAXABuACAAIAAgACAAIAAgACAAIAAgACAAIAAgACAAIAAgACAAIAAgACAAIAAgACAAIAAgACAAIAAgACAAXwBkAGEAeQAsACAASQBOAEQARQBYACgAXwBEAFQALAAgADEALAAgADEAKQAsAFwAbgAgACAAIAAgACAAIAAgACAAIAAgACAAIAAgACAAIAAgACAAIAAgACAAIAAgACAAIAAgACAAIAAgAF8AdABpAG0AZQAsACAASQBOAEQARQBYACgAXwBEAFQALAAgADEALAAgADIAKQAsAFwAbgAgACAAIAAgACAAIAAgACAAIAAgACAAIAAgACAAIAAgACAAIAAgACAAIAAgACAAIAAgACAAIAAgAF8AcgBvAHUAbgBkAFQAaQBtAGUALAAgAEMASABSAE8ATgBPAC4AUgBPAFUATgBEAF8AVABJAE0ARQBTAFAAQQBOACgAXwB0AGkAbQBlACwAIABfAGwAbwB3AE8AcgBkAGUAcgAsACAAXwBzAGUAYwBvAG4AZABQAHIAZQBjAGkAcwBpAG8AbgAsACAAUgBvAHUAbgBkAGkAbgBnAE8AdgBlAHIAcgBpAGQAZQApACwAXABuACAAIAAgACAAIAAgACAAIAAgACAAIAAgACAAIAAgACAAIAAgACAAIAAgACAAIAAgACAAIAAgACAAXwBkAGEAeQBDAGEAcgByAHkALAAgAEkATgBUACgAXwByAG8AdQBuAGQAVABpAG0AZQApACwAXABuACAAIAAgACAAIAAgACAAIAAgACAAIAAgACAAIAAgACAAIAAgACAAIAAgACAAIAAgACAAIAAgACAAXwByAGUAcwBvAGwAdgBlAFQAaQBtAGUALAAgAE0ATwBEACgAXwByAG8AdQBuAGQAVABpAG0AZQAsACAAMQApACwAXABuACAAIAAgACAAIAAgACAAIAAgACAAIAAgACAAIAAgACAAIAAgACAAIAAgACAAIAAgACAAIAAgACAAXwByAGUAcwBvAGwAdgBlAEQAYQB5ACwAIABfAGQAYQB5ACAAKwAgAF8AZABhAHkAQwBhAHIAcgB5ACwAXABuACAAIAAgACAAIAAgACAAIAAgACAAIAAgACAAIAAgACAAIAAgACAAIAAgACAAIAAgACAAIAAgACAASABTAFQAQQBDAEsAKABfAHIAZQBzAG8AbAB2AGUARABhAHkALAAgAF8AcgBlAHMAbwBsAHYAZQBUAGkAbQBlACkAXABuACAAIAAgACAAIAAgACAAIAAgACAAIAAgACAAIAAgACAAIAAgACAAIAAgACAAIAAgACkAXABuACAAIAAgACAAIAAgACAAIAAgACAAIAAgACAAIAAgACAAIAAgACAAIAApAFwAbgAgACAAIAAgACAAIAAgACAAIAAgACAAIAAgACAAIAAgACkAXABuACAAIAAgACAAIAAgACAAIAAgACAAIAAgACkAXABuACAAIAAgACAAIAAgACAAIAApACwAXABuACAAIAAgACAAIABcAG4AIAAgACAAIAAgACAAIAAgAF8AZABhAHkAXwBEACwAIABGAE4ALgBOAFUATABMAEkARgBZACgASQBOAEQARQBYACgARABhAHkAXwBEACwAIAAsACAAMQApACkALABcAG4AIAAgACAAIAAgACAAIAAgAF8AcgBvAHcAQwBvAHUAbgB0ACwAIABSAE8AVwBTACgAXwBkAGEAeQBfAEQAKQAsAFwAbgAgACAAIAAgACAAIAAgACAAXwBiAHkAUgBvAHcALAAgAFIARQBEAFUAQwBFACgAXAAiAFwAIg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UgBvAHUAbgBkAEQAVAAoAEkATgBEAEUAWAAoAF8AZABhAHkAXwBEACwAIABfAGMAdQByAHIALAAgADEAKQApAFwAbgAgACAAIAAgACAAIAAgACAAIAAgACAAIAAgACAAIAAgACkAXABuACAAIAAgACAAIAAgACAAIAAgACAAIAAgACkAXABuACAAIAAgACAAIAAgACAAIAApACw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VgBBAEwASQBEAF8AVABJAE0ARQBfAE8ARgBfAEQAQQBZAFwAbgBcAG4AVABlAHMAdABzACAAaQBmACAAYQAgAHMAZQB4AGEAZwBlAHMAaQBtAGEAbAAgAGMAbwBtAHAAbABpAGMAYQB0AGkAbwBuACAAaQBzACAAYQAgAHYAYQBsAGkAZAAgAHQAaQBtAGUAIABvAGYAIABkAGEAeQAuAFwAbgBcAG4AQQByAHIAYQB5ACAAYwBvAG0AcABhAHQAaQBiAGwAZQA6ACAAVABpAG0AZQBfAEgATQBTACAAYQBzACAAYwBvAGwAdQBtAG4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kAbQBlAF8ASABNAFMAIAAgACAAIAAgACAAfAAgAGEAcgByAGEAeQAgACAAIABDAFsAMwBdACAAIAAgACAAfABcAG4AIAAgACAASABvAHUAcgAgACAAIAAgACAAIAAgAHwAIABpAG4AdABlAGcAZQByACAAWwAwAC4ALgAyADQAXQAgAHwAXABuACAAIAAgAE0AaQBuAHUAdABlACAAIAAgACAAIAB8ACAAaQBuAHQAZQBnAGUAcgAgAFsAMAAuAC4ANQA5AF0AIAB8AFwAbgAgACAAIABTAGUAYwBvAG4AZAAgACAAIAAgACAAfAAgAGQAZQBjAGkAbQBhAGwAIABbADAALgAuADYAMAApACAAfAAgAEYAcgBhAGMAdABpAG8AbgBhAGwAIABsAGUAcwBzACAAdABoAGEAbgAgADYAMABcAG4AWwBBAGwAbABvAHcAMgA0AEgAbwB1AHIAXQAgAHwAIABzAHcAaQB0AGMAaAAgACAAIAAgACAAIAAgACAAIAAgAHwAIABBAGwAbABvAHcAIAB0AGkAbQBlACAAbwBmACAAMgA0ADoAMAAwACAAdABvACAAcgBlAGYAZQByACAAdABvACAAbQBpAGQAbgBpAGcAaAB0ACAAYQB0ACAAdABoAGUAIABlAG4AZAAgAG8AZgAgAGEAIABjAGEAbABlAG4AZABhAHIAIABkAGEAeQ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WAEEATABJAEQAXwBUAEkATQBFAF8ATwBGAF8ARABBAFkAIAA9ACAATABBAE0AQgBEAEEAKABUAGkAbQBlAF8ASABNAFMALAAgAFsAQQBsAGwAbwB3ADIANABIAG8AdQByAF0ALABcAG4AIAAgACAAIABMAEUAVAAoAFwAbgAgACAAIAAgACAAIAAgACAAXwBhAGwAbABvAHcAMgA0AGgAcgAsACAARgBOAC4AQwBPAEUAUgBDAEUAKABBAGwAbABvAHcAMgA0AEgAbwB1AHIAKQAgADwAPgAgADAALABcAG4AIAAgACAAIAAgACAAIAAgAFwAbgAgACAAIAAgACAAIAAgACAAZgBuAFYAYQBsAGkAZABhAHQAZQBUAG8ARAAsACAATABBAE0AQgBEAEEAKABfAHQAaQBtAGUAXwBIAE0AUwAsAFwAbgAgACAAIAAgACAAIAAgACAAIAAgACAAIABJAEYAKABDAE8ATABVAE0ATgBTACgAXwB0AGkAbQBlAF8ASABNAFMAKQAgADwAPgAgADMALAAgAEYAQQBMAFMARQAsAFwAbgAgACAAIAAgACAAIAAgACAAIAAgACAAIAAgACAAIAAgAEkARgAoAE4ATwBUACgAQQBSAFIAQQBZAFMALgBJAFMAXwBOAFUATQBFAFIASQBDACgAXwB0AGkAbQBlAF8ASABNAFMAKQApACwAIABGAEEATABTAEUALAAgACAALwAvACAAYQBuAHkAIAB0AGUAcgBtACAAbgBvAHQAIABuAHUAbQBlAHIAaQBjAFwAbgAgACAAIAAgACAAIAAgACAAIAAgACAAIAAgACAAIAAgACAAIAAgACAASQBGACgAQQBSAFIAQQBZAFMALgBIAEEAUwBfAE4ARQBHAEEAVABJAFYARQAoAF8AdABpAG0AZQBfAEgATQBTACkALAAgAEYAQQBMAFMARQAsACAAIAAvAC8AIABhAG4AeQAgAHQAZQByAG0AIABuAGUAZwBhAHQAaQB2AGUAXABuACAAIAAgACAAIAAgACAAIAAgACAAIAAgACAAIAAgACAAIAAgACAAIAAgACAAIAAgAEkARgAoAEkATgBEAEUAWAAoAF8AdABpAG0AZQBfAEgATQBTACwAIAAxACwAIAAzACkAIAA+AD0AIAA2ADAALAAgAEYAQQBMAFMARQAsACAAIAAvAC8AIABzAGUAYwBvAG4AZAAgADYAMAAgAG8AcgAgAG0AbwByAGUAXABuACAAIAAgACAAIAAgACAAIAAgACAAIAAgACAAIAAgACAAIAAgACAAIAAgACAAIAAgACAAIAAgACAASQBGACgASQBOAEQARQBYACgAXwB0AGkAbQBlAF8ASABNAFMALAAgADEALAAgADIAKQAgAD4APQAgADYAMAAsACAARgBBAEwAUwBFACwAIAAgAC8ALwAgAG0AaQBuAHUAdABlACAANgAwACAAbwByACAAbQBvAHIAZQBcAG4AIAAgACAAIAAgACAAIAAgACAAIAAgACAAIAAgACAAIAAgACAAIAAgACAAIAAgACAAIAAgACAAIAAgACAAIAAgAEkARgAoAE4ATwBUACgARgBOAC4ASQBTAF8ASQBOAFQARQBHAEUAUgAoAEkATgBEAEUAWAAoAF8AdABpAG0AZQBfAEgATQBTACwAIAAxACwAIAAyACkAKQApACwAIABGAEEATABTAEUALAAgACAALwAvACAAbQBpAG4AdQB0AGUAIABuAG8AdAAgAGEAbgAgAGkAbgB0AGUAZwBlAHIAXABuACAAIAAgACAAIAAgACAAIAAgACAAIAAgACAAIAAgACAAIAAgACAAIAAgACAAIAAgACAAIAAgACAAIAAgACAAIAAgACAAIAAgAEkARgAoAE4ATwBUACgARgBOAC4ASQBTAF8ASQBOAFQARQBHAEUAUgAoAEkATgBEAEUAWAAoAF8AdABpAG0AZQBfAEgATQBTACwAIAAxACwAIAAxACkAKQApACwAIABGAEEATABTAEUALAAgACAALwAvACAAaABvAHUAcgAgAG4AbwB0ACAAYQBuACAAaQBuAHQAZQBnAGUAcgBcAG4AIAAgACAAIAAgACAAIAAgACAAIAAgACAAIAAgACAAIAAgACAAIAAgACAAIAAgACAAIAAgACAAIAAgACAAIAAgACAAIAAgACAAIAAgACAAIABJAEYAKABJAE4ARABFAFgAKABfAHQAaQBtAGUAXwBIAE0AUwAsACAAMQAsACAAMQApACAAPAAgADIANAAsACAAVABSAFUARQAsACAAIAAvAC8AIABoAG8AdQByACAAbABlAHMAcwAgAHQAaABhAG4AIAAyADQAXABuACAAIAAgACAAIAAgACAAIAAgACAAIAAgACAAIAAgACAAIAAgACAAIAAgACAAIAAgACAAIAAgACAAIAAgACAAIAAgACAAIAAgACAAIAAgACAAIAAgACAAIABJAEYAKABJAE4ARABFAFgAKABfAHQAaQBtAGUAXwBIAE0AUwAsACAAMQAsACAAMQApACAAPgAgADIANAAsACAARgBBAEwAUwBFACwAIAAgAC8ALwAgAGgAbwB1AHIAIABnAHIAZQBhAHQAZQByACAAdABoAGEAbgAgADIANABcAG4AIAAgACAAIAAgACAAIAAgACAAIAAgACAAIAAgACAAIAAgACAAIAAgACAAIAAgACAAIAAgACAAIAAgACAAIAAgACAAIAAgACAAIAAgACAAIAAgACAAIAAgACAAIAAgACAASQBGACgAXwBhAGwAbABvAHcAMgA0AGgAcgAgAD0AIAAwACwAIABGAEEATABTAEUALAAgACAALwAvACAAaABvAHUAcgAgAGkAcwAgADIANAAsACAAYQBuAGQAIABuAG8AdAAgAHAAZQByAG0AaQB0AHQAZQBkAFwAbgAgACAAIAAgACAAIAAgACAAIAAgACAAIAAgACAAIAAgACAAIAAgACAAIAAgACAAIAAgACAAIAAgACAAIAAgACAAIAAgACAAIAAgACAAIAAgACAAIAAgACAAIAAgACAAIAAgACAAIAAgAEkARgAoAEkATgBEAEUAWAAoAF8AdABpAG0AZQBfAEgATQBTACwAIAAxACwAIAAyACkAIAA+ACAAMAAsACAARgBBAEwAUwBFACwAIAAgAC8ALwAgAGgAbwB1AHIAIABpAHMAIAAyADQALAAgAG0AaQBuAHUAdABlACAAbgBvAHQAIAAwAFwAbgAgACAAIAAgACAAIAAgACAAIAAgACAAIAAgACAAIAAgACAAIAAgACAAIAAgACAAIAAgACAAIAAgACAAIAAgACAAIAAgACAAIAAgACAAIAAgACAAIAAgACAAIAAgACAAIAAgACAAIAAgACAAIAAgACAASQBGACgASQBOAEQARQBYACgAXwB0AGkAbQBlAF8ASABNAFMALAAgADEALAAgADMAKQAgAD4AIAAwACwAIABGAEEATABTAEUALAAgACAALwAvACAAaABvAHUAcgAgAGkAcwAgADIANAAsACAAcwBlAGMAbwBuAGQAIABuAG8AdAAgADAAXABuACAAIAAgACAAIAAgACAAIAAgACAAIAAgACAAIAAgACAAIAAgACAAIAAgACAAIAAgACAAIAAgACAAIAAgACAAIAAgACAAIAAgACAAIAAgACAAIAAgACAAIAAgACAAIAAgACAAIAAgACAAIAAgACAAIAAgACAAIAAgAFQAUgBVAEUAIAAgACAAIAAvAC8AIABjAGgAZQBjAGsAcwAgAHAAYQBzAHMAZQBkAFwAbgAgACAAIAAgACAAIAAgACAAIAAgACAAIAAgACAAIAAgACAAIAAgACAAIAAgACAAIAAgACAAIAAgACAAIAAgACAAIAAgACAAIAAgACAAIAAgACAAIAAgACAAIAAgACAAIAAgACAAIAAgACAAIAAgACAAKQBcAG4AIAAgACAAIAAgACAAIAAgACAAIAAgACAAIAAgACAAIAAgACAAIAAgACAAIAAgACAAIAAgACAAIAAgACAAIAAgACAAIAAgACAAIAAgACAAIAAgACAAIAAgACAAIAAgACAAIAAgACAAIAApAFwAbgAgACAAIAAgACAAIAAgACAAIAAgACAAIAAgACAAIAAgACAAIAAgACAAIAAgACAAIAAgACAAIAAgACAAIAAgACAAIAAgACAAIAAgACAAIAAgACAAIAAgACAAIAAgACAAIAAp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EIAWQBSAE8AVwAoAEYATgAuAE4AVQBMAEwASQBGAFkAKABUAGkAbQBlAF8ASABNAFMAKQAsAFwAbgAgACAAIAAgACAAIAAgACAAIAAgACAAIABMAEEATQBCAEQAQQAoAF8AcgBvAHcALABcAG4AIAAgACAAIAAgACAAIAAgACAAIAAgACAAIAAgACAAIABmAG4AVgBhAGwAaQBkAGEAdABlAFQAbwBEACgAXwByAG8Adw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JAE0ARQBfAE8ARgBfAEQAQQBZAFwAbgBcAG4AUgBlAHQAdQByAG4AcwAgAGEAIABkAGUAYwBpAG0AYQBsACAAdABpAG0AZQAgAG8AZgAgAGQAYQB5ACAAdgBhAGwAdQBlACAAZgByAG8AbQAgAGEAIAB0AGkAbQBlACAAYwBvAG0AcABsAGkAYwBhAHQAaQBvAG4ALgBcAG4AXABuAEEAcgByAGEAeQAgAGMAbwBtAHAAYQB0AGkAYgBsAGUAOgAgAFQAaQBtAGUAXwBIAE0AUwAgAGEAcwAgAGMAbwBsAHUAbQBu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VABpAG0AZQAgAG8AZgAgAGQAYQB5ACAAYQBzACAAYQAgAGYAcgBhAGMAdABpAG8AbgAgAG8AZgAgAGEAIABkAGEAeQAuACAASQBtAHAAbABpAGMAaQB0AGwAeQAgAGMAbwBuAHYAZQByAHQAcwAgAHQAbwAgAEUAeABjAGUAbAAgAEQAYQB0AGUALwBUAGkAbQBlACAAdAB5AHAAZQ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pAG0AZQBfAEgATQBTACAAIAAgACAAIAAgAHwAIABhAHIAcgBhAHkAIAAgACAAQwBbADMAXQAgACAAIAAgAHwAXABuACAAIAAgAEgAbwB1AHIAIAAgACAAIAAgACAAIAB8ACAAaQBuAHQAZQBnAGUAcgAgAFsAMAAuAC4AMgA0AF0AIAB8AFwAbgAgACAAIABNAGkAbgB1AHQAZQAgACAAIAAgACAAfAAgAGkAbgB0AGUAZwBlAHIAIABbADAALgAuADUAOQBdACAAfABcAG4AIAAgACAAUwBlAGMAbwBuAGQAIAAgACAAIAAgAHwAIABkAGUAYwBpAG0AYQBsACAAWwAwAC4ALgA2ADAAKQAgAHwAIABGAHIAYQBjAHQAaQBvAG4AYQBsACAAbABlAHMAcwAgAHQAaABhAG4AIAA2AD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QASQBNAEUAXwBPAEYAXwBEAEEAWQAgAD0AIABMAEEATQBCAEQAQQAoAFQAaQBtAGUAXwBIAE0AUwAsAFwAbgAgACAAIAAgAEwARQBUACgAXABuACAAIAAgACAAIAAgACAAIABmAG4AVABpAG0AZQBTAHAAYQBuACwAIABMAEEATQBCAEQAQQAoAF8AaABtAHMALABcAG4AIAAgACAAIAAgACAAIAAgACAAIAAgACAASQBGACgAQwBPAEwAVQBNAE4AUwAoAF8AaABtAHMAKQAgADwAPgAgADMALAAgAHsAIwBDAEEATABDACEAfQAsAFwAbgAgACAAIAAgACAAIAAgACAAIAAgACAAIAAgACAAIAAgAEkARgAoAEEAUgBSAEEAWQBTAC4ASQBTAF8ARQBNAFAAVABZACgAXwBoAG0AcwApACwAIABcACIAXAAiACwAXABuACAAIAAgACAAIAAgACAAIAAgACAAIAAgACAAIAAgACAAIAAgACAAIABMAEUAVAAoAFwAbgAgACAAIAAgACAAIAAgACAAIAAgACAAIAAgACAAIAAgACAAIAAgACAAIAAgACAAIABfAGYAaQByAHMAdABFAHIAcgBvAHIALAAgAEEAUgBSAEEAWQBTAC4ASABfAEUAUgBSAE8AUgAoAF8AaABtAHMAKQAsAFwAbgAgACAAIAAgACAAIAAgACAAIAAgACAAIAAgACAAIAAgACAAIAAgACAAIAAgACAAIABJAEYAKABJAFMARQBSAFIATwBSACgAXwBmAGkAcgBzAHQARQByAHIAbwByACkALAAgAF8AZgBpAHIAcwB0AEUAcgByAG8AcgAgACoAIAB7ADEAfQAsAFwAbgAgACAAIAAgACAAIAAgACAAIAAgACAAIAAgACAAIAAgACAAIAAgACAAIAAgACAAIAAgACAAIAAgAEkARgAoAE4ATwBUACgAQwBIAFIATwBOAE8ALgBJAFMAXwBWAEEATABJAEQAXwBUAEkATQBFAF8ATwBGAF8ARABBAFkAKABfAGgAbQBzACwAIABUAFIAVQBFACkAKQAsACAAewAjAE4AVQBNACEAfQAsACAAIAAgAC8ALwAgAG4AbwB0ACAAYQAgAHYAYQBsAGkAZAAgAHQAaQBtAGUAIABvAGYAIABkAGEAeQBcAG4AIAAgACAAIAAgACAAIAAgACAAIAAgACAAIAAgACAAIAAgACAAIAAgACAAIAAgACAAIAAgACAAIAAgACAAIAAgAEMASABSAE8ATgBPAC4AVABJAE0ARQBTAFAAQQBOACgASABTAFQAQQBDAEsAKAAxACwAIAAwACwAIABfAGgAbQBzACk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AgACAAIAAgAFwAbgAgACAAIAAgACAAIAAgACAAQgBZAFIATwBXACgARgBOAC4ATgBVAEwATABJAEYAWQAoAFQAaQBtAGUAXwBIAE0AUwApACwAXABuACAAIAAgACAAIAAgACAAIAAgACAAIAAgAEwAQQBNAEIARABBACgAXwByAG8AdwAsAFwAbgAgACAAIAAgACAAIAAgACAAIAAgACAAIAAgACAAIAAgAGYAbgBUAGkAbQBlAFMAcABhAG4AKABfAHIAbwB3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EAWQBfAEEATgBEAF8AVABJAE0ARQBfAFQATwBfAEQASABNAFMAXABuAFwAbgBSAGUAdAB1AHIAbgBzACAAdABoAGUAIABzAGUAeABhAGcAZQBzAGkAbQBhAGwAIABjAG8AbQBwAGwAaQBjAGEAdABpAG8AbgAgAGYAcgBvAG0AIABhACAAZABhAHkAIABhAG4AZAAgAHQAaQBtAGUAIAB2AGEAbAB1AGUAIABlAHgAcAByAGUAcwBzAGUAZAAgAHQAbwAgAGEAIABzAHAAZQBjAGkAZgBpAGUAZAAgAGwAbwB3ACAAbwByAGQAZQByACAAYwBvAG0AcABvAG4AZQBuAHQALgBcAG4AUwBlAGMAbwBuAGQAcwAgAGMAYQBuACAAYgBlACAAcgBvAHUAbgBkAGUAZAAgAHQAbwAgAGEAIABnAGkAdgBlAG4AIABwAHIAZQBjAGkAcwBpAG8AbgAuAFwAbgBcAG4AQQByAHIAYQB5ACAAYwBvAG0AcABhAHQAaQBiAGwAZQA6ACAARABhAHkAXwBE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EQAYQB5AFwAbgAgADIAIAB8ACAAaQBuAHQAZQBnAGUAcgAgAFsAMAAuAC4AMgA0AF0AIAB8ACAASABvAHUAcgBcAG4AIAAzACAAfAAgAGkAbgB0AGUAZwBlAHIAIABbADAALgAuADYAMAApACAAfAAgAE0AaQBuAHUAdABlAFwAbgAgADQAIAB8ACAAZABlAGMAaQBtAGEAbAAgAFsAMAAuAC4ANgAwACkAIAB8ACAAUwBlAGMAbwBuAGQ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eQBfAEQAIAAgACAAIAAgACAAIAAgACAAIAAgACAAIAAgAHwAIABkAGUAYwBpAG0AYQBsACAAfAAgAEQAZQBjAGkAbQBhAGwAIABkAGEAeQAgAGEAbgBkACAAdABpAG0AZQAgAG8AZgAgAGQAYQB5ACAAdwBoAGUAcgBlACAAYQAgAGQAYQB5ACAAPQAgADEAXABuAFsATABvAHcATwByAGQAZQByAF0AIAAgACAAIAAgACAAIAAgACAAfAAgAGkAbgB0AGUAZwBlAHIAIAB8ACAATABvAHcAZQBzAHQALQBvAHIAZABlAHIAIABjAG8AbQBwAG8AbgBlAG4AdAAuACAARABlAGYAYQB1AGwAdABzACAAdABvACAAUwBlAGMAbwBuAGQALgBcAG4AIAAgACAAIAAgACAAIAAgACAAIAAgACAAIAAgACAAIAAgACAAIAB8ACAAWwAxAC4ALgA0AF0AIAAgAHwAIAAxADoAIABEAGEAeQBcAG4AIAAgACAAIAAgACAAIAAgACAAIAAgACAAIAAgACAAIAAgACAAIAB8ACAAIAAgACAAIAAgACAAIAAgAHwAIAAyADoAIABIAG8AdQByAFwAbgAgACAAIAAgACAAIAAgACAAIAAgACAAIAAgACAAIAAgACAAIAAgAHwAIAAgACAAIAAgACAAIAAgACAAfAAgADMAOgAgAE0AaQBuAHUAdABlAFwAbgAgACAAIAAgACAAIAAgACAAIAAgACAAIAAgACAAIAAgACAAIAAgAHwAIAAgACAAIAAgACAAIAAgACAAfAAgADQAOgAgAFMAZQBjAG8AbgBkAFwAbgBbAFMAZQBjAG8AbgBkAFAAcgBlAGMAaQBzAGkAbwBuAF0AIAAgAHwAIABpAG4AdABlAGcAZQByACAAfAAgAFIAbwB1AG4AZAAgAHMAZQBjAG8AbgBkAHMAIAB0AG8AIABzAHAAZQBjAGkAZgBpAGUAZAAgAGQAZQBjAGkAbQBhAGwAIABwAGwAYQBjAGUAcwAuAFwAbgAgACAAIAAgACAAIAAgACAAIAAgACAAIAAgACAAIAAgACAAIAAgAHwAIABbADAALgAuADkAXQAgACAAfAAgAEQAZQBmAGEAdQBsAHQAcwAgAHQAbwAgAGEAIABtAGEAeABpAG0AdQBtACAAcAByAGUAYwBpAHMAaQBvAG4AIABvAGYAIAA5AC4AXABuAFsAUgBvAHUAbgBkAGkAbgBnAE8AdgBlAHIAcgBpAGQAZQBdACAAfAAgAHMAdwBpAHQAYwBoACAAIAB8ACAAIAAwADoAIABEAGUAZgBhAHUAbAB0ACAAVwBoAGUAbgAgAFAAcgBlAGMAaQBzAGkAbwBuACAAPQAgADAALAAgAHIAbwB1AG4AZABzACAAdABvACAAbgBlAGEAcgBlAHMAdAAgAHMAZQBjAG8AbgBkACAAYQBuAGQAIAB0AHIAdQBuAGMAYQB0AGUAcwAgAGEAdAAgAGwAbwB3ACAAbwByAGQAZQByACAAYwBvAG0AcABvAG4AZQBuAHQALgBcAG4AIAAgACAAIAAgACAAIAAgACAAIAAgACAAIAAgACAAIAAgACAAIAB8ACAAIAAgACAAIAAgACAAIAAgAHwAIAAgACAAIAAgACAAIAAgACAAIAAgACAAIABXAGgAZQBuACAAUAByAGUAYwBpAHMAaQBvAG4AIAA+ACAAMAAsACAAcgBvAHUAbgBkAHMAIAB0AG8AIABuAGUAYQByAGUAcwB0ACAAYQB0ACAAbABvAHcAIABvAHIAZABlAHIAIABjAG8AbQBwAG8AbgBlAG4AdAAuAFwAbgAgACAAIAAgACAAIAAgACAAIAAgACAAIAAgACAAIAAgACAAIAAgAHwAIAAgACAAIAAgACAAIAAgACAAfAAgACAAMQA6ACAATgBlAGEAcgBlAHMAdAAgAEEAbAB3AGEAeQBzACAAcgBvAHUAbgBkACAAdABvACAAbgBlAGEAcgBlAHMAdAAgAGwAbwB3ACAAbwByAGQAZQByACAAYwBvAG0AcABvAG4AZQBuAHQALgBcAG4AIAAgACAAIAAgACAAIAAgACAAIAAgACAAIAAgACAAIAAgACAAIAB8ACAAIAAgACAAIAAgACAAIAAgAHwAIAAtADEAOgAgAEQAbwB3AG4AIAAgACAAIABBAGwAdwBhAHkAcwAgAHIAbwB1AG4AZAAgAGQAbwB3AG4AIABhAHQAIABsAG8AdwAgAG8AcgBkAGUAcgAgAGMAbwBtAHAAbwBuAGUAbgB0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QQBZAF8AQQBOAEQAXwBUAEkATQBFAF8AVABPAF8ARABIAE0AUwAgAD0AIABMAEEATQBCAEQAQQAoAEQAYQB5AEEAbgBkAFQAaQBtAGUAXwBEACwAIABbAEwAbwB3AE8AcgBkAGUAcgBdACwAIABbAFMAZQBjAG8AbgBkAFAAcgBlAGMAaQBzAGkAbwBuAF0ALAAgAFsAUgBvAHUAbgBkAGkAbgBnAE8AdgBlAHIAcgBpAGQAZQBdACwAXABuACAAIAAgACAATABFAFQAKABcAG4AIAAgACAAIAAgACAAIAAgAF8AaABpAGcAaABPAHIAZABlAHIALAAgADEALABcAG4AIAAgACAAIAAgACAAIAAgAF8AbABvAHcATwByAGQAZQByACwAIABJAEYAKABOAE8AVAAoAEkAUwBOAFUATQBCAEUAUgAoAEwAbwB3AE8AcgBkAGUAcgApACkALAAgADQALABcAG4AIAAgACAAIAAgACAAIAAgACAAIAAgACAASQBGACgATABvAHcATwByAGQAZQByACAAPAAgADEALAAgADEALABcAG4AIAAgACAAIAAgACAAIAAgACAAIAAgACAAIAAgACAAIABJAEYAKABMAG8AdwBPAHIAZABlAHIAIAA+ACAANAAsACAANAAsACAASQBOAFQAKABMAG8AdwBPAHIAZABlAHIAKQApAFwAbgAgACAAIAAgACAAIAAgACAAIAAgACAAIAApAFwAbgAgACAAIAAgACAAIAAgACAAIAApACwAXABuAFwAbgAgACAAIAAgACAAIAAgACAAXwBtAGEAeABQAHIAZQBjAGkAcwBpAG8AbgAsACAAOQAsAFwAbgAgACAAIAAgACAAIAAgACAAXwBzAGUAYwBvAG4AZABQAHIAZQBjAGkAcwBpAG8AbgAsACAASQBGACgAXwBsAG8AdwBPAHIAZABlAHIAIAA8ACAANAAsACAAMAAsAFwAbgAgACAAIAAgACAAIAAgACAAIAAgACAAIABJAEYAKABOAE8AVAAoAEkAUwBOAFUATQBCAEUAUgAoAFMAZQBjAG8AbgBkAFAAcgBlAGMAaQBzAGkAbwBuACkAKQAsACAAXwBtAGEAeABQAHIAZQBjAGkAcwBpAG8AbgAsAFwAbgAgACAAIAAgACAAIAAgACAAIAAgACAAIAAgACAAIAAgAEkARgAoAFMAZQBjAG8AbgBkAFAAcgBlAGMAaQBzAGkAbwBuACAAPAAgADAALAAgADAALABcAG4AIAAgACAAIAAgACAAIAAgACAAIAAgACAAIAAgACAAIAAgACAAIAAgAEkARgAoAFMAZQBjAG8AbgBkAFAAcgBlAGMAaQBzAGkAbwBuACAAPgAgAF8AbQBhAHgAUAByAGUAYwBpAHMAaQBvAG4ALAAgAF8AbQBhAHgAUAByAGUAYwBpAHMAaQBvAG4ALAAgAEkATgBUACgAUwBlAGMAbwBuAGQAUAByAGUAYwBpAHMAaQBvAG4AKQApAFwAbgAgACAAIAAgACAAIAAgACAAIAAgACAAIAAgACAAIAAgACkAXABuACAAIAAgACAAIAAgACAAIAAgACAAIAAgACkAXABuACAAIAAgACAAIAAgACAAIAApACwAXABuAFwAbgAgACAAIAAgACAAIAAgACAAZgBuAFIAbwB1AG4AZABEAGEAeQBBAG4AZABUAGkAbQBlACwAIABMAEEATQBCAEQAQQAoAF8AZABhAHkAQQBuAGQAVABpAG0AZQBfAEQALABcAG4AIAAgACAAIAAgACAAIAAgACAAIAAgACAASQBGACgASQBTAEUAUgBSAE8AUgAoAF8AZABhAHkAQQBuAGQAVABpAG0AZQBfAEQAKQAsACAAXwBkAGEAeQBBAG4AZABUAGkAbQBlAF8ARAAgACoAIAB7ADEALAAgADIALAAgADMALAAgADQAfQAsAFwAbgAgACAAIAAgACAAIAAgACAAIAAgACAAIAAgACAAIAAgAEkARgAoAF8AZABhAHkAQQBuAGQAVABpAG0AZQBfAEQAIAA9ACAAXAAiAFwAIgAsACAAewBcACIAXAAiACwAIABcACIAXAAiACwAIABcACIAXAAiACwAIABcACIAXAAiAH0ALABcAG4AIAAgACAAIAAgACAAIAAgACAAIAAgACAAIAAgACAAIAAgACAAIAAgAEkARgAoAE4ATwBUACgASQBTAE4AVQBNAEIARQBSACgAXwBkAGEAeQBBAG4AZABUAGkAbQBlAF8ARAApACkALAAgAHsAIwBWAEEATABVAEUAIQAsACAAIwBWAEEATABVAEUAIQAsACAAIwBWAEEATABVAEUAIQAsACAAIwBWAEEATABVAEUAIQB9ACwAXABuACAAIAAgACAAIAAgACAAIAAgACAAIAAgACAAIAAgACAAIAAgACAAIAAgACAAIAAgAEwARQBUACgAXABuACAAIAAgACAAIAAgACAAIAAgACAAIAAgACAAIAAgACAAIAAgACAAIAAgACAAIAAgACAAIAAgACAAXwBEAFQALAAgAEMASABSAE8ATgBPAC4ARABUAF8AQwBPAE0AUABMAEkAQwBBAFQASQBPAE4AKABfAGQAYQB5AEEAbgBkAFQAaQBtAGUAXwBEACkALABcAG4AIAAgACAAIAAgACAAIAAgACAAIAAgACAAIAAgACAAIAAgACAAIAAgACAAIAAgACAAIAAgACAAIABfAGQAYQB5ACwAIABJAE4ARABFAFgAKABfAEQAVAAsACAAMQAsACAAMQApACwAXABuACAAIAAgACAAIAAgACAAIAAgACAAIAAgACAAIAAgACAAIAAgACAAIAAgACAAIAAgACAAIAAgACAAXwB0AGkAbQBlACwAIABJAE4ARABFAFgAKABfAEQAVAAsACAAMQAsACAAMgApACwAXABuACAAIAAgACAAIAAgACAAIAAgACAAIAAgACAAIAAgACAAIAAgACAAIAAgACAAIAAgACAAIAAgACAAXwByAG8AdQBuAGQAVABpAG0AZQBfAEMANQAsACAAQwBIAFIATwBOAE8ALgBUAEkATQBFAFMAUABBAE4AXwBUAE8AXwBEAEgATQBTACgAXwB0AGkAbQBlACwAIABfAGgAaQBnAGgATwByAGQAZQByACwAIABfAGwAbwB3AE8AcgBkAGUAcgAsACAAXwBzAGUAYwBvAG4AZABQAHIAZQBjAGkAcwBpAG8AbgAsACAAUgBvAHUAbgBkAGkAbgBnAE8AdgBlAHIAcgBpAGQAZQApACwAXABuACAAIAAgACAAIAAgACAAIAAgACAAIAAgACAAIAAgACAAIAAgACAAIAAgACAAIAAgACAAIAAgACAAXwBkAGEAeQBDAGEAcgByAHkALAAgAEkATgBEAEUAWAAoAF8AcgBvAHUAbgBkAFQAaQBtAGUAXwBDADUALAAgADEALAAgADIAKQAsAFwAbgAgACAAIAAgACAAIAAgACAAIAAgACAAIAAgACAAIAAgACAAIAAgACAAIAAgACAAIAAgACAAIAAgAF8AcgBlAHMAbwBsAHYAZQBEAGEAeQAsACAAXwBkAGEAeQAgACsAIABfAGQAYQB5AEMAYQByAHIAeQAsACAAXABuACAAIAAgACAAIAAgACAAIAAgACAAIAAgACAAIAAgACAAIAAgACAAIAAgACAAIAAgACAAIAAgACAASABTAFQAQQBDAEsAKABfAHIAZQBzAG8AbAB2AGUARABhAHkALAAgAEQAUgBPAFAAKABfAHIAbwB1AG4AZABUAGkAbQBlAF8AQwA1ACwAIAAsACAAMgAp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kAGEAeQBBAG4AZABUAGkAbQBlAF8ARAAsACAARgBOAC4ATgBVAEwATABJAEYAWQAoAEkATgBEAEUAWAAoAEQAYQB5AEEAbgBkAFQAaQBtAGUAXwBEACwAIAAsACAAMQApACkALABcAG4AIAAgACAAIAAgACAAIAAgAF8AcgBvAHcAQwBvAHUAbgB0ACwAIABSAE8AVwBTACgAXwBkAGEAeQBBAG4AZABUAGkAbQBlAF8ARAApACwAXABuACAAIAAgACAAIAAgACAAIABfAGIAeQBSAG8AdwAsACAAUgBFAEQAVQBDAEUAKABcACIAXAAi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GYAbgBSAG8AdQBuAGQARABhAHkAQQBuAGQAVABpAG0AZQAoAEkATgBEAEUAWAAoAF8AZABhAHkAQQBuAGQAVABpAG0AZQBfAEQALAAgAF8AYwB1AHIAcgAsACAAMQApACkAXABuACAAIAAgACAAIAAgACAAIAAgACAAIAAgACAAIAAgACAAKQBcAG4AIAAgACAAIAAgACAAIAAgACAAIAAgACAAKQBcAG4AIAAgACAAIAAgACAAIAAgACkALABcAG4AIAAgACAAIAAgACAAIAAgAEQAUgBPAFAAKABfAGIAeQBSAG8Adw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SAEUAUwBPAEwAVgBFAF8ARABIAE0AUwBcAG4AXABuAFIAZQBzAG8AbAB2AGUAcwAgAGEAIABzAGUAeABhAGcAZQBzAGkAbQBhAGwAIABjAG8AbQBwAGwAaQBjAGEAdABpAG8AbgAgAHQAbwAgAHIAZQBwAHIAZQBzAGUAbgB0ACAAZABhAHkAIABhAG4AZAAgAHQAaQBtAGUAIABvAGYAIABkAGEAeQAgAHMAbwAgAHQAaABhAHQAIABlAGEAYwBoACAAYwBvAG0AcABvAG4AZQBuAHQAIABpAHMAIAB3AGkAdABoAGkAbgAgAGkAdABzACAAbQBvAGQAdQBsAHUAcwAuAFwAbgBcAG4AQQByAHIAYQB5ACAAYwBvAG0AcABhAHQAaQBiAGwAZQA6ACAARABhAHkAQQBuAGQAVABpAG0AZQBfAEMANA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EAGEAeQBcAG4AIAAyACAAfAAgAGkAbgB0AGUAZwBlAHIAIABbADAALgAuADIANABdACAAfAAgAEgAbwB1AHIAXABuACAAMwAgAHwAIABpAG4AdABlAGcAZQByACAAWwAwAC4ALgA2ADAAKQAgAHwAIABNAGkAbgB1AHQAZQBcAG4AIAA0ACAAfAAgAGQAZQBjAGkAbQBhAGwAIABbADAALgAuADYAMAApACAAfAAgAFMAZQBjAG8AbgBk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kAQQBuAGQAVABpAG0AZQBfAEMANAAgACAAIAAgACAAIAB8ACAAYQByAHIAYQB5ACAAQwBbADEALgAuADQAXQAgAHwAXABuACAAIAAgAEQAYQB5ACAAIAAgACAAIAAgACAAIAAgACAAIAAgACAAfAAgAGQAZQBjAGkAbQBhAGwAIABbADAALgAuAF0AIAB8AFwAbgAgACAAIABbAEgAbwB1AHIAXQAgACAAIAAgACAAIAAgACAAIAAgAHwAIABkAGUAYwBpAG0AYQBsACAAWwAwAC4ALgBdACAAfABcAG4AIAAgACAAWwBNAGkAbgB1AHQAZQBdACAAIAAgACAAIAAgACAAIAB8ACAAZABlAGMAaQBtAGEAbAAgAFsAMAAuAC4AXQAgAHwAXABuACAAIAAgAFsAUwBlAGMAbwBuAGQAXQAgACAAIAAgACAAIAAgACAAfAAgAGQAZQBjAGkAbQBhAGwAIABbADAALgAuAF0AIAB8AFwAbgBbAEwAbwB3AE8AcgBkAGUAcgBdACAAIAAgACAAIAAgACAAIAAgAHwAIABpAG4AdABlAGcAZQByACAAIAAgACAAIAAgACAAfAAgAEwAbwB3AGUAcwB0AC0AbwByAGQAZQByACAAYwBvAG0AcABvAG4AZQBuAHQALgAgAEQAZQBmAGEAdQBsAHQAcwAgAHQAbwAgAFMAZQBjAG8AbgBkAC4AXABuACAAIAAgACAAIAAgACAAIAAgACAAIAAgACAAIAAgACAAIAAgACAAfAAgAFsAMQAuAC4ANABdACAAIAAgACAAIAAgACAAIAB8ACAAMQA6ACAARABhAHkAXABuACAAIAAgACAAIAAgACAAIAAgACAAIAAgACAAIAAgACAAIAAgACAAfAAgACAAIAAgACAAIAAgACAAIAAgACAAIAAgACAAIAB8ACAAMgA6ACAASABvAHUAcgBcAG4AIAAgACAAIAAgACAAIAAgACAAIAAgACAAIAAgACAAIAAgACAAIAB8ACAAIAAgACAAIAAgACAAIAAgACAAIAAgACAAIAAgAHwAIAAzADoAIABNAGkAbgB1AHQAZQBcAG4AIAAgACAAIAAgACAAIAAgACAAIAAgACAAIAAgACAAIAAgACAAIAB8ACAAIAAgACAAIAAgACAAIAAgACAAIAAgACAAIAAgAHwAIAA0ADoAIABTAGUAYwBvAG4AZABcAG4AWwBTAGUAYwBvAG4AZABQAHIAZQBjAGkAcwBpAG8AbgBdACAAIAB8ACAAaQBuAHQAZQBnAGUAcgAgACAAIAAgACAAIAAgAHwAIABSAG8AdQBuAGQAIABzAGUAYwBvAG4AZABzACAAdABvACAAcwBwAGUAYwBpAGYAaQBlAGQAIABkAGUAYwBpAG0AYQBsACAAcABsAGEAYwBlAHMALgBcAG4AIAAgACAAIAAgACAAIAAgACAAIAAgACAAIAAgACAAIAAgACAAIAB8ACAAWwAwAC4ALgA5AF0AIAAgACAAIAAgACAAIAAgAHwAIABEAGUAZgBhAHUAbAB0AHMAIAB0AG8AIABhACAAbQBhAHgAaQBtAHUAbQAgAHAAcgBlAGMAaQBzAGkAbwBuACAAbwBmACAAOQAuAFwAbgBbAFIAbwB1AG4AZABpAG4AZwBPAHYAZQByAHIAaQBkAGUAXQAgAHwAIABzAHcAaQB0AGMAaAAgACAAIAAgACAAIAAgACAAfAAgACAAMAA6ACAARABlAGYAYQB1AGwAdAAgAFcAaABlAG4AIABQAHIAZQBjAGkAcwBpAG8AbgAgAD0AIAAwACwAIAByAG8AdQBuAGQAcwAgAHQAbwAgAG4AZQBhAHIAZQBzAHQAIABzAGUAYwBvAG4AZAAgAGEAbgBkACAAdAByAHUAbgBjAGEAdABlAHMAIABhAHQAIABsAG8AdwAgAG8AcgBkAGUAcgAgAGMAbwBtAHAAbwBuAGUAbgB0AC4AXABuACAAIAAgACAAIAAgACAAIAAgACAAIAAgACAAIAAgACAAIAAgACAAfAAgACAAIAAgACAAIAAgACAAIAAgACAAIAAgACAAIAB8ACAAIAAgACAAIAAgACAAIAAgACAAIAAgACAAVwBoAGUAbgAgAFAAcgBlAGMAaQBzAGkAbwBuACAAPgAgADAALAAgAHIAbwB1AG4AZABzACAAdABvACAAbgBlAGEAcgBlAHMAdAAgAGEAdAAgAGwAbwB3ACAAbwByAGQAZQByACAAYwBvAG0AcABvAG4AZQBuAHQALgBcAG4AIAAgACAAIAAgACAAIAAgACAAIAAgACAAIAAgACAAIAAgACAAIAB8ACAAIAAgACAAIAAgACAAIAAgACAAIAAgACAAIAAgAHwAIAAgADEAOgAgAE4AZQBhAHIAZQBzAHQAIABBAGwAdwBhAHkAcwAgAHIAbwB1AG4AZAAgAHQAbwAgAG4AZQBhAHIAZQBzAHQAIABsAG8AdwAgAG8AcgBkAGUAcgAgAGMAbwBtAHAAbwBuAGUAbgB0AC4AXABuACAAIAAgACAAIAAgACAAIAAgACAAIAAgACAAIAAgACAAIAAgACAAfAAgACAAIAAgACAAIAAgACAAIAAgACAAIAAgACAAIAB8ACAALQAxADoAIABEAG8AdwBuACAAIAAgACAAQQBsAHcAYQB5AHMAIAByAG8AdQBuAGQAIABkAG8AdwBuACAAYQB0ACAAbABvAHcAIABvAHIAZABlAHIAIABjAG8AbQBwAG8AbgBlAG4AdA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SAEUAUwBPAEwAVgBFAF8ARABIAE0AUwAgAD0AIABMAEEATQBCAEQAQQAoAEQAYQB5AEEAbgBkAFQAaQBtAGUAXwBDADQALAAgAFsATABvAHcATwByAGQAZQByAF0ALAAgAFsAUwBlAGMAbwBuAGQAUAByAGUAYwBpAHMAaQBvAG4AXQAsACAAWwBSAG8AdQBuAGQAaQBuAGcATwB2AGUAcgByAGkAZABlAF0ALABcAG4AIAAgACAAIABMAEUAVAAoAFwAbgAgACAAIAAgACAAIAAgACAAZgBuAFIAZQBzAG8AbAB2AGUARABhAHkAQQBuAGQAVABpAG0AZQAsACAATABBAE0AQgBEAEEAKABfAGQAYQB5AEEAbgBkAFQAaQBtAGUALABcAG4AIAAgACAAIAAgACAAIAAgACAAIAAgACAASQBGACgAQQBSAFIAQQBZAFMALgBJAFMAXwBFAE0AUABUAFkAKABfAGQAYQB5AEEAbgBkAFQAaQBtAGUAKQAsACAAewBcACIAXAAiACwAIABcACIAXAAiACwAIABcACIAXAAiACwAIABcACIAXAAiAH0ALABcAG4AIAAgACAAIAAgACAAIAAgACAAIAAgACAAIAAgACAAIABMAEUAVAAoAFwAbgAgACAAIAAgACAAIAAgACAAIAAgACAAIAAgACAAIAAgACAAIAAgACAAXwB0AGkAbQBlAFMAcABhAG4AXwBDADUALAAgAEgAUwBUAEEAQwBLACgAMQAsACAAXwBkAGEAeQBBAG4AZABUAGkAbQBlACkALABcAG4AIAAgACAAIAAgACAAIAAgACAAIAAgACAAIAAgACAAIAAgACAAIAAgAF8AdABpAG0AZQBTAHAAYQBuAF8ARAAsACAAQwBIAFIATwBOAE8ALgBUAEkATQBFAFMAUABBAE4AKABfAHQAaQBtAGUAUwBwAGEAbgBfAEMANQApACwAXABuACAAIAAgACAAIAAgACAAIAAgACAAIAAgACAAIAAgACAAIAAgACAAIABDAEgAUgBPAE4ATwAuAEQAQQBZAF8AQQBOAEQAXwBUAEkATQBFAF8AVABPAF8ARABIAE0AUwAoAF8AdABpAG0AZQBTAHAAYQBuAF8ARAAsACAATABvAHcATwByAGQAZQByACwAIABTAGUAYwBvAG4AZABQAHIAZQBjAGkAcwBpAG8AbgAsACAAUgBvAHUAbgBkAGkAbgBnAE8AdgBlAHIAcgBpAGQAZQApAFwAbgAgACAAIAAgACAAIAAgACAAIAAgACAAIAAgACAAIAAgACkAXABuACAAIAAgACAAIAAgACAAIAAgACAAIAAgACkAXABuACAAIAAgACAAIAAgACAAIAApACwAXABuACAAIAAgACAAIAAgACAAIABcAG4AIAAgACAAIAAgACAAIAAgAF8AZABhAHkAQQBuAGQAVABpAG0AZQAsACAARgBOAC4ATgBVAEwATABJAEYAWQAoAEQAYQB5AEEAbgBkAFQAaQBtAGUAXwBDADQAKQAsAFwAbgAgACAAIAAgACAAIAAgACAAXwByAG8AdwBDAG8AdQBuAHQALAAgAFIATwBXAFMAKABfAGQAYQB5AEEAbgBkAFQAaQBtAGUAKQAsAFwAbgAgACAAIAAgACAAIAAgACAAXwBiAHkAUgBvAHcALAAgAFIARQBEAFUAQwBFACgAXAAiAFwAIg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UgBlAHMAbwBsAHYAZQBEAGEAeQBBAG4AZABUAGkAbQBlACgASQBOAEQARQBYACgAXwBkAGEAeQBBAG4AZABUAGkAbQBlACwAIABfAGMAdQByAHIALAAgACkAKQBcAG4AIAAgACAAIAAgACAAIAAgACAAIAAgACAAIAAgACAAIAApAFwAbgAgACAAIAAgACAAIAAgACAAIAAgACAAIAApAFwAbgAgACAAIAAgACAAIAAgACAAKQAs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FQASQBNAEUAXwBPAEYAXwBEAEEAWQBfAEgATQBTAFwAbgBcAG4AUABhAHIAcwBlAHMAIABhACAAZgBvAHIAbQBhAHQAdABlAGQAIAB0AGkAbQBlACAAbwBmACAAZABhAHkAIABpAG4AdABvACAAYQAgAHQAaQBtAGUAIABjAG8AbQBwAGwAaQBjAGEAdABpAG8AbgAuAFwAbgBcAG4AQQByAHIAYQB5ACAAYwBvAG0AcABhAHQAaQBiAGwAZQA6ACAARQB4AHAAcgBlAHMAcwBpAG8Abg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wAC4ALgAyADQAXQAgACAAfAAgAEgAbwB1AHIAXABuACAAMgAgAHwAIABpAG4AdABlAGcAZQByACAAWwAwAC4ALgA1ADkAXQAgACAAfAAgAE0AaQBuAHUAdABlAFwAbgAgADMAIAB8ACAAZABlAGMAaQBtAGEAbAAgAFsAMAAuAC4ANgAwACkAIAAgAHwAIABTAGUAYwBvAG4AZ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eABwAHIAZQBzAHMAaQBvAG4AIAAgACAAIAAgACAAIAB8ACAAdABlAHgAdAAgACAAIAB8ACAAVABpAG0AZQAgAGkAbgAgAGcAZQBuAGUAcgBhAGwAIABmAG8AcgBtAGEAdAAgAGkAZQAuACAAaAA6AG0AbQA6AHMAcwAuADAAMAAwACAAQQBNAC8AUABNAFwAbgBbAFIAZQBxAHUAaQByAGUASQBTAE8AOAA2ADAAMQBdACAAfAAgAHMAdwBpAHQAYwBoACAAfAAgAFIAZQBxAHUAaQByAGUAIABUAGkAbQBlAE8AZgBEAGEAeQAgAGkAcwAgAGUAeABwAGwAaQBjAGkAdABsAHkAIABpAG4AIABJAFMATwA4ADYAMAAxACAAZgBvAHIAbQBhAHQ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VABJAE0ARQBfAE8ARgBfAEQAQQBZAF8ASABNAFMAKABcACIAMQAyADoAMAAwAFwAIgApAFwAbgBSAGUAdAB1AHIAbgBzADoAIAB7ADEAMgAsACAAMAAsACAAMAB9AFwAbgBcAG4AUABBAFIAUwBFAF8AVABJAE0ARQBfAE8ARgBfAEQAQQBZAF8ASABNAFMAKABcACIANgAgAHAAbQBcACIAKQBcAG4AUgBlAHQAdQByAG4AcwA6ACAAewAxADgALAAgADAALAAgADAAfQBcAG4AXABuAFAAQQBSAFMARQBfAFQASQBNAEUAXwBPAEYAXwBEAEEAWQBfAEgATQBTACgAXAAiADIANAA6ADAAMAA6ADAAMQBcACIALAAgAFQAUgBVAEUAKQBcAG4AUgBlAHQAdQByAG4AcwA6ACAAewAjAE4AVQBNACEALAAgACMATgBVAE0AIQAsACAAIwBOAFUATQAhAH0AIABpAC4AZQAuACAAcgBhAG4AZwBlACAAaQBzACAAMAAgAHQAbwAgADIANAAgAGgAbwB1AHIAcwAg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UAEkATQBFAF8ATwBGAF8ARABBAFkAXwBIAE0AUwAgAD0AIABMAEEATQBCAEQAQQAoAEUAeABwAHIAZQBzAHMAaQBvAG4ALAAgAFsAUgBlAHEAdQBpAHIAZQBJAFMATwA4ADYAMAAxAF0ALABcAG4AIAAgACAAIABMAEUAVAAoAFwAbgAgACAAIAAgACAAIAAgACAAXwBzAHQAcgBpAGMAdABJAFMATwAsACAARgBOAC4AQwBPAEUAUgBDAEUAKABSAGUAcQB1AGkAcgBlAEkAUwBPADgANgAwADEAKQAgADwAPgAgADAALABcAG4AIAAgACAAIAAgACAAIAAgAF8AdgBhAGwAaQBkAEMAaABhAHIAcwBHAGUAbgBlAHIAYQBsACwAIABcACIAMAAxADIAMwA0ADUANgA3ADgAOQBBAE0AUAAgADoALgBcACIALABcAG4AIAAgACAAIAAgACAAIAAgAF8AdgBhAGwAaQBkAEMAaABhAHIAcwBJAFMATwAsACAAXAAiADAAMQAyADMANAA1ADYANwA4ADkAOgAuAFwAIgAsAFwAbgAgACAAIAAgACAAIAAgACAAXABuACAAIAAgACAAIAAgACAAIABfAGcAZQBuAGUAcgBhAGwATABvAGcAaQBjAFQAYQBiAGwAZQAsACAAewBcAG4AIAAgACAAIAAgACAAIAAgACAAIAAgACAALwAvACAAdABlAHIAbQBzACwAIABwAGEAdAB0AGUAcgBuACwAIABoAGEAcwBEAGUAYwBpAG0AYQBsACwAIABhAG0ALwBwAG0AXABuACAAIAAgACAAIAAgACAAIAAgACAAIAAgADQALAAgAFwAIgA6ADoALgAgAGEALgBtAC4AXAAiACwAIABUAFIAVQBFACwAIAAgADEAOwAgACAALwAvACAAaAA6AG0AbQA6AHMAcwAuADAAMAAwACAAYQAuAG0ALgBcAG4AIAAgACAAIAAgACAAIAAgACAAIAAgACAANAAsACAAXAAiADoAOgAuAGEALgBtAC4AXAAiACwAIAAgAFQAUgBVAEUALAAgACAAMQA7ACAAIAAvAC8AIABoADoAbQBtADoAcwBzAC4AMAAwADAAYQAuAG0ALgBcAG4AIAAgACAAIAAgACAAIAAgACAAIAAgACAANAAsACAAXAAiADoAOgAuACAAYQBtAFwAIgAsACAAIAAgAFQAUgBVAEUALAAgACAAMQA7ACAAIAAvAC8AIABoADoAbQBtADoAcwBzAC4AMAAwADAAIABhAG0AXABuACAAIAAgACAAIAAgACAAIAAgACAAIAAgADQALAAgAFwAIgA6ADoALgBhAG0AXAAiACwAIAAgACAAIABUAFIAVQBFACwAIAAgADEAOwAgACAALwAvACAAaAA6AG0AbQA6AHMAcwAuADAAMAAwAGEAbQBcAG4AIAAgACAAIAAgACAAIAAgACAAIAAgACAANAAsACAAXAAiADoAOgAuACAAcAAuAG0ALgBcACIALAAgAFQAUgBVAEUALAAgACAAMgA7ACAAIAAvAC8AIABoADoAbQBtADoAcwBzAC4AMAAwADAAIABwAC4AbQAuAFwAbgAgACAAIAAgACAAIAAgACAAIAAgACAAIAA0ACwAIABcACIAOgA6AC4AcAAuAG0ALgBcACIALAAgACAAVABSAFUARQAsACAAIAAyADsAIAAgAC8ALwAgAGgAOgBtAG0AOgBzAHMALgAwADAAMABwAC4AbQAuAFwAbgAgACAAIAAgACAAIAAgACAAIAAgACAAIAA0ACwAIABcACIAOgA6AC4AIABwAG0AXAAiACwAIAAgACAAVABSAFUARQAsACAAIAAyADsAIAAgAC8ALwAgAGgAOgBtAG0AOgBzAHMALgAwADAAMAAgAHAAbQBcAG4AIAAgACAAIAAgACAAIAAgACAAIAAgACAANAAsACAAXAAiADoAOgAuAHAAbQBcACIALAAgACAAIAAgAFQAUgBVAEUALAAgACAAMgA7ACAAIAAvAC8AIABoADoAbQBtADoAcwBzAC4AMAAwADAAcABtAFwAbgAgACAAIAAgACAAIAAgACAAIAAgACAAIAA0ACwAIABcACIAOgA6AC4AXAAiACwAIAAgACAAIAAgACAAVABSAFUARQAsACAAIAAwADsAIAAgAC8ALwAgAEgAOgBtAG0AOgBzAHMALgAwADAAMABcAG4AIAAgACAAIAAgACAAIAAgACAAIAAgACAAMwAsACAAXAAiADoAOgAgAGEALgBtAC4AXAAiACwAIAAgAEYAQQBMAFMARQAsACAAMQA7ACAAIAAvAC8AIABoADoAbQBtADoAcwBzACAAYQAuAG0ALgAgAFwAbgAgACAAIAAgACAAIAAgACAAIAAgACAAIAAzACwAIABcACIAOgA6AGEALgBtAC4AXAAiACwAIAAgACAARgBBAEwAUwBFACwAIAAxADsAIAAgAC8ALwAgAGgAOgBtAG0AOgBzAHMAYQAuAG0ALgAgAFwAbgAgACAAIAAgACAAIAAgACAAIAAgACAAIAAzACwAIABcACIAOgA6ACAAYQBtAFwAIgAsACAAIAAgACAARgBBAEwAUwBFACwAIAAxADsAIAAgAC8ALwAgAGgAOgBtAG0AOgBzAHMAIABhAG0AXABuACAAIAAgACAAIAAgACAAIAAgACAAIAAgADMALAAgAFwAIgA6ADoAYQBtAFwAIgAsACAAIAAgACAAIABGAEEATABTAEUALAAgADEAOwAgACAALwAvACAAaAA6AG0AbQA6AHMAcwBhAG0AIABcAG4AIAAgACAAIAAgACAAIAAgACAAIAAgACAAMwAsACAAXAAiADoAOgAgAHAALgBtAC4AXAAiACwAIAAgAEYAQQBMAFMARQAsACAAMgA7ACAAIAAvAC8AIABoADoAbQBtADoAcwBzACAAcAAuAG0ALgBcAG4AIAAgACAAIAAgACAAIAAgACAAIAAgACAAMwAsACAAXAAiADoAOgBwAC4AbQAuAFwAIgAsACAAIAAgAEYAQQBMAFMARQAsACAAMgA7ACAAIAAvAC8AIABoADoAbQBtADoAcwBzAHAALgBtAC4AXABuACAAIAAgACAAIAAgACAAIAAgACAAIAAgADMALAAgAFwAIgA6ADoAIABwAG0AXAAiACwAIAAgACAAIABGAEEATABTAEUALAAgADIAOwAgACAALwAvACAAaAA6AG0AbQA6AHMAcwAgAHAAbQBcAG4AIAAgACAAIAAgACAAIAAgACAAIAAgACAAMwAsACAAXAAiADoAOgBwAG0AXAAiACwAIAAgACAAIAAgAEYAQQBMAFMARQAsACAAMgA7ACAAIAAvAC8AIABoADoAbQBtADoAcwBzAHAAbQBcAG4AIAAgACAAIAAgACAAIAAgACAAIAAgACAAMwAsACAAXAAiADoAOgBcACIALAAgACAAIAAgACAAIAAgAEYAQQBMAFMARQAsACAAMAA7ACAAIAAvAC8AIABIADoAbQBtADoAcwBzAFwAbgAgACAAIAAgACAAIAAgACAAIAAgACAAIAAyACwAIABcACIAOgAgAGEALgBtAC4AXAAiACwAIAAgACAARgBBAEwAUwBFACwAIAAxADsAIAAgAC8ALwAgAGgAOgBtAG0AIABhAC4AbQAuAFwAbgAgACAAIAAgACAAIAAgACAAIAAgACAAIAAyACwAIABcACIAOgBhAC4AbQAuAFwAIgAsACAAIAAgACAARgBBAEwAUwBFACwAIAAxADsAIAAgAC8ALwAgAGgAOgBtAG0AYQAuAG0ALgBcAG4AIAAgACAAIAAgACAAIAAgACAAIAAgACAAMgAsACAAXAAiADoAIABhAG0AXAAiACwAIAAgACAAIAAgAEYAQQBMAFMARQAsACAAMQA7ACAAIAAvAC8AIABoADoAbQBtACAAYQBtAFwAbgAgACAAIAAgACAAIAAgACAAIAAgACAAIAAyACwAIABcACIAOgBhAG0AXAAiACwAIAAgACAAIAAgACAARgBBAEwAUwBFACwAIAAxADsAIAAgAC8ALwAgAGgAOgBtAG0AYQBtAFwAbgAgACAAIAAgACAAIAAgACAAIAAgACAAIAAyACwAIABcACIAOgAgAHAALgBtAC4AXAAiACwAIAAgACAARgBBAEwAUwBFACwAIAAyADsAIAAgAC8ALwAgAGgAOgBtAG0AIABwAC4AbQAuAFwAbgAgACAAIAAgACAAIAAgACAAIAAgACAAIAAyACwAIABcACIAOgBwAC4AbQAuAFwAIgAsACAAIAAgACAARgBBAEwAUwBFACwAIAAyADsAIAAgAC8ALwAgAGgAOgBtAG0AcAAuAG0ALgBcAG4AIAAgACAAIAAgACAAIAAgACAAIAAgACAAMgAsACAAXAAiADoAIABwAG0AXAAiACwAIAAgACAAIAAgAEYAQQBMAFMARQAsACAAMgA7ACAAIAAvAC8AIABoADoAbQBtACAAcABtAFwAbgAgACAAIAAgACAAIAAgACAAIAAgACAAIAAyACwAIABcACIAOgBwAG0AXAAiACwAIAAgACAAIAAgACAARgBBAEwAUwBFACwAIAAyADsAIAAgAC8ALwAgAGgAOgBtAG0AcABtAFwAbgAgACAAIAAgACAAIAAgACAAIAAgACAAIAAyACwAIABcACIAOgBcACIALAAgACAAIAAgACAAIAAgACAARgBBAEwAUwBFACwAIAAwADsAIAAgAC8ALwAgAEgAOgBtAG0AXABuACAAIAAgACAAIAAgACAAIAAgACAAIAAgADEALAAgAFwAIgAgAGEALgBtAC4AXAAiACwAIAAgACAAIABGAEEATABTAEUALAAgADEAOwAgACAALwAvACAAaAAgAGEALgBtAC4AXABuACAAIAAgACAAIAAgACAAIAAgACAAIAAgADEALAAgAFwAIgBhAC4AbQAuAFwAIgAsACAAIAAgACAAIABGAEEATABTAEUALAAgADEAOwAgACAALwAvACAAaABhAC4AbQAuAFwAbgAgACAAIAAgACAAIAAgACAAIAAgACAAIAAxACwAIABcACIAIABhAG0AXAAiACwAIAAgACAAIAAgACAARgBBAEwAUwBFACwAIAAxADsAIAAgAC8ALwAgAGgAIABhAG0AXABuACAAIAAgACAAIAAgACAAIAAgACAAIAAgADEALAAgAFwAIgBhAG0AXAAiACwAIAAgACAAIAAgACAAIABGAEEATABTAEUALAAgADEAOwAgACAALwAvACAAaABhAG0AXABuACAAIAAgACAAIAAgACAAIAAgACAAIAAgADEALAAgAFwAIgAgAHAALgBtAC4AXAAiACwAIAAgACAAIABGAEEATABTAEUALAAgADIAOwAgACAALwAvACAAaAAgAHAALgBtAC4AXABuACAAIAAgACAAIAAgACAAIAAgACAAIAAgADEALAAgAFwAIgBwAC4AbQAuAFwAIgAsACAAIAAgACAAIABGAEEATABTAEUALAAgADIAOwAgACAALwAvACAAaABwAC4AbQAuAFwAbgAgACAAIAAgACAAIAAgACAAIAAgACAAIAAxACwAIABcACIAIABwAG0AXAAiACwAIAAgACAAIAAgACAARgBBAEwAUwBFACwAIAAyADsAIAAgAC8ALwAgAGgAIABwAG0AXABuACAAIAAgACAAIAAgACAAIAAgACAAIAAgADEALAAgAFwAIgBwAG0AXAAiACwAIAAgACAAIAAgACAAIABGAEEATABTAEUALAAgADIAOwAgACAALwAvACAAaABwAG0AXABuACAAIAAgACAAIAAgACAAIAAgACAAIAAgADEALAAgAFwAIgBcACIALAAgACAAIAAgACAAIAAgACAAIABGAEEATABTAEUALAAgADAAIAAgACAALwAvACAASABcAG4AIAAgACAAIAAgACAAIAAgAH0ALABcAG4AXABuACAAIAAgACAAIAAgACAAIABmAG4AUABhAHIAcwBlAEkAUwBPACwAIABMAEEATQBCAEQAQQAoAF8AdABpAG0AZQBPAGYARABhAHkALABcAG4AIAAgACAAIAAgACAAIAAgACAAIAAgACAASQBGACgATgBPAFQAKABFAFgAQQBDAFQAKABMAEUARgBUACgAXwB0AGkAbQBlAE8AZgBEAGEAeQApACwAIABcACIAVABcACIAKQApACwAIAB7ACMAVgBBAEwAVQBFACEALAAgACMAVgBBAEwAVQBFACEALAAgACMAVgBBAEwAVQBFACEAfQAsACAALwAvACAAZgBpAHIAcwB0AEMAaABhAHIAIABtAHUAcwB0ACAAYgBlACAAXAAiAFQAXAAiAFwAbgAgACAAIAAgACAAIAAgACAAIAAgACAAIAAgACAAIAAgAEwARQBUACgAXABuACAAIAAgACAAIAAgACAAIAAgACAAIAAgACAAIAAgACAAIAAgACAAIABfAEkAUwBPAHQAaQBtAGUALAAgAFIASQBHAEgAVAAoAF8AdABpAG0AZQBPAGYARABhAHkALAAgAEwARQBOACgAXwB0AGkAbQBlAE8AZgBEAGEAeQApACAALQAgADEAKQAsAFwAbgAgACAAIAAgACAAIAAgACAAIAAgACAAIAAgACAAIAAgACAAIAAgACAASQBGACgATgBPAFQAKABGAE4ALgBWAEEATABJAEQAQQBUAEUAXwBDAEgAQQBSAFMARQBUACgAXwBJAFMATwB0AGkAbQBlACwAIABfAHYAYQBsAGkAZABDAGgAYQByAHMASQBTAE8AKQApACwAIAB7ACMAVgBBAEwAVQBFACEALAAgACMAVgBBAEwAVQBFACEALAAgACMAVgBBAEwAVQBFACEAfQAsAFwAbgAgACAAIAAgACAAIAAgACAAIAAgACAAIAAgACAAIAAgACAAIAAgACAAIAAgACAAIABMAEUAVAAoAFwAbgAgACAAIAAgACAAIAAgACAAIAAgACAAIAAgACAAIAAgACAAIAAgACAAIAAgACAAIAAgACAAIAAgAF8AcABhAHQAdABlAHIAbgAsACAARgBOAC4AUgBFAFAATABBAEMARQBfAEMASABBAFIAUwAoAF8ASQBTAE8AdABpAG0AZQAsACAAXAAiADAAMQAyADMANAA1ADYANwA4ADkAXAAiACwAIABcACIAMABcACIAKQAsAFwAbgAgACAAIAAgACAAIAAgACAAIAAgACAAIAAgACAAIAAgACAAIAAgACAAIAAgACAAIAAgACAAIAAgAF8AZABvAHQAUABvAHMALAAgAEkARgBFAFIAUgBPAFIAKABGAEkATgBEACgAXAAiAC4AXAAiACwAIABfAHAAYQB0AHQAZQByAG4AKQAsACAAMAApACwAXABuACAAIAAgACAAIAAgACAAIAAgACAAIAAgACAAIAAgACAAIAAgACAAIAAgACAAIAAgACAAIAAgACAAXwBsAGUAbgBEAGUAYwBpAG0AYQBsACwAIABMAEUATgAoAF8AcABhAHQAdABlAHIAbgApACAALQAgAF8AZABvAHQAUABvAHMALABcAG4AIAAgACAAIAAgACAAIAAgACAAIAAgACAAIAAgACAAIAAgACAAIAAgACAAIAAgACAAIAAgACAAIABfAGQAZQBjAFAAYQByAHQARQByAHIAbwByACwAIABJAEYAKABfAGQAbwB0AFAAbwBzACAAPQAgADAALAAgAEYAQQBMAFMARQAsAFwAbgAgACAAIAAgACAAIAAgACAAIAAgACAAIAAgACAAIAAgACAAIAAgACAAIAAgACAAIAAgACAAIAAgACAAIAAgACAASQBGACgAXwBkAG8AdABQAG8AcwAgAD0AIAAxACwAIABUAFIAVQBFACwAXABuACAAIAAgACAAIAAgACAAIAAgACAAIAAgACAAIAAgACAAIAAgACAAIAAgACAAIAAgACAAIAAgACAAIAAgACAAIAAgACAAIAAgAEkARgAoAF8AZABvAHQAUABvAHMAIAA9ACAATABFAE4AKABfAHAAYQB0AHQAZQByAG4AKQAsACAAVABSAFUARQAsAFwAbgAgACAAIAAgACAAIAAgACAAIAAgACAAIAAgACAAIAAgACAAIAAgACAAIAAgACAAIAAgACAAIAAgACAAIAAgACAAIAAgACAAIAAgACAAIAAgAFIASQBHAEgAVAAoAF8AcABhAHQAdABlAHIAbgAsACAAXwBsAGUAbgBEAGUAYwBpAG0AYQBsACkAIAA8AD4AIABSAEUAUABUACgAXAAiADAAXAAiACwAIABfAGwAZQBuAEQAZQBjAGkAbQBhAGw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AsAFwAbgAgACAAIAAgACAAIAAgACAAIAAgACAAIAAgACAAIAAgACAAIAAgACAAIAAgACAAIAAgACAAIAAgAEkARgAoAF8AZABlAGMAUABhAHIAdABFAHIAcgBvAHIALAAgAHsAIwBWAEEATABVAEUAIQAsACAAIwBWAEEATABVAEUAIQAsACAAIwBWAEEATABVAEUAIQB9ACwAXABuACAAIAAgACAAIAAgACAAIAAgACAAIAAgACAAIAAgACAAIAAgACAAIAAgACAAIAAgACAAIAAgACAAIAAgACAAIABMAEUAVAAoAFwAbgAgACAAIAAgACAAIAAgACAAIAAgACAAIAAgACAAIAAgACAAIAAgACAAIAAgACAAIAAgACAAIAAgACAAIAAgACAAIAAgACAAIABfAGgAbQBzAFAAYQB0AHQAZQByAG4ALAAgAEkARgAoAF8AZABvAHQAUABvAHMAIAA9ACAAMAAsACAAXwBwAGEAdAB0AGUAcgBuACwAXABuACAAIAAgACAAIAAgACAAIAAgACAAIAAgACAAIAAgACAAIAAgACAAIAAgACAAIAAgACAAIAAgACAAIAAgACAAIAAgACAAIAAgACAAIAAgACAATABFAEYAVAAoAF8AcABhAHQAdABlAHIAbgAsACAAXwBkAG8AdABQAG8AcwAgAC0AIAAxACkAXABuACAAIAAgACAAIAAgACAAIAAgACAAIAAgACAAIAAgACAAIAAgACAAIAAgACAAIAAgACAAIAAgACAAIAAgACAAIAAgACAAIAAgACkALABcAG4AIAAgACAAIAAgACAAIAAgACAAIAAgACAAIAAgACAAIAAgACAAIAAgACAAIAAgACAAIAAgACAAIAAgACAAIAAgACAAIAAgACAAXwBoAG0AcwAsACAAUwBXAEkAVABDAEgAKABfAGgAbQBzAFAAYQB0AHQAZQByAG4ALABcAG4AIAAgACAAIAAgACAAIAAgACAAIAAgACAAIAAgACAAIAAgACAAIAAgACAAIAAgACAAIAAgACAAIAAgACAAIAAgACAAIAAgACAAIAAgACAAIABcACIAMAAwADoAMAAwADoAMAAwAFwAIgAsACAAVgBBAEwAVQBFACgATQBJAEQAKABfAEkAUwBPAHQAaQBtAGUALAAgAHsAMQAsACAANAAsACAANwB9ACwAIAAyACkAKQAsAFwAbgAgACAAIAAgACAAIAAgACAAIAAgACAAIAAgACAAIAAgACAAIAAgACAAIAAgACAAIAAgACAAIAAgACAAIAAgACAAIAAgACAAIAAgACAAIAAgAFwAIgAwADAAOgAwADAAXAAiACwAIABIAFMAVABBAEMASwAoAFYAQQBMAFUARQAoAE0ASQBEACgAXwBJAFMATwB0AGkAbQBlACwAIAB7ADEALAAgADQAfQAsACAAMgApACkALAAgADAAKQAsAFwAbgAgACAAIAAgACAAIAAgACAAIAAgACAAIAAgACAAIAAgACAAIAAgACAAIAAgACAAIAAgACAAIAAgACAAIAAgACAAIAAgACAAIAAgACAAIAAgAFwAIgAwADAAMAAwADAAMABcACIALAAgAFYAQQBMAFUARQAoAE0ASQBEACgAXwBJAFMATwB0AGkAbQBlACwAIAB7ADEALAAgADMALAAgADUAfQAsACAAMgApACkALABcAG4AIAAgACAAIAAgACAAIAAgACAAIAAgACAAIAAgACAAIAAgACAAIAAgACAAIAAgACAAIAAgACAAIAAgACAAIAAgACAAIAAgACAAIAAgACAAIABcACIAMAAwADAAMABcACIALAAgAEgAUwBUAEEAQwBLACgAVgBBAEwAVQBFACgATQBJAEQAKABfAEkAUwBPAHQAaQBtAGUALAAgAHsAMQAsACAAMwB9ACwAIAAyACkAKQAsACAAMAApACwAXABuACAAIAAgACAAIAAgACAAIAAgACAAIAAgACAAIAAgACAAIAAgACAAIAAgACAAIAAgACAAIAAgACAAIAAgACAAIAAgACAAIAAgACAAIAAgACAAXAAiADAAMABcACIALAAgAEgAUwBUAEEAQwBLACgAVgBBAEwAVQBFACgATQBJAEQAKABfAEkAUwBPAHQAaQBtAGUALAAgADEALAAgADIAKQApACwAIAAwACwAIAAwACkALABcAG4AIAAgACAAIAAgACAAIAAgACAAIAAgACAAIAAgACAAIAAgACAAIAAgACAAIAAgACAAIAAgACAAIAAgACAAIAAgACAAIAAgACAAIAAgACAAIAB7ACMAVgBBAEwAVQBFACEAfQBcAG4AIAAgACAAIAAgACAAIAAgACAAIAAgACAAIAAgACAAIAAgACAAIAAgACAAIAAgACAAIAAgACAAIAAgACAAIAAgACAAIAAgACAAKQAsAFwAbgAgACAAIAAgACAAIAAgACAAIAAgACAAIAAgACAAIAAgACAAIAAgACAAIAAgACAAIAAgACAAIAAgACAAIAAgACAAIAAgACAAIABJAEYAKABJAFMARQBSAFIATwBSACgASQBOAEQARQBYACgAXwBoAG0AcwAsACAAMQAsACAAMQApACkALAAgAHsAIwBWAEEATABVAEUAIQAsACAAIwBWAEEATABVAEUAIQAsACAAIwBWAEEATABVAEUAIQB9ACwAXABuACAAIAAgACAAIAAgACAAIAAgACAAIAAgACAAIAAgACAAIAAgACAAIAAgACAAIAAgACAAIAAgACAAIAAgACAAIAAgACAAIAAgACAAIAAgACAATABFAFQAKABcAG4AIAAgACAAIAAgACAAIAAgACAAIAAgACAAIAAgACAAIAAgACAAIAAgACAAIAAgACAAIAAgACAAIAAgACAAIAAgACAAIAAgACAAIAAgACAAIAAgACAAIAAgAF8AZgByAGEAYwBTAGUAYwBvAG4AZABzACwAIABJAEYAKABfAGQAbwB0AFAAbwBzACAAPQAgADAALAAgADAALABcAG4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BfAGQAZQBjAGkAbQBhAGwAcwAsACAATQBJAE4AKABfAGwAZQBuAEQAZQBjAGkAbQBhAGwALAAgADkAKQAsAFwAbgAgACAAIAAgACAAIAAgACAAIAAgACAAIAAgACAAIAAgACAAIAAgACAAIAAgACAAIAAgACAAIAAgACAAIAAgACAAIAAgACAAIAAgACAAIAAgACAAIAAgACAAIAAgACAAIAAgACAAIAAgAFYAQQBMAFUARQAoAE0ASQBEACgAXwBJAFMATwB0AGkAbQBlACwAIABfAGQAbwB0AFAAbwBzACAAKwAgADEALAAgAF8AZABlAGMAaQBtAGEAbABzACkAKQAgAC8AIAAoADEAMAAgAF4AIABfAGQAZQBjAGkAbQBhAGwAcwApAFwAbgAgACAAIAAgACAAIAAgACAAIAAgACAAIAAgACAAIAAgACAAIAAgACAAIAAgACAAIAAgACAAIAAgACAAIAAgACAAIAAgACAAIAAgACAAIAAgACAAIAAgACAAIAAgACAAIAApAFwAbgAgACAAIAAgACAAIAAgACAAIAAgACAAIAAgACAAIAAgACAAIAAgACAAIAAgACAAIAAgACAAIAAgACAAIAAgACAAIAAgACAAIAAgACAAIAAgACAAIAAgACAAKQAsAFwAbgAgACAAIAAgACAAIAAgACAAIAAgACAAIAAgACAAIAAgACAAIAAgACAAIAAgACAAIAAgACAAIAAgACAAIAAgACAAIAAgACAAIAAgACAAIAAgACAAIAAgACAAXwBoAG0AcwBmACwAIABIAFMAVABBAEMASwAoAFQAQQBLAEUAKABfAGgAbQBzACwAIAAxACwAIAAyACkALAAgAEkATgBEAEUAWAAoAF8AaABtAHMALAAgADEALAAgADMAKQAgACsAIABfAGYAcgBhAGMAUwBlAGMAbwBuAGQAcwApACwAXABuACAAIAAgACAAIAAgACAAIAAgACAAIAAgACAAIAAgACAAIAAgACAAIAAgACAAIAAgACAAIAAgACAAIAAgACAAIAAgACAAIAAgACAAIAAgACAAIAAgACAAIABfAGgAbQBzAGY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IAAgACAAIAAgACAAIAAgAFwAbgAgACAAIAAgACAAIAAgACAAZgBuAFAAYQByAHMAZQBHAGUAbgBlAHIAYQBsACwAIABMAEEATQBCAEQAQQAoAF8AdABpAG0AZQBPAGYARABhAHkALABcAG4AIAAgACAAIAAgACAAIAAgACAAIAAgACAASQBGACgATgBPAFQAKABGAE4ALgBWAEEATABJAEQAQQBUAEUAXwBDAEgAQQBSAFMARQBUACgAXwB0AGkAbQBlAE8AZgBEAGEAeQAsACAAXwB2AGEAbABpAGQAQwBoAGEAcgBzAEcAZQBuAGUAcgBhAGwAKQApACwAIAB7ACMAVgBBAEwAVQBFACEALAAgACMAVgBBAEwAVQBFACEALAAgACMAVgBBAEwAVQBFACEAfQAsAFwAbgAgACAAIAAgACAAIAAgACAAIAAgACAAIAAgACAAIAAgAEwARQBUACgAXABuACAAIAAgACAAIAAgACAAIAAgACAAIAAgACAAIAAgACAAIAAgACAAIABfAHMAcABsAGkAdAAsACAARgBOAC4AUwBQAEwASQBUAF8AQQBSAE8AVQBOAEQAKABfAHQAaQBtAGUATwBmAEQAYQB5ACwAIABcACIAMAAxADIAMwA0ADUANgA3ADgAOQBcACIALAAgAEYAQQBMAFMARQAsACAANQApACwAXABuACAAIAAgACAAIAAgACAAIAAgACAAIAAgACAAIAAgACAAIAAgACAAIABfAGMAbwB1AG4AdABUAGUAcgBtAHMALAAgAEkATgBEAEUAWAAoAF8AcwBwAGwAaQB0ACwAIAAxACwAIAAxACkALABcAG4AIAAgACAAIAAgACAAIAAgACAAIAAgACAAIAAgACAAIAAgACAAIAAgAEkARgAoAF8AYwBvAHUAbgB0AFQAZQByAG0AcwAgAD0AIAAwACwAIAB7ACMAVgBBAEwAVQBFACEALAAgACMAVgBBAEwAVQBFACEALAAgACMAVgBBAEwAVQBFACEAfQAsAFwAbgAgACAAIAAgACAAIAAgACAAIAAgACAAIAAgACAAIAAgACAAIAAgACAAIAAgACAAIABJAEYAKABfAGMAbwB1AG4AdABUAGUAcgBtAHMAIAA+ACAANAAsACAAewAjAFYAQQBMAFUARQAhACwAIAAjAFYAQQBMAFUARQAhACwAIAAjAFYAQQBMAFUARQAhAH0ALABcAG4AIAAgACAAIAAgACAAIAAgACAAIAAgACAAIAAgACAAIAAgACAAIAAgACAAIAAgACAAIAAgACAAIABMAEUAVAAoAFwAbgAgACAAIAAgACAAIAAgACAAIAAgACAAIAAgACAAIAAgACAAIAAgACAAIAAgACAAIAAgACAAIAAgACAAIAAgACAAXwBwAGEAdAB0AGUAcgBuACwAIABJAE4ARABFAFgAKABfAHMAcABsAGkAdAAsACAAMQAsACAAMgApACwAXABuACAAIAAgACAAIAAgACAAIAAgACAAIAAgACAAIAAgACAAIAAgACAAIAAgACAAIAAgACAAIAAgACAAIAAgACAAIABfAG0AYQB0AGMAaAAsACAARgBJAEwAVABFAFIAKABfAGcAZQBuAGUAcgBhAGwATABvAGcAaQBjAFQAYQBiAGwAZQAsAFwAbgAgACAAIAAgACAAIAAgACAAIAAgACAAIAAgACAAIAAgACAAIAAgACAAIAAgACAAIAAgACAAIAAgACAAIAAgACAAIAAgACAAIAAoAEkATgBEAEUAWAAoAF8AZwBlAG4AZQByAGEAbABMAG8AZwBpAGMAVABhAGIAbABlACwAIAAsACAAMQApACAAPQAgAF8AYwBvAHUAbgB0AFQAZQByAG0AcwApAFwAbgAgACAAIAAgACAAIAAgACAAIAAgACAAIAAgACAAIAAgACAAIAAgACAAIAAgACAAIAAgACAAIAAgACAAIAAgACAAIAAgACAAIAAqACAAKABJAE4ARABFAFgAKABfAGcAZQBuAGUAcgBhAGwATABvAGcAaQBjAFQAYQBiAGwAZQAsACAALAAgADIAKQAgAD0AIABfAHAAYQB0AHQAZQByAG4AKQAsAFwAbgAgACAAIAAgACAAIAAgACAAIAAgACAAIAAgACAAIAAgACAAIAAgACAAIAAgACAAIAAgACAAIAAgACAAIAAgACAAIAAgACAAIAAjAE4ALwBBAFwAbgAgACAAIAAgACAAIAAgACAAIAAgACAAIAAgACAAIAAgACAAIAAgACAAIAAgACAAIAAgACAAIAAgACAAIAAgACAAKQAsAFwAbgAgACAAIAAgACAAIAAgACAAIAAgACAAIAAgACAAIAAgACAAIAAgACAAIAAgACAAIAAgACAAIAAgACAAIAAgACAASQBGACgAQQBSAFIAQQBZAFMALgBIAF8ATgBBACgAXwBtAGEAdABjAGgAKQAsACAAewAjAFYAQQBMAFUARQAhACwAIAAjAFYAQQBMAFUARQAhACwAIAAjAFYAQQBMAFUARQAhAH0ALABcAG4AIAAgACAAIAAgACAAIAAgACAAIAAgACAAIAAgACAAIAAgACAAIAAgACAAIAAgACAAIAAgACAAIAAgACAAIAAgACAAIAAgACAATABFAFQAKABcAG4AIAAgACAAIAAgACAAIAAgACAAIAAgACAAIAAgACAAIAAgACAAIAAgACAAIAAgACAAIAAgACAAIAAgACAAIAAgACAAIAAgACAAIAAgACAAIABfAGgAYQBzAEQAZQBjAGkAbQBhAGwALAAgAEkATgBEAEUAWAAoAF8AbQBhAHQAYwBoACwAIAAxACwAIAAzACkALABcAG4AIAAgACAAIAAgACAAIAAgACAAIAAgACAAIAAgACAAIAAgACAAIAAgACAAIAAgACAAIAAgACAAIAAgACAAIAAgACAAIAAgACAAIAAgACAAIABfAGEAbQBwAG0ALAAgAEkATgBEAEUAWAAoAF8AbQBhAHQAYwBoACwAIAAxACwAIAA0ACkALABcAG4AIAAgACAAIAAgACAAIAAgACAAIAAgACAAIAAgACAAIAAgACAAIAAgACAAIAAgACAAIAAgACAAIAAgACAAIAAgACAAIAAgACAAIAAgACAAIABfAHQAZQByAG0AcwAsACAARABSAE8AUAAoAF8AcwBwAGwAaQB0ACwAIAAsACAAMgApACwAXABuACAAIAAgACAAIAAgACAAIAAgACAAIAAgACAAIAAgACAAIAAgACAAIAAgACAAIAAgACAAIAAgACAAIAAgACAAIAAgACAAIAAgACAAIAAgACAAXwBoAG0AcwAsACAASQBGACgAXwBoAGEAcwBEAGUAYwBpAG0AYQBsACwAXABuACAAIAAgACAAIAAgACAAIAAgACAAIAAgACAAIAAgACAAIAAgACAAIAAgACAAIAAgACAAIAAgACAAIAAgACAAIAAgACAAIAAgACAAIAAgACAAIAAgACAAIABIAFMAVABBAEMASwAoAFwAbgAgACAAIAAgACAAIAAgACAAIAAgACAAIAAgACAAIAAgACAAIAAgACAAIAAgACAAIAAgACAAIAAgACAAIAAgACAAIAAgACAAIAAgACAAIAAgACAAIAAgACAAIAAgACAAIABEAFIATwBQACgAXwB0AGUAcgBtAHMALAAgACwAIAAtADIAKQAsAFwAbgAgACAAIAAgACAAIAAgACAAIAAgACAAIAAgACAAIAAgACAAIAAgACAAIAAgACAAIAAgACAAIAAgACAAIAAgACAAIAAgACAAIAAgACAAIAAgACAAIAAgACAAIAAgACAAIABDAE8ATgBDAEEAVAAoAEkATgBEAEUAWAAoAF8AdABlAHIAbQBzACwAIAAxACwAIABfAGMAbwB1AG4AdABUAGUAcgBtAHMAIAAtACAAMQApACwAIABcACIALgBcACIALAAgAEwARQBGAFQAKABJAE4ARABFAFgAKABfAHQAZQByAG0AcwAsACAAMQAsACAAXwBjAG8AdQBuAHQAVABlAHIAbQBzACkALAAgADkAKQApAFwAbgAgACAAIAAgACAAIAAgACAAIAAgACAAIAAgACAAIAAgACAAIAAgACAAIAAgACAAIAAgACAAIAAgACAAIAAgACAAIAAgACAAIAAgACAAIAAgACAAIAAgACAAKQAsAFwAbgAgACAAIAAgACAAIAAgACAAIAAgACAAIAAgACAAIAAgACAAIAAgACAAIAAgACAAIAAgACAAIAAgACAAIAAgACAAIAAgACAAIAAgACAAIAAgACAAIAAgACAAXwB0AGUAcgBtAHMAXABuACAAIAAgACAAIAAgACAAIAAgACAAIAAgACAAIAAgACAAIAAgACAAIAAgACAAIAAgACAAIAAgACAAIAAgACAAIAAgACAAIAAgACAAIAAgACAAKQAsAFwAbgAgACAAIAAgACAAIAAgACAAIAAgACAAIAAgACAAIAAgACAAIAAgACAAIAAgACAAIAAgACAAIAAgACAAIAAgACAAIAAgACAAIAAgACAAIAAgAF8AaABtAHMAMwAsACAARQBYAFAAQQBOAEQAKABWAEEATABVAEUAKABfAGgAbQBzACkALAAgADEALAAgADMALAAgADAAKQAsAFwAbgAgACAAIAAgACAAIAAgACAAIAAgACAAIAAgACAAIAAgACAAIAAgACAAIAAgACAAIAAgACAAIAAgACAAIAAgACAAIAAgACAAIAAgACAAIAAgAF8AaABtAHMAMgA0ACwAIABJAEYAKABfAGEAbQBwAG0AIAA9ACAAMAAsACAAXwBoAG0AcwAzACwAXABuACAAIAAgACAAIAAgACAAIAAgACAAIAAgACAAIAAgACAAIAAgACAAIAAgACAAIAAgACAAIAAgACAAIAAgACAAIAAgACAAIAAgACAAIAAgACAAIAAgACAAIABMAEUAVAAoAFwAbgAgACAAIAAgACAAIAAgACAAIAAgACAAIAAgACAAIAAgACAAIAAgACAAIAAgACAAIAAgACAAIAAgACAAIAAgACAAIAAgACAAIAAgACAAIAAgACAAIAAgACAAIAAgACAAIABfAGgALAAgAEkATgBEAEUAWAAoAF8AaABtAHMAMwAsACAAMQAsACAAMQApACwAXABuACAAIAAgACAAIAAgACAAIAAgACAAIAAgACAAIAAgACAAIAAgACAAIAAgACAAIAAgACAAIAAgACAAIAAgACAAIAAgACAAIAAgACAAIAAgACAAIAAgACAAIAAgACAAIAAgAF8AcgBlAHMAbwBsAHYAZQBIACwAIABJAEYAKABfAGgAIAA9ACAAMAAsACAAewAjAE4AVQBNACEAfQAsAFwAbgAgACAAIAAgACAAIAAgACAAIAAgACAAIAAgACAAIAAgACAAIAAgACAAIAAgACAAIAAgACAAIAAgACAAIAAgACAAIAAgACAAIAAgACAAIAAgACAAIAAgACAAIAAgACAAIAAgACAAIAAgAEkARgAoAF8AaAAgAD4AIAAxADIALAAgAHsAIwBOAFUATQAhAH0ALABcAG4AIAAgACAAIAAgACAAIAAgACAAIAAgACAAIAAgACAAIAAgACAAIAAgACAAIAAgACAAIAAgACAAIAAgACAAIAAgACAAIAAgACAAIAAgACAAIAAgACAAIAAgACAAIAAgACAAIAAgACAAIAAgACAAIAAgAEkARgAoACgAXwBhAG0AcABtACAAPQAgADEAKQAgACoAIAAoAF8AaAAgAD0AIAAxADIAKQAsACAAMAAsAFwAbgAgACAAIAAgACAAIAAgACAAIAAgACAAIAAgACAAIAAgACAAIAAgACAAIAAgACAAIAAgACAAIAAgACAAIAAgACAAIAAgACAAIAAgACAAIAAgACAAIAAgACAAIAAgACAAIAAgACAAIAAgACAAIAAgACAAIAAgACAAIABJAEYAKAAoAF8AYQBtAHAAbQAgAD0AIAAyACkAIAAqACAAKABfAGgAIAA8ACAAMQAyACkALAAgAF8AaAAgACsAIAAxADIALAAgAF8AaAApAFwAbgAgACAAIAAgACAAIAAgACAAIAAgACAAIAAgACAAIAAgACAAIAAgACAAIAAgACAAIAAgACAAIAAgACAAIAAgACAAIAAgACAAIAAgACAAIAAgACAAIAAgACAAIAAgACAAIAAgACAAIAAgACAAIAAgACAAKQBcAG4AIAAgACAAIAAgACAAIAAgACAAIAAgACAAIAAgACAAIAAgACAAIAAgACAAIAAgACAAIAAgACAAIAAgACAAIAAgACAAIAAgACAAIAAgACAAIAAgACAAIAAgACAAIAAgACAAIAAgACAAIAApAFwAbgAgACAAIAAgACAAIAAgACAAIAAgACAAIAAgACAAIAAgACAAIAAgACAAIAAgACAAIAAgACAAIAAgACAAIAAgACAAIAAgACAAIAAgACAAIAAgACAAIAAgACAAIAAgACAAIAApACwAXABuACAAIAAgACAAIAAgACAAIAAgACAAIAAgACAAIAAgACAAIAAgACAAIAAgACAAIAAgACAAIAAgACAAIAAgACAAIAAgACAAIAAgACAAIAAgACAAIAAgACAAIAAgACAAIAAgAEgAUwBUAEEAQwBLACgAXwByAGUAcwBvAGwAdgBlAEgALAAgAEQAUgBPAFAAKABfAGgAbQBzADMALAAgACwAIAAxACkAKQBcAG4AIAAgACAAIAAgACAAIAAgACAAIAAgACAAIAAgACAAIAAgACAAIAAgACAAIAAgACAAIAAgACAAIAAgACAAIAAgACAAIAAgACAAIAAgACAAIAAgACAAIAAgACkAXABuACAAIAAgACAAIAAgACAAIAAgACAAIAAgACAAIAAgACAAIAAgACAAIAAgACAAIAAgACAAIAAgACAAIAAgACAAIAAgACAAIAAgACAAIAAgACAAKQAsAFwAbgAgACAAIAAgACAAIAAgACAAIAAgACAAIAAgACAAIAAgACAAIAAgACAAIAAgACAAIAAgACAAIAAgACAAIAAgACAAIAAgACAAIAAgACAAIAAgAF8AaABtAHMAMgA0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XABuACAAIAAgACAAIAAgACAAIABmAG4AUABhAHIAcwBlAFQAaQBtAGUATwBmAEQAYQB5ACwAIABMAEEATQBCAEQAQQAoAF8AdABpAG0AZQBPAGYARABhAHkALABcAG4AIAAgACAAIAAgACAAIAAgACAAIAAgACAASQBGACgASQBTAEUAUgBSAE8AUgAoAF8AdABpAG0AZQBPAGYARABhAHkAKQAsACAAewAjAFYAQQBMAFUARQAhACwAIAAjAFYAQQBMAFUARQAhACwAIAAjAFYAQQBMAFUARQAhAH0ALABcAG4AIAAgACAAIAAgACAAIAAgACAAIAAgACAAIAAgACAAIABMAEUAVAAoAFwAbgAgACAAIAAgACAAIAAgACAAIAAgACAAIAAgACAAIAAgACAAIAAgACAAXwB0AHIAaQBtAFQAbwBEACwAIABUAFIASQBNACgAXwB0AGkAbQBlAE8AZgBEAGEAeQApACwAXABuACAAIAAgACAAIAAgACAAIAAgACAAIAAgACAAIAAgACAAIAAgACAAIABJAEYAKABfAHQAcgBpAG0AVABvAEQAIAA9ACAAXAAiAFwAIgAsACAAewBcACIAXAAiACwAIABcACIAXAAiACwAIABcACIAXAAiAH0ALABcAG4AIAAgACAAIAAgACAAIAAgACAAIAAgACAAIAAgACAAIAAgACAAIAAgACAAIAAgACAATABFAFQAKABcAG4AIAAgACAAIAAgACAAIAAgACAAIAAgACAAIAAgACAAIAAgACAAIAAgACAAIAAgACAAIAAgACAAIABfAHAAYQByAHMAZQBkAFQAaQBtAGUATwBmAEQAYQB5ACwAIABJAEYAKABfAHMAdAByAGkAYwB0AEkAUwBPACwAIABmAG4AUABhAHIAcwBlAEkAUwBPACgAXwB0AGkAbQBlAE8AZgBEAGEAeQApACwAXABuACAAIAAgACAAIAAgACAAIAAgACAAIAAgACAAIAAgACAAIAAgACAAIAAgACAAIAAgACAAIAAgACAAIAAgACAAIABMAEUAVAAoAFwAbgAgACAAIAAgACAAIAAgACAAIAAgACAAIAAgACAAIAAgACAAIAAgACAAIAAgACAAIAAgACAAIAAgACAAIAAgACAAIAAgACAAIABfAGYAaQByAHMAdABDAGgAYQByACwAIABMAEUARgBUACgAXwB0AGkAbQBlAE8AZgBEAGEAeQApACwAXABuACAAIAAgACAAIAAgACAAIAAgACAAIAAgACAAIAAgACAAIAAgACAAIAAgACAAIAAgACAAIAAgACAAIAAgACAAIAAgACAAIAAgAF8AZABlAHQAZQBjAHQAUwB0AHkAbABlACwAIABJAEYAKABFAFgAQQBDAFQAKABfAGYAaQByAHMAdABDAGgAYQByACwAIABcACIAVABcACIAKQAsACAAMQAsACAALwAvACAASQBTAE8AIABTAHQAeQBsAGUAXABuACAAIAAgACAAIAAgACAAIAAgACAAIAAgACAAIAAgACAAIAAgACAAIAAgACAAIAAgACAAIAAgACAAIAAgACAAIAAgACAAIAAgACAAIAAgACAASQBGACgATgBPAFQAKABJAFMARQBSAFIATwBSACgAVgBBAEwAVQBFACgAXwBmAGkAcgBzAHQAQwBoAGEAcgApACkAKQAsACAAMgAsACAALwAvACAARwBlAG4AZQByAGEAbAAgAHMAdAB5AGwAZQBcAG4AIAAgACAAIAAgACAAIAAgACAAIAAgACAAIAAgACAAIAAgACAAIAAgACAAIAAgACAAIAAgACAAIAAgACAAIAAgACAAIAAgACAAIAAgACAAIAAgACAAIAAgADMAIAAvAC8AIABJAG4AdgBhAGwAaQBkAFwAbgAgACAAIAAgACAAIAAgACAAIAAgACAAIAAgACAAIAAgACAAIAAgACAAIAAgACAAIAAgACAAIAAgACAAIAAgACAAIAAgACAAIAAgACAAIAAgACkAXABuACAAIAAgACAAIAAgACAAIAAgACAAIAAgACAAIAAgACAAIAAgACAAIAAgACAAIAAgACAAIAAgACAAIAAgACAAIAAgACAAIAAgACkALABcAG4AIAAgACAAIAAgACAAIAAgACAAIAAgACAAIAAgACAAIAAgACAAIAAgACAAIAAgACAAIAAgACAAIAAgACAAIAAgACAAIAAgACAAUwBXAEkAVABDAEgAKABfAGQAZQB0AGUAYwB0AFMAdAB5AGwAZQAsAFwAbgAgACAAIAAgACAAIAAgACAAIAAgACAAIAAgACAAIAAgACAAIAAgACAAIAAgACAAIAAgACAAIAAgACAAIAAgACAAIAAgACAAIAAgACAAIAAgADEALAAgAGYAbgBQAGEAcgBzAGUASQBTAE8AKABfAHQAaQBtAGUATwBmAEQAYQB5ACkALABcAG4AIAAgACAAIAAgACAAIAAgACAAIAAgACAAIAAgACAAIAAgACAAIAAgACAAIAAgACAAIAAgACAAIAAgACAAIAAgACAAIAAgACAAIAAgACAAIAAyACwAIABmAG4AUABhAHIAcwBlAEcAZQBuAGUAcgBhAGwAKABfAHQAcgBpAG0AVABvAEQAKQAsAFwAbgAgACAAIAAgACAAIAAgACAAIAAgACAAIAAgACAAIAAgACAAIAAgACAAIAAgACAAIAAgACAAIAAgACAAIAAgACAAIAAgACAAIAAgACAAIAAgAHsAIwBOAC8AQQB9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CwAXABuAFwAbgAgACAAIAAgACAAIAAgACAAIAAgACAAIAAgACAAIAAgACAAIAAgACAAIAAgACAAIAAgACAAIAAgAEkARgAoAEkAUwBFAFIAUgBPAFIAKABJAE4ARABFAFgAKABfAHAAYQByAHMAZQBkAFQAaQBtAGUATwBmAEQAYQB5ACwAIAAxACwAIAAxACkAKQAsACAAewAjAFYAQQBMAFUARQAhACwAIAAjAFYAQQBMAFUARQAhACwAIAAjAFYAQQBMAFUARQAhAH0ALABcAG4AIAAgACAAIAAgACAAIAAgACAAIAAgACAAIAAgACAAIAAgACAAIAAgACAAIAAgACAAIAAgACAAIAAgACAAIAAgAEkARgAoAE4ATwBUACgAQwBIAFIATwBOAE8ALgBJAFMAXwBWAEEATABJAEQAXwBUAEkATQBFAF8ATwBGAF8ARABBAFkAKABfAHAAYQByAHMAZQBkAFQAaQBtAGUATwBmAEQAYQB5ACwAIABUAFIAVQBFACkAKQAsACAAewAjAE4AVQBNACEALAAgACMATgBVAE0AIQAsACAAIwBOAFUATQAhAH0ALABcAG4AIAAgACAAIAAgACAAIAAgACAAIAAgACAAIAAgACAAIAAgACAAIAAgACAAIAAgACAAIAAgACAAIAAgACAAIAAgACAAIAAgACAAXwBwAGEAcgBzAGUAZABUAGkAbQBlAE8AZgBEAGEAe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GUAeABwAHIAZQBzAHMAaQBvAG4ALAAgAEYATgAuAE4AVQBMAEwASQBGAFkAKABJAE4ARABFAFgAKABFAHgAcAByAGUAcwBzAGkAbwBuACwAIAAsACAAMQApACkALABcAG4AIAAgACAAIAAgACAAIAAgAF8AcgBvAHcAQwBvAHUAbgB0ACwAIABSAE8AVwBTACgAXwBlAHgAcAByAGUAcwBzAGkAbwBu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FAAYQByAHMAZQBUAGkAbQBlAE8AZgBEAGEAeQAoAEkATgBEAEUAWAAoAF8AZQB4AHAAcgBlAHMAcwBpAG8AbgAsACAAXwBjAHUAcgByACwAIAAxACkAKQBcAG4AIAAgACAAIAAgACAAIAAgACAAIAAgACAAIAAgACAAIAApAFwAbgAgACAAIAAgACAAIAAgACAAIAAgACAAIAApAFwAbgAgACAAIAAgACAAIAAgACAAKQAs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FQASQBNAEUAXwBPAEYAXwBEAEEAWQBcAG4AXABuAFAAYQByAHMAZQBzACAAYQAgAGYAbwByAG0AYQB0AHQAZQBkACAAdABpAG0AZQAgAG8AZgAgAGQAYQB5ACAAYQBzACAAYQAgAGQAZQBjAGkAbQBhAGwAIAB2AGEAbAB1AGU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WwAwAC4ALgAxAF0AIAB8ACAAVABpAG0AZQAgAG8AZgAgAGQAYQB5ACAAYQBzACAAZABlAGMAaQBtAGEAbAAgAGYAcgBhAGMAdABpAG8AbgAgAG8AZgAgAGEAIABkAGEAeQAuACAASQBtAHAAbABpAGMAaQB0AGwAeQAgAGUAcQB1AGkAdgBhAGwAZQBuAHQAIAB0AG8AIABFAHgAYwBlAGwAIABUAGkAbQBlACAAdgBhAGwAdQBl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HgAcAByAGUAcwBzAGkAbwBuACAAIAAgACAAIAAgACAAfAAgAHQAZQB4AHQAIAAgACAAfAAgAFQAaQBtAGUAIABpAG4AIABnAGUAbgBlAHIAYQBsACAAZgBvAHIAbQBhAHQAIABpAGUALgAgAGgAOgBtAG0AOgBzAHMALgAwADAAMAAgAEEATQAvAFAATQBcAG4AWwBSAGUAcQB1AGkAcgBlAEkAUwBPADgANgAwADEAXQAgAHwAIABzAHcAaQB0AGMAaAAgAHwAIABSAGUAcQB1AGkAcgBlACAAVABpAG0AZQBPAGYARABhAHkAIABpAHMAIABlAHgAcABsAGkAYwBpAHQAbAB5ACAAaQBuACAASQBTAE8AOAA2ADAAMQAgAGYAbwByAG0AYQB0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FQASQBNAEUAXwBPAEYAXwBEAEEAWQAoAFwAIgAxADIAOgAwADAAXAAiACkAXABuAFIAZQB0AHUAcgBuAHMAOgAgADAALgA1AFwAbgBcAG4AUABBAFIAUwBFAF8AVABJAE0ARQBfAE8ARgBfAEQAQQBZACgAXAAiADYAIABwAG0AXAAiACkAXABuAFIAZQB0AHUAcgBuAHMAOgAgADAALgA3ADUAXABuAFwAbgBQAEEAUgBTAEUAXwBUAEkATQBFAF8ATwBGAF8ARABBAFkAKABcACIAMgA0ADoAMAAwADoAMAAxAFwAIgAsACAAMQApAFwAbgBSAGUAdAB1AHIAbgBzADoAIAAjAE4AVQBNACEAIAAgAGkALgBlAC4AIAByAGEAbgBnAGUAIABpAHMAIAAwACAAdABvACAAMgA0ACAAaABvAHUAcgBzAC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FQASQBNAEUAXwBPAEYAXwBEAEEAWQAgAD0AIABMAEEATQBCAEQAQQAoAEUAeABwAHIAZQBzAHMAaQBvAG4ALAAgAFsAUgBlAHEAdQBpAHIAZQBJAFMATwA4ADYAMAAxAF0ALABcAG4AIAAgACAAIABMAEUAVAAoAFwAbgAgACAAIAAgACAAIAAgACAAXwBzAHQAcgBpAGMAdABJAFMATwAsACAARgBOAC4AQwBPAEUAUgBDAEUAKABSAGUAcQB1AGkAcgBlAEkAUwBPADgANgAwADEAKQAsAFwAbgAgACAAIAAgACAAIAAgACAAXABuACAAIAAgACAAIAAgACAAIABNAEEAUAAoAEYATgAuAE4AVQBMAEwASQBGAFkAKABFAHgAcAByAGUAcwBzAGkAbwBuACkALABcAG4AIAAgACAAIAAgACAAIAAgACAAIAAgACAATABBAE0AQgBEAEEAKABfAGUAbABlAG0AZQBuAHQALABcAG4AIAAgACAAIAAgACAAIAAgACAAIAAgACAAIAAgACAAIABMAEUAVAAoAFwAbgAgACAAIAAgACAAIAAgACAAIAAgACAAIAAgACAAIAAgACAAIAAgACAAXwBIAE0AUwAsACAAQwBIAFIATwBOAE8ALgBQAEEAUgBTAEUAXwBUAEkATQBFAF8ATwBGAF8ARABBAFkAXwBIAE0AUwAoAF8AZQBsAGUAbQBlAG4AdAAsACAAXwBzAHQAcgBpAGMAdABJAFMATwApACwAXABuACAAIAAgACAAIAAgACAAIAAgACAAIAAgACAAIAAgACAAIAAgACAAIABDAEgAUgBPAE4ATwAuAFQASQBNAEUAXwBPAEYAXwBEAEEAWQAoAF8ASABNAFM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UAEkATQBFAF8ATwBGAF8ARABBAFkAXABuAFwAbgBSAGUAdAB1AHIAbgBzACAAYQAgAGYAbwByAG0AYQB0AHQAZQBkACAAcwBlAHgAYQBnAGUAcwBpAG0AYQBsACAAYwBvAG0AcABsAGkAYwBhAHQAaQBvAG4AIABmAHIAbwBtACAAYQAgAGQAZQBjAGkAbQBhAGwAIAB0AGkAbQBlACAAbwBmACAAZABhAHkALgBcAG4AXABuAEEAcgByAGEAeQAgAGMAbwBtAHAAYQB0AGkAYgBsAGUAOgAgAFQAaQBtAGUATwBmAEQAYQB5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YAbwByAG0AYQB0AHQAZQBkACAAcwBlAHgAYQBnAGUAcwBpAG0AYQBsACAAcgBlAHAAcgBlAHMAZQBuAHQAYQB0AGkAbwBuACAAbwBmACAAdABpAG0AZQAgAG8AZgAg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pAG0AZQBPAGYARABhAHkAIAAgACAAIAAgACAAIAAgAHwAIABkAGUAYwBpAG0AYQBsACAAWwAwAC4ALgAxAF0AIAB8ACAAVABpAG0AZQAgAG8AZgAgAGQAYQB5ACAAYQBzACAAZABlAGMAaQBtAGEAbAAgAGYAcgBhAGMAdABpAG8AbgAgAG8AZgAgAGEAIABkAGEAeQAuACAASQBtAHAAbABpAGMAaQB0AHkAIABlAHEAdQBpAHYAYQBsAGUAbgB0ACAAdABvACAARQB4AGMAZQBsACAAVABpAG0AZQAuAFwAbgBbAE8AcAB0AGkAbwBuAHMAXQAgACAAIAAgACAAIAAgACAAfAAgAHQAZQB4AHQAIAAgACAAIAAgACAAIAAgACAAIAAgAHwAIABTAHQAcgBpAG4AZwAgAHcAaQB0AGgAIABlAGwAZQBtAGUAbgB0AHMAOgAgAFsAQwB8AEkAfABCAF0AWwBBAF0AWwBQAF0AWwBKAF0AWwBLAF0AWwBMAF0AWwBOAHwARgBdAFsATABvAHcATwByAGQAZQByAF0AWwAqAF0AWwAwAC0AOQBdAFwAbgAgACAAIAAgACAAIAAgACAAIAAgACAAIAAgACAAIAAgACAAfAAgACAAIAAgACAAIAAgACAAIAAgACAAIAAgACAAIAAgAHwAIAAgACAAQwAsACAASQAsACAAQgAgADoAIABDAGkAdgBpAGwALAAgAEkAUwBPADgANgAwADEAIABvAHIAIABCAGEAcwBpAGMAIABzAHQAeQBsAGUALgAgADIANAAgAGgAbwB1AHIAIABzAHQAeQBsAGUAIAB3AGgAZQBuACAAbgBvAHQAIABwAHIAZQBzAGUAbgB0AC4AXABuACAAIAAgACAAIAAgACAAIAAgACAAIAAgACAAIAAgACAAIAB8ACAAIAAgACAAIAAgACAAIAAgACAAIAAgACAAIAAgACAAfAAgACAAIAAgACAAIAAgACAAIAAgACAAIAAgADIANAAgAEgAbwB1AHIAOgAgAEgAOgBtAG0AOgBzAHMALgAwADAAMAAgACAAIAAgAFwAbgAgACAAIAAgACAAIAAgACAAIAAgACAAIAAgACAAIAAgACAAfAAgACAAIAAgACAAIAAgACAAIAAgACAAIAAgACAAIAAgAHwAIAAgACAAIAAgACAAIAAgACAAIAAgACAAIABDAGkAdgBpAGwAOgAgACAAIABoADoAbQBtADoAcwBzACAAQQBNAHwAUABNAFwAbgAgACAAIAAgACAAIAAgACAAIAAgACAAIAAgACAAIAAgACAAfAAgACAAIAAgACAAIAAgACAAIAAgACAAIAAgACAAIAAgAHwAIAAgACAAIAAgACAAIAAgACAAIAAgACAAIABJAFMATwA6ACAAIAAgACAAIABUAEgASAA6AG0AbQA6AHMAcwAuADAAMAAwAFwAbgAgACAAIAAgACAAIAAgACAAIAAgACAAIAAgACAAIAAgACAAfAAgACAAIAAgACAAIAAgACAAIAAgACAAIAAgACAAIAAgAHwAIAAgACAAIAAgACAAIAAgACAAIAAgACAAIABCAGEAcwBpAGMAOgAgACAAIABUAEgASABtAG0AcwBzAC4AMAAwADAAXABuACAAIAAgACAAIAAgACAAIAAgACAAIAAgACAAIAAgACAAIAB8ACAAIAAgACAAIAAgACAAIAAgACAAIAAgACAAIAAgACAAfAAgACAAIAAgACAAIAAgACAAIABBACAAOgAgAEQAaQBzAHAAbABhAHkAIAAyADQAOgAwADAAIAB0AG8AIAByAGUAcAByAGUAcwBlAG4AdAAgAG0AaQBkAG4AaQBnAGgAdAAgAHQAaABlACAAbgBlAHgAdAAgAGQAYQB5AC4AXABuACAAIAAgACAAIAAgACAAIAAgACAAIAAgACAAIAAgACAAIAB8ACAAIAAgACAAIAAgACAAIAAgACAAIAAgACAAIAAgACAAfAAgACAAIAAgACAAIAAgACAAIAAgACAAIAAgAE4AbwB0ACAAYQBwAHAAbABpAGMAYQBiAGwAZQAgAHQAbwAgAEMAaQB2AGkAbAAgAHMAdAB5AGwAZQAuAFwAbgAgACAAIAAgACAAIAAgACAAIAAgACAAIAAgACAAIAAgACAAfAAgACAAIAAgACAAIAAgACAAIAAgACAAIAAgACAAIAAgAHwAIAAgACAAIAAgACAAIAAgACAAUAAgADoAIABQAGEAZAAgAGgAbwB1AHIAcwAgAHcAaQB0AGgAIABsAGUAYQBkAGkAbgBnACAAegBlAHIAbwAgAGYAbwByACAAMgA0ACAASABvAHUAcgAgAGEAbgBkACAAQwBpAHYAaQBsACAAcwB0AHkAbABlAHMALgBcAG4AIAAgACAAIAAgACAAIAAgACAAIAAgACAAIAAgACAAIAAgAHwAIAAgACAAIAAgACAAIAAgACAAIAAgACAAIAAgACAAIAB8ACAAIAAgACAAIAAgACAAIAAgACAAIAAgACAASQBTAE8AOAA2ADAAMQAgAGEAbgBkACAAQgBhAHMAaQBjACAAcwB0AHkAbABlAHMAIABhAGwAdwBhAHkAcwAgAHAAYQBkACAAdwBpAHQAaAAgAGwAZQBhAGQAaQBuAGcAIAB6AGUAcgBvAC4AXABuACAAIAAgACAAIAAgACAAIAAgACAAIAAgACAAIAAgACAAIAB8ACAAIAAgACAAIAAgACAAIAAgACAAIAAgACAAIAAgACAAfAAgACAAIAAgACAAIAAgACAAIABKACAAOgAgAEQAbwB0AHQAZQBkACAAcwB0AHkAbABlACAAQQAuAE0ALgB8AFAALgBNAC4AIABBAHAAcABsAGkAYwBhAGIAbABlACAAdABvACAAQwBpAHYAaQBsACAAcwB0AHkAbABlAC4AXABuACAAIAAgACAAIAAgACAAIAAgACAAIAAgACAAIAAgACAAIAB8ACAAIAAgACAAIAAgACAAIAAgACAAIAAgACAAIAAgACAAfAAgACAAIAAgACAAIAAgACAAIABLACAAOgAgAE4AbwAgAHMAcABhAGMAZQAgAHAAcgBlAGMAZQBkAGkAbgBnACAAQQBNAHwAUABNAC4AIABBAHAAcABsAGkAYwBhAGIAbABlACAAdABvACAAQwBpAHYAaQBsACAAcwB0AHkAbABlAC4AXABuACAAIAAgACAAIAAgACAAIAAgACAAIAAgACAAIAAgACAAIAB8ACAAIAAgACAAIAAgACAAIAAgACAAIAAgACAAIAAgACAAfAAgACAAIAAgACAAIAAgACAAIABMACAAOgAgAEwAbwB3AGUAcgAgAGMAYQBzAGUAIABhAG0AfABwAG0ALgAgAEEAcABwAGwAaQBjAGEAYgBsAGUAIAB0AG8AIABDAGkAdgBpAGwAIABzAHQAeQBsAGUALgBcAG4AIAAgACAAIAAgACAAIAAgACAAIAAgACAAIAAgACAAIAAgAHwAIAAgACAAIAAgACAAIAAgACAAIAAgACAAIAAgACAAIAB8ACAAIAAgACAAIAAgAE4ALAAgAEYAIAA6ACAATwB2AGUAcgByAGkAZABlACAAcgBvAHUAbgBkAGkAbgBnACAAYgBlAGgAYQB2AGkAbwB1AHIALgBcAG4AIAAgACAAIAAgACAAIAAgACAAIAAgACAAIAAgACAAIAAgAHwAIAAgACAAIAAgACAAIAAgACAAIAAgACAAIAAgACAAIAB8ACAAIAAgACAAIAAgACAAIAAgACAAIAAgACAARABlAGYAYQB1AGwAdAAgAG0AZQB0AGgAbwBkACAAcgBvAHUAbgBkAHMAIAB0AG8AIABuAGUAYQByAGUAcwB0ACAAcwBlAGMAbwBuAGQAIABhAG4AZAAgAHQAaABlAG4AIAB0AHIAdQBuAGMAYQB0AGUAcwAgAHQAbwAgAGwAbwB3ACAAbwByAGQAZQByACAAYwBvAG0AcABvAG4AZQBuAHQALgBcAG4AIAAgACAAIAAgACAAIAAgACAAIAAgACAAIAAgACAAIAAgAHwAIAAgACAAIAAgACAAIAAgACAAIAAgACAAIAAgACAAIAB8ACAAIAAgACAAIAAgACAAIAAgACAAIAAgACAATgA6ACAAYQBsAHcAYQB5AHMAIAByAG8AdQBuAGQAIAB0AG8AIABuAGUAYQByAGUAcwB0AC4AXABuACAAIAAgACAAIAAgACAAIAAgACAAIAAgACAAIAAgACAAIAB8ACAAIAAgACAAIAAgACAAIAAgACAAIAAgACAAIAAgACAAfAAgACAAIAAgACAAIAAgACAAIAAgACAAIAAgAEYAOgAgAGEAbAB3AGEAeQBzACAAcgBvAHUAbgBkACAAZABvAHcAbgAuAFwAbgAgACAAIAAgACAAIAAgACAAIAAgACAAIAAgACAAIAAgACAAfAAgACAAIAAgACAAIAAgACAAIAAgACAAIAAgACAAIAAgAHwAIAAgAEwAbwB3AE8AcgBkAGUAcgAgADoAIABMAG8AdwAgAG8AcgBkAGUAcgAgAGMAbwBtAHAAbwBuAGUAbgB0AC4AIABVAHAAcABlAHIAIABjAGEAcwBlACAAdABvACAAcwBlAHQAIABlAHgAcABsAGkAYwBpAHQAbAB5AC4AIABMAG8AdwBlAHIAIABjAGEAcwBlACAAYQBsAGwAbwB3AHMAIABmAGwAbwBhAHQAaQBuAGcAXABuACAAIAAgACAAIAAgACAAIAAgACAAIAAgACAAIAAgACAAIAB8ACAAIAAgACAAIAAgACAAIAAgACAAIAAgACAAIAAgACAAfAAgACAAIAAgACAAIAAgACAAIAAgACAAIAAgAGYAcgBvAG0AIABlAHgAcAByAGUAcwBzAGkAbgBnACAAaQBuACAAdABoAGUAIABnAGkAdgBlAG4AIABjAG8AbQBwAG8AbgBlAG4AdAAgAGQAbwB3AG4AIAB0AG8AIABzAGUAYwBvAG4AZABzACAAYQBzACAAbgBlAGUAZABlAGQALgBcAG4AIAAgACAAIAAgACAAIAAgACAAIAAgACAAIAAgACAAIAAgAHwAIAAgACAAIAAgACAAIAAgACAAIAAgACAAIAAgACAAIAB8ACAAIAAgACAAIAAgACAAIAAgACAAIAAgACAAVABhAGsAZQBzACAAdABoAGUAIABmAG8AbABsAG8AdwBpAG4AZwA6AFwAbgAgACAAIAAgACAAIAAgACAAIAAgACAAIAAgACAAIAAgACAAfAAgACAAIAAgACAAIAAgACAAIAAgACAAIAAgACAAIAAgAHwAIAAgACAAIAAgACAAIAAgACAAIAAgACAAIABIACwAIABoACAAOgAgAEgAbwB1AHIAXABuACAAIAAgACAAIAAgACAAIAAgACAAIAAgACAAIAAgACAAIAB8ACAAIAAgACAAIAAgACAAIAAgACAAIAAgACAAIAAgACAAfAAgACAAIAAgACAAIAAgACAAIAAgACAAIAAgAE0ALAAgAG0AIAA6ACAATQBpAG4AdQB0AGUAXABuACAAIAAgACAAIAAgACAAIAAgACAAIAAgACAAIAAgACAAIAB8ACAAIAAgACAAIAAgACAAIAAgACAAIAAgACAAIAAgACAAfAAgACAAIAAgACAAIAAgACAAIAAgACAAIAAgAFMALAAgAHMAIAA6ACAAUwBlAGMAbwBuAGQAIABcAG4AIAAgACAAIAAgACAAIAAgACAAIAAgACAAIAAgACAAIAAgAHwAIAAgACAAIAAgACAAIAAgACAAIAAgACAAIAAgACAAIAB8ACAAIAAgACAAIAAgACAAIAAgACoAIAA6ACAAQQBsAGwAbwB3AHMAIABmAGwAbwBhAHQAaQBuAGcAIABkAG8AdwBuACAAdABoAGUAIABsAG8AdwBlAHMAdAAgAG8AcgBkAGUAcgAgAGMAbwBtAHAAbwBuAGUAbgB0ACAAbgBlAGUAZABlAGQALAAgAGkAbgBjAGwAdQBkAGkAbgBnACAAdABoAGUAIABtAGEAeABpAG0AdQBtACAAcAByAGUAYwBpAHMAaQBvAG4AXABuACAAIAAgACAAIAAgACAAIAAgACAAIAAgACAAIAAgACAAIAB8ACAAIAAgACAAIAAgACAAIAAgACAAIAAgACAAIAAgACAAfAAgACAAIAAgACAAIAAgACAAIAAgACAAIAAgAG8AZgAgAHQAaABlACAAcwB0AHkAbABlACAAZgBvAHIAIABzAGUAYwBvAG4AZABzAC4AXABuACAAIAAgACAAIAAgACAAIAAgACAAIAAgACAAIAAgACAAIAB8ACAAIAAgACAAIAAgACAAIAAgACAAIAAgACAAIAAgACAAfAAgACAAIAAgACAAIAAgADAALQA5ACAAOgAgAEQAZQBjAGkAbQBhAGwAIABwAGwAYQBjAGUAcwAgAGYAbwByACAAcwBlAGMAbwBuAGQAcwAuACAASQBmACAATABvAHcATwByAGQAZQByACAAbgBvAHQAIABzAHUAcABwAGwAaQBlAGQALAAgAHQAaABlAG4AIABpAG0AcABsAGkAYwBpAHQAbAB5ACAATABvAHcATwByAGQAZQByACAAaQBzACAAJwBzACcALgBcAG4AIAAgACAAIAAgACAAIAAgACAAIAAgACAAIAAgACAAIAAgAHwAIAAgACAAIAAgACAAIAAgACAAIAAgACAAIAAgACAAIAB8ACAAIAAgACAAIAAgACAAIAAgACAAIAAgACAATgBvAHQAIABhAHAAcABsAGkAYwBhAGIAbABlACAAdABvACAAQwBpAHYAaQBsACAAcwB0AHkAbABl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VABJAE0ARQBfAE8ARgBfAEQAQQBZACgAMAAuADIANQApAFwAbgBSAGUAdAB1AHIAbgBzADoAIAA2ADoAMAAwAFwAbgBcAG4ARgBPAFIATQBBAFQAXwBUAEkATQBFAF8ATwBGAF8ARABBAFkAKAAwAC4ANwA1ACwAIABcACIAQwBQAEwAXAAiACkAXABuAFIAZQB0AHUAcgBuAHMAOgAgADAANgA6ADAAMAAgAHAAbQBcAG4AXABuAEYATwBSAE0AQQBUAF8AVABJAE0ARQBfAE8ARgBfAEQAQQBZACgAMAAuADYANwA0ADcALAAgAFwAIgBJAE0AXAAiACkAXABuAFIAZQB0AHUAcgBuAHMAOgAgAFQAMQA2ADoAMQAxAFwAbgBcAG4ARgBPAFIATQBBAFQAXwBUAEkATQBFAF8ATwBGAF8ARABBAFkAKAAxACkAXABuAFIAZQB0AHUAcgBuAHMAOgAgADAAOgAwADAAXABuAFwAbgBGAE8AUgBNAEEAVABfAFQASQBNAEUAXwBPAEYAXwBEAEEAWQAoADEALAAgAFwAIgBBAFwAIgApAFwAbgBSAGUAdAB1AHIAbgBzADoAIAAyADQAOgAwAD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VABJAE0ARQBfAE8ARgBfAEQAQQBZACAAPQAgAEwAQQBNAEIARABBACgAVABpAG0AZQBPAGYARABhAHkALAAgAFsATwBwAHQAaQBvAG4AcwBdACwAXABuACAAIAAgACAATABFAFQAKABcAG4AIAAgACAAIAAgACAAIAAgAF8AbwBwAHQAaQBvAG4AUwBlAHQALAAgAF8ARgBPAFIATQBBAFQAXwBUAEkATQBFAF8ATwBGAF8ARABBAFkAXwBPAFAAVABJAE8ATgBTACgATwBwAHQAaQBvAG4AcwAsACAARgBBAEwAUwBFACkALABcAG4AIAAgACAAIAAgACAAIAAgAFwAbgAgACAAIAAgACAAIAAgACAATQBBAFAAKABGAE4ALgBOAFUATABMAEkARgBZACgAVABpAG0AZQBPAGYARABhAHkAKQAsAFwAbgAgACAAIAAgACAAIAAgACAAIAAgACAAIABMAEEATQBCAEQAQQAoAF8AZQBsAGUAbQBlAG4AdAAsAFwAbgAgACAAIAAgACAAIAAgACAAIAAgACAAIAAgACAAIAAgAEwARQBUACgAXABuACAAIAAgACAAIAAgACAAIAAgACAAIAAgACAAIAAgACAAIAAgACAAIABfAEQAVAAsACAAXwBGAE8AUgBNAEEAVABfAFQASQBNAEUAXwBPAEYAXwBEAEEAWQAoAF8AZQBsAGUAbQBlAG4AdAAsACAAXwBvAHAAdABpAG8AbgBTAGUAdAApACwAXABuACAAIAAgACAAIAAgACAAIAAgACAAIAAgACAAIAAgACAAIAAgACAAIABJAE4ARABFAFgAKABfAEQAVAAsACAAMQAsACAAMgApAFwAbgAgACAAIAAgACAAIAAgACAAIAAgACAAIAAgACAAIAAgACkAXABuACAAIAAgACAAIAAgACAAIAAgACAAIAAgACkAXABuACAAIAAgACAAIAAgACAAIAApAFwAbgAgACAAIAAgACkAXABuACkAOwBcAG4AXABuAF8ARgBPAFIATQBBAFQAXwBUAEkATQBFAF8ATwBGAF8ARABBAFkAXwBPAFAAVABJAE8ATgBTACAAPQAgAEwAQQBNAEIARABBACgAXwBvAHAAdABpAG8AbgBzACwAIABfAGEAbABsAG8AdwBEAGEAeQBSAGUAcwBvAGwAdQB0AGkAbwBuACwAXABuACAAIAAgACAATABFAFQAKABcAG4AIAAgACAAIAAgACAAIAAgAF8AbwBwAHQAaQBvAG4AcwAxACwAIABGAE4ALgBOAFUATABMAEkARgBZACgAXwBvAHAAdABpAG8AbgBzACkALABcAG4AIAAgACAAIAAgACAAIAAgAF8AcwB0AHkAbABlACwAIABMAEUARgBUACgARgBOAC4AUwBJAEYAVABfAEYATwBSAF8AQwBIAEEAUgBTACgAXwBvAHAAdABpAG8AbgBzADEALAAgAFwAIgBDAEkAQgBcACIAKQApACwAXABuACAAIAAgACAAIAAgACAAIABfAG0AaQBkAG4AaQBnAGgAdABDAGUAaQBsAGkAbgBnACwAIABJAEYARQBSAFIATwBSACgAUwBFAEEAUgBDAEgAKABcACIAQQBcACIALAAgAF8AbwBwAHQAaQBvAG4AcwAxACkALAAgADAAKQAgAD4AIAAwACwAXABuACAAIAAgACAAIAAgACAAIABfAHAAYQBkAGQAaQBuAGcALAAgAEkARgBFAFIAUgBPAFIAKABTAEUAQQBSAEMASAAoAFwAIgBQAFwAIgAsACAAXwBvAHAAdABpAG8AbgBzADEAKQAsACAAMAApACAAPgAgADAALABcAG4AIAAgACAAIAAgACAAIAAgAF8AYQBtAHAAbQBEAG8AdAB0AGUAZAAsACAASQBGAEUAUgBSAE8AUgAoAFMARQBBAFIAQwBIACgAXAAiAEoAXAAiACwAIABfAG8AcAB0AGkAbwBuAHMAMQApACwAIAAwACkAIAA+ACAAMAAsAFwAbgAgACAAIAAgACAAIAAgACAAXwBhAG0AcABtAEMAbwBuAGQAZQBuAHMAZQAsACAASQBGAEUAUgBSAE8AUgAoAFMARQBBAFIAQwBIACgAXAAiAEsAXAAiACwAIABfAG8AcAB0AGkAbwBuAHMAMQApACwAIAAwACkAIAA+ACAAMAAsAFwAbgAgACAAIAAgACAAIAAgACAAXwBhAG0AcABtAEwAbwB3AGUAcgAsACAASQBGAEUAUgBSAE8AUgAoAFMARQBBAFIAQwBIACgAXAAiAEwAXAAiACwAIABfAG8AcAB0AGkAbwBuAHMAMQApACwAIAAwACkAIAA+ACAAMAAsAFwAbgBcAG4AIAAgACAAIAAgACAAIAAgAF8AcgBvAHUAbgBkAGkAbgBnAE8AdgBlAHIAcgBpAGQAZQAsACAATABFAFQAKABcAG4AIAAgACAAIAAgACAAIAAgACAAIAAgACAAXwByACwAIABMAEUARgBUACgARgBOAC4AUwBJAEYAVABfAEYATwBSAF8AQwBIAEEAUgBTACgAXwBvAHAAdABpAG8AbgBzADEALAAgAFwAIgBOAEYAXAAiACkAKQAsAFwAbgAgACAAIAAgACAAIAAgACAAIAAgACAAIABTAFcASQBUAEMASAAoAF8AcgAsAFwAbgAgACAAIAAgACAAIAAgACAAIAAgACAAIAAgACAAIAAgAFwAIgBOAFwAIgAsACAAMQAsAFwAbgAgACAAIAAgACAAIAAgACAAIAAgACAAIAAgACAAIAAgAFwAIgBGAFwAIgAsACAALQAxACwAXABuACAAIAAgACAAIAAgACAAIAAgACAAIAAgACAAIAAgACAAMABcAG4AIAAgACAAIAAgACAAIAAgACAAIAAgACAAKQBcAG4AIAAgACAAIAAgACAAIAAgACkALABcAG4AXABuACAAIAAgACAAIAAgACAAIAAvAC8AIAAtADIAIAAgADoAIABkAGUAZgBhAHUAbAB0ACAAZgBvAHIAIABzAHQAeQBsAGUAXABuACAAIAAgACAAIAAgACAAIAAvAC8AIAAtADEAIAAgADoAIABmAGwAbwBhAHQAaQBuAGcAIABhAHMAIABkAGUAZgBpAG4AZQBkACAAaQBuACAAcwB0AHkAbABlAFwAbgAgACAAIAAgACAAIAAgACAALwAvACAAWwBuAF0AIAA6ACAAcAByAGUAYwBpAHMAaQBvAG4AIABsAGkAbQBpAHQAXABuACAAIAAgACAAIAAgACAAIABfAHMAZQBjAG8AbgBkAFAAcgBlAGMAaQBzAGkAbwBuACwAIABMAEUAVAAoAFwAbgAgACAAIAAgACAAIAAgACAAIAAgACAAIABfAHAAQwBoAGEAcgAsACAATABFAEYAVAAoAEYATgAuAFMASQBGAFQAXwBGAE8AUgBfAEMASABBAFIAUwAoAF8AbwBwAHQAaQBvAG4AcwAxACwAIABcACIAKgAwADEAMgAzADQANQA2ADcAOAA5AFwAIgApACkALABcAG4AIAAgACAAIAAgACAAIAAgACAAIAAgACAAUwBXAEkAVABDAEgAKABfAHAAQwBoAGEAcgAsAFwAbgAgACAAIAAgACAAIAAgACAAIAAgACAAIAAgACAAIAAgAFwAIgBcACIALAAgAC0AMgAsAFwAbgAgACAAIAAgACAAIAAgACAAIAAgACAAIAAgACAAIAAgAFwAIgAqAFwAIgAsACAALQAxACwAXABuACAAIAAgACAAIAAgACAAIAAgACAAIAAgACAAIAAgACAAVgBBAEwAVQBFACgAXwBwAEMAaABhAHIAKQBcAG4AIAAgACAAIAAgACAAIAAgACAAIAAgACAAKQBcAG4AIAAgACAAIAAgACAAIAAgACkALABcAG4AIAAgACAAIAAgACAAIAAgAFwAbgAgACAAIAAgACAAIAAgACAAXwBsAG8AdwBPAHIAZABlAHIAQwBoAGEAcgBzACwAIABJAEYAKABfAGEAbABsAG8AdwBEAGEAeQBSAGUAcwBvAGwAdQB0AGkAbwBuACwAIABcACIARABIAE0AUwBcACIALAAgAFwAIgBIAE0AUwBcACIAKQAsAFwAbgAgACAAIAAgACAAIAAgACAAXwBsAG8AdwBDAGgAYQByACwAIABMAEUARgBUACgARgBOAC4AUwBJAEYAVABfAEYATwBSAF8AQwBIAEEAUgBTACgAXwBvAHAAdABpAG8AbgBzADEALAAgAF8AbABvAHcATwByAGQAZQByAEMAaABhAHIAcwApACkALABcAG4AIAAgACAAIAAgACAAIAAgAF8AbABvAHcATwByAGQAZQByACwAIABTAFcASQBUAEMASAAoAF8AbABvAHcAQwBoAGEAcgAsAFwAbgAgACAAIAAgACAAIAAgACAAIAAgACAAIABcACIARABcACIALAAgADEALABcAG4AIAAgACAAIAAgACAAIAAgACAAIAAgACAAXAAiAEgAXAAiACwAIAAyACwAXABuACAAIAAgACAAIAAgACAAIAAgACAAIAAgAFwAIgBNAFwAIgAsACAAMwAsAFwAbgAgACAAIAAgACAAIAAgACAAIAAgACAAIABcACIAUwBcACIALAAgADQALABcAG4AIAAgACAAIAAgACAAIAAgACAAIAAgACAAMABcAG4AIAAgACAAIAAgACAAIAAgACkALABcAG4AIAAgACAAIAAgACAAIAAgAF8AbABvAHcARgBpAHgAZQBkACwAIABJAEYAKABfAGwAbwB3AE8AcgBkAGUAcgAgAD0AIAAwACwAXABuACAAIAAgACAAIAAgACAAIAAgACAAIAAgAF8AcwBlAGMAbwBuAGQAUAByAGUAYwBpAHMAaQBvAG4AIAA8AD4AIAAtADEALABcAG4AIAAgACAAIAAgACAAIAAgACAAIAAgACAAQwBPAEQARQAoAF8AbABvAHcAQwBoAGEAcgApACAAPAAgADEAMAAwAFwAbgAgACAAIAAgACAAIAAgACAAKQAsAFwAbgBcAG4AIAAgACAAIAAgACAAIAAgAEgAUwBUAEEAQwBLACgAXABuACAAIAAgACAAIAAgACAAIAAgACAAIAAgAF8AcwB0AHkAbABlACwAXABuACAAIAAgACAAIAAgACAAIAAgACAAIAAgAF8AbQBpAGQAbgBpAGcAaAB0AEMAZQBpAGwAaQBuAGcALAAgAF8AbABvAHcATwByAGQAZQByACwAIABfAGwAbwB3AEYAaQB4AGUAZAAsAFwAbgAgACAAIAAgACAAIAAgACAAIAAgACAAIABfAHMAZQBjAG8AbgBkAFAAcgBlAGMAaQBzAGkAbwBuACwAIABfAHIAbwB1AG4AZABpAG4AZwBPAHYAZQByAHIAaQBkAGUALABcAG4AIAAgACAAIAAgACAAIAAgACAAIAAgACAAXwBwAGEAZABkAGkAbgBnACwAIABfAGEAbQBwAG0ARABvAHQAdABlAGQALAAgAF8AYQBtAHAAbQBDAG8AbgBkAGUAbgBzAGUALAAgAF8AYQBtAHAAbQBMAG8AdwBlAHIAXABuACAAIAAgACAAIAAgACAAIAApAFwAbgAgACAAIAAgACkAXABuACkAOwBcAG4AXABuAF8ARgBPAFIATQBBAFQAXwBUAEkATQBFAF8ATwBGAF8ARABBAFkAIAA9ACAATABBAE0AQgBEAEEAKABfAHQAaQBtAGUATwBmAEQAYQB5ACwAIABfAG8AcAB0AGkAbwBuAFMAZQB0ACwAXABuACAAIAAgACAASQBGACgASQBTAEUAUgBSAE8AUgAoAF8AdABpAG0AZQBPAGYARABhAHkAKQAsACAASABTAFQAQQBDAEsAKAAwACwAIABfAHQAaQBtAGUATwBmAEQAYQB5ACAAKgAgAHsAMQB9ACkALABcAG4AIAAgACAAIAAgACAAIAAgAEkARgAoAF8AdABpAG0AZQBPAGYARABhAHkAIAA9ACAAXAAiAFwAIgAsACAAewAwACwAIABcACIAXAAiAH0ALABcAG4AIAAgACAAIAAgACAAIAAgACAAIAAgACAASQBGACgATgBPAFQAKABJAFMATgBVAE0AQgBFAFIAKABfAHQAaQBtAGUATwBmAEQAYQB5ACkAKQAsACAASABTAFQAQQBDAEsAKAAwACwAIAB7ACMAVgBBAEwAVQBFACEAfQApACwAXABuACAAIAAgACAAIAAgACAAIAAgACAAIAAgACAAIAAgACAATABFAFQAKABcAG4AIAAgACAAIAAgACAAIAAgACAAIAAgACAAIAAgACAAIAAgACAAIAAgAF8AcwB0AHkAbABlACwAIABJAE4ARABFAFgAKABfAG8AcAB0AGkAbwBuAFMAZQB0ACwAIAAxACwAIAAxACkALABcAG4AIAAgACAAIAAgACAAIAAgACAAIAAgACAAIAAgACAAIAAgACAAIAAgAF8AbQBpAGQAbgBpAGcAaAB0AEMAZQBpAGwAaQBuAGcALAAgAEkATgBEAEUAWAAoAF8AbwBwAHQAaQBvAG4AUwBlAHQALAAgADEALAAgADIAKQAsAFwAbgAgACAAIAAgACAAIAAgACAAIAAgACAAIAAgACAAIAAgACAAIAAgACAAXwBsAG8AdwBPAHIAZABlAHIALAAgAEkATgBEAEUAWAAoAF8AbwBwAHQAaQBvAG4AUwBlAHQALAAgADEALAAgADMAKQAsAFwAbgAgACAAIAAgACAAIAAgACAAIAAgACAAIAAgACAAIAAgACAAIAAgACAAXwBsAG8AdwBGAGkAeABlAGQALAAgAEkATgBEAEUAWAAoAF8AbwBwAHQAaQBvAG4AUwBlAHQALAAgADEALAAgADQAKQAsAFwAbgAgACAAIAAgACAAIAAgACAAIAAgACAAIAAgACAAIAAgACAAIAAgACAAXwBzAGUAYwBvAG4AZABQAHIAZQBjAGkAcwBpAG8AbgAsACAASQBOAEQARQBYACgAXwBvAHAAdABpAG8AbgBTAGUAdAAsACAAMQAsACAANQApACwAXABuACAAIAAgACAAIAAgACAAIAAgACAAIAAgACAAIAAgACAAIAAgACAAIABfAHIAbwB1AG4AZABpAG4AZwBPAHYAZQByAHIAaQBkAGUALAAgAEkATgBEAEUAWAAoAF8AbwBwAHQAaQBvAG4AUwBlAHQALAAgADEALAAgADYAKQAsAFwAbgBcAG4AIAAgACAAIAAgACAAIAAgACAAIAAgACAAIAAgACAAIAAgACAAIAAgAF8AYwBvAG0AcABvAG4AZQBuAHQAcwAsACAAUwBXAEkAVABDAEgAKABfAHMAdAB5AGwAZQAsAFwAbgAgACAAIAAgACAAIAAgACAAIAAgACAAIAAgACAAIAAgACAAIAAgACAAIAAgACAAIABcACIAXAAiACwAIABfAFQASQBNAEUAXwBPAEYAXwBEAEEAWQBfAEMATwBNAFAATwBOAEUATgBUAFMAXwAyADQASABSACgAXwB0AGkAbQBlAE8AZgBEAGEAeQAsAFwAbgAgACAAIAAgACAAIAAgACAAIAAgACAAIAAgACAAIAAgACAAIAAgACAAIAAgACAAIAAgACAAIAAgACAAIAAgACAAXwBtAGkAZABuAGkAZwBoAHQAQwBlAGkAbABpAG4AZwAsACAAXwBsAG8AdwBPAHIAZABlAHIALAAgAF8AbABvAHcARgBpAHgAZQBkACwAXABuACAAIAAgACAAIAAgACAAIAAgACAAIAAgACAAIAAgACAAIAAgACAAIAAgACAAIAAgACAAIAAgACAAIAAgACAAIABfAHMAZQBjAG8AbgBkAFAAcgBlAGMAaQBzAGkAbwBuACwAIABfAHIAbwB1AG4AZABpAG4AZwBPAHYAZQByAHIAaQBkAGUAXABuACAAIAAgACAAIAAgACAAIAAgACAAIAAgACAAIAAgACAAIAAgACAAIAAgACAAIAAgACkALABcAG4AIAAgACAAIAAgACAAIAAgACAAIAAgACAAIAAgACAAIAAgACAAIAAgACAAIAAgACAAXAAiAEMAXAAiACwAIABfAFQASQBNAEUAXwBPAEYAXwBEAEEAWQBfAEMATwBNAFAATwBOAEUATgBUAFMAXwBDAEkAVgBJAEwAKABfAHQAaQBtAGUATwBmAEQAYQB5ACwAXABuACAAIAAgACAAIAAgACAAIAAgACAAIAAgACAAIAAgACAAIAAgACAAIAAgACAAIAAgACAAIAAgACAAIAAgACAAIABfAGwAbwB3AE8AcgBkAGUAcgAsACAAXwBsAG8AdwBGAGkAeABlAGQALAAgAF8AcgBvAHUAbgBkAGkAbgBnAE8AdgBlAHIAcgBpAGQAZQBcAG4AIAAgACAAIAAgACAAIAAgACAAIAAgACAAIAAgACAAIAAgACAAIAAgACAAIAAgACAAKQAsAFwAbgAgACAAIAAgACAAIAAgACAAIAAgACAAIAAgACAAIAAgACAAIAAgACAAIAAgACAAIABfAFQASQBNAEUAXwBPAEYAXwBEAEEAWQBfAEMATwBNAFAATwBOAEUATgBUAFMAXwBJAFMATwAoAF8AdABpAG0AZQBPAGYARABhAHkALABcAG4AIAAgACAAIAAgACAAIAAgACAAIAAgACAAIAAgACAAIAAgACAAIAAgACAAIAAgACAAIAAgACAAIAAgACAAIAAgAF8AbQBpAGQAbgBpAGcAaAB0AEMAZQBpAGwAaQBuAGcALAAgAF8AbABvAHcATwByAGQAZQByACwAIABfAGwAbwB3AEYAaQB4AGUAZAAsAFwAbgAgACAAIAAgACAAIAAgACAAIAAgACAAIAAgACAAIAAgACAAIAAgACAAIAAgACAAIAAgACAAIAAgACAAIAAgACAAXwBzAGUAYwBvAG4AZABQAHIAZQBjAGkAcwBpAG8AbgAsACAAXwByAG8AdQBuAGQAaQBuAGcATwB2AGUAcgByAGkAZABlAFwAbgAgACAAIAAgACAAIAAgACAAIAAgACAAIAAgACAAIAAgACAAIAAgACAAIAAgACAAIAApAFwAbgAgACAAIAAgACAAIAAgACAAIAAgACAAIAAgACAAIAAgACAAIAAgACAAKQAsAFwAbgAgACAAIAAgACAAIAAgACAAIAAgACAAIAAgACAAIAAgACAAIAAgACAAXABuACAAIAAgACAAIAAgACAAIAAgACAAIAAgACAAIAAgACAAIAAgACAAIABJAEYAKABSAE8AVwBTACgAXwBjAG8AbQBwAG8AbgBlAG4AdABzACkAIAA9ACAAMQAsACAASABTAFQAQQBDAEsAKAAwACwAIABJAE4ARABFAFgAKABfAGMAbwBtAHAAbwBuAGUAbgB0AHMALAAgADEALAAgADEAKQAgACoAIAB7ADEAfQApACwAXABuACAAIAAgACAAIAAgACAAIAAgACAAIAAgACAAIAAgACAAIAAgACAAIAAgACAAIAAgAEwARQBUACgAXABuACAAIAAgACAAIAAgACAAIAAgACAAIAAgACAAIAAgACAAIAAgACAAIAAgACAAIAAgACAAIAAgACAAXwBwAGEAZABkAGkAbgBnACwAIABJAE4ARABFAFgAKABfAG8AcAB0AGkAbwBuAFMAZQB0ACwAIAAxACwAIAA3ACkALABcAG4AIAAgACAAIAAgACAAIAAgACAAIAAgACAAIAAgACAAIAAgACAAIAAgACAAIAAgACAAIAAgACAAIABfAGEAbQBwAG0ARABvAHQAdABlAGQALAAgAEkATgBEAEUAWAAoAF8AbwBwAHQAaQBvAG4AUwBlAHQALAAgADEALAAgADgAKQAsAFwAbgAgACAAIAAgACAAIAAgACAAIAAgACAAIAAgACAAIAAgACAAIAAgACAAIAAgACAAIAAgACAAIAAgAF8AYQBtAHAAbQBDAG8AbgBkAGUAbgBzAGUALAAgAEkATgBEAEUAWAAoAF8AbwBwAHQAaQBvAG4AUwBlAHQALAAgADEALAAgADkAKQAsAFwAbgAgACAAIAAgACAAIAAgACAAIAAgACAAIAAgACAAIAAgACAAIAAgACAAIAAgACAAIAAgACAAIAAgAF8AYQBtAHAAbQBMAG8AdwBlAHIALAAgAEkATgBEAEUAWAAoAF8AbwBwAHQAaQBvAG4AUwBlAHQALAAgADEALAAgADEAMAApACwAXABuAFwAbgAgACAAIAAgACAAIAAgACAAIAAgACAAIAAgACAAIAAgACAAIAAgACAAIAAgACAAIAAgACAAIAAgAF8AcAByAG8AdgBpAGQAZQByACwAIABTAFcASQBUAEMASAAoAF8AcwB0AHkAbABlACwAXABuACAAIAAgACAAIAAgACAAIAAgACAAIAAgACAAIAAgACAAIAAgACAAIAAgACAAIAAgACAAIAAgACAAIAAgACAAIABcACIAQwBcACIALAAgAF8ARgBPAFIATQBBAFQAXwBQAFIATwBWAEkARABFAFIAXwBUAEkATQBFAF8ATwBGAF8ARABBAFkAXwBDAEkAVgBJAEwAKABfAGMAbwBtAHAAbwBuAGUAbgB0AHMALABcAG4AIAAgACAAIAAgACAAIAAgACAAIAAgACAAIAAgACAAIAAgACAAIAAgACAAIAAgACAAIAAgACAAIAAgACAAIAAgACAAIAAgACAAIAAgACAAIABfAHAAYQBkAGQAaQBuAGcALAAgAF8AYQBtAHAAbQBEAG8AdAB0AGUAZAAsACAAXwBhAG0AcABtAEMAbwBuAGQAZQBuAHMAZQAsACAAXwBhAG0AcABtAEwAbwB3AGUAcgBcAG4AIAAgACAAIAAgACAAIAAgACAAIAAgACAAIAAgACAAIAAgACAAIAAgACAAIAAgACAAIAAgACAAIAAgACAAIAAgACkALABcAG4AIAAgACAAIAAgACAAIAAgACAAIAAgACAAIAAgACAAIAAgACAAIAAgACAAIAAgACAAIAAgACAAIAAgACAAIAAgAFwAIgBJAFwAIgAsACAAXwBGAE8AUgBNAEEAVABfAFAAUgBPAFYASQBEAEUAUgBfAFQASQBNAEUAXwBPAEYAXwBEAEEAWQBfAEkAUwBPACgAXwBjAG8AbQBwAG8AbgBlAG4AdABzACwAIABGAEEATABTAEUAKQAsAFwAbgAgACAAIAAgACAAIAAgACAAIAAgACAAIAAgACAAIAAgACAAIAAgACAAIAAgACAAIAAgACAAIAAgACAAIAAgACAAXAAiAEIAXAAiACwAIABfAEYATwBSAE0AQQBUAF8AUABSAE8AVgBJAEQARQBSAF8AVABJAE0ARQBfAE8ARgBfAEQAQQBZAF8ASQBTAE8AKABfAGMAbwBtAHAAbwBuAGUAbgB0AHMALAAgAFQAUgBVAEUAKQAsAFwAbgAgACAAIAAgACAAIAAgACAAIAAgACAAIAAgACAAIAAgACAAIAAgACAAIAAgACAAIAAgACAAIAAgACAAIAAgACAAXwBGAE8AUgBNAEEAVABfAFAAUgBPAFYASQBEAEUAUgBfAFQASQBNAEUAXwBPAEYAXwBEAEEAWQBfADIANABIAFIAKABfAGMAbwBtAHAAbwBuAGUAbgB0AHMALAAgAF8AcABhAGQAZABpAG4AZwApAFwAbgAgACAAIAAgACAAIAAgACAAIAAgACAAIAAgACAAIAAgACAAIAAgACAAIAAgACAAIAAgACAAIAAgACkALABcAG4AIAAgACAAIAAgACAAIAAgACAAIAAgACAAIAAgACAAIAAgACAAIAAgACAAIAAgACAAIAAgACAAIAAgACAAIAAgACAAIAAgACAAXABuACAAIAAgACAAIAAgACAAIAAgACAAIAAgACAAIAAgACAAIAAgACAAIAAgACAAIAAgACAAIAAgACAAXwBjAGEAcgByAHkARABhAHkALAAgAEkATgBEAEUAWAAoAF8AYwBvAG0AcABvAG4AZQBuAHQAcwAsACAAMgAsACAAMQApACwAIABcAG4AIAAgACAAIAAgACAAIAAgACAAIAAgACAAIAAgACAAIAAgACAAIAAgACAAIAAgACAAIAAgACAAIABfAHMAVABvAEQALAAgAF8AVABJAE0ARQBfAE8ARgBfAEQAQQBZAF8ARgBPAFIATQBBAFQAVABFAFIAKABfAGMAbwBtAHAAbwBuAGUAbgB0AHMALAAgAF8AcAByAG8AdgBpAGQAZQByACkALABcAG4AIAAgACAAIAAgACAAIAAgACAAIAAgACAAIAAgACAAIAAgACAAIAAgACAAIAAgACAAIAAgACAAIABIAFMAVABBAEMASwAoAF8AYwBhAHIAcgB5AEQAYQB5ACwAIABfAHMAVABvAEQ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wBUAEkATQBFAF8ATwBGAF8ARABBAFkAXwBGAE8AUgBNAEEAVABUAEUAUgAgAD0AIABMAEEATQBCAEQAQQAoAF8AYwBvAG0AcABvAG4AZQBuAHQAcwAsACAAXwBwAHIAbwB2AGkAZABlAHIALABcAG4AIAAgACAAIAAvAC8AIABDAG8AbQBwAG8AbgBlAG4AdABzADoAIAB7AFwAbgAgACAAIAAgAC8ALwAgACAAIABEAGkAcwBwAGwAYQB5AEMAbwB1AG4AdAAsACAARABpAHMAcABsAGEAeQBIAGkAZwBoAE8AcgBkAGUAcgAsACAARABpAHMAcABsAGEAeQBMAG8AdwBPAHIAZABlAHIALAAgAEQAaQBzAHAAbABhAHkARABlAGMAaQBtAGEAbABzACwAIABSAGUAcwBvAGwAdgBlAFAAcgBlAGMAaQBzAGkAbwBuAC8ASQBzAFAATQA7AFwAbgAgACAAIAAgAC8ALwAgACAAIABDAGEAcgByAHkARABhAHkALAAgACAAIAAgACAASABvAHUAcgAsACAAIAAgACAAIAAgACAAIAAgACAAIAAgACAATQBpAG4AdQB0AGUALAAgACAAIAAgACAAIAAgACAAIAAgAFMAZQBjAG8AbgBkACwAIAAgACAAIAAgACAAIAAgACAAIAAjAE4ALwBBAFwAbgAgACAAIAAgAC8ALwAgAH0AXABuAFwAbgAgACAAIAAgAC8ALwAgAFAAcgBvAHYAaQBkAGUAcgA6ACAAewBcAG4AIAAgACAAIAAvAC8AIAAgACAATABlAGEAZABGAG8AcgBtAGEAdAAsACAATQBpAGQARgBvAHIAbQBhAHQALAAgACAATABhAHMAdABGAG8AcgBtAGEAdAAsACAAIAAgACMATgAvAEEAOwBcAG4AIAAgACAAIAAvAC8AIAAgACAARABlAHMAaQBnAG4AYQB0AG8AcgAsACAASABvAHUAcgBTAHUAZgBmAGkAeAAsACAATQBpAG4AdQB0AGUAUwB1AGYAZgBpAHgALAAgAFMAZQBjAG8AbgBkAFMAdQBmAGYAaQB4AFwAbgAgACAAIAAgAC8ALwAgAH0AXABuAFwAbgAgACAAIAAgAEkARgAoAFIATwBXAFMAKABfAGMAbwBtAHAAbwBuAGUAbgB0AHMAKQAgAD0AIAAxACwAIABJAE4ARABFAFgAKABfAGMAbwBtAHAAbwBuAGUAbgB0AHMALAAgADEALAAgADEAKQAsAFwAbgAgACAAIAAgACAAIAAgACAASQBGACgAUgBPAFcAUwAoAF8AcAByAG8AdgBpAGQAZQByACkAIAA9ACAAMQAsACAASQBOAEQARQBYACgAXwBwAHIAbwB2AGkAZABlAHIALAAgADEALAAgADEAKQAsAFwAbgAgACAAIAAgACAAIAAgACAAIAAgACAAIABMAEUAVAAoAFwAbgAgACAAIAAgACAAIAAgACAAIAAgACAAIAAgACAAIAAgAF8AYwBvAHUAbgB0ACwAIABJAE4ARABFAFgAKABfAGMAbwBtAHAAbwBuAGUAbgB0AHMALAAgADEALAAgADEAKQAsAFwAbgAgACAAIAAgACAAIAAgACAAIAAgACAAIAAgACAAIAAgAEkARgAoAF8AYwBvAHUAbgB0ACAAPAAgADEALAAgAFwAIgBcACIALABcAG4AIAAgACAAIAAgACAAIAAgACAAIAAgACAAIAAgACAAIAAgACAAIAAgAEwARQBUACgAXABuACAAIAAgACAAIAAgACAAIAAgACAAIAAgACAAIAAgACAAIAAgACAAIAAgACAAIAAgAF8AZABlAHMAaQBnAG4AYQB0AG8AcgAsACAASQBOAEQARQBYACgAXwBwAHIAbwB2AGkAZABlAHIALAAgADIALAAgADEAKQAsAFwAbgAgACAAIAAgACAAIAAgACAAIAAgACAAIAAgACAAIAAgACAAIAAgACAAIAAgACAAIABcAG4AIAAgACAAIAAgACAAIAAgACAAIAAgACAAIAAgACAAIAAgACAAIAAgACAAIAAgACAAUgBFAEQAVQBDAEUAKABfAGQAZQBzAGkAZwBuAGEAdABvAHIALAAgAFMARQBRAFUARQBOAEMARQAoAF8AYwBvAHUAbgB0ACkALABcAG4AIAAgACAAIAAgACAAIAAgACAAIAAgACAAIAAgACAAIAAgACAAIAAgACAAIAAgACAAIAAgACAAIABMAEEATQBCAEQAQQAoAF8AYQBjAGMALAAgAF8AbgAsAFwAbgAgACAAIAAgACAAIAAgACAAIAAgACAAIAAgACAAIAAgACAAIAAgACAAIAAgACAAIAAgACAAIAAgACAAIAAgACAATABFAFQAKABcAG4AIAAgACAAIAAgACAAIAAgACAAIAAgACAAIAAgACAAIAAgACAAIAAgACAAIAAgACAAIAAgACAAIAAgACAAIAAgACAAIAAgACAAXwBmAG0AdAAsACAASQBGACgAXwBuACAAPQAgAF8AYwBvAHUAbgB0ACwAIABJAE4ARABFAFgAKABfAHAAcgBvAHYAaQBkAGUAcgAsACAAMQAsACAAMwApACwAXABuACAAIAAgACAAIAAgACAAIAAgACAAIAAgACAAIAAgACAAIAAgACAAIAAgACAAIAAgACAAIAAgACAAIAAgACAAIAAgACAAIAAgACAAIAAgACAASQBGACgAXwBuACAAPQAgADEALAAgAEkATgBEAEUAWAAoAF8AcAByAG8AdgBpAGQAZQByACwAIAAxACwAIAAxACkALABcAG4AIAAgACAAIAAgACAAIAAgACAAIAAgACAAIAAgACAAIAAgACAAIAAgACAAIAAgACAAIAAgACAAIAAgACAAIAAgACAAIAAgACAAIAAgACAAIAAgACAAIAAgAEkATgBEAEUAWAAoAF8AcAByAG8AdgBpAGQAZQByACwAIAAxACwAIAAyACkAXABuACAAIAAgACAAIAAgACAAIAAgACAAIAAgACAAIAAgACAAIAAgACAAIAAgACAAIAAgACAAIAAgACAAIAAgACAAIAAgACAAIAAgACAAIAAgACAAKQBcAG4AIAAgACAAIAAgACAAIAAgACAAIAAgACAAIAAgACAAIAAgACAAIAAgACAAIAAgACAAIAAgACAAIAAgACAAIAAgACAAIAAgACAAKQAsAFwAbgAgACAAIAAgACAAIAAgACAAIAAgACAAIAAgACAAIAAgACAAIAAgACAAIAAgACAAIAAgACAAIAAgACAAIAAgACAAIAAgACAAIABfAGMAbwBsACwAIABJAE4ARABFAFgAKABfAGMAbwBtAHAAbwBuAGUAbgB0AHMALAAgADEALAAgADIAKQAgACsAIABfAG4AIAAtACAAMQAsAFwAbgAgACAAIAAgACAAIAAgACAAIAAgACAAIAAgACAAIAAgACAAIAAgACAAIAAgACAAIAAgACAAIAAgACAAIAAgACAAIAAgACAAIABfAHAAYQByAHQALAAgAFQARQBYAFQAKABJAE4ARABFAFgAKABfAGMAbwBtAHAAbwBuAGUAbgB0AHMALAAgADIALAAgAF8AYwBvAGwAKQAsACAAXwBmAG0AdAApACwAXABuACAAIAAgACAAIAAgACAAIAAgACAAIAAgACAAIAAgACAAIAAgACAAIAAgACAAIAAgACAAIAAgACAAIAAgACAAIAAgACAAIAAgAF8AZABlAGwAaQBtACwAIABJAE4ARABFAFgAKABfAHAAcgBvAHYAaQBkAGUAcgAsACAAMgAsACAAXwBjAG8AbAApACwAXABuACAAIAAgACAAIAAgACAAIAAgACAAIAAgACAAIAAgACAAIAAgACAAIAAgACAAIAAgACAAIAAgACAAIAAgACAAIAAgACAAIAAgAEMATwBOAEMAQQBUACgAXwBhAGMAYwAsACAAXwBwAGEAcgB0ACwAIABfAGQAZQBsAGkAbQ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AgAF8AVABJAE0ARQBfAE8ARgBfAEQAQQBZAF8AQwBPAE0AUABPAE4ARQBOAFQAUwAgAD0AIABMAEEATQBCAEQAQQAoAF8AdABpAG0AZQBPAGYARABhAHkAXwBEACwAXABuACAAIAAgACAAXwBtAGkAZABuAGkAZwBoAHQAQwBlAGkAbABpAG4AZwAsACAAXwBtAGkAbgBMAG8AdwBPAHIAZABlAHIALAAgAF8AZABlAGYAYQB1AGwAdABMAG8AdwBPAHIAZABlAHIALAAgAF8AYQB1AHQAbwBMAG8AdwBPAHIAZABlAHIALAAgAF8AbQBhAHgAUAByAGUAYwBpAHMAaQBvAG4ALAAgAF8AZABlAGYAYQB1AGwAdABQAHIAZQBjAGkAcwBpAG8AbgAsACAAXABuACAAIAAgACAAXwBsAG8AdwBPAHIAZABlAHIALAAgAF8AbABvAHcARgBpAHgAZQBkACwAIABfAHMAZQBjAG8AbgBkAFAAcgBlAGMAaQBzAGkAbwBuACwAIABfAHIAbwB1AG4AZABpAG4AZwBPAHYAZQByAHIAaQBkAGUALABcAG4AXABuACAAIAAgACAALwAvACAATQBpAGQAbgBpAGcAaAB0AEMAZQBpAGwAaQBuAGcAOgAgACAARABpAHMAcABsAGEAeQAgADIANAA6ADAAMAAgAHQAbwAgAHIAZQBwAHIAZQBzAGUAbgB0ACAAbQBpAGQAbgBpAGcAaAB0ACAAbgBlAHgAdAAgAGQAYQB5AC4AXABuACAAIAAgACAALwAvACAATQBpAG4ATABvAHcATwByAGQAZQByADoAIAAgACAAIAAgACAATQBpAG4AaQBtAHUAbQAgAGwAbwB3ACAAbwByAGQAZQByACAAYQBjAGMAZQBwAHQAZQBkACAAZgBvAHIAIAB0AGgAZQAgAHMAdAB5AGwAZQAuAFwAbgAgACAAIAAgAC8ALwAgAEQAZQBmAGEAdQBsAHQATABvAHcATwByAGQAZQByADoAIAAgAEQAZQBmAGEAdQBsAHQAIABsAG8AdwAgAG8AcgBkAGUAcgAgAGkAZgAgAG4AbwB0ACAAcwBwAGUAYwBpAGYAaQBlAGQALgBcAG4AIAAgACAAIAAvAC8AIABBAHUAdABvAEwAbwB3AE8AcgBkAGUAcgA6ACAAIAAgACAAIABJAGYAIABsAG8AdwAgAG8AcgBkAGUAcgAgAG4AbwB0ACAAcwBwAGUAYwBpAGYAaQBlAGQAIABhAG4AZAAgAHAAcgBlAGMAaQBzAGkAbwBuACAAaQBzACAAZQB4AHAAbABpAGMAaQB0ACAAdABoAGUAbgAgAGkAbQBwAGwAaQBlAHMAIABsAG8AdwAgAG8AcgBkAGUAcgAgAG8AZgAgAHMAZQBjAG8AbgBkAC4AXABuACAAIAAgACAALwAvACAATQBhAHgAUAByAGUAYwBpAHMAaQBvAG4AOgAgACAAIAAgACAATQBhAHgAaQBtAHUAbQAgAHAAcgBlAGMAaQBzAGkAbwBuACAAZgBvAHIAIAB0AGgAZQAgAHMAdAB5AGwAZQAuAFwAbgAgACAAIAAgAC8ALwAgAEQAZQBmAGEAdQBsAHQAUAByAGUAYwBpAHMAaQBvAG4AOgAgAEQAZQBmAGEAdQBsAHQAIABwAHIAZQBjAGkAcwBpAG8AbgAgAGYAbwByACAAdABoAGUAIABzAHQAeQBsAGUALgBcAG4AIAAgACAAIAAvAC8AIABcAG4AIAAgACAAIAAvAC8AIABMAG8AdwBPAHIAZABlAHIAOgAgACAAIAAgACAAIAAgACAAIABMAG8AdwAgAG8AcgBkAGUAcgAgAGEAdAAgAHcAaABpAGMAaAAgAHQAbwAgAHIAbwB1AG4AZAAgAHQAaQBtAGUAcwBwAGEAbgAgAGkAZgAgAEwAbwB3AEYAaQB4AGUAZAAuACAAXABuACAAIAAgACAALwAvACAAIAAgACAAIAAgACAAIAAgACAAIAAgACAAIAAgACAAIAAgACAATwB0AGgAZQByAHcAaQBzAGUAIAB0AGgAZQAgAGwAbwB3ACAAbwByAGQAZQByACAAYQB0ACAAbQBpAG4AaQBtAHUAbQAgAHQAbwAgAGQAaQBzAHAAbABhAHkALgBcAG4AIAAgACAAIAAvAC8AIABMAG8AdwBGAGkAeABlAGQAOgAgACAAIAAgACAAIAAgACAAIABGAG8AcgBjAGUAIABkAGkAcwBwAGwAYQB5ACAAdABvACAAbABvAHcAIABvAHIAZABlAHIALAAgAG8AdABoAGUAcgB3AGkAcwBlACAAYQBsAGwAbwB3ACAAdABvACAAZgBsAG8AYQB0ACAAZgByAG8AbQAgAGwAbwB3ACAAbwByAGQAZQByACAAYQBzACAAbgBlAGUAZABlAGQALgBcAG4AIAAgACAAIAAvAC8AIABTAGUAYwBvAG4AZABQAHIAZQBjAGkAcwBpAG8AbgA6ACAAIAAgAC0AMgA6ACAAUwBlAGMAbwBuAGQAIABlAHgAcAByAGUAcwBzAGUAZAAgAGEAdAAgAEQAZQBmAGEAdQBsAHQAUAByAGUAYwBpAHMAaQBvAG4ALgBcAG4AIAAgACAAIAAvAC8AIAAgACAAIAAgACAAIAAgACAAIAAgACAAIAAgACAAIAAgACAAIAAgAC0AMQA6ACAAUwBlAGMAbwBuAGQAIABlAHgAcAByAGUAcwBzAGUAZAAgAHUAcAAgAHQAbwAgAE0AYQB4AFAAcgBlAGMAaQBzAGkAbwBuAC4AXABuACAAIAAgACAALwAvACAAIAAgACAAIAAgACAAIAAgACAAIAAgACAAIAAgACAAIAAgACAAWwBuAF0AOgAgAFMAZQBjAG8AbgBkACAAZQB4AHAAcgBlAHMAcwBlAGQAIABhAHQAIAB3AGgAaQBjAGgAIABlAHYAZQByACAAaQBzACAAbABvAHcAZQByACAAbwBmACAAZwBpAHYAZQBuACAAcAByAGUAYwBpAHMAaQBvAG4AIABvAHIAIABNAGEAeABQAHIAZQBjAGkAcwBpAG8AbgAuAFwAbgAgACAAIAAgAC8ALwAgAFIAbwB1AG4AZABpAG4AZwBPAHYAZQByAHIAaQBkAGUAOgAgACAAIAAwADoAIABEAGUAZgBhAHUAbAB0ACAAUgBvAHUAbgBkAHMAIAB0AG8AIABuAGUAYQByAGUAcwB0ACAAcwBlAGMAbwBuAGQAIABhAG4AZAAgAHQAcgB1AG4AYwBhAHQAZQBzACAAYQB0ACAAbABvAHcAIABvAHIAZABlAHIAIABjAG8AbQBwAG8AbgBlAG4AdAAuAFwAbgAgACAAIAAgAC8ALwAgACAAIAAgACAAIAAgACAAIAAgACAAIAAgACAAIAAgACAAIAAgACAAIAAxADoAIABOAGUAYQByAGUAcwB0ACAAQQBsAHcAYQB5AHMAIAByAG8AdQBuAGQAIAB0AG8AIABuAGUAYQByAGUAcwB0ACAAbABvAHcAIABvAHIAZABlAHIAIABjAG8AbQBwAG8AbgBlAG4AdAAuAFwAbgAgACAAIAAgAC8ALwAgACAAIAAgACAAIAAgACAAIAAgACAAIAAgACAAIAAgACAAIAAgACAALQAxADoAIABEAG8AdwBuACAAIAAgACAAQQBsAHcAYQB5AHMAIAByAG8AdQBuAGQAIABkAG8AdwBuACAAYQB0ACAAbABvAHcAIABvAHIAZABlAHIAIABjAG8AbQBwAG8AbgBlAG4AdAAuAFwAbgAgACAAIAAgAC8ALwBcAG4AIAAgACAAIAAvAC8AIABPAHUAdABwAHUAdAA6ACAAewBcAG4AIAAgACAAIAAvAC8AIAAgACAARABpAHMAcABsAGEAeQBDAG8AdQBuAHQALAAgAEQAaQBzAHAAbABhAHkASABpAGcAaABPAHIAZABlAHIALAAgAEQAaQBzAHAAbABhAHkATABvAHcATwByAGQAZQByACwAIABEAGkAcwBwAGwAYQB5AEQAZQBjAGkAbQBhAGwAcwAsACAAUgBlAHMAbwBsAHYAZQBQAHIAZQBjAGkAcwBpAG8AbgA7AFwAbgAgACAAIAAgAC8ALwAgACAAIABDAGEAcgByAHkARABhAHkALAAgACAAIAAgACAASABvAHUAcgAsACAAIAAgACAAIAAgACAAIAAgACAAIAAgACAATQBpAG4AdQB0AGUALAAgACAAIAAgACAAIAAgACAAIAAgAFMAZQBjAG8AbgBkACwAIAAgACAAIAAgACAAIAAgACAAIAAjAE4ALwBBAFwAbgAgACAAIAAgAC8ALwAgAH0AXABuAFwAbgAgACAAIAAgAEkARgAoAEkAUwBFAFIAUgBPAFIAKABfAHQAaQBtAGUATwBmAEQAYQB5AF8ARAApACwAIABfAHQAaQBtAGUATwBmAEQAYQB5AF8ARAAgACoAIAB7ADEAfQAsAFwAbgAgACAAIAAgACAAIAAgACAASQBGACgAXwB0AGkAbQBlAE8AZgBEAGEAeQBfAEQAIAA9ACAAXAAiAFwAIgAsACAAXAAiAFwAIgAsAFwAbgAgACAAIAAgACAAIAAgACAAIAAgACAAIABJAEYAKABOAE8AVAAoAEkAUwBOAFUATQBCAEUAUgAoAF8AdABpAG0AZQBPAGYARABhAHkAXwBEACkAKQAsACAAewAjAFYAQQBMAFUARQAhAH0ALABcAG4AIAAgACAAIAAgACAAIAAgACAAIAAgACAAIAAgACAAIABMAEUAVAAoAFwAbgAgACAAIAAgACAAIAAgACAAIAAgACAAIAAgACAAIAAgACAAIAAgACAAXwBkAG8AQQB1AHQAbwAsACAAXwBhAHUAdABvAEwAbwB3AE8AcgBkAGUAcgAgACoAIAAoAF8AbABvAHcATwByAGQAZQByACAAPQAgADAAKQAgACoAIAAoAF8AcwBlAGMAbwBuAGQAUAByAGUAYwBpAHMAaQBvAG4AIAA+AD0AIAAwACkAIAA8AD4AIAAwACwAXABuACAAIAAgACAAIAAgACAAIAAgACAAIAAgACAAIAAgACAAIAAgACAAIABfAHMAZQB0AEwAbwB3AE8AcgBkAGUAcgAsACAASQBGACgAXwBkAG8AQQB1AHQAbwAsACAANAAsACAAXwBsAG8AdwBPAHIAZABlAHIAKQAsAFwAbgAgACAAIAAgACAAIAAgACAAIAAgACAAIAAgACAAIAAgACAAIAAgACAAXwBzAGUAdABMAG8AdwBGAGkAeABlAGQALAAgAEkARgAoAF8AZABvAEEAdQB0AG8ALAAgAEYAQQBMAFMARQAsACAAXwBsAG8AdwBGAGkAeABlAGQAKQAsAFwAbgBcAG4AIAAgACAAIAAgACAAIAAgACAAIAAgACAAIAAgACAAIAAgACAAIAAgAF8AcgBlAHMAbwBsAHYAZQBMAG8AdwBEAGUAZgBhAHUAbAB0ACwAIABJAEYAKABfAGQAZQBmAGEAdQBsAHQATABvAHcATwByAGQAZQByACAAPQAgADAALAAgADQALAAgAF8AZABlAGYAYQB1AGwAdABMAG8AdwBPAHIAZABlAHIAKQAsAFwAbgAgACAAIAAgACAAIAAgACAAIAAgACAAIAAgACAAIAAgACAAIAAgACAAXwByAGUAcwBvAGwAdgBlAEwAbwB3AE8AcgBkAGUAcgAsACAASQBGACgATgBPAFQAKABfAHMAZQB0AEwAbwB3AEYAaQB4AGUAZAApACwAIAA0ACwAIAAgAC8ALwAgAHIAZQBzAG8AbAB2AGUAIAB0AG8AIABzAGUAYwBvAG4AZABzAFwAbgAgACAAIAAgACAAIAAgACAAIAAgACAAIAAgACAAIAAgACAAIAAgACAAIAAgACAAIABJAEYAKABfAHMAZQB0AEwAbwB3AE8AcgBkAGUAcgAgAD0AIAAwACwAIABfAHIAZQBzAG8AbAB2AGUATABvAHcARABlAGYAYQB1AGwAdAAsACAAIAAvAC8AIAByAGUAcwBvAGwAdgBlACAAdABvACAAZABlAGYAYQB1AGwAdAAgAG8AZgAgAHMAdAB5AGwAZQBcAG4AIAAgACAAIAAgACAAIAAgACAAIAAgACAAIAAgACAAIAAgACAAIAAgACAAIAAgACAAIAAgACAAIABJAEYAKABfAHMAZQB0AEwAbwB3AE8AcgBkAGUAcgAgAD0AIAAxACwAIAAxACwAIAAgAC8ALwAgAHIAZQBzAG8AbAB2AGUAIAB0AG8AIABkAGEAeQAgAGkAcwAgAHMAdABpAGMAawB5AFwAbgAgACAAIAAgACAAIAAgACAAIAAgACAAIAAgACAAIAAgACAAIAAgACAAIAAgACAAIAAgACAAIAAgACAAIAAgACAATQBBAFgAKABfAHMAZQB0AEwAbwB3AE8AcgBkAGUAcgAsACAAXwBtAGkAbgBMAG8AdwBPAHIAZABlAHIAKQAgACAALwAvACAAZQBuAHMAdQByAGUAIABuAG8AdAAgAGwAZQBzAHMAIAB0AGgAYQBuACAAcwB0AHkAbABlACAAYQBsAGwAbwB3AHMAXABuACAAIAAgACAAIAAgACAAIAAgACAAIAAgACAAIAAgACAAIAAgACAAIAAgACAAIAAgACAAIAAgACAAKQBcAG4AIAAgACAAIAAgACAAIAAgACAAIAAgACAAIAAgACAAIAAgACAAIAAgACAAIAAgACAAKQBcAG4AIAAgACAAIAAgACAAIAAgACAAIAAgACAAIAAgACAAIAAgACAAIAAgACkALABcAG4AIAAgACAAIAAgACAAIAAgACAAIAAgACAAIAAgACAAIAAgACAAIAAgAFwAbgAgACAAIAAgACAAIAAgACAAIAAgACAAIAAgACAAIAAgACAAIAAgACAAXwByAGUAcwBvAGwAdgBlAFQAbwBTAGUAYwBvAG4AZABzACwAIABfAHIAZQBzAG8AbAB2AGUATABvAHcATwByAGQAZQByACAAPQAgADQALABcAG4AXABuACAAIAAgACAAIAAgACAAIAAgACAAIAAgACAAIAAgACAAIAAgACAAIABfAHIAZQBzAG8AbAB2AGUAUwBlAGMAbwBuAGQAUAByAGUAYwBpAHMAaQBvAG4ALAAgAEkARgAoAE4ATwBUACgAXwByAGUAcwBvAGwAdgBlAFQAbwBTAGUAYwBvAG4AZABzACkALAAgADAALABcAG4AIAAgACAAIAAgACAAIAAgACAAIAAgACAAIAAgACAAIAAgACAAIAAgACAAIAAgACAAUwBXAEkAVABDAEgAKABfAHMAZQBjAG8AbgBkAFAAcgBlAGMAaQBzAGkAbwBuACwAXABuACAAIAAgACAAIAAgACAAIAAgACAAIAAgACAAIAAgACAAIAAgACAAIAAgACAAIAAgACAAIAAgACAALQAyACwAIABfAGQAZQBmAGEAdQBsAHQAUAByAGUAYwBpAHMAaQBvAG4ALABcAG4AIAAgACAAIAAgACAAIAAgACAAIAAgACAAIAAgACAAIAAgACAAIAAgACAAIAAgACAAIAAgACAAIAAtADEALAAgAF8AbQBhAHgAUAByAGUAYwBpAHMAaQBvAG4ALABcAG4AIAAgACAAIAAgACAAIAAgACAAIAAgACAAIAAgACAAIAAgACAAIAAgACAAIAAgACAAIAAgACAAIABNAEkATgAoAF8AcwBlAGMAbwBuAGQAUAByAGUAYwBpAHMAaQBvAG4ALAAgAF8AbQBhAHgAUAByAGUAYwBpAHMAaQBvAG4AKQBcAG4AIAAgACAAIAAgACAAIAAgACAAIAAgACAAIAAgACAAIAAgACAAIAAgACAAIAAgACAAKQBcAG4AIAAgACAAIAAgACAAIAAgACAAIAAgACAAIAAgACAAIAAgACAAIAAgACkALABcAG4AIAAgACAAIAAgACAAIAAgACAAIAAgACAAIAAgACAAIAAgACAAIAAgAFwAbgAgACAAIAAgACAAIAAgACAAIAAgACAAIAAgACAAIAAgACAAIAAgACAAXwBkAGgAbQBzACwAIABOACgAQwBIAFIATwBOAE8ALgBEAEEAWQBfAEEATgBEAF8AVABJAE0ARQBfAFQATwBfAEQASABNAFMAKABfAHQAaQBtAGUATwBmAEQAYQB5AF8ARAAsACAAXwByAGUAcwBvAGwAdgBlAEwAbwB3AE8AcgBkAGUAcgAsACAAXwByAGUAcwBvAGwAdgBlAFMAZQBjAG8AbgBkAFAAcgBlAGMAaQBzAGkAbwBuACwAIABfAHIAbwB1AG4AZABpAG4AZwBPAHYAZQByAHIAaQBkAGUAKQApACwAXABuACAAIAAgACAAIAAgACAAIAAgACAAIAAgACAAIAAgACAAIAAgACAAIABcAG4AIAAgACAAIAAgACAAIAAgACAAIAAgACAAIAAgACAAIAAgACAAIAAgAF8AZABpAHMAcABsAGEAeQBMAG8AdwBPAHIAZABlAHIALAAgAEkARgAoAF8AcwBlAHQATABvAHcARgBpAHgAZQBkACwAIABfAHIAZQBzAG8AbAB2AGUATABvAHcATwByAGQAZQByACwAIAAgAC8ALwAgAGQAaQBzAHAAbABhAHkAIAB0AG8AIABlAHgAcABsAGkAYwBpAHQAIABvAHIAZABlAHIAXABuACAAIAAgACAAIAAgACAAIAAgACAAIAAgACAAIAAgACAAIAAgACAAIAAgACAAIAAgAC8ALwAgAGYAbABvAGEAdABpAG4AZwBcAG4AIAAgACAAIAAgACAAIAAgACAAIAAgACAAIAAgACAAIAAgACAAIAAgACAAIAAgACAATABFAFQAKABcAG4AIAAgACAAIAAgACAAIAAgACAAIAAgACAAIAAgACAAIAAgACAAIAAgACAAIAAgACAAIAAgACAAIABfAGIAbwBvAGsAZQBuAGQALAAgAFMAVwBJAFQAQwBIACgAXwBzAGUAdABMAG8AdwBPAHIAZABlAHIALABcAG4AIAAgACAAIAAgACAAIAAgACAAIAAgACAAIAAgACAAIAAgACAAIAAgACAAIAAgACAAIAAgACAAIAAgACAAIAAgADAALAAgAEkARgAoAF8AZABlAGYAYQB1AGwAdABMAG8AdwBPAHIAZABlAHIAIAA9ACAAMAAsACAAMQAsACAAXwBkAGUAZgBhAHUAbAB0AEwAbwB3AE8AcgBkAGUAcgApACwAIAAvAC8AIABkAGUAZgBhAHUAbAB0ACAAbwBmACAAcwB0AHkAbABlAFwAbgAgACAAIAAgACAAIAAgACAAIAAgACAAIAAgACAAIAAgACAAIAAgACAAIAAgACAAIAAgACAAIAAgACAAIAAgACAAMQAsACAAMQAsACAAIAAgAC8ALwAgAGQAYQB5ACAAaQBzACAAcwB0AGkAYwBrAHkAXABuACAAIAAgACAAIAAgACAAIAAgACAAIAAgACAAIAAgACAAIAAgACAAIAAgACAAIAAgACAAIAAgACAAIAAgACAAIABNAEEAWAAoAF8AcwBlAHQATABvAHcATwByAGQAZQByACwAIABfAG0AaQBuAEwAbwB3AE8AcgBkAGUAcgApACAALwAvACAAbgBvAHQAIABsAGUAcwBzACAAdABoAGEAbgAgAHMAdAB5AGwAZQAgAGEAbABsAG8AdwBzAFwAbgAgACAAIAAgACAAIAAgACAAIAAgACAAIAAgACAAIAAgACAAIAAgACAAIAAgACAAIAAgACAAIAAgACkALABcAG4AIAAgACAAIAAgACAAIAAgACAAIAAgACAAIAAgACAAIAAgACAAIAAgACAAIAAgACAAIAAgACAAIABfAG4AbwBuAFoAZQByAG8AQwBvAG0AcABvAG4AZQBuAHQAcwAsACAASQBGAEUAUgBSAE8AUgAoAF8AZABoAG0AcwAsACAAMQApACAAPAA+ACAAMAAsAFwAbgAgACAAIAAgACAAIAAgACAAIAAgACAAIAAgACAAIAAgACAAIAAgACAAIAAgACAAIAAgACAAIAAgAF8AaABhAHMATABvAHcATwByAGQAZQByACwAIABJAEYATgBBACgAWABNAEEAVABDAEgAKAAxACwAIABOACgAXwBuAG8AbgBaAGUAcgBvAEMAbwBtAHAAbwBuAGUAbgB0AHMAKQAsACAAMAAsACAALQAxACkALAAgADAAKQAsAFwAbgAgACAAIAAgACAAIAAgACAAIAAgACAAIAAgACAAIAAgACAAIAAgACAAIAAgACAAIAAgACAAIAAgAEkARgAoAF8AaABhAHMATABvAHcATwByAGQAZQByACAAPgAgAF8AYgBvAG8AawBlAG4AZAAsACAAXwBoAGEAcwBMAG8AdwBPAHIAZABlAHIALAAgAF8AYgBvAG8AawBFAG4AZAApAFwAbgAgACAAIAAgACAAIAAgACAAIAAgACAAIAAgACAAIAAgACAAIAAgACAAIAAgACAAIAApAFwAbgAgACAAIAAgACAAIAAgACAAIAAgACAAIAAgACAAIAAgACAAIAAgACAAKQAsAFwAbgAgACAAIAAgACAAIAAgACAAIAAgACAAIAAgACAAIAAgACAAIAAgACAAXABuACAAIAAgACAAIAAgACAAIAAgACAAIAAgACAAIAAgACAAIAAgACAAIABfAGQAaQBzAHAAbABhAHkASABpAGcAaABPAHIAZABlAHIALAAgADIALABcAG4AIAAgACAAIAAgACAAIAAgACAAIAAgACAAXABuACAAIAAgACAAIAAgACAAIAAgACAAIAAgACAAIAAgACAAIAAgACAAIABfAGQAaQBzAHAAbABhAHkARABlAGMAaQBtAGEAbABzACwAIABJAEYAKABfAGQAaQBzAHAAbABhAHkATABvAHcATwByAGQAZQByACAAPAAgADQALAAgADAALABcAG4AIAAgACAAIAAgACAAIAAgACAAIAAgACAAIAAgACAAIAAgACAAIAAgACAAIAAgACAASQBGACgAXwBzAGUAYwBvAG4AZABQAHIAZQBjAGkAcwBpAG8AbgAgAD0AIAAtADIALAAgAF8AcgBlAHMAbwBsAHYAZQBTAGUAYwBvAG4AZABQAHIAZQBjAGkAcwBpAG8AbgAsAFwAbgAgACAAIAAgACAAIAAgACAAIAAgACAAIAAgACAAIAAgACAAIAAgACAAIAAgACAAIAAgACAAIAAgAEkARgAoAF8AcwBlAGMAbwBuAGQAUAByAGUAYwBpAHMAaQBvAG4AIAA9ACAAMAAsACAAMAAsAFwAbgAgACAAIAAgACAAIAAgACAAIAAgACAAIAAgACAAIAAgACAAIAAgACAAIAAgACAAIAAgACAAIAAgACAAIAAgACAASQBGACgAXwBzAGUAdABMAG8AdwBGAGkAeABlAGQAIAAqACAAKABfAHMAZQBjAG8AbgBkAFAAcgBlAGMAaQBzAGkAbwBuACAAPgAgADAAKQAsACAAXwByAGUAcwBvAGwAdgBlAFMAZQBjAG8AbgBkAFAAcgBlAGMAaQBzAGkAbwBuACwAXABuACAAIAAgACAAIAAgACAAIAAgACAAIAAgACAAIAAgACAAIAAgACAAIAAgACAAIAAgACAAIAAgACAAIAAgACAAIAAgACAAIAAgAEwARQBUACgAXABuACAAIAAgACAAIAAgACAAIAAgACAAIAAgACAAIAAgACAAIAAgACAAIAAgACAAIAAgACAAIAAgACAAIAAgACAAIAAgACAAIAAgACAAIAAgACAAXwBlAHgAcAByAGUAcwBzAGUAZABEAGUAYwBpAG0AYQBsAHMALAAgAE0ASQBOACgARgBOAC4ARABFAEMASQBNAEEATABTACgASQBOAEQARQBYACgAXwBkAGgAbQBzACwAIAAxACwAIAA0ACkAKQAsACAAXwByAGUAcwBvAGwAdgBlAFMAZQBjAG8AbgBkAFAAcgBlAGMAaQBzAGkAbwBuACkALABcAG4AIAAgACAAIAAgACAAIAAgACAAIAAgACAAIAAgACAAIAAgACAAIAAgACAAIAAgACAAIAAgACAAIAAgACAAIAAgACAAIAAgACAAIAAgACAAIABJAEYAKABfAHMAZQBjAG8AbgBkAFAAcgBlAGMAaQBzAGkAbwBuACAAPQAgAC0AMQAsACAAXwBlAHgAcAByAGUAcwBzAGUAZABEAGUAYwBpAG0AYQBsAHMALABcAG4AIAAgACAAIAAgACAAIAAgACAAIAAgACAAIAAgACAAIAAgACAAIAAgACAAIAAgACAAIAAgACAAIAAgACAAIAAgACAAIAAgACAAIAAgACAAIAAgACAAIAAgAEkARgAoAF8AZQB4AHAAcgBlAHMAcwBlAGQARABlAGMAaQBtAGEAbABzACAAPQAgADAALAAgADAALAAgAF8AcgBlAHMAbwBsAHYAZQBTAGUAYwBvAG4AZABQAHIAZQBjAGkAcwBpAG8Abg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CwAXABuAFwAbgAgACAAIAAgACAAIAAgACAAIAAgACAAIAAgACAAIAAgACAAIAAgACAAXwBkAGgAbQBzADEALAAgAEkARgAoAE4ATwBUACgAXwBtAGkAZABuAGkAZwBoAHQAQwBlAGkAbABpAG4AZwApACwAIABfAGQAaABtAHMALABcAG4AIAAgACAAIAAgACAAIAAgACAAIAAgACAAIAAgACAAIAAgACAAIAAgACAAIAAgACAASQBGACgAXwBkAGkAcwBwAGwAYQB5AEwAbwB3AE8AcgBkAGUAcgAgAD0AIAAxACwAIABfAGQAaABtAHMALABcAG4AIAAgACAAIAAgACAAIAAgACAAIAAgACAAIAAgACAAIAAgACAAIAAgACAAIAAgACAAIAAgACAAIABJAEYAKABOAE8AVAAoAEEAUgBSAEEAWQBTAC4AQQBSAEUAXwBFAFEAVQBBAEwAKABOACgARABSAE8AUAAoAF8AZABoAG0AcwAsACAALAAxACkAKQAsACAAewAwACwAIAAwACwAIAAwAH0AKQApACwAIABfAGQAaABtAHMALABcAG4AIAAgACAAIAAgACAAIAAgACAAIAAgACAAIAAgACAAIAAgACAAIAAgACAAIAAgACAAIAAgACAAIAAgACAAIAAgAEwARQBUACgAXABuACAAIAAgACAAIAAgACAAIAAgACAAIAAgACAAIAAgACAAIAAgACAAIAAgACAAIAAgACAAIAAgACAAIAAgACAAIAAgACAAIAAgAF8AZABhAHkALAAgAEkATgBEAEUAWAAoAF8AZABoAG0AcwAsACAAMQAsACAAMQApACAALQAgADEALABcAG4AIAAgACAAIAAgACAAIAAgACAAIAAgACAAIAAgACAAIAAgACAAIAAgACAAIAAgACAAIAAgACAAIAAgACAAIAAgACAAIAAgACAASABTAFQAQQBDAEsAKABfAGQAYQB5ACwAIAAyADQALAAgAEQAUgBPAFAAKABfAGQAaABtAHMALAAgACwAIAAyACk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LABcAG4AXABuACAAIAAgACAAIAAgACAAIAAgACAAIAAgACAAIAAgACAAIAAgACAAIABfAGQAaQBzAHAAbABhAHkAQwBvAHUAbgB0ACwAIABfAGQAaQBzAHAAbABhAHkATABvAHcATwByAGQAZQByACAALQAgAF8AZABpAHMAcABsAGEAeQBIAGkAZwBoAE8AcgBkAGUAcgAgACsAIAAxACwAXABuACAAIAAgACAAIAAgACAAIAAgACAAIAAgACAAIAAgACAAIAAgACAAIABWAFMAVABBAEMASwAoAFwAbgAgACAAIAAgACAAIAAgACAAIAAgACAAIAAgACAAIAAgACAAIAAgACAAIAAgACAAIABIAFMAVABBAEMASwAoAF8AZABpAHMAcABsAGEAeQBDAG8AdQBuAHQALAAgAF8AZABpAHMAcABsAGEAeQBIAGkAZwBoAE8AcgBkAGUAcgAsACAAXwBkAGkAcwBwAGwAYQB5AEwAbwB3AE8AcgBkAGUAcgAsACAAXwBkAGkAcwBwAGwAYQB5AEQAZQBjAGkAbQBhAGwAcwAsACAAXwByAGUAcwBvAGwAdgBlAFMAZQBjAG8AbgBkAFAAcgBlAGMAaQBzAGkAbwBuACkALABcAG4AIAAgACAAIAAgACAAIAAgACAAIAAgACAAIAAgACAAIAAgACAAIAAgACAAIAAgACAAXwBkAGgAbQBzADEAXABuACAAIAAgACAAIAAgACAAIAAgACAAIAAgACAAIAAgACAAIAAgACAAIAApAFwAbgAgACAAIAAgACAAIAAgACAAIAAgACAAIAAgACAAIAAgACkAXABuACAAIAAgACAAIAAgACAAIAAgACAAIAAgACkAXABuACAAIAAgACAAIAAgACAAIAApAFwAbgAgACAAIAAgACkAXABuACkAOwBcAG4AXABuAF8AVABJAE0ARQBfAE8ARgBfAEQAQQBZAF8AQwBPAE0AUABPAE4ARQBOAFQAUwBfADIANABIAFIAIAA9ACAATABBAE0AQgBEAEEAKABfAHQAaQBtAGUATwBmAEQAYQB5AF8ARAAsACAAXwBtAGkAZABuAGkAZwBoAHQAQwBlAGkAbABpAG4AZwAsACAAXwBsAG8AdwBPAHIAZABlAHIALAAgAF8AbABvAHcARgBpAHgAZQBkACwAIABfAHMAZQBjAG8AbgBkAFAAcgBlAGMAaQBzAGkAbwBuACwAIABfAHIAbwB1AG4AZABpAG4AZwBPAHYAZQByAHIAaQBkAGUALABcAG4AIAAgACAAIAAvAC8AIABNAGkAZABuAGkAZwBoAHQAQwBlAGkAbABpAG4AZwA6ACAAIABEAGkAcwBwAGwAYQB5ACAAMgA0ADoAMAAwACAAdABvACAAcgBlAHAAcgBlAHMAZQBuAHQAIABtAGkAZABuAGkAZwBoAHQAIABuAGUAeAB0ACAAZABhAHkALgBcAG4AIAAgACAAIAAvAC8AIABMAG8AdwBPAHIAZABlAHIAOgAgACAAIAAgACAAIAAgACAAIABMAG8AdwAgAG8AcgBkAGUAcgAgAGEAdAAgAHcAaABpAGMAaAAgAHQAbwAgAHIAbwB1AG4AZAAgAHQAaQBtAGUAcwBwAGEAbgAgAGkAZgAgAEwAbwB3AEYAaQB4AGUAZAAuACAARABlAGYAYQB1AGwAdABzACAAdABvACAAbQBpAG4AdQB0AGUAcwAuAFwAbgAgACAAIAAgAC8ALwAgACAAIAAgACAAIAAgACAAIAAgACAAIAAgACAAIAAgACAAIAAgAE8AdABoAGUAcgB3AGkAcwBlACAAdABoAGUAIABsAG8AdwAgAG8AcgBkAGUAcgAgAGEAdAAgAG0AaQBuAGkAbQB1AG0AIAB0AG8AIABkAGkAcwBwAGwAYQB5AC4AXABuACAAIAAgACAALwAvACAATABvAHcARgBpAHgAZQBkADoAIAAgACAAIAAgACAAIAAgACAARgBvAHIAYwBlACAAZABpAHMAcABsAGEAeQAgAHQAbwAgAGwAbwB3ACAAbwByAGQAZQByACwAIABvAHQAaABlAHIAdwBpAHMAZQAgAGEAbABsAG8AdwAgAHQAbwAgAGYAbABvAGEAdAAgAGYAcgBvAG0AIABsAG8AdwAgAG8AcgBkAGUAcgAgAGEAcwAgAG4AZQBlAGQAZQBkAC4AXABuACAAIAAgACAALwAvACAAUwBlAGMAbwBuAGQAUAByAGUAYwBpAHMAaQBvAG4AOgAgACAAIAAtADIAOgAgAFMAZQBjAG8AbgBkACAAZABlAGYAYQB1AGwAdABzACAAdABvACAAMAAgAGQAZQBjAGkAbQBhAGwAcwAuAFwAbgAgACAAIAAgAC8ALwAgACAAIAAgACAAIAAgACAAIAAgACAAIAAgACAAIAAgACAAIAAgACAALQAxADoAIABTAGUAYwBvAG4AZAAgAGUAeABwAHIAZQBzAHMAZQBkACAAdQBwACAAdABvACAAOQAuAFwAbgAgACAAIAAgAC8ALwAgACAAIAAgACAAIAAgACAAIAAgACAAIAAgACAAIAAgACAAIAAgAFsAbgBdADoAIABJAGYAIABsAG8AdwAgAG8AcgBkAGUAcgAgAG4AbwB0ACAAZgBpAHgAZQBkACAAdABoAGUAbgAgAGQAZQBjAGkAbQBhAGwAcwAgAGUAeABwAHIAZQBzAHMAZQBkACAAdQBwACAAdABvACAAdwBoAGkAYwBoACAAZQB2AGUAcgAgAGkAcwAgAGwAbwB3AGUAcgAgAG8AZgBcAG4AIAAgACAAIAAvAC8AIAAgACAAIAAgACAAIAAgACAAIAAgACAAIAAgACAAIAAgACAAIAAgACAAIAAgACAAZwBpAHYAZQBuACAAcAByAGUAYwBpAHMAaQBvAG4AIABvAHIAIAA5AC4AIABJAGYAIABsAG8AdwAgAG8AcgBkAGUAcgAgAGYAaQB4AGUAZAAgAHQAaABlAG4AIABlAHgAcAByAGUAcwBzAGUAZAAgAGUAeABwAGwAaQBjAGkAdABsAHkAXABuACAAIAAgACAALwAvACAAIAAgACAAIAAgACAAIAAgACAAIAAgACAAIAAgACAAIAAgACAAIAAgACAAIAAgAGEAdAAgAHQAaABlACAAcwBhAG0AZQAuAFwAbgAgACAAIAAgAC8ALwAgAFIAbwB1AG4AZABpAG4AZwBPAHYAZQByAHIAaQBkAGUAOgAgACAAIAAwADoAIABEAGUAZgBhAHUAbAB0ACAAUgBvAHUAbgBkAHMAIAB0AG8AIABuAGUAYQByAGUAcwB0ACAAcwBlAGMAbwBuAGQAIABhAG4AZAAgAHQAcgB1AG4AYwBhAHQAZQBzACAAYQB0ACAAbABvAHcAIABvAHIAZABlAHIAIABjAG8AbQBwAG8AbgBlAG4AdAAuAFwAbgAgACAAIAAgAC8ALwAgACAAIAAgACAAIAAgACAAIAAgACAAIAAgACAAIAAgACAAIAAgACAAIAAxADoAIABOAGUAYQByAGUAcwB0ACAAQQBsAHcAYQB5AHMAIAByAG8AdQBuAGQAIAB0AG8AIABuAGUAYQByAGUAcwB0ACAAbABvAHcAIABvAHIAZABlAHIAIABjAG8AbQBwAG8AbgBlAG4AdAAuAFwAbgAgACAAIAAgAC8ALwAgACAAIAAgACAAIAAgACAAIAAgACAAIAAgACAAIAAgACAAIAAgACAALQAxADoAIABEAG8AdwBuACAAIAAgACAAQQBsAHcAYQB5AHMAIAByAG8AdQBuAGQAIABkAG8AdwBuACAAYQB0ACAAbABvAHcAIABvAHIAZABlAHIAIABjAG8AbQBwAG8AbgBlAG4AdAAuAFwAbgAgACAAIAAgAC8ALwBcAG4AIAAgACAAIAAvAC8AIABPAHUAdABwAHUAdAA6ACAAewBcAG4AIAAgACAAIAAvAC8AIAAgACAARABpAHMAcABsAGEAeQBDAG8AdQBuAHQALAAgAEQAaQBzAHAAbABhAHkASABpAGcAaABPAHIAZABlAHIALAAgAEQAaQBzAHAAbABhAHkATABvAHcATwByAGQAZQByACwAIABEAGkAcwBwAGwAYQB5AEQAZQBjAGkAbQBhAGwAcwAsACAAUgBlAHMAbwBsAHYAZQBQAHIAZQBjAGkAcwBpAG8AbgA7AFwAbgAgACAAIAAgAC8ALwAgACAAIABDAGEAcgByAHkARABhAHkALAAgACAAIAAgACAASABvAHUAcgAsACAAIAAgACAAIAAgACAAIAAgACAAIAAgACAATQBpAG4AdQB0AGUALAAgACAAIAAgACAAIAAgACAAIAAgAFMAZQBjAG8AbgBkACwAIAAgACAAIAAgACAAIAAgACAAIAAjAE4ALwBBAFwAbgAgACAAIAAgAC8ALwAgAH0AXABuAFwAbgAgACAAIAAgAEwARQBUACgAXABuACAAIAAgACAAIAAgACAAIABfAG0AaQBuAEwAbwB3AE8AcgBkAGUAcgAsACAAMwAsAFwAbgAgACAAIAAgACAAIAAgACAAXwBkAGUAZgBhAHUAbAB0AEwAbwB3AE8AcgBkAGUAcgAsACAAMwAsAFwAbgAgACAAIAAgACAAIAAgACAAXwBhAHUAdABvAEwAbwB3AE8AcgBkAGUAcgAsACAAVABSAFUARQAsAFwAbgAgACAAIAAgACAAIAAgACAAXwBtAGEAeABQAHIAZQBjAGkAcwBpAG8AbgAsACAAOQAsAFwAbgAgACAAIAAgACAAIAAgACAAXwBkAGUAZgBhAHUAbAB0AFAAcgBlAGMAaQBzAGkAbwBuACwAIAAwACwAXABuACAAIAAgACAAIAAgACAAIABcAG4AIAAgACAAIAAgACAAIAAgAF8AVABJAE0ARQBfAE8ARgBfAEQAQQBZAF8AQwBPAE0AUABPAE4ARQBOAFQAUwAoAF8AdABpAG0AZQBPAGYARABhAHkAXwBEACwAXABuACAAIAAgACAAIAAgACAAIAAgACAAIAAgAF8AbQBpAGQAbgBpAGcAaAB0AEMAZQBpAGwAaQBuAGcALAAgAF8AbQBpAG4ATABvAHcATwByAGQAZQByACwAIABfAGQAZQBmAGEAdQBsAHQATABvAHcATwByAGQAZQByACwAIABfAGEAdQB0AG8ATABvAHcATwByAGQAZQByACwAIABfAG0AYQB4AFAAcgBlAGMAaQBzAGkAbwBuACwAIABfAGQAZQBmAGEAdQBsAHQAUAByAGUAYwBpAHMAaQBvAG4ALABcAG4AIAAgACAAIAAgACAAIAAgACAAIAAgACAAXwBsAG8AdwBPAHIAZABlAHIALAAgAF8AbABvAHcARgBpAHgAZQBkACwAIABfAHMAZQBjAG8AbgBkAFAAcgBlAGMAaQBzAGkAbwBuACwAIABfAHIAbwB1AG4AZABpAG4AZwBPAHYAZQByAHIAaQBkAGUAXABuACAAIAAgACAAIAAgACAAIAApAFwAbgAgACAAIAAgACkAXABuACkAOwBcAG4AXABuAF8AVABJAE0ARQBfAE8ARgBfAEQAQQBZAF8AQwBPAE0AUABPAE4ARQBOAFQAUwBfAEMASQBWAEkATAAgAD0AIABMAEEATQBCAEQAQQAoAF8AdABpAG0AZQBPAGYARABhAHkAXwBEACwAIABfAGwAbwB3AE8AcgBkAGUAcgAsACAAXwBsAG8AdwBGAGkAeABlAGQALAAgAF8AcgBvAHUAbgBkAGkAbgBnAE8AdgBlAHIAcgBpAGQAZQAsAFwAbgAgACAAIAAgAC8ALwAgAEwAbwB3AE8AcgBkAGUAcgA6ACAAIAAgACAAIAAgACAAIAAgACAATABvAHcAIABvAHIAZABlAHIAIABhAHQAIAB3AGgAaQBjAGgAIAB0AG8AIAByAG8AdQBuAGQAIAB0AGkAbQBlAHMAcABhAG4AIABpAGYAIABMAG8AdwBGAGkAeABlAGQALgAgAEQAZQBmAGEAdQBsAHQAcwAgAHQAbwAgAG0AaQBuAHUAdABlAHMALgAgAFwAbgAgACAAIAAgAC8ALwAgACAAIAAgACAAIAAgACAAIAAgACAAIAAgACAAIAAgACAAIAAgACAATwB0AGgAZQByAHcAaQBzAGUAIAB0AGgAZQAgAGwAbwB3ACAAbwByAGQAZQByACAAYQB0ACAAbQBpAG4AaQBtAHUAbQAgAHQAbwAgAGQAaQBzAHAAbABhAHkALgBcAG4AIAAgACAAIAAvAC8AIABMAG8AdwBGAGkAeABlAGQAOgAgACAAIAAgACAAIAAgACAAIAAgAEYAbwByAGMAZQAgAGQAaQBzAHAAbABhAHkAIAB0AG8AIABsAG8AdwAgAG8AcgBkAGUAcgAsACAAbwB0AGgAZQByAHcAaQBzAGUAIABhAGwAbABvAHcAIAB0AG8AIABmAGwAbwBhAHQAIABmAHIAbwBtACAAbABvAHcAIABvAHIAZABlAHIAIABhAHMAIABuAGUAZQBkAGUAZAAuAFwAbgAgACAAIAAgAC8ALwAgAFIAbwB1AG4AZABpAG4AZwBPAHYAZQByAHIAaQBkAGUAOgAgACAAIAAwADoAIABEAGUAZgBhAHUAbAB0ACAAUgBvAHUAbgBkAHMAIAB0AG8AIABuAGUAYQByAGUAcwB0ACAAcwBlAGMAbwBuAGQAIABhAG4AZAAgAHQAcgB1AG4AYwBhAHQAZQBzACAAYQB0ACAAbABvAHcAIABvAHIAZABlAHIAIABjAG8AbQBwAG8AbgBlAG4AdAAuAFwAbgAgACAAIAAgAC8ALwAgACAAIAAgACAAIAAgACAAIAAgACAAIAAgACAAIAAgACAAIAAgACAAIAAxADoAIABOAGUAYQByAGUAcwB0ACAAQQBsAHcAYQB5AHMAIAByAG8AdQBuAGQAIAB0AG8AIABuAGUAYQByAGUAcwB0ACAAbABvAHcAIABvAHIAZABlAHIAIABjAG8AbQBwAG8AbgBlAG4AdAAuAFwAbgAgACAAIAAgAC8ALwAgACAAIAAgACAAIAAgACAAIAAgACAAIAAgACAAIAAgACAAIAAgACAALQAxADoAIABEAG8AdwBuACAAIAAgACAAQQBsAHcAYQB5AHMAIAByAG8AdQBuAGQAIABkAG8AdwBuACAAYQB0ACAAbABvAHcAIABvAHIAZABlAHIAIABjAG8AbQBwAG8AbgBlAG4AdAAuAFwAbgAgACAAIAAgAC8ALwBcAG4AIAAgACAAIAAvAC8AIABPAHUAdABwAHUAdAA6ACAAewBcAG4AIAAgACAAIAAvAC8AIAAgACAARABpAHMAcABsAGEAeQBDAG8AdQBuAHQALAAgAEQAaQBzAHAAbABhAHkASABpAGcAaABPAHIAZABlAHIALAAgAEQAaQBzAHAAbABhAHkATABvAHcATwByAGQAZQByACwAIABEAGkAcwBwAGwAYQB5AEQAZQBjAGkAbQBhAGwAcwA6AD0AMAAsACAASQBzAFAATQA7AFwAbgAgACAAIAAgAC8ALwAgACAAIABDAGEAcgByAHkARABhAHkALAAgACAAIAAgACAASABvAHUAcgAsACAAIAAgACAAIAAgACAAIAAgACAAIAAgACAATQBpAG4AdQB0AGUALAAgACAAIAAgACAAIAAgACAAIAAgAFMAZQBjAG8AbgBkACwAIAAgACAAIAAgACAAIAAgACAAIAAgACAAIAAjAE4ALwBBAFwAbgAgACAAIAAgAC8ALwAgAH0AXABuAFwAbgAgACAAIAAgAEwARQBUACgAXABuACAAIAAgACAAIAAgACAAIABfAG0AaQBkAG4AaQBnAGgAdABDAGUAaQBsAGkAbgBnACwAIABGAEEATABTAEUALABcAG4AIAAgACAAIAAgACAAIAAgAF8AbQBpAG4ATABvAHcATwByAGQAZQByACwAIAAzACwAXABuACAAIAAgACAAIAAgACAAIABfAGQAZQBmAGEAdQBsAHQATABvAHcATwByAGQAZQByACwAIAAzACwAXABuACAAIAAgACAAIAAgACAAIABfAGEAdQB0AG8ATABvAHcATwByAGQAZQByACwAIABGAEEATABTAEUALABcAG4AIAAgACAAIAAgACAAIAAgAF8AZABlAGYAYQB1AGwAdABQAHIAZQBjAGkAcwBpAG8AbgAsACAAMAAsAFwAbgAgACAAIAAgACAAIAAgACAAXABuACAAIAAgACAAIAAgACAAIABfAGMAbwBtAHAAbwBuAGUAbgB0AHMALAAgAF8AVABJAE0ARQBfAE8ARgBfAEQAQQBZAF8AQwBPAE0AUABPAE4ARQBOAFQAUwAoAF8AdABpAG0AZQBPAGYARABhAHkAXwBEACwAXABuACAAIAAgACAAIAAgACAAIAAgACAAIAAgAF8AbQBpAGQAbgBpAGcAaAB0AEMAZQBpAGwAaQBuAGcALAAgAF8AbQBpAG4ATABvAHcATwByAGQAZQByACwAIABfAGQAZQBmAGEAdQBsAHQATABvAHcATwByAGQAZQByACwAIABfAGEAdQB0AG8ATABvAHcATwByAGQAZQByACwAIABfAGQAZQBmAGEAdQBsAHQAUAByAGUAYwBpAHMAaQBvAG4ALAAgAF8AZABlAGYAYQB1AGwAdABQAHIAZQBjAGkAcwBpAG8AbgAsAFwAbgAgACAAIAAgACAAIAAgACAAIAAgACAAIABfAGwAbwB3AE8AcgBkAGUAcgAsACAAXwBsAG8AdwBGAGkAeABlAGQALAAgAF8AZABlAGYAYQB1AGwAdABQAHIAZQBjAGkAcwBpAG8AbgAsACAAXwByAG8AdQBuAGQAaQBuAGcATwB2AGUAcgByAGkAZABlAFwAbgAgACAAIAAgACAAIAAgACAAKQAsAFwAbgBcAG4AIAAgACAAIAAgACAAIAAgAEkARgAoAFIATwBXAFMAKABfAGMAbwBtAHAAbwBuAGUAbgB0AHMAKQAgAD0AIAAxACwAIABJAE4ARABFAFgAKABfAGMAbwBtAHAAbwBuAGUAbgB0AHMALAAgADEALAAgADEAKQAsAFwAbgAgACAAIAAgACAAIAAgACAAIAAgACAAIABMAEUAVAAoAFwAbgAgACAAIAAgACAAIAAgACAAIAAgACAAIAAgACAAIAAgAF8AaABvAHUAcgAsACAATgAoAEkATgBEAEUAWAAoAF8AYwBvAG0AcABvAG4AZQBuAHQAcwAsACAAMgAsACAAMgApACkALABcAG4AIAAgACAAIAAgACAAIAAgACAAIAAgACAAIAAgACAAIABfAGQAaQBzAHAAbABhAHkATABvAHcATwByAGQAZQByACwAIABJAE4ARABFAFgAKABfAGMAbwBtAHAAbwBuAGUAbgB0AHMALAAgADEALAAgADMAKQAsAFwAbgAgACAAIAAgACAAIAAgACAAIAAgACAAIAAgACAAIAAgAF8AZABhAHkALAAgAEkATgBEAEUAWAAoAF8AYwBvAG0AcABvAG4AZQBuAHQAcwAsACAAMgAsACAAMQApACwAXABuACAAIAAgACAAIAAgACAAIAAgACAAIAAgACAAIAAgACAAXwBoAG8AdQByAEMAaQB2AGkAbAAsACAASQBGACgAXwBkAGkAcwBwAGwAYQB5AEwAbwB3AE8AcgBkAGUAcgAgAD0AIAAxACwAIABcACIAXAAiACwAXABuACAAIAAgACAAIAAgACAAIAAgACAAIAAgACAAIAAgACAAIAAgACAAIABNAE8ARAAoAF8AaABvAHUAcgAgAC0AIAAxACwAIAAxADIAKQAgACsAIAAxAFwAbgAgACAAIAAgACAAIAAgACAAIAAgACAAIAAgACAAIAAgACkALABcAG4AIAAgACAAIAAgACAAIAAgACAAIAAgACAAIAAgACAAIABfAGkAcwBQAE0ALAAgAE0ATwBEACgAXwBoAG8AdQByACwAIAAyADQAKQAgAD4APQAgADEAMgAsAFwAbgAgACAAIAAgACAAIAAgACAAIAAgACAAIAAgACAAIAAgAFYAUwBUAEEAQwBLACgAXABuACAAIAAgACAAIAAgACAAIAAgACAAIAAgACAAIAAgACAAIAAgACAAIABIAFMAVABBAEMASwAoAFQAQQBLAEUAKABfAGMAbwBtAHAAbwBuAGUAbgB0AHMALAAgADEALAAgADQAKQAsACAAXwBpAHMAUABNACkALABcAG4AIAAgACAAIAAgACAAIAAgACAAIAAgACAAIAAgACAAIAAgACAAIAAgAEgAUwBUAEEAQwBLACgAXwBkAGEAeQAsACAAXwBoAG8AdQByAEMAaQB2AGkAbAAsACAARABSAE8AUAAoAF8AYwBvAG0AcABvAG4AZQBuAHQAcwAsACAAMQAsACAAMgApACkAXABuACAAIAAgACAAIAAgACAAIAAgACAAIAAgACAAIAAgACAAKQBcAG4AIAAgACAAIAAgACAAIAAgACAAIAAgACAAKQBcAG4AIAAgACAAIAAgACAAIAAgACkAXABuACAAIAAgACAAKQBcAG4AKQA7AFwAbgBcAG4AXwBUAEkATQBFAF8ATwBGAF8ARABBAFkAXwBDAE8ATQBQAE8ATgBFAE4AVABTAF8ASQBTAE8AIAA9ACAATABBAE0AQgBEAEEAKABfAHQAaQBtAGUATwBmAEQAYQB5AF8ARAAsACAAXwBtAGkAZABuAGkAZwBoAHQAQwBlAGkAbABpAG4AZwAsACAAXwBsAG8AdwBPAHIAZABlAHIALAAgAF8AbABvAHcARgBpAHgAZQBkACwAIABfAHMAZQBjAG8AbgBkAFAAcgBlAGMAaQBzAGkAbwBuACwAIABfAHIAbwB1AG4AZABpAG4AZwBPAHYAZQByAHIAaQBkAGUALABcAG4AIAAgACAAIAAvAC8AIABNAGkAZABuAGkAZwBoAHQAQwBlAGkAbABpAG4AZwA6ACAARABpAHMAcABsAGEAeQAgADIANAA6ADAAMAAgAHQAbwAgAHIAZQBwAHIAZQBzAGUAbgB0ACAAbQBpAGQAbgBpAGcAaAB0ACAAbgBlAHgAdAAgAGQAYQB5AC4AXABuACAAIAAgACAALwAvACAATABvAHcATwByAGQAZQByADoAIAAgACAAIAAgACAAIAAgAEwAbwB3ACAAbwByAGQAZQByACAAYQB0ACAAdwBoAGkAYwBoACAAdABvACAAcgBvAHUAbgBkACAAdABpAG0AZQBzAHAAYQBuACAAaQBmACAATABvAHcARgBpAHgAZQBkAC4AIABEAGUAZgBhAHUAbAB0AHMAIAB0AG8AIABtAGkAbgB1AHQAZQBzAC4AIABcAG4AIAAgACAAIAAvAC8AIAAgACAAIAAgACAAIAAgACAAIAAgACAAIAAgACAAIAAgACAATwB0AGgAZQByAHcAaQBzAGUAIAB0AGgAZQAgAGwAbwB3ACAAbwByAGQAZQByACAAYQB0ACAAbQBpAG4AaQBtAHUAbQAgAHQAbwAgAGQAaQBzAHAAbABhAHkALgBcAG4AIAAgACAAIAAvAC8AIABMAG8AdwBGAGkAeABlAGQAOgAgACAAIAAgACAAIAAgACAARgBvAHIAYwBlACAAZABpAHMAcABsAGEAeQAgAHQAbwAgAGwAbwB3ACAAbwByAGQAZQByACwAIABvAHQAaABlAHIAdwBpAHMAZQAgAGEAbABsAG8AdwAgAHQAbwAgAGYAbABvAGEAdAAgAGYAcgBvAG0AIABsAG8AdwAgAG8AcgBkAGUAcgAgAGEAcwAgAG4AZQBlAGQAZQBkAC4AXABuACAAIAAgACAALwAvACAAUwBlAGMAbwBuAGQAUAByAGUAYwBpAHMAaQBvAG4AOgAgAC0AMgAgADoAIABTAGUAYwBvAG4AZAAgAGQAZQBmAGEAdQBsAHQAcwAgAHQAbwAgADAAIABkAGUAYwBpAG0AYQBsAHMALgBcAG4AIAAgACAAIAAvAC8AIAAgACAAIAAgACAAIAAgACAAIAAgACAAIAAgACAAIAAgACAALQAxACAAOgAgAFMAZQBjAG8AbgBkACAAZQB4AHAAcgBlAHMAcwBlAGQAIAB1AHAAIAB0AG8AIAA5AC4AXABuACAAIAAgACAALwAvACAAIAAgACAAIAAgACAAIAAgACAAIAAgACAAIAAgACAAIAAgAFsAbgBdADoAIABJAGYAIABsAG8AdwAgAG8AcgBkAGUAcgAgAG4AbwB0ACAAZgBpAHgAZQBkACAAdABoAGUAbgAgAGQAZQBjAGkAbQBhAGwAcwAgAGUAeABwAHIAZQBzAHMAZQBkACAAdQBwACAAdABvACAAdwBoAGkAYwBoACAAZQB2AGUAcgAgAGkAcwAgAGwAbwB3AGUAcgAgAG8AZgBcAG4AIAAgACAAIAAvAC8AIAAgACAAIAAgACAAIAAgACAAIAAgACAAIAAgACAAIAAgACAAIAAgACAAIAAgAGcAaQB2AGUAbgAgAHAAcgBlAGMAaQBzAGkAbwBuACAAbwByACAAOQAuACAASQBmACAAbABvAHcAIABvAHIAZABlAHIAIABmAGkAeABlAGQAIAB0AGgAZQBuACAAZQB4AHAAcgBlAHMAcwBlAGQAIABlAHgAcABsAGkAYwBpAHQAbAB5AFwAbgAgACAAIAAgAC8ALwAgACAAIAAgACAAIAAgACAAIAAgACAAIAAgACAAIAAgACAAIAAgACAAIAAgACAAYQB0ACAAdABoAGUAIABzAGEAbQBlAC4AXABuACAAIAAgACAALwAvACAAUgBvAHUAbgBkAGkAbgBnAE8AdgBlAHIAcgBpAGQAZQA6ACAAIAAwADoAIABEAGUAZgBhAHUAbAB0ACAAUgBvAHUAbgBkAHMAIAB0AG8AIABuAGUAYQByAGUAcwB0ACAAcwBlAGMAbwBuAGQAIABhAG4AZAAgAHQAcgB1AG4AYwBhAHQAZQBzACAAYQB0ACAAbABvAHcAIABvAHIAZABlAHIAIABjAG8AbQBwAG8AbgBlAG4AdAAuAFwAbgAgACAAIAAgAC8ALwAgACAAIAAgACAAIAAgACAAIAAgACAAIAAgACAAIAAgACAAIAAgACAAMQA6ACAATgBlAGEAcgBlAHMAdAAgAEEAbAB3AGEAeQBzACAAcgBvAHUAbgBkACAAdABvACAAbgBlAGEAcgBlAHMAdAAgAGwAbwB3ACAAbwByAGQAZQByACAAYwBvAG0AcABvAG4AZQBuAHQALgBcAG4AIAAgACAAIAAvAC8AIAAgACAAIAAgACAAIAAgACAAIAAgACAAIAAgACAAIAAgACAAIAAtADEAOgAgAEQAbwB3AG4AIAAgACAAIABBAGwAdwBhAHkAcwAgAHIAbwB1AG4AZAAgAGQAbwB3AG4AIABhAHQAIABsAG8AdwAgAG8AcgBkAGUAcgAgAGMAbwBtAHAAbwBuAGUAbgB0AC4AXABuACAAIAAgACAALwAvAFwAbgAgACAAIAAgAC8ALwAgAE8AdQB0AHAAdQB0ADoAIAB7AFwAbgAgACAAIAAgAC8ALwAgACAAIABEAGkAcwBwAGwAYQB5AEMAbwB1AG4AdAAsACAARABpAHMAcABsAGEAeQBIAGkAZwBoAE8AcgBkAGUAcgAsACAARABpAHMAcABsAGEAeQBMAG8AdwBPAHIAZABlAHIALAAgAEQAaQBzAHAAbABhAHkARABlAGMAaQBtAGEAbABzACwAIABSAGUAcwBvAGwAdgBlAFAAcgBlAGMAaQBzAGkAbwBuADsAXABuACAAIAAgACAALwAvACAAIAAgAEMAYQByAHIAeQBEAGEAeQAsACAAIAAgACAAIABIAG8AdQByACwAIAAgACAAIAAgACAAIAAgACAAIAAgACAAIABNAGkAbgB1AHQAZQAsACAAIAAgACAAIAAgACAAIAAgACAAUwBlAGMAbwBuAGQALAAgACAAIAAgACAAIAAgACAAIAAgACMATgAvAEEAXABuACAAIAAgACAALwAvACAAfQBcAG4AXABuACAAIAAgACAATABFAFQAKABcAG4AIAAgACAAIAAgACAAIAAgAF8AbQBpAG4ATABvAHcATwByAGQAZQByACwAIAAyACwAXABuACAAIAAgACAAIAAgACAAIABfAGQAZQBmAGEAdQBsAHQATABvAHcATwByAGQAZQByACwAIAAzACwAXABuACAAIAAgACAAIAAgACAAIABfAGEAdQB0AG8ATABvAHcATwByAGQAZQByACwAIABUAFIAVQBFACwAXABuACAAIAAgACAAIAAgACAAIABfAG0AYQB4AFAAcgBlAGMAaQBzAGkAbwBuACwAIAA5ACwAXABuACAAIAAgACAAIAAgACAAIABfAGQAZQBmAGEAdQBsAHQAUAByAGUAYwBpAHMAaQBvAG4ALAAgADAALABcAG4AIAAgACAAIAAgACAAIAAgAFwAbgAgACAAIAAgACAAIAAgACAAXwBUAEkATQBFAF8ATwBGAF8ARABBAFkAXwBDAE8ATQBQAE8ATgBFAE4AVABTACgAXwB0AGkAbQBlAE8AZgBEAGEAeQBfAEQALABcAG4AIAAgACAAIAAgACAAIAAgACAAIAAgACAAXwBtAGkAZABuAGkAZwBoAHQAQwBlAGkAbABpAG4AZwAsACAAXwBtAGkAbgBMAG8AdwBPAHIAZABlAHIALAAgAF8AZABlAGYAYQB1AGwAdABMAG8AdwBPAHIAZABlAHIALAAgAF8AYQB1AHQAbwBMAG8AdwBPAHIAZABlAHIALAAgAF8AbQBhAHgAUAByAGUAYwBpAHMAaQBvAG4ALAAgAF8AZABlAGYAYQB1AGwAdABQAHIAZQBjAGkAcwBpAG8AbgAsACAAXABuACAAIAAgACAAIAAgACAAIAAgACAAIAAgAF8AbABvAHcATwByAGQAZQByACwAIABfAGwAbwB3AEYAaQB4AGUAZAAsACAAXwBzAGUAYwBvAG4AZABQAHIAZQBjAGkAcwBpAG8AbgAsACAAXwByAG8AdQBuAGQAaQBuAGcATwB2AGUAcgByAGkAZABlAFwAbgAgACAAIAAgACAAIAAgACAAKQBcAG4AIAAgACAAIAApAFwAbgApADsAXABuAFwAbgBfAEYATwBSAE0AQQBUAF8AUABSAE8AVgBJAEQARQBSAF8AVABJAE0ARQBfAE8ARgBfAEQAQQBZAF8AMgA0AEgAUgAgAD0AIABMAEEATQBCAEQAQQAoAF8AYwBvAG0AcABvAG4AZQBuAHQAcwAsACAAXwBwAGEAZABkAGkAbgBnACwAXABuACAAIAAgACAALwAvACAARgBvAHIAbQBhAHQAOgAgACAAIAAgACAAIAAwADoAMAAwADoAMAAwAC4AMAAwADAAXABuACAAIAAgACAALwAvACAAUABhAGQAZABpAG4AZwA6ACAAIAAgACAAIABBAHAAcABsAGkAZQBzACAAdABvACAAaABvAHUAcgBzAC4AXABuACAAIAAgACAALwAvAFwAbgAgACAAIAAgAC8ALwAgAE8AdQB0AHAAdQB0ADoAIAB7AFwAbgAgACAAIAAgAC8ALwAgACAAIABMAGUAYQBkAEYAbwByAG0AYQB0ACwAIABNAGkAZABGAG8AcgBtAGEAdAAsACAAIABMAGEAcwB0AEYAbwByAG0AYQB0ACwAIAAgACAAIwBOAC8AQQA7AFwAbgAgACAAIAAgAC8ALwAgACAAIABcACIAXAAiACwAIAAgACAAIAAgACAAIAAgACAASABvAHUAcgBTAHUAZgBmAGkAeAAsACAATQBpAG4AdQB0AGUAUwB1AGYAZgBpAHgALAAgAFwAIgBcACIAXABuACAAIAAgACAALwAvACAAfQBcAG4AXABuACAAIAAgACAASQBGACgAUgBPAFcAUwAoAF8AYwBvAG0AcABvAG4AZQBuAHQAcwApACAAPQAgADEALAAgAEkATgBEAEUAWAAoAF8AYwBvAG0AcABvAG4AZQBuAHQAcwAsACAAMQAsACAAMQApACwAXABuACAAIAAgACAAIAAgACAAIABJAEYAKABJAE4ARABFAFgAKABfAGMAbwBtAHAAbwBuAGUAbgB0AHMALAAgADEALAAgADEAKQAgAD0AIAAwACwAIABcACIAXAAiACwAXABuACAAIAAgACAAIAAgACAAIAAgACAAIAAgAEwARQBUACgAXABuACAAIAAgACAAIAAgACAAIAAgACAAIAAgACAAIAAgACAAXwBkAGkAcwBwAGwAYQB5AEQAZQBjAGkAbQBhAGwAcwAsACAASQBOAEQARQBYACgAXwBjAG8AbQBwAG8AbgBlAG4AdABzACwAIAAxACwAIAA0ACkALABcAG4AIAAgACAAIAAgACAAIAAgACAAIAAgACAAIAAgACAAIABfAGwAZQBhAGQARgBtAHQALAAgAEkARgAoAF8AcABhAGQAZABpAG4AZwAsACAAXAAiADAAMABcACIALAAgAFwAIgAwAFwAIgApACwAXABuACAAIAAgACAAIAAgACAAIAAgACAAIAAgACAAIAAgACAAXwBtAGkAZABGAG0AdAAsACAAXAAiADAAMABcACIALABcAG4AIAAgACAAIAAgACAAIAAgACAAIAAgACAAIAAgACAAIABfAGwAYQBzAHQARgBtAHQALAAgAEkARgAoAF8AZABpAHMAcABsAGEAeQBEAGUAYwBpAG0AYQBsAHMAIAA9ACAAMAAsACAAXwBtAGkAZABGAG0AdAAsAFwAbgAgACAAIAAgACAAIAAgACAAIAAgACAAIAAgACAAIAAgACAAIAAgACAAQwBPAE4AQwBBAFQAKABfAG0AaQBkAEYAbQB0ACwAIABMAEUARgBUACgAXAAiAC4AMAAwADAAMAAwADAAMAAwADAAXAAiACwAIABfAGQAaQBzAHAAbABhAHkARABlAGMAaQBtAGEAbABzACAAKwAgADEAKQApAFwAbgAgACAAIAAgACAAIAAgACAAIAAgACAAIAAgACAAIAAgACkALABcAG4AIAAgACAAIAAgACAAIAAgACAAIAAgACAAIAAgACAAIABfAGYAbwByAG0AYQB0AHMALAAgAEgAUwBUAEEAQwBLACgAXwBsAGUAYQBkAEYAbQB0ACwAIABfAG0AaQBkAEYAbQB0ACwAIABfAGwAYQBzAHQARgBtAHQAKQAsAFwAbgBcAG4AIAAgACAAIAAgACAAIAAgACAAIAAgACAAIAAgACAAIABfAGQAaQBzAHAAbABhAHkATABvAHcATwByAGQAZQByACwAIABJAE4ARABFAFgAKABfAGMAbwBtAHAAbwBuAGUAbgB0AHMALAAgADEALAAgADMAKQAsAFwAbgAgACAAIAAgACAAIAAgACAAIAAgACAAIAAgACAAIAAgAF8AZABlAGwAaQBtAHMALAAgAFMAVwBJAFQAQwBIACgAXwBkAGkAcwBwAGwAYQB5AEwAbwB3AE8AcgBkAGUAcgAsAFwAbgAgACAAIAAgACAAIAAgACAAIAAgACAAIAAgACAAIAAgACAAIAAgACAAMwAsACAAewBcACIAXAAiACwAIABcACIAOgBcACIALAAgAFwAIgBcACIALAAgAFwAIgBcACIAfQAsAFwAbgAgACAAIAAgACAAIAAgACAAIAAgACAAIAAgACAAIAAgACAAIAAgACAANAAsACAAewBcACIAXAAiACwAIABcACIAOgBcACIALAAgAFwAIgA6AFwAIgAsACAAXAAiAFwAIgB9ACwAXABuACAAIAAgACAAIAAgACAAIAAgACAAIAAgACAAIAAgACAAIAAgACAAIAB7AFwAIgBcACIALAAgAFwAIgBcACIALAAgAFwAIgBcACIALAAgAFwAIgBcACIAfQBcAG4AIAAgACAAIAAgACAAIAAgACAAIAAgACAAIAAgACAAIAApACwAXABuACAAIAAgACAAIAAgACAAIAAgACAAIAAgACAAIAAgACAAIAAgACAAIABcAG4AIAAgACAAIAAgACAAIAAgACAAIAAgACAAIAAgACAAIABWAFMAVABBAEMASwAoAFwAbgAgACAAIAAgACAAIAAgACAAIAAgACAAIAAgACAAIAAgACAAIAAgACAAXwBmAG8AcgBtAGEAdABzACwAXABuACAAIAAgACAAIAAgACAAIAAgACAAIAAgACAAIAAgACAAIAAgACAAIABfAGQAZQBsAGkAbQBzAFwAbgAgACAAIAAgACAAIAAgACAAIAAgACAAIAAgACAAIAAgACkAXABuACAAIAAgACAAIAAgACAAIAAgACAAIAAgACkAXABuACAAIAAgACAAIAAgACAAIAApAFwAbgAgACAAIAAgACkAXABuACkAOwBcAG4AXABuAF8ARgBPAFIATQBBAFQAXwBQAFIATwBWAEkARABFAFIAXwBUAEkATQBFAF8ATwBGAF8ARABBAFkAXwBDAEkAVgBJAEwAIAA9ACAATABBAE0AQgBEAEEAKABfAGMAbwBtAHAAbwBuAGUAbgB0AHMALAAgAF8AcABhAGQAZABpAG4AZwAsACAAXwBBAE0AUABNAEQAbwB0AHQAZQBkACwAIABfAEEATQBQAE0AQwBvAG4AZABlAG4AcwBlACwAIABfAEEATQBQAE0ATABvAHcAZQByACwAXABuACAAIAAgACAALwAvACAARgBvAHIAbQBhAHQAOgAgACAAIAAgACAAIAAgADEAMgA6ADAAMAA6ADAAMAAgAEEATQB8AFAATQBcAG4AIAAgACAAIAAvAC8AIABQAGEAZABkAGkAbgBnADoAIAAgACAAIAAgACAAQQBwAHAAbABpAGUAcwAgAHQAbwAgAGgAbwB1AHIAcwAuAFwAbgAgACAAIAAgAC8ALwAgAEEATQBQAE0ARABvAHQAdABlAGQAOgAgACAAIABBAC4ATQAuAHwAUAAuAE0ALgBcAG4AIAAgACAAIAAvAC8AIABBAE0AUABNAEMAbwBuAGQAZQBuAHMAZQA6ACAATgBvACAAcwBwAGEAYwBlACAAcAByAGUAYwBlAGQAaQBuAGcAIABBAE0AfABQAE0AXABuACAAIAAgACAALwAvACAAQQBNAFAATQBMAG8AdwBlAHIAOgAgACAAIAAgAEwAbwB3AGUAcgAgAGMAYQBzAGUAIABhAG0AfABwAG0AXABuACAAIAAgACAALwAvAFwAbgAgACAAIAAgAC8ALwAgAE8AdQB0AHAAdQB0ADoAIAB7AFwAbgAgACAAIAAgAC8ALwAgACAAIABMAGUAYQBkAEYAbwByAG0AYQB0ACwAIABNAGkAZABGAG8AcgBtAGEAdAAsACAAIABMAGEAcwB0AEYAbwByAG0AYQB0ACwAIAAgACAAIwBOAC8AQQA7AFwAbgAgACAAIAAgAC8ALwAgACAAIABcACIAXAAiACwAIAAgACAAIAAgACAAIAAgACAASABvAHUAcgBTAHUAZgBmAGkAeAAsACAATQBpAG4AdQB0AGUAUwB1AGYAZgBpAHgALAAgAEEATQB8AFAATQBcAG4AIAAgACAAIAAvAC8AIAB9AFwAbgAgACAAIAAgAFwAbgAgACAAIAAgAEkARgAoAFIATwBXAFMAKABfAGMAbwBtAHAAbwBuAGUAbgB0AHMAKQAgAD0AIAAxACwAIABJAE4ARABFAFgAKABfAGMAbwBtAHAAbwBuAGUAbgB0AHMALAAgADEALAAgADEAKQAsAFwAbgAgACAAIAAgACAAIAAgACAASQBGACgASQBOAEQARQBYACgAXwBjAG8AbQBwAG8AbgBlAG4AdABzACwAIAAxACwAIAAxACkAIAA9ACAAMAAsACAAXAAiAFwAIgAsAFwAbgAgACAAIAAgACAAIAAgACAAIAAgACAAIABMAEUAVAAoAFwAbgAgACAAIAAgACAAIAAgACAAIAAgACAAIAAgACAAIAAgAF8AYQBtAHAAbQBNAGEAdAByAGkAeAAsACAAewBcAG4AIAAgACAAIAAgACAAIAAgACAAIAAgACAAIAAgACAAIAAgACAAIAAgAFwAIgAgAEEATQBcACIALAAgAFwAIgBBAE0AXAAiACwAIABcACIAIABBAC4ATQAuAFwAIgAsACAAXAAiAEEALgBNAC4AXAAiADsAXABuACAAIAAgACAAIAAgACAAIAAgACAAIAAgACAAIAAgACAAIAAgACAAIABcACIAIABQAE0AXAAiACwAIABcACIAUABNAFwAIgAsACAAXAAiACAAUAAuAE0ALgBcACIALAAgAFwAIgBQAC4ATQAuAFwAIgA7AFwAbgAgACAAIAAgACAAIAAgACAAIAAgACAAIAAgACAAIAAgACAAIAAgACAAXAAiACAAYQBtAFwAIgAsACAAXAAiAGEAbQBcACIALAAgAFwAIgAgAGEALgBtAC4AXAAiACwAIABcACIAYQAuAG0ALgBcACIAOwBcAG4AIAAgACAAIAAgACAAIAAgACAAIAAgACAAIAAgACAAIAAgACAAIAAgAFwAIgAgAHAAbQBcACIALAAgAFwAIgBwAG0AXAAiACwAIABcACIAIABwAC4AbQAuAFwAIgAsACAAXAAiAHAALgBtAC4AXAAiAFwAbgAgACAAIAAgACAAIAAgACAAIAAgACAAIAAgACAAIAAgAH0ALABcAG4AIAAgACAAIAAgACAAIAAgACAAIAAgACAAIAAgACAAIABfAHIALAAgADEAIAArACAAKAAyACAAKgAgAE4AKABfAEEATQBQAE0ATABvAHcAZQByACkAKQAsAFwAbgAgACAAIAAgACAAIAAgACAAIAAgACAAIAAgACAAIAAgAF8AYwAsACAAMQAgACsAIABOACgAXwBBAE0AUABNAEMAbwBuAGQAZQBuAHMAZQApACAAKwAgACgAMgAgACoAIABOACgAXwBBAE0AUABNAEQAbwB0AHQAZQBkACkAKQAsAFwAbgAgACAAIAAgACAAIAAgACAAIAAgACAAIAAgACAAIAAgAF8AYQBtACwAIABJAE4ARABFAFgAKABfAGEAbQBwAG0ATQBhAHQAcgBpAHgALAAgAF8AcgAsACAAXwBjACkALABcAG4AIAAgACAAIAAgACAAIAAgACAAIAAgACAAIAAgACAAIABfAHAAbQAsACAASQBOAEQARQBYACgAXwBhAG0AcABtAE0AYQB0AHIAaQB4ACwAIABfAHIAIAArACAAMQAsACAAXwBjACkALABcAG4AIAAgACAAIAAgACAAIAAgACAAIAAgACAAXABuACAAIAAgACAAIAAgACAAIAAgACAAIAAgACAAIAAgACAAXwBkAGkAcwBwAGwAYQB5AEwAbwB3AE8AcgBkAGUAcgAsACAASQBOAEQARQBYACgAXwBjAG8AbQBwAG8AbgBlAG4AdABzACwAIAAxACwAIAAzACkALABcAG4AIAAgACAAIAAgACAAIAAgACAAIAAgACAAIAAgACAAIABfAGwAZQBhAGQARgBtAHQALAAgAEkARgAoAF8AcABhAGQAZABpAG4AZwAsACAAXAAiADAAMABcACIALAAgAFwAIgAwAFwAIgApACwAXABuACAAIAAgACAAIAAgACAAIAAgACAAIAAgACAAIAAgACAAXwBtAGkAZABGAG0AdAAsACAAXAAiADAAMABcACIALABcAG4AIAAgACAAIAAgACAAIAAgACAAIAAgACAAIAAgACAAIABfAGwAYQBzAHQARgBtAHQALAAgAEkARgAoAF8AZABpAHMAcABsAGEAeQBMAG8AdwBPAHIAZABlAHIAIAA9ACAAMgAsACAAXwBsAGUAYQBkAEYAbQB0ACwAIABfAG0AaQBkAEYAbQB0ACkALABcAG4AIAAgACAAIAAgACAAIAAgACAAIAAgACAAIAAgACAAIABfAGYAbwByAG0AYQB0AHMALAAgAEgAUwBUAEEAQwBLACgAXwBsAGUAYQBkAEYAbQB0ACwAIABfAG0AaQBkAEYAbQB0ACwAIABfAGwAYQBzAHQARgBtAHQAKQAsAFwAbgBcAG4AIAAgACAAIAAgACAAIAAgACAAIAAgACAAIAAgACAAIABfAGEAbQBwAG0ALAAgAEkARgAoAEkATgBEAEUAWAAoAF8AYwBvAG0AcABvAG4AZQBuAHQAcwAsACAAMQAsACAANQApACwAIABfAHAAbQAsACAAXwBhAG0AKQAsAFwAbgAgACAAIAAgACAAIAAgACAAIAAgACAAIAAgACAAIAAgAF8AZABlAGwAaQBtAHMALAAgAFMAVwBJAFQAQwBIACgAXwBkAGkAcwBwAGwAYQB5AEwAbwB3AE8AcgBkAGUAcgAsAFwAbgAgACAAIAAgACAAIAAgACAAIAAgACAAIAAgACAAIAAgACAAIAAgACAAMgAsACAASABTAFQAQQBDAEsAKABcACIAXAAiACwAIABfAGEAbQBwAG0ALAAgAFwAIgBcACIALAAgAFwAIgBcACIAKQAsAFwAbgAgACAAIAAgACAAIAAgACAAIAAgACAAIAAgACAAIAAgACAAIAAgACAAMwAsACAASABTAFQAQQBDAEsAKABcACIAXAAiACwAIABcACIAOgBcACIALAAgAF8AYQBtAHAAbQAsACAAXAAiAFwAIgApACwAXABuACAAIAAgACAAIAAgACAAIAAgACAAIAAgACAAIAAgACAAIAAgACAAIAA0ACwAIABIAFMAVABBAEMASwAoAFwAIgBcACIALAAgAFwAIgA6AFwAIgAsACAAXAAiADoAXAAiACwAIABfAGEAbQBwAG0AKQAsAFwAbgAgACAAIAAgACAAIAAgACAAIAAgACAAIAAgACAAIAAgACAAIAAgACAAewBcACIAXAAiACwAIABcACIAXAAiACwAIABcACIAXAAiACwAIABcACIAXAAiAH0AXABuACAAIAAgACAAIAAgACAAIAAgACAAIAAgACAAIAAgACAAKQAsAFwAbgAgACAAIAAgACAAIAAgACAAIAAgACAAIAAgACAAIAAgACAAIAAgACAAXABuACAAIAAgACAAIAAgACAAIAAgACAAIAAgACAAIAAgACAAVgBTAFQAQQBDAEsAKABcAG4AIAAgACAAIAAgACAAIAAgACAAIAAgACAAIAAgACAAIAAgACAAIAAgAF8AZgBvAHIAbQBhAHQAcwAsAFwAbgAgACAAIAAgACAAIAAgACAAIAAgACAAIAAgACAAIAAgACAAIAAgACAAXwBkAGUAbABpAG0AcwBcAG4AIAAgACAAIAAgACAAIAAgACAAIAAgACAAIAAgACAAIAApAFwAbgAgACAAIAAgACAAIAAgACAAIAAgACAAIAApAFwAbgAgACAAIAAgACAAIAAgACAAKQBcAG4AIAAgACAAIAApAFwAbgApADsAXABuAFwAbgBfAEYATwBSAE0AQQBUAF8AUABSAE8AVgBJAEQARQBSAF8AVABJAE0ARQBfAE8ARgBfAEQAQQBZAF8ASQBTAE8AIAA9ACAATABBAE0AQgBEAEEAKABfAGMAbwBtAHAAbwBuAGUAbgB0AHMALAAgAF8AYgBhAHMAaQBjACwAXABuACAAIAAgACAALwAvACAARgBvAHIAbQBhAHQAOgAgACAAIAAgACAAIABUADAAMAA6ADAAMAA6ADAAMAAuADAAMAAwAFwAbgAgACAAIAAgAC8ALwAgAEIAYQBzAGkAYwA6ACAAIAAgACAAIAAgACAAVAAwADAAMAAwADAAMAAuADAAMAAwAFwAbgAgACAAIAAgAC8ALwBcAG4AIAAgACAAIAAvAC8AIABPAHUAdABwAHUAdAA6ACAAewBcAG4AIAAgACAAIAAvAC8AIAAgACAATABlAGEAZABGAG8AcgBtAGEAdAAsACAATQBpAGQARgBvAHIAbQBhAHQALAAgACAATABhAHMAdABGAG8AcgBtAGEAdAAsACAAIAAgACAAIwBOAC8AQQA7AFwAbgAgACAAIAAgAC8ALwAgACAAIABcACIAVABcACIALAAgACAAIAAgACAAIAAgACAASABvAHUAcgBTAHUAZgBmAGkAeAAsACAATQBpAG4AdQB0AGUAUwB1AGYAZgBpAHgALAAgACAAXAAiAFwAIgBcAG4AIAAgACAAIAAvAC8AIAB9AFwAbgBcAG4AIAAgACAAIABJAEYAKABSAE8AVwBTACgAXwBjAG8AbQBwAG8AbgBlAG4AdABzACkAIAA9ACAAMQAsACAASQBOAEQARQBYACgAXwBjAG8AbQBwAG8AbgBlAG4AdABzACwAIAAxACwAIAAxACkALABcAG4AIAAgACAAIAAgACAAIAAgAEkARgAoAEkATgBEAEUAWAAoAF8AYwBvAG0AcABvAG4AZQBuAHQAcwAsACAAMQAsACAAMQApACAAPQAgADAALAAgAFwAIgBcACIALABcAG4AIAAgACAAIAAgACAAIAAgACAAIAAgACAATABFAFQAKABcAG4AIAAgACAAIAAgACAAIAAgACAAIAAgACAAIAAgACAAIABfAGQAaQBzAHAAbABhAHkARABlAGMAaQBtAGEAbABzACwAIABJAE4ARABFAFgAKABfAGMAbwBtAHAAbwBuAGUAbgB0AHMALAAgADEALAAgADQAKQAsAFwAbgAgACAAIAAgACAAIAAgACAAIAAgACAAIAAgACAAIAAgAF8AbABlAGEAZABGAG0AdAAsACAAXAAiADAAMABcACIALABcAG4AIAAgACAAIAAgACAAIAAgACAAIAAgACAAIAAgACAAIABfAG0AaQBkAEYAbQB0ACwAIABcACIAMAAwAFwAIgAsAFwAbgAgACAAIAAgACAAIAAgACAAIAAgACAAIAAgACAAIAAgAF8AbABhAHMAdABGAG0AdAAsACAASQBGACgAXwBkAGkAcwBwAGwAYQB5AEQAZQBjAGkAbQBhAGwAcwAgAD0AIAAwACwAIABfAG0AaQBkAEYAbQB0ACwAXABuACAAIAAgACAAIAAgACAAIAAgACAAIAAgACAAIAAgACAAIAAgACAAIABDAE8ATgBDAEEAVAAoAF8AbQBpAGQARgBtAHQALAAgAEwARQBGAFQAKABcACIALgAwADAAMAAwADAAMAAwADAAMABcACIALAAgAF8AZABpAHMAcABsAGEAeQBEAGUAYwBpAG0AYQBsAHMAIAArACAAMQApACkAXABuACAAIAAgACAAIAAgACAAIAAgACAAIAAgACAAIAAgACAAKQAsAFwAbgAgACAAIAAgACAAIAAgACAAIAAgACAAIAAgACAAIAAgAF8AZgBvAHIAbQBhAHQAcwAsACAASABTAFQAQQBDAEsAKABfAGwAZQBhAGQARgBtAHQALAAgAF8AbQBpAGQARgBtAHQALAAgAF8AbABhAHMAdABGAG0AdAApACwAXABuAFwAbgAgACAAIAAgACAAIAAgACAAIAAgACAAIAAgACAAIAAgAF8AZABpAHMAcABsAGEAeQBMAG8AdwBPAHIAZABlAHIALAAgAEkATgBEAEUAWAAoAF8AYwBvAG0AcABvAG4AZQBuAHQAcwAsACAAMQAsACAAMwApACwAXABuACAAIAAgACAAIAAgACAAIAAgACAAIAAgACAAIAAgACAAXwBkAGUAbABpAG0AcwAsACAASQBGACgAXwBiAGEAcwBpAGMALAAgAHsAXAAiAFQAXAAiACwAIABcACIAXAAiACwAIABcACIAXAAiACwAIABcACIAXAAiAH0ALABcAG4AIAAgACAAIAAgACAAIAAgACAAIAAgACAAIAAgACAAIAAgACAAIAAgAFMAVwBJAFQAQwBIACgAXwBkAGkAcwBwAGwAYQB5AEwAbwB3AE8AcgBkAGUAcgAsAFwAbgAgACAAIAAgACAAIAAgACAAIAAgACAAIAAgACAAIAAgACAAIAAgACAAIAAgACAAIAAyACwAIAB7AFwAIgBUAFwAIgAsACAAXAAiAFwAIgAsACAAXAAiAFwAIgAsACAAXAAiAFwAIgB9ACwAXABuACAAIAAgACAAIAAgACAAIAAgACAAIAAgACAAIAAgACAAIAAgACAAIAAgACAAIAAgADMALAAgAHsAXAAiAFQAXAAiACwAIABcACIAOgBcACIALAAgAFwAIgBcACIALAAgAFwAIgBcACIAfQAsAFwAbgAgACAAIAAgACAAIAAgACAAIAAgACAAIAAgACAAIAAgACAAIAAgACAAIAAgACAAIAA0ACwAIAB7AFwAIgBUAFwAIgAsACAAXAAiADoAXAAiACwAIABcACIAOgBcACIALAAgAFwAIgBcACIAfQAsAFwAbgAgACAAIAAgACAAIAAgACAAIAAgACAAIAAgACAAIAAgACAAIAAgACAAIAAgACAAIAB7AFwAIgBcACIALAAgAFwAIgBcACIALAAgAFwAIgBcACIALAAgAFwAIgBcACIAfQBcAG4AIAAgACAAIAAgACAAIAAgACAAIAAgACAAIAAgACAAIAAgACAAIAAgACkAXABuACAAIAAgACAAIAAgACAAIAAgACAAIAAgACAAIAAgACAAKQAsAFwAbgBcAG4AIAAgACAAIAAgACAAIAAgACAAIAAgACAAIAAgACAAIABWAFMAVABBAEMASwAoAFwAbgAgACAAIAAgACAAIAAgACAAIAAgACAAIAAgACAAIAAgACAAIAAgACAAXwBmAG8AcgBtAGEAdABzACwAXABuACAAIAAgACAAIAAgACAAIAAgACAAIAAgACAAIAAgACAAIAAgACAAIABfAGQAZQBsAGkAbQBzAFwAbgAgACAAIAAgACAAIAAgACAAIAAgACAAIAAgACAAIAAgACkAXABuACAAIAAgACAAIAAgACAAIAAgACAAIAAgACkAXABuACAAIAAgACAAIAAgACAAIAApAFwAbgAgACAAIAAgACkAXABuACkAOwBcAG4AXABuAFwAbgBcAG4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UAEkATQBFACAAWgBPAE4ARQAg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VgBBAEwASQBEAF8AVABaAE8AXABuAFwAbgBUAGUAcwB0AHMAIABpAGYAIABhACAAdABpAG0AZQAgAHoAbwBuAGUAIABvAGYAZgBzAGUAdAAgAGkAbgAgAG0AaQBuAHUAdABlAHMAIABpAHMAIAB3AGkAdABoAGkAbgAgAHQAaABlACAAcgBhAG4AZwBlACAALQAxADUAOgAwADAALgAuACsAMQA1ADoAMAAw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aAE8ATQBpAG4AdQB0AGUAcwAgAHwAIABkAGUAYwBpAG0AYQBsACAAWwAtADkAMAAwAC4ALgA5ADAAMABdACAAfAAgAFQAaQBtAGUAIAB6AG8AbgBlACAAbwBmAGYAcwBlAHQAIABpAG4AIABtAGkAbgB1AHQAZQBz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FYAQQBMAEkARABfAFQAWgBPACAAPQAgAEwAQQBNAEIARABBACgAVABaAE8ATQBpAG4AdQB0AGUAcwAsAFwAbgAgACAAIAAgAEkARgAoAE4ATwBUACgASQBTAE4AVQBNAEIARQBSACgAVABaAE8ATQBpAG4AdQB0AGUAcwApACkALAAgAEYAQQBMAFMARQAsAFwAbgAgACAAIAAgACAAIAAgACAAQQBCAFMAKABUAFoATwBNAGkAbgB1AHQAZQBzACkAIAA8AD0AIAA5ADAAMA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JAE0ARQBTAFAAQQBOAF8AVABPAF8AVABaAE8AXABuAFwAbgBDAG8AbgB2AGUAcgB0AHMAIABhACAAZABlAGkAbQBhAGwAIAB0AGkAbQBlAHMAcABhAG4AIABpAG4AdABvACAAdABpAG0AZQAgAHoAbwBuAGUAIABvAGYAZgBzAGUAdAAgAG0AaQBuAHUAdABlAHM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WgBPAFQAaQBtAGUAUwBwAGEAbgAgAHwAIABkAGUAYwBpAG0AYQBsACAAWwAtADAALgA2ADIANQAuAC4AMAAuADYAMgA1AF0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UAEkATQBFAFMAUABBAE4AXwBUAE8AXwBUAFoATwAgAD0AIABMAEEATQBCAEQAQQAoAFQAWgBPAFQAaQBtAGUAUwBwAGEAbgAsAFwAbgAgACAAIAAgAEwARQBUACgAXABuACAAIAAgACAAIAAgACAAIABfAFQAWgBPAFQAaQBtAGUAUwBwAGEAbgAsACAARgBOAC4ATgBVAEwATABJAEYAWQAoAFQAWgBPAFQAaQBtAGUAUwBwAGEAbgApACwAXABuACAAIAAgACAAIAAgACAAIABJAEYAKABJAFMARQBSAFIATwBSACgAXwBUAFoATwBUAGkAbQBlAFMAcABhAG4AKQAsACAAXwBUAFoATwBUAGkAbQBlAFMAcABhAG4AIAAqACAAewAxAH0ALABcAG4AIAAgACAAIAAgACAAIAAgACAAIAAgACAASQBGACgAXwBUAFoATwBUAGkAbQBlAFMAcABhAG4AIAA9ACAAXAAiAFwAIgAsACAAXAAiAFwAIgAsAFwAbgAgACAAIAAgACAAIAAgACAAIAAgACAAIAAgACAAIAAgAEkARgAoAE4ATwBUACgASQBTAE4AVQBNAEIARQBSACgAXwBUAFoATwBUAGkAbQBlAFMAcABhAG4AKQApACwAIAB7ACMAVgBBAEwAVQBFACEAfQAsAFwAbgAgACAAIAAgACAAIAAgACAAIAAgACAAIAAgACAAIAAgACAAIAAgACAATABFAFQAKABcAG4AIAAgACAAIAAgACAAIAAgACAAIAAgACAAIAAgACAAIAAgACAAIAAgACAAIAAgACAAXwB0AHoAbwAsACAAXwBUAFoATwBUAGkAbQBlAFMAcABhAG4AIAAqACAAMQA0ADQAMAAsAFwAbgAgACAAIAAgACAAIAAgACAAIAAgACAAIAAgACAAIAAgACAAIAAgACAAIAAgACAAIABJAEYAKABDAEgAUgBPAE4ATwAuAEkAUwBfAFYAQQBMAEkARABfAFQAWgBPACgAXwB0AHoAbwApACwAIABfAHQAegBvACwAIAB7ACMATgBVAE0AIQB9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FoATwBfAFQATwBfAFQASQBNAEUAUwBQAEEATgBcAG4AXABuAEMAbwBuAHYAZQByAHQAcwAgAHQAaQBtAGUAIAB6AG8AbgBlACAAbwBmAGYAcwBlAHQAIABtAGkAbgB1AHQAZQBzACAAaQBuAHQAbwAgAGEAIABkAGUAYwBpAG0AYQBsACAAdABpAG0AZQBzAHAAYQBu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UAGkAbQBlACAAWgBvAG4AZQAgAE8AZgBmAHMAZQB0ACAAZQB4AHAAcgBlAHMAcwBlAGQAIABhAHMAIABhACAAVABpAG0AZQBTAHAAYQBu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FoATwBUAGkAbQBlAFMAcABhAG4AIAB8ACAAZABlAGMAaQBtAGEAbAAgAFsALQAwAC4ANgAyADUALgAuADAALgA2ADIANQBd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ABaAE8AXwBUAE8AXwBUAEkATQBFAFMAUABBAE4AIAA9ACAATABBAE0AQgBEAEEAKABUAFoATwBNAGkAbgB1AHQAZQBzACwAXABuACAAIAAgACAATABFAFQAKABcAG4AIAAgACAAIAAgACAAIAAgAF8AVABaAE8ATQBpAG4AdQB0AGUAcwAsACAARgBOAC4ATgBVAEwATABJAEYAWQAoAFQAWgBPAE0AaQBuAHUAdABlAHMAKQAsAFwAbgAgACAAIAAgACAAIAAgACAASQBGACgASQBTAEUAUgBSAE8AUgAoAF8AVABaAE8ATQBpAG4AdQB0AGUAcwApACwAIABfAFQAWgBPAE0AaQBuAHUAdABlAHMAIAAqACAAewAxAH0ALABcAG4AIAAgACAAIAAgACAAIAAgACAAIAAgACAASQBGACgAXwBUAFoATwBNAGkAbgB1AHQAZQBzACAAPQAgAFwAIgBcACIALAAgAFwAIgBcACIALABcAG4AIAAgACAAIAAgACAAIAAgACAAIAAgACAAIAAgACAAIABJAEYAKABOAE8AVAAoAEkAUwBOAFUATQBCAEUAUgAoAF8AVABaAE8ATQBpAG4AdQB0AGUAcwApACkALAAgAHsAIwBWAEEATABVAEUAIQB9ACwAXABuACAAIAAgACAAIAAgACAAIAAgACAAIAAgACAAIAAgACAAIAAgACAAIABJAEYAKABOAE8AVAAoAEMASABSAE8ATgBPAC4ASQBTAF8AVgBBAEwASQBEAF8AVABaAE8AKABfAFQAWgBPAE0AaQBuAHUAdABlAHMAKQApACwAIAB7ACMATgBVAE0AIQB9ACwAXABuACAAIAAgACAAIAAgACAAIAAgACAAIAAgACAAIAAgACAAIAAgACAAIAAgACAAIAAgAF8AVABaAE8ATQBpAG4AdQB0AGUAcwAgAC8AIAAxADQANAAw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SQBTAE8AXwBUAFoATwBcAG4AXABuAFAAYQByAHMAZQBzACAAYQBuACAASQBTAE8AIABmAG8AcgBtAGEAdAB0AGUAZAAgAHQAaQBtAGUAIAB6AG8AbgBlACAAbwBmAGYAcwBlAHQAIABpAG4AdABvACAAdABpAG0AZQAgAHoAbwBuAGUAIABvAGYAZgBzAGUAdAAgAG0AaQBuAHUAdABlAHM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WwAtADkAMAAwAC4ALgA5ADAAMABdACAAfAAgAFQAaQBtAGUAIAB6AG8AbgBlACAAbwBmAGYAcwBlAHQAIABpAG4AIABtAGkAbgB1AHQAZQ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HAAcgBlAHMAcwBpAG8AbgAgAHwAIAB0AGUAeAB0ACAAfAAgAFQAaQBtAGUAIAB6AG8AbgBlACAAbwBmAGYAcwBlAHQAIABpAG4AIABJAFMATwAgAGYAbwByAG0AYQB0ACAAaQBlAC4AIACxAGgAaAA6AG0AbQAgAG8AcgAgAHYAYQBsAHUAZQAgAGkAbgAgAG0AaQBuAHUAdABlAHM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SQBTAE8AXwBUAFoATwAoAFwAIgBaAFwAIgApAFwAbgBSAGUAdAB1AHIAbgBzADoAIAAwACAAaQAuAGUALgAgAFUAVABDACAAdABpAG0AZQAgAHoAbwBuAGUAIAAoAFoAdQBsAHUAKQBcAG4AXABuAFAAQQBSAFMARQBfAEkAUwBPAF8AVABaAE8AKABcACIAEiIwADYAOgAwADAAXAAiACkAXABuAFIAZQB0AHUAcgBuAHMAOgAgAC0AMwA2ADAAXABuAFwAbgBQAEEAUgBTAEUAXwBJAFMATwBfAFQAWgBPACgAXAAiACsAMQA2ADoAMAAwAFwAIgApAFwAbgBSAGUAdAB1AHIAbgBzADoAIAAjAE4AVQBNACEAIABpAC4AZQAuACAAcgBhAG4AZwBlACAAaQBzACAAEiIxADUAOgAwADAAIAB0AG8AIAArADEANQA6ADAAM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SQBTAE8AXwBUAFoATwAgAD0AIABMAEEATQBCAEQAQQAoAEUAeABwAHIAZQBzAHMAaQBvAG4ALABcAG4AIAAgACAAIABMAEUAVAAoAFwAbgAgACAAIAAgACAAIAAgACAAZgBuAFAAYQByAHMAZQBUAFoATwAsACAATABBAE0AQgBEAEEAKABfAFQAWgBPACwAXABuACAAIAAgACAAIAAgACAAIAAgACAAIAAgAEkARgAoAEkAUwBFAFIAUgBPAFIAKABfAFQAWgBPACkALAAgAF8AVABaAE8AIAAqACAAewAxAH0ALABcAG4AIAAgACAAIAAgACAAIAAgACAAIAAgACAAIAAgACAAIABJAEYAKABfAFQAWgBPACAAPQAgAFwAIgBcACIALAAgAFwAIgBcACIALABcAG4AIAAgACAAIAAgACAAIAAgACAAIAAgACAAIAAgACAAIAAgACAAIAAgAEkARgAoAEkAUwBOAFUATQBCAEUAUgAoAF8AVABaAE8AKQAsACAASQBGACgAQwBIAFIATwBOAE8ALgBJAFMAXwBWAEEATABJAEQAXwBUAFoATwAoAF8AVABaAE8AKQAsACAAXwBUAFoATwAsACAAewAjAE4AVQBNACEAfQApACwAXABuACAAIAAgACAAIAAgACAAIAAgACAAIAAgACAAIAAgACAAIAAgACAAIAAgACAAIAAgAEkARgAoAEUAWABBAEMAVAAoAF8AVABaAE8ALAAgAFwAIgBaAFwAIgApACwAIAAwACwAXABuACAAIAAgACAAIAAgACAAIAAgACAAIAAgACAAIAAgACAAIAAgACAAIAAgACAAIAAgACAAIAAgACAATABFAFQAKABcAG4AIAAgACAAIAAgACAAIAAgACAAIAAgACAAIAAgACAAIAAgACAAIAAgACAAIAAgACAAIAAgACAAIAAgACAAIAAgAF8AcwBDAGgAYQByACwAIABMAEUARgBUACgAXwBUAFoATwApACwAXABuACAAIAAgACAAIAAgACAAIAAgACAAIAAgACAAIAAgACAAIAAgACAAIAAgACAAIAAgACAAIAAgACAAIAAgACAAIABfAHMAaQBnAG4ALAAgAFMAVwBJAFQAQwBIACgAXwBzAEMAaABhAHIALABcAG4AIAAgACAAIAAgACAAIAAgACAAIAAgACAAIAAgACAAIAAgACAAIAAgACAAIAAgACAAIAAgACAAIAAgACAAIAAgACAAIAAgACAAXAAiACsAXAAiACwAIAAxACwAXABuACAAIAAgACAAIAAgACAAIAAgACAAIAAgACAAIAAgACAAIAAgACAAIAAgACAAIAAgACAAIAAgACAAIAAgACAAIAAgACAAIAAgAFwAIgAtAFwAIgAsACAALQAxACwAXABuACAAIAAgACAAIAAgACAAIAAgACAAIAAgACAAIAAgACAAIAAgACAAIAAgACAAIAAgACAAIAAgACAAIAAgACAAIAAgACAAIAAgAFwAIgASIlwAIgAsACAALQAxACwAIAAvAC8AIAASIiAAVQBOAEkAQwBIAEEAUgAoADgANwAyADIAKQBcAG4AIAAgACAAIAAgACAAIAAgACAAIAAgACAAIAAgACAAIAAgACAAIAAgACAAIAAgACAAIAAgACAAIAAgACAAIAAgACAAIAAgACAAMABcAG4AIAAgACAAIAAgACAAIAAgACAAIAAgACAAIAAgACAAIAAgACAAIAAgACAAIAAgACAAIAAgACAAIAAgACAAIAAgACkALABcAG4AIAAgACAAIAAgACAAIAAgACAAIAAgACAAIAAgACAAIAAgACAAIAAgACAAIAAgACAAIAAgACAAIAAgACAAIAAgAEkARgAoAF8AcwBpAGcAbgAgAD0AIAAwACwAIAB7ACMAVgBBAEwAVQBFACEAfQAsAFwAbgAgACAAIAAgACAAIAAgACAAIAAgACAAIAAgACAAIAAgACAAIAAgACAAIAAgACAAIAAgACAAIAAgACAAIAAgACAAIAAgACAAIABMAEUAVAAoAFwAbgAgACAAIAAgACAAIAAgACAAIAAgACAAIAAgACAAIAAgACAAIAAgACAAIAAgACAAIAAgACAAIAAgACAAIAAgACAAIAAgACAAIAAgACAAIAAgAF8AdAB6ACwAIABcACIAVABcACIAIAAmACAAUgBJAEcASABUACgAXwBUAFoATwAsACAATABFAE4AKABfAFQAWgBPACkAIAAtACAAMQApACwAXABuACAAIAAgACAAIAAgACAAIAAgACAAIAAgACAAIAAgACAAIAAgACAAIAAgACAAIAAgACAAIAAgACAAIAAgACAAIAAgACAAIAAgACAAIAAgACAAXwBJAFMATwB0AGkAbQBlAFYAYQBsAHUAZQAsACAAQwBIAFIATwBOAE8ALgBQAEEAUgBTAEUAXwBUAEkATQBFAF8ATwBGAF8ARABBAFkAKABfAHQAegAsACAAVABSAFUARQApACwAXABuACAAIAAgACAAIAAgACAAIAAgACAAIAAgACAAIAAgACAAIAAgACAAIAAgACAAIAAgACAAIAAgACAAIAAgACAAIAAgACAAIAAgACAAIAAgACAAQwBIAFIATwBOAE8ALgBUAEkATQBFAFMAUABBAE4AXwBUAE8AXwBUAFoATwAoAF8AcwBpAGcAbgAgACoAIABfAEkAUwBPAHQAaQBtAGUAVgBhAGwAdQBl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TQBBAFAAKABGAE4ALgBOAFUATABMAEkARgBZACgARQB4AHAAcgBlAHMAcwBpAG8AbgApACwAXABuACAAIAAgACAAIAAgACAAIAAgACAAIAAgAEwAQQBNAEIARABBACgAXwBlAGwAZQBtAGUAbgB0ACwAXABuACAAIAAgACAAIAAgACAAIAAgACAAIAAgACAAIAAgACAAZgBuAFAAYQByAHMAZQBUAFoATwAoAF8AZQBsAGUAbQBlAG4Ad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JAFMATwBfAFQAWgBPAFwAbgBcAG4AUgBlAHQAdQByAG4AcwAgAGEAIAB0AGkAbQBlACAAegBvAG4AZQAgAG8AZgBmAHMAZQB0ACAAYQBzACAAdABlAHgAdAAgAGkAbgAgAEkAUwBPACAAZgBvAHIAbQBhAHQ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kAUwBPACAAZgBvAHIAbQBhAHQAdABlAGQAIAB0AGkAbQBlACAAegBvAG4AZQAgAG8AZgBmAHMAZQB0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aAE8ATQBpAG4AdQB0AGUAcwAgAHwAIABkAGUAYwBpAG0AYQBsACAAIAAgACAAIAB8ACAAVABpAG0AZQAgAHoAbwBuAGUAIABvAGYAZgBzAGUAdAAgAGYAcgBvAG0AIABVAFQAQwAgAGkAbgAgAG0AaQBuAHUAdABlAHMALgBcAG4AIAAgACAAIAAgACAAIAAgACAAIAAgAHwAIABbAC0AOQAwADAALgAuADkAMAAwAF0AIAB8ACAAWwAtADEANQA6ADAAMAAuAC4AKwAxADUAOgAwADAAXQBcAG4AWwBPAHAAdABpAG8AbgBzAF0AIAAgAHwAIAB0AGUAeAB0ACAAIAAgACAAIAAgACAAIAB8ACAAUwB0AHIAaQBuAGcAIAB3AGkAdABoACAAZQBsAGUAbQBlAG4AdABzADoAIABbAEIAXQBbAFoAXQBbAEgAfABNAHwAUwBdAFwAbgAgACAAIAAgACAAIAAgACAAIAAgACAAfAAgACAAIAAgACAAIAAgACAAIAAgACAAIAAgAHwAIAAgACAAIAAgACAAIABCACAAOgAgAEQAaQBzAHAAbABhAHkAIABpAG4AIABiAGEAcwBpAGMAIABmAG8AcgBtAGEAdAAgAGUAZwAgACsAMAAwADAAMABcAG4AIAAgACAAIAAgACAAIAAgACAAIAAgAHwAIAAgACAAIAAgACAAIAAgACAAIAAgACAAIAB8ACAAIAAgACAAIAAgACAAWgAgADoAIABEAGkAcwBwAGwAYQB5ACAAJwBaACcAIABmAG8AcgAgAFoAdQBsAHUAIAB0AGkAbQBlACAAegBvAG4AZQAgACsAMAAwADoAMAAwAFwAbgAgACAAIAAgACAAIAAgACAAIAAgACAAfAAgACAAIAAgACAAIAAgACAAIAAgACAAIAAgAHwAIABIACwAIABNACwAIABTACAAOgAgAEYAbwByAGMAZQAgAGwAbwB3ACAAbwByAGQAZQByACAAYwBvAG0AcABvAG4AZQBuAHQALgAgAEkAZgAgAG8AbQBpAHQAdABlAGQAIABhAHUAdABvACAAYQBkAGoAdQBzAHQAcwAgAHQAbwAgAG0AaQBuAHUAdABlAHMAIABvAHIAIABzAGUAYwBvAG4AZABzAC4AXABuACAAIAAgACAAIAAgACAAIAAgACAAIAB8ACAAIAAgACAAIAAgACAAIAAgACAAIAAgACAAfAAgACAAIAAgACAAIAAgACAAIAAgACAAUgBlAHQAdQByAG4AcwAgAGEAbgAgAGUAcgByAG8AcgAgAGkAZgAgAEgAIABzAHAAZQBjAGkAZgBpAGUAZAAgAGEAbgBkACAAVABaAE8ATQBpAG4AdQB0AGUAcwAgAGkAcwAgAG4AbwB0ACAAYQAgAG0AdQBsAHQAaQBwAGwAZQAgAG8AZgAgADYAMAAuAC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SQBTAE8AXwBUAFoATwAgAD0AIABMAEEATQBCAEQAQQAoAFQAWgBPAE0AaQBuAHUAdABlAHMALAAgAFsATwBwAHQAaQBvAG4AcwBdACwAXABuACAAIAAgACAATABFAFQAKABcAG4AIAAgACAAIAAgACAAIAAgAF8AbwBwAHQAaQBvAG4AcwAsACAARgBOAC4ATgBVAEwATABJAEYAWQAoAE8AcAB0AGkAbwBuAHMAKQAsAFwAbgAgACAAIAAgACAAIAAgACAAXwBiAGEAcwBpAGMALAAgAEkARgBFAFIAUgBPAFIAKABTAEUAQQBSAEMASAAoAFwAIgBCAFwAIgAsACAAXwBvAHAAdABpAG8AbgBzACkALAAgADAAKQAgAD4AIAAwACwAXABuACAAIAAgACAAIAAgACAAIABfAHoAdQBsAHUALAAgAEkARgBFAFIAUgBPAFIAKABTAEUAQQBSAEMASAAoAFwAIgBaAFwAIgAsACAAXwBvAHAAdABpAG8AbgBzACkALAAgADAAKQAgAD4AIAAwACwAXABuACAAIAAgACAAIAAgACAAIABfAGwAbwB3AE8AcgBkAGUAcgAsACAATABFAEYAVAAoAEYATgAuAFMASQBGAFQAXwBGAE8AUgBfAEMASABBAFIAUwAoAF8AbwBwAHQAaQBvAG4AcwAsACAAXAAiAEgATQBTAFwAIgApACkALABcAG4AIAAgACAAIAAgACAAIAAgAFwAbgAgACAAIAAgACAAIAAgACAAXwBmAG0AdAAsACAAUwBXAEkAVABDAEgAKABfAGwAbwB3AE8AcgBkAGUAcgAsAFwAbgAgACAAIAAgACAAIAAgACAAIAAgACAAIABcACIAXAAiACwAIABJAEYAKABfAGIAYQBzAGkAYwAsACAAXAAiAEIAbQAwAFwAIgAsACAAXAAiAEkAbQAwAFwAIgApACwAXABuACAAIAAgACAAIAAgACAAIAAgACAAIAAgAFwAIgBIAFwAIgAsACAAXAAiAEIASABcACIALABcAG4AIAAgACAAIAAgACAAIAAgACAAIAAgACAAXAAiAE0AXAAiACwAIABJAEYAKABfAGIAYQBzAGkAYwAsACAAXAAiAEIATQBcACIALAAgAFwAIgBJAE0AXAAiACkALABcAG4AIAAgACAAIAAgACAAIAAgACAAIAAgACAAXAAiAFMAXAAiACwAIABJAEYAKABfAGIAYQBzAGkAYwAsACAAXAAiAEIAUwAwAFwAIgAsACAAXAAiAEkAUwAwAFwAIgApAFwAbgAgACAAIAAgACAAIAAgACAAKQAsAFwAbgAgACAAIAAgACAAIAAgACAAXABuACAAIAAgACAAIAAgACAAIABmAG4ARgBvAHIAbQBhAHQAVABaAE8ALAAgAEwAQQBNAEIARABBACgAXwBUAFoATwBNAGkAbgB1AHQAZQBzACwAXABuACAAIAAgACAAIAAgACAAIAAgACAAIAAgAEkARgAoAEkAUwBFAFIAUgBPAFIAKABfAFQAWgBPAE0AaQBuAHUAdABlAHMAKQAsACAAXwBUAFoATwBNAGkAbgB1AHQAZQBzACAAKgAgAHsAMQB9ACwAXABuACAAIAAgACAAIAAgACAAIAAgACAAIAAgACAAIAAgACAASQBGACgAXwBUAFoATwBNAGkAbgB1AHQAZQBzACAAPQAgAFwAIgBcACIALAAgAFwAIgBcACIALABcAG4AIAAgACAAIAAgACAAIAAgACAAIAAgACAAIAAgACAAIAAgACAAIAAgAEkARgAoAE4ATwBUACgASQBTAE4AVQBNAEIARQBSACgAXwBUAFoATwBNAGkAbgB1AHQAZQBzACkAKQAsACAAewAjAFYAQQBMAFUARQAhAH0ALABcAG4AIAAgACAAIAAgACAAIAAgACAAIAAgACAAIAAgACAAIAAgACAAIAAgACAAIAAgACAASQBGACgATgBPAFQAKABDAEgAUgBPAE4ATwAuAEkAUwBfAFYAQQBMAEkARABfAFQAWgBPACgAXwBUAFoATwBNAGkAbgB1AHQAZQBzACkAKQAsACAAewAjAE4AVQBNACEAfQAsAFwAbgAgACAAIAAgACAAIAAgACAAIAAgACAAIAAgACAAIAAgACAAIAAgACAAIAAgACAAIAAgACAAIAAgAEkARgAoACgAXwBsAG8AdwBPAHIAZABlAHIAIAA9ACAAXAAiAEgAXAAiACkAIAAqACAAKABNAE8ARAAoAF8AVABaAE8ATQBpAG4AdQB0AGUAcwAsACAANgAwACkAIAA8AD4AIAAwACkALAAgAHsAIwBOAFUATQAhAH0ALABcAG4AIAAgACAAIAAgACAAIAAgACAAIAAgACAAIAAgACAAIAAgACAAIAAgACAAIAAgACAAIAAgACAAIAAgACAAIAAgAEkARgAoACgAXwBUAFoATwBNAGkAbgB1AHQAZQBzACAAPQAgADAAKQAgACoAIABfAHoAdQBsAHUALAAgAFwAIgBaAFwAIgAsAFwAbgAgACAAIAAgACAAIAAgACAAIAAgACAAIAAgACAAIAAgACAAIAAgACAAIAAgACAAIAAgACAAIAAgACAAIAAgACAAIAAgACAAIABMAEUAVAAoAFwAbgAgACAAIAAgACAAIAAgACAAIAAgACAAIAAgACAAIAAgACAAIAAgACAAIAAgACAAIAAgACAAIAAgACAAIAAgACAAIAAgACAAIAAgACAAIAAgAF8AcwBpAGcAbgBDAGgAYQByACwAIABJAEYAKABfAFQAWgBPAE0AaQBuAHUAdABlAHMAIAA+AD0AIAAwACwAIABcACIAKwBcACIALAAgAFwAIgASIlwAIgApACwAIAAvAC8AIAASIiAAVQBOAEkAQwBIAEEAUgAoADgANwAyADIAKQBcAG4AIAAgACAAIAAgACAAIAAgACAAIAAgACAAIAAgACAAIAAgACAAIAAgACAAIAAgACAAIAAgACAAIAAgACAAIAAgACAAIAAgACAAIAAgACAAIABfAHQAbwBkACwAIABDAEgAUgBPAE4ATwAuAEYATwBSAE0AQQBUAF8AVABJAE0ARQBfAE8ARgBfAEQAQQBZACgAQQBCAFMAKABfAFQAWgBPAE0AaQBuAHUAdABlAHMAKQAgAC8AIAAxADQANAAwACwAIABfAGYAbQB0ACkALABcAG4AIAAgACAAIAAgACAAIAAgACAAIAAgACAAIAAgACAAIAAgACAAIAAgACAAIAAgACAAIAAgACAAIAAgACAAIAAgACAAIAAgACAAIAAgACAAIABDAE8ATgBDAEEAVAAoAF8AcwBpAGcAbgBDAGgAYQByACwAIABSAEkARwBIAFQAKABfAHQAbwBkACwAIABMAEUATgAoAF8AdABvAGQAKQAgAC0AIAAxACk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NAEEAUAAoAEYATgAuAE4AVQBMAEwASQBGAFkAKABUAFoATwBNAGkAbgB1AHQAZQBzACkALABcAG4AIAAgACAAIAAgACAAIAAgACAAIAAgACAATABBAE0AQgBEAEEAKABfAGUAbABlAG0AZQBuAHQALABcAG4AIAAgACAAIAAgACAAIAAgACAAIAAgACAAIAAgACAAIABmAG4ARgBvAHIAbQBhAHQAVABaAE8AKABfAGUAbABlAG0AZQBuAHQ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QBMAEkAVABBAFIAWQBfAFQAWgBPAFwAbgBcAG4AUgBlAHQAdQByAG4AcwAgAHQAaABlACAAdABpAG0AZQAgAHoAbwBuAGUAIABvAGYAZgBzAGUAdAAgAGkAbgAgAG0AaQBuAHUAdABlAHMAIABvAGYAIABhACAAbQBpAGwAaQB0AGEAcgB5ACAAdABpAG0AZQAgAHoAbwBuAGUAIABkAGUAcwBpAGcAbgBhAHQAbwBy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CAAIAAgACAAfAAgAFQAaQBtAGUAIAB6AG8AbgBlACAAbwBmAGYAcwBlAHQAIABpAG4AIABtAGkAbgB1AHQAZQBzAFwAbgAgACAAIAB8ACAAWwAtADcAMgAwAC4ALgA3ADIAMABdACAAfAAgAFsALQAxADIAOgAwADAALgAuACsAMQAyADoAMAAwAF0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UAcwBpAGcAbgBhAHQAbwByACAAfAAgAHQAZQB4AHQAIAB8ACAATQBpAGwAaQB0AGEAcgB5ACAAdABpAG0AZQAgAHoAbwBuAGUAIABkAGUAcwBpAGcAbgBhAHQAbwByACAAXABuACAAIAAgACAAIAAgACAAIAAgACAAIAB8ACAAIAAgACAAIAAgAHwAIABbAEEAQgBDAEQARQBGAEcASABJAEoASwBMAE0ATgBPAFAAUQBSAFMAVABVAFYAVwBYAFkAWgBd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kATABJAFQAQQBSAFkAXwBUAFoATwAoAFwAIgBBAFwAIgApAFwAbgBSAGUAdAB1AHIAbgBzADoAIAA2ADAAXABuAFwAbgBGAE8AUgBNAEEAVABfAE0ASQBMAF8ARABUAEcAKABcACIASgBcACIAKQBcAG4AUgBlAHQAdQByAG4AcwA6ACAAIwBOAC8AQQAgACgAbABvAGMAYQBsACAAdABpAG0AZQAgAHoAbwBuAGUAK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JAEwASQBUAEEAUgBZAF8AVABaAE8AIAA9ACAATABBAE0AQgBEAEEAKABEAGUAcwBpAGcAbgBhAHQAbwByACwAXABuACAAIAAgACAATABFAFQAKABcAG4AIAAgACAAIAAgACAAIAAgAF8ARABlAHMAaQBnAG4AYQB0AG8AcgAsACAARgBOAC4ATgBVAEwATABJAEYAWQAoAEQAZQBzAGkAZwBuAGEAdABvAHIAKQAsAFwAbgAgACAAIAAgACAAIAAgACAASQBGACgASQBTAEUAUgBSAE8AUgAoAF8ARABlAHMAaQBnAG4AYQB0AG8AcgApACwAIABfAEQAZQBzAGkAZwBuAGEAdABvAHIAIAAqACAAewAxAH0ALABcAG4AIAAgACAAIAAgACAAIAAgACAAIAAgACAASQBGACgAXwBEAGUAcwBpAGcAbgBhAHQAbwByACAAPQAgAFwAIgBcACIALAAgAFwAIgBcACIALABcAG4AIAAgACAAIAAgACAAIAAgACAAIAAgACAAIAAgACAAIABMAEUAVAAoAFwAbgAgACAAIAAgACAAIAAgACAAIAAgACAAIAAgACAAIAAgACAAIAAgACAAXwBjAG8AZABlACwAIABDAE8ARABFACgAXwBEAGUAcwBpAGcAbgBhAHQAbwByACkAIAAtACAANgA0ACwAXABuACAAIAAgACAAIAAgACAAIAAgACAAIAAgACAAIAAgACAAIAAgACAAIABJAEYAKABfAGMAbwBkAGUAIAA8AD0AIAAwACwAIAB7ACMAVgBBAEwAVQBFACEAfQAsAFwAbgAgACAAIAAgACAAIAAgACAAIAAgACAAIAAgACAAIAAgACAAIAAgACAAIAAgACAAIABJAEYAKABfAGMAbwBkAGUAIAA+ACAAMgA2ACwAIAB7ACMAVgBBAEwAVQBFACEAfQAsAFwAbgAgACAAIAAgACAAIAAgACAAIAAgACAAIAAgACAAIAAgACAAIAAgACAAIAAgACAAIAAgACAAIAAgAEkARgAoAF8AYwBvAGQAZQAgAD0AIAAxADAALAAgAHsAIwBOAC8AQQB9ACwAIAAvAC8AIABKACAAPQAgAEwAbwBjAGEAbAAgAFQAaQBtAGUAXABuACAAIAAgACAAIAAgACAAIAAgACAAIAAgACAAIAAgACAAIAAgACAAIAAgACAAIAAgACAAIAAgACAAIAAgACAAIABJAEYAKABfAGMAbwBkAGUAIAA9ACAAMgA2ACwAIAAwACwAIAAvAC8AIABaACAAPQAgAFUAVABDAFwAbgAgACAAIAAgACAAIAAgACAAIAAgACAAIAAgACAAIAAgACAAIAAgACAAIAAgACAAIAAgACAAIAAgACAAIAAgACAAIAAgACAAIABJAEYAKABfAGMAbwBkAGUAIAA8AD0AIAA5ACwAIABfAGMAbwBkAGUAIAAqACAANgAwACwAIAAvAC8AIABBAEIAQwBEAEUARgBHAEgASQAgAC0APgAgACsAMQAuAC4AKwA5AFwAbgAgACAAIAAgACAAIAAgACAAIAAgACAAIAAgACAAIAAgACAAIAAgACAAIAAgACAAIAAgACAAIAAgACAAIAAgACAAIAAgACAAIAAgACAAIAAgAEkARgAoAF8AYwBvAGQAZQAgADwAPQAgADEAMwAsACAAKABfAGMAbwBkAGUAIAAtACAAMQApACAAKgAgADYAMAAsACAAIAAvAC8AIABLAEwATQAgAC0APgAgACsAMQAwAC4ALgArADEAMgBcAG4AIAAgACAAIAAgACAAIAAgACAAIAAgACAAIAAgACAAIAAgACAAIAAgACAAIAAgACAAIAAgACAAIAAgACAAIAAgACAAIAAgACAAIAAgACAAIAAgACAAIAAgAEkARgAoAF8AYwBvAGQAZQAgADwAPQAgADIANQAsACAAKAAxADMAIAAtACAAXwBjAG8AZABlACkAIAAqACAANgAwACwAIAAvAC8AIABOAE8AUABRAFIAUwBUAFUAVgBXAFgAWQAgAC0APgAgAC0AMQAuAC4ALQAxADIAXABuACAAIAAgACAAIAAgACAAIAAgACAAIAAgACAAIAAgACAAIAAgACAAIAAgACAAIAAgACAAIAAgACAAIAAgACAAIAAgACAAIAAgACAAIAAgACAAIAAgACAAIAAgACAAIAAgAHsAIwBWAEEATABVAEUAIQB9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aAE8AXwBUAE8AXwBNAEkATABJAFQAQQBSAFkAXABuAFwAbgBSAGUAdAB1AHIAbgBzACAAdABoAGUAIABjAGwAbwBzAGUAcwB0ACAAbQBpAGwAaQB0AGEAcgB5ACAAdABpAG0AZQAgAHoAbwBuAGUAIABkAGUAcwBpAGcAbgBhAHQAbwByACwAIABpAHQAcwAgAG8AZgBmAHMAZQB0ACAAaQBuACAAbQBpAG4AdQB0AGUAcwAsACAAYQBuAGQAIAB0AGgAZQAgAHQAaQBtAGUAIABzAGgAaQBmAHQAIAB0AG8AIAB0AGgAYQB0AFwAbgB0AGkAbQBlACAAegBvAG4AZQAgAGYAbwByACAAdABoAGUAIABwAHIAbwB2AGkAZABlAGQAIAB0AGkAbQBlACAAegBvAG4AZQAgAG8AZgBmAHMAZQB0ACAAaQBuACAAbQBpAG4AdQB0AGUAcwAuAFwAbgBcAG4AQQByAHIAYQB5ACAAYwBvAG0AcABhAHQAaQBiAGwAZQA6ACAAVABaAE8ATQBpAG4AdQB0AGUAcw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IAAgACAAIAAgACAAIAAgACAAIAAgAHwAIAAgAE0AaQBsAGkAdABhAHIAeQAgAHQAaQBtAGUAIAB6AG8AbgBlACAAZABlAHMAaQBnAG4AYQB0AG8AcgBcAG4AIAAgACAAfAAgACAAIAAgACAAIAAgACAAIAAgACAAIAAgACAAIAAgACAAfAAgAFsAQQBCAEMARABFAEYARwBIAEkASgBLAEwATQBOAE8AUABRAFIAUwBUAFUAVgBXAFgAWQBaAF0AXABuACAAMgAgAHwAIABpAG4AdABlAGcAZQByACAAIAAgACAAIAAgACAAIAAgAHwAIABUAGkAbQBlACAAegBvAG4AZQAgAG8AZgBmAHMAZQB0ACAAaQBuACAAbQBpAG4AdQB0AGUAcwBcAG4AIAAgACAAfAAgAFsALQA3ADIAMAAuAC4ANwAyADAAXQAgACAAIAAgACAAfAAgAFsALQAxADIAOgAwADAALgAuACsAMQAyADoAMAAwAF0AXABuACAAMwAgAHwAIABkAGUAYwBpAG0AYQBsACAAIAAgACAAIAAgACAAIAAgAHwAIABUAGkAbQBlACAAcwBoAGkAZgB0AFwAbgAgACAAIAB8ACAAWwAtADAALgAxADIANQAuAC4AMAAuADEAMgA1AF0AIAB8ACAAWwAtADMAOgAwADAALgAuACsAMwA6ADAAMABd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wBUAFoATwBNAGkAbgB1AHQAZQBzAF0AIAB8ACAAZABlAGMAaQBtAGEAbAAgACAAIAAgACAAfAAgAFQAaQBtAGUAIAB6AG8AbgBlACAAbwBmAGYAcwBlAHQAIABmAHIAbwBtACAAVQBUAEMAIABpAG4AIABtAGkAbgB1AHQAZQBzAFwAbgAgACAAIAAgACAAIAAgACAAIAAgACAAIAAgAHwAIABbAC0AOQAwADAALgAuADkAMAAwAF0AIAB8ACAAQQBzAHMAdQBtAGUAZAAgAHQAbwAgAGIAZQAgAFUAVABDACAAaQBmACAAbwBtAGkAdAB0AGUAZAAuACAAWwAtADEANQA6ADAAMAAuAC4AKwAxADUAOgAwADAAXQ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aAE8AXwBUAE8AXwBNAEkATABJAFQAQQBSAFkAKAA2ADAAKQBcAG4AUgBlAHQAdQByAG4AcwA6ACAAewBBACwAIAA2ADAALAAgADAAfQBcAG4AXABuAFQAWgBPAF8AVABPAF8ATQBJAEwASQBUAEEAUgBZACgAIwBOAC8AQQApAFwAbgBSAGUAdAB1AHIAbgBzADoAIAB7AEoALAAgACwAMAB9ACAAKABsAG8AYwBhAGwAIAB0AGkAbQBlACAAegBvAG4AZQApAFwAbgBcAG4AVABaAE8AXwBUAE8AXwBNAEkATABJAFQAQQBSAFkAKAA1ADcAMAApAFwAbgBSAGUAdAB1AHIAbgBzADoAIAB7AEsALAAgADYAMAAwACwAIAAwAC4AMAAyADAAOAAzADMAfQBcAG4AXABuAFQAWgBPAF8AVABPAF8ATQBJAEwASQBUAEEAUgBZACgAOAA0ADAAKQBcAG4AUgBlAHQAdQByAG4AcwA6ACAAewBNACwAIAA3ADIAMAAsACAALQAwAC4AMAA4ADMAMwAzAH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QAWgBPAF8AVABPAF8ATQBJAEwASQBUAEEAUgBZACAAPQAgAEwAQQBNAEIARABBACgAVABaAE8ATQBpAG4AdQB0AGUAcwAsAFwAbgAgACAAIAAgAEwARQBUACgAXABuACAAIAAgACAAIAAgACAAIABmAG4AVABaAE8ATQBpAGwAaQB0AGEAcgB5ACwAIABMAEEATQBCAEQAQQAoAF8AVABaAE8ALABcAG4AIAAgACAAIAAgACAAIAAgACAAIAAgACAASQBGACgASQBTAE4AQQAoAF8AVABaAE8AKQAsACAAewBcACIASgBcACIALAAgAFwAIgBcACIALAAgADAAfQAsAFwAbgAgACAAIAAgACAAIAAgACAAIAAgACAAIAAgACAAIAAgAEkARgAoAEkAUwBFAFIAUgBPAFIAKABfAFQAWgBPACkALAAgAF8AVABaAE8AIAAqACAAewAxACwAIAAyACwAIAAzAH0ALABcAG4AIAAgACAAIAAgACAAIAAgACAAIAAgACAAIAAgACAAIAAgACAAIAAgAEkARgAoAF8AVABaAE8AIAA9ACAAXAAiAFwAIgAsACAAewBcACIAXAAiACwAIABcACIAXAAiACwAIABcACIAXAAiAH0ALABcAG4AIAAgACAAIAAgACAAIAAgACAAIAAgACAAIAAgACAAIAAgACAAIAAgACAAIAAgACAASQBGACgATgBPAFQAKABJAFMATgBVAE0AQgBFAFIAKABfAFQAWgBPACkAKQAsACAAewAjAFYAQQBMAFUARQAhACwAIAAjAFYAQQBMAFUARQAhACwAIAAjAFYAQQBMAFUARQAhAH0ALABcAG4AIAAgACAAIAAgACAAIAAgACAAIAAgACAAIAAgACAAIAAgACAAIAAgACAAIAAgACAAIAAgACAAIABJAEYAKABOAE8AVAAoAEMASABSAE8ATgBPAC4ASQBTAF8AVgBBAEwASQBEAF8AVABaAE8AKABfAFQAWgBPACkAKQAsACAAewAjAE4AVQBNACEALAAgACMATgBVAE0AIQAsACAAIwBOAFUATQAhAH0ALABcAG4AIAAgACAAIAAgACAAIAAgACAAIAAgACAAIAAgACAAIAAgACAAIAAgACAAIAAgACAAIAAgACAAIAAgACAAIAAgAEkARgAoAF8AVABaAE8AIAA9ACAAMAAsACAASABTAFQAQQBDAEsAKABcACIAWgBcACIALAAgADAALAAgADAAKQAsAFwAbgAgACAAIAAgACAAIAAgACAAIAAgACAAIAAgACAAIAAgACAAIAAgACAAIAAgACAAIAAgACAAIAAgACAAIAAgACAAIAAgACAAIABJAEYAKABfAFQAWgBPACAAPgAgADcAMgAwACwAIABIAFMAVABBAEMASwAoAFwAIgBNAFwAIgAsACAANwAyADAALAAgACgANwAyADAAIAAtACAAXwBUAFoATwApACAALwAgADEANAA0ADAAKQAsAFwAbgAgACAAIAAgACAAIAAgACAAIAAgACAAIAAgACAAIAAgACAAIAAgACAAIAAgACAAIAAgACAAIAAgACAAIAAgACAAIAAgACAAIAAgACAAIAAgAEkARgAoAF8AVABaAE8AIAA8ACAALQA3ADIAMAAsACAASABTAFQAQQBDAEsAKABcACIAWQBcACIALAAgAC0ANwAyADAALAAgACgALQA3ADIAMAAgAC0AIABfAFQAWgBPACkAIAAvACAAMQA0ADQAMAApACwAXABuACAAIAAgACAAIAAgACAAIAAgACAAIAAgACAAIAAgACAAIAAgACAAIAAgACAAIAAgACAAIAAgACAAIAAgACAAIAAgACAAIAAgACAAIAAgACAAIAAgACAAIABMAEUAVAAoAFwAbgAgACAAIAAgACAAIAAgACAAIAAgACAAIAAgACAAIAAgACAAIAAgACAAIAAgACAAIAAgACAAIAAgACAAIAAgACAAIAAgACAAIAAgACAAIAAgACAAIAAgACAAIAAgACAAIABfAG0AaQBsAGkAdABhAHIAeQBUAFoATwAsACAAUwBJAEcATgAoAF8AVABaAE8AKQAgACoAIABNAFIATwBVAE4ARAAoAEEAQgBTACgAXwBUAFoATwApACwAIAA2ADAAKQAsAFwAbgAgACAAIAAgACAAIAAgACAAIAAgACAAIAAgACAAIAAgACAAIAAgACAAIAAgACAAIAAgACAAIAAgACAAIAAgACAAIAAgACAAIAAgACAAIAAgACAAIAAgACAAIAAgACAAIABfAGkAZAB4ACwAIABJAE4AVAAoAF8AbQBpAGwAaQB0AGEAcgB5AFQAWgBPACAALwAgADYAMAApACAAKwAgADEAMwAsAFwAbgAgACAAIAAgACAAIAAgACAAIAAgACAAIAAgACAAIAAgACAAIAAgACAAIAAgACAAIAAgACAAIAAgACAAIAAgACAAIAAgACAAIAAgACAAIAAgACAAIAAgACAAIAAgACAAIABfAG0AaQBsAGkAdABhAHIAeQBUAFoALAAgAEkATgBEAEUAWAAoAHsAXAAiAFkAXAAiACwAIABcACIAWABcACIALAAgAFwAIgBXAFwAIgAsACAAXAAiAFYAXAAiACwAIABcACIAVQBcACIALAAgAFwAIgBUAFwAIgAsACAAXAAiAFMAXAAiACwAIABcACIAUgBcACIALAAgAFwAIgBRAFwAIgAsACAAXAAiAFAAXAAiACwAIABcACIATwBcACIALAAgAFwAIgBOAFwAIgAsACAAXAAiAFoAXAAiACwAIABcACIAQQBcACIALAAgAFwAIgBCAFwAIgAsACAAXAAiAEMAXAAiACwAIABcACIARABcACIALAAgAFwAIgBFAFwAIgAsACAAXAAiAEYAXAAiACwAIABcACIARwBcACIALAAgAFwAIgBIAFwAIgAsACAAXAAiAEkAXAAiACwAIABcACIASwBcACIALAAgAFwAIgBMAFwAIgAsACAAXAAiAE0AXAAiAH0ALAAgADEALAAgAF8AaQBkAHgAKQAsAFwAbgAgACAAIAAgACAAIAAgACAAIAAgACAAIAAgACAAIAAgACAAIAAgACAAIAAgACAAIAAgACAAIAAgACAAIAAgACAAIAAgACAAIAAgACAAIAAgACAAIAAgACAAIAAgACAAIABIAFMAVABBAEMASwAoAF8AbQBpAGwAaQB0AGEAcgB5AFQAWgAsACAAXwBtAGkAbABpAHQAYQByAHkAVABaAE8ALAAgACgAXwBUAFoATwAgAC0AIABfAG0AaQBsAGkAdABhAHIAeQBUAFoATwApACAALwAgADEANAA0ADAAKQ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FQAWgBPAE0AaQBuAHUAdABlAHMALAAgAEYATgAuAE4AVQBMAEwASQBGAFkAKABJAE4ARABFAFgAKABUAFoATwBNAGkAbgB1AHQAZQBzACwAIAAsACAAMQApACkALABcAG4AIAAgACAAIAAgACAAIAAgAF8AcgBvAHcAQwBvAHUAbgB0ACwAIABSAE8AVwBTACgAXwBUAFoATwBNAGkAbgB1AHQAZQBz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FQAWgBPAE0AaQBsAGkAdABhAHIAeQAoAEkATgBEAEUAWAAoAF8AVABaAE8ATQBpAG4AdQB0AGUAcwAsACAAXwBjAHUAcgByACwAIAAxACkAKQBcAG4AIAAgACAAIAAgACAAIAAgACAAIAAgACAAIAAgACAAIAApAFwAbgAgACAAIAAgACAAIAAgACAAIAAgACAAIAApAFwAbgAgACAAIAAgACAAIAAgACAAKQAs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SQBOAEQAXwBDAE8AVQBOAFQAUgBZAFwAbgBcAG4AUgBlAHQAdQByAG4AcwAgAGMAbwB1AG4AdAByAHkAIABuAGEAbQBlAHMAIABhAG4AZAAgAEkAUwBPADMAMQA2ADYAIABjAG8AZABlAHMAIABtAGEAdABjAGgAaQBuAGcAIABhACAAcABhAHIAdABpAGEAbAAgAHMAZQBhAHIAYwBoACAAdABlAHIAbQAuAFwAbgBcAG4AQQByAHIAYQB5ACAAYwBvAG0AcABhAHQAaQBiAGwAZQA6ACAAUwBlAGEAcgBjAGgATgBhAG0AZQAgAGEAcwAgAGMAbwBsAHUAbQBuAFwAbgBcAG4ATwB1AHQAcAB1AHQAIABDAFsAMgBd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EwAOgAyACAAfAAgAEkAUwBPADMAMQA2ADYAIABjAG8AdQBuAHQAcgB5ACAAYwBvAGQAZQBcAG4AIAAyACAAfAAgAHQAZQB4AHQAIAAgACAAIAAgAHwAIABDAG8AdQBuAHQAcgB5ACAAbwByACAAdABlAHIAcgBpAHQAbwByAHkAIABuAGEAbQ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lAGEAcgBjAGgATgBhAG0AZQAgAHwAIAB0AGUAeAB0ACAAfAAgAFMAZQBhAHIAYwBoACAAZgBvAHIAIABwAGEAcgB0AGkAYQBsACAAYwBvAHUAbgB0AHIAeQAgAG0AYQB0AGMAaA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kATgBEAF8AQwBPAFUATgBUAFIAWQAgAD0AIABMAEEATQBCAEQAQQAoAFMAZQBhAHIAYwBoAE4AYQBtAGUALABcAG4AIAAgACAAIABMAEUAVAAoAFwAbgAgACAAIAAgACAAIAAgACAAZgBuAEwAbwBvAGsAdQBwAEMAbwB1AG4AdAByAHkALAAgAEwAQQBNAEIARABBACgAXwBzAGUAYQByAGMAaABUAGUAeAB0ACwAXABuACAAIAAgACAAIAAgACAAIAAgACAAIAAgAEkARgAoAF8AcwBlAGEAcgBjAGgAVABlAHgAdAAgAD0AIABcACIAXAAiACwAIAB7ACMATgAvAEEAfQAsAFwAbgAgACAAIAAgACAAIAAgACAAIAAgACAAIAAgACAAIAAgAEwARQBUACgAXABuACAAIAAgACAAIAAgACAAIAAgACAAIAAgACAAIAAgACAAIAAgACAAIABfAEkAUwBPAF8AMwAxADYANgAsACAAQwBIAFIATwBOAE8AXwBEAEEAVABBAC4ASQBTAE8AXwAzADEANgA2ACgAKQAsAFwAbgAgACAAIAAgACAAIAAgACAAIAAgACAAIAAgACAAIAAgACAAIAAgACAAXwBtAGEAdABjAGgAZQBzACwAIABJAEYARQBSAFIATwBSACgAUwBFAEEAUgBDAEgAKABfAHMAZQBhAHIAYwBoAFQAZQB4AHQALAAgAEMASABPAE8AUwBFAEMATwBMAFMAKABfAEkAUwBPAF8AMwAxADYANgAsACAAMQApACkALAAgADAAKQAgAD4AIAAwACwAXABuACAAIAAgACAAIAAgACAAIAAgACAAIAAgACAAIAAgACAAIAAgACAAIABGAEkATABUAEUAUgAoAF8ASQBTAE8AXwAzADEANgA2ACwAIABfAG0AYQB0AGMAaABlAHMALAAgAHsAIwBOAC8AQQB9ACkAXABuACAAIAAgACAAIAAgACAAIAAgACAAIAAgACAAIAAgACAAKQBcAG4AIAAgACAAIAAgACAAIAAgACAAIAAgACAAKQBcAG4AIAAgACAAIAAgACAAIAAgACkALABcAG4AXABuACAAIAAgACAAIAAgACAAIABfAHMAZQBhAHIAYwBoAE4AYQBtAGUALAAgAEMASABPAE8AUwBFAEMATwBMAFMAKABGAE4ALgBOAFUATABMAEkARgBZACgAUwBlAGEAcgBjAGgATgBhAG0AZQApACwAIAAxACkALABcAG4AIAAgACAAIAAgACAAIAAgAF8AYgB5AFIAbwB3ACwAIABSAEUARABVAEMARQAoAFwAIgBcACIALAAgAF8AcwBlAGEAcgBjAGgATgBhAG0AZQAsAFwAbgAgACAAIAAgACAAIAAgACAAIAAgACAAIABMAEEATQBCAEQAQQAoAF8AYQBjAGMALAAgAF8AYwB1AHIAcgAsAFwAbgAgACAAIAAgACAAIAAgACAAIAAgACAAIAAgACAAIAAgAEwARQBUACgAXABuACAAIAAgACAAIAAgACAAIAAgACAAIAAgACAAIAAgACAAIAAgACAAIABfAG0AYQB0AGMAaABlAHMALAAgAGYAbgBMAG8AbwBrAHUAcABDAG8AdQBuAHQAcgB5ACgAXwBjAHUAcgByACkALABcAG4AIAAgACAAIAAgACAAIAAgACAAIAAgACAAIAAgACAAIAAgACAAIAAgAEkARgAoAEEAUgBSAEEAWQBTAC4ASABfAE4AQQAoAF8AbQBhAHQAYwBoAGUAcwApACwAIABfAGEAYwBjACwAXABuACAAIAAgACAAIAAgACAAIAAgACAAIAAgACAAIAAgACAAIAAgACAAIAAgACAAIAAgAFYAUwBUAEEAQwBLACgAXABuACAAIAAgACAAIAAgACAAIAAgACAAIAAgACAAIAAgACAAIAAgACAAIAAgACAAIAAgACAAIAAgACAAXwBhAGMAYwAsAFwAbgAgACAAIAAgACAAIAAgACAAIAAgACAAIAAgACAAIAAgACAAIAAgACAAIAAgACAAIAAgACAAIAAgAF8AbQBhAHQAYwBoAGUAcwBcAG4AIAAgACAAIAAgACAAIAAgACAAIAAgACAAIAAgACAAIAAgACAAIAAgACAAIAAgACAAKQBcAG4AIAAgACAAIAAgACAAIAAgACAAIAAgACAAIAAgACAAIAAgACAAIAAgACkAXABuACAAIAAgACAAIAAgACAAIAAgACAAIAAgACAAIAAgACAAKQBcAG4AIAAgACAAIAAgACAAIAAgACAAIAAgACAAKQBcAG4AIAAgACAAIAAgACAAIAAgACkALABcAG4AIAAgACAAIAAgACAAIAAgAEkARgAoAFIATwBXAFMAKABfAGIAeQBSAG8AdwApACAAPQAgADEALAAgAHsAIwBOAC8AQQB9ACwAXABuACAAIAAgACAAIAAgACAAIAAgACAAIAAgAEMASABPAE8AUwBFAEMATwBMAFMAKABTAE8AUgBUACgAVQBOAEkAUQBVAEUAKABEAFIATwBQACgAXwBiAHkAUgBvAHcALAAgADEAKQApACkALAAgAHsAMgAsADEAfQ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JAE0ARQBaAE8ATgBFAF8ATgBBAE0ARQBcAG4AXABuAFIAZQB0AHUAcgBuAHMAIAB0AGgAZQAgAHQAaQBtAGUAIAB6AG8AbgBlACAAbgBhAG0AZQAgAGYAcgBvAG0AIAB0AGgAZQAgAFQAWgAgAGQAYQB0AGEAYgBhAHMAZQAgAGYAbwByACAAdABoAGUAIABnAGkAdgBlAG4AIABhAGwAaQBhAHMALgBcAG4AXABuAEEAcgByAGEAeQAgAGMAbwBtAHAAYQB0AGkAYgBsAGUAOgAgAFQAWgBBAGwAaQBhAHM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UAGkAbQBlACAAegBvAG4AZQAgAG4AYQBt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FoAQQBsAGkAYQBzACAAfAAgAHQAZQB4AHQAIAB8ACAAVABaACAARABhAHQAYQBiAGEAcwBlACAAZABlAGYAaQBuAGUAZAAgAHQAaQBtAGUAegBvAG4AZQAgAG4AYQBtAGUAIABvAHIAIABhAGwAaQBhAHM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ABJAE0ARQBaAE8ATgBFAF8ATgBBAE0ARQAgAD0AIABMAEEATQBCAEQAQQAoAFQAWgBBAGwAaQBhAHMALABcAG4AIAAgACAAIABMAEUAVAAoAFwAbgAgACAAIAAgACAAIAAgACAAXwBUAFoAbgBhAG0AZQAsACAAQQBSAFIAQQBZAFMALgBLAEUAWQBMAE8ATwBLAFUAUAAoAEMASABSAE8ATgBPAF8ARABBAFQAQQAuAFQASQBNAEUAWgBPAE4ARQBfAEEATABJAEEAUwBfAFQATwBfAE4AQQBNAEUAKAApACwAIABUAFoAQQBsAGkAYQBzACwAIAAxACkALABcAG4AIAAgACAAIAAgACAAIAAgAEQAUgBPAFAAKABfAFQAWgBuAGEAbQBlACwAIA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EkATQBFAFoATwBOAEUAXwBDAE8ATwBSAEQASQBOAEEAVABFAFMAXABuAFwAbgBSAGUAdAB1AHIAbgBzACAAbABhAHQAaQB0AHUAZABlACAAYQBuAGQAIABsAG8AbgBnAGkAdAB1AGQAZQAgAG8AZgAgAHQAaABlACAAZwBpAHYAZQBuACAAdABpAG0AZQB6AG8AbgBlAC4AXABuAFwAbgBBAHIAcgBhAHkAIABjAG8AbQBwAGEAdABpAGIAbABlADoAIABUAFoATgBhAG0AZQAgAGEAcwAgAGMAbwBsAHUAbQBuAFwAbgBcAG4ATwB1AHQAcAB1AHQAIABDAFsAMgBd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FsALQA5ADAALgAuADkAMABdACAAIAAgAHwAIABMAGEAdABpAHQAdQBkAGUAIAAoAGQAZQBnAHIAZQBlAHMAKQBcAG4AIAAyACAAfAAgAGQAZQBjAGkAbQBhAGwAIABbAC0AMQA4ADAALgAuADEAOAAwAF0AIAB8ACAATABvAG4AZwBpAHQAdQBkAGUAIAAoAGQAZQBnAHIAZQBlAHMAK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WgBOAGEAbQBlACAAfAAgAHQAZQB4AHQAIAB8ACAAVABaACAARABhAHQAYQBiAGEAcwBlACAAZABlAGYAaQBuAGUAZAAgAHQAaQBtAGUAegBvAG4AZQAgAG4AYQBtAGUAIABvAHIAIABhAGwAaQBhAHM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ABJAE0ARQBaAE8ATgBFAF8AQwBPAE8AUgBEAEkATgBBAFQARQBTACAAPQAgAEwAQQBNAEIARABBACgAVABaAE4AYQBtAGUALABcAG4AIAAgACAAIABMAEUAVAAoAFwAbgAgACAAIAAgACAAIAAgACAAXwBUAFoATgBhAG0AZQAsACAAQwBIAE8ATwBTAEUAQwBPAEwAUwAoAEYATgAuAE4AVQBMAEwASQBGAFkAKABUAFoATgBhAG0AZQApACwAIAAxACkALABcAG4AIAAgACAAIAAgACAAIAAgAF8AdAB6AEMAbwBvAHIAZABzACwAIABBAFIAUgBBAFkAUwAuAEsARQBZAEwATwBPAEsAVQBQACgAQwBIAFIATwBOAE8AXwBEAEEAVABBAC4AVABJAE0ARQBaAE8ATgBFAF8AQwBPAE8AUgBEAFMAXwBEAEEAVABBACgAKQAsACAAXwBUAFoATgBhAG0AZQApACwAXABuACAAIAAgACAAIAAgACAAIABJAEYAKABBAFIAUgBBAFkAUwAuAEgAXwBOAEEAKABfAHQAegBDAG8AbwByAGQAcwApACwAIAB7ACMATgAvAEEAfQAsAFwAbgAgACAAIAAgACAAIAAgACAAIAAgACAAIABEAFIATwBQACgAXwB0AHoAQwBvAG8AcgBkAHMALAAgACwAIAAx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EkATQBFAFoATwBOAEUAXwBQAFIATwBYAEkATQBJAFQAWQBcAG4AXABuAFIAZQB0AHUAcgBuAHMAIAB0AGgAZQAgAGEAbgBnAHUAbABhAHIAIABwAHIAbwB4AGkAbQBpAHQAeQAgAG8AZgAgAHQAaABlACAAYwBhAHAAaQB0AGEAbAAgAGMAaQB0AHkAIABmAG8AcgAgAGEAIAB0AGkAbQBlACAAegBvAG4AZQAgAHQAbwAgAHQAaABlACAAcAByAG8AdgBpAGQAZQBkACAAbABhAHQAaQB0AHUAZABlACAAYQBuAGQAIABsAG8AbgBnAGkAdAB1AGQAZQAuAFwAbgBVAHMAZQAgAHQAbwAgAGQAZQB0AGUAcgBtAGkAbgBlACAAYwBsAG8AcwBlAHMAdAAgAHQAaQBtAGUAegBvAG4AZQAgAG8AZgAgAGEAIABsAG8AYwBhAHQAaQBvAG4ALgBcAG4AXABuAEEAcgByAGEAeQAgAGMAbwBtAHAAYQB0AGkAYgBsAGUAOgAgAFQAWgBOAGEAbQBl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QQBuAGcAdQBsAGEAcgAgAHAAcgBvAHgAaQBtAGkAdAB5ACAAKABkAGUAZwByAGUAZQBzAC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FoATgBhAG0AZQAgACAAIAAgACAAIAAgACAAIAAgAHwAIAB0AGUAeAB0ACAAIAAgACAAIAAgACAAIAAgACAAIAAgACAAIAAgACAAfAAgAHQAegAgAEQAYQB0AGEAYgBhAHMAZQAgAGQAZQBmAGkAbgBlAGQAIAB0AGkAbQBlAHoAbwBuAGUAIABuAGEAbQBlAC4AXABuAFsARgByAG8AbQBMAGEAdABpAHQAdQBkAGUAXQAgACAAfAAgAGQAZQBjAGkAbQBhAGwAIABbAC0AOQAwAC4ALgA5ADAAXQAgACAAIAB8ACAATABhAHQAaQB0AHUAZABlACAAbwBmACAAcgBlAGYAZQByAGUAbgBjAGUAIABsAG8AYwBhAHQAaQBvAG4AIAAoAGQAZQBnAHIAZQBlAHMAKQBcAG4AWwBGAHIAbwBtAEwAbwBuAGcAaQB0AHUAZABlAF0AIAB8ACAAZABlAGMAaQBtAGEAbAAgAFsALQAxADgAMAAuAC4AMQA4ADAAXQAgAHwAIABMAG8AbgBnAGkAdAB1AGQAZQAgAG8AZgAgAHIAZQBmAGUAcgBlAG4AYwBlACAAbABvAGMAYQB0AGkAbwBuACAAKABkAGUAZwByAGUAZQBzACk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QASQBNAEUAWgBPAE4ARQBfAFAAUgBPAFgASQBNAEkAVABZACAAPQAgAEwAQQBNAEIARABBACgAVABaAE4AYQBtAGUALAAgAFsARgByAG8AbQBMAGEAdABpAHQAdQBkAGUAXQAsACAAWwBGAHIAbwBtAEwAbwBuAGcAaQB0AHUAZABlAF0ALABcAG4AIAAgACAAIABMAEUAVAAoAFwAbgAgACAAIAAgACAAIAAgACAAXwBUAFoATgBhAG0AZQAsACAAQwBIAE8ATwBTAEUAQwBPAEwAUwAoAEYATgAuAE4AVQBMAEwASQBGAFkAKABUAFoATgBhAG0AZQApACwAIAAxACkALABcAG4AIAAgACAAIAAgACAAIAAgAF8AcgBvAHcAQwBvAHUAbgB0ACwAIABSAE8AVwBTACgAXwBUAFoATgBhAG0AZQApACwAXABuACAAIAAgACAAIAAgACAAIABfAGYAcgBvAG0ATABhAHQAaQB0AHUAZABlACwAIABJAE4ARABFAFgAKABGAE4ALgBOAFUATABMAEkARgBZACgARgByAG8AbQBMAGEAdABpAHQAdQBkAGUAKQAsACAAMQAsACAAMQApACwAXABuACAAIAAgACAAIAAgACAAIABfAGYAcgBvAG0ATABvAG4AZwBpAHQAdQBkAGUALAAgAEkATgBEAEUAWAAoAEYATgAuAE4AVQBMAEwASQBGAFkAKABGAHIAbwBtAEwAbwBuAGcAaQB0AHUAZABlACkALAAgADEALAAgADEAKQAsAFwAbgBcAG4AIAAgACAAIAAgACAAIAAgAEkARgAoAE4ATwBUACgASQBTAE4AVQBNAEIARQBSACgAXwBmAHIAbwBtAEwAYQB0AGkAdAB1AGQAZQApACkAIAAqACAATgBPAFQAKABJAFMATgBVAE0AQgBFAFIAKABfAGYAcgBvAG0ATABvAG4AZwBpAHQAdQBkAGUAKQApACwAIAB7ACMAVgBBAEwAVQBFACEAfQAgACoAIABTAEUAUQBVAEUATgBDAEUAKABfAHIAbwB3AEMAbwB1AG4AdAApACwAXABuACAAIAAgACAAIAAgACAAIAAgACAAIAAgAEwARQBUACgAXABuACAAIAAgACAAIAAgACAAIAAgACAAIAAgACAAIAAgACAAXwBUAFoAYwBvAG8AcgBkAHMALAAgAEMASABSAE8ATgBPAC4AVABJAE0ARQBaAE8ATgBFAF8AQwBPAE8AUgBEAEkATgBBAFQARQBTACgAXwBUAFoATgBhAG0AZQApACwAXABuACAAIAAgACAAIAAgACAAIAAgACAAIAAgACAAIAAgACAASQBGACgATgBPAFQAKABJAFMATgBVAE0AQgBFAFIAKABfAGYAcgBvAG0ATABvAG4AZwBpAHQAdQBkAGUAKQApACwAXABuACAAIAAgACAAIAAgACAAIAAgACAAIAAgACAAIAAgACAAIAAgACAAIABMAEUAVAAoAFwAbgAgACAAIAAgACAAIAAgACAAIAAgACAAIAAgACAAIAAgACAAIAAgACAAIAAgACAAIABfAHQAbwBDAG8AcgBkAHMALAAgAEgAUwBUAEEAQwBLACgAQwBIAE8ATwBTAEUAQwBPAEwAUwAoAF8AVABaAGMAbwBvAHIAZABzACwAIAAxACkALAAgAHsAMAB9ACAAKgAgAFMARQBRAFUARQBOAEMARQAoAF8AcgBvAHcAQwBvAHUAbgB0ACkAKQAsAFwAbgAgACAAIAAgACAAIAAgACAAIAAgACAAIAAgACAAIAAgACAAIAAgACAAIAAgACAAIABfAEcASQBTAF8AQQBOAEcAVQBMAEEAUgBfAFMARQBQAEEAUgBBAFQASQBPAE4AKABIAFMAVABBAEMASwAoAF8AZgByAG8AbQBMAGEAdABpAHQAdQBkAGUALAAgADAAKQAsACAAXwB0AG8AQwBvAHIAZABzACkAXABuACAAIAAgACAAIAAgACAAIAAgACAAIAAgACAAIAAgACAAIAAgACAAIAApACwAXABuACAAIAAgACAAIAAgACAAIAAgACAAIAAgACAAIAAgACAAIAAgACAAIABJAEYAKABOAE8AVAAoAEkAUwBOAFUATQBCAEUAUgAoAF8AZgByAG8AbQBMAGEAdABpAHQAdQBkAGUAKQApACwAXABuACAAIAAgACAAIAAgACAAIAAgACAAIAAgACAAIAAgACAAIAAgACAAIAAgACAAIAAgAEwARQBUACgAXABuACAAIAAgACAAIAAgACAAIAAgACAAIAAgACAAIAAgACAAIAAgACAAIAAgACAAIAAgACAAIAAgACAAXwB0AG8AQwBvAHIAZABzACwAIABIAFMAVABBAEMASwAoAHsAMAB9ACAAKgAgAFMARQBRAFUARQBOAEMARQAoAF8AcgBvAHcAQwBvAHUAbgB0ACkALAAgAEMASABPAE8AUwBFAEMATwBMAFMAKABfAFQAWgBjAG8AbwByAGQAcwAsACAAMgApACkALABcAG4AIAAgACAAIAAgACAAIAAgACAAIAAgACAAIAAgACAAIAAgACAAIAAgACAAIAAgACAAIAAgACAAIABfAEcASQBTAF8AQQBOAEcAVQBMAEEAUgBfAFMARQBQAEEAUgBBAFQASQBPAE4AKABIAFMAVABBAEMASwAoADAALAAgAF8AZgByAG8AbQBMAG8AbgBnAGkAdAB1AGQAZQApACwAIABfAHQAbwBDAG8AcgBkAHMAKQBcAG4AIAAgACAAIAAgACAAIAAgACAAIAAgACAAIAAgACAAIAAgACAAIAAgACAAIAAgACAAKQAsAFwAbgAgACAAIAAgACAAIAAgACAAIAAgACAAIAAgACAAIAAgACAAIAAgACAAIAAgACAAIABfAEcASQBTAF8AQQBOAEcAVQBMAEEAUgBfAFMARQBQAEEAUgBBAFQASQBPAE4AKABIAFMAVABBAEMASwAoAF8AZgByAG8AbQBMAGEAdABpAHQAdQBkAGUALAAgAF8AZgByAG8AbQBMAG8AbgBnAGkAdAB1AGQAZQApACwAIABfAFQAWgBjAG8AbwByAGQAcwApAFwAbgAgACAAIAAgACAAIAAgACAAIAAgACAAIAAgACAAIAAgACAAIAAgACAAKQBcAG4AIAAgACAAIAAgACAAIAAgACAAIAAgACAAIAAgACAAIAApAFwAbgAgACAAIAAgACAAIAAgACAAIAAgACAAIAApAFwAbgAgACAAIAAgACAAIAAgACAAKQBcAG4AIAAgACAAIAApAFwAbgApADsAXABuAFwAbgBfAEcASQBTAF8AQQBOAEcAVQBMAEEAUgBfAFMARQBQAEEAUgBBAFQASQBPAE4AIAA9ACAATABBAE0AQgBEAEEAKABGAHIAbwBtAEMAbwBvAHIAZABzACwAIABUAG8AQwBvAG8AcgBkAHMALABcAG4AIAAgACAAIAAvAC8AIABGAHIAbwBtAEMAbwBvAHIAZABzACAAfAAgAEMAWwBkAGUAYwBpAG0AYQBsACwAIABkAGUAYwBpAG0AYQBsAF0AIAB8ACAATABhAHQAaQB0AHUAZABlACwAIABMAG8AbgBnAGkAdAB1AGQAZQBcAG4AIAAgACAAIAAvAC8AIABUAG8AQwBvAG8AcgBkAHMAIAAgACAAfAAgAEMAWwBkAGUAYwBpAG0AYQBsACwAIABkAGUAYwBpAG0AYQBsAF0AIAB8ACAATABhAHQAaQB0AHUAZABlACwAIABMAG8AbgBnAGkAdAB1AGQAZQBcAG4AIAAgACAAIAAvAC8AXABuACAAIAAgACAALwAvACAATwB1AHQAcAB1AHQAXABuACAAIAAgACAALwAvACAAMQAgAHwAIABkAGUAYwBpAG0AYQBsACAAfAAgAEEAbgBnAHUAbABhAHIAIABwAHIAbwB4AGkAbQBpAHQAeQAgACgAZABlAGcAcgBlAGUAcwApAFwAbgAgACAAIAAgAEwARQBUACgAXABuACAAIAAgACAAIAAgACAAIABfAGYAcgBvAG0AQwBvAG8AcgBkAHMALAAgAEYATgAuAE4AVQBMAEwASQBGAFkAKABGAHIAbwBtAEMAbwBvAHIAZABzACkALABcAG4AIAAgACAAIAAgACAAIAAgAF8AdABvAEMAbwBvAHIAZABzACwAIABGAE4ALgBOAFUATABMAEkARgBZACgAVABvAEMAbwBvAHIAZABzACkALABcAG4AIAAgACAAIAAgACAAIAAgAF8AbQBlAHQAaABvAGQALAAgAEkARgAoAFIATwBXAFMAKABfAGYAcgBvAG0AQwBvAG8AcgBkAHMAKQAgAD0AIABSAE8AVwBTACgAXwB0AG8AQwBvAG8AcgBkAHMAKQAsACAAMQAsAFwAbgAgACAAIAAgACAAIAAgACAAIAAgACAAIABJAEYAKABSAE8AVwBTACgAXwBmAHIAbwBtAEMAbwBvAHIAZABzACkAIAA9ACAAMQAsACAAMgAsACAAMwApAFwAbgAgACAAIAAgACAAIAAgACAAKQAsAFwAbgAgACAAIAAgACAAIAAgACAAXwBjAG8AbwByAGQAcwBBACwAIABJAEYAKABfAG0AZQB0AGgAbwBkACAAPQAgADMALAAgAF8AdABvAEMAbwBvAHIAZABzACwAIABfAGYAcgBvAG0AQwBvAG8AcgBkAHMAKQAsAFwAbgAgACAAIAAgACAAIAAgACAAXwBjAG8AbwByAGQAcwBCACwAIABJAEYAKABfAG0AZQB0AGgAbwBkACAAPQAgADMALAAgAF8AZgByAG8AbQBDAG8AbwByAGQAcwAsACAAXwB0AG8AQwBvAG8AcgBkAHMAKQAsAFwAbgBcAG4AIAAgACAAIAAgACAAIAAgAF8AcgBvAHcAQwBvAHUAbgB0ACwAIABSAE8AVwBTACgAXwBjAG8AbwByAGQAcwBCACkALABcAG4AIAAgACAAIAAgACAAIAAgAFwAbgAgACAAIAAgACAAIAAgACAAZgBuAEEAbgBnAHUAbABhAHIAUwBlAHAAYQByAGEAdABpAG8AbgAsACAATABBAE0AQgBEAEEAKABfAGwAYQB0AEEALAAgAF8AbABvAG4AZwBBACwAIABfAGwAYQB0AEIALAAgAF8AbABvAG4AZwBCACwAXABuACAAIAAgACAAIAAgACAAIAAgACAAIAAgAEQARQBHAFIARQBFAFMAKABcAG4AIAAgACAAIAAgACAAIAAgACAAIAAgACAAIAAgACAAIABBAEMATwBTACgAXABuACAAIAAgACAAIAAgACAAIAAgACAAIAAgACAAIAAgACAAIAAgACAAIABTAEkATgAoAFIAQQBEAEkAQQBOAFMAKABfAGwAYQB0AEEAKQApACAAKgAgAFMASQBOACgAUgBBAEQASQBBAE4AUwAoAF8AbABhAHQAQgApACkAIAArAFwAbgAgACAAIAAgACAAIAAgACAAIAAgACAAIAAgACAAIAAgACAAIAAgACAAQwBPAFMAKABSAEEARABJAEEATgBTACgAXwBsAGEAdABBACkAKQAgACoAIABDAE8AUwAoAFIAQQBEAEkAQQBOAFMAKABfAGwAYQB0AEIAKQApACAAKgAgAEMATwBTACgAUgBBAEQASQBBAE4AUwAoAF8AbABvAG4AZwBBACkAIAAtACAAUgBBAEQASQBBAE4AUwAoAF8AbABvAG4AZwBCACkAKQBcAG4AIAAgACAAIAAgACAAIAAgACAAIAAgACAAIAAgACAAIAApAFwAbgAgACAAIAAgACAAIAAgACAAIAAgACAAIAApAFwAbgAgACAAIAAgACAAIAAgACAAKQAsAFwAbgBcAG4AIAAgACAAIAAgACAAIAAgAEkARgAoAEMATwBMAFUATQBOAFMAKABfAGMAbwBvAHIAZABzAEEAKQAgADwAPgAgADIALAAgAHsAIwBDAEEATABDACEAfQAgACoAIABTAEUAUQBVAEUATgBDAEUAKABfAHIAbwB3AEMAbwB1AG4AdAApACwAXABuACAAIAAgACAAIAAgACAAIAAgACAAIAAgAEkARgAoAEMATwBMAFUATQBOAFMAKABfAGMAbwBvAHIAZABzAEIAKQAgADwAPgAgADIALAAgAHsAIwBDAEEATABDACEAfQAgACoAIABTAEUAUQBVAEUATgBDAEUAKABfAHIAbwB3AEMAbwB1AG4AdAApACwAXABuACAAIAAgACAAIAAgACAAIAAgACAAIAAgACAAIAAgACAASQBGACgAXwBtAGUAdABoAG8AZAAgAD0AIAAxACwAXABuACAAIAAgACAAIAAgACAAIAAgACAAIAAgACAAIAAgACAAIAAgACAAIABCAFkAUgBPAFcAKABTAEUAUQBVAEUATgBDAEUAKABfAHIAbwB3AEMAbwB1AG4AdAApACwAXABuACAAIAAgACAAIAAgACAAIAAgACAAIAAgACAAIAAgACAAIAAgACAAIAAgACAAIAAgAEwAQQBNAEIARABBACgAXwBpAGQAeAAsAFwAbgAgACAAIAAgACAAIAAgACAAIAAgACAAIAAgACAAIAAgACAAIAAgACAAIAAgACAAIAAgACAAIAAgAGYAbgBBAG4AZwB1AGwAYQByAFMAZQBwAGEAcgBhAHQAaQBvAG4AKABcAG4AIAAgACAAIAAgACAAIAAgACAAIAAgACAAIAAgACAAIAAgACAAIAAgACAAIAAgACAAIAAgACAAIAAgACAAIAAgAEkATgBEAEUAWAAoAF8AYwBvAG8AcgBkAHMAQQAsACAAXwBpAGQAeAAsACAAMQApACwAIABJAE4ARABFAFgAKABfAGMAbwBvAHIAZABzAEEALAAgAF8AaQBkAHgALAAgADIAKQAsAFwAbgAgACAAIAAgACAAIAAgACAAIAAgACAAIAAgACAAIAAgACAAIAAgACAAIAAgACAAIAAgACAAIAAgACAAIAAgACAASQBOAEQARQBYACgAXwBjAG8AbwByAGQAcwBCACwAIABfAGkAZAB4ACwAIAAxACkALAAgAEkATgBEAEUAWAAoAF8AYwBvAG8AcgBkAHMAQgAsACAAXwBpAGQAeAAsACAAMgApAFwAbgAgACAAIAAgACAAIAAgACAAIAAgACAAIAAgACAAIAAgACAAIAAgACAAIAAgACAAIAAgACAAIAAgACkAXABuACAAIAAgACAAIAAgACAAIAAgACAAIAAgACAAIAAgACAAIAAgACAAIAAgACAAIAAgACkAXABuACAAIAAgACAAIAAgACAAIAAgACAAIAAgACAAIAAgACAAIAAgACAAIAApACwAXABuACAAIAAgACAAIAAgACAAIAAgACAAIAAgACAAIAAgACAAIAAgACAAIABCAFkAUgBPAFcAKABTAEUAUQBVAEUATgBDAEUAKABfAHIAbwB3AEMAbwB1AG4AdAApACwAXABuACAAIAAgACAAIAAgACAAIAAgACAAIAAgACAAIAAgACAAIAAgACAAIAAgACAAIAAgAEwAQQBNAEIARABBACgAXwBpAGQAeAAsAFwAbgAgACAAIAAgACAAIAAgACAAIAAgACAAIAAgACAAIAAgACAAIAAgACAAIAAgACAAIAAgACAAIAAgAGYAbgBBAG4AZwB1AGwAYQByAFMAZQBwAGEAcgBhAHQAaQBvAG4AKABcAG4AIAAgACAAIAAgACAAIAAgACAAIAAgACAAIAAgACAAIAAgACAAIAAgACAAIAAgACAAIAAgACAAIAAgACAAIAAgAEkATgBEAEUAWAAoAF8AYwBvAG8AcgBkAHMAQQAsACAAMQAsACAAMQApACwAIABJAE4ARABFAFgAKABfAGMAbwBvAHIAZABzAEEALAAgADEALAAgADIAKQAsAFwAbgAgACAAIAAgACAAIAAgACAAIAAgACAAIAAgACAAIAAgACAAIAAgACAAIAAgACAAIAAgACAAIAAgACAAIAAgACAASQBOAEQARQBYACgAXwBjAG8AbwByAGQAcwBCACwAIABfAGkAZAB4ACwAIAAxACkALAAgAEkATgBEAEUAWAAoAF8AYwBvAG8AcgBkAHMAQgAsACAAXwBpAGQAeAAsACAAMg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kATgBEAF8AVABJAE0ARQBaAE8ATgBFAF8ATgBBAE0ARQBcAG4AXABuAEYAaQBuAGQAcwAgAGEAIAB0AGkAbQBlAHoAbwBuAGUAIABuAGEAbQBlACAAZgBpAGwAdABlAHIAaQBuAGcAIABiAHkAIABuAGEAbQBlACwAIABjAG8AdQBuAHQAcgB5ACAAYQBuAGQAIABsAG8AYwBhAHQAaQBvAG4AIABjAHIAaQB0AGUAcgBpAGEALgBcAG4AXABuAEEAcgByAGEAeQAgAGMAbwBtAHAAYQB0AGkAYgBsAGUAOgAgAFMAZQBhAHIAYwBoAE4AYQBtAGUAIABhAG4AZAAgAEMAbwB1AG4AdAByAHkAQwBvAGQAZQBzACAAYQBzACAAYwBvAGwAdQBtAG4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UAFoAIABEAGEAdABhAGIAYQBzAGUAIABkAGUAZgBpAG4AZQBkACAAdABpAG0AZQB6AG8AbgBlACAAbgBhAG0AZQ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wBTAGUAYQByAGMAaABOAGEAbQBlAF0AIAAgACAAIAAgACAAIAAgAHwAIAB0AGUAeAB0ACAAIAAgACAAIAAgACAAIAAgACAAIAAgACAAIAAgACAAfAAgAFAAYQByAHQAaQBhAGwAIAB0AGkAbQBlAHoAbwBuAGUAIABuAGEAbQBlAFwAbgBbAEMAbwB1AG4AdAByAHkAQwBvAGQAZQBzAF0AIAAgACAAIAAgACAAfAAgAHQAZQB4AHQAIABMADoAMgAgACAAIAAgACAAIAAgACAAIAAgACAAIAB8ACAASQBTAE8AMwAxADYANgAgAGMAbwB1AG4AdAByAHkAIABjAG8AZABlAHMAXABuAFsATABhAHQAaQB0AHUAZABlAF0AIAAgACAAIAAgACAAIAAgACAAIAB8ACAAZABlAGMAaQBtAGEAbAAgAFsALQA5ADAALgAuADkAMABdACAAIAAgAHwAIABMAGEAdABpAHQAdQBkAGUAIAAoAGQAZQBnAHIAZQBlAHMAKQBcAG4AWwBMAG8AbgBnAGkAdAB1AGQAZQBdACAAIAAgACAAIAAgACAAIAAgAHwAIABkAGUAYwBpAG0AYQBsACAAWwAtADEAOAAwAC4ALgAxADgAMABdACAAfAAgAEwAbwBuAGcAaQB0AHUAZABlACAAKABkAGUAZwByAGUAZQBzACkAXABuAFsARQB4AGMAbAB1AGQAZQBIAGkAcwB0AG8AcgBpAGMAYQBsAF0AIAB8ACAAcwB3AGkAdABjAGgAIAAgACAAIAAgACAAIAAgACAAIAAgACAAIAAgAHwAIABSAGUAdAB1AHIAbgAgAG8AbgBsAHkAIABhAGMAdABpAHYAZQAgAHQAaQBtAGUAegBvAG4AZQAgAG4AYQBtAGUAcwAuACAARABlAGYAYQB1AGwAdABzACAAdABvACAAYQBsAGwAIAB0AGkAbQBlAHoAbwBuAGUAcwAuAFwAbgBbAFIAZQB0AHUAcgBuAE0AYQB4AF0AIAAgACAAIAAgACAAIAAgACAAfAAgAGkAbgB0AGUAZwBlAHIAIAAgACAAIAAgACAAIAAgACAAIAAgACAAIAB8ACAARABlAGYAYQB1AGwAdABzACAAdABvACAAMQAuACAAMAAgAGYAbwByACAAbgBvACAAbABpAG0AaQB0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SQBOAEQAXwBUAEkATQBFAFoATwBOAEUAXwBOAEEATQBFACAAPQAgAEwAQQBNAEIARABBACgAWwBTAGUAYQByAGMAaABOAGEAbQBlAF0ALAAgAFsAQwBvAHUAbgB0AHIAeQBDAG8AZABlAHMAXQAsACAAWwBMAGEAdABpAHQAdQBkAGUAXQAsACAAWwBMAG8AbgBnAGkAdAB1AGQAZQBdACwAIABbAEUAeABjAGwAdQBkAGUASABpAHMAdABvAHIAaQBjAGEAbABdACwAIABbAFIAZQB0AHUAcgBuAE0AYQB4AF0ALABcAG4AIAAgACAAIABMAEUAVAAoAFwAbgAgACAAIAAgACAAIAAgACAAXwBzAGUAYQByAGMAaABOAGEAbQBlACwAIABDAEgATwBPAFMARQBDAE8ATABTACgARgBOAC4ATgBVAEwATABJAEYAWQAoAFMAZQBhAHIAYwBoAE4AYQBtAGUAKQAsACAAMQApACwAXABuACAAIAAgACAAIAAgACAAIABfAGYAaQBuAGQAQwBvAHUAbgB0AHIAeQBDAG8AZABlAHMALAAgAFUATgBJAFEAVQBFACgAQwBIAE8ATwBTAEUAQwBPAEwAUwAoAEYATgAuAE4AVQBMAEwASQBGAFkAKABDAG8AdQBuAHQAcgB5AEMAbwBkAGUAcwApACwAIAAxACkAKQAsAFwAbgAgACAAIAAgACAAIAAgACAAXwBsAGEAdABpAHQAdQBkAGUALAAgAEkATgBEAEUAWAAoAEYATgAuAE4AVQBMAEwASQBGAFkAKABMAGEAdABpAHQAdQBkAGUAKQAsACAAMQAsACAAMQApACwAXABuACAAIAAgACAAIAAgACAAIABfAGwAbwBuAGcAaQB0AHUAZABlACwAIABJAE4ARABFAFgAKABGAE4ALgBOAFUATABMAEkARgBZACgATABvAG4AZwBpAHQAdQBkAGUAKQAsACAAMQAsACAAMQApACwAXABuACAAIAAgACAAIAAgACAAIABfAGUAeABjAGwAdQBkAGUASABpAHMAdABvAHIAaQBjAGEAbAAsACAASQBOAEQARQBYACgARgBOAC4AQwBPAEUAUgBDAEUAKABFAHgAYwBsAHUAZABlAEgAaQBzAHQAbwByAGkAYwBhAGwAKQAsACAAMQAsACAAMQApACAAPAA+ACAAMAAsAFwAbgAgACAAIAAgACAAIAAgACAAXwByAGUAdAB1AHIAbgBNAGEAeAAsACAASQBGACgASQBTAE8ATQBJAFQAVABFAEQAKABSAGUAdAB1AHIAbgBNAGEAeAApACwAIAAxACwAIABJAE4AVAAoAEkATgBEAEUAWAAoAEYATgAuAEMATwBFAFIAQwBFACgAUgBlAHQAdQByAG4ATQBhAHgAKQAsACAAMQAsACAAMQApACkAKQAsAFwAbgAgACAAIAAgACAAIAAgACAAXABuACAAIAAgACAAIAAgACAAIABJAEYAKABBAFIAUgBBAFkAUwAuAEkAUwBfAEUATQBQAFQAWQAoAF8AcwBlAGEAcgBjAGgATgBhAG0AZQApACAAKgAgAEEAUgBSAEEAWQBTAC4ASQBTAF8ARQBNAFAAVABZACgAXwBmAGkAbgBkAEMAbwB1AG4AdAByAHkAQwBvAGQAZQBzACkAIAAqACAAKABfAGwAYQB0AGkAdAB1AGQAZQAgAD0AIABcACIAXAAiACkAIAAqACAAKABfAGwAbwBuAGcAaQB0AHUAZABlACAAPQAgAFwAIgBcACIAKQAsACAAewAjAE4ALwBBAH0ALABcAG4AIAAgACAAIAAgACAAIAAgACAAIAAgACAATABFAFQAKABcAG4AIAAgACAAIAAgACAAIAAgACAAIAAgACAAIAAgACAAIABfAHQAaQBtAGUAWgBvAG4AZQBBAGwAaQBhAHMAVABvAE4AYQBtAGUALAAgAEMASABSAE8ATgBPAF8ARABBAFQAQQAuAFQASQBNAEUAWgBPAE4ARQBfAEEATABJAEEAUwBfAFQATwBfAE4AQQBNAEUAKAApACwAXABuACAAIAAgACAAIAAgACAAIAAgACAAIAAgACAAIAAgACAAXwBUAFoAcwBlAGEAcgBjAGgAUwBlAHQALAAgAEkARgAoAEEAUgBSAEEAWQBTAC4ASQBTAF8ARQBNAFAAVABZACgAXwBmAGkAbgBkAEMAbwB1AG4AdAByAHkAQwBvAGQAZQBzACkALAAgAF8AdABpAG0AZQBaAG8AbgBlAEEAbABpAGEAcwBUAG8ATgBhAG0AZQAsAFwAbgAgACAAIAAgACAAIAAgACAAIAAgACAAIAAgACAAIAAgACAAIAAgACAATABFAFQAKABcAG4AIAAgACAAIAAgACAAIAAgACAAIAAgACAAIAAgACAAIAAgACAAIAAgACAAIAAgACAAXwBjAG8AdQBuAHQAcgB5AEMAbwBkAGUATQBhAHQAYwBoAGUAZAAsACAAVQBOAEkAUQBVAEUAKABcAG4AIAAgACAAIAAgACAAIAAgACAAIAAgACAAIAAgACAAIAAgACAAIAAgACAAIAAgACAAIAAgACAAIABEAFIATwBQACgAXABuACAAIAAgACAAIAAgACAAIAAgACAAIAAgACAAIAAgACAAIAAgACAAIAAgACAAIAAgACAAIAAgACAAIAAgACAAIABBAFIAUgBBAFkAUwAuAFgAXwBGAEkATABUAEUAUgAoAEMASABSAE8ATgBPAF8ARABBAFQAQQAuAEMATwBVAE4AVABSAFkAXwBUAE8AXwBUAFoATgBBAE0ARQAoACkALAAgAF8AZgBpAG4AZABDAG8AdQBuAHQAcgB5AEMAbwBkAGUAcwAsACAAMQApAFwAbgAgACAAIAAgACAAIAAgACAAIAAgACAAIAAgACAAIAAgACAAIAAgACAAIAAgACAAIAAgACAAIAAgACAAIAAgACAALAAsACAAMQBcAG4AIAAgACAAIAAgACAAIAAgACAAIAAgACAAIAAgACAAIAAgACAAIAAgACAAIAAgACAAIAAgACAAIAApAFwAbgAgACAAIAAgACAAIAAgACAAIAAgACAAIAAgACAAIAAgACAAIAAgACAAIAAgACAAIAApACwAXABuACAAIAAgACAAIAAgACAAIAAgACAAIAAgACAAIAAgACAAIAAgACAAIAAgACAAIAAgAEEAUgBSAEEAWQBTAC4AWABfAEYASQBMAFQARQBSACgAXwB0AGkAbQBlAFoAbwBuAGUAQQBsAGkAYQBzAFQAbwBOAGEAbQBlACwAIABfAGMAbwB1AG4AdAByAHkAQwBvAGQAZQBNAGEAdABjAGgAZQBkACwAIAAyACkAXABuACAAIAAgACAAIAAgACAAIAAgACAAIAAgACAAIAAgACAAIAAgACAAIAApAFwAbgAgACAAIAAgACAAIAAgACAAIAAgACAAIAAgACAAIAAgACkALABcAG4AIAAgACAAIAAgACAAIAAgACAAIAAgACAAIAAgACAAIABcAG4AIAAgACAAIAAgACAAIAAgACAAIAAgACAAIAAgACAAIABJAEYAKABBAFIAUgBBAFkAUwAuAEgAXwBOAEEAKABfAFQAWgBzAGUAYQByAGMAaABTAGUAdAApACwAIAB7ACMATgAvAEEAfQAsAFwAbgAgACAAIAAgACAAIAAgACAAIAAgACAAIAAgACAAIAAgACAAIAAgACAATABFAFQAKABcAG4AIAAgACAAIAAgACAAIAAgACAAIAAgACAAIAAgACAAIAAgACAAIAAgACAAIAAgACAAXwBmAFQAWgBzAGUAYQByAGMAaABTAGUAdAAsACAASQBGACgAXwBlAHgAYwBsAHUAZABlAEgAaQBzAHQAbwByAGkAYwBhAGwALABcAG4AIAAgACAAIAAgACAAIAAgACAAIAAgACAAIAAgACAAIAAgACAAIAAgACAAIAAgACAAIAAgACAAIABBAFIAUgBBAFkAUwAuAFgAXwBGAEkATABUAEUAUgAoAF8AVABaAHMAZQBhAHIAYwBoAFMAZQB0ACwAIABDAEgAUgBPAE4ATwBfAEQAQQBUAEEALgBUAEkATQBFAFoATwBOAEUAXwBOAEEATQBFAFMAXwBBAEMAVABJAFYARQAoACkALAAgADIAKQAsAFwAbgAgACAAIAAgACAAIAAgACAAIAAgACAAIAAgACAAIAAgACAAIAAgACAAIAAgACAAIAAgACAAIAAgAF8AVABaAHMAZQBhAHIAYwBoAFMAZQB0AFwAbgAgACAAIAAgACAAIAAgACAAIAAgACAAIAAgACAAIAAgACAAIAAgACAAIAAgACAAIAApACwAXABuACAAIAAgACAAIAAgACAAIAAgACAAIAAgACAAIAAgACAAIAAgACAAIAAgACAAIAAgAFwAbgAgACAAIAAgACAAIAAgACAAIAAgACAAIAAgACAAIAAgACAAIAAgACAAIAAgACAAIABJAEYAKABBAFIAUgBBAFkAUwAuAEgAXwBOAEEAKABfAGYAVABaAHMAZQBhAHIAYwBoAFMAZQB0ACkALAAgAHsAIwBOAC8AQQB9ACwAXABuACAAIAAgACAAIAAgACAAIAAgACAAIAAgACAAIAAgACAAIAAgACAAIAAgACAAIAAgACAAIAAgACAATABFAFQAKABcAG4AIAAgACAAIAAgACAAIAAgACAAIAAgACAAIAAgACAAIAAgACAAIAAgACAAIAAgACAAIAAgACAAIAAgACAAIAAgAF8AZgBpAGwAdABlAHIAQgB5AE4AYQBtAGUALAAgAEwARQBUACgAXABuACAAIAAgACAAIAAgACAAIAAgACAAIAAgACAAIAAgACAAIAAgACAAIAAgACAAIAAgACAAIAAgACAAIAAgACAAIAAgACAAIAAgAF8AdAB6AE4AYQBtAGUAcwAsACAAQwBIAE8ATwBTAEUAQwBPAEwAUwAoAF8AZgBUAFoAcwBlAGEAcgBjAGgAUwBlAHQALAAgADIAKQAsAFwAbgAgACAAIAAgACAAIAAgACAAIAAgACAAIAAgACAAIAAgACAAIAAgACAAIAAgACAAIAAgACAAIAAgACAAIAAgACAAIAAgACAAIABJAEYAKABfAHMAZQBhAHIAYwBoAE4AYQBtAGUAIAA9ACAAXAAiAFwAIgAsACAAXwB0AHoATgBhAG0AZQBzACwAXABuACAAIAAgACAAIAAgACAAIAAgACAAIAAgACAAIAAgACAAIAAgACAAIAAgACAAIAAgACAAIAAgACAAIAAgACAAIAAgACAAIAAgACAAIAAgACAATABFAFQAKABcAG4AIAAgACAAIAAgACAAIAAgACAAIAAgACAAIAAgACAAIAAgACAAIAAgACAAIAAgACAAIAAgACAAIAAgACAAIAAgACAAIAAgACAAIAAgACAAIAAgACAAIAAgAF8AdAB6AFMAZQBhAHIAYwBoAEEAbABpAGEAcwAsACAAQwBIAE8ATwBTAEUAQwBPAEwAUwAoAF8AZgBUAFoAcwBlAGEAcgBjAGgAUwBlAHQALAAgADEAKQAsAFwAbgAgACAAIAAgACAAIAAgACAAIAAgACAAIAAgACAAIAAgACAAIAAgACAAIAAgACAAIAAgACAAIAAgACAAIAAgACAAIAAgACAAIAAgACAAIAAgACAAIAAgACAAXwBzAGUAYQByAGMAaABNAGEAdABjAGgAZQBzACwAIABJAEYARQBSAFIATwBSACgAUwBFAEEAUgBDAEgAKABfAHMAZQBhAHIAYwBoAE4AYQBtAGUALAAgAF8AdAB6AFMAZQBhAHIAYwBoAEEAbABpAGEAcwApACwAIAAwACkAIAA+ACAAMAAsAFwAbgAgACAAIAAgACAAIAAgACAAIAAgACAAIAAgACAAIAAgACAAIAAgACAAIAAgACAAIAAgACAAIAAgACAAIAAgACAAIAAgACAAIAAgACAAIAAgACAAIAAgACAARgBJAEwAVABFAFIAKABfAHQAegBOAGEAbQBlAHMALAAgAF8AcwBlAGEAcgBjAGgATQBhAHQAYwBoAGUAcwAsACAAewAjAE4ALwBBAH0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AsAFwAbgAgACAAIAAgACAAIAAgACAAIAAgACAAIAAgACAAIAAgACAAIAAgACAAIAAgACAAIAAgACAAIAAgACAAIAAgACAAXwB1AG4AaQBxAHUAZQAsACAAVQBOAEkAUQBVAEUAKABfAGYAaQBsAHQAZQByAEIAeQBOAGEAbQBlACkALABcAG4AIAAgACAAIAAgACAAIAAgACAAIAAgACAAIAAgACAAIAAgACAAIAAgACAAIAAgACAAIAAgACAAIAAgACAAIAAgAF8AdQBuAGkAcQB1AGUATgBBACwAIABGAEkATABUAEUAUgAoAF8AdQBuAGkAcQB1AGUALAAgAE4ATwBUACgASQBTAE4AQQAoAF8AdQBuAGkAcQB1AGUAKQApACwAIAB7ACMATgAvAEEAfQApACwAIABcAG4AIAAgACAAIAAgACAAIAAgACAAIAAgACAAIAAgACAAIAAgACAAIAAgACAAIAAgACAAIAAgACAAIAAgACAAIAAgACAAIAAgACAAIAAgACAAIABcAG4AIAAgACAAIAAgACAAIAAgACAAIAAgACAAIAAgACAAIAAgACAAIAAgACAAIAAgACAAIAAgACAAIAAgACAAIAAgAEkARgAoAEEAUgBSAEEAWQBTAC4ASABfAE4AQQAoAF8AdQBuAGkAcQB1AGUATgBBACkALAAgAHsAIwBOAC8AQQB9ACwAXABuACAAIAAgACAAIAAgACAAIAAgACAAIAAgACAAIAAgACAAIAAgACAAIAAgACAAIAAgACAAIAAgACAAIAAgACAAIAAgACAAIAAgAEwARQBUACgAXABuACAAIAAgACAAIAAgACAAIAAgACAAIAAgACAAIAAgACAAIAAgACAAIAAgACAAIAAgACAAIAAgACAAIAAgACAAIAAgACAAIAAgACAAIAAgACAAXwByAGUAcwB1AGwAdAAsACAASQBGACgATgBPAFQAKABJAFMATgBVAE0AQgBFAFIAKABfAGwAYQB0AGkAdAB1AGQAZQApACkAIAAqACAATgBPAFQAKABJAFMATgBVAE0AQgBFAFIAKABfAGwAbwBuAGcAaQB0AHUAZABlACkAKQAsAFwAbgAgACAAIAAgACAAIAAgACAAIAAgACAAIAAgACAAIAAgACAAIAAgACAAIAAgACAAIAAgACAAIAAgACAAIAAgACAAIAAgACAAIAAgACAAIAAgACAAIAAgACAAUwBPAFIAVAAoAF8AdQBuAGkAcQB1AGUATgBBACkALABcAG4AIAAgACAAIAAgACAAIAAgACAAIAAgACAAIAAgACAAIAAgACAAIAAgACAAIAAgACAAIAAgACAAIAAgACAAIAAgACAAIAAgACAAIAAgACAAIAAgACAAIAAgAEwARQBUACgAXABuACAAIAAgACAAIAAgACAAIAAgACAAIAAgACAAIAAgACAAIAAgACAAIAAgACAAIAAgACAAIAAgACAAIAAgACAAIAAgACAAIAAgACAAIAAgACAAIAAgACAAIAAgACAAIAAgAF8AVABaAHAAcgBvAHgAaQBtAGkAdAB5ACwAIABDAEgAUgBPAE4ATwAuAFQASQBNAEUAWgBPAE4ARQBfAFAAUgBPAFgASQBNAEkAVABZACgAXwB1AG4AaQBxAHUAZQBOAEEALAAgAF8AbABhAHQAaQB0AHUAZABlACwAIABfAGwAbwBuAGcAaQB0AHUAZABlACkALABcAG4AIAAgACAAIAAgACAAIAAgACAAIAAgACAAIAAgACAAIAAgACAAIAAgACAAIAAgACAAIAAgACAAIAAgACAAIAAgACAAIAAgACAAIAAgACAAIAAgACAAIAAgACAAIAAgACAAUwBPAFIAVABCAFkAKABfAHUAbgBpAHEAdQBlAE4AQQAsACAAXwBUAFoAcAByAG8AeABpAG0AaQB0AHkALAAgADEALAAgAF8AdQBuAGkAcQB1AGUATgBBACwAIAAxACkAXABuACAAIAAgACAAIAAgACAAIAAgACAAIAAgACAAIAAgACAAIAAgACAAIAAgACAAIAAgACAAIAAgACAAIAAgACAAIAAgACAAIAAgACAAIAAgACAAIAAgACAAIAApAFwAbgAgACAAIAAgACAAIAAgACAAIAAgACAAIAAgACAAIAAgACAAIAAgACAAIAAgACAAIAAgACAAIAAgACAAIAAgACAAIAAgACAAIAAgACAAIAAgACkALABcAG4AIAAgACAAIAAgACAAIAAgACAAIAAgACAAIAAgACAAIAAgACAAIAAgACAAIAAgACAAIAAgACAAIAAgACAAIAAgACAAIAAgACAAIAAgACAAIABJAEYAKABfAHIAZQB0AHUAcgBuAE0AYQB4ACAAPAA9ACAAMAAsACAAXwByAGUAcwB1AGwAdAAsAFwAbgAgACAAIAAgACAAIAAgACAAIAAgACAAIAAgACAAIAAgACAAIAAgACAAIAAgACAAIAAgACAAIAAgACAAIAAgACAAIAAgACAAIAAgACAAIAAgACAAIAAgACAAVABBAEsARQAoAF8AcgBlAHMAdQBsAHQALAAgAF8AcgBlAHQAdQByAG4ATQBhAHg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XwBUAFoATwBOAEUAXwBFAEYARgBFAEMAVABJAFYARQBfAEkARABYACAAPQAgAEwAQQBNAEIARABBACgAVABaAG8AbgBlAHMALAAgAE0ASgBEAGEAdABlACwAIABGAHIAbwBtAEsAaQBuAGQALABcAG4AIAAgACAAIAAvAC8AIABpAG4AdABlAGcAZQByACAAfAAgAEkAbgBkAGUAeAAgAG8AZgAgAFQAWgBvAG4AZQBzAFwAbgAgACAAIAAgAC8ALwBcAG4AIAAgACAAIAAvAC8AIABQAGEAcgBhAG0AZQB0AGUAcgBzAFwAbgAgACAAIAAgAC8ALwAgAFQAWgBvAG4AZQBzACAAIAAgAHwAIABDAFsAMQA0AF0AUgBbAG4AXQAgAHwAIABEAGEAdABhAHMAZQB0ACAAZgByAG8AbQAgAEMASABSAE8ATgBPAF8ARABBAFQAQQAuAFQASQBNAEUAWgBPAE4ARQBfAEkATgBGAE8AUwAoAFQAWgBOAGEAbQBlACkAXABuACAAIAAgACAALwAvACAATQBKAEQAYQB0AGUAIAAgACAAfAAgAGQAZQBjAGkAbQBhAGwAIAAgACAAfAAgAEQAYQB0AGUAIABhAG4AZAAgAHQAaQBtAGUAIAAoAE0ASgBEAGEAdABlACkAIABmAG8AcgAgAHcAaABpAGMAaAAgAHQAbwAgAHIAZQB0AHUAcgBuACAAegBvAG4AZQAgAGkAbgBzAHQAYQBuAGMAZQBcAG4AIAAgACAAIAAvAC8AIABGAHIAbwBtAEsAaQBuAGQAIAB8ACAAaQBuAHQAZQBnAGUAcgAgACAAIAB8ACAASwBpAG4AZAAuACAAUgBlAGYAZQByAGUAbgBjAGUAIAB0AGkAbQBlAHoAbwBuAGUAIABmAG8AcgAgAHAAcgBvAHYAaQBkAGUAZAAgAE0ASgBEAGEAdABlAFwAbgAgACAAIAAgAC8ALwAgACAAIAAgACAAIAAgACAAIAAgAHwAIABbADAALAAxACwAMgBdACAAIAAgAHwAIAAgADAAIAA6ACAATABvAGMAYQBsACAAbwBiAHMAZQByAHYAZQBkAFwAbgAgACAAIAAgAC8ALwAgACAAIAAgACAAIAAgACAAIAAgAHwAIAAgACAAIAAgACAAIAAgACAAIAAgAHwAIAAgADEAIAA6ACAATABvAGMAYQBsACAAcwB0AGEAbgBkAGEAcgBkAFwAbgAgACAAIAAgAC8ALwAgACAAIAAgACAAIAAgACAAIAAgAHwAIAAgACAAIAAgACAAIAAgACAAIAAgAHwAIAAgADIAIAA6ACAAVQBUAEMAXABuAFwAbgAgACAAIAAgAEkARgAoAEEAUgBSAEEAWQBTAC4ASABfAE4AQQAoAFQAWgBvAG4AZQBzACkALAAgAHsAIwBOAC8AQQB9ACwAXABuACAAIAAgACAAIAAgACAAIABJAEYAKABBAFIAUgBBAFkAUwAuAEkAUwBfAEEAUgBSAEEAWQAoAE0ASgBEAGEAdABlACkALAAgAHsAIwBDAEEATABDACEAfQAsAFwAbgAgACAAIAAgACAAIAAgACAAIAAgACAAIABJAEYAKABOAE8AVAAoAEkAUwBOAFUATQBCAEUAUgAoAE0ASgBEAGEAdABlACkAKQAsACAAewAjAFYAQQBMAFUARQAhAH0ALABcAG4AIAAgACAAIAAgACAAIAAgACAAIAAgACAAIAAgACAAIABMAEUAVAAoAFwAbgAgACAAIAAgACAAIAAgACAAIAAgACAAIAAgACAAIAAgACAAIAAgACAAXwB1AG4AdABpAGwATQBKAEQAYQB0AGUALAAgAEMASABPAE8AUwBFAEMATwBMAFMAKABUAFoAbwBuAGUAcwAsACAAMwApACwAXABuACAAIAAgACAAIAAgACAAIAAgACAAIAAgACAAIAAgACAAIAAgACAAIABcAG4AIAAgACAAIAAgACAAIAAgACAAIAAgACAAIAAgACAAIAAgACAAIAAgAF8AcwBlAGUAawBNAEoARABhAHQAZQBzAEkAbgBLAGkAbgBkACwAIABJAEYAKABfAHUAbgB0AGkAbABNAEoARABhAHQAZQAgAD0AIABcACIAXAAiACwAIABcACIAXAAiACwAXABuACAAIAAgACAAIAAgACAAIAAgACAAIAAgACAAIAAgACAAIAAgACAAIAAgACAAIAAgAFMAVwBJAFQAQwBIACgARgByAG8AbQBLAGkAbgBkACwAXABuACAAIAAgACAAIAAgACAAIAAgACAAIAAgACAAIAAgACAAIAAgACAAIAAgACAAIAAgACAAIAAgACAAMAAsACAAXwB1AG4AdABpAGwATQBKAEQAYQB0AGUALABcAG4AIAAgACAAIAAgACAAIAAgACAAIAAgACAAIAAgACAAIAAgACAAIAAgACAAIAAgACAAIAAgACAAIAAxACwAIABfAHUAbgB0AGkAbABNAEoARABhAHQAZQAgAC0AIABDAEgATwBPAFMARQBDAE8ATABTACgAVABaAG8AbgBlAHMALAAgADUAKQAsAFwAbgAgACAAIAAgACAAIAAgACAAIAAgACAAIAAgACAAIAAgACAAIAAgACAAIAAgACAAIAAgACAAIAAgAF8AdQBuAHQAaQBsAE0ASgBEAGEAdABlACAALQAgAEMASABPAE8AUwBFAEMATwBMAFMAKABUAFoAbwBuAGUAcwAsACAANAApACAALQAgAEMASABPAE8AUwBFAEMATwBMAFMAKABUAFoAbwBuAGUAcwAsACAANQApAFwAbgAgACAAIAAgACAAIAAgACAAIAAgACAAIAAgACAAIAAgACAAIAAgACAAIAAgACAAIAApAFwAbgAgACAAIAAgACAAIAAgACAAIAAgACAAIAAgACAAIAAgACAAIAAgACAAKQAsAFwAbgBcAG4AIAAgACAAIAAgACAAIAAgACAAIAAgACAAIAAgACAAIAAgACAAIAAgAF8AbQBhAHQAYwBoAGUAcwAsACAATgAoAF8AcwBlAGUAawBNAEoARABhAHQAZQBzAEkAbgBLAGkAbgBkACAAPgAgAE0ASgBEAGEAdABlACkALABcAG4AIAAgACAAIAAgACAAIAAgACAAIAAgACAAIAAgACAAIAAgACAAIAAgAFgATQBBAFQAQwBIACgAMQAsACAAXwBtAGEAdABjAGgAZQBzACwAIAAwACwAIAAxACkAXABuACAAIAAgACAAIAAgACAAIAAgACAAIAAgACAAIAAgACAAKQBcAG4AIAAgACAAIAAgACAAIAAgACAAIAAgACAAKQBcAG4AIAAgACAAIAAgACAAIAAgACkAXABuACAAIAAgACAAKQBcAG4AKQA7AFwAbgBcAG4AXwBUAFoATwBOAEUAXwBQAFIARQBWAEkATwBVAFMAXwBJAEQAWAAgAD0AIABMAEEATQBCAEQAQQAoAFQAWgBvAG4AZQBzACwAIABUAFoAbwBuAGUASQBkAHgALABcAG4AIAAgACAAIAAvAC8AIABpAG4AdABlAGcAZQByACAAfAAgAEkAbgBkAGUAeAAgAG8AZgAgAFQAWgBvAG4AZQBzAFwAbgAgACAAIAAgAC8ALwBcAG4AIAAgACAAIAAvAC8AIABQAGEAcgBhAG0AZQB0AGUAcgBzAFwAbgAgACAAIAAgAC8ALwAgAFQAWgBvAG4AZQBzACAAIAAgAHwAIABDAFsAMQA0AF0AUgBbAG4AXQAgAHwAIABEAGEAdABhAHMAZQB0ACAAZgByAG8AbQAgAEMASABSAE8ATgBPAF8ARABBAFQAQQAuAFQASQBNAEUAWgBPAE4ARQBfAEkATgBGAE8AUwAoAFQAWgBOAGEAbQBlACkAXABuACAAIAAgACAALwAvACAAVABaAG8AbgBlAEkAZAB4ACAAfAAgAGkAbgB0AGUAZwBlAHIAIAAgACAAfAAgAEkAbgBkAGUAeAAgAG8AZgAgAHIAZQBmAGUAcgBlAG4AYwBlACAAVABaAG8AbgBlACAAaQBuAHMAdABhAG4AYwBlAC4AIABJAGYAIABlAG0AcAB0AHkAIAB0AGgAZQBuACAAbABhAHMAdAAgAFQAWgBvAG4AZQAgAGkAbgBkAGUAeAAgAGkAcwAgAHIAZQB0AHUAcgBuAGUAZAAuAFwAbgAgACAAIAAgAFwAbgAgACAAIAAgAEkARgAoAEEAUgBSAEEAWQBTAC4AUwBfAE4AQQAoAFQAWgBvAG4AZQBzACkALAAgAHsAIwBOAC8AQQB9ACwAXABuACAAIAAgACAAIAAgACAAIABJAEYAKABJAFMARQBSAFIATwBSACgAVABaAG8AbgBlAEkAZAB4ACkALAAgAFQAWgBvAG4AZQBJAGQAeAAgACoAIAB7ADEAfQAsAFwAbgAgACAAIAAgACAAIAAgACAAIAAgACAAIABJAEYAKABUAFoAbwBuAGUASQBkAHgAIAA9ACAAXAAiAFwAIgAsACAAUgBPAFcAUwAoAFQAWgBvAG4AZQBzACkALABcAG4AIAAgACAAIAAgACAAIAAgACAAIAAgACAAIAAgACAAIABMAEUAVAAoAFwAbgAgACAAIAAgACAAIAAgACAAIAAgACAAIAAgACAAIAAgACAAIAAgACAAXwBwAHIAZQB2AEkAZAB4ACwAIABUAFoAbwBuAGUASQBkAHgAIAAtACAAMQAsAFwAbgAgACAAIAAgACAAIAAgACAAIAAgACAAIAAgACAAIAAgACAAIAAgACAASQBGACgAXwBwAHIAZQB2AEkAZAB4ACAAPQAgADAALAAgAHsAIwBOAC8AQQB9ACwAIABfAHAAcgBlAHYASQBkAHgAKQBcAG4AIAAgACAAIAAgACAAIAAgACAAIAAgACAAIAAgACAAIAApAFwAbgAgACAAIAAgACAAIAAgACAAIAAgACAAIAApAFwAbgAgACAAIAAgACAAIAAgACAAKQBcAG4AIAAgACAAIAApAFwAbgApADsAXABuAFwAbgBfAFQAWgBPAE4ARQBfAE4ARQBYAFQAXwBJAEQAWAAgAD0AIABMAEEATQBCAEQAQQAoAFQAWgBvAG4AZQBzACwAIABUAFoAbwBuAGUASQBkAHgALABcAG4AIAAgACAAIAAvAC8AIABpAG4AdABlAGcAZQByACAAfAAgAEkAbgBkAGUAeAAgAG8AZgAgAFQAWgBvAG4AZQBzAFwAbgAgACAAIAAgAC8ALwBcAG4AIAAgACAAIAAvAC8AIABQAGEAcgBhAG0AZQB0AGUAcgBzAFwAbgAgACAAIAAgAC8ALwAgAFQAWgBvAG4AZQBzACAAIAAgAHwAIABDAFsAMQA0AF0AUgBbAG4AXQAgAHwAIABEAGEAdABhAHMAZQB0ACAAZgByAG8AbQAgAEMASABSAE8ATgBPAF8ARABBAFQAQQAuAFQASQBNAEUAWgBPAE4ARQBfAEkATgBGAE8AUwAoAFQAWgBOAGEAbQBlACkAXABuACAAIAAgACAALwAvACAAVABaAG8AbgBlAEkAZAB4ACAAfAAgAGkAbgB0AGUAZwBlAHIAIAAgACAAfAAgAEkAbgBkAGUAeAAgAG8AZgAgAHIAZQBmAGUAcgBlAG4AYwBlACAAVABaAG8AbgBlACAAaQBuAHMAdABhAG4AYwBlAC4AIABJAGYAIABlAG0AcAB0AHkAIAB0AGgAZQBuACAAZgBpAHIAcwB0ACAAVABaAG8AbgBlACAAaQBuAGQAZQB4ACAAaQBzACAAcgBlAHQAdQByAG4AZQBkAC4AXABuAFwAbgAgACAAIAAgAEkARgAoAEEAUgBSAEEAWQBTAC4AUwBfAE4AQQAoAFQAWgBvAG4AZQBzACkALAAgAHsAIwBOAC8AQQB9ACwAXABuACAAIAAgACAAIAAgACAAIABJAEYAKABJAFMARQBSAFIATwBSACgAVABaAG8AbgBlAEkAZAB4ACkALAAgAFQAWgBvAG4AZQBJAGQAeAAgACoAIAB7ADEAfQAsAFwAbgAgACAAIAAgACAAIAAgACAAIAAgACAAIABJAEYAKABUAFoAbwBuAGUASQBkAHgAIAA9ACAAXAAiAFwAIgAsACAAMQAsAFwAbgAgACAAIAAgACAAIAAgACAAIAAgACAAIAAgACAAIAAgAEwARQBUACgAXABuACAAIAAgACAAIAAgACAAIAAgACAAIAAgACAAIAAgACAAIAAgACAAIABfAG4AZQB4AHQASQBkAHgALAAgAFQAWgBvAG4AZQBJAGQAeAAgACsAIAAxACwAXABuACAAIAAgACAAIAAgACAAIAAgACAAIAAgACAAIAAgACAAIAAgACAAIABJAEYAKABfAG4AZQB4AHQASQBkAHgAIAA+ACAAUgBPAFcAUwAoAFQAWgBvAG4AZQBzACkALAAgAHsAIwBOAC8AQQB9ACwAIABfAG4AZQB4AHQASQBkAHgAKQBcAG4AIAAgACAAIAAgACAAIAAgACAAIAAgACAAIAAgACAAIAApAFwAbgAgACAAIAAgACAAIAAgACAAIAAgACAAIAApAFwAbgAgACAAIAAgACAAIAAgACAAKQBcAG4AIAAgACAAIAApAFwAbgApADsAXABuAFwAbgBcAG4AXwBUAFoAXwBSAFUATABFAF8AVABSAEEATgBTAEkAVABJAE8ATgBfAE0ASgBEAEEAVABFACAAPQAgAEwAQQBNAEIARABBACgAVABaAFIAdQBsAGUALAAgAFkAZQBhAHIALABcAG4AIAAgACAAIAAvAC8AIABkAGUAYwBpAG0AYQBsACAAfAAgAE0AbwBkAGkAZgBlAGQAIABKAHUAbABpAGEAbgAgAEQAYQB0AGUAIABvAGYAIAB0AGgAZQAgAHQAcgBhAG4AcwBpAHQAaQBvAG4AIABpAG4AIABLAGkAbgBkACAAbwBmACAAdABoAGUAIAByAHUAbABlAC4AXABuACAAIAAgACAALwAvAFwAbgAgACAAIAAgAC8ALwAgAFAAYQByAGEAbQBlAHQAZQByAFwAbgAgACAAIAAgAC8ALwAgAFQAWgBSAHUAbABlACAAfAAgAEMAWwAxADIAXQBSAFsAMQBdACAAfAAgAFQAaQBtAGUAegBvAG4AZQAgAHIAdQBsAGUAXABuACAAIAAgACAALwAvACAAWQBlAGEAcgAgACAAIAB8ACAAaQBuAHQAZQBnAGUAcgAgACAAIAB8ACAAVABoAGUAIAB5AGUAYQByACAAYQB0ACAAdwBoAGkAYwBoACAAdABvACAAcgBlAHMAbwBsAHYAZQAgAHQAaABlACAAdABpAG0AZQB6AG8AbgBlACAAdAByAGEAbgBzAGkAdABpAG8AbgAgAGEAcwAgAGEAIABNAEoARABhAHQAZQBcAG4AIAAgACAAIABcAG4AIAAgACAAIABMAEUAVAAoAFwAbgAgACAAIAAgACAAIAAgACAAXwBmAHIAbwBtAFkAZQBhAHIALAAgAEkATgBEAEUAWAAoAFQAWgBSAHUAbABlACwAIAAxACwAIAAyACkALABcAG4AIAAgACAAIAAgACAAIAAgAF8AdABvAFkAZQBhAHIALAAgAEkATgBEAEUAWAAoAFQAWgBSAHUAbABlACwAIAAxACwAIAAzACkALABcAG4AIAAgACAAIAAgACAAIAAgAF8AaQBuAFIAYQBuAGcAZQAsACAASQBGACgAXwBmAHIAbwBtAFkAZQBhAHIAIAA9ACAAXAAiAFwAIgAsAFwAbgAgACAAIAAgACAAIAAgACAAIAAgACAAIABfAHQAbwBZAGUAYQByACAAPgA9ACAAWQBlAGEAcgAsAFwAbgAgACAAIAAgACAAIAAgACAAIAAgACAAIAAoAF8AZgByAG8AbQBZAGUAYQByACAAPAA9ACAAWQBlAGEAcgApACAAKgAgACgAXwB0AG8AWQBlAGEAcgAgAD4APQAgAFkAZQBhAHIAKQAgAD4AIAAwAFwAbgAgACAAIAAgACAAIAAgACAAKQAsAFwAbgAgACAAIAAgACAAIAAgACAASQBGACgATgBPAFQAKABfAGkAbgBSAGEAbgBnAGUAKQAsACAAewAjAE4ALwBBAH0ALABcAG4AIAAgACAAIAAgACAAIAAgACAAIAAgACAATABFAFQAKABcAG4AIAAgACAAIAAgACAAIAAgACAAIAAgACAAIAAgACAAIABfAG0AbwBuAHQAaAAsACAASQBOAEQARQBYACgAVABaAFIAdQBsAGUALAAgADEALAAgADQAKQAsAFwAbgAgACAAIAAgACAAIAAgACAAIAAgACAAIAAgACAAIAAgAF8AcgB1AGwAZQBUAHkAcABlACwAIABJAE4ARABFAFgAKABUAFoAUgB1AGwAZQAsACAAMQAsACAANQApACwAXABuACAAIAAgACAAIAAgACAAIAAgACAAIAAgACAAIAAgACAAXwB3AGUAZQBrAGQAYQB5ACwAIABJAE4ARABFAFgAKABUAFoAUgB1AGwAZQAsACAAMQAsACAANgApACwAXABuACAAIAAgACAAIAAgACAAIAAgACAAIAAgACAAIAAgACAAXwBkAGEAeQBPAGYATQBvAG4AdABoACwAIABJAE4ARABFAFgAKABUAFoAUgB1AGwAZQAsACAAMQAsACAANwApACwAXABuACAAIAAgACAAIAAgACAAIAAgACAAIAAgACAAIAAgACAAXwB0AGkAbQBlAE8AZgBEAGEAeQAsACAASQBOAEQARQBYACgAVABaAFIAdQBsAGUALAAgADEALAAgADgAKQAsAFwAbgAgACAAIAAgACAAIAAgACAAIAAgACAAIABcAG4AIAAgACAAIAAgACAAIAAgACAAIAAgACAAIAAgACAAIABfAE0ASgBEAE4ALAAgAEkARgAoAF8AcgB1AGwAZQBUAHkAcABlACAAPQAgAC0AMQAsAFwAbgAgACAAIAAgACAAIAAgACAAIAAgACAAIAAgACAAIAAgACAAIAAgACAALwAvACAAbABhAHMAdAAgAHcAZQBlAGsAZABhAHkAIABvAGYAIABtAG8AbgB0AGgAXABuACAAIAAgACAAIAAgACAAIAAgACAAIAAgACAAIAAgACAAIAAgACAAIABDAEgAUgBPAE4ATwAuAFcARQBFAEsARABBAFkAXwBPAEYAXwBNAE8ATgBUAEgAXwBUAE8AXwBNAEoARABBAFQARQAoAFkAZQBhAHIALAAgAF8AbQBvAG4AdABoACwAIAAtADEALAAgAF8AdwBlAGUAawBkAGEAeQAsACAAMAAsACAAMAApACwAXABuACAAIAAgACAAIAAgACAAIAAgACAAIAAgACAAIAAgACAAIAAgACAAIABMAEUAVAAoAFwAbgAgACAAIAAgACAAIAAgACAAIAAgACAAIAAgACAAIAAgACAAIAAgACAAIAAgACAAIABfAHIAZQBmAE0ASgBEAE4ALAAgAEMASABSAE8ATgBPAC4ATQBKAEQATgAoAEgAUwBUAEEAQwBLACgAWQBlAGEAcgAsACAAXwBtAG8AbgB0AGgALAAgAF8AZABhAHkATwBmAE0AbwBuAHQAaAApACwAIAAwACkALABcAG4AIAAgACAAIAAgACAAIAAgACAAIAAgACAAIAAgACAAIAAgACAAIAAgACAAIAAgACAASQBGACgAXwByAHUAbABlAFQAeQBwAGUAIAA9ACAAMAAsACAAXwByAGUAZgBNAEoARABOACwAIAAvAC8AIABkAGEAeQAgAG8AZgAgAG0AbwBuAHQAaABcAG4AIAAgACAAIAAgACAAIAAgACAAIAAgACAAIAAgACAAIAAgACAAIAAgACAAIAAgACAAIAAgACAAIABMAEUAVAAoAFwAbgAgACAAIAAgACAAIAAgACAAIAAgACAAIAAgACAAIAAgACAAIAAgACAAIAAgACAAIAAgACAAIAAgACAAIAAgACAALwAvACAAdwBlAGUAawBkAGEAeQAgAGEAZgB0AGUAcgAgAG8AcgAgAGIAZQBmAG8AcgBlAFwAbgAgACAAIAAgACAAIAAgACAAIAAgACAAIAAgACAAIAAgACAAIAAgACAAIAAgACAAIAAgACAAIAAgACAAIAAgACAAXwB3AGUAZQBrAFMAaABpAGYAdAAsACAASQBGACgAXwByAHUAbABlAFQAeQBwAGUAIAA9ACAAMgAsACAALQAxACwAIAAwACkALABcAG4AIAAgACAAIAAgACAAIAAgACAAIAAgACAAIAAgACAAIAAgACAAIAAgACAAIAAgACAAIAAgACAAIAAgACAAIAAgAEMASABSAE8ATgBPAC4ATQBKAEQATgBfAEEARABKAEEAQwBFAE4AVABfAFcARQBFAEsARABBAFkAKABfAHIAZQBmAE0ASgBEAE4ALAAgAF8AdwBlAGUAawBkAGEAeQAsACAAXwB3AGUAZQBrAFMAaABpAGYAdAAsACAAMAApAFwAbgAgACAAIAAgACAAIAAgACAAIAAgACAAIAAgACAAIAAgACAAIAAgACAAIAAgACAAIAAgACAAIAAgACkAXABuACAAIAAgACAAIAAgACAAIAAgACAAIAAgACAAIAAgACAAIAAgACAAIAAgACAAIAAgACkAXABuACAAIAAgACAAIAAgACAAIAAgACAAIAAgACAAIAAgACAAIAAgACAAIAApAFwAbgAgACAAIAAgACAAIAAgACAAIAAgACAAIAAgACAAIAAgACkALABcAG4AXABuACAAIAAgACAAIAAgACAAIAAgACAAIAAgACAAIAAgACAAXwBNAEoARABOACAAKwAgAF8AdABpAG0AZQBPAGYARABhAHkAXABuACAAIAAgACAAIAAgACAAIAAgACAAIAAgACkAXABuACAAIAAgACAAIAAgACAAIAApAFwAbgAgACAAIAAgACkAXABuACkAOwBcAG4AXABuAFwAbgBfAFQAWgBfAFIAVQBMAEUAXwBQAFIARQBWAEkATwBVAFMAXwBSAEUAQwBVAFIAUgBFAE4AQwBFAFMAIAA9ACAATABBAE0AQgBEAEEAKABUAFoAUgB1AGwAZQBzACwAIABMAG8AYwBhAGwATQBKAEQAYQB0AGUALAAgAFQAWgBGAHIAbwBtAFkAZQBhAHIALAAgAE4ALABcAG4AIAAgACAAIAAvAC8AIAAgACAAfAAgAEMAWwAyAF0AUgBbAG4AXQAgAHwAIABUAFoAUgB1AGwAZQBSAGUAYwB1AHIAcgBlAG4AYwBlAC4AXABuACAAIAAgACAALwAvACAAMQAgAHwAIABpAG4AdABlAGcAZQByACAAIAB8ACAASQBuAGQAZQB4ACAAbwBmACAAVABaAFIAdQBsAGUAcwAuAFwAbgAgACAAIAAgAC8ALwAgADIAIAB8ACAAaQBuAHQAZQBnAGUAcgAgACAAfAAgAFkAZQBhAHIAIABvAGYAIAByAGUAYwB1AHIAcgBlAG4AYwBlAC4AXABuACAAIAAgACAALwAvAFwAbgAgACAAIAAgAC8ALwAgAFAAYQByAGEAbQBlAHQAZQByAHMAXABuACAAIAAgACAALwAvACAAVABaAFIAdQBsAGUAcwAgACAAIAAgACAAfAAgAEMAWwAxADIAXQBSAFsAbgBdACAAfAAgAFQAaQBtAGUAegBvAG4AZQAgAHIAdQBsAGUAcwAgAGYAaQBsAHQAZQByAGUAZAAgAGYAbwByACAAYQAgAHMAcABlAGMAaQBmAGkAYwAgAHQAaQBtAGUAegBvAG4AZQAgAGkAbgBmAG8ALgBcAG4AIAAgACAAIAAvAC8AIABMAG8AYwBhAGwATQBKAEQAYQB0AGUAIAB8ACAAZABlAGMAaQBtAGEAbAAgACAAIAB8ACAATQBvAGQAaQBmAGUAZAAgAEoAdQBsAGkAYQBuACAARABhAHQAZQAgAGUAeABwAHIAZQBzAHMAZQBkACAAYQBzACAAbABvAGMAYQBsACAAdABpAG0AZQAuAFwAbgAgACAAIAAgAC8ALwAgAFQAWgBGAHIAbwBtAFkAZQBhAHIAIAAgAHwAIABpAG4AdABlAGcAZQByACAAIAAgAHwAIABGAHIAbwBtACAAeQBlAGEAcgAgAG8AZgAgAHQAaQBtAGUAegBvAG4AZQAuACAARQBtAHAAdAB5ACAAZgBvAHIAIABlAHMAdABhAGIAbABpAHMAaABpAG4AZwAgAHQAaQBtAGUAegBvAG4AZQAuAFwAbgAgACAAIAAgAC8ALwAgAE4AIAAgACAAIAAgACAAIAAgACAAIAAgAHwAIABpAG4AdABlAGcAZQByACAAIAAgAHwAIABOAHUAbQBiAGUAcgAgAG8AZgAgAHkAZQBhAHIAbAB5ACAAcgBlAGMAdQByAHIAZQBuAGMAZQBzACAAdABvACAAZQBuAHUAbQBlAHIAYQB0AGUALgBcAG4AIAAgACAAIAAvAC8AXABuACAAIAAgACAALwAvACAATgBvAHQAZQAgAGkAZgAgAEwAbwBjAGEAbABNAEoARABhAHQAZQAgAGYAYQBsAGwAcwAgAGwAYQBzAHQAIABkAGEAeQAgAG8AZgAgAGEAIAB5AGUAYQByACwAIABsAGEAcwB0ACAAcgBlAHQAdQByAG4AZQBkACAAcgBlAGMAdQByAHIAZQBuAGMAZQAgAG0AYQB5ACAAYgBlACAAeQBlAGEAcgAgAGYAbwBsAGwAbwB3AGkAbgBnACAATABvAGMAYQBsAE0ASgBEAGEAdABlAC4AXABuACAAIAAgACAALwAvACAATQBvAHIAZQAgAHQAaABhAG4AIABOACAAcgBlAGMAdQByAHIAZQBuAGMAZQBzACAAdwBpAGwAbAAgAGIAZQAgAHIAZQB0AHUAcgBuAGUAZAAgAGkAZgAgAG0AdQBsAHQAaQBwAGwAZQAgAHIAdQBsAGUAcwAgAGEAcABwAGwAeQAgAGEAdAAgAGUAYQBjAGgAIAB5AGUAYQByAC4AXABuAFwAbgAgACAAIAAgAEwARQBUACgAXABuACAAIAAgACAAIAAgACAAIABfAHIAZQBmAFkAZQBhAHIALAAgAEMASABSAE8ATgBPAC4ATQBKAEQAQQBUAEUAXwBZAEUAQQBSACgATABvAGMAYQBsAE0ASgBEAGEAdABlACAAKwAgADEAKQAsAFwAbgAgACAAIAAgACAAIAAgACAAXwBmAHIAbwBtAFkAZQBhAHIAcwAsACAAQwBIAE8ATwBTAEUAQwBPAEwAUwAoAFQAWgBSAHUAbABlAHMALAAgADIAKQAsAFwAbgAgACAAIAAgACAAIAAgACAAXwB0AG8AWQBlAGEAcgBzACwAIABDAEgATwBPAFMARQBDAE8ATABTACgAVABaAFIAdQBsAGUAcwAsACAAMwApACwAXABuACAAIAAgACAAIAAgACAAIABfAHIAdQBsAGUAQwBvAHUAbgB0ACwAIABSAE8AVwBTACgAVABaAFIAdQBsAGUAcwApACwAXABuACAAIAAgACAAIAAgACAAIABfAGkAZAB4ACwAIABTAEUAUQBVAEUATgBDAEUAKABfAHIAdQBsAGUAQwBvAHUAbgB0ACkALAAgAFwAbgAgACAAIAAgACAAIAAgACAAXwBtAGkAbgBZAGUAYQByACwAIABNAEkATgAoAF8AZgByAG8AbQBZAGUAYQByAHMAKQAsAFwAbgAgACAAIAAgACAAIAAgACAAXABuACAAIAAgACAAIAAgACAAIABJAEYAKABfAG0AaQBuAFkAZQBhAHIAIAA+ACAAXwByAGUAZgBZAGUAYQByACwAIAB7ACMATgAvAEEAfQAsAFwAbgAgACAAIAAgACAAIAAgACAAIAAgACAAIABMAEUAVAAoAFwAbgAgACAAIAAgACAAIAAgACAAIAAgACAAIAAgACAAIAAgAF8AaQBuAGkAdAAsACAAVgBTAFQAQQBDAEsAKABcAG4AIAAgACAAIAAgACAAIAAgACAAIAAgACAAIAAgACAAIAAgACAAIAAgADAALABcAG4AIAAgACAAIAAgACAAIAAgACAAIAAgACAAIAAgACAAIAAgACAAIAAgAEgAUwBUAEEAQwBLACgAMAAsACAAXwByAGUAZgBZAGUAYQByACAAKwAgADEAKQBcAG4AIAAgACAAIAAgACAAIAAgACAAIAAgACAAIAAgACAAIAApACwAXABuACAAIAAgACAAIAAgACAAIAAgACAAIAAgACAAIAAgACAAXABuACAAIAAgACAAIAAgACAAIAAgACAAIAAgACAAIAAgACAAXwBzAGUAcQAsACAAUwBFAFEAVQBFAE4AQwBFACgATgApACwAXABuACAAIAAgACAAIAAgACAAIAAgACAAIAAgACAAIAAgACAAXwB5AGUAYQByAEwAaQBzAHQALAAgAFIARQBEAFUAQwBFACgAXwBpAG4AaQB0ACwAIABfAHMAZQBxACwAXABuACAAIAAgACAAIAAgACAAIAAgACAAIAAgACAAIAAgACAAIAAgACAAIABMAEEATQBCAEQAQQAoAF8AYQBjAGMALAAgAF8AaQAsAFwAbgAgACAAIAAgACAAIAAgACAAIAAgACAAIAAgACAAIAAgACAAIAAgACAAIAAgACAAIABJAEYAKABJAE4ARABFAFgAKABfAGEAYwBjACwAIAAxACwAIAAxACkAIAA9ACAALQAxACwAIABfAGEAYwBjACwAXABuACAAIAAgACAAIAAgACAAIAAgACAAIAAgACAAIAAgACAAIAAgACAAIAAgACAAIAAgACAAIAAgACAATABFAFQAKABcAG4AIAAgACAAIAAgACAAIAAgACAAIAAgACAAIAAgACAAIAAgACAAIAAgACAAIAAgACAAIAAgACAAIAAgACAAIAAgAF8AbABhAHMAdABSAG8AdwAsACAAUgBPAFcAUwAoAF8AYQBjAGMAKQAsAFwAbgAgACAAIAAgACAAIAAgACAAIAAgACAAIAAgACAAIAAgACAAIAAgACAAIAAgACAAIAAgACAAIAAgACAAIAAgACAAXwBsAGEAcwB0AFkAZQBhAHIALAAgAEkATgBEAEUAWAAoAF8AYQBjAGMALAAgAF8AbABhAHMAdABSAG8AdwAsACAAMgApACwAXABuACAAIAAgACAAIAAgACAAIAAgACAAIAAgACAAIAAgACAAIAAgACAAIAAgACAAIAAgACAAIAAgACAAIAAgACAAIABfAHAAcgBlAHYAWQBlAGEAcgAsACAAXwBsAGEAcwB0AFkAZQBhAHIAIAAtACAAMQAsAFwAbgAgACAAIAAgACAAIAAgACAAIAAgACAAIAAgACAAIAAgACAAIAAgACAAIAAgACAAIAAgACAAIAAgACAAIAAgACAAXwBpAG4AUgBhAG4AZwBlACwAIAAoAF8AZgByAG8AbQBZAGUAYQByAHMAIAA8AD0AIABfAHAAcgBlAHYAWQBlAGEAcgApACAAKgAgACgAXwB0AG8AWQBlAGEAcgBzACAAPgA9ACAAXwBwAHIAZQB2AFkAZQBhAHIAKQAsAFwAbgAgACAAIAAgACAAIAAgACAAIAAgACAAIAAgACAAIAAgACAAIAAgACAAIAAgACAAIAAgACAAIAAgACAAIAAgACAAXwBmAEkAZAB4ACwAIABGAEkATABUAEUAUgAoAF8AaQBkAHgALAAgAF8AaQBuAFIAYQBuAGcAZQAsACAAewAjAE4ALwBBAH0AKQAsAFwAbgAgACAAIAAgACAAIAAgACAAIAAgACAAIAAgACAAIAAgACAAIAAgACAAIAAgACAAIAAgACAAIAAgACAAIAAgACAASQBGACgATgBPAFQAKABBAFIAUgBBAFkAUwAuAFMAXwBOAEEAKABfAGYASQBkAHgAKQApACwAXABuACAAIAAgACAAIAAgACAAIAAgACAAIAAgACAAIAAgACAAIAAgACAAIAAgACAAIAAgACAAIAAgACAAIAAgACAAIAAgACAAIAAgAEwARQBUACgAXABuACAAIAAgACAAIAAgACAAIAAgACAAIAAgACAAIAAgACAAIAAgACAAIAAgACAAIAAgACAAIAAgACAAIAAgACAAIAAgACAAIAAgACAAIAAgACAAXwBmAEMAbwB1AG4AdAAsACAAUgBPAFcAUwAoAF8AZgBJAGQAeAApACwAXABuACAAIAAgACAAIAAgACAAIAAgACAAIAAgACAAIAAgACAAIAAgACAAIAAgACAAIAAgACAAIAAgACAAIAAgACAAIAAgACAAIAAgACAAIAAgACAAXwBuAHkALAAgAEEAUgBSAEEAWQBTAC4AUgBFAFAARQBBAFQAKABfAHAAcgBlAHYAWQBlAGEAcgAsACAAXwBmAEMAbwB1AG4AdAApACwAXABuACAAIAAgACAAIAAgACAAIAAgACAAIAAgACAAIAAgACAAIAAgACAAIAAgACAAIAAgACAAIAAgACAAIAAgACAAIAAgACAAIAAgACAAIAAgACAAVgBTAFQAQQBDAEsAKABcAG4AIAAgACAAIAAgACAAIAAgACAAIAAgACAAIAAgACAAIAAgACAAIAAgACAAIAAgACAAIAAgACAAIAAgACAAIAAgACAAIAAgACAAIAAgACAAIAAgACAAIAAgAF8AYQBjAGMALABcAG4AIAAgACAAIAAgACAAIAAgACAAIAAgACAAIAAgACAAIAAgACAAIAAgACAAIAAgACAAIAAgACAAIAAgACAAIAAgACAAIAAgACAAIAAgACAAIAAgACAAIAAgAEgAUwBUAEEAQwBLACgAXwBmAEkAZAB4ACwAIABfAG4AeQApAFwAbgAgACAAIAAgACAAIAAgACAAIAAgACAAIAAgACAAIAAgACAAIAAgACAAIAAgACAAIAAgACAAIAAgACAAIAAgACAAIAAgACAAIAAgACAAIAAgACkAXABuACAAIAAgACAAIAAgACAAIAAgACAAIAAgACAAIAAgACAAIAAgACAAIAAgACAAIAAgACAAIAAgACAAIAAgACAAIAAgACAAIAAgACkALABcAG4AIAAgACAAIAAgACAAIAAgACAAIAAgACAAIAAgACAAIAAgACAAIAAgACAAIAAgACAAIAAgACAAIAAgACAAIAAgACAAIAAgACAATABFAFQAKABcAG4AIAAgACAAIAAgACAAIAAgACAAIAAgACAAIAAgACAAIAAgACAAIAAgACAAIAAgACAAIAAgACAAIAAgACAAIAAgACAAIAAgACAAIAAgACAAIABfAHAAcgBlAHYASQBkAHgALAAgAFgATQBBAFQAQwBIACgAMQAsACAATgAoAF8AZgByAG8AbQBZAGUAYQByAHMAIAA8ACAAXwBwAHIAZQB2AFkAZQBhAHIAKQAsACAAMAAsACAAMQApACwAXABuACAAIAAgACAAIAAgACAAIAAgACAAIAAgACAAIAAgACAAIAAgACAAIAAgACAAIAAgACAAIAAgACAAIAAgACAAIAAgACAAIAAgACAAIAAgACAASQBGACgASQBTAE4AQQAoAF8AcAByAGUAdgBJAGQAeAApACwAXABuACAAIAAgACAAIAAgACAAIAAgACAAIAAgACAAIAAgACAAIAAgACAAIAAgACAAIAAgACAAIAAgACAAIAAgACAAIAAgACAAIAAgACAAIAAgACAAIAAgACAAIABWAFMAVABBAEMASwAoAFwAbgAgACAAIAAgACAAIAAgACAAIAAgACAAIAAgACAAIAAgACAAIAAgACAAIAAgACAAIAAgACAAIAAgACAAIAAgACAAIAAgACAAIAAgACAAIAAgACAAIAAgACAAIAAgACAAIAAtADEALABcAG4AIAAgACAAIAAgACAAIAAgACAAIAAgACAAIAAgACAAIAAgACAAIAAgACAAIAAgACAAIAAgACAAIAAgACAAIAAgACAAIAAgACAAIAAgACAAIAAgACAAIAAgACAAIAAgACAARABSAE8AUAAoAF8AYQBjAGMALAAgADEAKQBcAG4AIAAgACAAIAAgACAAIAAgACAAIAAgACAAIAAgACAAIAAgACAAIAAgACAAIAAgACAAIAAgACAAIAAgACAAIAAgACAAIAAgACAAIAAgACAAIAAgACAAIAAgACkALABcAG4AIAAgACAAIAAgACAAIAAgACAAIAAgACAAIAAgACAAIAAgACAAIAAgACAAIAAgACAAIAAgACAAIAAgACAAIAAgACAAIAAgACAAIAAgACAAIAAgACAAIAAgAEwARQBUACgAXABuACAAIAAgACAAIAAgACAAIAAgACAAIAAgACAAIAAgACAAIAAgACAAIAAgACAAIAAgACAAIAAgACAAIAAgACAAIAAgACAAIAAgACAAIAAgACAAIAAgACAAIAAgACAAIAAgAF8AcAByAGUAdgBZAGUAYQByADIALAAgAEkATgBEAEUAWAAoAF8AZgByAG8AbQBZAGUAYQByAHMALAAgAF8AcAByAGUAdgBJAGQAeAAsACAAMQApACwAXABuACAAIAAgACAAIAAgACAAIAAgACAAIAAgACAAIAAgACAAIAAgACAAIAAgACAAIAAgACAAIAAgACAAIAAgACAAIAAgACAAIAAgACAAIAAgACAAIAAgACAAIAAgACAAIAAgAF8AaQBuAFIAYQBuAGcAZQAyACwAIAAoAF8AZgByAG8AbQBZAGUAYQByAHMAIAA8AD0AIABfAHAAcgBlAHYAWQBlAGEAcgAyACkAIAAqACAAKABfAHQAbwBZAGUAYQByAHMAIAA+AD0AIABfAHAAcgBlAHYAWQBlAGEAcgAyACkALABcAG4AIAAgACAAIAAgACAAIAAgACAAIAAgACAAIAAgACAAIAAgACAAIAAgACAAIAAgACAAIAAgACAAIAAgACAAIAAgACAAIAAgACAAIAAgACAAIAAgACAAIAAgACAAIAAgACAAXwBmAEkAZAB4ADIALAAgAEYASQBMAFQARQBSACgAXwBpAGQAeAAsACAAXwBpAG4AUgBhAG4AZwBlADIALAAgAHsAIwBOAC8AQQB9ACkALABcAG4AIAAgACAAIAAgACAAIAAgACAAIAAgACAAIAAgACAAIAAgACAAIAAgACAAIAAgACAAIAAgACAAIAAgACAAIAAgACAAIAAgACAAIAAgACAAIAAgACAAIAAgACAAIAAgACAAXwBmAEMAbwB1AG4AdAAyACwAIABSAE8AVwBTACgAXwBmAEkAZAB4ADIAKQAsAFwAbgAgACAAIAAgACAAIAAgACAAIAAgACAAIAAgACAAIAAgACAAIAAgACAAIAAgACAAIAAgACAAIAAgACAAIAAgACAAIAAgACAAIAAgACAAIAAgACAAIAAgACAAIAAgACAAIABfAG4AeQAyACwAIABBAFIAUgBBAFkAUwAuAFIARQBQAEUAQQBUACgAXwBwAHIAZQB2AFkAZQBhAHIAMgAsACAAXwBmAEMAbwB1AG4AdAAyACkALABcAG4AIAAgACAAIAAgACAAIAAgACAAIAAgACAAIAAgACAAIAAgACAAIAAgACAAIAAgACAAIAAgACAAIAAgACAAIAAgACAAIAAgACAAIAAgACAAIAAgACAAIAAgACAAIAAgACAAVgBTAFQAQQBDAEsAKABcAG4AIAAgACAAIAAgACAAIAAgACAAIAAgACAAIAAgACAAIAAgACAAIAAgACAAIAAgACAAIAAgACAAIAAgACAAIAAgACAAIAAgACAAIAAgACAAIAAgACAAIAAgACAAIAAgACAAIAAgACAAIABfAGEAYwBjACwAXABuACAAIAAgACAAIAAgACAAIAAgACAAIAAgACAAIAAgACAAIAAgACAAIAAgACAAIAAgACAAIAAgACAAIAAgACAAIAAgACAAIAAgACAAIAAgACAAIAAgACAAIAAgACAAIAAgACAAIAAgACAASABTAFQAQQBDAEsAKABfAGYASQBkAHgAMgAsACAAXwBuAHkAMgApAFwAbgAgACAAIAAgACAAIAAgACAAIAAgACAAIAAgACAAIAAgACAAIAAgACAAIAAgACAAIAAgACAAIAAgACAAIAAgACAAIAAgACAAIAAgACAAIAAgACAAIAAgACAAIAAgACAAIAAp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CwAXABuACAAIAAgACAAIAAgACAAIAAgACAAIAAgACAAIAAgACAASQBGACgAUgBPAFcAUwAoAF8AeQBlAGEAcgBMAGkAcwB0ACkAIAA8AD0AIAAyACwAIAB7ACMATgAvAEEAfQAsAFwAbgAgACAAIAAgACAAIAAgACAAIAAgACAAIAAgACAAIAAgACAAIAAgACAATABFAFQAKABcAG4AIAAgACAAIAAgACAAIAAgACAAIAAgACAAIAAgACAAIAAgACAAIAAgACAAIAAgACAAXwB5AGwALAAgAEQAUgBPAFAAKABfAHkAZQBhAHIATABpAHMAdAAsACAAMgApACwAXABuACAAIAAgACAAIAAgACAAIAAgACAAIAAgACAAIAAgACAAIAAgACAAIAAgACAAIAAgAEkARgAoAFQAWgBGAHIAbwBtAFkAZQBhAHIAIAA9ACAAXAAiAFwAIgAsACAAXwB5AGwALABcAG4AIAAgACAAIAAgACAAIAAgACAAIAAgACAAIAAgACAAIAAgACAAIAAgACAAIAAgACAAIAAgACAAIABGAEkATABUAEUAUgAoAF8AeQBsACwAIABDAEgATwBPAFMARQBDAE8ATABTACgAXwB5AGwALAAgADIAKQAgAD4APQAgAFQAWgBGAHIAbwBtAFkAZQBhAHIALAAgAHsAIwBOAC8AQQB9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BfAFQAWgBfAFIAVQBMAEUAXwBOAEUAWABUAF8AUgBFAEMAVQBSAFIARQBOAEMARQBTACAAPQAgAEwAQQBNAEIARABBACgAVABaAFIAdQBsAGUAcwAsACAATABvAGMAYQBsAE0ASgBEAGEAdABlACwAIABUAFoAVQBuAHQAaQBsAFkAZQBhAHIALAAgAE4ALABcAG4AIAAgACAAIAAvAC8AIAAgACAAfAAgAEMAWwAyAF0AUgBbAG4AXQAgAHwAIABUAFoAUgB1AGwAZQBSAGUAYwB1AHIAcgBlAG4AYwBlAC4AXABuACAAIAAgACAALwAvACAAMQAgAHwAIABpAG4AdABlAGcAZQByACAAIAB8ACAASQBuAGQAZQB4ACAAbwBmACAAVABaAFIAdQBsAGUAcwAuAFwAbgAgACAAIAAgAC8ALwAgADIAIAB8ACAAaQBuAHQAZQBnAGUAcgAgACAAfAAgAFkAZQBhAHIAIABvAGYAIAByAGUAYwB1AHIAcgBlAG4AYwBlAC4AXABuACAAIAAgACAALwAvAFwAbgAgACAAIAAgAC8ALwAgAFAAYQByAGEAbQBlAHQAZQByAHMAXABuACAAIAAgACAALwAvACAAVABaAFIAdQBsAGUAcwAgACAAIAAgACAAfAAgAEMAWwAxADIAXQBSAFsAbgBdACAAfAAgAFQAaQBtAGUAegBvAG4AZQAgAHIAdQBsAGUAcwAgAGYAaQBsAHQAZQByAGUAZAAgAGYAbwByACAAYQAgAHMAcABlAGMAaQBmAGkAYwAgAHQAaQBtAGUAegBvAG4AZQAgAGkAbgBmAG8ALgBcAG4AIAAgACAAIAAvAC8AIABMAG8AYwBhAGwATQBKAEQAYQB0AGUAIAB8ACAAZABlAGMAaQBtAGEAbAAgACAAIAB8ACAATQBvAGQAaQBmAGUAZAAgAEoAdQBsAGkAYQBuACAARABhAHQAZQAgAGUAeABwAHIAZQBzAHMAZQBkACAAYQBzACAAbABvAGMAYQBsACAAdABpAG0AZQAuAFwAbgAgACAAIAAgAC8ALwAgAFQAWgBVAG4AdABpAGwAWQBlAGEAcgAgAHwAIABpAG4AdABlAGcAZQByACAAIAAgAHwAIABVAG4AdABpAGwAIAB5AGUAYQByACAAbwBmACAAdABpAG0AZQB6AG8AbgBlAC4AIABFAG0AcAB0AHkAIABmAG8AcgAgAGEAYwB0AGkAdgBlACAAdABpAG0AZQB6AG8AbgBlAC4AXABuACAAIAAgACAALwAvACAATgAgACAAIAAgACAAIAAgACAAIAAgACAAfAAgAGkAbgB0AGUAZwBlAHIAIAAgACAAfAAgAE4AdQBtAGIAZQByACAAbwBmACAAeQBlAGEAcgBsAHkAIAByAGUAYwB1AHIAcgBlAG4AYwBlAHMAIAB0AG8AIABlAG4AdQBtAGUAcgBhAHQAZQAuAFwAbgAgACAAIAAgAC8ALwBcAG4AIAAgACAAIAAvAC8AIABOAG8AdABlACAAaQBmACAATABvAGMAYQBsAE0ASgBEAGEAdABlACAAZgBhAGwAbABzACAAZgBpAHIAcwB0ACAAZABhAHkAIABvAGYAIABhACAAeQBlAGEAcgAsACAAZgBpAHIAcwB0ACAAcgBlAHQAdQByAG4AZQBkACAAcgBlAGMAdQByAHIAZQBuAGMAZQAgAG0AYQB5ACAAYgBlACAAeQBlAGEAcgAgAHAAcgBlAGMAZQBkAGkAbgBnACAATABvAGMAYQBsAE0ASgBEAGEAdABlAC4AXABuACAAIAAgACAALwAvACAATQBvAHIAZQAgAHQAaABhAG4AIABOACAAcgBlAGMAdQByAHIAZQBuAGMAZQBzACAAdwBpAGwAbAAgAGIAZQAgAHIAZQB0AHUAcgBuAGUAZAAgAGkAZgAgAG0AdQBsAHQAaQBwAGwAZQAgAHIAdQBsAGUAcwAgAGEAcABwAGwAeQAgAGEAdAAgAGUAYQBjAGgAIAB5AGUAYQByAC4AXABuAFwAbgAgACAAIAAgAEwARQBUACgAXABuACAAIAAgACAAIAAgACAAIABfAHIAZQBmAFkAZQBhAHIALAAgAEMASABSAE8ATgBPAC4ATQBKAEQAQQBUAEUAXwBZAEUAQQBSACgATABvAGMAYQBsAE0ASgBEAGEAdABlACAALQAgADEAKQAsAFwAbgAgACAAIAAgACAAIAAgACAAXwBmAHIAbwBtAFkAZQBhAHIAcwAsACAAQwBIAE8ATwBTAEUAQwBPAEwAUwAoAFQAWgBSAHUAbABlAHMALAAgADIAKQAsAFwAbgAgACAAIAAgACAAIAAgACAAXwB0AG8AWQBlAGEAcgBzACwAIABDAEgATwBPAFMARQBDAE8ATABTACgAVABaAFIAdQBsAGUAcwAsACAAMwApACwAXABuACAAIAAgACAAIAAgACAAIABfAHIAbwB3AEMAbwB1AG4AdAAsACAAUgBPAFcAUwAoAFQAWgBSAHUAbABlAHMAKQAsAFwAbgAgACAAIAAgACAAIAAgACAAXwBpAGQAeAAsACAAUwBFAFEAVQBFAE4AQwBFACgAXwByAG8AdwBDAG8AdQBuAHQAKQAsACAAXABuACAAIAAgACAAIAAgACAAIABfAG0AYQB4AFkAZQBhAHIALAAgAFQAQQBLAEUAKABTAE8AUgBUACgAXwB0AG8AWQBlAGEAcgBzACwAIAAxACwAIAAtADEAKQAsACAAMQApACwAXABuACAAIAAgACAAIAAgACAAIABcAG4AIAAgACAAIAAgACAAIAAgAEkARgAoAEkAUwBOAFUATQBCAEUAUgAoAF8AbQBhAHgAWQBlAGEAcgApACAAKgAgACgAXwBtAGEAeABZAGUAYQByACAAPAAgAF8AcgBlAGYAWQBlAGEAcgApACwAIAB7ACMATgAvAEEAfQAsAFwAbgAgACAAIAAgACAAIAAgACAAIAAgACAAIABMAEUAVAAoAFwAbgAgACAAIAAgACAAIAAgACAAIAAgACAAIAAgACAAIAAgAF8AaQBuAGkAdAAsACAAVgBTAFQAQQBDAEsAKABcAG4AIAAgACAAIAAgACAAIAAgACAAIAAgACAAIAAgACAAIAAgACAAIAAgADAALABcAG4AIAAgACAAIAAgACAAIAAgACAAIAAgACAAIAAgACAAIAAgACAAIAAgAEgAUwBUAEEAQwBLACgAMAAsACAAXwByAGUAZgBZAGUAYQByACAALQAgADEAKQBcAG4AIAAgACAAIAAgACAAIAAgACAAIAAgACAAIAAgACAAIAApACwAXABuACAAIAAgACAAIAAgACAAIAAgACAAIAAgACAAIAAgACAAXABuACAAIAAgACAAIAAgACAAIAAgACAAIAAgACAAIAAgACAAXwBzAGUAcQAsACAAUwBFAFEAVQBFAE4AQwBFACgATgApACwAXABuACAAIAAgACAAIAAgACAAIAAgACAAIAAgACAAIAAgACAAXwB5AGUAYQByAEwAaQBzAHQALAAgAFIARQBEAFUAQwBFACgAXwBpAG4AaQB0ACwAIABfAHMAZQBxACwAXABuACAAIAAgACAAIAAgACAAIAAgACAAIAAgACAAIAAgACAAIAAgACAAIABMAEEATQBCAEQAQQAoAF8AYQBjAGMALAAgAF8AaQAsAFwAbgAgACAAIAAgACAAIAAgACAAIAAgACAAIAAgACAAIAAgACAAIAAgACAAIAAgACAAIABJAEYAKABJAE4ARABFAFgAKABfAGEAYwBjACwAIAAxACwAIAAxACkAIAA9ACAALQAxACwAIABfAGEAYwBjACwAXABuACAAIAAgACAAIAAgACAAIAAgACAAIAAgACAAIAAgACAAIAAgACAAIAAgACAAIAAgACAAIAAgACAATABFAFQAKABcAG4AIAAgACAAIAAgACAAIAAgACAAIAAgACAAIAAgACAAIAAgACAAIAAgACAAIAAgACAAIAAgACAAIAAgACAAIAAgAF8AbABhAHMAdABSAG8AdwAsACAAUgBPAFcAUwAoAF8AYQBjAGMAKQAsAFwAbgAgACAAIAAgACAAIAAgACAAIAAgACAAIAAgACAAIAAgACAAIAAgACAAIAAgACAAIAAgACAAIAAgACAAIAAgACAAXwBsAGEAcwB0AFkAZQBhAHIALAAgAEkATgBEAEUAWAAoAF8AYQBjAGMALAAgAF8AbABhAHMAdABSAG8AdwAsACAAMgApACwAXABuACAAIAAgACAAIAAgACAAIAAgACAAIAAgACAAIAAgACAAIAAgACAAIAAgACAAIAAgACAAIAAgACAAIAAgACAAIABfAG4AZQB4AHQAWQBlAGEAcgAsACAAXwBsAGEAcwB0AFkAZQBhAHIAIAArACAAMQAsAFwAbgAgACAAIAAgACAAIAAgACAAIAAgACAAIAAgACAAIAAgACAAIAAgACAAIAAgACAAIAAgACAAIAAgACAAIAAgACAAXwBpAG4AUgBhAG4AZwBlACwAIAAoAF8AZgByAG8AbQBZAGUAYQByAHMAIAA8AD0AIABfAG4AZQB4AHQAWQBlAGEAcgApACAAKgAgACgAXwB0AG8AWQBlAGEAcgBzACAAPgA9ACAAXwBuAGUAeAB0AFkAZQBhAHIAKQAsAFwAbgAgACAAIAAgACAAIAAgACAAIAAgACAAIAAgACAAIAAgACAAIAAgACAAIAAgACAAIAAgACAAIAAgACAAIAAgACAAXwBmAEkAZAB4ACwAIABGAEkATABUAEUAUgAoAF8AaQBkAHgALAAgAF8AaQBuAFIAYQBuAGcAZQAsACAAewAjAE4ALwBBAH0AKQAsAFwAbgAgACAAIAAgACAAIAAgACAAIAAgACAAIAAgACAAIAAgACAAIAAgACAAIAAgACAAIAAgACAAIAAgACAAIAAgACAASQBGACgATgBPAFQAKABBAFIAUgBBAFkAUwAuAFMAXwBOAEEAKABfAGYASQBkAHgAKQApACwAXABuACAAIAAgACAAIAAgACAAIAAgACAAIAAgACAAIAAgACAAIAAgACAAIAAgACAAIAAgACAAIAAgACAAIAAgACAAIAAgACAAIAAgAEwARQBUACgAXABuACAAIAAgACAAIAAgACAAIAAgACAAIAAgACAAIAAgACAAIAAgACAAIAAgACAAIAAgACAAIAAgACAAIAAgACAAIAAgACAAIAAgACAAIAAgACAAXwBmAEMAbwB1AG4AdAAsACAAUgBPAFcAUwAoAF8AZgBJAGQAeAApACwAXABuACAAIAAgACAAIAAgACAAIAAgACAAIAAgACAAIAAgACAAIAAgACAAIAAgACAAIAAgACAAIAAgACAAIAAgACAAIAAgACAAIAAgACAAIAAgACAAXwBuAHkALAAgAEEAUgBSAEEAWQBTAC4AUgBFAFAARQBBAFQAKABfAG4AZQB4AHQAWQBlAGEAcgAsACAAXwBmAEMAbwB1AG4AdAApACwAXABuACAAIAAgACAAIAAgACAAIAAgACAAIAAgACAAIAAgACAAIAAgACAAIAAgACAAIAAgACAAIAAgACAAIAAgACAAIAAgACAAIAAgACAAIAAgACAAVgBTAFQAQQBDAEsAKABcAG4AIAAgACAAIAAgACAAIAAgACAAIAAgACAAIAAgACAAIAAgACAAIAAgACAAIAAgACAAIAAgACAAIAAgACAAIAAgACAAIAAgACAAIAAgACAAIAAgACAAIAAgAF8AYQBjAGMALABcAG4AIAAgACAAIAAgACAAIAAgACAAIAAgACAAIAAgACAAIAAgACAAIAAgACAAIAAgACAAIAAgACAAIAAgACAAIAAgACAAIAAgACAAIAAgACAAIAAgACAAIAAgAEgAUwBUAEEAQwBLACgAXwBmAEkAZAB4ACwAIABfAG4AeQApAFwAbgAgACAAIAAgACAAIAAgACAAIAAgACAAIAAgACAAIAAgACAAIAAgACAAIAAgACAAIAAgACAAIAAgACAAIAAgACAAIAAgACAAIAAgACAAIAAgACkAXABuACAAIAAgACAAIAAgACAAIAAgACAAIAAgACAAIAAgACAAIAAgACAAIAAgACAAIAAgACAAIAAgACAAIAAgACAAIAAgACAAIAAgACkALABcAG4AIAAgACAAIAAgACAAIAAgACAAIAAgACAAIAAgACAAIAAgACAAIAAgACAAIAAgACAAIAAgACAAIAAgACAAIAAgACAAIAAgACAATABFAFQAKABcAG4AIAAgACAAIAAgACAAIAAgACAAIAAgACAAIAAgACAAIAAgACAAIAAgACAAIAAgACAAIAAgACAAIAAgACAAIAAgACAAIAAgACAAIAAgACAAIABfAG4AZQB4AHQASQBkAHgALAAgAFgATQBBAFQAQwBIACgAMQAsACAATgAoAF8AZgByAG8AbQBZAGUAYQByAHMAIAA+ACAAXwBuAGUAeAB0AFkAZQBhAHIAKQAsACAAMAAsACAAMQApACwAXABuACAAIAAgACAAIAAgACAAIAAgACAAIAAgACAAIAAgACAAIAAgACAAIAAgACAAIAAgACAAIAAgACAAIAAgACAAIAAgACAAIAAgACAAIAAgACAASQBGACgASQBTAE4AQQAoAF8AbgBlAHgAdABJAGQAeAApACwAXABuACAAIAAgACAAIAAgACAAIAAgACAAIAAgACAAIAAgACAAIAAgACAAIAAgACAAIAAgACAAIAAgACAAIAAgACAAIAAgACAAIAAgACAAIAAgACAAIAAgACAAIABWAFMAVABBAEMASwAoAFwAbgAgACAAIAAgACAAIAAgACAAIAAgACAAIAAgACAAIAAgACAAIAAgACAAIAAgACAAIAAgACAAIAAgACAAIAAgACAAIAAgACAAIAAgACAAIAAgACAAIAAgACAAIAAgACAAIAB7AC0AMQAsACAAXAAiAEUAbwBGAFwAIgB9ACwAXABuACAAIAAgACAAIAAgACAAIAAgACAAIAAgACAAIAAgACAAIAAgACAAIAAgACAAIAAgACAAIAAgACAAIAAgACAAIAAgACAAIAAgACAAIAAgACAAIAAgACAAIAAgACAAIAAgAEQAUgBPAFAAKABfAGEAYwBjACwAIAAxACkAXABuACAAIAAgACAAIAAgACAAIAAgACAAIAAgACAAIAAgACAAIAAgACAAIAAgACAAIAAgACAAIAAgACAAIAAgACAAIAAgACAAIAAgACAAIAAgACAAIAAgACAAIAApACwAXABuACAAIAAgACAAIAAgACAAIAAgACAAIAAgACAAIAAgACAAIAAgACAAIAAgACAAIAAgACAAIAAgACAAIAAgACAAIAAgACAAIAAgACAAIAAgACAAIAAgACAAIABMAEUAVAAoAFwAbgAgACAAIAAgACAAIAAgACAAIAAgACAAIAAgACAAIAAgACAAIAAgACAAIAAgACAAIAAgACAAIAAgACAAIAAgACAAIAAgACAAIAAgACAAIAAgACAAIAAgACAAIAAgACAAIABfAG4AZQB4AHQAWQBlAGEAcgAyACwAIABJAE4ARABFAFgAKABfAGYAcgBvAG0AWQBlAGEAcgBzACwAIABfAG4AZQB4AHQASQBkAHgALAAgADEAKQAsAFwAbgAgACAAIAAgACAAIAAgACAAIAAgACAAIAAgACAAIAAgACAAIAAgACAAIAAgACAAIAAgACAAIAAgACAAIAAgACAAIAAgACAAIAAgACAAIAAgACAAIAAgACAAIAAgACAAIABfAGkAbgBSAGEAbgBnAGUAMgAsACAAKABfAGYAcgBvAG0AWQBlAGEAcgBzACAAPAA9ACAAXwBuAGUAeAB0AFkAZQBhAHIAMgApACAAKgAgACgAXwB0AG8AWQBlAGEAcgBzACAAPgA9ACAAXwBuAGUAeAB0AFkAZQBhAHIAMgApACwAXABuACAAIAAgACAAIAAgACAAIAAgACAAIAAgACAAIAAgACAAIAAgACAAIAAgACAAIAAgACAAIAAgACAAIAAgACAAIAAgACAAIAAgACAAIAAgACAAIAAgACAAIAAgACAAIAAgAF8AZgBJAGQAeAAyACwAIABGAEkATABUAEUAUgAoAF8AaQBkAHgALAAgAF8AaQBuAFIAYQBuAGcAZQAyACwAIAB7ACMATgAvAEEAfQApACwAXABuACAAIAAgACAAIAAgACAAIAAgACAAIAAgACAAIAAgACAAIAAgACAAIAAgACAAIAAgACAAIAAgACAAIAAgACAAIAAgACAAIAAgACAAIAAgACAAIAAgACAAIAAgACAAIAAgAF8AZgBDAG8AdQBuAHQAMgAsACAAUgBPAFcAUwAoAF8AZgBJAGQAeAAyACkALABcAG4AIAAgACAAIAAgACAAIAAgACAAIAAgACAAIAAgACAAIAAgACAAIAAgACAAIAAgACAAIAAgACAAIAAgACAAIAAgACAAIAAgACAAIAAgACAAIAAgACAAIAAgACAAIAAgACAAXwBuAHkAMgAsACAAQQBSAFIAQQBZAFMALgBSAEUAUABFAEEAVAAoAF8AbgBlAHgAdABZAGUAYQByADIALAAgAF8AZgBDAG8AdQBuAHQAMgApACwAXABuACAAIAAgACAAIAAgACAAIAAgACAAIAAgACAAIAAgACAAIAAgACAAIAAgACAAIAAgACAAIAAgACAAIAAgACAAIAAgACAAIAAgACAAIAAgACAAIAAgACAAIAAgACAAIAAgAFYAUwBUAEEAQwBLACgAXABuACAAIAAgACAAIAAgACAAIAAgACAAIAAgACAAIAAgACAAIAAgACAAIAAgACAAIAAgACAAIAAgACAAIAAgACAAIAAgACAAIAAgACAAIAAgACAAIAAgACAAIAAgACAAIAAgACAAIAAgACAAXwBhAGMAYwAsAFwAbgAgACAAIAAgACAAIAAgACAAIAAgACAAIAAgACAAIAAgACAAIAAgACAAIAAgACAAIAAgACAAIAAgACAAIAAgACAAIAAgACAAIAAgACAAIAAgACAAIAAgACAAIAAgACAAIAAgACAAIAAgAEgAUwBUAEEAQwBLACgAXwBmAEkAZAB4ADIALAAgAF8AbgB5ADIAKQBcAG4AIAAgACAAIAAgACAAIAAgACAAIAAgACAAIAAgACAAIAAgACAAIAAgACAAIAAgACAAIAAgACAAIAAgACAAIAAgACAAIAAgACAAIAAgACAAIAAgACAAIAAgACAAIAAgACAAKQ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AsAFwAbgAgACAAIAAgACAAIAAgACAAIAAgACAAIAAgACAAIAAgAEkARgAoAFIATwBXAFMAKABfAHkAZQBhAHIATABpAHMAdAApACAAPAA9ACAAMgAsACAAewAjAE4ALwBBAH0ALABcAG4AIAAgACAAIAAgACAAIAAgACAAIAAgACAAIAAgACAAIAAgACAAIAAgAEwARQBUACgAXABuACAAIAAgACAAIAAgACAAIAAgACAAIAAgACAAIAAgACAAIAAgACAAIAAgACAAIAAgAF8AeQBsACwAIABEAFIATwBQACgAXwB5AGUAYQByAEwAaQBzAHQALAAgADIAKQAsAFwAbgAgACAAIAAgACAAIAAgACAAIAAgACAAIAAgACAAIAAgACAAIAAgACAAIAAgACAAIABJAEYAKABUAFoAVQBuAHQAaQBsAFkAZQBhAHIAIAA9ACAAXAAiAFwAIgAsACAAXwB5AGwALABcAG4AIAAgACAAIAAgACAAIAAgACAAIAAgACAAIAAgACAAIAAgACAAIAAgACAAIAAgACAAIAAgACAAIABGAEkATABUAEUAUgAoAF8AeQBsACwAIABDAEgATwBPAFMARQBDAE8ATABTACgAXwB5AGwALAAgADIAKQAgADwAPQAgAFQAWgBVAG4AdABpAGwAWQBlAGEAcgAsACAAewAjAE4ALwBBAH0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F8AVABaAF8AUgBVAEwARQBfAEEARABKAEEAQwBFAE4AVABfAFIARQBDAFUAUgBSAEUATgBDAEUAUwAgAD0AIABMAEEATQBCAEQAQQAoAFQAWgBSAHUAbABlAHMALAAgAEwAbwBjAGEAbABNAEoARABhAHQAZQAsACAAVABaAEYAcgBvAG0AWQBlAGEAcgAsACAAVABaAFUAbgB0AGkAbABZAGUAYQByACwAIABOACwAXABuACAAIAAgACAALwAvACAAIAAgAHwAIABDAFsAMgBdAFIAWwBuAF0AIAB8ACAAVABaAFIAdQBsAGUAUgBlAGMAdQByAHIAZQBuAGMAZQAuAFwAbgAgACAAIAAgAC8ALwAgADEAIAB8ACAAaQBuAHQAZQBnAGUAcgAgACAAfAAgAEkAbgBkAGUAeAAgAG8AZgAgAFQAWgBSAHUAbABlAHMALgBcAG4AIAAgACAAIAAvAC8AIAAyACAAfAAgAGkAbgB0AGUAZwBlAHIAIAAgAHwAIABZAGUAYQByACAAbwBmACAAcgBlAGMAdQByAHIAZQBuAGMAZQAuAFwAbgAgACAAIAAgAC8ALwBcAG4AIAAgACAAIAAvAC8AIABQAGEAcgBhAG0AZQB0AGUAcgBzAFwAbgAgACAAIAAgAC8ALwAgAFQAWgBSAHUAbABlAHMAIAAgACAAIAAgAHwAIABDAFsAMQAyAF0AUgBbAG4AXQAgAHwAIABUAGkAbQBlAHoAbwBuAGUAIAByAHUAbABlAHMAIABmAGkAbAB0AGUAcgBlAGQAIABmAG8AcgAgAGEAIABzAHAAZQBjAGkAZgBpAGMAIAB0AGkAbQBlAHoAbwBuAGUAIABpAG4AZgBvAC4AXABuACAAIAAgACAALwAvACAATABvAGMAYQBsAE0ASgBEAGEAdABlACAAfAAgAGQAZQBjAGkAbQBhAGwAIAAgACAAfAAgAE0AbwBkAGkAZgBlAGQAIABKAHUAbABpAGEAbgAgAEQAYQB0AGUAIABlAHgAcAByAGUAcwBzAGUAZAAgAGEAcwAgAGwAbwBjAGEAbAAgAHQAaQBtAGUALgBcAG4AIAAgACAAIAAvAC8AIABUAFoARgByAG8AbQBZAGUAYQByACAAIAB8ACAAaQBuAHQAZQBnAGUAcgAgACAAIAB8ACAARgByAG8AbQAgAHkAZQBhAHIAIABvAGYAIAB0AGkAbQBlAHoAbwBuAGUALgAgAEUAbQBwAHQAeQAgAGYAbwByACAAZQBzAHQAYQBiAGwAaQBzAGgAaQBuAGcAIAB0AGkAbQBlAHoAbwBuAGUALgBcAG4AIAAgACAAIAAvAC8AIABUAFoAVQBuAHQAaQBsAFkAZQBhAHIAIAB8ACAAaQBuAHQAZQBnAGUAcgAgACAAIAB8ACAAVQBuAHQAaQBsACAAeQBlAGEAcgAgAG8AZgAgAHQAaQBtAGUAegBvAG4AZQAuACAARQBtAHAAdAB5ACAAZgBvAHIAIABhAGMAdABpAHYAZQAgAHQAaQBtAGUAegBvAG4AZQAuAFwAbgAgACAAIAAgAC8ALwAgAE4AIAAgACAAIAAgACAAIAAgACAAIAAgAHwAIABpAG4AdABlAGcAZQByACAAIAAgAHwAIABOAHUAbQBiAGUAcgAgAG8AZgAgAHkAZQBhAHIAbAB5ACAAcgBlAGMAdQByAHIAZQBuAGMAZQBzACAAdABvACAAZQBuAHUAbQBlAHIAYQB0AGUALgBcAG4AIAAgACAAIAAvAC8AXABuACAAIAAgACAALwAvACAATgBvAHQAZQAgAGkAZgAgAEwAbwBjAGEAbABNAEoARABhAHQAZQAgAGYAYQBsAGwAcwAgAG4AZQBhAHIAIABlAG4AZAAgAG8AZgAgAGEAIAB5AGUAYQByACwAIABmAGkAcgBzAHQAIAByAGUAdAB1AHIAbgBlAGQAIAByAGUAYwB1AHIAcgBlAG4AYwBlACAAbQBhAHkAIABiAGUAIAB5AGUAYQByACAAcAByAGUAYwBlAGQAaQBuAGcAIABMAG8AYwBhAGwATQBKAEQAYQB0AGUALgBcAG4AIAAgACAAIAAvAC8AIABNAG8AcgBlACAAdABoAGEAbgAgAE4AIAByAGUAYwB1AHIAcgBlAG4AYwBlAHMAIAB3AGkAbABsACAAYgBlACAAcgBlAHQAdQByAG4AZQBkACAAaQBmACAAbQB1AGwAdABpAHAAbABlACAAcgB1AGwAZQBzACAAYQBwAHAAbAB5ACAAYQB0ACAAZQBhAGMAaAAgAHkAZQBhAHIALgBcAG4AXABuACAAIAAgACAATABFAFQAKABcAG4AIAAgACAAIAAgACAAIAAgAF8AcAByAGUAdgBUAFoAUgB1AGwAZQBSAGUAYwB1AHIAcgBlAG4AYwBlAHMALAAgAF8AVABaAF8AUgBVAEwARQBfAFAAUgBFAFYASQBPAFUAUwBfAFIARQBDAFUAUgBSAEUATgBDAEUAUwAoAFQAWgBSAHUAbABlAHMALAAgAEwAbwBjAGEAbABNAEoARABhAHQAZQAsACAAVABaAEYAcgBvAG0AWQBlAGEAcgAsACAATgApACwAXABuACAAIAAgACAAIAAgACAAIABfAG4AZQB4AHQAVABaAFIAdQBsAGUAUgBlAGMAdQByAHIAZQBuAGMAZQBzACwAIABfAFQAWgBfAFIAVQBMAEUAXwBOAEUAWABUAF8AUgBFAEMAVQBSAFIARQBOAEMARQBTACgAVABaAFIAdQBsAGUAcwAsACAATABvAGMAYQBsAE0ASgBEAGEAdABlACwAIABUAFoAVQBuAHQAaQBsAFkAZQBhAHIALAAgAE4AKQAsAFwAbgAgACAAIAAgACAAIAAgACAAXABuACAAIAAgACAAIAAgACAAIABfAFQAWgBSAHUAbABlAFIAZQBjAHUAcgByAGUAbgBjAGUAcwAsACAAVQBOAEkAUQBVAEUAKABWAFMAVABBAEMASwAoAF8AcAByAGUAdgBUAFoAUgB1AGwAZQBSAGUAYwB1AHIAcgBlAG4AYwBlAHMALAAgAF8AbgBlAHgAdABUAFoAUgB1AGwAZQBSAGUAYwB1AHIAcgBlAG4AYwBlAHMAKQApACwAXABuACAAIAAgACAAIAAgACAAIABJAEYAKABBAFIAUgBBAFkAUwAuAEgAXwBOAEEAKABfAFQAWgBSAHUAbABlAFIAZQBjAHUAcgByAGUAbgBjAGUAcwApACwAIAB7ACMATgAvAEEAfQAsAFwAbgAgACAAIAAgACAAIAAgACAAIAAgACAAIABMAEUAVAAoAFwAbgAgACAAIAAgACAAIAAgACAAIAAgACAAIAAgACAAIAAgAF8AbgBvAE4AQQAsACAARgBJAEwAVABFAFIAKABfAFQAWgBSAHUAbABlAFIAZQBjAHUAcgByAGUAbgBjAGUAcwAsACAATgBPAFQAKABJAFMATgBBACgAQwBIAE8ATwBTAEUAQwBPAEwAUwAoAF8AVABaAFIAdQBsAGUAUgBlAGMAdQByAHIAZQBuAGMAZQBzACwAIAAxACkAKQApACwAIAB7ACMATgAvAEEAfQApACwAXABuACAAIAAgACAAIAAgACAAIAAgACAAIAAgACAAIAAgACAAUwBPAFIAVABCAFkAKABcAG4AIAAgACAAIAAgACAAIAAgACAAIAAgACAAIAAgACAAIAAgACAAIAAgAF8AbgBvAE4AQQAsAFwAbgAgACAAIAAgACAAIAAgACAAIAAgACAAIAAgACAAIAAgACAAIAAgACAAQwBIAE8ATwBTAEUAQwBPAEwAUwAoAF8AbgBvAE4AQQAsACAAMgApACwAIAAxACwAXABuACAAIAAgACAAIAAgACAAIAAgACAAIAAgACAAIAAgACAAIAAgACAAIABDAEgATwBPAFMARQBDAE8ATABTACgAXwBuAG8ATgBBACwAIAAxACkALAAgADEAXABuACAAIAAgACAAIAAgACAAIAAgACAAIAAgACAAIAAgACAAKQBcAG4AIAAgACAAIAAgACAAIAAgACAAIAAgACAAKQBcAG4AIAAgACAAIAAgACAAIAAgACkAXABuACAAIAAgACAAKQBcAG4AKQA7AFwAbgBcAG4AXABuAF8AVABaAFIAVQBMAEUAXwBJAE4AUwBUAEEATgBDAEUAUwAgAD0AIABMAEEATQBCAEQAQQAoAFQAWgBvAG4AZQBFAGYAZgBlAGMAdABpAHYAZQAsACAAVABaAFIAdQBsAGUAcwAsACAAVABaAFIAdQBsAGUAUgBlAGMAdQByAHIAZQBuAGMAZQBzACwAXABuACAAIAAgACAALwAvACAAIAAgAHwAIABDAFsANgBdAFIAWwBuAF0AIAB8ACAAVABaACAAUgB1AGwAZQAgAEkAbgBzAHQAYQBuAGMAZQBcAG4AIAAgACAAIAAvAC8AIAAxACAAfAAgAGkAbgB0AGUAZwBlAHIAIAAgAHwAIABJAG4AZABlAHgAIABvAGYAIABUAFoAUgB1AGwAZQBzAFwAbgAgACAAIAAgAC8ALwAgADIAIAB8ACAAZABlAGMAaQBtAGEAbAAgACAAfAAgAEYAcgBvAG0AIABkAGEAdABlACAAKABNAEoARABhAHQAZQApACAAaQBuACAAbABvAGMAYQBsACAAbwBiAHMAZQByAHYAZQBkACAAdABpAG0AZQAuACAARQBtAHAAdAB5ACAAZgBvAHIAIABlAHMAdABhAGIAbABpAHMAaABpAG4AZwAgAFQAWgBvAG4AZQAuAFwAbgAgACAAIAAgAC8ALwAgADMAIAB8ACAAZABlAGMAaQBtAGEAbAAgACAAfAAgAFUAbgB0AGkAbAAgAGQAYQB0AGUAIAAoAE0ASgBEAGEAdABlACkAIABpAG4AIABsAG8AYwBhAGwAIABvAGIAcwBlAHIAdgBlAGQAIAB0AGkAbQBlAC4AIABFAG0AcAB0AHkAIABmAG8AcgAgAGMAbwBuAHQAaQBuAHUAaQBuAGcAIABUAFoAbwBuAGUALgBcAG4AIAAgACAAIAAvAC8AIAA0ACAAfAAgAGQAZQBjAGkAbQBhAGwAIAAgAHwAIABEAGEAeQBsAGkAZwBoAHQAIABzAGEAdgBpAG4AZwAgAHQAaQBtAGUAIABvAGYAZgBzAGUAdAAgACgAVABpAG0AZQBTAHAAYQBuACkAXABuACAAIAAgACAALwAvACAANQAgAHwAIABkAGUAYwBpAG0AYQBsACAAIAB8ACAARABhAHkAbABpAGcAaAB0ACAAbwBmAGYAcwBlAHQAIABkAGUAbAB0AGEAIABmAHIAbwBtACAAcAByAGUAdgBpAG8AdQBzACAAYwBoAGEAbgBnAGUAIAAoAFQAaQBtAGUAUwBwAGEAbgApAC4AIABFAG0AcAB0AHkAIABvAG4AIABmAGkAcgBzAHQAIAByAG8AdwAuAFwAbgAgACAAIAAgAC8ALwAgADYAIAB8ACAAZABlAGMAaQBtAGEAbAAgACAAfAAgAEQAYQB5AGwAaQBnAGgAdAAgAG8AZgBmAHMAZQB0ACAAZABlAGwAdABhACAAdABvACAAbgBlAHgAdAAgAGMAaABhAG4AZwBlACAAKABUAGkAbQBlAFMAcABhAG4AKQAuACAARQBtAHAAdAB5ACAAbwBuACAAbABhAHMAdAAgAHIAbwB3AC4AXABuACAAIAAgACAALwAvAFwAbgAgACAAIAAgAC8ALwAgAFAAYQByAGEAbQBlAHQAZQByAHMAXABuACAAIAAgACAALwAvACAAVABaAG8AbgBlAEUAZgBmAGUAYwB0AGkAdgBlACAAIAAgAHwAIABDAFsAMQA0AF0AUgBbADEAXQAgAHwAIABUAGkAbQBlAHoAbwBuAGUAIABpAG4AZgBvACAAaQBuACAAZQBmAGYAZQBjAHQAXABuACAAIAAgACAALwAvACAAVABaAFIAdQBsAGUAcwAgACAAIAAgACAAIAAgACAAIAAgAHwAIABDAFsAMQAyAF0AUgBbAG4AXQAgAHwAIABUAGkAbQBlAHoAbwBuAGUAIAByAHUAbABlAHMAIABmAGkAbAB0AGUAcgBlAGQAIABmAG8AcgAgAGEAIABzAHAAZQBjAGkAZgBpAGMAIAB0AGkAbQBlAHoAbwBuAGUAIABpAG4AZgBvAC4AXABuACAAIAAgACAALwAvACAAVABaAFIAdQBsAGUATwBjAGMAdQByAGEAbgBjAGUAcwAgAHwAIABDAFsAMgBdAFIAWwBuAF0AIAAgAHwAIABSAGUAcwB1AGwAdAAgAGYAcgBvAG0AIABfAFQAWgBSAFUATABFAF8AQQBEAEoAQQBDAEUATgBUAF8ATgBfAFIARQBDAFUAUgBSAEUATgBDAEUAUwAoACkAXABuACAAIAAgACAAXABuACAAIAAgACAATABFAFQAKABcAG4AIAAgACAAIAAgACAAIAAgAF8AVABaAEYAcgBvAG0ATQBKAEQAYQB0AGUALAAgAEkATgBEAEUAWAAoAFQAWgBvAG4AZQBFAGYAZgBlAGMAdABpAHYAZQAsACAAMQAsACAAMgApACwAXABuACAAIAAgACAAIAAgACAAIABfAFQAWgBVAG4AdABpAGwATQBKAEQAYQB0AGUALAAgAEkATgBEAEUAWAAoAFQAWgBvAG4AZQBFAGYAZgBlAGMAdABpAHYAZQAsACAAMQAsACAAMwApACwAXABuACAAIAAgACAAIAAgACAAIABfAHMAdABkAE8AZgBmAHMAZQB0ACwAIABJAE4ARABFAFgAKABUAFoAbwBuAGUARQBmAGYAZQBjAHQAaQB2AGUALAAgADEALAAgADQAKQAsAFwAbgAgACAAIAAgACAAIAAgACAAXABuACAAIAAgACAAIAAgACAAIABfAHQAcgBhAG4AcwBNAEoARABhAHQAZQBzACwAIABCAFkAUgBPAFcAKABUAFoAUgB1AGwAZQBSAGUAYwB1AHIAcgBlAG4AYwBlAHMALABcAG4AIAAgACAAIAAgACAAIAAgACAAIAAgACAATABBAE0AQgBEAEEAKABfAFQAWgBSAHUAbABlAFIAZQBjAHUAcgByAGUAbgBjAGUALABcAG4AIAAgACAAIAAgACAAIAAgACAAIAAgACAAIAAgACAAIABMAEUAVAAoAFwAbgAgACAAIAAgACAAIAAgACAAIAAgACAAIAAgACAAIAAgACAAIAAgACAAXwBpAGQAeAAsACAASQBOAEQARQBYACgAXwBUAFoAUgB1AGwAZQBSAGUAYwB1AHIAcgBlAG4AYwBlACwAIAAxACwAIAAxACkALABcAG4AIAAgACAAIAAgACAAIAAgACAAIAAgACAAIAAgACAAIAAgACAAIAAgAF8AcgB1AGwAZQAsACAASQBOAEQARQBYACgAVABaAFIAdQBsAGUAcwAsACAAXwBpAGQAeAAsACAAKQAsAFwAbgAgACAAIAAgACAAIAAgACAAIAAgACAAIAAgACAAIAAgACAAIAAgACAAXwB5AGUAYQByACwAIABJAE4ARABFAFgAKABfAFQAWgBSAHUAbABlAFIAZQBjAHUAcgByAGUAbgBjAGUALAAgADEALAAgADIAKQAsAFwAbgAgACAAIAAgACAAIAAgACAAIAAgACAAIAAgACAAIAAgACAAIAAgACAAXwBUAFoAXwBSAFUATABFAF8AVABSAEEATgBTAEkAVABJAE8ATgBfAE0ASgBEAEEAVABFACgAXwByAHUAbABlACwAIABfAHkAZQBhAHIAKQBcAG4AIAAgACAAIAAgACAAIAAgACAAIAAgACAAIAAgACAAIAApAFwAbgAgACAAIAAgACAAIAAgACAAIAAgACAAIAApAFwAbgAgACAAIAAgACAAIAAgACAAKQAsAFwAbgAgACAAIAAgACAAIAAgACAAXABuACAAIAAgACAAIAAgACAAIABfAGkAbgBzAHQAYQBuAGMAZQBzACwAIABIAFMAVABBAEMASwAoAEMASABPAE8AUwBFAEMATwBMAFMAKABUAFoAUgB1AGwAZQBSAGUAYwB1AHIAcgBlAG4AYwBlAHMALAAgADEAKQAsACAAXwB0AHIAYQBuAHMATQBKAEQAYQB0AGUAcwApACwAXABuACAAIAAgACAAIAAgACAAIABJAEYAKABBAFIAUgBBAFkAUwAuAEgAXwBOAEEAKABfAGkAbgBzAHQAYQBuAGMAZQBzACkALAAgAHsAIwBOAC8AQQB9ACwAXABuACAAIAAgACAAIAAgACAAIAAgACAAIAAgAEwARQBUACgAXABuACAAIAAgACAAIAAgACAAIAAgACAAIAAgACAAIAAgACAAXwBzAG8AcgB0AGUAZAAsACAAUwBPAFIAVAAoAF8AaQBuAHMAdABhAG4AYwBlAHMALAAgADIALAAgADEAKQAsAFwAbgAgACAAIAAgACAAIAAgACAAIAAgACAAIAAgACAAIAAgAF8AdAByAGEAbgBzAEkAZAB4ACwAIABDAEgATwBPAFMARQBDAE8ATABTACgAXwBzAG8AcgB0AGUAZAAsACAAMQApACwAXABuACAAIAAgACAAIAAgACAAIAAgACAAIAAgACAAIAAgACAAXwB0AHIAYQBuAHMALAAgAEMASABPAE8AUwBFAEMATwBMAFMAKABfAHMAbwByAHQAZQBkACwAIAAyACkALABcAG4AIAAgACAAIAAgACAAIAAgACAAIAAgACAAIAAgACAAIABfAHQAcgBhAG4AcwBLAGkAbgBkACwAIABJAE4ARABFAFgAKABUAFoAUgB1AGwAZQBzACwAIABfAHQAcgBhAG4AcwBJAGQAeAAsACAAOQApACwAXABuACAAIAAgACAAIAAgACAAIAAgACAAIAAgACAAIAAgACAAXwBEAEwAUwBvAGYAZgBzAGUAdAAsACAASQBOAEQARQBYACgAVABaAFIAdQBsAGUAcwAsACAAXwB0AHIAYQBuAHMASQBkAHgALAAgADEAMAApACwAXABuACAAIAAgACAAIAAgACAAIAAgACAAIAAgACAAIAAgACAAXwBwAHIAZQB2AEQATABTACwAIABJAEYAKABSAE8AVwBTACgAXwBEAEwAUwBvAGYAZgBzAGUAdAApACAAPQAgADEALAAgADAALABcAG4AIAAgACAAIAAgACAAIAAgACAAIAAgACAAIAAgACAAIAAgACAAIAAgAFYAUwBUAEEAQwBLACgAMAAsACAARABSAE8AUAAoAF8ARABMAFMAbwBmAGYAcwBlAHQALAAgAC0AMQApACkAXABuACAAIAAgACAAIAAgACAAIAAgACAAIAAgACAAIAAgACAAKQAsAFwAbgAgACAAIAAgACAAIAAgACAAXABuACAAIAAgACAAIAAgACAAIAAgACAAIAAgACAAIAAgACAAXwBmAHIAbwBtAE8AYgBzAGUAcgB2AGUAZAAsACAATABFAFQAKABcAG4AIAAgACAAIAAgACAAIAAgACAAIAAgACAAIAAgACAAIAAgACAAIAAgAF8AZgBPAGIAcwAsACAAXwB0AHIAYQBuAHMAIAArACAAUwBXAEkAVABDAEgAKABfAHQAcgBhAG4AcwBLAGkAbgBkACwAXABuACAAIAAgACAAIAAgACAAIAAgACAAIAAgACAAIAAgACAAIAAgACAAIAAgACAAIAAgADAALAAgAF8ARABMAFMAbwBmAGYAcwBlAHQAIAAtACAAXwBwAHIAZQB2AEQATABTACwAXABuACAAIAAgACAAIAAgACAAIAAgACAAIAAgACAAIAAgACAAIAAgACAAIAAgACAAIAAgADEALAAgAF8ARABMAFMAbwBmAGYAcwBlAHQALABcAG4AIAAgACAAIAAgACAAIAAgACAAIAAgACAAIAAgACAAIAAgACAAIAAgACAAIAAgACAAXwBzAHQAZABPAGYAZgBzAGUAdAAgACsAIABfAEQATABTAG8AZgBmAHMAZQB0AFwAbgAgACAAIAAgACAAIAAgACAAIAAgACAAIAAgACAAIAAgACAAIAAgACAAKQAsAFwAbgAgACAAIAAgACAAIAAgACAAIAAgACAAIAAgACAAIAAgACAAIAAgACAAVgBTAFQAQQBDAEsAKABfAFQAWgBGAHIAbwBtAE0ASgBEAGEAdABlACwAIABfAGYATwBiAHMAKQBcAG4AIAAgACAAIAAgACAAIAAgACAAIAAgACAAIAAgACAAIAApACwAXABuACAAIAAgACAAIAAgACAAIABcAG4AIAAgACAAIAAgACAAIAAgACAAIAAgACAAIAAgACAAIABfAHUAbgB0AGkAbABPAGIAcwBlAHIAdgBlAGQALAAgAEwARQBUACgAXABuACAAIAAgACAAIAAgACAAIAAgACAAIAAgACAAIAAgACAAIAAgACAAIABfAHUATwBiAHMALAAgAF8AdAByAGEAbgBzACAAKwAgAFMAVwBJAFQAQwBIACgAXwB0AHIAYQBuAHMASwBpAG4AZAAsACAAMAAsACAAMAAsAFwAbgAgACAAIAAgACAAIAAgACAAIAAgACAAIAAgACAAIAAgACAAIAAgACAAIAAgACAAIAAxACwAIABfAHAAcgBlAHYARABMAFMALABcAG4AIAAgACAAIAAgACAAIAAgACAAIAAgACAAIAAgACAAIAAgACAAIAAgACAAIAAgACAAXwBzAHQAZABPAGYAZgBzAGUAdAAgACsAIABfAHAAcgBlAHYARABMAFMAXABuACAAIAAgACAAIAAgACAAIAAgACAAIAAgACAAIAAgACAAIAAgACAAIAApACwAXABuACAAIAAgACAAIAAgACAAIAAgACAAIAAgACAAIAAgACAAIAAgACAAIABWAFMAVABBAEMASwAoAF8AdQBPAGIAcwAsACAAXwBUAFoAVQBuAHQAaQBsAE0ASgBEAGEAdABlACkAXABuACAAIAAgACAAIAAgACAAIAAgACAAIAAgACAAIAAgACAAKQAsAFwAbgBcAG4AIAAgACAAIAAgACAAIAAgACAAIAAgACAAIAAgACAAIABfAGUAZgBmAGUAYwB0AGkAdgBlAFIAdQBsAGUASQBkAHgALAAgAFYAUwBUAEEAQwBLACgAMAAsACAAXwB0AHIAYQBuAHMASQBkAHgAKQAsAFwAbgAgACAAIAAgACAAIAAgACAAIAAgACAAIAAgACAAIAAgAF8AZQBmAGYAZQBjAHQAaQB2AGUARABMAFMAbwBmAGYAcwBlAHQALAAgAFYAUwBUAEEAQwBLACgAMAAsACAAXwBEAEwAUwBvAGYAZgBzAGUAdAApACwAXABuACAAIAAgACAAIAAgACAAIAAgACAAIAAgACAAIAAgACAAXwBkAGUAbAB0AGEARABMAFMALAAgAFYAUwBUAEEAQwBLACgAXwBEAEwAUwBvAGYAZgBzAGUAdAAsACAAMAApACAALQAgAFYAUwBUAEEAQwBLACgAMAAsACAAXwBEAEwAUwBvAGYAZgBzAGUAdAApACwAXABuACAAIAAgACAAIAAgACAAIAAgACAAIAAgACAAIAAgACAAXwBkAGUAbAB0AGEAUAByAGUAdgBEAEwAUwAsACAAVgBTAFQAQQBDAEsAKABcACIAXAAiACwAIABEAFIATwBQACgAXwBkAGUAbAB0AGEARABMAFMALAAgAC0AMQApACkALABcAG4AIAAgACAAIAAgACAAIAAgACAAIAAgACAAIAAgACAAIABfAGQAZQBsAHQAYQBOAGUAeAB0AEQATABTACwAIABWAFMAVABBAEMASwAoAEQAUgBPAFAAKABfAGQAZQBsAHQAYQBEAEwAUwAsACAALQAxACkALAAgAFwAIgBcACIAKQAsAFwAbgAgACAAIAAgACAAIAAgACAAIAAgACAAIAAgACAAIAAgAEgAUwBUAEEAQwBLACgAXwBlAGYAZgBlAGMAdABpAHYAZQBSAHUAbABlAEkAZAB4ACwAIABfAGYAcgBvAG0ATwBiAHMAZQByAHYAZQBkACwAIABfAHUAbgB0AGkAbABPAGIAcwBlAHIAdgBlAGQALAAgAF8AZQBmAGYAZQBjAHQAaQB2AGUARABMAFMAbwBmAGYAcwBlAHQALAAgAF8AZABlAGwAdABhAFAAcgBlAHYARABMAFMALAAgAF8AZABlAGwAdABhAE4AZQB4AHQARABMAFMAKQBcAG4AIAAgACAAIAAgACAAIAAgACAAIAAgACAAKQBcAG4AIAAgACAAIAAgACAAIAAgACkAXABuACAAIAAgACAAKQBcAG4AKQA7AFwAbgBcAG4AXABuAF8AVABaAF8ASQBOAFMAVABBAE4AQwBFACAAPQAgAEwAQQBNAEIARABBACgAVABaAG8AbgBlAEUAZgBmAGUAYwB0AGkAdgBlAEkAZAB4ACwAIABUAFoAbwBuAGUARQBmAGYAZQBjAHQAaQB2AGUALAAgAE0ASgBEAGEAdABlACwAIABGAHIAbwBtAEsAaQBuAGQALABcAG4AIAAgACAAIAAvAC8AIAAgACAAIAB8ACAAQwBbADEANgBdAFIAWwAxAF0AIAB8ACAAVABaACAASQBuAHMAdABhAG4AYwBlAFwAbgAgACAAIAAgAC8ALwAgACAAMQAgAHwAIAB0AGUAeAB0ACAAIAAgACAAIAAgAHwAIABUAFoAIABEAGEAdABhAGIAYQBzAGUAIABkAGUAZgBpAG4AZQBkACAAegBvAG4AZQAgAG4AYQBtAGUALgBcAG4AIAAgACAAIAAvAC8AIAAgADIAIAB8ACAAaQBuAHQAZQBnAGUAcgAgACAAIAB8ACAASQBuAGQAZQB4ACAAbwBmACAAVABaAG8AbgBlAHMAXABuACAAIAAgACAALwAvACAAIAAzACAAfAAgAGkAbgB0AGUAZwBlAHIAIAAgACAAfAAgAEIAbwB1AG4AZABhAHIAeQAgAGMAbwBuAGQAaQB0AGkAbwBuACAAbwBmACAAdABpAG0AZQB6AG8AbgBlACAAcgB1AGwAZQBzAC4AIABcAG4AIAAgACAAIAAvAC8AIAAgACAAIAB8ACAAWwAtADEALAAwACwAMQBdACAAIAB8ACAAIAAtADEAIAA6ACAAQgBlAGYAbwByAGUAIABmAGkAcgBzAHQAIAB0AGkAbQBlAHoAbwBuAGUAIAByAHUAbABlACAAcgBlAGMAdQByAHIAYQBuAGMAZQAuAFwAbgAgACAAIAAgAC8ALwAgACAAIAAgAHwAIAAgACAAIAAgACAAIAAgACAAIAAgAHwAIAAgACAAMAAgADoAIABCAG8AdQBuAGQAZQBkACAAYgB5ACAAdABpAG0AZQB6AG8AbgBlACAAcgB1AGwAZQAgAHIAZQBjAHUAcgByAGEAbgBjAGUAcwAuAFwAbgAgACAAIAAgAC8ALwAgACAAIAAgAHwAIAAgACAAIAAgACAAIAAgACAAIAAgAHwAIAAgACAAMQAgADoAIABBAGYAdABlAHIAIABsAGEAcwB0ACAAdABpAG0AZQB6AG8AbgBlACAAcgB1AGwAZQAgAHIAZQBjAHUAcgByAGEAbgBjAGUALgBcAG4AIAAgACAAIAAvAC8AIAAgADQAIAB8ACAAdABlAHgAdAAgACAAIAAgACAAIAB8ACAAVABpAG0AZQB6AG8AbgBlACAAcgB1AGwAZQBzACAAbgBhAG0AZQAgAGYAbwByACAAZABhAHkAbABpAGcAaAB0ACAAcwBhAHYAaQBuAGcALgAgAEUAbQBwAHQAeQAgAGkAZgAgAG4AbwAgAGEAcABwAGwAaQBjAGEAYgBsAGUAIABkAGEAeQBsAGkAZwBoAHQAIAByAHUAbABlAHMALgAgAFwAbgAgACAAIAAgAC8ALwAgACAANQAgAHwAIABpAG4AdABlAGcAZQByACAAIAAgAHwAIABJAG4AZABlAHgAIABvAGYAIABUAFoAUgB1AGwAZQBzAFwAbgAgACAAIAAgAC8ALwAgACAANgAgAHwAIABkAGUAYwBpAG0AYQBsACAAIAAgAHwAIABGAHIAbwBtACAAZABhAHQAZQAgACgATQBKAEQAYQB0AGUAKQAgAGkAbgAgAGwAbwBjAGEAbAAgAG8AYgBzAGUAcgB2AGUAZAAgAHQAaQBtAGUALgBcAG4AIAAgACAAIAAvAC8AIAAgADcAIAB8ACAAZABlAGMAaQBtAGEAbAAgACAAIAB8ACAAVQBuAHQAaQBsACAAZABhAHQAZQAgACgATQBKAEQAYQB0AGUAKQAgAGkAbgAgAGwAbwBjAGEAbAAgAG8AYgBzAGUAcgB2AGUAZAAgAHQAaQBtAGUALgBcAG4AIAAgACAAIAAvAC8AIAAgADgAIAB8ACAAZABlAGMAaQBtAGEAbAAgACAAIAB8ACAAVABpAG0AZQB6AG8AbgBlACAAcwB0AGEAbgBkAGEAcgBkACAAbwBmAGYAcwBlAHQAIAAoAFQAaQBtAGUAUwBwAGEAbgApAC4AXABuACAAIAAgACAALwAvACAAIAA5ACAAfAAgAGQAZQBjAGkAbQBhAGwAIAAgACAAfAAgAEQAYQB5AGwAaQBnAGgAdAAgAHMAYQB2AGkAbgBnACAAdABpAG0AZQAgAG8AZgBmAHMAZQB0ACAAKABUAGkAbQBlAFMAcABhAG4AKQAuAFwAbgAgACAAIAAgAC8ALwAgADEAMAAgAHwAIABkAGUAYwBpAG0AYQBsACAAIAAgAHwAIABTAHQAYQBuAGQAYQByAGQAIABvAGYAZgBzAGUAdAAgAGQAZQBsAHQAYQAgAGYAcgBvAG0AIABwAHIAZQB2AGkAbwB1AHMAIABjAGgAYQBuAGcAZQAgACgAVABpAG0AZQBTAHAAYQBuACkALgBcAG4AIAAgACAAIAAvAC8AIAAxADEAIAB8ACAAZABlAGMAaQBtAGEAbAAgACAAIAB8ACAARABhAHkAbABpAGcAaAB0ACAAbwBmAGYAcwBlAHQAIABkAGUAbAB0AGEAIABmAHIAbwBtACAAcAByAGUAdgBpAG8AdQBzACAAYwBoAGEAbgBnAGUAIAAoAFQAaQBtAGUAUwBwAGEAbgApAC4AXABuACAAIAAgACAALwAvACAAMQAyACAAfAAgAGQAZQBjAGkAbQBhAGwAIAAgACAAfAAgAFMAdABhAG4AZABhAHIAZAAgAG8AZgBmAHMAZQB0ACAAZABlAGwAdABhACAAdABvACAAbgBlAHgAdAAgAGMAaABhAG4AZwBlACAAKABUAGkAbQBlAFMAcABhAG4AKQAuAFwAbgAgACAAIAAgAC8ALwAgADEAMwAgAHwAIABkAGUAYwBpAG0AYQBsACAAIAAgAHwAIABEAGEAeQBsAGkAZwBoAHQAIABvAGYAZgBzAGUAdAAgAGQAZQBsAHQAYQAgAHQAbwAgAG4AZQB4AHQAIABjAGgAYQBuAGcAZQAgACgAVABpAG0AZQBTAHAAYQBuACkALgBcAG4AIAAgACAAIAAvAC8AIAAxADQAIAB8ACAAYgBvAG8AbABlAGEAbgAgACAAIAB8ACAARgBsAGEAZwAgAGQAYQB5AGwAaQBnAGgAdAAgAHMAYQB2AGkAbgBnACAAdABpAG0AZQAgAGkAbgAgAGUAZgBmAGUAYwB0AC4AXABuACAAIAAgACAALwAvACAAMQA1ACAAfAAgAHQAZQB4AHQAIAAgACAAIAAgACAAfAAgAEEAYgBiAHIAZQB2AGkAYQB0AGUAZAAgAGQAaQBzAHAAbABhAHkAIABuAGEAbQBlAC4AXABuACAAIAAgACAALwAvACAAMQA2ACAAfAAgAHQAZQB4AHQAIAAgACAAIAAgACAAfAAgAEYAdQBsAGwAIABkAGkAcwBwAGwAYQB5ACAAbgBhAG0AZQAuAFwAbgAgACAAIAAgAC8ALwBcAG4AIAAgACAAIAAvAC8AIABQAGEAcgBhAG0AZQB0AGUAcgBzAFwAbgAgACAAIAAgAC8ALwAgAFQAWgBvAG4AZQBFAGYAZgBlAGMAdABpAHYAZQBJAGQAeAAgAHwAIABpAG4AdABlAGcAZQByACAAIAAgAHwAIABJAG4AZABlAHgAIABvAGYAIAB0AGkAbQBlAHoAbwBuAGUAIABpAG4AZgBvAHMAIABmAG8AcgAgAHQAaQBtAGUAegBvAG4AZQAgAGkAbgAgAGUAZgBmAGUAYwB0AFwAbgAgACAAIAAgAC8ALwAgAFQAWgBvAG4AZQBFAGYAZgBlAGMAdABpAHYAZQAgACAAIAAgAHwAIABDAFsAMQA0AF0AUgBbADEAXQAgAHwAIABUAGkAbQBlAHoAbwBuAGUAIABpAG4AZgBvACAAaQBuACAAZQBmAGYAZQBjAHQAXABuACAAIAAgACAALwAvACAATQBKAEQAYQB0AGUAIAAgACAAIAAgACAAIAAgACAAIAAgACAAfAAgAGQAZQBjAGkAbQBhAGwAIAAgACAAfAAgAEQAYQB0AGUAIABhAG4AZAAgAHQAaQBtAGUAIAAoAE0ASgBEAGEAdABlACkAIABmAG8AcgAgAHcAaABpAGMAaAAgAHQAbwAgAHIAZQB0AHUAcgBuACAAdABpAG0AZQB6AG8AbgBlACAAaQBuAHMAdABhAG4AYwBlAFwAbgAgACAAIAAgAC8ALwAgAEYAcgBvAG0ASwBpAG4AZAAgACAAIAAgACAAIAAgACAAIAAgAHwAIABpAG4AdABlAGcAZQByACAAIAAgAHwAIABLAGkAbgBkAC4AIABSAGUAZgBlAHIAZQBuAGMAZQAgAHQAaQBtAGUAegBvAG4AZQAgAGYAbwByACAAcAByAG8AdgBpAGQAZQBkACAATQBKAEQAYQB0AGUAXABuACAAIAAgACAALwAvACAAIAAgACAAIAAgACAAIAAgACAAIAAgACAAIAAgACAAIAAgACAAfAAgAFsAMAAsADEALAAyAF0AIAAgACAAfAAgACAAMAAgADoAIABMAG8AYwBhAGwAIABvAGIAcwBlAHIAdgBlAGQAXABuACAAIAAgACAALwAvACAAIAAgACAAIAAgACAAIAAgACAAIAAgACAAIAAgACAAIAAgACAAfAAgACAAIAAgACAAIAAgACAAIAAgACAAfAAgACAAMQAgADoAIABMAG8AYwBhAGwAIABzAHQAYQBuAGQAYQByAGQAXABuACAAIAAgACAALwAvACAAIAAgACAAIAAgACAAIAAgACAAIAAgACAAIAAgACAAIAAgACAAfAAgACAAIAAgACAAIAAgACAAIAAgACAAfAAgACAAMgAgADoAIABVAFQAQwBcAG4AIAAgACAAIABcAG4AIAAgACAAIABMAEUAVAAoAFwAbgAgACAAIAAgACAAIAAgACAAXABuACAAIAAgACAAIAAgACAAIABmAG4AVABaAEkAbgBzAHQAYQBuAGMAZQBOAG8AUgB1AGwAZQBzACwAIABMAEEATQBCAEQAQQAoAFwAbgAgACAAIAAgACAAIAAgACAAIAAgACAAIABMAEUAVAAoAFwAbgAgACAAIAAgACAAIAAgACAAIAAgACAAIAAgACAAIAAgAF8ARABMAFMAbwBmAGYAcwBlAHQALAAgAEkATgBEAEUAWAAoAFQAWgBvAG4AZQBFAGYAZgBlAGMAdABpAHYAZQAsACAAMQAsACAANQApACwAXABuACAAIAAgACAAIAAgACAAIAAgACAAIAAgACAAIAAgACAAXwBpAHMARABMAFMALAAgAF8ARABMAFMAbwBmAGYAcwBlAHQAIAA8AD4AIAAwACwAXABuACAAIAAgACAAIAAgACAAIAAgACAAIAAgACAAIAAgACAAXwBkAGkAcwBwAGwAYQB5AE4AYQBtAGUAQwBvAGwAcwAsACAASQBGACgAXwBpAHMARABMAFMALAAgAHsAMQAyACwAIAAxADQAfQAsACAAewAxADEALAAgADEAMwB9ACkALABcAG4AIAAgACAAIAAgACAAIAAgACAAIAAgACAAIAAgACAAIABIAFMAVABBAEMASwAoAFwAbgAgACAAIAAgACAAIAAgACAAIAAgACAAIAAgACAAIAAgACAAIAAgACAASQBOAEQARQBYACgAVABaAG8AbgBlAEUAZgBmAGUAYwB0AGkAdgBlACwAIAAxACwAIAAxACkALABcAG4AIAAgACAAIAAgACAAIAAgACAAIAAgACAAIAAgACAAIAAgACAAIAAgAFQAWgBvAG4AZQBFAGYAZgBlAGMAdABpAHYAZQBJAGQAeAAsAFwAbgAgACAAIAAgACAAIAAgACAAIAAgACAAIAAgACAAIAAgACAAIAAgACAAXAAiAFwAIgAsACAAXAAiAFwAIgAsACAAXAAiAFwAIgAsAFwAbgAgACAAIAAgACAAIAAgACAAIAAgACAAIAAgACAAIAAgACAAIAAgACAAVABBAEsARQAoAEQAUgBPAFAAKABUAFoAbwBuAGUARQBmAGYAZQBjAHQAaQB2AGUALAAsACAAMQApACwAIAAxACwAIAA4ACkALABcAG4AIAAgACAAIAAgACAAIAAgACAAIAAgACAAIAAgACAAIAAgACAAIAAgAF8AaQBzAEQATABTACwAXABuACAAIAAgACAAIAAgACAAIAAgACAAIAAgACAAIAAgACAAIAAgACAAIABJAE4ARABFAFgAKABUAFoAbwBuAGUARQBmAGYAZQBjAHQAaQB2AGUALAAgADEALAAgAF8AZABpAHMAcABsAGEAeQBOAGEAbQBlAEMAbwBsAHMAKQBcAG4AIAAgACAAIAAgACAAIAAgACAAIAAgACAAIAAgACAAIAApAFwAbgAgACAAIAAgACAAIAAgACAAIAAgACAAIAApAFwAbgAgACAAIAAgACAAIAAgACAAKQAsAFwAbgBcAG4AIAAgACAAIAAgACAAIAAgAF8AVABaAFIAdQBsAGUATgBhAG0AZQAsACAASQBOAEQARQBYACgAVABaAG8AbgBlAEUAZgBmAGUAYwB0AGkAdgBlACwAIAAxACwAIAAxADAAKQAsAFwAbgAgACAAIAAgACAAIAAgACAASQBGACgAXwBUAFoAUgB1AGwAZQBOAGEAbQBlACAAPQAgAFwAIgBcACIALAAgAGYAbgBUAFoASQBuAHMAdABhAG4AYwBlAE4AbwBSAHUAbABlAHMAKAApACwAXABuACAAIAAgACAAIAAgACAAIAAgACAAIAAgAEwARQBUACgAXABuACAAIAAgACAAIAAgACAAIAAgACAAIAAgACAAIAAgACAAXwBUAFoARgByAG8AbQBZAGUAYQByACwAIABDAEgAUgBPAE4ATwAuAE0ASgBEAEEAVABFAF8AWQBFAEEAUgAoAEkATgBEAEUAWAAoAFQAWgBvAG4AZQBFAGYAZgBlAGMAdABpAHYAZQAsACAAMQAsACAAMgApACkALABcAG4AIAAgACAAIAAgACAAIAAgACAAIAAgACAAIAAgACAAIABfAFQAWgBVAG4AdABpAGwAWQBlAGEAcgAsACAAQwBIAFIATwBOAE8ALgBNAEoARABBAFQARQBfAFkARQBBAFIAKABJAE4ARABFAFgAKABUAFoAbwBuAGUARQBmAGYAZQBjAHQAaQB2AGUALAAgADEALAAgADMAKQApACwAXABuACAAIAAgACAAIAAgACAAIAAgACAAIAAgACAAIAAgACAAXwBzAHQAZABPAGYAZgBzAGUAdAAsACAASQBOAEQARQBYACgAVABaAG8AbgBlAEUAZgBmAGUAYwB0AGkAdgBlACwAIAAxACwAIAA0ACkALABcAG4AIAAgACAAIAAgACAAIAAgACAAIAAgACAAIAAgACAAIABfAFQAWgBSAHUAbABlAHMALAAgAEMASABSAE8ATgBPAF8ARABBAFQAQQAuAFQASQBNAEUAWgBPAE4ARQBfAFIAVQBMAEUAUwAoAF8AVABaAFIAdQBsAGUATgBhAG0AZQApACwAXABuACAAIAAgACAAIAAgACAAIAAgACAAIAAgACAAIAAgACAAXwBsAG8AYwBhAGwATQBKAEQAYQB0AGUALAAgAE0ASgBEAGEAdABlACAAKwAgAEkARgAoAEYAcgBvAG0ASwBpAG4AZAAgADwAIAAyACwAIAAwACwAIABfAHMAdABkAE8AZgBmAHMAZQB0ACkALABcAG4AIAAgACAAIAAgACAAIAAgACAAIAAgACAAIAAgACAAIABfAFQAWgBSAHUAbABlAFIAZQBjAHUAcgByAGUAbgBjAGUAcwAsACAAXwBUAFoAXwBSAFUATABFAF8AQQBEAEoAQQBDAEUATgBUAF8AUgBFAEMAVQBSAFIARQBOAEMARQBTACgAXwBUAFoAUgB1AGwAZQBzACwAIABfAGwAbwBjAGEAbABNAEoARABhAHQAZQAsACAAXwBUAFoARgByAG8AbQBZAGUAYQByACwAIABfAFQAWgBVAG4AdABpAGwAWQBlAGEAcgAsACAAMgApACwAXABuACAAIAAgACAAIAAgACAAIAAgACAAIAAgACAAIAAgACAASQBGACgAQQBSAFIAQQBZAFMALgBIAF8ATgBBACgAXwBUAFoAUgB1AGwAZQBSAGUAYwB1AHIAcgBlAG4AYwBlAHMAKQAsACAAZgBuAFQAWgBJAG4AcwB0AGEAbgBjAGUATgBvAFIAdQBsAGUAcwAoACkALABcAG4AIAAgACAAIAAgACAAIAAgACAAIAAgACAAIAAgACAAIAAgACAAIAAgAEwARQBUACgAXABuACAAIAAgACAAIAAgACAAIAAgACAAIAAgACAAIAAgACAAIAAgACAAIAAgACAAIAAgAF8AVABaAFIAdQBsAGUASQBuAHMAdABhAG4AYwBlAHMALAAgAF8AVABaAFIAVQBMAEUAXwBJAE4AUwBUAEEATgBDAEUAUwAoAFQAWgBvAG4AZQBFAGYAZgBlAGMAdABpAHYAZQAsACAAXwBUAFoAUgB1AGwAZQBzACwAIABfAFQAWgBSAHUAbABlAFIAZQBjAHUAcgByAGUAbgBjAGUAcwApACwAXABuACAAIAAgACAAIAAgACAAIAAgACAAIAAgACAAIAAgACAAIAAgACAAIAAgACAAIAAgAF8AdQBuAHQAaQBsAE8AYgBzAGUAcgB2AGUAZAAsACAAQwBIAE8ATwBTAEUAQwBPAEwAUwAoAF8AVABaAFIAdQBsAGUASQBuAHMAdABhAG4AYwBlAHMALAAgADMAKQAsAFwAbgAgACAAIAAgACAAIAAgACAAIAAgACAAIAAgACAAIAAgACAAIAAgACAAIAAgACAAIABfAHIAdQBsAGUARABMAFMAbwBmAGYAcwBlAHQALAAgAEMASABPAE8AUwBFAEMATwBMAFMAKABfAFQAWgBSAHUAbABlAEkAbgBzAHQAYQBuAGMAZQBzACwAIAA0ACkALABcAG4AIAAgACAAIAAgACAAIAAgACAAIAAgACAAIAAgACAAIABcAG4AIAAgACAAIAAgACAAIAAgACAAIAAgACAAIAAgACAAIAAgACAAIAAgACAAIAAgACAAXwB1AG4AdABpAGwASQBuAEsAaQBuAGQALAAgAEkARgAoAF8AdQBuAHQAaQBsAE8AYgBzAGUAcgB2AGUAZAAgAD0AIABcACIAXAAiACwAIABcACIAXAAiACwAXABuACAAIAAgACAAIAAgACAAIAAgACAAIAAgACAAIAAgACAAIAAgACAAIAAgACAAIAAgACAAIAAgACAAXwB1AG4AdABpAGwATwBiAHMAZQByAHYAZQBkACAALQAgAFMAVwBJAFQAQwBIACgARgByAG8AbQBLAGkAbgBkACwAIAAwACwAIAAwACwAXABuACAAIAAgACAAIAAgACAAIAAgACAAIAAgACAAIAAgACAAIAAgACAAIAAgACAAIAAgACAAIAAgACAAIAAgACAAIAAxACwAIABfAHIAdQBsAGUARABMAFMAbwBmAGYAcwBlAHQALABcAG4AIAAgACAAIAAgACAAIAAgACAAIAAgACAAIAAgACAAIAAgACAAIAAgACAAIAAgACAAIAAgACAAIAAgACAAIAAgAF8AcwB0AGQATwBmAGYAcwBlAHQAIAArACAAXwByAHUAbABlAEQATABTAG8AZgBmAHMAZQB0AFwAbgAgACAAIAAgACAAIAAgACAAIAAgACAAIAAgACAAIAAgACAAIAAgACAAIAAgACAAIAAgACAAIAAgACkAXABuACAAIAAgACAAIAAgACAAIAAgACAAIAAgACAAIAAgACAAIAAgACAAIAAgACAAIAAgACkALABcAG4AIAAgACAAIAAgACAAIAAgACAAIAAgACAAIAAgACAAIAAgACAAIAAgACAAIAAgACAAXwBlAG4AZABzAEEAZgB0AGUAcgAsACAATgAoAF8AdQBuAHQAaQBsAEkAbgBLAGkAbgBkACAAPgAgAE0ASgBEAGEAdABlACkALABcAG4AIAAgACAAIAAgACAAIAAgACAAIAAgACAAIAAgACAAIAAgACAAIAAgACAAIAAgACAAXwBlAGYAZgBlAGMAdABpAHYAZQBJAG4AcwB0AGEAbgBjAGUAUgBvAHcALAAgAFgATQBBAFQAQwBIACgAMQAsACAAXwBlAG4AZABzAEEAZgB0AGUAcgAsACAAMAAsACAAMQApACwAXABuACAAIAAgACAAIAAgACAAIAAgACAAIAAgACAAIAAgACAAIAAgACAAIAAgACAAIAAgAEkARgAoAEkAUwBOAEEAKABfAGUAZgBmAGUAYwB0AGkAdgBlAEkAbgBzAHQAYQBuAGMAZQBSAG8AdwApACwAIAB7ACMAQwBBAEwAQwAhAH0ALABcAG4AIAAgACAAIAAgACAAIAAgACAAIAAgACAAIAAgACAAIAAgACAAIAAgACAAIAAgACAAIAAgACAAIABMAEUAVAAoAFwAbgAgACAAIAAgACAAIAAgACAAIAAgACAAIAAgACAAIAAgACAAIAAgACAAIAAgACAAIAAgACAAIAAgACAAIAAgACAAXwBsAGEAcwB0AFIAbwB3ACwAIABSAE8AVwBTACgAXwBUAFoAUgB1AGwAZQBJAG4AcwB0AGEAbgBjAGUAcwApACwAXABuACAAIAAgACAAIAAgACAAIAAgACAAIAAgACAAIAAgACAAIAAgACAAIAAgACAAIAAgACAAIAAgACAAIAAgACAAIABfAGUAZgBmAGUAYwB0AGkAdgBlAEkAbgBzAHQAYQBuAGMAZQAsACAAQwBIAE8ATwBTAEUAUgBPAFcAUwAoAF8AVABaAFIAdQBsAGUASQBuAHMAdABhAG4AYwBlAHMALAAgAF8AZQBmAGYAZQBjAHQAaQB2AGUASQBuAHMAdABhAG4AYwBlAFIAbwB3ACkALABcAG4AIAAgACAAIAAgACAAIAAgACAAIAAgACAAIAAgACAAIAAgACAAIAAgACAAIAAgACAAIAAgACAAIAAgACAAIAAgAF8AVABaAG8AbgBlAE4AYQBtAGUALAAgAEkATgBEAEUAWAAoAFQAWgBvAG4AZQBFAGYAZgBlAGMAdABpAHYAZQAsACAAMQAsACAAMQApACwAXABuACAAIAAgACAAIAAgACAAIAAgACAAIAAgACAAIAAgACAAIAAgACAAIAAgACAAIAAgACAAIAAgACAAIAAgACAAIABfAGkAcwBEAEwAUwAsACAAQwBIAE8ATwBTAEUAQwBPAEwAUwAoAF8AZQBmAGYAZQBjAHQAaQB2AGUASQBuAHMAdABhAG4AYwBlACwAIAA0ACkAIAA8AD4AIAAwACwAXABuAFwAbgAgACAAIAAgACAAIAAgACAAIAAgACAAIAAgACAAIAAgACAAIAAgACAAIAAgACAAIAAgACAAIAAgACAAIAAgACAAZgBuAEQAaQBzAHAAbABhAHkATgBhAG0AZQBzACwAIABMAEEATQBCAEQAQQAoAFQAWgBSAHUAbABlAEkAZAB4ACwAXABuACAAIAAgACAAIAAgACAAIAAgACAAIAAgACAAIAAgACAAIAAgACAAIAAgACAAIAAgACAAIAAgACAAIAAgACAAIAAgACAAIAAgAEwARQBUACgAXABuACAAIAAgACAAIAAgACAAIAAgACAAIAAgACAAIAAgACAAIAAgACAAIAAgACAAIAAgACAAIAAgACAAIAAgACAAIAAgACAAIAAgACAAIAAgACAAXwBhAGIAYgByAGUAdgBUAG8AawBlAG4ALAAgAEkATgBEAEUAWAAoAF8AVABaAFIAdQBsAGUAcwAsACAAVABaAFIAdQBsAGUASQBkAHgALAAgADEAMQApACwAXABuACAAIAAgACAAIAAgACAAIAAgACAAIAAgACAAIAAgACAAIAAgACAAIAAgACAAIAAgACAAIAAgACAAIAAgACAAIAAgACAAIAAgACAAIAAgACAAXwBmAHUAbABsAFQAbwBrAGUAbgAsACAASQBOAEQARQBYACgAXwBUAFoAUgB1AGwAZQBzACwAIABUAFoAUgB1AGwAZQBJAGQAeAAsACAAMQAyACkALABcAG4AIAAgACAAIAAgACAAIAAgACAAIAAgACAAIAAgACAAIAAgACAAIAAgACAAIAAgACAAIAAgACAAIAAgACAAIAAgACAAIAAgACAAIAAgACAAIABcAG4AIAAgACAAIAAgACAAIAAgACAAIAAgACAAIAAgACAAIAAgACAAIAAgACAAIAAgACAAIAAgACAAIAAgACAAIAAgACAAIAAgACAAIAAgACAAIABfAGEAYgBiAHIAZQB2AEYAbwByAG0AYQB0ACwAIABJAEYAKABOAE8AVAAoAF8AaQBzAEQATABTACkALAAgAEkATgBEAEUAWAAoAFQAWgBvAG4AZQBFAGYAZgBlAGMAdABpAHYAZQAsACAAMQAsACAAMQAxACkALABcAG4AIAAgACAAIAAgACAAIAAgACAAIAAgACAAIAAgACAAIAAgACAAIAAgACAAIAAgACAAIAAgACAAIAAgACAAIAAgACAAIAAgACAAIAAgACAAIAAgACAAIAAgAEkARgAoAEkATgBEAEUAWAAoAFQAWgBvAG4AZQBFAGYAZgBlAGMAdABpAHYAZQAsACAAMQAsACAAMQAyACkAIAA9ACAAXAAiAFwAIgAsAFwAbgAgACAAIAAgACAAIAAgACAAIAAgACAAIAAgACAAIAAgACAAIAAgACAAIAAgACAAIAAgACAAIAAgACAAIAAgACAAIAAgACAAIAAgACAAIAAgACAAIAAgACAAIAAgACAAIABJAE4ARABFAFgAKABUAFoAbwBuAGUARQBmAGYAZQBjAHQAaQB2AGUALAAgADEALAAgADEAMQApACwAXABuACAAIAAgACAAIAAgACAAIAAgACAAIAAgACAAIAAgACAAIAAgACAAIAAgACAAIAAgACAAIAAgACAAIAAgACAAIAAgACAAIAAgACAAIAAgACAAIAAgACAAIAAgACAAIAAgAEkATgBEAEUAWAAoAFQAWgBvAG4AZQBFAGYAZgBlAGMAdABpAHYAZQAsACAAMQAsACAAMQAyACkAXABuACAAIAAgACAAIAAgACAAIAAgACAAIAAgACAAIAAgACAAIAAgACAAIAAgACAAIAAgACAAIAAgACAAIAAgACAAIAAgACAAIAAgACAAIAAgACAAIAAgACAAIAApAFwAbgAgACAAIAAgACAAIAAgACAAIAAgACAAIAAgACAAIAAgACAAIAAgACAAIAAgACAAIAAgACAAIAAgACAAIAAgACAAIAAgACAAIAAgACAAIAAgACkALABcAG4AIAAgACAAIAAgACAAIAAgACAAIAAgACAAIAAgACAAIAAgACAAIAAgACAAIAAgACAAIAAgACAAIAAgACAAIAAgACAAIAAgACAAIAAgACAAIABfAGEAYgBiAHIAZQB2AE4AYQBtAGUALAAgAEkARgAoAF8AYQBiAGIAcgBlAHYAVABvAGsAZQBuACAAPQAgAFwAIgBcACIALAAgAF8AYQBiAGIAcgBlAHYARgBvAHIAbQBhAHQALABcAG4AIAAgACAAIAAgACAAIAAgACAAIAAgACAAIAAgACAAIAAgACAAIAAgACAAIAAgACAAIAAgACAAIAAgACAAIAAgACAAIAAgACAAIAAgACAAIAAgACAAIAAgAFMAVQBCAFMAVABJAFQAVQBUAEUAKABfAGEAYgBiAHIAZQB2AEYAbwByAG0AYQB0ACwAIABcACIAJQBcACIALAAgAF8AYQBiAGIAcgBlAHYAVABvAGsAZQBuACkAXABuACAAIAAgACAAIAAgACAAIAAgACAAIAAgACAAIAAgACAAIAAgACAAIAAgACAAIAAgACAAIAAgACAAIAAgACAAIAAgACAAIAAgACAAIAAgACAAKQAsAFwAbgAgACAAIAAgACAAIAAgACAAIAAgACAAIAAgACAAIAAgACAAIAAgACAAIAAgACAAIAAgACAAIAAgACAAIAAgACAAIAAgACAAIAAgACAAIAAgAFwAbgAgACAAIAAgACAAIAAgACAAIAAgACAAIAAgACAAIAAgACAAIAAgACAAIAAgACAAIAAgACAAIAAgACAAIAAgACAAIAAgACAAIAAgACAAIAAgAF8AZgB1AGwAbABGAG8AcgBtAGEAdAAsACAASQBGACgATgBPAFQAKABfAGkAcwBEAEwAUwApACwAIABJAE4ARABFAFgAKABUAFoAbwBuAGUARQBmAGYAZQBjAHQAaQB2AGUALAAgADEALAAgADEAMwApACwAXABuACAAIAAgACAAIAAgACAAIAAgACAAIAAgACAAIAAgACAAIAAgACAAIAAgACAAIAAgACAAIAAgACAAIAAgACAAIAAgACAAIAAgACAAIAAgACAAIAAgACAAIABJAEYAKABJAE4ARABFAFgAKABUAFoAbwBuAGUARQBmAGYAZQBjAHQAaQB2AGUALAAgADEALAAgADEANAApACAAPQAgAFwAIgBcACIALABcAG4AIAAgACAAIAAgACAAIAAgACAAIAAgACAAIAAgACAAIAAgACAAIAAgACAAIAAgACAAIAAgACAAIAAgACAAIAAgACAAIAAgACAAIAAgACAAIAAgACAAIAAgACAAIAAgACAASQBOAEQARQBYACgAVABaAG8AbgBlAEUAZgBmAGUAYwB0AGkAdgBlACwAIAAxACwAIAAxADMAKQAsAFwAbgAgACAAIAAgACAAIAAgACAAIAAgACAAIAAgACAAIAAgACAAIAAgACAAIAAgACAAIAAgACAAIAAgACAAIAAgACAAIAAgACAAIAAgACAAIAAgACAAIAAgACAAIAAgACAAIABJAE4ARABFAFgAKABUAFoAbwBuAGUARQBmAGYAZQBjAHQAaQB2AGUALAAgADEALAAgADEANAApAFwAbgAgACAAIAAgACAAIAAgACAAIAAgACAAIAAgACAAIAAgACAAIAAgACAAIAAgACAAIAAgACAAIAAgACAAIAAgACAAIAAgACAAIAAgACAAIAAgACAAIAAgACAAKQBcAG4AIAAgACAAIAAgACAAIAAgACAAIAAgACAAIAAgACAAIAAgACAAIAAgACAAIAAgACAAIAAgACAAIAAgACAAIAAgACAAIAAgACAAIAAgACAAIAApACwAXABuACAAIAAgACAAIAAgACAAIAAgACAAIAAgACAAIAAgACAAIAAgACAAIAAgACAAIAAgACAAIAAgACAAIAAgACAAIAAgACAAIAAgACAAIAAgACAAXwBmAHUAbABsAE4AYQBtAGUALAAgAEkARgAoAF8AZgB1AGwAbABUAG8AawBlAG4AIAA9ACAAXAAiAFwAIgAsACAAXwBmAHUAbABsAEYAbwByAG0AYQB0ACwAXABuACAAIAAgACAAIAAgACAAIAAgACAAIAAgACAAIAAgACAAIAAgACAAIAAgACAAIAAgACAAIAAgACAAIAAgACAAIAAgACAAIAAgACAAIAAgACAAIAAgACAAIABTAFUAQgBTAFQASQBUAFUAVABFACgAXwBmAHUAbABsAEYAbwByAG0AYQB0ACwAIABcACIAJQBcACIALAAgAF8AZgB1AGwAbABUAG8AawBlAG4AKQBcAG4AIAAgACAAIAAgACAAIAAgACAAIAAgACAAIAAgACAAIAAgACAAIAAgACAAIAAgACAAIAAgACAAIAAgACAAIAAgACAAIAAgACAAIAAgACAAIAApACwAXABuAFwAbgAgACAAIAAgACAAIAAgACAAIAAgACAAIAAgACAAIAAgACAAIAAgACAAIAAgACAAIAAgACAAIAAgACAAIAAgACAAIAAgACAAIAAgACAAIAAgAEgAUwBUAEEAQwBLACgAXwBhAGIAYgByAGUAdgBOAGEAbQBlACwAIABfAGYAdQBsAGwATgBhAG0AZQApAFwAbgAgACAAIAAgACAAIAAgACAAIAAgACAAIAAgACAAIAAgACAAIAAgACAAIAAgACAAIAAgACAAIAAgACAAIAAgACAAIAAgACAAIAApAFwAbgAgACAAIAAgACAAIAAgACAAIAAgACAAIAAgACAAIAAgACAAIAAgACAAIAAgACAAIAAgACAAIAAgACAAIAAgACAAKQAsAFwAbgBcAG4AIAAgACAAIAAgACAAIAAgACAAIAAgACAAIAAgACAAIAAgACAAIAAgACAAIAAgACAAIAAgACAAIAAgACAAIAAgAGYAbgBUAFoASQBuAHMAdABhAG4AYwBlAEIAZQBmAG8AcgBlAFIAdQBsAGUAcwAsACAATABBAE0AQgBEAEEAKABcAG4AIAAgACAAIAAgACAAIAAgACAAIAAgACAAIAAgACAAIAAgACAAIAAgACAAIAAgACAAIAAgACAAIAAgACAAIAAgACAAIAAgACAATABFAFQAKABcAG4AIAAgACAAIAAgACAAIAAgACAAIAAgACAAIAAgACAAIAAgACAAIAAgACAAIAAgACAAIAAgACAAIAAgACAAIAAgACAAIAAgACAAIAAgACAAIABfAHIAdQBsAGUASQBkAHgALAAgAFgATQBBAFQAQwBIACgAMQAsACAATgAoAEkATgBEAEUAWAAoAF8AVABaAFIAdQBsAGUAcwAsACwAIAAxADAAKQAgAD0AIAAwACkALAAgADAALAAgADEAKQAsAFwAbgAgACAAIAAgACAAIAAgACAAIAAgACAAIAAgACAAIAAgACAAIAAgACAAIAAgACAAIAAgACAAIAAgACAAIAAgACAAIAAgACAAIAAgACAAIAAgAF8AZABpAHMAcABsAGEAeQBOAGEAbQBlAHMALAAgAGYAbgBEAGkAcwBwAGwAYQB5AE4AYQBtAGUAcwAoAF8AcgB1AGwAZQBJAGQAeAApACwAXABuACAAIAAgACAAIAAgACAAIAAgACAAIAAgACAAIAAgACAAIAAgACAAIAAgACAAIAAgACAAIAAgACAAIAAgACAAIAAgACAAIAAgACAAIAAgACAAXABuACAAIAAgACAAIAAgACAAIAAgACAAIAAgACAAIAAgACAAIAAgACAAIAAgACAAIAAgACAAIAAgACAAIAAgACAAIAAgACAAIAAgACAAIAAgACAAXwBEAEwAUwBvAGYAZgBzAGUAdAAsACAASQBOAEQARQBYACgAXwBlAGYAZgBlAGMAdABpAHYAZQBJAG4AcwB0AGEAbgBjAGUALAAgADEALAAgADQAKQAsACAAXABuACAAIAAgACAAIAAgACAAIAAgACAAIAAgACAAIAAgACAAIAAgACAAIAAgACAAIAAgACAAIAAgACAAIAAgACAAIAAgACAAIAAgACAAIAAgACAAXwBkAGUAbAB0AGEAUAByAGUAdgBTAHQAZAAsACAASQBOAEQARQBYACgAVABaAG8AbgBlAEUAZgBmAGUAYwB0AGkAdgBlACwAIAAxACwAIAA2ACkALABcAG4AIAAgACAAIAAgACAAIAAgACAAIAAgACAAIAAgACAAIAAgACAAIAAgACAAIAAgACAAIAAgACAAIAAgACAAIAAgACAAIAAgACAAIAAgACAAIABfAGQAZQBsAHQAYQBQAHIAZQB2AEQATABTACwAIABJAE4ARABFAFgAKABUAFoAbwBuAGUARQBmAGYAZQBjAHQAaQB2AGUALAAgADEALAAgADcAKQAsAFwAbgAgACAAIAAgACAAIAAgACAAIAAgACAAIAAgACAAIAAgACAAIAAgACAAIAAgACAAIAAgACAAIAAgACAAIAAgACAAIAAgACAAIAAgACAAIAAgAF8AZABlAGwAdABhAE4AZQB4AHQAUwB0AGQALAAgADAALAAgAFwAbgAgACAAIAAgACAAIAAgACAAIAAgACAAIAAgACAAIAAgACAAIAAgACAAIAAgACAAIAAgACAAIAAgACAAIAAgACAAIAAgACAAIAAgACAAIAAgAF8AZABlAGwAdABhAE4AZQB4AHQARABMAFMALAAgAEkATgBEAEUAWAAoAF8AZQBmAGYAZQBjAHQAaQB2AGUASQBuAHMAdABhAG4AYwBlACwAIAAxACwAIAA2ACkALABcAG4AIAAgACAAIAAgACAAIAAgACAAIAAgACAAIAAgACAAIAAgACAAIAAgACAAIAAgACAAIAAgACAAIAAgACAAIAAgACAAIAAgACAAIAAgACAAIABcAG4AIAAgACAAIAAgACAAIAAgACAAIAAgACAAIAAgACAAIAAgACAAIAAgACAAIAAgACAAIAAgACAAIAAgACAAIAAgACAAIAAgACAAIAAgACAAIABIAFMAVABBAEMASwAoAFwAbgAgACAAIAAgACAAIAAgACAAIAAgACAAIAAgACAAIAAgACAAIAAgACAAIAAgACAAIAAgACAAIAAgACAAIAAgACAAIAAgACAAIAAgACAAIAAgACAAIAAgACAAXwBUAFoAbwBuAGUATgBhAG0AZQAsAFwAbgAgACAAIAAgACAAIAAgACAAIAAgACAAIAAgACAAIAAgACAAIAAgACAAIAAgACAAIAAgACAAIAAgACAAIAAgACAAIAAgACAAIAAgACAAIAAgACAAIAAgACAAVABaAG8AbgBlAEUAZgBmAGUAYwB0AGkAdgBlAEkAZAB4ACwAXABuACAAIAAgACAAIAAgACAAIAAgACAAIAAgACAAIAAgACAAIAAgACAAIAAgACAAIAAgACAAIAAgACAAIAAgACAAIAAgACAAIAAgACAAIAAgACAAIAAgACAAIAAtADEALAAgAF8AVABaAFIAdQBsAGUATgBhAG0AZQAsAFwAbgAgACAAIAAgACAAIAAgACAAIAAgACAAIAAgACAAIAAgACAAIAAgACAAIAAgACAAIAAgACAAIAAgACAAIAAgACAAIAAgACAAIAAgACAAIAAgACAAIAAgACAAVABBAEsARQAoAF8AZQBmAGYAZQBjAHQAaQB2AGUASQBuAHMAdABhAG4AYwBlACwAIAAxACwAIAAzACkALABcAG4AIAAgACAAIAAgACAAIAAgACAAIAAgACAAIAAgACAAIAAgACAAIAAgACAAIAAgACAAIAAgACAAIAAgACAAIAAgACAAIAAgACAAIAAgACAAIAAgACAAIAAgAF8AcwB0AGQATwBmAGYAcwBlAHQALABcAG4AIAAgACAAIAAgACAAIAAgACAAIAAgACAAIAAgACAAIAAgACAAIAAgACAAIAAgACAAIAAgACAAIAAgACAAIAAgACAAIAAgACAAIAAgACAAIAAgACAAIAAgAF8ARABMAFMAbwBmAGYAcwBlAHQALABcAG4AIAAgACAAIAAgACAAIAAgACAAIAAgACAAIAAgACAAIAAgACAAIAAgACAAIAAgACAAIAAgACAAIAAgACAAIAAgACAAIAAgACAAIAAgACAAIAAgACAAIAAgAF8AZABlAGwAdABhAFAAcgBlAHYAUwB0AGQALABcAG4AIAAgACAAIAAgACAAIAAgACAAIAAgACAAIAAgACAAIAAgACAAIAAgACAAIAAgACAAIAAgACAAIAAgACAAIAAgACAAIAAgACAAIAAgACAAIAAgACAAIAAgAF8AZABlAGwAdABhAFAAcgBlAHYARABMAFMALABcAG4AIAAgACAAIAAgACAAIAAgACAAIAAgACAAIAAgACAAIAAgACAAIAAgACAAIAAgACAAIAAgACAAIAAgACAAIAAgACAAIAAgACAAIAAgACAAIAAgACAAIAAgAF8AZABlAGwAdABhAE4AZQB4AHQAUwB0AGQALABcAG4AIAAgACAAIAAgACAAIAAgACAAIAAgACAAIAAgACAAIAAgACAAIAAgACAAIAAgACAAIAAgACAAIAAgACAAIAAgACAAIAAgACAAIAAgACAAIAAgACAAIAAgAF8AZABlAGwAdABhAE4AZQB4AHQARABMAFMALABcAG4AIAAgACAAIAAgACAAIAAgACAAIAAgACAAIAAgACAAIAAgACAAIAAgACAAIAAgACAAIAAgACAAIAAgACAAIAAgACAAIAAgACAAIAAgACAAIAAgACAAIAAgAF8AaQBzAEQATABTACwAXABuACAAIAAgACAAIAAgACAAIAAgACAAIAAgACAAIAAgACAAIAAgACAAIAAgACAAIAAgACAAIAAgACAAIAAgACAAIAAgACAAIAAgACAAIAAgACAAIAAgACAAIABfAGQAaQBzAHAAbABhAHkATgBhAG0AZQBz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CwAXABuAFwAbgAgACAAIAAgACAAIAAgACAAIAAgACAAIAAgACAAIAAgACAAIAAgACAAIAAgACAAIAAgACAAIAAgACAAIAAgACAAZgBuAFQAWgBJAG4AcwB0AGEAbgBjAGUAQQBmAHQAZQByAFIAdQBsAGUAcwAsACAATABBAE0AQgBEAEEAKABcAG4AIAAgACAAIAAgACAAIAAgACAAIAAgACAAIAAgACAAIAAgACAAIAAgACAAIAAgACAAIAAgACAAIAAgACAAIAAgACAAIAAgACAATABFAFQAKABcAG4AIAAgACAAIAAgACAAIAAgACAAIAAgACAAIAAgACAAIAAgACAAIAAgACAAIAAgACAAIAAgACAAIAAgACAAIAAgACAAIAAgACAAIAAgACAAIABfAHIAdQBsAGUASQBkAHgALAAgAEkATgBEAEUAWAAoAF8AZQBmAGYAZQBjAHQAaQB2AGUASQBuAHMAdABhAG4AYwBlACwAIAAxACwAIAAxACkALABcAG4AIAAgACAAIAAgACAAIAAgACAAIAAgACAAIAAgACAAIAAgACAAIAAgACAAIAAgACAAIAAgACAAIAAgACAAIAAgACAAIAAgACAAIAAgACAAIABfAGQAaQBzAHAAbABhAHkATgBhAG0AZQBzACwAIABmAG4ARABpAHMAcABsAGEAeQBOAGEAbQBlAHMAKABfAHIAdQBsAGUASQBkAHgAKQAsAFwAbgAgACAAIAAgACAAIAAgACAAIAAgACAAIAAgACAAIAAgACAAIAAgACAAIAAgACAAIAAgACAAIAAgACAAIAAgACAAIAAgACAAIAAgACAAIAAgAF8ARABMAFMAbwBmAGYAcwBlAHQALAAgAEkATgBEAEUAWAAoAF8AZQBmAGYAZQBjAHQAaQB2AGUASQBuAHMAdABhAG4AYwBlACwAIAAxACwAIAA0ACkALABcAG4AIAAgACAAIAAgACAAIAAgACAAIAAgACAAIAAgACAAIAAgACAAIAAgACAAIAAgACAAIAAgACAAIAAgACAAIAAgACAAIAAgACAAIAAgACAAIABfAGQAZQBsAHQAYQBQAHIAZQB2AFMAdABkACwAIAAwACwAXABuACAAIAAgACAAIAAgACAAIAAgACAAIAAgACAAIAAgACAAIAAgACAAIAAgACAAIAAgACAAIAAgACAAIAAgACAAIAAgACAAIAAgACAAIAAgACAAXwBkAGUAbAB0AGEAUAByAGUAdgBEAEwAUwAsACAASQBOAEQARQBYACgAXwBlAGYAZgBlAGMAdABpAHYAZQBJAG4AcwB0AGEAbgBjAGUALAAgADEALAAgADUAKQAsAFwAbgAgACAAIAAgACAAIAAgACAAIAAgACAAIAAgACAAIAAgACAAIAAgACAAIAAgACAAIAAgACAAIAAgACAAIAAgACAAIAAgACAAIAAgACAAIAAgAF8AZABlAGwAdABhAE4AZQB4AHQAUwB0AGQALAAgAEkATgBEAEUAWAAoAFQAWgBvAG4AZQBFAGYAZgBlAGMAdABpAHYAZQAsACAAMQAsACAAOAApACwAIABcAG4AIAAgACAAIAAgACAAIAAgACAAIAAgACAAIAAgACAAIAAgACAAIAAgACAAIAAgACAAIAAgACAAIAAgACAAIAAgACAAIAAgACAAIAAgACAAIABfAGQAZQBsAHQAYQBOAGUAeAB0AEQATABTACwAIABMAEUAVAAoAFwAbgAgACAAIAAgACAAIAAgACAAIAAgACAAIAAgACAAIAAgACAAIAAgACAAIAAgACAAIAAgACAAIAAgACAAIAAgACAAIAAgACAAIAAgACAAIAAgACAAIAAgACAAXwBUAFoAZABlAGwAdABhAE4AZQB4AHQARABMAFMALAAgAEkATgBEAEUAWAAoAFQAWgBvAG4AZQBFAGYAZgBlAGMAdABpAHYAZQAsACAAMQAsACAAOQApACwAIABcAG4AIAAgACAAIAAgACAAIAAgACAAIAAgACAAIAAgACAAIAAgACAAIAAgACAAIAAgACAAIAAgACAAIAAgACAAIAAgACAAIAAgACAAIAAgACAAIAAgACAAIAAgAEkARgAoAF8AVABaAGQAZQBsAHQAYQBOAGUAeAB0AEQATABTACAAPQAgAFwAIgBcACIALAAgAFwAIgBcACIALABcAG4AIAAgACAAIAAgACAAIAAgACAAIAAgACAAIAAgACAAIAAgACAAIAAgACAAIAAgACAAIAAgACAAIAAgACAAIAAgACAAIAAgACAAIAAgACAAIAAgACAAIAAgACAAIAAgACAAXwBUAFoAZABlAGwAdABhAE4AZQB4AHQARABMAFMAIAAtACAAXwBEAEwAUwBvAGYAZgBzAGUAdABcAG4AIAAgACAAIAAgACAAIAAgACAAIAAgACAAIAAgACAAIAAgACAAIAAgACAAIAAgACAAIAAgACAAIAAgACAAIAAgACAAIAAgACAAIAAgACAAIAAgACAAIAAgACkAXABuACAAIAAgACAAIAAgACAAIAAgACAAIAAgACAAIAAgACAAIAAgACAAIAAgACAAIAAgACAAIAAgACAAIAAgACAAIAAgACAAIAAgACAAIAAgACAAKQAsAFwAbgAgACAAIAAgACAAIAAgACAAIAAgACAAIAAgACAAIAAgACAAIAAgACAAIAAgACAAIAAgACAAIAAgACAAIAAgACAAIAAgACAAIAAgACAAIAAgAFwAbgAgACAAIAAgACAAIAAgACAAIAAgACAAIAAgACAAIAAgACAAIAAgACAAIAAgACAAIAAgACAAIAAgACAAIAAgACAAIAAgACAAIAAgACAAIAAgAEgAUwBUAEEAQwBLACgAXABuACAAIAAgACAAIAAgACAAIAAgACAAIAAgACAAIAAgACAAIAAgACAAIAAgACAAIAAgACAAIAAgACAAIAAgACAAIAAgACAAIAAgACAAIAAgACAAIAAgACAAIABfAFQAWgBvAG4AZQBOAGEAbQBlACwAXABuACAAIAAgACAAIAAgACAAIAAgACAAIAAgACAAIAAgACAAIAAgACAAIAAgACAAIAAgACAAIAAgACAAIAAgACAAIAAgACAAIAAgACAAIAAgACAAIAAgACAAIABUAFoAbwBuAGUARQBmAGYAZQBjAHQAaQB2AGUASQBkAHgALABcAG4AIAAgACAAIAAgACAAIAAgACAAIAAgACAAIAAgACAAIAAgACAAIAAgACAAIAAgACAAIAAgACAAIAAgACAAIAAgACAAIAAgACAAIAAgACAAIAAgACAAIAAgADEALAAgAF8AVABaAFIAdQBsAGUATgBhAG0AZQAsAFwAbgAgACAAIAAgACAAIAAgACAAIAAgACAAIAAgACAAIAAgACAAIAAgACAAIAAgACAAIAAgACAAIAAgACAAIAAgACAAIAAgACAAIAAgACAAIAAgACAAIAAgACAAVABBAEsARQAoAF8AZQBmAGYAZQBjAHQAaQB2AGUASQBuAHMAdABhAG4AYwBlACwAIAAxACwAIAAzACkALABcAG4AIAAgACAAIAAgACAAIAAgACAAIAAgACAAIAAgACAAIAAgACAAIAAgACAAIAAgACAAIAAgACAAIAAgACAAIAAgACAAIAAgACAAIAAgACAAIAAgACAAIAAgAF8AcwB0AGQATwBmAGYAcwBlAHQALABcAG4AIAAgACAAIAAgACAAIAAgACAAIAAgACAAIAAgACAAIAAgACAAIAAgACAAIAAgACAAIAAgACAAIAAgACAAIAAgACAAIAAgACAAIAAgACAAIAAgACAAIAAgAF8ARABMAFMAbwBmAGYAcwBlAHQALABcAG4AIAAgACAAIAAgACAAIAAgACAAIAAgACAAIAAgACAAIAAgACAAIAAgACAAIAAgACAAIAAgACAAIAAgACAAIAAgACAAIAAgACAAIAAgACAAIAAgACAAIAAgAF8AZABlAGwAdABhAFAAcgBlAHYAUwB0AGQALABcAG4AIAAgACAAIAAgACAAIAAgACAAIAAgACAAIAAgACAAIAAgACAAIAAgACAAIAAgACAAIAAgACAAIAAgACAAIAAgACAAIAAgACAAIAAgACAAIAAgACAAIAAgAF8AZABlAGwAdABhAFAAcgBlAHYARABMAFMALABcAG4AIAAgACAAIAAgACAAIAAgACAAIAAgACAAIAAgACAAIAAgACAAIAAgACAAIAAgACAAIAAgACAAIAAgACAAIAAgACAAIAAgACAAIAAgACAAIAAgACAAIAAgAF8AZABlAGwAdABhAE4AZQB4AHQAUwB0AGQALABcAG4AIAAgACAAIAAgACAAIAAgACAAIAAgACAAIAAgACAAIAAgACAAIAAgACAAIAAgACAAIAAgACAAIAAgACAAIAAgACAAIAAgACAAIAAgACAAIAAgACAAIAAgAF8AZABlAGwAdABhAE4AZQB4AHQARABMAFMALABcAG4AIAAgACAAIAAgACAAIAAgACAAIAAgACAAIAAgACAAIAAgACAAIAAgACAAIAAgACAAIAAgACAAIAAgACAAIAAgACAAIAAgACAAIAAgACAAIAAgACAAIAAgAF8AaQBzAEQATABTACwAXABuACAAIAAgACAAIAAgACAAIAAgACAAIAAgACAAIAAgACAAIAAgACAAIAAgACAAIAAgACAAIAAgACAAIAAgACAAIAAgACAAIAAgACAAIAAgACAAIAAgACAAIABfAGQAaQBzAHAAbABhAHkATgBhAG0AZQBz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CwAXABuAFwAbgAgACAAIAAgACAAIAAgACAAIAAgACAAIAAgACAAIAAgACAAIAAgACAAIAAgACAAIAAgACAAIAAgACAAIAAgACAAZgBuAFQAWgBJAG4AcwB0AGEAbgBjAGUAQgBvAHUAbgBkAGUAZAAsACAATABBAE0AQgBEAEEAKABcAG4AIAAgACAAIAAgACAAIAAgACAAIAAgACAAIAAgACAAIAAgACAAIAAgACAAIAAgACAAIAAgACAAIAAgACAAIAAgACAAIAAgACAATABFAFQAKABcAG4AIAAgACAAIAAgACAAIAAgACAAIAAgACAAIAAgACAAIAAgACAAIAAgACAAIAAgACAAIAAgACAAIAAgACAAIAAgACAAIAAgACAAIAAgACAAIABfAHIAdQBsAGUASQBkAHgALAAgAEkATgBEAEUAWAAoAF8AZQBmAGYAZQBjAHQAaQB2AGUASQBuAHMAdABhAG4AYwBlACwAIAAxACwAIAAxACkALABcAG4AIAAgACAAIAAgACAAIAAgACAAIAAgACAAIAAgACAAIAAgACAAIAAgACAAIAAgACAAIAAgACAAIAAgACAAIAAgACAAIAAgACAAIAAgACAAIABfAGQAaQBzAHAAbABhAHkATgBhAG0AZQBzACwAIABmAG4ARABpAHMAcABsAGEAeQBOAGEAbQBlAHMAKABfAHIAdQBsAGUASQBkAHgAKQAsAFwAbgAgACAAIAAgACAAIAAgACAAIAAgACAAIAAgACAAIAAgACAAIAAgACAAIAAgACAAIAAgACAAIAAgACAAIAAgACAAIAAgACAAIAAgACAAIAAgAF8ARABMAFMAbwBmAGYAcwBlAHQALAAgAEkATgBEAEUAWAAoAF8AZQBmAGYAZQBjAHQAaQB2AGUASQBuAHMAdABhAG4AYwBlACwAIAAxACwAIAA0ACkALABcAG4AIAAgACAAIAAgACAAIAAgACAAIAAgACAAIAAgACAAIAAgACAAIAAgACAAIAAgACAAIAAgACAAIAAgACAAIAAgACAAIAAgACAAIAAgACAAIABfAGQAZQBsAHQAYQBQAHIAZQB2AFMAdABkACwAIAAwACwAXABuACAAIAAgACAAIAAgACAAIAAgACAAIAAgACAAIAAgACAAIAAgACAAIAAgACAAIAAgACAAIAAgACAAIAAgACAAIAAgACAAIAAgACAAIAAgACAAXwBkAGUAbAB0AGEAUAByAGUAdgBEAEwAUwAsACAASQBOAEQARQBYACgAXwBlAGYAZgBlAGMAdABpAHYAZQBJAG4AcwB0AGEAbgBjAGUALAAgADEALAAgADUAKQAsAFwAbgAgACAAIAAgACAAIAAgACAAIAAgACAAIAAgACAAIAAgACAAIAAgACAAIAAgACAAIAAgACAAIAAgACAAIAAgACAAIAAgACAAIAAgACAAIAAgAF8AZABlAGwAdABhAE4AZQB4AHQAUwB0AGQALAAgADAALABcAG4AIAAgACAAIAAgACAAIAAgACAAIAAgACAAIAAgACAAIAAgACAAIAAgACAAIAAgACAAIAAgACAAIAAgACAAIAAgACAAIAAgACAAIAAgACAAIABfAGQAZQBsAHQAYQBOAGUAeAB0AEQATABTACwAIABJAE4ARABFAFgAKABfAGUAZgBmAGUAYwB0AGkAdgBlAEkAbgBzAHQAYQBuAGMAZQAsACAAMQAsACAANgApACwAXABuACAAIAAgACAAIAAgACAAIAAgACAAIAAgACAAIAAgACAAIAAgACAAIAAgACAAIAAgACAAIAAgACAAIAAgACAAIAAgACAAIAAgACAAIAAgACAAXABuACAAIAAgACAAIAAgACAAIAAgACAAIAAgACAAIAAgACAAIAAgACAAIAAgACAAIAAgACAAIAAgACAAIAAgACAAIAAgACAAIAAgACAAIAAgACAASABTAFQAQQBDAEsAKABcAG4AIAAgACAAIAAgACAAIAAgACAAIAAgACAAIAAgACAAIAAgACAAIAAgACAAIAAgACAAIAAgACAAIAAgACAAIAAgACAAIAAgACAAIAAgACAAIAAgACAAIAAgAF8AVABaAG8AbgBlAE4AYQBtAGUALABcAG4AIAAgACAAIAAgACAAIAAgACAAIAAgACAAIAAgACAAIAAgACAAIAAgACAAIAAgACAAIAAgACAAIAAgACAAIAAgACAAIAAgACAAIAAgACAAIAAgACAAIAAgAFQAWgBvAG4AZQBFAGYAZgBlAGMAdABpAHYAZQBJAGQAeAAsAFwAbgAgACAAIAAgACAAIAAgACAAIAAgACAAIAAgACAAIAAgACAAIAAgACAAIAAgACAAIAAgACAAIAAgACAAIAAgACAAIAAgACAAIAAgACAAIAAgACAAIAAgACAAMAAsACAAXwBUAFoAUgB1AGwAZQBOAGEAbQBlACwAXABuACAAIAAgACAAIAAgACAAIAAgACAAIAAgACAAIAAgACAAIAAgACAAIAAgACAAIAAgACAAIAAgACAAIAAgACAAIAAgACAAIAAgACAAIAAgACAAIAAgACAAIABUAEEASwBFACgAXwBlAGYAZgBlAGMAdABpAHYAZQBJAG4AcwB0AGEAbgBjAGUALAAgADEALAAgADMAKQAsAFwAbgAgACAAIAAgACAAIAAgACAAIAAgACAAIAAgACAAIAAgACAAIAAgACAAIAAgACAAIAAgACAAIAAgACAAIAAgACAAIAAgACAAIAAgACAAIAAgACAAIAAgACAAXwBzAHQAZABPAGYAZgBzAGUAdAAsAFwAbgAgACAAIAAgACAAIAAgACAAIAAgACAAIAAgACAAIAAgACAAIAAgACAAIAAgACAAIAAgACAAIAAgACAAIAAgACAAIAAgACAAIAAgACAAIAAgACAAIAAgACAAXwBEAEwAUwBvAGYAZgBzAGUAdAAsAFwAbgAgACAAIAAgACAAIAAgACAAIAAgACAAIAAgACAAIAAgACAAIAAgACAAIAAgACAAIAAgACAAIAAgACAAIAAgACAAIAAgACAAIAAgACAAIAAgACAAIAAgACAAXwBkAGUAbAB0AGEAUAByAGUAdgBTAHQAZAAsAFwAbgAgACAAIAAgACAAIAAgACAAIAAgACAAIAAgACAAIAAgACAAIAAgACAAIAAgACAAIAAgACAAIAAgACAAIAAgACAAIAAgACAAIAAgACAAIAAgACAAIAAgACAAXwBkAGUAbAB0AGEAUAByAGUAdgBEAEwAUwAsAFwAbgAgACAAIAAgACAAIAAgACAAIAAgACAAIAAgACAAIAAgACAAIAAgACAAIAAgACAAIAAgACAAIAAgACAAIAAgACAAIAAgACAAIAAgACAAIAAgACAAIAAgACAAXwBkAGUAbAB0AGEATgBlAHgAdABTAHQAZAAsAFwAbgAgACAAIAAgACAAIAAgACAAIAAgACAAIAAgACAAIAAgACAAIAAgACAAIAAgACAAIAAgACAAIAAgACAAIAAgACAAIAAgACAAIAAgACAAIAAgACAAIAAgACAAXwBkAGUAbAB0AGEATgBlAHgAdABEAEwAUwAsAFwAbgAgACAAIAAgACAAIAAgACAAIAAgACAAIAAgACAAIAAgACAAIAAgACAAIAAgACAAIAAgACAAIAAgACAAIAAgACAAIAAgACAAIAAgACAAIAAgACAAIAAgACAAXwBpAHMARABMAFMALABcAG4AIAAgACAAIAAgACAAIAAgACAAIAAgACAAIAAgACAAIAAgACAAIAAgACAAIAAgACAAIAAgACAAIAAgACAAIAAgACAAIAAgACAAIAAgACAAIAAgACAAIAAgAF8AZABpAHMAcABsAGEAeQBOAGEAbQBlAHM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LABcAG4AIAAgACAAIAAgACAAIAAgACAAIAAgACAAIAAgACAAIAAgACAAIAAgACAAIAAgACAAIAAgACAAIAAgACAAIAAgAFwAbgAgACAAIAAgACAAIAAgACAAIAAgACAAIAAgACAAIAAgACAAIAAgACAAIAAgACAAIAAgACAAIAAgACAAIAAgACAAUwBXAEkAVABDAEgAKABfAGUAZgBmAGUAYwB0AGkAdgBlAEkAbgBzAHQAYQBuAGMAZQBSAG8AdwAsAFwAbgAgACAAIAAgACAAIAAgACAAIAAgACAAIAAgACAAIAAgACAAIAAgACAAIAAgACAAIAAgACAAIAAgACAAIAAgACAAIAAgACAAIAAxACwAIABmAG4AVABaAEkAbgBzAHQAYQBuAGMAZQBCAGUAZgBvAHIAZQBSAHUAbABlAHMAKAApACwAXABuACAAIAAgACAAIAAgACAAIAAgACAAIAAgACAAIAAgACAAIAAgACAAIAAgACAAIAAgACAAIAAgACAAIAAgACAAIAAgACAAIAAgAF8AbABhAHMAdABSAG8AdwAsACAAZgBuAFQAWgBJAG4AcwB0AGEAbgBjAGUAQQBmAHQAZQByAFIAdQBsAGUAcwAoACkALABcAG4AIAAgACAAIAAgACAAIAAgACAAIAAgACAAIAAgACAAIAAgACAAIAAgACAAIAAgACAAIAAgACAAIAAgACAAIAAgACAAIAAgACAAZgBuAFQAWgBJAG4AcwB0AGEAbgBjAGUAQgBvAHUAbgBkAGUAZAAo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EkATQBFAFoATwBOAEUAXwBPAEIAUwBFAFIAVgBFAEQAXABuAFwAbgBSAGUAdAB1AHIAbgBzACAAbwBiAHMAZQByAHYAZQBkACAAdABpAG0AZQBvAG4AZQAgAGYAbwByACAAYQAgAHAAcgBvAHYAaQBkAGUAZAAgAE0ASgBEAGEAdABlAC4AXABuAFwAbgBBAHIAcgBhAHkAIABjAG8AbQBwAGEAdABpAGIAbABlADoAIABNAEoARABhAHQAZQ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IAAgAHwAIABDAFsANgBdAFIAWwBuAF0AIAB8ACAAVABaACAATwBiAHMAZQByAHYAZQBkAFwAbgAgADEAIAB8ACAAZABlAGMAaQBtAGEAbAAgACAAfAAgAE0ASgBEAGEAdABlACAAaQBuACAAbABvAGMAYQBsACAAbwBiAHMAZQByAHYAZQBkACAAdABpAG0AZQAuAFwAbgAgADIAIAB8ACAAZABlAGMAaQBtAGEAbAAgACAAfAAgAEYAcgBvAG0AIABkAGEAdABlAC8AdABpAG0AZQAgAGkAbgAgAGwAbwBjAGEAbAAgAG8AYgBzAGUAcgB2AGUAZAAgAHQAaQBtAGUAIAAoAE0ASgBEAGEAdABlACkALgAgAEUAbQBwAHQAeQAgAGYAbwByACAAZQBzAHQAYQBiAGwAaQBzAGgAaQBuAGcAIAB0AGkAbQBlAHoAbwBuAGUALgBcAG4AIAAzACAAfAAgAGQAZQBjAGkAbQBhAGwAIAAgAHwAIABVAG4AdABpAGwAIABkAGEAdABlAC8AdABpAG0AZQAgAGkAbgAgAGwAbwBjAGEAbAAgAG8AYgBzAGUAcgB2AGUAZAAgAHQAaQBtAGUAIAAoAE0ASgBEAGEAdABlACkALgAgAEUAbQBwAHQAeQAgAGYAbwByACAAYQBjAHQAaQB2AGUAIAB0AGkAbQBlAHoAbwBuAGUALgBcAG4AIAA0ACAAfAAgAGQAZQBjAGkAbQBhAGwAIAAgAHwAIABUAGkAbQBlAHoAbwBuAGUAIABzAHQAYQBuAGQAYQByAGQAIABvAGYAZgBzAGUAdAAgACgAVABpAG0AZQBTAHAAYQBuACkALgBcAG4AIAA1ACAAfAAgAGQAZQBjAGkAbQBhAGwAIAAgAHwAIABUAGkAbQBlAHoAbwBuAGUAIABkAGEAeQBsAGkAZwBoAHQAIABvAGYAZgBzAGUAdAAgACgAVABpAG0AZQBTAHAAYQBuACkALgBcAG4AIAA2ACAAfAAgAGkAbgB0AGUAZwBlAHIAIAAgAHwAIABCAG8AdQBuAGQAYQByAHkAIABjAG8AbgBkAGkAdABpAG8AbgAuAFwAbgAgACAAIAB8ACAAWwAtADIALgAuADIAXQAgACAAfAAgACAALQAyACAAOgAgAFQAaQBtAGUAcwBwAGEAbgAgAHcAaABlAHIAZQAgAG8AYgBzAGUAcgB2AGUAZAAgAHQAaQBtAGUAIAByAGUAcABlAGEAdABzACAAYQBuAGQAIABpAHMAIABpAG4AZABlAHQAZQByAG0AaQBuAGEAdABlAC4AIAAoAEMAbABvAGMAawAgAHcAaQBuAGQAcwAgAGIAYQBjAGsAKQBcAG4AIAAgACAAfAAgACAAIAAgACAAIAAgACAAIAAgAHwAIAAgAC0AMQAgADoAIABCAG8AdQBuAGQAYQByAHkAIABhAHQAIABlAG4AZAAgAG8AZgAgAHIAZQBwAGUAYQB0AGUAZAAgAG8AYgBzAGUAcgB2AGUAZAAgAHQAaQBtAGUALgBcAG4AIAAgACAAfAAgACAAIAAgACAAIAAgACAAIAAgAHwAIAAgACAAMAAgADoAIABCAG8AdQBuAGQAYQByAHkAIABvAGYAIAB0AGkAbQBlAHoAbwBuAGUAIAB3AGgAZQByAGUAIAB0AGgAZQByAGUAIABpAHMAIABuAG8AIABvAGYAZgBzAGUAdAAgAGQAaQBmAGYAZQByAGUAbgBjAGUALgBcAG4AIAAgACAAfAAgACAAIAAgACAAIAAgACAAIAAgAHwAIAAgACAAMQAgADoAIABCAG8AdQBuAGQAYQByAHkAIABvAGYAIAB0AGkAbQBlAHoAbwBuAGUAIAB3AGgAZQByAGUAIABvAGIAcwBlAHIAdgBlAGQAIAB0AGkAbQBlACAAbABlAGEAcABzACAAZgBvAHIAdwBhAHIAZAAuAFwAbgAgACAAIAB8ACAAIAAgACAAIAAgACAAIAAgACAAfAAgACAAIAAyACAAOgAgAFQAaQBtAGUAcwBwAGEAbgAgAHcAaABlAHIAZQAgAG8AYgBzAGUAcgB2AGUAZAAgAHQAaQBtAGUAIABpAHMAIAB1AG4AZABlAGYAaQBuAGUAZAAuACAAKABDAGwAbwBjAGsAIAB3AGkAbgBkAHMAIABmAG8AcgB3AGEAcgBkACkAXABuACAANwAgAHwAIABiAG8AbwBsAGUAYQBuACAAIAB8ACAARABhAHkAbABpAGcAaAB0ACAAcwBhAHYAaQBuAGcAIAB0AGkAbQBlACAAaQBuACAAZQBmAGYAZQBjAHQALgBcAG4AIAA4ACAAfAAgAHQAZQB4AHQAIAAgACAAIAAgAHwAIABBAGIAYgByAGUAdgBpAGEAdABlAGQAIABkAGkAcwBwAGwAYQB5ACAAbgBhAG0AZQAuAFwAbgAgADkAIAB8ACAAdABlAHgAdAAgACAAIAAgACAAfAAgAEYAdQBsAGwAIABkAGkAcwBwAGwAYQB5ACAAbgBhAG0AZQ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aAE4AYQBtAGUAIAB8ACAAdABlAHgAdAAgACAAIAAgAHwAIABUAFoAIABEAGEAdABhAGIAYQBzAGUAIABkAGUAZgBpAG4AZQBkACAAdABpAG0AZQB6AG8AbgBlACAAbgBhAG0AZQAuAFwAbgBNAEoARABhAHQAZQAgAHwAIABkAGUAYwBpAG0AYQBsACAAfAAgAEQAYQB0AGUAIABhAG4AZAAgAHQAaQBtAGUAIAAoAE0ASgBEAGEAdABlACkAIABmAG8AcgAgAHcAaABpAGMAaAAgAHQAbwAgAHIAZQB0AHUAcgBuACAAegBvAG4AZQAgAGkAbgBzAHQAYQBuAGMAZQAuAFwAbgBbAEsAaQBuAGQAXQAgAHwAIABpAG4AdABlAGcAZQByACAAfAAgAFMAbwB1AHIAYwBlACAAdABpAG0AZQAgAHoAbwBuAGUAIABrAGkAbgBkACAAZgBvAHIAIABNAEoARABhAHQAZQBcAG4AIAAgACAAIAAgACAAIAB8ACAAWwAwACwAMQAsADIAXQAgAHwAIAAgADAAIAA6ACAATABvAGMAYQBsACAAbwBiAHMAZQByAHYAZQBkACAAdABpAG0AZQAgACgAaQBuAGMAbAB1AGQAZQBzACAAZABhAHkAbABpAGcAaAB0ACAAcwBhAHYAaQBuAGcAcwApAFwAbgAgACAAIAAgACAAIAAgAHwAIAAgACAAIAAgACAAIAAgACAAfAAgACAAMQAgADoAIABMAG8AYwBhAGwAIABzAHQAYQBuAGQAYQByAGQAIAB0AGkAbQBlACAAKABkAG8AZQBzACAAbgBvAHQAIABpAG4AYwBsAHUAZABlACAAZABhAHkAbABpAGcAaAB0ACAAcwBhAHYAaQBuAGcAcwApAFwAbgAgACAAIAAgACAAIAAgAHwAIAAgACAAIAAgACAAIAAgACAAfAAgACAAMgAgADoAIABVAFQAQwAgACgAVQBuAGkAdgBlAHIAcwBhAGwAIABUAGkAbQBlACAAQwBvAG8AcgBkAGkAbgBhAHQAZQBkACk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QASQBNAEUAWgBPAE4ARQBfAE8AQgBTAEUAUgBWAEUARAAgAD0AIABMAEEATQBCAEQAQQAoAFQAWgBOAGEAbQBlACwAIABNAEoARABhAHQAZQAsACAAWwBLAGkAbgBkAF0ALABcAG4AIAAgACAAIABMAEUAVAAoAFwAbgAgACAAIAAgACAAIAAgACAAXwBUAFoAbwBuAGUAcwAsACAAQwBIAFIATwBOAE8AXwBEAEEAVABBAC4AVABJAE0ARQBaAE8ATgBFAF8ASQBOAEYATwBTACgAVABaAE4AYQBtAGUAKQAsAFwAbgAgACAAIAAgACAAIAAgACAASQBGACgAQQBSAFIAQQBZAFMALgBIAF8ATgBBACgAXwBUAFoAbwBuAGUAcwApACwAIAB7ACMATgAvAEEAfQAgACoAIABTAEUAUQBVAEUATgBDAEUAKABSAE8AVwBTACgATQBKAEQAYQB0AGUAKQApACwAXABuACAAIAAgACAAIAAgACAAIAAgACAAIAAgAEwARQBUACgAXABuACAAIAAgACAAIAAgACAAIAAgACAAIAAgACAAIAAgACAAXwBNAEoARABhAHQAZQBzACwAIABGAE4ALgBOAFUATABMAEkARgBZACgASQBOAEQARQBYACgATQBKAEQAYQB0AGUALAAsADEAKQApACwAXABuACAAIAAgACAAIAAgACAAIAAgACAAIAAgACAAIAAgACAAXABuACAAIAAgACAAIAAgACAAIAAgACAAIAAgACAAIAAgACAAXwBrAGkAbgBkACwAIABMAEUAVAAoAFwAbgAgACAAIAAgACAAIAAgACAAIAAgACAAIAAgACAAIAAgACAAIAAgACAAXwBrACwAIABJAE4AVAAoAEYATgAuAEMATwBFAFIAQwBFACgASQBOAEQARQBYACgASwBpAG4AZAAsACAAMQAsACAAMQApACkAKQAsAFwAbgAgACAAIAAgACAAIAAgACAAIAAgACAAIAAgACAAIAAgACAAIAAgACAASQBGACgAXwBrACAAPAA9ACAAMAAsACAAMAAsAFwAbgAgACAAIAAgACAAIAAgACAAIAAgACAAIAAgACAAIAAgACAAIAAgACAAIAAgACAAIABJAEYAKABfAGsAIAA+AD0AIAAyACwAIAAyACwAIABfAGsAKQBcAG4AIAAgACAAIAAgACAAIAAgACAAIAAgACAAIAAgACAAIAAgACAAIAAgACkAXABuACAAIAAgACAAIAAgACAAIAAgACAAIAAgACAAIAAgACAAKQAsAFwAbgBcAG4AIAAgACAAIAAgACAAIAAgACAAIAAgACAAIAAgACAAIABmAG4AVABaAE8AYgBzAGUAcgB2AGUAZAAsACAATABBAE0AQgBEAEEAKABfAE0ASgBEAGEAdABlACwAXABuACAAIAAgACAAIAAgACAAIAAgACAAIAAgACAAIAAgACAAIAAgACAAIABJAEYAKABJAFMARQBSAFIATwBSACgAXwBNAEoARABhAHQAZQApACwAIABfAE0ASgBEAGEAdABlACAAKgAgAHsAMQB9ACwAXABuACAAIAAgACAAIAAgACAAIAAgACAAIAAgACAAIAAgACAAIAAgACAAIAAgACAAIAAgAEkARgAoAF8ATQBKAEQAYQB0AGUAIAA9ACAAXAAiAFwAIgAsACAAXAAiAFwAIgAsAFwAbgAgACAAIAAgACAAIAAgACAAIAAgACAAIAAgACAAIAAgACAAIAAgACAAIAAgACAAIAAgACAAIAAgAEkARgAoAE4ATwBUACgASQBTAE4AVQBNAEIARQBSACgAXwBNAEoARABhAHQAZQApACkALAAgAHsAIwBWAEEATABVAEUAIQB9ACwAXABuACAAIAAgACAAIAAgACAAIAAgACAAIAAgACAAIAAgACAAIAAgACAAIAAgACAAIAAgACAAIAAgACAAIAAgACAAIABMAEUAVAAoAFwAbgAgACAAIAAgACAAIAAgACAAIAAgACAAIAAgACAAIAAgACAAIAAgACAAIAAgACAAIAAgACAAIAAgACAAIAAgACAAIAAgACAAIABfAFQAWgBvAG4AZQBFAGYAZgBlAGMAdABpAHYAZQBJAGQAeAAsACAAXwBUAFoATwBOAEUAXwBFAEYARgBFAEMAVABJAFYARQBfAEkARABYACgAXwBUAFoAbwBuAGUAcwAsACAAXwBNAEoARABhAHQAZQAsACAAXwBrAGkAbgBkACkALABcAG4AIAAgACAAIAAgACAAIAAgACAAIAAgACAAIAAgACAAIAAgACAAIAAgACAAIAAgACAAIAAgACAAIAAgACAAIAAgACAAIAAgACAAXwBUAFoAbwBuAGUARQBmAGYAZQBjAHQAaQB2AGUALAAgAEkATgBEAEUAWAAoAF8AVABaAG8AbgBlAHMALAAgAF8AVABaAG8AbgBlAEUAZgBmAGUAYwB0AGkAdgBlAEkAZAB4ACwAIAApACwAXABuACAAIAAgACAAIAAgACAAIAAgACAAIAAgACAAIAAgACAAIAAgACAAIAAgACAAIAAgACAAIAAgACAAIAAgACAAIAAgACAAIAAgAF8AVABaAF8ATwBCAFMARQBSAFYARQBEACgAXwBUAFoAbwBuAGUARQBmAGYAZQBjAHQAaQB2AGUASQBkAHgALAAgAF8AVABaAG8AbgBlAEUAZgBmAGUAYwB0AGkAdgBlACwAIABfAE0ASgBEAGEAdABlACwAIABfAGsAaQBuAGQ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AsAFwAbgBcAG4AIAAgACAAIAAgACAAIAAgACAAIAAgACAAIAAgACAAIABfAGIAeQBSAG8AdwAsACAAUgBFAEQAVQBDAEUAKABcACIAXAAiACwAIABfAE0ASgBEAGEAdABlAHMALABcAG4AIAAgACAAIAAgACAAIAAgACAAIAAgACAAIAAgACAAIAAgACAAIAAgAEwAQQBNAEIARABBACgAXwBhAGMAYwAsACAAXwBNAEoARABhAHQAZQAsAFwAbgAgACAAIAAgACAAIAAgACAAIAAgACAAIAAgACAAIAAgACAAIAAgACAAIAAgACAAIABWAFMAVABBAEMASwAoAF8AYQBjAGMALAAgAGYAbgBUAFoATwBiAHMAZQByAHYAZQBkACgAXwBNAEoARABhAHQAZQApACkAXABuACAAIAAgACAAIAAgACAAIAAgACAAIAAgACAAIAAgACAAIAAgACAAIAApAFwAbgAgACAAIAAgACAAIAAgACAAIAAgACAAIAAgACAAIAAgACkALABcAG4AIAAgACAAIAAgACAAIAAgACAAIAAgACAAIAAgACAAIABEAFIATwBQACgAXwBiAHkAUgBvAHcALAAgADEAKQBcAG4AIAAgACAAIAAgACAAIAAgACAAIAAgACAAKQBcAG4AIAAgACAAIAAgACAAIAAgACkAXABuACAAIAAgACAAKQBcAG4AKQA7AFwAbgBcAG4AXABuAF8AVABaAF8ATwBCAFMARQBSAFYARQBEACAAPQAgAEwAQQBNAEIARABBACgAVABaAG8AbgBlAEUAZgBmAGUAYwB0AGkAdgBlAEkAZAB4ACwAIABUAFoAbwBuAGUARQBmAGYAZQBjAHQAaQB2AGUALAAgAE0ASgBEAGEAdABlACwAIABLAGkAbgBkACwAXABuACAAIAAgACAATABFAFQAKABcAG4AIAAgACAAIAAgACAAIAAgAF8AVABaAEkAbgBzAHQAYQBuAGMAZQAsACAAXwBUAFoAXwBJAE4AUwBUAEEATgBDAEUAKABUAFoAbwBuAGUARQBmAGYAZQBjAHQAaQB2AGUASQBkAHgALAAgAFQAWgBvAG4AZQBFAGYAZgBlAGMAdABpAHYAZQAsACAATQBKAEQAYQB0AGUALAAgAEsAaQBuAGQAKQAsAFwAbgAgACAAIAAgACAAIAAgACAAXwBsAG8AdwBlAHIAQgBvAHUAbgBkACwAIABJAE4ARABFAFgAKABfAFQAWgBJAG4AcwB0AGEAbgBjAGUALAAgADEALAAgADYAKQAsAFwAbgAgACAAIAAgACAAIAAgACAAXwB1AHAAcABlAHIAQgBvAHUAbgBkACwAIABJAE4ARABFAFgAKABfAFQAWgBJAG4AcwB0AGEAbgBjAGUALAAgADEALAAgADcAKQAsAFwAbgAgACAAIAAgACAAIAAgACAAXwBzAHQAZABPAGYAZgBzAGUAdAAsACAASQBOAEQARQBYACgAXwBUAFoASQBuAHMAdABhAG4AYwBlACwAIAAxACwAIAA4ACkALABcAG4AIAAgACAAIAAgACAAIAAgAF8ARABMAFMAbwBmAGYAcwBlAHQALAAgAEkATgBEAEUAWAAoAF8AVABaAEkAbgBzAHQAYQBuAGMAZQAsACAAMQAsACAAOQApACwAXABuACAAIAAgACAAIAAgACAAIABfAGQAZQBsAHQAYQBQAHIAZQB2ACwAIABOACgASQBOAEQARQBYACgAXwBUAFoASQBuAHMAdABhAG4AYwBlACwAIAAxACwAIAAxADAAKQApACAAKwAgAE4AKABJAE4ARABFAFgAKABfAFQAWgBJAG4AcwB0AGEAbgBjAGUALAAgADEALAAgADEAMQApACkALABcAG4AIAAgACAAIAAgACAAIAAgAF8AZABlAGwAdABhAE4AZQB4AHQALAAgAE4AKABJAE4ARABFAFgAKABfAFQAWgBJAG4AcwB0AGEAbgBjAGUALAAgADEALAAgADEAMgApACkAIAArACAATgAoAEkATgBEAEUAWAAoAF8AVABaAEkAbgBzAHQAYQBuAGMAZQAsACAAMQAsACAAMQAzACkAKQAsAFwAbgAgACAAIAAgACAAIAAgACAAXABuACAAIAAgACAAIAAgACAAIABfAG8AYgBzAGUAcgB2AGUAZABNAEoARABhAHQAZQAsACAATQBKAEQAYQB0AGUAIAArACAAUwBXAEkAVABDAEgAKABLAGkAbgBkACwAIAAwACwAIAAwACwAXABuACAAIAAgACAAIAAgACAAIAAgACAAIAAgADEALAAgAF8ARABMAFMAbwBmAGYAcwBlAHQALABcAG4AIAAgACAAIAAgACAAIAAgACAAIAAgACAAXwBzAHQAZABPAGYAZgBzAGUAdAAgACsAIABfAEQATABTAG8AZgBmAHMAZQB0AFwAbgAgACAAIAAgACAAIAAgACAAKQAsAFwAbgBcAG4AIAAgACAAIAAgACAAIAAgAF8AbABvAHcATwB1AHQATwBmAEIAbwB1AG4AZAAsACAASQBGACgATgBPAFQAKABJAFMATgBVAE0AQgBFAFIAKABfAGwAbwB3AGUAcgBCAG8AdQBuAGQAKQApACwAIABcACIAXAAiACwAXABuACAAIAAgACAAIAAgACAAIAAgACAAIAAgAEkARgAoAF8AbwBiAHMAZQByAHYAZQBkAE0ASgBEAGEAdABlACAAPQAgAF8AbABvAHcAZQByAEIAbwB1AG4AZAAsACAAUwBJAEcATgAoAF8AZABlAGwAdABhAFAAcgBlAHYAKQAsAFwAbgAgACAAIAAgACAAIAAgACAAIAAgACAAIAAgACAAIAAgAEkARgAoAF8AZABlAGwAdABhAFAAcgBlAHYAIAA9ACAAMAAsACAAXAAiAFwAIgAsAFwAbgAgACAAIAAgACAAIAAgACAAIAAgACAAIAAgACAAIAAgACAAIAAgACAASQBGACgAXwBkAGUAbAB0AGEAUAByAGUAdgAgADwAIAAwACwAXABuACAAIAAgACAAIAAgACAAIAAgACAAIAAgACAAIAAgACAAIAAgACAAIAAgACAAIAAgAEkARgAoAF8AbwBiAHMAZQByAHYAZQBkAE0ASgBEAGEAdABlACAAPQAgAE4AKABfAGwAbwB3AGUAcgBCAG8AdQBuAGQAKQAgAC0AIABfAGQAZQBsAHQAYQBQAHIAZQB2ACwAIAAtADEALAAgAFwAIgBcACIAKQAsAFwAbgAgACAAIAAgACAAIAAgACAAIAAgACAAIAAgACAAIAAgACAAIAAgACAAIAAgACAAIABJAEYAKABfAG8AYgBzAGUAcgB2AGUAZABNAEoARABhAHQAZQAgADwAIABfAGwAbwB3AGUAcgBCAG8AdQBuAGQALAAgADIALAAgAFwAIgBcACIAKQBcAG4AIAAgACAAIAAgACAAIAAgACAAIAAgACAAIAAgACAAIAAgACAAIAAgACkAXABuACAAIAAgACAAIAAgACAAIAAgACAAIAAgACAAIAAgACAAKQBcAG4AIAAgACAAIAAgACAAIAAgACAAIAAgACAAKQBcAG4AIAAgACAAIAAgACAAIAAgACkALABcAG4AXABuACAAIAAgACAAIAAgACAAIABfAG8AdQB0AE8AZgBCAG8AdQBuAGQALAAgAEkARgAoAEkAUwBOAFUATQBCAEUAUgAoAF8AbABvAHcATwB1AHQATwBmAEIAbwB1AG4AZAApACwAIABfAGwAbwB3AE8AdQB0AE8AZgBCAG8AdQBuAGQALABcAG4AIAAgACAAIAAgACAAIAAgACAAIAAgACAASQBGACgATgBPAFQAKABJAFMATgBVAE0AQgBFAFIAKABfAHUAcABwAGUAcgBCAG8AdQBuAGQAKQApACwAIABcACIAXAAiACwAXABuACAAIAAgACAAIAAgACAAIAAgACAAIAAgACAAIAAgACAASQBGACgAXwBkAGUAbAB0AGEATgBlAHgAdAAgAD4APQAgADAALAAgAFwAIgBcACIALABcAG4AIAAgACAAIAAgACAAIAAgACAAIAAgACAAIAAgACAAIAAgACAAIAAgAEkARgAoAF8AbwBiAHMAZQByAHYAZQBkAE0ASgBEAGEAdABlACAAPgA9ACAAXwB1AHAAcABlAHIAYgBvAHUAbgBkACAAKwAgAF8AZABlAGwAdABhAE4AZQB4AHQALAAgAC0AMgAsACAAXAAiAFwAIgApAFwAbgAgACAAIAAgACAAIAAgACAAIAAgACAAIAAgACAAIAAgACkAXABuACAAIAAgACAAIAAgACAAIAAgACAAIAAgACkAXABuACAAIAAgACAAIAAgACAAIAApACwAXABuAFwAbgAgACAAIAAgACAAIAAgACAASABTAFQAQQBDAEsAKABcAG4AIAAgACAAIAAgACAAIAAgACAAIAAgACAAXwBvAGIAcwBlAHIAdgBlAGQATQBKAEQAYQB0AGUALAAgAF8AbABvAHcAZQByAEIAbwB1AG4AZAAsACAAXwB1AHAAcABlAHIAQgBvAHUAbgBkACwAIABfAG8AdQB0AE8AZgBCAG8AdQBuAGQALABcAG4AIAAgACAAIAAgACAAIAAgACAAIAAgACAAXwBzAHQAZABPAGYAZgBzAGUAdAAsACAAXwBEAEwAUwBvAGYAZgBzAGUAdAAsAFwAbgAgACAAIAAgACAAIAAgACAAIAAgACAAIABUAEEASwBFACgAXwBUAFoASQBuAHMAdABhAG4AYwBlACwAIAAxACwAIAAtADM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SQBNAEUAWgBPAE4ARQBfAEgAQQBTAF8ARABMAFMAXABuAFwAbgBSAGUAdAB1AHIAbgBzACAAdAByAHUAZQAgAGkAZgAgAHQAaABlACAAdABpAG0AZQB6AG8AbgBlACAAdQBzAGUAcwAgAGQAYQB5AGwAaQBnAGgAdAAgAHMAYQB2AGkAbgBnAHMAIAB0AGkAbQBlACwAIABhAG4AZAAgAG8AcAB0AGkAbwBuAGEAbABsAHkAIAB3AGkAdABoAGkAbgAgAGEAIABzAHAAZQBjAGkAZgBpAGUAZAAgAHkAZQBhAHIAIAByAGEAbgBnAGUALgBcAG4AXABuAEEAcgByAGEAeQAgAGMAbwBtAHAAYQB0AGkAYgBsAGUAOgAgAFQAWgBOAGEAbQBl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aAE4AYQBtAGUAIAAgACAAIAAgAHwAIAB0AGUAeAB0ACAAIAAgACAAfAAgAFQAWgAgAEQAYQB0AGEAYgBhAHMAZQAgAGQAZQBmAGkAbgBlAGQAIAB0AGkAbQBlAHoAbwBuAGUAIABuAGEAbQBlAC4AXABuAFsARgByAG8AbQBZAGUAYQByAF0AIAB8ACAAaQBuAHQAZQBnAGUAcgAgAHwAIABGAGkAbAB0AGUAcgAgAGYAcgBvAG0AIAB0AGgAZQAgAGcAaQB2AGUAbgAgAHkAZQBhAHIALgBcAG4AWwBUAG8AWQBlAGEAcgBdACAAIAAgAHwAIABpAG4AdABlAGcAZQByACAAfAAgAEYAaQBsAHQAZQByACAAdABvACAAdABoAGUAIABnAGkAdgBlAG4AIAB5AGU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QASQBNAEUAWgBPAE4ARQBfAEgAQQBTAF8ARABMAFMAIAA9ACAATABBAE0AQgBEAEEAKABUAFoATgBhAG0AZQAsACAAWwBGAHIAbwBtAFkAZQBhAHIAXQAsACAAWwBUAG8AWQBlAGEAcgBdACwAXABuACAAIAAgACAATABFAFQAKABcAG4AIAAgACAAIAAgACAAIAAgAF8AVABaAE4AYQBtAGUAcwAsACAARgBOAC4ATgBVAEwATABJAEYAWQAoAEMASABPAE8AUwBFAEMATwBMAFMAKABUAFoATgBhAG0AZQAsACAAMQApACkALABcAG4AIAAgACAAIAAgACAAIAAgAF8AZgByAG8AbQBZAGUAYQByACwAIABJAE4ARABFAFgAKABGAE4ALgBOAFUATABMAEkARgBZACgARgByAG8AbQBZAGUAYQByACkALAAgADEALAAgADEAKQAsAFwAbgAgACAAIAAgACAAIAAgACAAXwB0AG8AWQBlAGEAcgAsACAASQBOAEQARQBYACgARgBOAC4ATgBVAEwATABJAEYAWQAoAFQAbwBZAGUAYQByACkALAAgADEALAAgADEAKQAsAFwAbgAgACAAIAAgACAAIAAgACAASQBGACgASQBTAE4AVQBNAEIARQBSACgAXwBmAHIAbwBtAFkAZQBhAHIAKQAgACoAIABJAFMATgBVAE0AQgBFAFIAKABfAHQAbwBZAGUAYQByACkAIAAqACAAKABfAHQAbwBZAGUAYQByACAAPAAgAF8AZgByAG8AbQBZAGUAYQByACkALAAgAHsAIwBWAEEATABVAEUAIQB9ACwAXABuACAAIAAgACAAIAAgACAAIAAgACAAIAAgAEwARQBUACgAXABuACAAIAAgACAAIAAgACAAIAAgACAAIAAgACAAIAAgACAAXwBuAG8AWQBlAGEAcgBGAGkAbAB0AGUAcgAsACAASQBTAE4AVQBNAEIARQBSACgAXwBmAHIAbwBtAFkAZQBhAHIAKQAgACsAIABJAFMATgBVAE0AQgBFAFIAKABfAHQAbwBZAGUAYQByACkAIAA9ACAAMAAsAFwAbgAgACAAIAAgACAAIAAgACAAIAAgACAAIAAgACAAIAAgAF8AZgByAG8AbQBNAEoARABhAHQAZQAsACAAQwBIAFIATwBOAE8ALgBNAE8ARABJAEYASQBFAEQAXwBKAFUATABJAEEATgBfAEQAQQBUAEUAKABfAGYAcgBvAG0AWQBlAGEAcgApACwAXABuACAAIAAgACAAIAAgACAAIAAgACAAIAAgACAAIAAgACAAXwB0AG8ATQBKAEQAYQB0AGUALAAgAEkARgAoAEkAUwBOAFUATQBCAEUAUgAoAF8AdABvAFkAZQBhAHIAKQAsAFwAbgAgACAAIAAgACAAIAAgACAAIAAgACAAIAAgACAAIAAgACAAIAAgACAAQwBIAFIATwBOAE8ALgBNAE8ARABJAEYASQBFAEQAXwBKAFUATABJAEEATgBfAEQAQQBUAEUAKABfAHQAbwBZAGUAYQByACAAKwAgADEAKQAgAC0AIAAwAC4AMAAwADAAMAAwADEALABcAG4AIAAgACAAIAAgACAAIAAgACAAIAAgACAAIAAgACAAIAAgACAAIAAgAFwAIgBcACIAXABuACAAIAAgACAAIAAgACAAIAAgACAAIAAgACAAIAAgACAAKQAsAFwAbgAgACAAIAAgACAAIAAgACAAIAAgACAAIAAgACAAIAAgAFwAbgAgACAAIAAgACAAIAAgACAAIAAgACAAIAAgACAAIAAgAEIAWQBSAE8AVwAoAF8AVABaAE4AYQBtAGUAcwAsAFwAbgAgACAAIAAgACAAIAAgACAAIAAgACAAIAAgACAAIAAgACAAIAAgACAATABBAE0AQgBEAEEAKABfAFQAWgBOAGEAbQBlACwAXABuACAAIAAgACAAIAAgACAAIAAgACAAIAAgACAAIAAgACAAIAAgACAAIAAgACAAIAAgAEwARQBUACgAXABuACAAIAAgACAAIAAgACAAIAAgACAAIAAgACAAIAAgACAAIAAgACAAIAAgACAAIAAgACAAIAAgACAAXwBUAFoASQBuAGYAbwBzACwAIABDAEgAUgBPAE4ATwBfAEQAQQBUAEEALgBGAEkATABUAEUAUgBfAFQASQBNAEUAWgBPAE4ARQBfAEkATgBGAE8AUwAoAF8AVABaAE4AYQBtAGUALAAgAF8AZgByAG8AbQBNAEoARABhAHQAZQAsACAAXwB0AG8ATQBKAEQAYQB0AGUAKQAsAFwAbgAgACAAIAAgACAAIAAgACAAIAAgACAAIAAgACAAIAAgACAAIAAgACAAIAAgACAAIAAgACAAIAAgAEkARgAoAEEAUgBSAEEAWQBTAC4ASABfAE4AQQAoAF8AVABaAEkAbgBmAG8AcwApACwAIAB7ACMATgAvAEEAfQAsAFwAbgAgACAAIAAgACAAIAAgACAAIAAgACAAIAAgACAAIAAgACAAIAAgACAAIAAgACAAIAAgACAAIAAgACAAIAAgACAATABFAFQAKABcAG4AIAAgACAAIAAgACAAIAAgACAAIAAgACAAIAAgACAAIAAgACAAIAAgACAAIAAgACAAIAAgACAAIAAgACAAIAAgACAAIAAgACAAXwBEAEwAUwBvAGYAZgBzAGUAdAAsACAAQwBIAE8ATwBTAEUAQwBPAEwAUwAoAF8AVABaAEkAbgBmAG8AcwAsACAANQApACwAXABuACAAIAAgACAAIAAgACAAIAAgACAAIAAgACAAIAAgACAAIAAgACAAIAAgACAAIAAgACAAIAAgACAAIAAgACAAIAAgACAAIAAgAF8ARABMAFMAcgBvAHcALAAgAFgATQBBAFQAQwBIACgAMQAsACAATgAoAF8ARABMAFMAbwBmAGYAcwBlAHQAIAA8AD4AIAAwACkALAAgADAAKQAsAFwAbgAgACAAIAAgACAAIAAgACAAIAAgACAAIAAgACAAIAAgACAAIAAgACAAIAAgACAAIAAgACAAIAAgACAAIAAgACAAIAAgACAAIABJAEYAKABJAFMATgBVAE0AQgBFAFIAKABfAEQATABTAHIAbwB3ACkALAAgAFQAUgBVAEUALABcAG4AIAAgACAAIAAgACAAIAAgACAAIAAgACAAIAAgACAAIAAgACAAIAAgACAAIAAgACAAIAAgACAAIAAgACAAIAAgACAAIAAgACAAIAAgACAAIABMAEUAVAAoAFwAbgAgACAAIAAgACAAIAAgACAAIAAgACAAIAAgACAAIAAgACAAIAAgACAAIAAgACAAIAAgACAAIAAgACAAIAAgACAAIAAgACAAIAAgACAAIAAgACAAIAAgACAAXwBUAFoAUgB1AGwAZQBOAGEAbQBlAHMALAAgAEMASABPAE8AUwBFAEMATwBMAFMAKABfAFQAWgBJAG4AZgBvAHMALAAgADEAMAApACwAXABuACAAIAAgACAAIAAgACAAIAAgACAAIAAgACAAIAAgACAAIAAgACAAIAAgACAAIAAgACAAIAAgACAAIAAgACAAIAAgACAAIAAgACAAIAAgACAAIAAgACAAIABfAGYAVABaAFIAdQBsAGUATgBhAG0AZQBzACwAIABVAE4ASQBRAFUARQAoAEYASQBMAFQARQBSACgAXwBUAFoAUgB1AGwAZQBOAGEAbQBlAHMALAAgAF8AVABaAFIAdQBsAGUATgBhAG0AZQBzACAAPAA+ACAAXAAiAFwAIgAsACAAewAjAE4ALwBBAH0AKQApACwAXABuACAAIAAgACAAIAAgACAAIAAgACAAIAAgACAAIAAgACAAIAAgACAAIAAgACAAIAAgACAAIAAgACAAIAAgACAAIAAgACAAIAAgACAAIAAgACAAIAAgACAAIABJAEYAKABBAFIAUgBBAFkAUwAuAEgAXwBOAEEAKABfAGYAVABaAFIAdQBsAGUATgBhAG0AZQBzACkALAAgAEYAQQBMAFMARQAsAFwAbgAgACAAIAAgACAAIAAgACAAIAAgACAAIAAgACAAIAAgACAAIAAgACAAIAAgACAAIAAgACAAIAAgACAAIAAgACAAIAAgACAAIAAgACAAIAAgACAAIAAgACAAIAAgACAAIABJAEYAKABfAG4AbwBZAGUAYQByAEYAaQBsAHQAZQByACwAIABUAFIAVQBFACwAXABuACAAIAAgACA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AgACAAIAAgAF8AVABaAFIAdQBsAGUAcwAsACAAQwBIAFIATwBOAE8AXwBEAEEAVABBAC4ARgBJAEwAVABFAFIAXwBUAEkATQBFAFoATwBOAEUAXwBSAFUATABFAFMAKABfAGYAVABaAFIAdQBsAGUATgBhAG0AZQBzACwAIABfAGYAcgBvAG0AWQBlAGEAcgAsACAAXwB0AG8AWQBlAGEAcgApACwAXABuACAAIAAgACAAIAAgACAAIAAgACAAIAAgACAAIAAgACAAIAAgACAAIAAgACAAIAAgACAAIAAgACAAIAAgACAAIAAgACAAIAAgACAAIAAgACAAIAAgACAAIAAgACAAIAAgACAAIAAgACAAIAAgACAAIABOAE8AVAAoAEEAUgBSAEEAWQBTAC4ASABfAE4AQQAoAF8AVABaAFIAdQBsAGUAcwApACkAXABuACAAIAAgACAAIAAgACAAIAAgACAAIAAgACAAIAAgACAAIAAgACAAIAAgACAAIAAgACAAIAAgACAAIAAgACAAIAAgACAAIAAgACAAIAAgACAAIAAgACAAIAAgACAAIAAgACAAIAAgACAAKQBcAG4AIAAgACAAIAAgACAAIAAgACAAIAAgACAAIAAgACAAIAAgACAAIAAgACAAIAAgACAAIAAgACAAIAAgACAAIAAgACAAIAAgACAAIAAgACAAIAAgACAAIAAgACAAIAAgACAAKQ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SQBNAEUAWgBPAE4ARQBfAEYATwBMAEwATwBXAEkATgBHAF8ARABMAFMAXABuAFwAbgBSAGUAdAB1AHIAbgBzACAAdAByAHUAZQAgAGkAZgAgAHQAaABlACAAdABpAG0AZQB6AG8AbgBlACAAaQBzACAAbwBiAHMAZQByAHYAaQBuAGcAIABkAGEAeQBsAGkAZwBoAHQAIABzAGEAdgBpAG4AZwBzACAAYQB0ACAAdABoAGUAIABzAHAAZQBjAGkAZgBpAGUAZAAgAE0ASgBEAGEAdABlACAAbwByACAAYQBuAHkAIABmAHUAdAB1AHIAZQAgAGQAYQB0AGUALgBcAG4AXABuAEEAcgByAGEAeQAgAGMAbwBtAHAAYQB0AGkAYgBsAGUAOgAgAE0ASgBEAGEAdABl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IAB8ACAAZABlAGMAaQBtAGEAbAAgAHwAIABNAG8AZABpAGYAaQBlAGQAIABKAHUAbABpAGEAbgAgAEQAYQB0AGUALgBcAG4AVABaAE4AYQBtAGUAIAB8ACAAdABlAHgAdAAgACAAIAAgAHwAIABUAFoAIABEAGEAdABhAGIAYQBzAGUAIABkAGUAZgBpAG4AZQBkACAAdABpAG0AZQB6AG8AbgBlACAAbgBhAG0AZQAuAFwAbgBbAEsAaQBuAGQAXQAgAHwAIABpAG4AdABlAGcAZQByACAAfAAgAFMAbwB1AHIAYwBlACAAdABpAG0AZQAgAHoAbwBuAGUAIABrAGkAbgBkACAAZgBvAHIAIABNAEoARABhAHQAZQBcAG4AIAAgACAAIAAgACAAIAB8ACAAWwAwACwAMQAsADIAXQAgAHwAIAAgACAAMAAgADoAIABMAG8AYwBhAGwAIABvAGIAcwBlAHIAdgBlAGQAIAB0AGkAbQBlACAAKABpAG4AYwBsAHUAZABlAHMAIABkAGEAeQBsAGkAZwBoAHQAIABzAGEAdgBpAG4AZwBzACkAXABuACAAIAAgACAAIAAgACAAfAAgACAAIAAgACAAIAAgACAAIAB8ACAAIAAgADEAIAA6ACAATABvAGMAYQBsACAAcwB0AGEAbgBkAGEAcgBkACAAdABpAG0AZQAgACgAZABvAGUAcwAgAG4AbwB0ACAAaQBuAGMAbAB1AGQAZQAgAGQAYQB5AGwAaQBnAGgAdAAgAHMAYQB2AGkAbgBnAHMAKQBcAG4AIAAgACAAIAAgACAAIAB8ACAAIAAgACAAIAAgACAAIAAgAHwAIAAgACAAMgAgADoAIABVAFQAQwAgACgAVQBuAGkAdgBlAHIAcwBhAGwAIABUAGkAbQBlACAAQwBvAG8AcgBkAGkAbgBhAHQAZQBkACk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QASQBNAEUAWgBPAE4ARQBfAEYATwBMAEwATwBXAEkATgBHAF8ARABMAFMAIAA9ACAATABBAE0AQgBEAEEAKABNAEoARABhAHQAZQAsACAAVABaAE4AYQBtAGUALAAgAFsASwBpAG4AZABdACwAXABuACAAIAAgACAATABFAFQAKABcAG4AIAAgACAAIAAgACAAIAAgAF8AawBpAG4AZAAsACAATABFAFQAKABcAG4AIAAgACAAIAAgACAAIAAgACAAIAAgACAAXwBrACwAIABJAE4AVAAoAEYATgAuAEMATwBFAFIAQwBFACgASQBOAEQARQBYACgASwBpAG4AZAAsACAAMQAsACAAMQApACkAKQAsAFwAbgAgACAAIAAgACAAIAAgACAAIAAgACAAIABJAEYAKABfAGsAIAA8AD0AIAAwACwAIAAwACwAXABuACAAIAAgACAAIAAgACAAIAAgACAAIAAgACAAIAAgACAASQBGACgAXwBrACAAPgA9ACAAMgAsACAAMgAsACAAXwBrACkAXABuACAAIAAgACAAIAAgACAAIAAgACAAIAAgACkAXABuACAAIAAgACAAIAAgACAAIAApACwAXABuAFwAbgAgACAAIAAgACAAIAAgACAAXwBUAFoAbwBuAGUAcwAsACAAQwBIAFIATwBOAE8AXwBEAEEAVABBAC4AVABJAE0ARQBaAE8ATgBFAF8ASQBOAEYATwBTACgASQBOAEQARQBYACgAVABaAE4AYQBtAGUALAAgADEALAAgADEAKQApACwAXABuACAAIAAgACAAIAAgACAAIABJAEYAKABBAFIAUgBBAFkAUwAuAEgAXwBOAEEAKABfAFQAWgBvAG4AZQBzACkALAAgAHsAIwBOAC8AQQB9ACAAKgAgAFMARQBRAFUARQBOAEMARQAoAFIATwBXAFMAKABNAEoARABhAHQAZQApACkALABcAG4AIAAgACAAIAAgACAAIAAgACAAIAAgACAATABFAFQAKABcAG4AIAAgACAAIAAgACAAIAAgACAAIAAgACAAIAAgACAAIABmAG4ARgBvAGwAbABvAHcAaQBuAGcAVABaAG8AbgBlAEgAYQBzAEQATABTAG8AZgBmAHMAZQB0ACwAIABMAEEATQBCAEQAQQAoAFQAWgBvAG4AZQBFAGYAZgBlAGMAdABpAHYAZQBJAGQAeAAsAFwAbgAgACAAIAAgACAAIAAgACAAIAAgACAAIAAgACAAIAAgACAAIAAgACAATABFAFQAKABcAG4AIAAgACAAIAAgACAAIAAgACAAIAAgACAAIAAgACAAIAAgACAAIAAgACAAIAAgACAAXwBpAGQAeAAsACAAUwBFAFEAVQBFAE4AQwBFACgAUgBPAFcAUwAoAF8AVABaAG8AbgBlAHMAKQApACwAXABuACAAIAAgACAAIAAgACAAIAAgACAAIAAgACAAIAAgACAAIAAgACAAIAAgACAAIAAgAF8AaABhAHMARABMAFMALAAgAE4AKAAoAF8AaQBkAHgAIAA+AD0AIABUAFoAbwBuAGUARQBmAGYAZQBjAHQAaQB2AGUASQBkAHgAKQAgACoAIAAoAEMASABPAE8AUwBFAEMATwBMAFMAKABfAFQAWgBvAG4AZQBzACwAIAA1ACkAIAA8AD4AIAAwACkAIAA8AD4AIAAwACkALABcAG4AIAAgACAAIAAgACAAIAAgACAAIAAgACAAIAAgACAAIAAgACAAIAAgACAAIAAgACAATgBPAFQAKABJAFMATgBBACgAWABNAEEAVABDAEgAKAAxACwAIABfAGgAYQBzAEQATABTACwAIAAwACwAIAAxACkAKQApAFwAbgAgACAAIAAgACAAIAAgACAAIAAgACAAIAAgACAAIAAgACAAIAAgACAAKQBcAG4AIAAgACAAIAAgACAAIAAgACAAIAAgACAAIAAgACAAIAApACwAXABuAFwAbgAgACAAIAAgACAAIAAgACAAIAAgACAAIAAgACAAIAAgAGYAbgBGAHUAdAB1AHIAZQBUAFoAbwBuAGUASABhAHMAUgB1AGwAZQBzACwAIABMAEEATQBCAEQAQQAoAFQAWgBvAG4AZQBFAGYAZgBlAGMAdABpAHYAZQBJAGQAeAAsAFwAbgAgACAAIAAgACAAIAAgACAAIAAgACAAIAAgACAAIAAgACAAIAAgACAATABFAFQAKABcAG4AIAAgACAAIAAgACAAIAAgACAAIAAgACAAIAAgACAAIAAgACAAIAAgACAAIAAgACAAXwBpAGQAeAAsACAAUwBFAFEAVQBFAE4AQwBFACgAUgBPAFcAUwAoAF8AVABaAG8AbgBlAHMAKQApACwAXABuACAAIAAgACAAIAAgACAAIAAgACAAIAAgACAAIAAgACAAIAAgACAAIAAgACAAIAAgAF8AaABhAHMAUgB1AGwAZQBzACwAIABOACgAKABfAGkAZAB4ACAAPgAgAFQAWgBvAG4AZQBFAGYAZgBlAGMAdABpAHYAZQBJAGQAeAApACAAKgAgACgAQwBIAE8ATwBTAEUAQwBPAEwAUwAoAF8AVABaAG8AbgBlAHMALAAgADEAMAApACAAPAA+ACAAXAAiAFwAIgApACAAPAA+ACAAMAApACwAXABuACAAIAAgACAAIAAgACAAIAAgACAAIAAgACAAIAAgACAAIAAgACAAIAAgACAAIAAgAE4ATwBUACgASQBTAE4AQQAoAFgATQBBAFQAQwBIACgAMQAsACAAXwBoAGEAcwBSAHUAbABlAHMALAAgADAALAAgADEAKQApACkAXABuACAAIAAgACAAIAAgACAAIAAgACAAIAAgACAAIAAgACAAIAAgACAAIAApAFwAbgAgACAAIAAgACAAIAAgACAAIAAgACAAIAAgACAAIAAgACkALABcAG4AXABuACAAIAAgACAAIAAgACAAIAAgACAAIAAgACAAIAAgACAAZgBuAEYAbwBsAGwAbwB3AGkAbgBnAEQATABTAGkAbgBUAFoAbwBuAGUALAAgAEwAQQBNAEIARABBACgAVABaAG8AbgBlAEUAZgBmAGUAYwB0AGkAdgBlAEkAZAB4ACwAXABuACAAIAAgACAAIAAgACAAIAAgACAAIAAgACAAIAAgACAAIAAgACAAIABMAEUAVAAoAFwAbgAgACAAIAAgACAAIAAgACAAIAAgACAAIAAgACAAIAAgACAAIAAgACAAIAAgACAAIABfAFQAWgBvAG4AZQBFAGYAZgBlAGMAdABpAHYAZQAsACAAQwBIAE8ATwBTAEUAUgBPAFcAUwAoAF8AVABaAG8AbgBlAHMALAAgAFQAWgBvAG4AZQBFAGYAZgBlAGMAdABpAHYAZQBJAGQAeAApACwAXABuACAAIAAgACAAIAAgACAAIAAgACAAIAAgACAAIAAgACAAIAAgACAAIAAgACAAIAAgAF8AcgB1AGwAZQBOAGEAbQBlACwAIABDAEgATwBPAFMARQBDAE8ATABTACgAXwBUAFoAbwBuAGUARQBmAGYAZQBjAHQAaQB2AGUALAAgADEAMAApACwAXABuACAAIAAgACAAIAAgACAAIAAgACAAIAAgACAAIAAgACAAIAAgACAAIAAgACAAIAAgAEkARgAoAF8AcgB1AGwAZQBOAGEAbQBlACAAPQAgAFwAIgBcACIALAAgAEYAQQBMAFMARQAsAFwAbgAgACAAIAAgACAAIAAgACAAIAAgACAAIAAgACAAIAAgACAAIAAgACAAIAAgACAAIAAgACAAIAAgAEwARQBUACgAXABuACAAIAAgACAAIAAgACAAIAAgACAAIAAgACAAIAAgACAAIAAgACAAIAAgACAAIAAgACAAIAAgACAAIAAgACAAIABfAGwAbwBjAGEAbABNAEoARABhAHQAZQAsACAATQBKAEQAYQB0AGUAIAArACAASQBGACgAXwBrAGkAbgBkACAAPQAgADIALAAgAEMASABPAE8AUwBFAEMATwBMAFMAKABfAFQAWgBvAG4AZQBFAGYAZgBlAGMAdABpAHYAZQAsACAANQApACwAIAAwACkALABcAG4AIAAgACAAIAAgACAAIAAgACAAIAAgACAAIAAgACAAIAAgACAAIAAgACAAIAAgACAAIAAgACAAIAAgACAAIAAgAF8AVABaAEYAcgBvAG0ALAAgAEMASABPAE8AUwBFAEMATwBMAFMAKABfAFQAWgBvAG4AZQBFAGYAZgBlAGMAdABpAHYAZQAsACAAMgApACwAXABuACAAIAAgACAAIAAgACAAIAAgACAAIAAgACAAIAAgACAAIAAgACAAIAAgACAAIAAgACAAIAAgACAAIAAgACAAIABfAFQAWgBVAG4AdABpAGwALAAgAEMASABPAE8AUwBFAEMATwBMAFMAKABfAFQAWgBvAG4AZQBFAGYAZgBlAGMAdABpAHYAZQAsACAAMwApACwAXABuACAAIAAgACAAIAAgACAAIAAgACAAIAAgACAAIAAgACAAIAAgACAAIAAgACAAIAAgACAAIAAgACAAIAAgACAAIABfAFQAWgBGAHIAbwBtAFkAZQBhAHIALAAgAEMASABSAE8ATgBPAC4ATQBKAEQAQQBUAEUAXwBZAEUAQQBSACgAXwBUAFoARgByAG8AbQApACwAXABuACAAIAAgACAAIAAgACAAIAAgACAAIAAgACAAIAAgACAAIAAgACAAIAAgACAAIAAgACAAIAAgACAAIAAgACAAIABfAFQAWgBVAG4AdABpAGwAWQBlAGEAcgAsACAAQwBIAFIATwBOAE8ALgBNAEoARABBAFQARQBfAFkARQBBAFIAKABfAFQAWgBVAG4AdABpAGwAKQAsAFwAbgAgACAAIAAgACAAIAAgACAAIAAgACAAIAAgACAAIAAgACAAIAAgACAAIAAgACAAIAAgACAAIAAgACAAIAAgACAAXwBUAFoAUgB1AGwAZQBzACwAIABDAEgAUgBPAE4ATwBfAEQAQQBUAEEALgBUAEkATQBFAFoATwBOAEUAXwBSAFUATABFAFMAKABfAHIAdQBsAGUATgBhAG0AZQApACwAXABuACAAIAAgACAAIAAgACAAIAAgACAAIAAgACAAIAAgACAAIAAgACAAIAAgACAAIAAgACAAIAAgACAAIAAgACAAIABfAHIAdQBsAGUAUgBlAGMAdQByAHIAZQBuAGMAZQBzACwAIABfAFQAWgBfAFIAVQBMAEUAXwBBAEQASgBBAEMARQBOAFQAXwBSAEUAQwBVAFIAUgBFAE4AQwBFAFMAKABfAFQAWgBSAHUAbABlAHMALAAgAF8AbABvAGMAYQBsAE0ASgBEAGEAdABlACwAIABfAFQAWgBGAHIAbwBtAFkAZQBhAHIALAAgAF8AVABaAFUAbgB0AGkAbABZAGUAYQByACwAIAAzACkALABcAG4AIAAgACAAIAAgACAAIAAgACAAIAAgACAAIAAgACAAIAAgACAAIAAgACAAIAAgACAAIAAgACAAIAAgACAAIAAgAEkARgAoAEEAUgBSAEEAWQBTAC4ASABfAE4AQQAoAF8AcgB1AGwAZQBSAGUAYwB1AHIAcgBlAG4AYwBlAHMAKQAsACAARgBBAEwAUwBFACwAXABuACAAIAAgACAAIAAgACAAIAAgACAAIAAgACAAIAAgACAAIAAgACAAIAAgACAAIAAgACAAIAAgACAAIAAgACAAIAAgACAAIAAgAEwARQBUACgAXABuACAAIAAgACAAIAAgACAAIAAgACAAIAAgACAAIAAgACAAIAAgACAAIAAgACAAIAAgACAAIAAgACAAIAAgACAAIAAgACAAIAAgACAAIAAgACAAXwByAHUAbABlAEkAbgBzAHQAYQBuAGMAZQBzACwAIABfAFQAWgBSAFUATABFAF8ASQBOAFMAVABBAE4AQwBFAFMAKABfAFQAWgBvAG4AZQBFAGYAZgBlAGMAdABpAHYAZQAsACAAXwBUAFoAUgB1AGwAZQBzACwAIABfAHIAdQBsAGUAUgBlAGMAdQByAHIAZQBuAGMAZQBzACkALABcAG4AIAAgACAAIAAgACAAIAAgACAAIAAgACAAIAAgACAAIAAgACAAIAAgACAAIAAgACAAIAAgACAAIAAgACAAIAAgACAAIAAgACAAIAAgACAAIABfAHIAdQBsAGUAVQBuAHQAaQBsACwAIABDAEgATwBPAFMARQBDAE8ATABTACgAXwByAHUAbABlAEkAbgBzAHQAYQBuAGMAZQBzACwAIAAzACkALABcAG4AIAAgACAAIAAgACAAIAAgACAAIAAgACAAIAAgACAAIAAgACAAIAAgACAAIAAgACAAIAAgACAAIAAgACAAIAAgACAAIAAgACAAIAAgACAAIABfAEQATABTAG8AZgBmAHMAZQB0ACwAIABDAEgATwBPAFMARQBDAE8ATABTACgAXwByAHUAbABlAEkAbgBzAHQAYQBuAGMAZQBzACwAIAA0ACkALABcAG4AIAAgACAAIAAgACAAIAAgACAAIAAgACAAIAAgACAAIAAgACAAIAAgACAAIAAgACAAIAAgACAAIAAgACAAIAAgACAAIAAgACAAIAAgACAAIABfAGYAbwBsAGwAbwB3AGkAbgBnAEQATABTACwAIABOACgAKABJAFMATgBVAE0AQgBFAFIAKABfAHIAdQBsAGUAVQBuAHQAaQBsACkAIAAqACAAKABfAHIAdQBsAGUAVQBuAHQAaQBsACAAPgAgAF8AbABvAGMAYQBsAE0ASgBEAGEAdABlACkAIAAqACAAKABfAEQATABTAG8AZgBmAHMAZQB0ACAAPAA+ACAAMAApACkAIAA8AD4AIAAwACkALABcAG4AIAAgACAAIAAgACAAIAAgACAAIAAgACAAIAAgACAAIAAgACAAIAAgACAAIAAgACAAIAAgACAAIAAgACAAIAAgACAAIAAgACAAIAAgACAAIABOAE8AVAAoAEkAUwBOAEEAKABYAE0AQQBUAEMASAAoADEALAAgAF8AZgBvAGwAbABvAHcAaQBuAGcARABMAFMALAAgADAALAAgADEAKQAp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LABcAG4AXABuACAAIAAgACAAIAAgACAAIAAgACAAIAAgACAAIAAgACAAZgBuAEYAbwBsAGwAbwB3AGkAbgBnAEQATABTACwAIABMAEEATQBCAEQAQQAoAF8ATQBKAEQAYQB0AGUALABcAG4AIAAgACAAIAAgACAAIAAgACAAIAAgACAAIAAgACAAIAAgACAAIAAgAEkARgAoAEkAUwBFAFIAUgBPAFIAKABfAE0ASgBEAGEAdABlACkALAAgAF8ATQBKAEQAYQB0AGUAIAAqACAAewAxAH0ALABcAG4AIAAgACAAIAAgACAAIAAgACAAIAAgACAAIAAgACAAIAAgACAAIAAgACAAIAAgACAASQBGACgAXwBNAEoARABhAHQAZQAgAD0AIABcACIAXAAiACwAIABcACIAXAAiACwAXABuACAAIAAgACAAIAAgACAAIAAgACAAIAAgACAAIAAgACAAIAAgACAAIAAgACAAIAAgACAAIAAgACAASQBGACgATgBPAFQAKABJAFMATgBVAE0AQgBFAFIAKABfAE0ASgBEAGEAdABlACkAKQAsACAAewAjAFYAQQBMAFUARQAhAH0ALABcAG4AIAAgACAAIAAgACAAIAAgACAAIAAgACAAIAAgACAAIAAgACAAIAAgACAAIAAgACAAIAAgACAAIAAgACAAIAAgAEwARQBUACgAXABuACAAIAAgACAAIAAgACAAIAAgACAAIAAgACAAIAAgACAAIAAgACAAIAAgACAAIAAgACAAIAAgACAAIAAgACAAIAAgACAAIAAgAF8AVABaAG8AbgBlAEUAZgBmAGUAYwB0AGkAdgBlAEkAZAB4ACwAIABfAFQAWgBPAE4ARQBfAEUARgBGAEUAQwBUAEkAVgBFAF8ASQBEAFgAKABfAFQAWgBvAG4AZQBzACwAIABfAE0ASgBEAGEAdABlACwAIABfAGsAaQBuAGQAKQAsAFwAbgAgACAAIAAgACAAIAAgACAAIAAgACAAIAAgACAAIAAgACAAIAAgACAAIAAgACAAIAAgACAAIAAgACAAIAAgACAAIAAgACAAIABJAEYAKABJAFMATgBBACgAXwBUAFoAbwBuAGUARQBmAGYAZQBjAHQAaQB2AGUASQBkAHgAKQAsACAAewAjAE4ALwBBAH0ALABcAG4AIAAgACAAIAAgACAAIAAgACAAIAAgACAAIAAgACAAIAAgACAAIAAgACAAIAAgACAAIAAgACAAIAAgACAAIAAgACAAIAAgACAAIAAgACAAIABJAEYAKABmAG4ARgBvAGwAbABvAHcAaQBuAGcAVABaAG8AbgBlAEgAYQBzAEQATABTAG8AZgBmAHMAZQB0ACgAXwBUAFoAbwBuAGUARQBmAGYAZQBjAHQAaQB2AGUASQBkAHgAKQAsACAAVABSAFUARQAsAFwAbgAgACAAIAAgACAAIAAgACAAIAAgACAAIAAgACAAIAAgACAAIAAgACAAIAAgACAAIAAgACAAIAAgACAAIAAgACAAIAAgACAAIAAgACAAIAAgACAAIAAgACAASQBGACgAZgBuAEYAdQB0AHUAcgBlAFQAWgBvAG4AZQBIAGEAcwBSAHUAbABlAHMAKABfAFQAWgBvAG4AZQBFAGYAZgBlAGMAdABpAHYAZQBJAGQAeAApACwAIABUAFIAVQBFACwAXABuACAAIAAgACAAIAAgACAAIAAgACAAIAAgACAAIAAgACAAIAAgACAAIAAgACAAIAAgACAAIAAgACAAIAAgACAAIAAgACAAIAAgACAAIAAgACAAIAAgACAAIAAgACAAIAAgAGYAbgBGAG8AbABsAG8AdwBpAG4AZwBEAEwAUwBpAG4AVABaAG8AbgBlACgAXwBUAFoAbwBuAGUARQBmAGYAZQBjAHQAaQB2AGUASQBkAHgAKQ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AsAFwAbgBcAG4AIAAgACAAIAAgACAAIAAgACAAIAAgACAAIAAgACAAIABfAE0ASgBEAGEAdABlAHMALAAgAEMASABPAE8AUwBFAEMATwBMAFMAKABGAE4ALgBOAFUATABMAEkARgBZACgATQBKAEQAYQB0AGUAKQAsACAAMQApACwAXABuACAAIAAgACAAIAAgACAAIAAgACAAIAAgACAAIAAgACAAQgBZAFIATwBXACgAXwBNAEoARABhAHQAZQBzACwAXABuACAAIAAgACAAIAAgACAAIAAgACAAIAAgACAAIAAgACAAIAAgACAAIABMAEEATQBCAEQAQQAoAF8ATQBKAEQAYQB0AGUALABcAG4AIAAgACAAIAAgACAAIAAgACAAIAAgACAAIAAgACAAIAAgACAAIAAgACAAIAAgACAAZgBuAEYAbwBsAGwAbwB3AGkAbgBnAEQATABTACgAXwBNAEoARABhAHQAZQApAFwAbgAgACAAIAAgACAAIAAgACAAIAAgACAAIAAgACAAIAAgACAAIAAgACAAKQBcAG4AIAAgACAAIAAgACAAIAAgACAAIAAgACAAIAAgACAAIAApAFwAbgAgACAAIAAgACAAIAAgACAAIAAgACAAIAApAFwAbgAgACAAIAAgACAAIAAgACAAKQBcAG4AIAAgACAAIAApAFwAbgApADsAIA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EkATQBFAFoATwBOAEUAXwBQAFIARQBWAEkATwBVAFMAXwBDAEgAQQBOAEcARQBcAG4AXABuAFIAZQB0AHUAcgBuAHMAIAB0AHIAdQBlACAAaQBmACAAdABoAGUAIAB0AGkAbQBlAHoAbwBuAGUAIABpAHMAIABvAGIAcwBlAHIAdgBpAG4AZwAgAGQAYQB5AGwAaQBnAGgAdAAgAHMAYQB2AGkAbgBnAHMAIABhAHQAIAB0AGgAZQAgAHMAcABlAGMAaQBmAGkAZQBkACAATQBKAEQAYQB0AGUAIABvAHIAIABhAG4AeQAgAGYAdQB0AHUAcgBlACAAZABhAHQAZQAuAFwAbgBcAG4AQQByAHIAYQB5ACAAYwBvAG0AcABhAHQAaQBiAGwAZQA6ACAATQBKAEQAYQB0AGU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AgAHwAIABkAGUAYwBpAG0AYQBsACAAfAAgAE0AbwBkAGkAZgBpAGUAZAAgAEoAdQBsAGkAYQBuACAARABhAHQAZQAuAFwAbgBUAFoATgBhAG0AZQAgAHwAIAB0AGUAeAB0ACAAIAAgACAAfAAgAFQAWgAgAEQAYQB0AGEAYgBhAHMAZQAgAGQAZQBmAGkAbgBlAGQAIAB0AGkAbQBlAHoAbwBuAGUAIABuAGEAbQBlAC4AXABuAFsASwBpAG4AZABdACAAfAAgAGkAbgB0AGUAZwBlAHIAIAB8ACAAUwBvAHUAcgBjAGUAIAB0AGkAbQBlACAAegBvAG4AZQAgAGsAaQBuAGQAIABmAG8AcgAgAE0ASgBEAGEAdABlAFwAbgAgACAAIAAgACAAIAAgAHwAIABbADAALAAxACwAMgBdACAAfAAgACAAIAAwACAAOgAgAEwAbwBjAGEAbAAgAG8AYgBzAGUAcgB2AGUAZAAgAHQAaQBtAGUAIAAoAGkAbgBjAGwAdQBkAGUAcwAgAGQAYQB5AGwAaQBnAGgAdAAgAHMAYQB2AGkAbgBnAHMAKQBcAG4AIAAgACAAIAAgACAAIAB8ACAAIAAgACAAIAAgACAAIAAgAHwAIAAgACAAMQAgADoAIABMAG8AYwBhAGwAIABzAHQAYQBuAGQAYQByAGQAIAB0AGkAbQBlACAAKABkAG8AZQBzACAAbgBvAHQAIABpAG4AYwBsAHUAZABlACAAZABhAHkAbABpAGcAaAB0ACAAcwBhAHYAaQBuAGcAcwApAFwAbgAgACAAIAAgACAAIAAgAHwAIAAgACAAIAAgACAAIAAgACAAfAAgACAAIAAyACAAOgAgAFUAVABDACAAKABVAG4AaQB2AGUAcgBzAGEAbAAgAFQAaQBtAGUAIABDAG8AbwByAGQAaQBuAGEAdABlAGQAK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ABJAE0ARQBaAE8ATgBFAF8AUABSAEUAVgBJAE8AVQBTAF8AQwBIAEEATgBHAEUAIAA9ACAATABBAE0AQgBEAEEAKABNAEoARABhAHQAZQAsACAAVABaAE4AYQBtAGUALAAgAFsASwBpAG4AZABdACwAIABbAEEAbgB5AEMAaABhAG4AZwBlAF0ALABcAG4AIAAgACAAIABMAEUAVAAoAFwAbgAgACAAIAAgACAAIAAgACAAXwBUAFoAbwBuAGUAcwAsACAAQwBIAFIATwBOAE8AXwBEAEEAVABBAC4AVABJAE0ARQBaAE8ATgBFAF8ASQBOAEYATwBTACgASQBOAEQARQBYACgAVABaAE4AYQBtAGUALAAgADEALAAgADEAKQApACwAXABuACAAIAAgACAAIAAgACAAIABJAEYAKABBAFIAUgBBAFkAUwAuAEgAXwBOAEEAKABfAFQAWgBvAG4AZQBzACkALAAgAHsAIwBOAC8AQQB9ACAAKgAgAFMARQBRAFUARQBOAEMARQAoAFIATwBXAFMAKABNAEoARABhAHQAZQApACkALABcAG4AIAAgACAAIAAgACAAIAAgACAAIAAgACAATABFAFQAKABcAG4AIAAgACAAIAAgACAAIAAgACAAIAAgACAAIAAgACAAIABfAE0ASgBEAGEAdABlAHMALAAgAEYATgAuAE4AVQBMAEwASQBGAFkAKABDAEgATwBPAFMARQBDAE8ATABTACgATQBKAEQAYQB0AGUALAAgADEAIAApACkALABcAG4AIAAgACAAIAAgACAAIAAgACAAIAAgACAAIAAgACAAIABfAGsAaQBuAGQALAAgAEwARQBUACgAXABuACAAIAAgACAAIAAgACAAIAAgACAAIAAgACAAIAAgACAAIAAgACAAIABfAGsALAAgAEkATgBUACgASQBOAEQARQBYACgARgBOAC4AQwBPAEUAUgBDAEUAKABLAGkAbgBkACkALAAgADEALAAgADEAKQApACwAXABuACAAIAAgACAAIAAgACAAIAAgACAAIAAgACAAIAAgACAAIAAgACAAIABJAEYAKABfAGsAIAA8AD0AIAAwACwAIAAwACwAXABuACAAIAAgACAAIAAgACAAIAAgACAAIAAgACAAIAAgACAAIAAgACAAIAAgACAAIAAgAEkARgAoAF8AawAgAD4APQAgADIALAAgADIALAAgAF8AawApAFwAbgAgACAAIAAgACAAIAAgACAAIAAgACAAIAAgACAAIAAgACAAIAAgACAAKQBcAG4AIAAgACAAIAAgACAAIAAgACAAIAAgACAAIAAgACAAIAApACwAXABuACAAIAAgACAAIAAgACAAIAAgACAAIAAgACAAIAAgACAAXwBhAG4AeQBDAGgAYQBuAGcAZQAsACAASQBOAEQARQBYACgARgBOAC4AQwBPAEUAUgBDAEUAKABBAG4AeQBDAGgAYQBuAGcAZQApACwAIAAxACAALAAxACkAIAA8AD4AIAAwACwAXABuAFwAbgAgACAAIAAgACAAIAAgACAAIAAgACAAIAAgACAAIAAgAGYAbgBQAHIAZQB2AGkAbwB1AHMAQwBoAGEAbgBnAGUALAAgAEwAQQBNAEIARABBACgAXwBNAEoARABhAHQAZQAsAFwAbgAgACAAIAAgACAAIAAgACAAIAAgACAAIAAgACAAIAAgACAAIAAgACAASQBGACgASQBTAEUAUgBSAE8AUgAoAF8ATQBKAEQAYQB0AGUAKQAsACAAXwBNAEoARABhAHQAZQAgACoAIAB7ADEAfQAsAFwAbgAgACAAIAAgACAAIAAgACAAIAAgACAAIAAgACAAIAAgACAAIAAgACAAIAAgACAAIABJAEYAKABfAE0ASgBEAGEAdABlACAAPQAgAFwAIgBcACIALAAgAFwAIgBcACIALABcAG4AIAAgACAAIAAgACAAIAAgACAAIAAgACAAIAAgACAAIAAgACAAIAAgACAAIAAgACAAIAAgACAAIABJAEYAKABOAE8AVAAoAEkAUwBOAFUATQBCAEUAUgAoAF8ATQBKAEQAYQB0AGUAKQApACwAIAB7ACMAVgBBAEwAVQBFACEAfQAsAFwAbgAgACAAIAAgACAAIAAgACAAIAAgACAAIAAgACAAIAAgACAAIAAgACAAIAAgACAAIAAgACAAIAAgACAAIAAgACAAXwBUAFoAXwBQAFIARQBWAEkATwBVAFMAXwBJAE4AUwBUAEEATgBDAEUAKABfAFQAWgBvAG4AZQBzACwAIABfAE0ASgBEAGEAdABlACwAIABfAGsAaQBuAGQALAAgAF8AYQBuAHkAQwBoAGEAbgBnAGUAKQBcAG4AIAAgACAAIAAgACAAIAAgACAAIAAgACAAIAAgACAAIAAgACAAIAAgACAAIAAgACAAIAAgACAAIAApAFwAbgAgACAAIAAgACAAIAAgACAAIAAgACAAIAAgACAAIAAgACAAIAAgACAAIAAgACAAIAApAFwAbgAgACAAIAAgACAAIAAgACAAIAAgACAAIAAgACAAIAAgACAAIAAgACAAKQBcAG4AIAAgACAAIAAgACAAIAAgACAAIAAgACAAIAAgACAAIAApACwAXABuACAAIAAgACAAIAAgACAAIAAgACAAIAAgACAAIAAgACAAXABuACAAIAAgACAAIAAgACAAIAAgACAAIAAgACAAIAAgACAAXwBiAHkAUgBvAHcALAAgAFIARQBEAFUAQwBFACgAXAAiAFwAIgAsACAAXwBNAEoARABhAHQAZQBzACwAXABuACAAIAAgACAAIAAgACAAIAAgACAAIAAgACAAIAAgACAAIAAgACAAIABMAEEATQBCAEQAQQAoAF8AYQBjAGMALAAgAF8ATQBKAEQAYQB0AGUALABcAG4AIAAgACAAIAAgACAAIAAgACAAIAAgACAAIAAgACAAIAAgACAAIAAgACAAIAAgACAAVgBTAFQAQQBDAEsAKABcAG4AIAAgACAAIAAgACAAIAAgACAAIAAgACAAIAAgACAAIAAgACAAIAAgACAAIAAgACAAIAAgACAAIABfAGEAYwBjACwAXABuACAAIAAgACAAIAAgACAAIAAgACAAIAAgACAAIAAgACAAIAAgACAAIAAgACAAIAAgACAAIAAgACAAZgBuAFAAcgBlAHYAaQBvAHUAcwBDAGgAYQBuAGcAZQAoAF8ATQBKAEQAYQB0AGUAKQBcAG4AIAAgACAAIAAgACAAIAAgACAAIAAgACAAIAAgACAAIAAgACAAIAAgACAAIAAgACAAKQBcAG4AIAAgACAAIAAgACAAIAAgACAAIAAgACAAIAAgACAAIAAgACAAIAAgACkAXABuACAAIAAgACAAIAAgACAAIAAgACAAIAAgACAAIAAgACAAKQAsAFwAbgAgACAAIAAgACAAIAAgACAAIAAgACAAIAAgACAAIAAgAEQAUgBPAFAAKABfAGIAeQBSAG8AdwAsACAAMQApAFwAbgAgACAAIAAgACAAIAAgACAAIAAgACAAIAApAFwAbgAgACAAIAAgACAAIAAgACAAKQBcAG4AIAAgACAAIAApAFwAbgApADsAXABuAFwAbgBcAG4AXwBUAFoAXwBQAFIARQBWAEkATwBVAFMAXwBJAE4AUwBUAEEATgBDAEUAIAA9ACAATABBAE0AQgBEAEEAKABUAFoAbwBuAGUAcwAsACAATQBKAEQAYQB0AGUALAAgAEsAaQBuAGQALAAgAEEAbgB5AEMAaABhAG4AZwBlACwAIABbAFAAcgBlAEMAYQBsAGMAVABaAEkAbgBzAHQAYQBuAGMAZQBdACwAXABuACAAIAAgACAATABFAFQAKABcAG4AIAAgACAAIAAgACAAIAAgAF8AdABoAGkAcwBUAFoASQBuAHMAdABhAG4AYwBlACwAIABJAEYAKABOAE8AVAAoAEkAUwBPAE0ASQBUAFQARQBEACgAUAByAGUAQwBhAGwAYwBUAFoASQBuAHMAdABhAG4AYwBlACkAKQAsACAAUAByAGUAQwBhAGwAYwBUAFoASQBuAHMAdABhAG4AYwBlACwAXABuACAAIAAgACAAIAAgACAAIAAgACAAIAAgAEwARQBUACgAXABuACAAIAAgACAAIAAgACAAIAAgACAAIAAgACAAIAAgACAAXwBUAFoAbwBuAGUARQBmAGYAZQBjAHQAaQB2AGUASQBkAHgALAAgAF8AVABaAE8ATgBFAF8ARQBGAEYARQBDAFQASQBWAEUAXwBJAEQAWAAoAFQAWgBvAG4AZQBzACwAIABNAEoARABhAHQAZQAsACAASwBpAG4AZAApACwAXABuACAAIAAgACAAIAAgACAAIAAgACAAIAAgACAAIAAgACAASQBGACgASQBTAE4AQQAoAF8AVABaAG8AbgBlAEUAZgBmAGUAYwB0AGkAdgBlAEkAZAB4ACkALAAgAHsAIwBOAC8AQQB9ACwAXABuACAAIAAgACAAIAAgACAAIAAgACAAIAAgACAAIAAgACAAIAAgACAAIABMAEUAVAAoAFwAbgAgACAAIAAgACAAIAAgACAAIAAgACAAIAAgACAAIAAgACAAIAAgACAAIAAgACAAIABfAFQAWgBvAG4AZQBFAGYAZgBlAGMAdABpAHYAZQAsACAAQwBIAE8ATwBTAEUAUgBPAFcAUwAoAFQAWgBvAG4AZQBzACwAIABfAFQAWgBvAG4AZQBFAGYAZgBlAGMAdABpAHYAZQBJAGQAeAApACwAXABuACAAIAAgACAAIAAgACAAIAAgACAAIAAgACAAIAAgACAAIAAgACAAIAAgACAAIAAgAF8AVABaAF8ASQBOAFMAVABBAE4AQwBFACgAXwBUAFoAbwBuAGUARQBmAGYAZQBjAHQAaQB2AGUASQBkAHgALAAgAF8AVABaAG8AbgBlAEUAZgBmAGUAYwB0AGkAdgBlACwAIABNAEoARABhAHQAZQAsACAASwBpAG4AZAApAFwAbgAgACAAIAAgACAAIAAgACAAIAAgACAAIAAgACAAIAAgACAAIAAgACAAKQBcAG4AIAAgACAAIAAgACAAIAAgACAAIAAgACAAIAAgACAAIAApAFwAbgAgACAAIAAgACAAIAAgACAAIAAgACAAIAApAFwAbgAgACAAIAAgACAAIAAgACAAKQAsAFwAbgAgACAAIAAgACAAIAAgACAASQBGACgAQQBSAFIAQQBZAFMALgBIAF8ATgBBACgAXwB0AGgAaQBzAFQAWgBJAG4AcwB0AGEAbgBjAGUAKQAsACAAewAjAE4ALwBBAH0ALABcAG4AIAAgACAAIAAgACAAIAAgACAAIAAgACAATABFAFQAKABcAG4AIAAgACAAIAAgACAAIAAgACAAIAAgACAAIAAgACAAIABfAGUAcwB0AGEAYgBsAGkAcwBoAGkAbgBnAFQAWgAsACAASQBGACgAQwBIAE8ATwBTAEUAQwBPAEwAUwAoAF8AdABoAGkAcwBUAFoASQBuAHMAdABhAG4AYwBlACwAIAAyACkAIAA+ACAAMQAsACAARgBBAEwAUwBFACwAXABuACAAIAAgACAAIAAgACAAIAAgACAAIAAgACAAIAAgACAAIAAgACAAIABJAEYAKABDAEgATwBPAFMARQBDAE8ATABTACgAXwB0AGgAaQBzAFQAWgBJAG4AcwB0AGEAbgBjAGUALAAgADMAKQAgAD0AIABcACIAXAAiACwAIABUAFIAVQBFACwAXABuACAAIAAgACAAIAAgACAAIAAgACAAIAAgACAAIAAgACAAIAAgACAAIAAgACAAIAAgAEMASABPAE8AUwBFAEMATwBMAFMAKABfAHQAaABpAHMAVABaAEkAbgBzAHQAYQBuAGMAZQAsACAAMwApACAAPQAgAC0AMQBcAG4AIAAgACAAIAAgACAAIAAgACAAIAAgACAAIAAgACAAIAAgACAAIAAgACkAXABuACAAIAAgACAAIAAgACAAIAAgACAAIAAgACAAIAAgACAAKQAsAFwAbgAgACAAIAAgACAAIAAgACAAIAAgACAAIAAgACAAIAAgAFwAbgAgACAAIAAgACAAIAAgACAAIAAgACAAIAAgACAAIAAgAEkARgAoAF8AZQBzAHQAYQBiAGwAaQBzAGgAaQBuAGcAVABaACwAIABfAHQAaABpAHMAVABaAEkAbgBzAHQAYQBuAGMAZQAsAFwAbgAgACAAIAAgACAAIAAgACAAIAAgACAAIAAgACAAIAAgACAAIAAgACAATABFAFQAKABcAG4AIAAgACAAIAAgACAAIAAgACAAIAAgACAAIAAgACAAIAAgACAAIAAgACAAIAAgACAAXwBkAGUAbAB0AGEAUAByAGUAdgAsACAATgAoAEMASABPAE8AUwBFAEMATwBMAFMAKABfAHQAaABpAHMAVABaAEkAbgBzAHQAYQBuAGMAZQAsACAAMQAwACkAKQAgACsAIABOACgAQwBIAE8ATwBTAEUAQwBPAEwAUwAoAF8AdABoAGkAcwBUAFoASQBuAHMAdABhAG4AYwBlACwAIAAxADEAKQApACwAXABuACAAIAAgACAAIAAgACAAIAAgACAAIAAgACAAIAAgACAAIAAgACAAIAAgACAAIAAgAEkARgAoAF8AZABlAGwAdABhAFAAcgBlAHYAIAA8AD4AIAAwACwAIABfAHQAaABpAHMAVABaAEkAbgBzAHQAYQBuAGMAZQAsAFwAbgAgACAAIAAgACAAIAAgACAAIAAgACAAIAAgACAAIAAgACAAIAAgACAAIAAgACAAIAAgACAAIAAgAEwARQBUACgAXABuACAAIAAgACAAIAAgACAAIAAgACAAIAAgACAAIAAgACAAIAAgACAAIAAgACAAIAAgACAAIAAgACAAIAAgACAAIABfAHAAcgBlAHYAVABaAE0ASgBEAGEAdABlACwAIABDAEgATwBPAFMARQBDAE8ATABTACgAXwB0AGgAaQBzAFQAWgBJAG4AcwB0AGEAbgBjAGUALAAgADYAKQAgAC0AIABfAGQAZQBsAHQAYQBQAHIAZQB2ACAALQAgADAALgAwADAAMAAwADEALABcAG4AIAAgACAAIAAgACAAIAAgACAAIAAgACAAIAAgACAAIAAgACAAIAAgACAAIAAgACAAIAAgACAAIAAgACAAIAAgAEkARgAoAE4ATwBUACgAQQBuAHkAQwBoAGEAbgBnAGUAKQAsACAAXwBUAFoAXwBQAFIARQBWAEkATwBVAFMAXwBJAE4AUwBUAEEATgBDAEUAKABUAFoAbwBuAGUAcwAsACAAXwBwAHIAZQB2AFQAWgBNAEoARABhAHQAZQAsACAAMAAsACAARgBBAEwAUwBFACkALABcAG4AIAAgACAAIAAgACAAIAAgACAAIAAgACAAIAAgACAAIAAgACAAIAAgACAAIAAgACAAIAAgACAAIAAgACAAIAAgACAAIAAgACAATABFAFQAKABcAG4AIAAgACAAIAAgACAAIAAgACAAIAAgACAAIAAgACAAIAAgACAAIAAgACAAIAAgACAAIAAgACAAIAAgACAAIAAgACAAIAAgACAAIAAgACAAIABfAHAAcgBlAHYAVABaAG8AbgBlAEUAZgBmAGUAYwB0AGkAdgBlAEkAZAB4ACwAIABfAFQAWgBPAE4ARQBfAEUARgBGAEUAQwBUAEkAVgBFAF8ASQBEAFgAKABUAFoAbwBuAGUAcwAsACAAXwBwAHIAZQB2AFQAWgBNAEoARABhAHQAZQAsACAAMAApACwAXABuACAAIAAgACAAIAAgACAAIAAgACAAIAAgACAAIAAgACAAIAAgACAAIAAgACAAIAAgACAAIAAgACAAIAAgACAAIAAgACAAIAAgACAAIAAgACAASQBGACgASQBTAE4AQQAoAF8AcAByAGUAdgBUAFoAbwBuAGUARQBmAGYAZQBjAHQAaQB2AGUASQBkAHgAKQAsACAAewAjAE4ALwBBAH0ALABcAG4AIAAgACAAIAAgACAAIAAgACAAIAAgACAAIAAgACAAIAAgACAAIAAgACAAIAAgACAAIAAgACAAIAAgACAAIAAgACAAIAAgACAAIAAgACAAIAAgACAAIAAgAEwARQBUACgAXABuACAAIAAgACAAIAAgACAAIAAgACAAIAAgACAAIAAgACAAIAAgACAAIAAgACAAIAAgACAAIAAgACAAIAAgACAAIAAgACAAIAAgACAAIAAgACAAIAAgACAAIAAgACAAIAAgAF8AcAByAGUAdgBUAFoAbwBuAGUARQBmAGYAZQBjAHQAaQB2AGUALAAgAEMASABPAE8AUwBFAFIATwBXAFMAKABUAFoAbwBuAGUAcwAsACAAXwBwAHIAZQB2AFQAWgBvAG4AZQBFAGYAZgBlAGMAdABpAHYAZQBJAGQAeAApACwAXABuACAAIAAgACAAIAAgACAAIAAgACAAIAAgACAAIAAgACAAIAAgACAAIAAgACAAIAAgACAAIAAgACAAIAAgACAAIAAgACAAIAAgACAAIAAgACAAIAAgACAAIAAgACAAIAAgAF8AcAByAGUAdgBUAFoASQBuAHMAdABhAG4AYwBlACwAIABfAFQAWgBfAEkATgBTAFQAQQBOAEMARQAoAF8AcAByAGUAdgBUAFoAbwBuAGUARQBmAGYAZQBjAHQAaQB2AGUASQBkAHgALAAgAF8AcAByAGUAdgBUAFoAbwBuAGUARQBmAGYAZQBjAHQAaQB2AGUALAAgAF8AcAByAGUAdgBUAFoATQBKAEQAYQB0AGUALAAgADAAKQAsAFwAbgAgACAAIAAgACAAIAAgACAAIAAgACAAIAAgACAAIAAgACAAIAAgACAAIAAgACAAIAAgACAAIAAgACAAIAAgACAAIAAgACAAIAAgACAAIAAgACAAIAAgACAAIAAgACAAIABJAEYAKABBAFIAUgBBAFkAUwAuAEgAXwBOAEEAKABfAHAAcgBlAHYAVABaAEkAbgBzAHQAYQBuAGMAZQApACwAIAB7ACMATgAvAEEAfQAsAFwAbgAgACAAIAAgACAAIAAgACAAIAAgACAAIAAgACAAIAAgACAAIAAgACAAIAAgACAAIAAgACAAIAAgACAAIAAgACAAIAAgACAAIAAgACAAIAAgACAAIAAgACAAIAAgACAAIAAgACAAIAAgAEkARgAoAEMASABPAE8AUwBFAEMATwBMAFMAKABfAHQAaABpAHMAVABaAEkAbgBzAHQAYQBuAGMAZQAsACAAMQA2ACkAIAA8AD4AIABDAEgATwBPAFMARQBDAE8ATABTACgAXwBwAHIAZQB2AFQAWgBJAG4AcwB0AGEAbgBjAGUALAAgADEANgApACwAIABfAHQAaABpAHMAVABaAEkAbgBzAHQAYQBuAGMAZQAsAFwAbgAgACAAIAAgACAAIAAgACAAIAAgACAAIAAgACAAIAAgACAAIAAgACAAIAAgACAAIAAgACAAIAAgACAAIAAgACAAIAAgACAAIAAgACAAIAAgACAAIAAgACAAIAAgACAAIAAgACAAIAAgACAAIAAgACAAXwBUAFoAXwBQAFIARQBWAEkATwBVAFMAXwBJAE4AUwBUAEEATgBDAEUAKABUAFoAbwBuAGUAcwAsACAAXwBwAHIAZQB2AFQAWgBNAEoARABhAHQAZQAsACAAMAAsACAAVABSAFUARQAsACAAXwBwAHIAZQB2AFQAWgBJAG4AcwB0AGEAbgBjAGUAKQBcAG4AIAAgACAAIAAgACAAIAAgACAAIAAgACAAIAAgACAAIAAgACAAIAAgACAAIAAgACAAIAAgACAAIAAgACAAIAAgACAAIAAgACAAIAAgACAAIAAgACAAIAAgACAAIAAgACAAIAAgACAAIAApAFwAbgAgACAAIAAgACAAIAAgACAAIAAgACAAIAAgACAAIAAgACAAIAAgACAAIAAgACAAIAAgACAAIAAgACAAIAAgACAAIAAgACAAIAAgACAAIAAgACAAIAAgACAAIAAgACAAIAAp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XABuAC8AKgBfAFQASQBNAEUAWgBPAE4ARQBfAFAAUgBFAFYASQBPAFUAUwBfAEMASABBAE4ARwBFACAAPQAgAEwAQQBNAEIARABBACgAVABaAG8AbgBlAHMALAAgAE0ASgBEAGEAdABlACwAIABLAGkAbgBkACwAXABuACAAIAAgACAALwAvACAAVABaAG8AbgBlAHMAIAB8ACAAQwBbADEAMABdAFIAWwBuAF0AIAB8ACAAVABpAG0AZQB6AG8AbgBlACAAegBvAG4AZQAgAGUAbgB0AHIAaQBlAHMAIABmAHIAbwBtACAAVABaACAAZABhAHQAYQBiAGEAcwBlACAAZgBpAGwAdABlAHIAZQBkACAAdABvACAAYQAgAHMAcABlAGMAaQBmAGkAYwAgAHQAaQBtAGUAegBvAG4AZQAgAG4AYQBtAGUAXABuACAAIAAgACAALwAvACAATQBKAEQAYQB0AGUAIAB8ACAAZABlAGMAaQBtAGEAbAAgACAAIAB8ACAATQBvAGQAaQBmAGkAZQBkACAASgB1AGwAaQBhAG4AIABEAGEAdABlAC4AXABuACAAIAAgACAALwAvACAASwBpAG4AZAAgACAAIAB8ACAAaQBuAHQAZQBnAGUAcgAgACAAIAB8ACAAUwBvAHUAcgBjAGUAIAB0AGkAbQBlACAAegBvAG4AZQAgAGsAaQBuAGQAIABmAG8AcgAgAE0ASgBEAGEAdABlAFwAbgAgACAAIAAgAC8ALwAgACAAIAAgACAAIAAgACAAfAAgAFsALQAxAC4ALgAyAF0AIAAgACAAfAAgACAAIAAwACAAOgAgAEwAbwBjAGEAbAAgAG8AYgBzAGUAcgB2AGUAZAAgAHQAaQBtAGUAIAAoAGkAbgBjAGwAdQBkAGUAcwAgAGQAYQB5AGwAaQBnAGgAdAAgAHMAYQB2AGkAbgBnAHMAKQBcAG4AIAAgACAAIAAvAC8AIAAgACAAIAAgACAAIAAgAHwAIAAgACAAIAAgACAAIAAgACAAIAAgAHwAIAAgACAAMQAgADoAIABMAG8AYwBhAGwAIABzAHQAYQBuAGQAYQByAGQAIAB0AGkAbQBlACAAKABkAG8AZQBzACAAbgBvAHQAIABpAG4AYwBsAHUAZABlACAAZABhAHkAbABpAGcAaAB0ACAAcwBhAHYAaQBuAGcAcwApAFwAbgAgACAAIAAgAC8ALwAgACAAIAAgACAAIAAgACAAfAAgACAAIAAgACAAIAAgACAAIAAgACAAfAAgACAALQAxACAAOgAgAFUAVABDACAAKABVAG4AaQB2AGUAcgBzAGEAbAAgAFQAaQBtAGUAIABDAG8AbwByAGQAaQBuAGEAdABlAGQAKQBcAG4AIAAgACAAIAAvAC8AXABuACAAIAAgACAALwAvACAATwB1AHQAcAB1AHQAIABDAFsANgBdAFwAbgAgACAAIAAgAC8ALwAgADEAIAB8ACAAaQBuAHQAZQBnAGUAcgAgAHwAIABJAG4AZABlAHgAIABvAGYAIABUAFoAUgB1AGwAZQBzAFwAbgAgACAAIAAgAC8ALwAgADIAIAB8ACAAZABlAGMAaQBtAGEAbAAgAHwAIABNAEoARABhAHQAZQAgAG8AZgAgAHAAcgBlAHYAaQBvAHUAcwAgAHQAaQBtAGUAegBvAG4AZQAgAGMAaABhAG4AZwBlAC4AXABuACAAIAAgACAALwAvACAAMwAgAHwAIABpAG4AdABlAGcAZQByACAAfAAgAFMAdABhAG4AZABhAHIAZAAgAG8AZgBmAHMAZQB0ACAAaQBuACAAbQBpAG4AdQB0AGUAcwAuAFwAbgAgACAAIAAgAC8ALwAgADQAIAB8ACAAaQBuAHQAZQBnAGUAcgAgAHwAIABEAGEAeQBsAGkAZwBoAHQAIABzAGEAdgBpAG4AZwBzACAAbwBmAGYAcwBlAHQAIABpAG4AIABtAGkAbgB1AHQAZQBzAC4AXABuACAAIAAgACAALwAvACAANQAgAHwAIAB0AGUAeAB0ACAAIAAgACAAfAAgAEMAbwBuAGQAZQBuAHMAZQBkACAAdABpAG0AZQB6AG8AbgBlACAAZABpAHMAcABsAGEAeQAgAG4AYQBtAGUALgBcAG4AIAAgACAAIAAvAC8AIAA2ACAAfAAgAHQAZQB4AHQAIAAgACAAIAB8ACAARgB1AGwAbAAgAHQAaQBtAGUAegBvAG4AZQAgAGQAaQBzAHAAbABhAHkAIABuAGEAbQBlAC4AXABuACAAIAAgACAATABFAFQAKABcAG4AIAAgACAAIAAgACAAIAAgAF8AVABaAGkAbgBzAHQAYQBuAGMAZQBJAGQAeAAsACAAXwBUAEkATQBFAFoATwBOAEUAXwBJAE4AUwBUAEEATgBDAEUAXwBJAEQAWAAoAFQAWgBvAG4AZQBzACwAIABNAEoARABhAHQAZQAsACAAKABLAGkAbgBkACAAPQAgAC0AMQApACkALABcAG4AIAAgACAAIAAgACAAIAAgAEkARgAoAEkAUwBOAEEAKABfAFQAWgBpAG4AcwB0AGEAbgBjAGUASQBkAHgAKQAsACAAewAjAE4ALwBBAH0ALABcAG4AIAAgACAAIAAgACAAIAAgACAAIAAgACAATABFAFQAKABcAG4AIAAgACAAIAAgACAAIAAgACAAIAAgACAAIAAgACAAIABfAFQAWgBpAG4AcwB0AGEAbgBjAGUALAAgAF8AVABJAE0ARQBaAE8ATgBFAF8ASQBOAFMAVABBAE4AQwBFACgAVABaAG8AbgBlAHMALAAgAF8AVABaAGkAbgBzAHQAYQBuAGMAZQBJAGQAeAApACwAXABuACAAIAAgACAAIAAgACAAIAAgACAAIAAgACAAIAAgACAAXwBUAFoAcgB1AGwAZQBOAGEAbQBlACwAIABDAEgATwBPAFMARQBDAE8ATABTACgAXwBUAFoAaQBuAHMAdABhAG4AYwBlACwAIAA2ACkALABcAG4AIAAgACAAIAAgACAAIAAgACAAIAAgACAAIAAgACAAIABfAFQAWgByAHUAbABlAHMALAAgAEMASABSAE8ATgBPAC4AVABJAE0ARQBaAE8ATgBFAF8AUgBVAEwARQBTACgAXwBUAFoAcgB1AGwAZQBOAGEAbQBlACkALABcAG4AIAAgACAAIAAgACAAIAAgACAAIAAgACAAIAAgACAAIABfAFQAWgBTAHQAZABPAGYAZgBzAGUAdAAsACAAQwBIAE8ATwBTAEUAQwBPAEwAUwAoAF8AVABaAGkAbgBzAHQAYQBuAGMAZQAsACAANAApACwAXABuACAAIAAgACAAIAAgACAAIAAgACAAIAAgACAAIAAgACAAXwBsAG8AYwBhAGwATQBKAEQAYQB0AGUALAAgAEkARgAoAEsAaQBuAGQAIAA9ACAALQAxACwAIABDAEgAUgBPAE4ATwAuAFQASQBNAEUAWgBPAE4ARQBfAFMASABJAEYAVAAoAE0ASgBEAGEAdABlACwAIAAwACwAIABfAFQAWgBTAHQAZABPAGYAZgBzAGUAdAApACwAIABNAEoARABhAHQAZQApACwAXABuACAAIAAgACAAIAAgACAAIAAgACAAIAAgACAAIAAgACAAXwB0AGgAaQBzAFQAWgBwAHIAZQB2AEMAaABhAG4AZwBlACwAIABfAFQASQBNAEUAWgBPAE4ARQBfAEkATgBTAFQAQQBOAEMARQBfAFAAUgBFAFYASQBPAFUAUwBfAEMASABBAE4ARwBFACgAXwBUAFoAaQBuAHMAdABhAG4AYwBlACwAIABfAFQAWgByAHUAbABlAHMALAAgAF8AbABvAGMAYQBsAE0ASgBEAGEAdABlACwAIAAoAEsAaQBuAGQAIAA8AD4AIAAwACkAKQAsAFwAbgAgACAAIAAgACAAIAAgACAAIAAgACAAIAAgACAAIAAgAEkARgAoAEEAUgBSAEEAWQBTAC4ASABfAE4AQQAoAF8AdABoAGkAcwBUAFoAcAByAGUAdgBDAGgAYQBuAGcAZQApACwAIAB7ACMATgAvAEEAfQAsAFwAbgAgACAAIAAgACAAIAAgACAAIAAgACAAIAAgACAAIAAgACAAIAAgACAATABFAFQAKABcAG4AIAAgACAAIAAgACAAIAAgACAAIAAgACAAIAAgACAAIAAgACAAIAAgACAAIAAgACAAXwBUAFoAUgB1AGwAZQBJAGQAeAAsACAAQwBIAE8ATwBTAEUAQwBPAEwAUwAoAF8AdABoAGkAcwBUAFoAcAByAGUAdgBDAGgAYQBuAGcAZQAsACAAMQApACwAXABuACAAIAAgACAAIAAgACAAIAAgACAAIAAgACAAIAAgACAAIAAgACAAIAAgACAAIAAgAF8AZABpAHMAcABsAGEAeQBOAGEAbQBlAHMALAAgAF8AVABJAE0ARQBaAE8ATgBFAF8ARABJAFMAUABMAEEAWQBfAE4AQQBNAEUAUwAoAF8AVABaAGkAbgBzAHQAYQBuAGMAZQAsACAAXwBUAFoAcgB1AGwAZQBzACwAIABfAFQAWgBSAHUAbABlAEkAZAB4ACkALABcAG4AIAAgACAAIAAgACAAIAAgACAAIAAgACAAIAAgACAAIAAgACAAIAAgACAAIAAgACAASABTAFQAQQBDAEsAKABfAHQAaABpAHMAVABaAHAAcgBlAHYAQwBoAGEAbgBnAGUALAAgAF8AZABpAHMAcABsAGEAeQBOAGEAbQBlAHMAKQBcAG4AIAAgACAAIAAgACAAIAAgACAAIAAgACAAIAAgACAAIAAgACAAIAAgACkAXABuACAAIAAgACAAIAAgACAAIAAgACAAIAAgACAAIAAgACAAKQBcAG4AIAAgACAAIAAgACAAIAAgACAAIAAgACAAKQBcAG4AIAAgACAAIAAgACAAIAAgACkAXABuACAAIAAgACAAKQBcAG4AKQA7AFwAbgBcAG4AXABuAF8AVABJAE0ARQBaAE8ATgBFAF8ASQBOAFMAVABBAE4AQwBFAF8AUABSAEUAVgBJAE8AVQBTAF8AQwBIAEEATgBHAEUAIAA9ACAATABBAE0AQgBEAEEAKABUAFoASQBuAHMAdABhAG4AYwBlACwAIABUAFoAUgB1AGwAZQBzACwAIABMAG8AYwBhAGwATQBKAEQAYQB0AGUALAAgAEkAbgBTAHQAYQBuAGQAYQByAGQAVABpAG0AZQAsAFwAbgAgACAAIAAgAC8ALwAgAFQAWgBJAG4AcwB0AGEAbgBjAGUAIAAgACAAIAAgAHwAIABDAFsAMQAwAF0AUgBbADEAXQAgAHwAIABUAGkAbQBlAHoAbwBuAGUAIABpAG4AcwB0AGEAbgBjAGUAXABuACAAIAAgACAALwAvACAAVABaAFIAdQBsAGUAcwAgACAAIAAgACAAIAAgACAAfAAgAEMAWwAxADIAXQBSAFsAbgBdACAAfAAgAFQAaQBtAGUAegBvAG4AZQAgAHIAdQBsAGUAcwAgAGYAbwByACAAdABoAGUAIABzAHAAZQBjAGkAZgBpAGMAIAB0AGkAbQBlAHoAbwBuAGUAIABpAG4AZgBvACAAaQBuAHMAdABhAG4AYwBlAFwAbgAgACAAIAAgAC8ALwAgAEwAbwBjAGEAbABNAEoARABhAHQAZQAgACAAIAAgAHwAIABkAGUAYwBpAG0AYQBsACAAIAAgAHwAIABNAG8AZABpAGYAaQBlAGQAIABKAHUAbABpAGEAbgAgAEQAYQB0AGUAIABlAHgAcAByAGUAcwBzAGUAZAAgAGEAcwAgAG8AYgBzAGUAcgB2AGUAZAAgAHQAaQBtAGUAIAB1AG4AbABlAHMAcwAgAEkAbgBTAHQAYQBuAGQAYQByAGQAVABpAG0AZQAgAHMAdwBpAHQAYwBoACAAdQBzAGUAZAAuAFwAbgAgACAAIAAgAC8ALwAgAEkAbgBTAHQAYQBuAGQAYQByAGQAVABpAG0AZQAgAHwAIABzAHcAaQB0AGMAaAAgACAAIAAgAHwAIABFAHgAcAByAGUAcwBzACAAdAByAGEAbgBzAGkAdABpAG8AbgAgAE0ASgBEAGEAdABlACAAYQBzACAAcwB0AGEAbgBkAGEAcgBkACAAdABpAG0AZQAuACAARABlAGYAYQB1AGwAdAAgAGkAcwAgAGwAbwBjAGEAbAAgAG8AYgBzAGUAcgB2AGUAZAAgAHQAaQBtAGUALgBcAG4AIAAgACAAIAAvAC8AXABuACAAIAAgACAALwAvACAATwB1AHQAcAB1AHQAIABDAFsANABdAFwAbgAgACAAIAAgAC8ALwAgADEAIAB8ACAAaQBuAHQAZQBnAGUAcgAgAHwAIABJAG4AZABlAHgAIABvAGYAIABUAFoAUgB1AGwAZQBzAFwAbgAgACAAIAAgAC8ALwAgADIAIAB8ACAAZABlAGMAaQBtAGEAbAAgAHwAIABNAEoARABhAHQAZQAgAG8AZgAgAHAAcgBlAHYAaQBvAHUAcwAgAHQAaQBtAGUAegBvAG4AZQAgAGMAaABhAG4AZwBlAFwAbgAgACAAIAAgAC8ALwAgADMAIAB8ACAAaQBuAHQAZQBnAGUAcgAgAHwAIABTAHQAYQBuAGQAYQByAGQAIABvAGYAZgBzAGUAdAAgAGkAbgAgAG0AaQBuAHUAdABlAHMAXABuACAAIAAgACAALwAvACAANAAgAHwAIABpAG4AdABlAGcAZQByACAAfAAgAEQAYQB5AGwAaQBnAGgAdAAgAHMAYQB2AGkAbgBnAHMAIABvAGYAZgBzAGUAdAAgAGkAbgAgAG0AaQBuAHUAdABlAHMAXABuACAAIAAgACAATABFAFQAKABcAG4AIAAgACAAIAAgACAAIAAgAF8AVABaAGYAcgBvAG0ATQBKAEQAYQB0AGUALAAgAEMASABPAE8AUwBFAEMATwBMAFMAKABUAFoASQBuAHMAdABhAG4AYwBlACwAIAAyACkALABcAG4AIAAgACAAIAAgACAAIAAgAF8AVABaAHQAbwBNAEoARABhAHQAZQAsACAAQwBIAE8ATwBTAEUAQwBPAEwAUwAoAFQAWgBJAG4AcwB0AGEAbgBjAGUALAAgADMAKQAsAFwAbgAgACAAIAAgACAAIAAgACAAXwBUAFoAUwB0AGQATwBmAGYAcwBlAHQALAAgAEMASABPAE8AUwBFAEMATwBMAFMAKABUAFoASQBuAHMAdABhAG4AYwBlACwAIAA0ACkALABcAG4AIAAgACAAIAAgACAAIAAgAF8AVABaAEQATABTAG8AZgBmAHMAZQB0ACwAIABDAEgATwBPAFMARQBDAE8ATABTACgAVABaAEkAbgBzAHQAYQBuAGMAZQAsACAANQApACwAXABuACAAIAAgACAAIAAgACAAIABfAHQAaABpAHMAVABaAFIAdQBsAGUATgBhAG0AZQAsACAAQwBIAE8ATwBTAEUAQwBPAEwAUwAoAFQAWgBJAG4AcwB0AGEAbgBjAGUALAAgADYAKQAsAFwAbgAgACAAIAAgACAAIAAgACAAXwBoAGEAcwBUAFoAUgB1AGwAZQAsACAASQBGACgAXwB0AGgAaQBzAFQAWgBSAHUAbABlAE4AYQBtAGUAIAA9ACAAXAAiAFwAIgAsACAARgBBAEwAUwBFACwAXABuACAAIAAgACAAIAAgACAAIAAgACAAIAAgAF8AdABoAGkAcwBUAFoAUgB1AGwAZQBOAGEAbQBlACAAPAA+ACAAXAAiACoAXAAiAFwAbgAgACAAIAAgACAAIAAgACAAKQAsAFwAbgAgACAAIAAgACAAIAAgACAAIAAgACAAIAAgACAAIAAgACAAIAAgACAAIAAgACAAIABcAG4AIAAgACAAIAAgACAAIAAgAGYAbgBUAFoAbwBuAGUATgBvAFIAdQBsAGUALAAgAEwAQQBNAEIARABBACgAXABuACAAIAAgACAAIAAgACAAIAAgACAAIAAgAEgAUwBUAEEAQwBLACgAXABuACAAIAAgACAAIAAgACAAIAAgACAAIAAgACAAIAAgACAAXAAiAFwAIgAsAFwAbgAgACAAIAAgACAAIAAgACAAIAAgACAAIAAgACAAIAAgAF8AVABaAGYAcgBvAG0ATQBKAEQAYQB0AGUALABcAG4AIAAgACAAIAAgACAAIAAgACAAIAAgACAAIAAgACAAIABfAFQAWgBTAHQAZABPAGYAZgBzAGUAdAAsAFwAbgAgACAAIAAgACAAIAAgACAAIAAgACAAIAAgACAAIAAgAF8AVABaAEQATABTAG8AZgBmAHMAZQB0AFwAbgAgACAAIAAgACAAIAAgACAAIAAgACAAIAApAFwAbgAgACAAIAAgACAAIAAgACAAKQAsAFwAbgAgACAAIAAgACAAIAAgACAAIAAgACAAIAAgACAAIAAgAFwAbgAgACAAIAAgACAAIAAgACAASQBGACgATgBPAFQAKABfAGgAYQBzAFQAWgBSAHUAbABlACkALAAgAGYAbgBUAFoAbwBuAGUATgBvAFIAdQBsAGUAKAApACwAXABuACAAIAAgACAAIAAgACAAIAAgACAAIAAgAEwARQBUACgAXABuACAAIAAgACAAIAAgACAAIAAgACAAIAAgACAAIAAgACAAXwBwAHIAZQB2AFIAdQBsAGUAVAByAGEAbgBzAGkAdABpAG8AbgAsACAAXwBUAEkATQBFAFoATwBOAEUAXwBSAFUATABFAF8AUABSAEUAVgBJAE8AVQBTAF8ASQBOAFMAVABBAE4AQwBFACgAXwBUAFoAZgByAG8AbQBNAEoARABhAHQAZQAsACAAXwBUAFoAUwB0AGQATwBmAGYAcwBlAHQALAAgAF8AVABaAEQATABTAG8AZgBmAHMAZQB0ACwAIABMAG8AYwBhAGwATQBKAEQAYQB0AGUALAAgAEkAbgBTAHQAYQBuAGQAYQByAGQAVABpAG0AZQAsACAAVABaAFIAdQBsAGUAcwApACwAXABuACAAIAAgACAAIAAgACAAIAAgACAAIAAgACAAIAAgACAASQBGACgAQQBSAFIAQQBZAFMALgBIAF8ATgBBACgAXwBwAHIAZQB2AFIAdQBsAGUAVAByAGEAbgBzAGkAdABpAG8AbgApACwAIABmAG4AVABaAG8AbgBlAE4AbwBSAHUAbABlACgAKQAsAFwAbgAgACAAIAAgACAAIAAgACAAIAAgACAAIAAgACAAIAAgACAAIAAgACAATABFAFQAKABcAG4AIAAgACAAIAAgACAAIAAgACAAIAAgACAAIAAgACAAIAAgACAAIAAgACAAIAAgACAAXwBUAFoAUgB1AGwAZQBJAGQAeAAsACAAQwBIAE8ATwBTAEUAQwBPAEwAUwAoAF8AcAByAGUAdgBSAHUAbABlAFQAcgBhAG4AcwBpAHQAaQBvAG4ALAAgADEAKQAsAFwAbgAgACAAIAAgACAAIAAgACAAIAAgACAAIAAgACAAIAAgACAAIAAgACAAIAAgACAAIABfAHQAcgBhAG4AcwBNAEoARABhAHQAZQAsACAAQwBIAE8ATwBTAEUAQwBPAEwAUwAoAF8AcAByAGUAdgBSAHUAbABlAFQAcgBhAG4AcwBpAHQAaQBvAG4ALAAgADIAKQAsAFwAbgAgACAAIAAgACAAIAAgACAAIAAgACAAIAAgACAAIAAgACAAIAAgACAAIAAgACAAIABfAEQATABTAG8AZgBmAHMAZQB0ACwAIABfAFQAWgBEAEwAUwBvAGYAZgBzAGUAdAAgACsAIABDAEgATwBPAFMARQBDAE8ATABTACgAXwBwAHIAZQB2AFIAdQBsAGUAVAByAGEAbgBzAGkAdABpAG8AbgAsACAAMwApACwAXABuACAAIAAgACAAIAAgACAAIAAgACAAIAAgACAAIAAgACAAIAAgACAAIAAgACAAIAAgAEgAUwBUAEEAQwBLACgAXABuACAAIAAgACAAIAAgACAAIAAgACAAIAAgACAAIAAgACAAIAAgACAAIAAgACAAIAAgACAAIAAgACAAXwBUAFoAUgB1AGwAZQBJAGQAeAAsAFwAbgAgACAAIAAgACAAIAAgACAAIAAgACAAIAAgACAAIAAgACAAIAAgACAAIAAgACAAIAAgACAAIAAgAF8AdAByAGEAbgBzAE0ASgBEAGEAdABlACwAXABuACAAIAAgACAAIAAgACAAIAAgACAAIAAgACAAIAAgACAAIAAgACAAIAAgACAAIAAgACAAIAAgACAAXwBUAFoAUwB0AGQATwBmAGYAcwBlAHQALABcAG4AIAAgACAAIAAgACAAIAAgACAAIAAgACAAIAAgACAAIAAgACAAIAAgACAAIAAgACAAIAAgACAAIABfAEQATABTAG8AZgBmAHMAZQB0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XwBUAEkATQBFAFoATwBOAEUAXwBOAEUAWABUAF8AQwBIAEEATgBHAEUAIAA9ACAATABBAE0AQgBEAEEAKABUAFoAbwBuAGUAcwAsACAATQBKAEQAYQB0AGUALAAgAEsAaQBuAGQALABcAG4AIAAgACAAIAAvAC8AIABUAFoAbwBuAGUAcwAgAHwAIABDAFsAMQAwAF0AUgBbAG4AXQAgAHwAIABUAGkAbQBlAHoAbwBuAGUAIAB6AG8AbgBlACAAZQBuAHQAcgBpAGUAcwAgAGYAcgBvAG0AIABUAFoAIABkAGEAdABhAGIAYQBzAGUAIABmAGkAbAB0AGUAcgBlAGQAIAB0AG8AIABhACAAcwBwAGUAYwBpAGYAaQBjACAAdABpAG0AZQB6AG8AbgBlACAAbgBhAG0AZQBcAG4AIAAgACAAIAAvAC8AIABNAEoARABhAHQAZQAgAHwAIABkAGUAYwBpAG0AYQBsACAAIAAgAHwAIABNAG8AZABpAGYAaQBlAGQAIABKAHUAbABpAGEAbgAgAEQAYQB0AGUALgBcAG4AIAAgACAAIAAvAC8AIABLAGkAbgBkACAAIAAgAHwAIABpAG4AdABlAGcAZQByACAAIAAgAHwAIABTAG8AdQByAGMAZQAgAHQAaQBtAGUAIAB6AG8AbgBlACAAawBpAG4AZAAgAGYAbwByACAATQBKAEQAYQB0AGUAXABuACAAIAAgACAALwAvACAAIAAgACAAIAAgACAAIAB8ACAAWwAtADEALgAuADIAXQAgACAAIAB8ACAAIAAgADAAIAA6ACAATABvAGMAYQBsACAAbwBiAHMAZQByAHYAZQBkACAAdABpAG0AZQAgACgAaQBuAGMAbAB1AGQAZQBzACAAZABhAHkAbABpAGcAaAB0ACAAcwBhAHYAaQBuAGcAcwApAFwAbgAgACAAIAAgAC8ALwAgACAAIAAgACAAIAAgACAAfAAgACAAIAAgACAAIAAgACAAIAAgACAAfAAgACAAIAAxACAAOgAgAEwAbwBjAGEAbAAgAHMAdABhAG4AZABhAHIAZAAgAHQAaQBtAGUAIAAoAGQAbwBlAHMAIABuAG8AdAAgAGkAbgBjAGwAdQBkAGUAIABkAGEAeQBsAGkAZwBoAHQAIABzAGEAdgBpAG4AZwBzACkAXABuACAAIAAgACAALwAvACAAIAAgACAAIAAgACAAIAB8ACAAIAAgACAAIAAgACAAIAAgACAAIAB8ACAAIAAtADEAIAA6ACAAVQBUAEMAIAAoAFUAbgBpAHYAZQByAHMAYQBsACAAVABpAG0AZQAgAEMAbwBvAHIAZABpAG4AYQB0AGUAZAApAFwAbgAgACAAIAAgAC8ALwBcAG4AIAAgACAAIAAvAC8AIABPAHUAdABwAHUAdAAgAEMAWwA2AF0AXABuACAAIAAgACAALwAvACAAMQAgAHwAIABpAG4AdABlAGcAZQByACAAfAAgAEkAbgBkAGUAeAAgAG8AZgAgAFQAWgBSAHUAbABlAHMAXABuACAAIAAgACAALwAvACAAMgAgAHwAIABkAGUAYwBpAG0AYQBsACAAfAAgAE0ASgBEAGEAdABlACAAbwBmACAAbgBlAHgAdAAgAHQAaQBtAGUAegBvAG4AZQAgAGMAaABhAG4AZwBlAC4AXABuACAAIAAgACAALwAvACAAMwAgAHwAIABpAG4AdABlAGcAZQByACAAfAAgAFMAdABhAG4AZABhAHIAZAAgAG8AZgBmAHMAZQB0ACAAaQBuACAAbQBpAG4AdQB0AGUAcwAuAFwAbgAgACAAIAAgAC8ALwAgADQAIAB8ACAAaQBuAHQAZQBnAGUAcgAgAHwAIABEAGEAeQBsAGkAZwBoAHQAIABzAGEAdgBpAG4AZwBzACAAbwBmAGYAcwBlAHQAIABpAG4AIABtAGkAbgB1AHQAZQBzAC4AXABuACAAIAAgACAALwAvACAANQAgAHwAIAB0AGUAeAB0ACAAIAAgACAAfAAgAEMAbwBuAGQAZQBuAHMAZQBkACAAdABpAG0AZQB6AG8AbgBlACAAZABpAHMAcABsAGEAeQAgAG4AYQBtAGUALgBcAG4AIAAgACAAIAAvAC8AIAA2ACAAfAAgAHQAZQB4AHQAIAAgACAAIAB8ACAARgB1AGwAbAAgAHQAaQBtAGUAegBvAG4AZQAgAGQAaQBzAHAAbABhAHkAIABuAGEAbQBlAC4AXABuACAAIAAgACAATABFAFQAKABcAG4AIAAgACAAIAAgACAAIAAgAF8AVABaAGkAbgBzAHQAYQBuAGMAZQBJAGQAeAAsACAAXwBUAEkATQBFAFoATwBOAEUAXwBJAE4AUwBUAEEATgBDAEUAXwBJAEQAWAAoAFQAWgBvAG4AZQBzACwAIABNAEoARABhAHQAZQAsACAAKABLAGkAbgBkACAAPQAgAC0AMQApACkALABcAG4AIAAgACAAIAAgACAAIAAgAEkARgAoAEkAUwBOAEEAKABfAFQAWgBpAG4AcwB0AGEAbgBjAGUASQBkAHgAKQAsACAAewAjAE4ALwBBAH0ALABcAG4AIAAgACAAIAAgACAAIAAgACAAIAAgACAATABFAFQAKABcAG4AIAAgACAAIAAgACAAIAAgACAAIAAgACAAIAAgACAAIABfAFQAWgBpAG4AcwB0AGEAbgBjAGUALAAgAF8AVABJAE0ARQBaAE8ATgBFAF8ASQBOAFMAVABBAE4AQwBFACgAVABaAG8AbgBlAHMALAAgAF8AVABaAGkAbgBzAHQAYQBuAGMAZQBJAGQAeAApACwAXABuACAAIAAgACAAIAAgACAAIAAgACAAIAAgACAAIAAgACAAXwBUAFoAcgB1AGwAZQBOAGEAbQBlACwAIABDAEgATwBPAFMARQBDAE8ATABTACgAXwBUAFoAaQBuAHMAdABhAG4AYwBlACwAIAA2ACkALABcAG4AIAAgACAAIAAgACAAIAAgACAAIAAgACAAIAAgACAAIABfAFQAWgByAHUAbABlAHMALAAgAEMASABSAE8ATgBPAC4AVABJAE0ARQBaAE8ATgBFAF8AUgBVAEwARQBTACgAXwBUAFoAcgB1AGwAZQBOAGEAbQBlACkALABcAG4AIAAgACAAIAAgACAAIAAgACAAIAAgACAAIAAgACAAIABfAFQAWgBTAHQAZABPAGYAZgBzAGUAdAAsACAAQwBIAE8ATwBTAEUAQwBPAEwAUwAoAF8AVABaAGkAbgBzAHQAYQBuAGMAZQAsACAANAApACwAXABuACAAIAAgACAAIAAgACAAIAAgACAAIAAgACAAIAAgACAAXwBsAG8AYwBhAGwATQBKAEQAYQB0AGUALAAgAEkARgAoAEsAaQBuAGQAIAA9ACAALQAxACwAIABDAEgAUgBPAE4ATwAuAFQASQBNAEUAWgBPAE4ARQBfAFMASABJAEYAVAAoAE0ASgBEAGEAdABlACwAIAAwACwAIABfAFQAWgBTAHQAZABPAGYAZgBzAGUAdAApACwAIABNAEoARABhAHQAZQApACwAXABuACAAIAAgACAAIAAgACAAIAAgACAAIAAgACAAIAAgACAAXwB0AGgAaQBzAFQAWgBuAGUAeAB0AEMAaABhAG4AZwBlACwAIABfAFQASQBNAEUAWgBPAE4ARQBfAEkATgBTAFQAQQBOAEMARQBfAE4ARQBYAFQAXwBDAEgAQQBOAEcARQAoAF8AVABaAGkAbgBzAHQAYQBuAGMAZQAsACAAXwBUAFoAcgB1AGwAZQBzACwAIABfAGwAbwBjAGEAbABNAEoARABhAHQAZQAsACAAKABLAGkAbgBkACAAPAA+ADAAKQApACwAXABuACAAIAAgACAAIAAgACAAIAAgACAAIAAgACAAIAAgACAASQBGACgAQQBSAFIAQQBZAFMALgBIAF8ATgBBACgAXwB0AGgAaQBzAFQAWgBuAGUAeAB0AEMAaABhAG4AZwBlACkALABcAG4AIAAgACAAIAAgACAAIAAgACAAIAAgACAAIAAgACAAIAAgACAAIAAgAEkARgAoAF8AVABaAGkAbgBzAHQAYQBuAGMAZQBJAGQAeAAgAD0AIABSAE8AVwBTACgAVABaAG8AbgBlAHMAKQAsACAAewAjAE4ALwBBAH0ALAAgAC8ALwAgAGwAYQBzAHQAIABlAG4AdAByAHkALAAgAG4AbwAgAGYAdQB0AHUAcgBlACAAYwBoAGEAbgBnAGUAcwBcAG4AIAAgACAAIAAgACAAIAAgACAAIAAgACAAIAAgACAAIAAgACAAIAAgACAAIAAgACAATABFAFQAKABcAG4AIAAgACAAIAAgACAAIAAgACAAIAAgACAAIAAgACAAIAAgACAAIAAgACAAIAAgACAAIAAgACAAIABfAG4AZQB4AHQAVABaAGkAbgBzAHQAYQBuAGMAZQBJAGQAeAAsACAAXwBUAFoAaQBuAHMAdABhAG4AYwBlAEkAZAB4ACAAKwAgADEALABcAG4AIAAgACAAIAAgACAAIAAgACAAIAAgACAAIAAgACAAIAAgACAAIAAgACAAIAAgACAAIAAgACAAIABfAG4AZQB4AHQAVABaAGkAbgBzAHQAYQBuAGMAZQAsACAAXwBUAEkATQBFAFoATwBOAEUAXwBJAE4AUwBUAEEATgBDAEUAKABUAFoAbwBuAGUAcwAsACAAXwBuAGUAeAB0AFQAWgBpAG4AcwB0AGEAbgBjAGUASQBkAHgAKQAsAFwAbgAgACAAIAAgACAAIAAgACAAIAAgACAAIAAgACAAIAAgACAAIAAgACAAIAAgACAAIAAgACAAIAAgAF8AbgBlAHgAdABUAFoAZgByAG8AbQBNAEoARABhAHQAZQAsACAAQwBIAE8ATwBTAEUAQwBPAEwAUwAoAF8AbgBlAHgAdABUAFoASQBuAHMAdABhAG4AYwBlACwAIAAyACkALABcAG4AIAAgACAAIAAgACAAIAAgACAAIAAgACAAIAAgACAAIAAgACAAIAAgACAAIAAgACAAIAAgACAAIABfAG4AZQB4AHQAVABaAFMAdABkAE8AZgBmAHMAZQB0ACwAIABDAEgATwBPAFMARQBDAE8ATABTACgAXwBuAGUAeAB0AFQAWgBpAG4AcwB0AGEAbgBjAGUALAAgADQAKQAsAFwAbgAgACAAIAAgACAAIAAgACAAIAAgACAAIAAgACAAIAAgACAAIAAgACAAIAAgACAAIAAgACAAIAAgAF8AbgBlAHgAdABUAFoARABMAFMAbwBmAGYAcwBlAHQALAAgAEMASABPAE8AUwBFAEMATwBMAFMAKABfAG4AZQB4AHQAVABaAEkAbgBzAHQAYQBuAGMAZQAsACAANQApACwAXABuACAAIAAgACAAIAAgACAAIAAgACAAIAAgACAAIAAgACAAIAAgACAAIAAgACAAIAAgACAAIAAgACAAXwBuAGUAeAB0AFQAWgByAHUAbABlAE4AYQBtAGUALAAgAEMASABPAE8AUwBFAEMATwBMAFMAKABfAG4AZQB4AHQAVABaAGkAbgBzAHQAYQBuAGMAZQAsACAANgApACwAXABuACAAIAAgACAAIAAgACAAIAAgACAAIAAgACAAIAAgACAAIAAgACAAIAAgACAAIAAgACAAIAAgACAAXwBuAGUAeAB0AFQAWgByAHUAbABlAHMALAAgAEMASABSAE8ATgBPAC4AVABJAE0ARQBaAE8ATgBFAF8AUgBVAEwARQBTACgAXwBuAGUAeAB0AFQAWgByAHUAbABlAE4AYQBtAGUAKQAsAFwAbgAgACAAIAAgACAAIAAgACAAIAAgACAAIAAgACAAIAAgACAAIAAgACAAIAAgACAAIAAgACAAIAAgAF8AbgBlAHgAdABUAFoAZgBpAHIAcwB0AEMAaABhAG4AZwBlACwAIABfAFQASQBNAEUAWgBPAE4ARQBfAEkATgBTAFQAQQBOAEMARQBfAFAAUgBFAFYASQBPAFUAUwBfAEMASABBAE4ARwBFACgAXwBuAGUAeAB0AFQAWgBpAG4AcwB0AGEAbgBjAGUALAAgAF8AbgBlAHgAdABUAFoAcgB1AGwAZQBzACwAIABfAG4AZQB4AHQAVABaAGYAcgBvAG0ATQBKAEQAYQB0AGUALAAgAEYAQQBMAFMARQApACwAXABuACAAIAAgACAAIAAgACAAIAAgACAAIAAgACAAIAAgACAAIAAgACAAIAAgACAAIAAgACAAIAAgACAASQBGACgAQQBSAFIAQQBZAFMALgBIAF8ATgBBACgAXwBuAGUAeAB0AFQAWgBmAGkAcgBzAHQAQwBoAGEAbgBnAGUAKQAsACAAewAjAE4ALwBBAH0ALABcAG4AIAAgACAAIAAgACAAIAAgACAAIAAgACAAIAAgACAAIAAgACAAIAAgACAAIAAgACAAIAAgACAAIAAgACAAIAAgAEwARQBUACgAXABuACAAIAAgACAAIAAgACAAIAAgACAAIAAgACAAIAAgACAAIAAgACAAIAAgACAAIAAgACAAIAAgACAAIAAgACAAIAAgACAAIAAgAF8AbgBlAHgAdABUAFoAUgB1AGwAZQBJAGQAeAAsACAAQwBIAE8ATwBTAEUAQwBPAEwAUwAoAF8AbgBlAHgAdABUAFoAZgBpAHIAcwB0AEMAaABhAG4AZwBlACwAIAAxACkALABcAG4AIAAgACAAIAAgACAAIAAgACAAIAAgACAAIAAgACAAIAAgACAAIAAgACAAIAAgACAAIAAgACAAIAAgACAAIAAgACAAIAAgACAAXwBkAGkAcwBwAGwAYQB5AE4AYQBtAGUAcwAyACwAIABfAFQASQBNAEUAWgBPAE4ARQBfAEQASQBTAFAATABBAFkAXwBOAEEATQBFAFMAKABfAG4AZQB4AHQAVABaAGkAbgBzAHQAYQBuAGMAZQAsACAAXwBuAGUAeAB0AFQAWgByAHUAbABlAHMALAAgAF8AbgBlAHgAdABUAFoAUgB1AGwAZQBJAGQAeAApACwAXABuACAAIAAgACAAIAAgACAAIAAgACAAIAAgACAAIAAgACAAIAAgACAAIAAgACAAIAAgACAAIAAgACAAIAAgACAAIAAgACAAIAAgAF8AbABvAGMAYQBsAE0ASgBEAGEAdABlADIALAAgAEkARgAoAEsAaQBuAGQAIAA9ACAALQAxACwAIABDAEgAUgBPAE4ATwAuAFQASQBNAEUAWgBPAE4ARQBfAFMASABJAEYAVAAoAE0ASgBEAGEAdABlACwAIAAwACwAIABfAG4AZQB4AHQAVABaAFMAdABkAE8AZgBmAHMAZQB0ACkALAAgAE0ASgBEAGEAdABlACkALABcAG4AIAAgACAAIAAgACAAIAAgACAAIAAgACAAIAAgACAAIAAgACAAIAAgACAAIAAgACAAIAAgACAAIAAgACAAIAAgACAAIAAgACAASABTAFQAQQBDAEsAKABcAG4AIAAgACAAIAAgACAAIAAgACAAIAAgACAAIAAgACAAIAAgACAAIAAgACAAIAAgACAAIAAgACAAIAAgACAAIAAgACAAIAAgACAAIAAgACAAIABcACIAXAAiACwAXABuACAAIAAgACAAIAAgACAAIAAgACAAIAAgACAAIAAgACAAIAAgACAAIAAgACAAIAAgACAAIAAgACAAIAAgACAAIAAgACAAIAAgACAAIAAgACAAXwBuAGUAeAB0AFQAWgBmAHIAbwBtAE0ASgBEAGEAdABlACwAXABuACAAIAAgACAAIAAgACAAIAAgACAAIAAgACAAIAAgACAAIAAgACAAIAAgACAAIAAgACAAIAAgACAAIAAgACAAIAAgACAAIAAgACAAIAAgACAAXwBuAGUAeAB0AFQAWgBTAHQAZABPAGYAZgBzAGUAdAAsAFwAbgAgACAAIAAgACAAIAAgACAAIAAgACAAIAAgACAAIAAgACAAIAAgACAAIAAgACAAIAAgACAAIAAgACAAIAAgACAAIAAgACAAIAAgACAAIAAgAF8AbgBlAHgAdABUAFoARABMAFMAbwBmAGYAcwBlAHQALABcAG4AIAAgACAAIAAgACAAIAAgACAAIAAgACAAIAAgACAAIAAgACAAIAAgACAAIAAgACAAIAAgACAAIAAgACAAIAAgACAAIAAgACAAIAAgACAAIABfAGQAaQBzAHAAbABhAHkATgBhAG0AZQBzADIAXABuACAAIAAgACAAIAAgACAAIAAgACAAIAAgACAAIAAgACAAIAAgACAAIAAgACAAIAAgACAAIAAgACAAIAAgACAAIAAgACAAIAAgACkAXABuACAAIAAgACAAIAAgACAAIAAgACAAIAAgACAAIAAgACAAIAAgACAAIAAgACAAIAAgACAAIAAgACAAIAAgACAAIAApACwAXABuACAAIAAgACAAIAAgACAAIAAgACAAIAAgACAAIAAgACAAIAAgACAAIAAgACAAIAAgACAAIAAgACAAIAAgACAAIABMAEUAVAAoAFwAbgAgACAAIAAgACAAIAAgACAAIAAgACAAIAAgACAAIAAgACAAIAAgACAAIAAgACAAIAAgACAAIAAgACAAIAAgACAAIAAgACAAIABfAG4AZQB4AHQARABMAFMAbwBmAGYAcwBlAHQALAAgAF8AbgBlAHgAdABUAFoARABMAFMAbwBmAGYAcwBlAHQAIAArACAAQwBIAE8ATwBTAEUAQwBPAEwAUwAoAF8AbgBlAHgAdABUAFoAbgBlAHgAdABDAGgAYQBuAGcAZQAsACAANAApACwAXABuACAAIAAgACAAIAAgACAAIAAgACAAIAAgACAAIAAgACAAIAAgACAAIAAgACAAIAAgACAAIAAgACAAIAAgACAAIAAgACAAIAAgAF8AbgBlAHgAdABUAHIAYQBuAHMATwBiAHMAZQByAHYAZQBkACwAIABJAEYAKABLAGkAbgBkACAAPQAgADAALAAgAEMASABPAE8AUwBFAEMATwBMAFMAKABfAG4AZQB4AHQAVABaAG4AZQB4AHQAQwBoAGEAbgBnAGUALAAgADIAKQAsAFwAbgAgACAAIAAgACAAIAAgACAAIAAgACAAIAAgACAAIAAgACAAIAAgACAAIAAgACAAIAAgACAAIAAgACAAIAAgACAAIAAgACAAIAAgACAAIAAgAEMASABSAE8ATgBPAC4AVABJAE0ARQBaAE8ATgBFAF8AUwBIAEkARgBUACgAQwBIAE8ATwBTAEUAQwBPAEwAUwAoAF8AbgBlAHgAdABUAFoAbgBlAHgAdABDAGgAYQBuAGcAZQAsACAAMgApACwAIABfAG4AZQB4AHQARABMAFMAbwBmAGYAcwBlAHQAKQBcAG4AIAAgACAAIAAgACAAIAAgACAAIAAgACAAIAAgACAAIAAgACAAIAAgACAAIAAgACAAIAAgACAAIAAgACAAIAAgACAAIAAgACAAKQAsAFwAbgAgACAAIAAgACAAIAAgACAAIAAgACAAIAAgACAAIAAgACAAIAAgACAAIAAgACAAIAAgACAAIAAgACAAIAAgACAAIAAgACAAIABJAEYAKABfAG4AZQB4AHQAVABaAGYAcgBvAG0ATQBKAEQAYQB0AGUAIAA9ACAAXwBuAGUAeAB0AFQAcgBhAG4AcwBPAGIAcwBlAHIAdgBlAGQALABcAG4AIAAgACAAIAAgACAAIAAgACAAIAAgACAAIAAgACAAIAAgACAAIAAgACAAIAAgACAAIAAgACAAIAAgACAAIAAgACAAIAAgACAAIAAgACAAIABIAFMAVABBAEMASwAoACkAIAApAFwAbgBcAG4AIAAgACAAIAAgACAAIAAgACAAIAAgACAAIAAgACAAIAAgACAAIAAgACAAIAAgACAAIAAgACAAIAAgACAAIAAgACkAXABuACAAIAAgACAAIAAgACAAIAAgACAAIAAgACAAIAAgACAAIAAgACAAIAAgACAAIAAgACAAIAAgACAAIAAgACAAIABJAEYAKAApAFwAbgAgACAAIAAgACAAIAAgACAAKQAsAFwAbgAgACAAIAAgACAAIAAgACAAIAAgACAAIAAgACAAIAAgACAAIAAgACAAIAAgACAAIAAgACAAIAAgACAAIAAgACAAXABuACAAIAAgACAAIAAgACAAIAAgACAAIAAgACAAIAAgACAAIAAgACAAIAAgACAAIAAgACAAIAAgACAAIAAgACAAIAAgACAAIAAgACAAewAjAE4ALwBBAH0ALABcAG4AIAAgACAAIAAgACAAIAAgACAAIAAgACAAIAAgACAAIAAgACAAIAAgACAAIAAgACAAIAAgACAAIAAgACAAIAAgAFwAbgAgACAAIAAgACAAIAAgACAAIAAgACAAIAAgACAAIAAgACAAIAAgACAAIAAgACAAIAAgACAAIAAgACAAIAAgACAAXABuACAAIAAgACAAIAAgACAAIAAgACAAIAAgACAAIAAgACAAIAAgACAAIAAgACAAIAAgACAAIAAgACAAIAAgACAAIABcAG4AIAAgACAAIAAgACAAIAAgACAAIAAgACAAIAAgACAAIAAgACAAIAAgACAAIAAgACAAIAAgACAAIAAgACAAIAAgAEwARQBUACgAXABuACAAIAAgACAAIAAgACAAIAAgACAAIAAgACAAIAAgACAAIAAgACAAIAAgACAAIAAgACAAIAAgACAAIAAgACAAIAAgACAAIAAgAF8AVABaAFIAdQBsAGUASQBkAHgAMgAsACAAQwBIAE8ATwBTAEUAQwBPAEwAUwAoAF8AbgBlAHgAdABDAGgAYQBuAGcAZQAyACwAIAAxACkALABcAG4AIAAgACAAIAAgACAAIAAgACAAIAAgACAAIAAgACAAIAAgACAAIAAgACAAIAAgACAAIAAgACAAIAAgACAAIAAgACAAIAAgACAASABTAFQAQQBDAEsAKABfAG4AZQB4AHQAQwBoAGEAbgBnAGUAMgAsACAAXwBkAGkAcwBwAGwAYQB5AE4AYQBtAGUAcwAy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BfAFQASQBNAEUAWgBPAE4ARQBfAEkATgBTAFQAQQBOAEMARQBfAE4ARQBYAFQAXwBDAEgAQQBOAEcARQAgAD0AIABMAEEATQBCAEQAQQAoAFQAWgBJAG4AcwB0AGEAbgBjAGUALAAgAFQAWgBSAHUAbABlAHMALAAgAEwAbwBjAGEAbABNAEoARABhAHQAZQAsACAASQBuAFMAdABhAG4AZABhAHIAZABUAGkAbQBlACwAXABuACAAIAAgACAALwAvACAAVABaAEkAbgBzAHQAYQBuAGMAZQAgACAAIAAgACAAfAAgAEMAWwAxADAAXQBSAFsAMQBdACAAfAAgAFQAaQBtAGUAegBvAG4AZQAgAGkAbgBzAHQAYQBuAGMAZQBcAG4AIAAgACAAIAAvAC8AIABUAFoAUgB1AGwAZQBzACAAIAAgACAAIAAgACAAIAB8ACAAQwBbADEAMgBdAFIAWwBuAF0AIAB8ACAAVABpAG0AZQB6AG8AbgBlACAAcgB1AGwAZQBzACAAZgBvAHIAIAB0AGgAZQAgAHMAcABlAGMAaQBmAGkAYwAgAHQAaQBtAGUAegBvAG4AZQAgAGkAbgBmAG8AIABpAG4AcwB0AGEAbgBjAGUAXABuACAAIAAgACAALwAvACAATABvAGMAYQBsAE0ASgBEAGEAdABlACAAIAAgACAAfAAgAGQAZQBjAGkAbQBhAGwAIAAgACAAfAAgAE0AbwBkAGkAZgBpAGUAZAAgAEoAdQBsAGkAYQBuACAARABhAHQAZQAgAGUAeABwAHIAZQBzAHMAZQBkACAAYQBzACAAbwBiAHMAZQByAHYAZQBkACAAdABpAG0AZQAgAHUAbgBsAGUAcwBzACAASQBuAFMAdABhAG4AZABhAHIAZABUAGkAbQBlACAAcwB3AGkAdABjAGgAIAB1AHMAZQBkAC4AXABuACAAIAAgACAALwAvACAASQBuAFMAdABhAG4AZABhAHIAZABUAGkAbQBlACAAfAAgAHMAdwBpAHQAYwBoACAAIAAgACAAfAAgAEUAeABwAHIAZQBzAHMAIAB0AHIAYQBuAHMAaQB0AGkAbwBuACAATQBKAEQAYQB0AGUAIABhAHMAIABzAHQAYQBuAGQAYQByAGQAIAB0AGkAbQBlAC4AIABEAGUAZgBhAHUAbAB0ACAAaQBzACAAbABvAGMAYQBsACAAbwBiAHMAZQByAHYAZQBkACAAdABpAG0AZQAuAFwAbgAgACAAIAAgAC8ALwBcAG4AIAAgACAAIAAvAC8AIABPAHUAdABwAHUAdAAgAEMAWwA0AF0AXABuACAAIAAgACAALwAvACAAMQAgAHwAIABpAG4AdABlAGcAZQByACAAfAAgAEkAbgBkAGUAeAAgAG8AZgAgAFQAWgBSAHUAbABlAHMAXABuACAAIAAgACAALwAvACAAMgAgAHwAIABkAGUAYwBpAG0AYQBsACAAfAAgAE0ASgBEAGEAdABlACAAbwBmACAAbgBlAHgAdAAgAHQAaQBtAGUAegBvAG4AZQAgAGMAaABhAG4AZwBlACAAZgBvAHIAIAB0AGgAaQBzACAAaQBuAHMAdABhAG4AYwBlAFwAbgAgACAAIAAgAC8ALwAgADMAIAB8ACAAaQBuAHQAZQBnAGUAcgAgAHwAIABTAHQAYQBuAGQAYQByAGQAIABvAGYAZgBzAGUAdAAgAGkAbgAgAG0AaQBuAHUAdABlAHMAXABuACAAIAAgACAALwAvACAANAAgAHwAIABpAG4AdABlAGcAZQByACAAfAAgAEQAYQB5AGwAaQBnAGgAdAAgAHMAYQB2AGkAbgBnAHMAIABvAGYAZgBzAGUAdAAgAGkAbgAgAG0AaQBuAHUAdABlAHMAXABuACAAIAAgACAATABFAFQAKABcAG4AIAAgACAAIAAgACAAIAAgAF8AVABaAGYAcgBvAG0ATQBKAEQAYQB0AGUALAAgAEMASABPAE8AUwBFAEMATwBMAFMAKABUAFoASQBuAHMAdABhAG4AYwBlACwAIAAyACkALABcAG4AIAAgACAAIAAgACAAIAAgAF8AVABaAHQAbwBNAEoARABhAHQAZQAsACAAQwBIAE8ATwBTAEUAQwBPAEwAUwAoAFQAWgBJAG4AcwB0AGEAbgBjAGUALAAgADMAKQAsAFwAbgAgACAAIAAgACAAIAAgACAAXwBUAFoAUwB0AGQATwBmAGYAcwBlAHQALAAgAEMASABPAE8AUwBFAEMATwBMAFMAKABUAFoASQBuAHMAdABhAG4AYwBlACwAIAA0ACkALABcAG4AIAAgACAAIAAgACAAIAAgAF8AVABaAEQATABTAG8AZgBmAHMAZQB0ACwAIABDAEgATwBPAFMARQBDAE8ATABTACgAVABaAEkAbgBzAHQAYQBuAGMAZQAsACAANQApACwAXABuACAAIAAgACAAIAAgACAAIABfAHQAaABpAHMAVABaAFIAdQBsAGUATgBhAG0AZQAsACAAQwBIAE8ATwBTAEUAQwBPAEwAUwAoAFQAWgBJAG4AcwB0AGEAbgBjAGUALAAgADYAKQAsAFwAbgAgACAAIAAgACAAIAAgACAAXwBoAGEAcwBUAFoAUgB1AGwAZQAsACAASQBGACgAXwB0AGgAaQBzAFQAWgBSAHUAbABlAE4AYQBtAGUAIAA9ACAAXAAiAFwAIgAsACAARgBBAEwAUwBFACwAXABuACAAIAAgACAAIAAgACAAIAAgACAAIAAgAF8AdABoAGkAcwBUAFoAUgB1AGwAZQBOAGEAbQBlACAAPAA+ACAAXAAiACoAXAAiAFwAbgAgACAAIAAgACAAIAAgACAAKQAsAFwAbgAgACAAIAAgACAAIAAgACAAIAAgACAAIAAgACAAIAAgAFwAbgAgACAAIAAgACAAIAAgACAASQBGACgATgBPAFQAKABfAGgAYQBzAFQAWgBSAHUAbABlACkALAAgAHsAIwBOAC8AQQB9ACwAXABuACAAIAAgACAAIAAgACAAIAAgACAAIAAgAEwARQBUACgAXABuACAAIAAgACAAIAAgACAAIAAgACAAIAAgACAAIAAgACAAXwBuAGUAeAB0AFIAdQBsAGUAVAByAGEAbgBzAGkAdABpAG8AbgAsACAAXwBUAEkATQBFAFoATwBOAEUAXwBSAFUATABFAF8ATgBFAFgAVABfAEkATgBTAFQAQQBOAEMARQAoAF8AVABaAGYAcgBvAG0ATQBKAEQAYQB0AGUALAAgAF8AVABaAFMAdABkAE8AZgBmAHMAZQB0ACwAIABfAFQAWgBEAEwAUwBvAGYAZgBzAGUAdAAsACAATABvAGMAYQBsAE0ASgBEAGEAdABlACwAIABJAG4AUwB0AGEAbgBkAGEAcgBkAFQAaQBtAGUALAAgAFQAWgBSAHUAbABlAHMAKQAsAFwAbgAgACAAIAAgACAAIAAgACAAIAAgACAAIAAgACAAIAAgAEkARgAoAEEAUgBSAEEAWQBTAC4ASABfAE4AQQAoAF8AbgBlAHgAdABSAHUAbABlAFQAcgBhAG4AcwBpAHQAaQBvAG4AKQAsACAAewAjAE4ALwBBAH0ALABcAG4AIAAgACAAIAAgACAAIAAgACAAIAAgACAAIAAgACAAIAAgACAAIAAgAEwARQBUACgAXABuACAAIAAgACAAIAAgACAAIAAgACAAIAAgACAAIAAgACAAIAAgACAAIAAgACAAIAAgAF8AVABaAFIAdQBsAGUASQBkAHgALAAgAEMASABPAE8AUwBFAEMATwBMAFMAKABfAG4AZQB4AHQAUgB1AGwAZQBUAHIAYQBuAHMAaQB0AGkAbwBuACwAIAAxACkALABcAG4AIAAgACAAIAAgACAAIAAgACAAIAAgACAAIAAgACAAIAAgACAAIAAgACAAIAAgACAAXwB0AHIAYQBuAHMATQBKAEQAYQB0AGUALAAgAEMASABPAE8AUwBFAEMATwBMAFMAKABfAG4AZQB4AHQAUgB1AGwAZQBUAHIAYQBuAHMAaQB0AGkAbwBuACwAIAAyACkALABcAG4AIAAgACAAIAAgACAAIAAgACAAIAAgACAAIAAgACAAIAAgACAAIAAgACAAIAAgACAAXwBEAEwAUwBvAGYAZgBzAGUAdAAsACAAXwBUAFoARABMAFMAbwBmAGYAcwBlAHQAIAArACAAQwBIAE8ATwBTAEUAQwBPAEwAUwAoAF8AbgBlAHgAdABSAHUAbABlAFQAcgBhAG4AcwBpAHQAaQBvAG4ALAAgADMAKQAsAFwAbgAgACAAIAAgACAAIAAgACAAIAAgACAAIAAgACAAIAAgACAAIAAgACAAIAAgACAAIABIAFMAVABBAEMASwAoAFwAbgAgACAAIAAgACAAIAAgACAAIAAgACAAIAAgACAAIAAgACAAIAAgACAAIAAgACAAIAAgACAAIAAgAF8AVABaAFIAdQBsAGUASQBkAHgALABcAG4AIAAgACAAIAAgACAAIAAgACAAIAAgACAAIAAgACAAIAAgACAAIAAgACAAIAAgACAAIAAgACAAIABfAHQAcgBhAG4AcwBNAEoARABhAHQAZQAsAFwAbgAgACAAIAAgACAAIAAgACAAIAAgACAAIAAgACAAIAAgACAAIAAgACAAIAAgACAAIAAgACAAIAAgAF8AVABaAFMAdABkAE8AZgBmAHMAZQB0ACwAXABuACAAIAAgACAAIAAgACAAIAAgACAAIAAgACAAIAAgACAAIAAgACAAIAAgACAAIAAgACAAIAAgACAAXwBEAEwAUwBvAGYAZgBzAGUAdA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FwAbgBcAG4AXABuAC8AKgBcAG4AXwBUAEkATQBFAFoATwBOAEUAXwBSAFUATABFAFMAXwBJAE4AUwBUAEEATgBDAEUAUwAgAD0AIABMAEEATQBCAEQAQQAoAFQAWgBSAHUAbABlAHMALAAgAEwAbwBjAGEAbABNAEoARABhAHQAZQAsAFwAbgAgACAAIAAgAC8ALwAgAFQAWgBSAHUAbABlAHMAIAAgACAAIAAgAHwAIABDAFsAMQAwAF0AUgBbAG4AXQAgAHwAIABUAGkAbQBlAHoAbwBuAGUAIAByAHUAbABlAHMAIABmAHIAbwBtACAAVABaACAAZABhAHQAYQBiAGEAcwBlACAAZgBpAGwAdABlAHIAZQBkACAAdABvACAAYQAgAHMAcABlAGMAaQBmAGkAYwAgAHQAaQBtAGUAegBvAG4AZQAgAHIAdQBsAGUAIABuAGEAbQBlAFwAbgAgACAAIAAgAC8ALwAgAEwAbwBjAGEAbABNAEoARABhAHQAZQAgAHwAIABkAGUAYwBpAG0AYQBsACAAIAAgAHwAIABNAG8AZABpAGYAaQBlAGQAIABKAHUAbABpAGEAbgAgAEQAYQB0AGUAIABpAG4AIABsAG8AYwBhAGwAIAB0AGkAbQBlAC4AXABuACAAIAAgACAALwAvAFwAbgAgACAAIAAgAC8ALwAgAE8AdQB0AHAAdQB0ACAAQwBbADIAXQBSAFsAbgBdACAAIABuACAAYwBhAG4AIABiAGUAIABtAHUAbAB0AGkAcABsAGUALgAgAFIAdQBsAGUAcwAgAGEAYwB0AGkAdgBlACAAaQBuACAAYwB1AHIAcgBlAG4AdAAgAHkAZQBhAHIAIABhAG4AZAAgAHAAcgBlAHYAaQBvAHUAcwAuAFwAbgAgACAAIAAgAC8ALwAgADEAIAB8ACAAaQBuAHQAZQBnAGUAcgAgAHwAIABJAG4AZABlAHgAIABvAGYAIAB0AGgAZQAgAHQAaQBtAGUAegBvAG4AZQAgAHIAdQBsAGUAIABvAGIAcwBlAHIAdgBlAGQALgBcAG4AIAAgACAAIAAvAC8AIAAyACAAfAAgAGQAZQBjAGkAbQBhAGwAIAB8ACAAVAByAGEAbgBzAGkAdABpAG8AbgAgAGQAYQB0AGUAIABhAHMAIABNAEoARABhAHQAZQAgAGkAbgAgAGwAbwBjAGEAbAAgAHMAdABhAG4AZABhAHIAZAAgAHQAaQBtAGUAIABvAGYAIAB0AGgAZQAgAHQAaQBtAGUAegBvAG4AZQAgAHIAdQBsAGUAIABpAG4AcwB0AGEAbgBjAGUAXABuACAAIAAgACAASQBGACgAQQBSAFIAQQBZAFMALgBIAF8ATgBBACgAVABaAFIAdQBsAGUAcwApACwAIAB7ACMATgAvAEEAfQAsAFwAbgAgACAAIAAgACAAIAAgACAATABFAFQAKABcAG4AIAAgACAAIAAgACAAIAAgACAAIAAgACAAZgBuAFQAcgBhAG4AcwBpAHQAaQBvAG4AcwAsACAATABBAE0AQgBEAEEAKABfAHkAZQBhAHIALABcAG4AIAAgACAAIAAgACAAIAAgACAAIAAgACAAIAAgACAAIABMAEUAVAAoAFwAbgAgACAAIAAgACAAIAAgACAAIAAgACAAIAAgACAAIAAgACAAIAAgACAAXwB5AGUAYQByAFQAWgBSAHUAbABlAE0AYQB0AGMAaABlAHMALAAgACgAQwBIAE8ATwBTAEUAQwBPAEwAUwAoAFQAWgBSAHUAbABlAHMALAAgADIAKQAgADwAPQAgAF8AeQBlAGEAcgApACAAKgAgACgAQwBIAE8ATwBTAEUAQwBPAEwAUwAoAFQAWgBSAHUAbABlAHMALAAgADMAKQAgAD4APQAgAF8AeQBlAGEAcgApACwAXABuACAAIAAgACAAIAAgACAAIAAgACAAIAAgACAAIAAgACAAIAAgACAAIABfAHkAZQBhAHIAVABaAFIAdQBsAGUAcwBJAGQAeAAsACAARgBJAEwAVABFAFIAKABTAEUAUQBVAEUATgBDAEUAKABSAE8AVwBTACgAVABaAFIAdQBsAGUAcwApACkALAAgAF8AeQBlAGEAcgBUAFoAUgB1AGwAZQBNAGEAdABjAGgAZQBzACwAIAB7ACMATgAvAEEAfQApACwAXABuACAAIAAgACAAIAAgACAAIAAgACAAIAAgACAAIAAgACAAIAAgACAAIABJAEYAKABBAFIAUgBBAFkAUwAuAEgAXwBOAEEAKABfAHkAZQBhAHIAVABaAFIAdQBsAGUAcwBJAGQAeAApACwAIAB7ACMATgAvAEEAfQAsAFwAbgAgACAAIAAgACAAIAAgACAAIAAgACAAIAAgACAAIAAgACAAIAAgACAAIAAgACAAIABMAEUAVAAoAFwAbgAgACAAIAAgACAAIAAgACAAIAAgACAAIAAgACAAIAAgACAAIAAgACAAIAAgACAAIAAgACAAIAAgAF8AeQBlAGEAcgBUAFoAcgB1AGwAZQBzACwAIABDAEgATwBPAFMARQBSAE8AVwBTACgAVABaAFIAdQBsAGUAcwAsACAAXwB5AGUAYQByAFQAWgBSAHUAbABlAHMASQBkAHgAKQAsAFwAbgAgACAAIAAgACAAIAAgACAAIAAgACAAIAAgACAAIAAgACAAIAAgACAAIAAgACAAIAAgACAAIAAgAF8AdAByAGEAbgBzAE0ASgBEAE4ALAAgAEMASABSAE8ATgBPAC4AVABJAE0ARQBaAE8ATgBFAF8AUgBVAEwARQBfAFQAUgBBAE4AUwBOAF8ATQBKAEQATgAoAF8AeQBlAGEAcgBUAFoAcgB1AGwAZQBzACwAIABfAHkAZQBhAHIAKQAsAFwAbgBcAG4AIAAgACAAIAAgACAAIAAgACAAIAAgACAAIAAgACAAIAAgACAAIAAgACAAIAAgACAAIAAgACAAIABcAG4AIAAgACAAIAAgACAAIAAgACAAIAAgACAAIAAgACAAIAAgACAAIAAgACAAIAAgACAAIAAgACAAIABcAG4AIAAgACAAIAAgACAAIAAgACAAIAAgACAAIAAgACAAIAAgACAAIAAgACAAIAAgACAAIAAgACAAIABTAE8AUgBUACgASABTAFQAQQBDAEsAKABfAHkAZQBhAHIAVABaAFIAdQBsAGUAcwBJAGQAeAAsACAAXwB0AHIAYQBuAHMAaQB0AGkAbwBuACkALAAgADIALAAgADEAKQBcAG4AIAAgACAAIAAgACAAIAAgACAAIAAgACAAIAAgACAAIAAgACAAIAAgACAAIAAgACAAKQBcAG4AIAAgACAAIAAgACAAIAAgACAAIAAgACAAIAAgACAAIAAgACAAIAAgACkAXABuACAAIAAgACAAIAAgACAAIAAgACAAIAAgACAAIAAgACAAKQBcAG4AIAAgACAAIAAgACAAIAAgACAAIAAgACAAKQAsAFwAbgBcAG4AIAAgACAAIAAgACAAIAAgACAAIAAgACAAXwB0AGgAaQBzAFkAZQBhAHIALAAgAEMASABSAE8ATgBPAC4ATQBKAEQAQQBUAEUAXwBZAEUAQQBSACgATABvAGMAYQBsAE0ASgBEAGEAdABlACkALABcAG4AIAAgACAAIAAgACAAIAAgACAAIAAgACAAXwBsAGEAcwB0AFkAZQBhAHIAVAByAGEAbgBzAGkAdABpAG8AbgBzACwAIABmAG4AVAByAGEAbgBzAGkAdABpAG8AbgBzACgAXwB0AGgAaQBzAFkAZQBhAHIAIAAtACAAMQApACwAXABuACAAIAAgACAAIAAgACAAIAAgACAAIAAgAF8AdABoAGkAcwBZAGUAYQByAFQAcgBhAG4AcwBpAHQAaQBvAG4AcwAsACAAZgBuAFQAcgBhAG4AcwBpAHQAaQBvAG4AcwAoAF8AdABoAGkAcwBZAGUAYQByACkALABcAG4AIAAgACAAIAAgACAAIAAgACAAIAAgACAASQBGACgAQQBSAFIAQQBZAFMALgBIAF8ATgBBACgAXwBsAGEAcwB0AFkAZQBhAHIAVAByAGEAbgBzAGkAdABpAG8AbgBzACkALABcAG4AIAAgACAAIAAgACAAIAAgACAAIAAgACAAIAAgACAAIABJAEYAKABBAFIAUgBBAFkAUwAuAEgAXwBOAEEAKABfAHQAaABpAHMAWQBlAGEAcgBUAHIAYQBuAHMAaQB0AGkAbwBuAHMAKQAsACAAewAjAE4ALwBBAH0ALAAgAF8AdABoAGkAcwBZAGUAYQByAFQAcgBhAG4AcwBpAHQAaQBvAG4AcwApACwAXABuACAAIAAgACAAIAAgACAAIAAgACAAIAAgACAAIAAgACAASQBGACgAQQBSAFIAQQBZAFMALgBIAF8ATgBBACgAXwB0AGgAaQBzAFkAZQBhAHIAVAByAGEAbgBzAGkAdABpAG8AbgBzACkALAAgAF8AbABhAHMAdABZAGUAYQByAFQAcgBhAG4AcwBpAHQAaQBvAG4AcwAsAFwAbgAgACAAIAAgACAAIAAgACAAIAAgACAAIAAgACAAIAAgACAAIAAgACAAVgBTAFQAQQBDAEsAKABfAGwAYQBzAHQAWQBlAGEAcgBUAHIAYQBuAHMAaQB0AGkAbwBuAHMALAAgAF8AdABoAGkAcwBZAGUAYQByAFQAcgBhAG4AcwBpAHQAaQBvAG4AcwApAFwAbgAgACAAIAAgACAAIAAgACAAIAAgACAAIAAgACAAIAAgACkAXABuACAAIAAgACAAIAAgACAAIAAgACAAIAAgACkAXABuACAAIAAgACAAIAAgACAAIAApAFwAbgAgACAAIAAgACkAXABuACkAOwBcAG4AXABuAF8AVABJAE0ARQBaAE8ATgBFAF8AUgBVAEwARQBfAEUARgBGAEUAQwBUAEkAVgBFACAAPQAgAEwAQQBNAEIARABBACgAVABaAFIAdQBsAGUAcwAsACAAVABaAFIAdQBsAGUAcwBJAG4AcwB0AGEAbgBjAGUAcwAsACAATABvAGMAYQBsAE0ASgBEAGEAdABlACwAIABGAHIAbwBtAEwAUwBUACwAXABuACAAIAAgACAALwAvACAAVABaAFIAdQBsAGUAcwAgACAAIAAgACAAIAAgACAAIAAgAHwAIABDAFsAMQAwAF0AUgBbAG4AXQAgAHwAIABUAGkAbQBlAHoAbwBuAGUAIAByAHUAbABlAHMAIABmAHIAbwBtACAAVABaACAAZABhAHQAYQBiAGEAcwBlACAAZgBpAGwAdABlAHIAZQBkACAAdABvACAAYQAgAHMAcABlAGMAaQBmAGkAYwAgAHQAaQBtAGUAegBvAG4AZQAgAHIAdQBsAGUAIABuAGEAbQBlAFwAbgAgACAAIAAgAC8ALwAgAFQAWgBSAHUAbABlAHMASQBuAHMAdABhAG4AYwBlAHMAIAB8ACAAQwBbADEAMABdAFIAWwBtAF0AIAB8ACAASQBuAGQAZQB4ACAAbwBmACAAdABoAGUAIABvAGIAcwBlAHIAdgBlAGQAIAByAHUAbABlACAAYQBuAGQAIAB0AHIAYQBuAHMAaQB0AGkAbwBuACAAZABhAHQAZQAgAGEAcwAgAE0ASgBEAGEAdABlACAAaQBuACAAbABvAGMAYQBsACAAcwB0AGEAbgBkAGEAcgBkACAAdABpAG0AZQBcAG4AIAAgACAAIAAvAC8AIABMAG8AYwBhAGwATQBKAEQAYQB0AGUAIAAgACAAIAAgACAAfAAgAGQAZQBjAGkAbQBhAGwAIAAgACAAfAAgAE0AbwBkAGkAZgBpAGUAZAAgAEoAdQBsAGkAYQBuACAARABhAHQAZQAgAGkAbgAgAGwAbwBjAGEAbAAgAHQAaQBtAGUALgBcAG4AIAAgACAAIAAvAC8AIABGAHIAbwBtAEwAUwBUACAAIAAgACAAIAAgACAAIAAgACAAfAAgAGIAbwBvAGwAZQBhAG4AIAAgACAAfAAgAEwAbwBjAGEAbABNAEoARABhAHQAZQAgAGkAcwAgAGkAbgAgAGwAbwBjAGEAbAAgAHMAdABhAG4AZABhAHIAZAAgAHQAaQBtAGUALAAgAG8AdABoAGUAcgB3AGkAcwBlACAAbABvAGMAYQBsACAAbwBiAHMAZQByAHYAZQBkACAAdABpAG0AZQAgACgAaQBuAGMAbAB1AGQAZQBzACAAZABhAHkAbABpAGcAaAB0ACAAcwBhAHYAaQBuAGcAcwApAFwAbgAgACAAIAAgAC8ALwBcAG4AIAAgACAAIAAvAC8AIABPAHUAdABwAHUAdAAgACAAIAAgAFwAbgAgACAAIAAgAC8ALwAgADEAIAB8ACAAaQBuAHQAZQBnAGUAcgAgACAAfAAgAEkAbgBkAGUAeAAgAG8AZgAgAGUAZgBmAGUAYwB0AGkAdgBlACAAaQBuAHMAdABhAG4AYwBlACAAbwBmACAAdABpAG0AZQB6AG8AbgBlACAAcgB1AGwAZQBcAG4AIAAgACAAIAAvAC8AIAAyACAAfAAgAGQAZQBjAGkAbQBhAGwAIAAgAHwAIABMAG8AYwBhAGwAIABNAEoARABhAHQAZQAgAG8AZgAgAHQAaABlACAAcgB1AGwAZQAgAHQAcgBhAG4AcwBpAHQAaQBvAG4AIABkAGEAdABlAFwAbgAgACAAIAAgAC8ALwAgADMAIAB8ACAAZABlAGMAaQBtAGEAbAAgACAAfAAgAEUAZgBmAGUAYwB0AGkAdgBlACAAZABhAHkAbABpAGcAaAB0ACAAcwBhAHYAaQBuAGcAcwAgAG8AZgBmAHMAZQB0ACAAaQBuACAAbQBpAG4AdQB0AGUAcwBcAG4AIAAgACAAIAAvAC8AIAA0ACAAfAAgAGkAbgB0AGUAZwBlAHIAIAAgAHwAIABPAHUAdAAtAG8AZgAtAGIAbwB1AG4AZAAgAGYAbABhAGcALgAgAFQAaABlACAAZwBpAHYAZQBuACAAbABvAGMAYQBsACAAbwBiAHMAZQByAHYAZQBkACAAdABpAG0AZQAgAG8AYwBjAHUAcgBzADoAXABuACAAIAAgACAALwAvACAAIAAgAHwAIABbAC0AMQAsADAALAAxAF0AIAB8ACAAIAAgADAAIAA6ACAAbwB1AHQAcwBpAGQAZQAgAG8AZgAgAGEAbgB5ACAAZABhAHkAbABpAGcAaAB0ACAAcwBhAHYAaQBuAGcAcwAgAHQAaQBtAGUAIABjAGgAYQBuAGcAZQAgAGkAbgB0AGUAcgB2AGEAbABcAG4AIAAgACAAIAAvAC8AIAAgACAAfAAgACAAIAAgACAAIAAgACAAIAAgAHwAIAAgAC0AMQAgADoAIAB0AGgAZQAgAHQAcgBhAG4AcwBpAHQAaQBvAG4AIABmAHIAbwBtACAAZABhAHkAbABpAGcAaAB0ACAAcwBhAHYAaQBuAGcAcwAgAHQAbwAgAHMAdABhAG4AZABhAHIAZAAgAHQAaQBtAGUAIAAoAGMAbABvAGMAawAgAHcAaQBuAGQAcwAgAGIAYQBjAGsAKQBcAG4AIAAgACAAIAAvAC8AIAAgACAAfAAgACAAIAAgACAAIAAgACAAIAAgAHwAIAAgACAAMQAgADoAIAB0AGgAZQAgAHQAcgBhAG4AcwBpAHQAaQBvAG4AIABmAHIAbwBtACAAcwB0AGEAbgBkAGEAcgBkACAAdABvACAAZABhAHkAbABpAGcAaAB0ACAAcwBhAHYAaQBuAGcAcwAgAHQAaQBtAGUAIAAoAGMAbABvAGMAawAgAHcAaQBuAGQAcwAgAGYAbwByAHcAYQByAGQAKQBcAG4AIAAgACAAIAAvAC8AIAA1ACAAfAAgAGkAbgB0AGUAZwBlAHIAIAAgAHwAIABJAG4AZABlAHgAIABvAGYAIABwAHIAZQB2AGkAbwB1AHMAIABpAG4AcwB0AGEAbgBjAGUAIABvAGYAIAB0AGkAbQBlAHoAbwBuAGUAIAByAHUAbABlAFwAbgAgACAAIAAgAC8ALwAgADYAIAB8ACAAZABlAGMAaQBtAGEAbAAgACAAfAAgAFAAcgBlAHYAaQBvAHUAcwAgAGQAYQB5AGwAaQBnAGgAdAAgAHMAYQB2AGkAbgBnAHMAIABvAGYAZgBzAGUAdAAgAGkAbgAgAG0AaQBuAHUAdABlAHMAXABuACAAIAAgACAASQBGACgAQQBSAFIAQQBZAFMALgBIAF8ATgBBACgAVABaAFIAdQBsAGUAcwBJAG4AcwB0AGEAbgBjAGUAcwApACwAIAB7ACMATgAvAEEAfQAsAFwAbgAgACAAIAAgACAAIAAgACAATABFAFQAKABcAG4AIAAgACAAIAAgACAAIAAgACAAIAAgACAAXwB0AHIAYQBuAHMAaQB0AGkAbwBuAHMALAAgAEMASABPAE8AUwBFAEMATwBMAFMAKABUAFoAUgB1AGwAZQBzAEkAbgBzAHQAYQBuAGMAZQBzACwAIAAyACkALABcAG4AIAAgACAAIAAgACAAIAAgACAAIAAgACAAXwBiAGUAZgBvAHIAZQBNAGEAdABjAGgALAAgAE4AKABfAHQAcgBhAG4AcwBpAHQAaQBvAG4AcwAgADwAPQAgAEwAbwBjAGEAbABNAEoARABhAHQAZQApACwAXABuACAAIAAgACAAIAAgACAAIAAgACAAIAAgAF8AYgBlAGYAbwByAGUAUgBvAHcALAAgAFgATQBBAFQAQwBIACgAMQAsACAAXwBiAGUAZgBvAHIAZQBNAGEAdABjAGgALAAgADAALAAgAC0AMQApACwAXABuACAAIAAgACAAIAAgACAAIAAgACAAIAAgAEkARgAoAEkAUwBOAEEAKABfAGIAZQBmAG8AcgBlAFIAbwB3ACkALAAgAHsAIwBOAC8AQQB9ACwAXABuACAAIAAgACAAIAAgACAAIAAgACAAIAAgACAAIAAgACAATABFAFQAKABcAG4AIAAgACAAIAAgACAAIAAgACAAIAAgACAAIAAgACAAIAAgACAAIAAgAF8AZQBmAGYAZQBjAHQAaQB2AGUASQBkAHgALAAgAEkATgBEAEUAWAAoAFQAWgBSAHUAbABlAHMASQBuAHMAdABhAG4AYwBlAHMALAAgAF8AYgBlAGYAbwByAGUAUgBvAHcALAAgADEAKQAsAFwAbgAgACAAIAAgACAAIAAgACAAIAAgACAAIAAgACAAIAAgACAAIAAgACAAXwBlAGYAZgBlAGMAdABpAHYAZQBUAHIAYQBuAHMAaQB0AGkAbwBuACwAIABJAE4ARABFAFgAKABUAFoAUgB1AGwAZQBzAEkAbgBzAHQAYQBuAGMAZQBzACwAIABfAGIAZQBmAG8AcgBlAFIAbwB3ACwAIAAyACkALABcAG4AIAAgACAAIAAgACAAIAAgACAAIAAgACAAIAAgACAAIAAgACAAIAAgAF8AZQBmAGYAZQBjAHQAaQB2AGUARABMAFMALAAgAEkATgBEAEUAWAAoAFQAWgBSAHUAbABlAHMALAAgAF8AZQBmAGYAZQBjAHQAaQB2AGUASQBkAHgALAAgADgAKQAsAFwAbgAgACAAIAAgACAAIAAgACAAIAAgACAAIAAgACAAIAAgACAAIAAgACAAXwBwAHIAZQB2AGkAbwB1AHMASQBkAHgALAAgAEkARgAoAF8AYgBlAGYAbwByAGUAUgBvAHcAIAA9ACAAMQAsACAAXAAiAFwAIgAsACAASQBOAEQARQBYACgAVABaAFIAdQBsAGUAcwBJAG4AcwB0AGEAbgBjAGUAcwAsACAAXwBiAGUAZgBvAHIAZQBSAG8AdwAgAC0AIAAgADEALAAgADEAKQApACwAXABuACAAIAAgACAAIAAgACAAIAAgACAAIAAgACAAIAAgACAAIAAgACAAIABfAHAAcgBlAHYAaQBvAHUAcwBEAEwAUwAsACAASQBGACgAXwBwAHIAZQB2AGkAbwB1AHMASQBkAHgAIAA9ACAAXAAiAFwAIgAsACAAMAAsACAASQBOAEQARQBYACgAVABaAFIAdQBsAGUAcwAsACAAXwBwAHIAZQB2AGkAbwB1AHMASQBkAHgALAAgADgAKQApACwAXABuACAAIAAgACAAIAAgACAAIAAgACAAIAAgACAAIAAgACAAIAAgACAAIABfAG8AdQB0AE8AZgBCAG8AdQBuAGQALAAgAEkARgAoAEYAcgBvAG0ATABTAFQALAAgADAALAAgAC8ALwAgAGkAZgAgAGYAcgBvAG0AIABsAG8AYwBhAGwAIABzAHQAYQBuAGQAYQByAGQAIAB0AGkAbQBlACAAdABoAGUAcgBlACAAYQByAGUAIABuAG8AIAB0AHIAYQBuAHMAaQB0AGkAbwBuACAAaQBuAHQAZQByAHYAYQBsAHMAXABuACAAIAAgACAAIAAgACAAIAAgACAAIAAgACAAIAAgACAAIAAgACAAIAAgACAAIAAgAC8ALwAgAGkAZgAgAG8AbgAgAGQAaQBmAGYAZQByAGUAbgB0ACAAZABhAHkAcwAgAGMAYQBuAG4AbwB0ACAAYgBlACAAZAB1AHIAaQBuAGcAIABhACAAdAByAGEAbgBzAGkAdABpAG8AbgAgAGkAbgB0AGUAcgB2AGEAbABcAG4AIAAgACAAIAAgACAAIAAgACAAIAAgACAAIAAgACAAIAAgACAAIAAgACAAIAAgACAASQBGACgASQBOAFQAKABfAGUAZgBmAGUAYwB0AGkAdgBlAFQAcgBhAG4AcwBpAHQAaQBvAG4AKQAgADwAPgAgAEkATgBUACgATABvAGMAYQBsAE0ASgBEAGEAdABlACkALAAgADAALABcAG4AIAAgACAAIAAgACAAIAAgACAAIAAgACAAIAAgACAAIAAgACAAIAAgACAAIAAgACAAIAAgACAAIABMAEUAVAAoAFwAbgAgACAAIAAgACAAIAAgACAAIAAgACAAIAAgACAAIAAgACAAIAAgACAAIAAgACAAIAAgACAAIAAgACAAIAAgACAAXwBkAGUAbAB0AGEARABMAFMALAAgAEMASABSAE8ATgBPAC4AUgBPAFUATgBEAF8AVABJAE0ARQBTAFAAQQBOACgAQwBIAFIATwBOAE8ALgBUAFoATwBfAFQATwBfAFQASQBNAEUAUwBQAEEATgAoAF8AZQBmAGYAZQBjAHQAaQB2AGUARABMAFMAIAAtACAAXwBwAHIAZQB2AGkAbwB1AHMARABMAFMAKQAsACAANAAsACAAMwApACwAXABuACAAIAAgACAAIAAgACAAIAAgACAAIAAgACAAIAAgACAAIAAgACAAIAAgACAAIAAgACAAIAAgACAAIAAgACAAIABfAGQAaQByAGUAYwB0AGkAbwBuAE8AZgBDAGgAYQBuAGcAZQAsACAAUwBJAEcATgAoAF8AZABlAGwAdABhAEQATABTACkALABcAG4AIAAgACAAIAAgACAAIAAgACAAIAAgACAAIAAgACAAIAAgACAAIAAgACAAIAAgACAAIAAgACAAIAAgACAAIAAgAEkARgAoAF8AZABpAHIAZQBjAHQAaQBvAG4ATwBmAEMAaABhAG4AZwBlACAAPQAgADAALAAgADAALABcAG4AIAAgACAAIAAgACAAIAAgACAAIAAgACAAIAAgACAAIAAgACAAIAAgACAAIAAgACAAIAAgACAAIAAgACAAIAAgACAAIAAgACAASQBGACgAQwBIAFIATwBOAE8ALgBSAE8AVQBOAEQAXwBUAEkATQBFAFMAUABBAE4AKABMAG8AYwBhAGwATQBKAEQAYQB0AGUAIAAtACAAXwBlAGYAZgBlAGMAdABpAHYAZQBUAHIAYQBuAHMAaQB0AGkAbwBuACwAIAA0ACwAIAAzACkAIAA8ACAAQQBCAFMAKABfAGQAZQBsAHQAYQBEAEwAUwApACwAIABfAGQAaQByAGUAYwB0AGkAbwBuAE8AZgBDAGgAYQBuAGcAZQAsACAAM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AsAFwAbgAgACAAIAAgACAAIAAgACAAIAAgACAAIAAgACAAIAAgACAAIAAgACAASABTAFQAQQBDAEsAKABfAGUAZgBmAGUAYwB0AGkAdgBlAEkAZAB4ACwAIABfAGUAZgBmAGUAYwB0AGkAdgBlAFQAcgBhAG4AcwBpAHQAaQBvAG4ALAAgAF8AZQBmAGYAZQBjAHQAaQB2AGUARABMAFMALAAgAF8AbwB1AHQATwBmAEIAbwB1AG4AZAAsACAAXwBwAHIAZQB2AGkAbwB1AHMASQBkAHgALAAgAF8AcAByAGUAdgBpAG8AdQBzAEQATABTACkAXABuACAAIAAgACAAIAAgACAAIAAgACAAIAAgACAAIAAgACAAKQBcAG4AIAAgACAAIAAgACAAIAAgACAAIAAgACAAKQBcAG4AIAAgACAAIAAgACAAIAAgACkAXABuACAAIAAgACAAKQBcAG4AKQA7AFwAbgBcAG4AXABuAFwAbg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EkATQBFAFoATwBOAEUAXwBEAEkARgBGAEUAUgBFAE4AQwBFAFwAbgBcAG4AUgBlAHQAdQByAG4AcwAgAHQAaABlACAAdABpAG0AZQAgAGQAaQBmAGYAZQByAGUAbgBjAGUAIABiAGUAdAB3AGUAZQBuACAAdABpAG0AZQB6AG8AbgBlAHMAIABhAHQAIABhAG4AIABpAG4AcwB0AGEAbgBjAGUAIABpAG4AIAB0AGkAbQBlAC4AXABuAFwAbgBBAHIAcgBhAHkAIABjAG8AbQBwAGEAdABpAGIAbABlADoAIABNAEoARABhAHQAZQ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NAEo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CAAIAAgACAAIAAgACAAIAAgACAAIAAgACAAIAAgAHwAIABkAGUAYwBpAG0AYQBsACAAIAAgACAAIAB8ACAATQBvAGQAaQBmAGkAZQBkACAASgB1AGwAaQBhAG4AIABEAGEAdABlAFwAbgBbAFIAZQBmAGUAcgBlAG4AYwBlAFQAWgBOAGEAbQBlAF0AIAAgACAAIAB8ACAAZABlAGMAaQBtAGEAbAAgACAAIAAgACAAfAAgAFQAaQBtAGUAIAB6AG8AbgBlACAAcgBlAGYAZQByAGUAbgBjAGUAZAAgAGIAeQAgAHQAaABlACAATQBKAEQAYQB0AGUAXABuACAAIAAgACAAIAAgACAAIAAgACAAIAAgACAAIAAgACAAIAAgACAAIAAgAHwAIABbAC0AOQAwADAALgAuADkAMAAwAF0AIAB8ACAAWwAtADEANQA6ADAAMAAuAC4AKwAxADUAOgAwADAAXQBcAG4AWwBDAG8AbQBwAGEAcgBlAFQAWgBOAGEAbQBlAF0AIAAgACAAIAAgACAAfAAgAGQAZQBjAGkAbQBhAGwAIAAgACAAIAAgAHwAIABUAGkAbQBlACAAegBvAG4AZQAgAHQAbwAgAHcAaABpAGMAaAAgAHQAbwAgAGMAbwBtAHAAYQByAGUAIAB0AGkAbQBlACAAZABpAGYAZgBlAHIAZQBuAGMAZQBcAG4AIAAgACAAIAAgACAAIAAgACAAIAAgACAAIAAgACAAIAAgACAAIAAgACAAfAAgAFsALQA5ADAAMAAuAC4AOQAwADAAXQAgAHwAIABbAC0AMQA1ADoAMAAwAC4ALgArADEANQA6ADAAMABdAFwAbgBbAFIAZQBmAGUAcgBlAG4AYwBlAEwAUwBUAF0AIAAgACAAIAAgACAAIAB8ACAAcwB3AGkAdABjAGgAIAAgACAAIAAgACAAfAAgAE0ASgBEAGEAdABlACAAaQBzACAAZQB4AHAAcgBlAHMAcwBlAGQAIABhAHMAIABsAG8AYwBhAGwAIABzAHQAYQBuAGQAYQByAGQAIAB0AGkAbQBlAC4AIABPAHQAaABlAHIAdwBpAHMAZQAgAGkAcwAgAGEAcwBzAHUAbQBlAGQAIABsAG8AYwBhAGwAIABvAGIAcwBlAHIAdgBlAGQAIAB0AGkAbQBlAC4AXABuAFsAQwBvAG0AcABhAHIAZQBMAFMAVABdACAAIAAgACAAIAAgACAAIAAgAHwAIABzAHcAaQB0AGMAaAAgACAAIAAgACAAIAB8ACAAQwBvAG0AcABhAHIAZQAgAHQAaQBtAGUAIABkAGkAZgBmAGUAcgBlAG4AYwBlACAAdABvACAAbABvAGMAYQBsACAAcwB0AGEAbgBkAGEAcgBkACAAdABpAG0AZQAgAG8AZgAgAHQAaABlACAAYwBvAG0AcABhAHIAaQBzAG8AbgAgAHQAaQBtAGUAIAB6AG8AbgBlAC4AXABuACAAIAAgACAAIAAgACAAIAAgACAAIAAgACAAIAAgACAAIAAgACAAIAAgAHwAIAAgACAAIAAgACAAIAAgACAAIAAgACAAIAB8ACAASQBmACAAZQBtAHAAdAB5ACAAZABlAGYAYQB1AGwAdABzACAAdABvACAAcwBhAG0AZQAgAGEAcwAgAFIAZQBmAGUAcgBlAG4AYwBlAEwAUwBUAC4AXABuAFsAUwB1AHAAcAByAGUAcwBzAE8AdQB0AE8AZgBCAG8AdQBuAGQAXQAgAHwAIABzAHcAaQB0AGMAaAAgACAAIAAgACAAIAB8ACAAQQBwAHAAbABpAGMAYQBiAGwAZQAgAHcAaABlAHIAZQAgAFIAZQBmAGUAcgBlAG4AYwBlAEwAUwBUACAAaQBzACAAbgBvAHQAIABzAGUAdAAgAGEAbgBkACAAaQBmACAATQBKAEQAYQB0AGUAIABmAGEAbABsAHMAIAB3AGkAdABoAGkAbgAgAGEAIABkAGEAeQBsAGkAZwBoAHQAIABzAGEAdgBpAG4AZwBzACAAdAByAGEAbgBzAGkAdABpAG8Ab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AvACoAVABJAE0ARQBaAE8ATgBFAF8ARABJAEYARgBFAFIARQBOAEMARQAgAD0AIABMAEEATQBCAEQAQQAoAE0ASgBEAGEAdABlACwAIABbAFIAZQBmAGUAcgBlAG4AYwBlAFQAWgBOAGEAbQBlAF0ALAAgAFsAQwBvAG0AcABhAHIAZQBUAFoATgBhAG0AZQBdACwAIABbAFIAZQBmAGUAcgBlAG4AYwBlAEwAUwBUAF0ALAAgAFsAQwBvAG0AcABhAHIAZQBMAFMAVABdACwAIABbAFMAdQBwAHAAcgBlAHMAcwBPAHUAdABPAGYAQgBvAHUAbgBkAF0ALABcAG4AIAAgACAAIABMAEUAVAAoAFwAbgAgACAAIAAgACAAIAAgACAAXwBNAEoARABhAHQAZQAsACAAQwBIAE8ATwBTAEUAQwBPAEwAUwAoAEYATgAuAE4AVQBMAEwASQBGAFkAKABNAEoARABhAHQAZQApACwAIAAxACkALABcAG4AIAAgACAAIAAgACAAIAAgAF8AcgBfAFQAWgBOAGEAbQBlACwAIABJAE4ARABFAFgAKABGAE4ALgBOAFUATABMAEkARgBZACgAUgBlAGYAZQByAGUAbgBjAGUAVABaAE4AYQBtAGUAKQAsACAAMQAsACAAMQApACwAXABuACAAIAAgACAAIAAgACAAIABfAGMAXwBUAFoATgBhAG0AZQAsACAASQBOAEQARQBYACgARgBOAC4ATgBVAEwATABJAEYAWQAoAEMAbwBtAHAAYQByAGUAVABaAE4AYQBtAGUAKQAsACAAMQAsACAAMQApACwAXABuACAAIAAgACAAIAAgACAAIABfAHIAZQBmAEwAUwBUACwAIABJAE4ARABFAFgAKABGAE4ALgBDAE8ARQBSAEMARQAoAFIAZQBmAGUAcgBlAG4AYwBlAEwAUwBUACkALAAgADEALAAgADEAKQAgADwAPgAgADAALABcAG4AIAAgACAAIAAgACAAIAAgAF8AYwBvAG0AcABMAFMAVAAsACAATABFAFQAKABcAG4AIAAgACAAIAAgACAAIAAgACAAIAAgACAAXwBjAF8ATABTAFQALAAgAEkATgBEAEUAWAAoAEYATgAuAE4AVQBMAEwASQBGAFkAKABDAG8AbQBwAGEAcgBlAEwAUwBUACkALAAgADEALAAgADEAKQAsAFwAbgAgACAAIAAgACAAIAAgACAAIAAgACAAIABJAEYAKABfAGMAXwBMAFMAVAAgAD0AIABcACIAXAAiACwAIABfAHIAZQBmAEwAUwBUACwAIABGAE4ALgBDAE8ARQBSAEMARQAoAF8AYwBfAEwAUwBUACkAIAA8AD4AIAAwACkAXABuACAAIAAgACAAIAAgACAAIAApACwAXABuACAAIAAgACAAIAAgACAAIABfAHMAdQBwAHAAcgBlAHMAcwBPAHUAdABPAGYAQgBvAHUAbgBkACwAIABGAE4ALgBDAE8ARQBSAEMARQAoAFMAdQBwAHAAcgBlAHMAcwBPAHUAdABPAGYAQgBvAHUAbgBkACkAIAA8AD4AIAAwACwAXABuACAAIAAgACAAIAAgACAAIABcAG4AIAAgACAAIAAgACAAIAAgAF8AcgBlAGYAVABaAE4AYQBtAGUALAAgAEkARgAoAF8AcgBfAFQAWgBOAGEAbQBlACAAPQAgAFwAIgBcACIALAAgAFwAIgBFAHQAYwAvAFUAVABDAFwAIgAsACAAQwBIAFIATwBOAE8ALgBUAEkATQBFAFoATwBOAEUAXwBOAEEATQBFACgAXwByAF8AVABaAE4AYQBtAGUAKQApACwAXABuACAAIAAgACAAIAAgACAAIABfAGMAbwBtAHAAVABaAE4AYQBtAGUALAAgAEkARgAoAF8AYwBfAFQAWgBOAGEAbQBlACAAPQAgAFwAIgBcACIALAAgAFwAIgBFAHQAYwAvAFUAVABDAFwAIgAsACAAQwBIAFIATwBOAE8ALgBUAEkATQBFAFoATwBOAEUAXwBOAEEATQBFACgAXwBjAF8AVABaAE4AYQBtAGUAKQApACwAXABuAFwAbgAgACAAIAAgACAAIAAgACAAZgBuAE4AbwBEAGkAZgBmAGUAcgBlAG4AYwBlACwAIABMAEEATQBCAEQAQQAoAFwAbgAgACAAIAAgACAAIAAgACAAIAAgACAAIABJAEYAKABJAFMARQBSAFIATwBSACgAXwBNAEoARABhAHQAZQApACwAIABfAE0ASgBEAGEAdABlACAAKgAgAHsAMQB9ACwAXABuACAAIAAgACAAIAAgACAAIAAgACAAIAAgACAAIAAgACAASQBGACgAXwBNAEoARABhAHQAZQAgAD0AIABcACIAXAAiACwAIABcACIAXAAiACwAXABuACAAIAAgACAAIAAgACAAIAAgACAAIAAgACAAIAAgACAAIAAgACAAIABJAEYAKABOAE8AVAAoAEkAUwBOAFUATQBCAEUAUgAoAF8ATQBKAEQAYQB0AGUAKQApACwAIAB7ACMAVgBBAEwAVQBFACEAfQAsACAAMAApAFwAbgAgACAAIAAgACAAIAAgACAAIAAgACAAIAAgACAAIAAgACkAXABuACAAIAAgACAAIAAgACAAIAAgACAAIAAgACkAXABuACAAIAAgACAAIAAgACAAIAApACwAXABuACAAIAAgACAAIAAgACAAIAAgACAAIAAgACAAIAAgACAAIAAgACAAIAAgACAAIAAgAFwAbgAgACAAIAAgACAAIAAgACAASQBGACgASQBTAE4AQQAoAF8AcgBlAGYAVABaAE4AYQBtAGUAKQAgACsAIABJAFMATgBBACgAXwBjAG8AbQBwAFQAWgBOAGEAbQBlACkALAAgAEUAWABQAEEATgBEACgAewAjAE4ALwBBAH0ALAAgAFIATwBXAFMAKABfAE0ASgBEAGEAdABlACkALAAsACAAIwBOAC8AQQApACwAXABuACAAIAAgACAAIAAgACAAIAAgACAAIAAgAEkARgAoAF8AcgBlAGYAVABaAE4AYQBtAGUAIAA9ACAAXwBjAG8AbQBwAFQAWgBOAGEAbQBlACwAXABuACAAIAAgACAAIAAgACAAIAAgACAAIAAgACAAIAAgACAASQBGACgAXwByAGUAZgBMAFMAVAAgAD0AIABfAGMAbwBtAHAATABTAFQALABcAG4AIAAgACAAIAAgACAAIAAgACAAIAAgACAAIAAgACAAIAAgACAAIAAgAC8ALwAgAFQAWgAgAGEAbgBkACAATABTAFQALwBMAE8AVAAgAG0AYQB0AGMAaAAsACAAbgBvACAAdAByAGEAbgBzAGwAYQB0AGkAbwBuACAAcgBlAHEAdQBpAHIAZQBkAFwAbgAgACAAIAAgACAAIAAgACAAIAAgACAAIAAgACAAIAAgACAAIAAgACAAZgBuAE4AbwBEAGkAZgBmAGUAcgBlAG4AYwBlACgAKQAsAFwAbgAgACAAIAAgACAAIAAgACAAIAAgACAAIAAgACAAIAAgACAAIAAgACAALwAvACAAVABaACAAbQBhAHQAYwBoACAAdwBpAHQAaAAgAGQAaQBmAGYAZQByAGkAbgBnACAATABTAFQALwBMAE8AVABcAG4AIAAgACAAIAAgACAAIAAgACAAIAAgACAAIAAgACAAIAAgACAAIAAgAEwARQBUACgAXABuACAAIAAgACAAIAAgACAAIAAgACAAIAAgACAAIAAgACAAIAAgACAAIAAgACAAIAAgAF8AaABhAHMARABMAFMALAAgAEMASABSAE8ATgBPAC4AVABJAE0ARQBaAE8ATgBFAF8ASABBAFMAXwBEAEwAUwAoAF8AcgBlAGYAVABaAE4AYQBtAGUAKQAsAFwAbgAgACAAIAAgACAAIAAgACAAIAAgACAAIAAgACAAIAAgACAAIAAgACAAIAAgACAAIABJAEYAKABOAE8AVAAoAF8AaABhAHMARABMAFMAKQAsAFwAbgAgACAAIAAgACAAIAAgACAAIAAgACAAIAAgACAAIAAgACAAIAAgACAAIAAgACAAIAAgACAAIAAgAC8ALwAgAFQAWgAgAGEAbAB3AGEAeQBzACAAaABhAHMAIABiAGUAZQBuACAATABTAFQALAAgAG4AbwAgAHQAcgBhAG4AcwBsAGEAdABpAG8AbgAgAHIAZQBxAHUAaQByAGUAZABcAG4AIAAgACAAIAAgACAAIAAgACAAIAAgACAAIAAgACAAIAAgACAAIAAgACAAIAAgACAAIAAgACAAIABmAG4ATgBvAEQAaQBmAGYAZQByAGUAbgBjAGUAKAApACwAXABuACAAIAAgACAAIAAgACAAIAAgACAAIAAgACAAIAAgACAAIAAgACAAIAAgACAAIAAgACAAIAAgACAAXwBUAEkATQBFAFoATwBOAEUAXwBEAEkARgBGAEUAUgBFAE4AQwBFAF8ATABTAFQAXwBUAE8AXwBPAEIAUwBFAFIAVgBFAEQAKABfAE0ASgBEAGEAdABlACwAIABfAHIAZQBmAFQAWgBOAGEAbQBlACwAIABfAHIAZQBmAEwAUwBUACwAIABfAHMAdQBwAHAAcgBlAHMAcwBPAHUAdABPAGYAQgBvAHUAbgBkACkAXABuACAAIAAgACAAIAAgACAAIAAgACAAIAAgACAAIAAgACAAIAAgACAAIAAgACAAIAAgACkAXABuACAAIAAgACAAIAAgACAAIAAgACAAIAAgACAAIAAgACAAIAAgACAAIAApAFwAbgAgACAAIAAgACAAIAAgACAAIAAgACAAIAAgACAAIAAgACkALABcAG4AIAAgACAAIAAgACAAIAAgACAAIAAgACAAIAAgACAAIABfAFQASQBNAEUAWgBPAE4ARQBfAEQASQBGAEYARQBSAEUATgBDAEUAXwBUAFoAKABfAE0ASgBEAGEAdABlACwAIABfAHIAZQBmAFQAWgBOAGEAbQBlACwAIABfAGMAbwBtAHAAVABaAE4AYQBtAGUALAAgAF8AcgBlAGYATABTAFQALAAgAF8AYwBvAG0AcABMAFMAVAAsACAAXwBzAHUAcABwAHIAZQBzAHMATwB1AHQATwBmAEIAbwB1AG4AZAApAFwAbgAgACAAIAAgACAAIAAgACAAIAAgACAAIAApAFwAbgAgACAAIAAgACAAIAAgACAAKQBcAG4AIAAgACAAIAApAFwAbgApADsAXABuAFwAbgAgACAAIAAgACAAIAAgACAAIAAgACAAIAAgACAAIAAgAFwAbgAvACoAXwBUAEkATQBFAFoATwBOAEUAXwBEAEkARgBGAEUAUgBFAE4AQwBFAF8ATABTAFQAXwBUAE8AXwBPAEIAUwBFAFIAVgBFAEQAIAA9ACAATABBAE0AQgBEAEEAKABNAEoARABhAHQAZQAsACAAUgBlAGYAZQByAGUAbgBjAGUAVABaAE4AYQBtAGUALAAgAFIAZQBmAGUAcgBlAG4AYwBlAEwAUwBUACwAIABTAHUAcABwAHIAZQBzAHMATwB1AHQATwBmAEIAbwB1AG4AZABFAHIAcgBvAHIALABcAG4AIAAgACAAIABMAEUAVAAoAFwAbgAgACAAIAAgACAAIAAgACAAXwBMAFMAVAB0AG8ATwBiAHMAZQByAHYAZQBkACwAIABJAEYAKABSAGUAZgBlAHIAZQBuAGMAZQBMAFMAVAAsACAAMQAsACAALQAxACkALABcAG4AIAAgACAAIAAgACAAIAAgAF8AVABaAEkAbgBmAG8AcwAsACAAQwBIAFIATwBOAE8ALgBUAEkATQBFAFoATwBOAEUAXwBJAE4ARgBPAFMAKABSAGUAZgBlAHIAZQBuAGMAZQBUAFoATgBhAG0AZQApACwAXABuACAAIAAgACAAIAAgACAAIABCAFkAUgBPAFcAKABNAEoARABhAHQAZQAsAFwAbgAgACAAIAAgACAAIAAgACAAIAAgACAAIABMAEEATQBCAEQAQQAoAF8ATQBKAEQAYQB0AGUALABcAG4AIAAgACAAIAAgACAAIAAgACAAIAAgACAAIAAgACAAIABJAEYAKABJAFMARQBSAFIATwBSACgAXwBNAEoARABhAHQAZQApACwAIABfAE0ASgBEAGEAdABlACAAKgAgAHsAMQB9ACwAXABuACAAIAAgACAAIAAgACAAIAAgACAAIAAgACAAIAAgACAAIAAgACAAIABJAEYAKABfAE0ASgBEAGEAdABlACAAPQAgAFwAIgBcACIALAAgAFwAIgBcACIALABcAG4AIAAgACAAIAAgACAAIAAgACAAIAAgACAAIAAgACAAIAAgACAAIAAgACAAIAAgACAASQBGACgATgBPAFQAKABJAFMATgBVAE0AQgBFAFIAKABfAE0ASgBEAGEAdABlACkAKQAsACAAewAjAFYAQQBMAFUARQAhAH0ALABcAG4AIAAgACAAIAAgACAAIAAgACAAIAAgACAAIAAgACAAIAAgACAAIAAgACAAIAAgACAAIAAgACAAIABMAEUAVAAoAFwAbgAgACAAIAAgACAAIAAgACAAIAAgACAAIAAgACAAIAAgACAAIAAgACAAIAAgACAAIAAgACAAIAAgACAAIAAgACAAXwBUAFoAbwBiAHMAZQByAHYAZQBkACwAIABfAFQASQBNAEUAWgBPAE4ARQBfAE8AQgBTAEUAUgBWAEUARAAoAF8AVABaAEkAbgBmAG8AcwAsACAAXwBNAEoARABhAHQAZQAsACAATgAoAF8ATABTAFQAdABvAE8AYgBzAGUAcgB2AGUAZAAgADwAIAAwACkAKQAsAFwAbgAgACAAIAAgACAAIAAgACAAIAAgACAAIAAgACAAIAAgACAAIAAgACAAIAAgACAAIAAgACAAIAAgACAAIAAgACAAXwBvAHUAdABPAGYAQgBvAHUAbgBkACwAIABDAEgATwBPAFMARQBDAE8ATABTACgAXwBUAFoAbwBiAHMAZQByAHYAZQBkACwAIAA1ACkALABcAG4AIAAgACAAIAAgACAAIAAgACAAIAAgACAAIAAgACAAIAAgACAAIAAgACAAIAAgACAAIAAgACAAIAAgACAAIAAgAF8AZQByAHIALAAgAEkARgAoAFMAdQBwAHAAcgBlAHMAcwBPAHUAdABPAGYAQgBvAHUAbgBkAEUAcgByAG8AcgAsACAAXAAiAFwAIgAsAFwAbgAgACAAIAAgACAAIAAgACAAIAAgACAAIAAgACAAIAAgACAAIAAgACAAIAAgACAAIAAgACAAIAAgACAAIAAgACAAIAAgACAAIABTAFcASQBUAEMASAAoAE4AKABfAG8AdQB0AE8AZgBCAG8AdQBuAGQAKQAsAFwAbgAgACAAIAAgACAAIAAgACAAIAAgACAAIAAgACAAIAAgACAAIAAgACAAIAAgACAAIAAgACAAIAAgACAAIAAgACAAIAAgACAAIAAgACAAIAAgAC0AMQAsACAAewAjAE4AVQBNACEAfQAsAFwAbgAgACAAIAAgACAAIAAgACAAIAAgACAAIAAgACAAIAAgACAAIAAgACAAIAAgACAAIAAgACAAIAAgACAAIAAgACAAIAAgACAAIAAgACAAIAAgADEALAAgAHsAIwBOAFUATABMACEAfQAsAFwAbgAgACAAIAAgACAAIAAgACAAIAAgACAAIAAgACAAIAAgACAAIAAgACAAIAAgACAAIAAgACAAIAAgACAAIAAgACAAIAAgACAAIAAgACAAIAAgAFwAIgBcACIAXABuACAAIAAgACAAIAAgACAAIAAgACAAIAAgACAAIAAgACAAIAAgACAAIAAgACAAIAAgACAAIAAgACAAIAAgACAAIAAgACAAIAAgACkAXABuACAAIAAgACAAIAAgACAAIAAgACAAIAAgACAAIAAgACAAIAAgACAAIAAgACAAIAAgACAAIAAgACAAIAAgACAAIAApACwAXABuACAAIAAgACAAIAAgACAAIAAgACAAIAAgACAAIAAgACAAIAAgACAAIAAgACAAIAAgACAAIAAgACAAIAAgACAAIABJAEYAKABJAFMARQBSAFIATwBSACgAXwBlAHIAcgApACwAIABfAGUAcgByACwAXABuACAAIAAgACAAIAAgACAAIAAgACAAIAAgACAAIAAgACAAIAAgACAAIAAgACAAIAAgACAAIAAgACAAIAAgACAAIAAgACAAIAAgAEwARQBUACgAXABuACAAIAAgACAAIAAgACAAIAAgACAAIAAgACAAIAAgACAAIAAgACAAIAAgACAAIAAgACAAIAAgACAAIAAgACAAIAAgACAAIAAgACAAIAAgACAAXwBEAEwAUwBvAGYAZgBzAGUAdAAsACAATgAoAEMASABPAE8AUwBFAEMATwBMAFMAKABfAFQAWgBvAGIAcwBlAHIAdgBlAGQALAAgADQAKQApACwAXABuACAAIAAgACAAIAAgACAAIAAgACAAIAAgACAAIAAgACAAIAAgACAAIAAgACAAIAAgACAAIAAgACAAIAAgACAAIAAgACAAIAAgACAAIAAgACAAQwBIAFIATwBOAE8ALgBUAFoATwBfAFQATwBfAFQASQBNAEUAUwBQAEEATgAoAF8ATABTAFQAdABvAE8AYgBzAGUAcgB2AGUAZAAgACoAIABfAEQATABTAG8AZgBmAHMAZQB0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8AVABJAE0ARQBaAE8ATgBFAF8ARABJAEYARgBFAFIARQBOAEMARQBfAFQAWgAgAD0AIABMAEEATQBCAEQAQQAoAE0ASgBEAGEAdABlACwAIABSAGUAZgBlAHIAZQBuAGMAZQBUAFoATgBhAG0AZQAsACAAQwBvAG0AcABhAHIAZQBUAFoATgBhAG0AZQAsACAAUgBlAGYAZQByAGUAbgBjAGUATABTAFQALAAgAEMAbwBtAHAAYQByAGUATABTAFQALAAgAFMAdQBwAHAAcgBlAHMAcwBPAHUAdABPAGYAQgBvAHUAbgBkAEUAcgByAG8AcgAsAFwAbgAgACAAIAAgAEwARQBUACgAXABuACAAIAAgACAAIAAgACAAIABfAHIAZQBmAFQAWgBJAG4AZgBvAHMALAAgAEMASABSAE8ATgBPAC4AVABJAE0ARQBaAE8ATgBFAF8ASQBOAEYATwBTACgAUgBlAGYAZQByAGUAbgBjAGUAVABaAE4AYQBtAGUAKQAsAFwAbgAgACAAIAAgACAAIAAgACAAXwBjAG8AbQBwAFQAWgBJAG4AZgBvAHMALAAgAEMASABSAE8ATgBPAC4AVABJAE0ARQBaAE8ATgBFAF8ASQBOAEYATwBTACgAQwBvAG0AcABhAHIAZQBUAFoATgBhAG0AZQApACwAXABuACAAIAAgACAAIAAgACAAIAAgACAAIAAgACAAIAAgACAAXABuACAAIAAgACAAIAAgACAAIABCAFkAUgBPAFcAKABNAEoARABhAHQAZQAsAFwAbgAgACAAIAAgACAAIAAgACAAIAAgACAAIABMAEEATQBCAEQAQQAoAF8ATQBKAEQAYQB0AGUALABcAG4AIAAgACAAIAAgACAAIAAgACAAIAAgACAAIAAgACAAIABJAEYAKABJAFMARQBSAFIATwBSACgAXwBNAEoARABhAHQAZQApACwAIABfAE0ASgBEAGEAdABlACAAKgAgAHsAMQB9ACwAXABuACAAIAAgACAAIAAgACAAIAAgACAAIAAgACAAIAAgACAAIAAgACAAIABJAEYAKABfAE0ASgBEAGEAdABlACAAPQAgAFwAIgBcACIALAAgAFwAIgBcACIALABcAG4AIAAgACAAIAAgACAAIAAgACAAIAAgACAAIAAgACAAIAAgACAAIAAgACAAIAAgACAASQBGACgATgBPAFQAKABJAFMATgBVAE0AQgBFAFIAKABfAE0ASgBEAGEAdABlACkAKQAsACAAewAjAFYAQQBMAFUARQAhAH0ALABcAG4AIAAgACAAIAAgACAAIAAgACAAIAAgACAAIAAgACAAIAAgACAAIAAgACAAIAAgACAAIAAgACAAIABMAEUAVAAoAFwAbgAgACAAIAAgACAAIAAgACAAIAAgACAAIAAgACAAIAAgACAAIAAgACAAIAAgACAAIAAgACAAIAAgACAAIAAgACAAXwByAGUAZgBUAFoAbwBiAHMAZQByAHYAZQBkACwAIABfAFQASQBNAEUAWgBPAE4ARQBfAE8AQgBTAEUAUgBWAEUARAAoAF8AcgBlAGYAVABaAEkAbgBmAG8AcwAsACAAXwBNAEoARABhAHQAZQAsACAATgAoAFIAZQBmAGUAcgBlAG4AYwBlAEwAUwBUACkAKQAsAFwAbgAgACAAIAAgACAAIAAgACAAIAAgACAAIAAgACAAIAAgACAAIAAgACAAIAAgACAAIAAgACAAIAAgACAAIAAgACAAXwBvAHUAdABPAGYAQgBvAHUAbgBkACwAIABDAEgATwBPAFMARQBDAE8ATABTACgAXwByAGUAZgBUAFoAbwBiAHMAZQByAHYAZQBkACwAIAA1ACkALABcAG4AIAAgACAAIAAgACAAIAAgACAAIAAgACAAIAAgACAAIAAgACAAIAAgACAAIAAgACAAIAAgACAAIAAgACAAIAAgAF8AZQByAHIALAAgAEkARgAoAFMAdQBwAHAAcgBlAHMAcwBPAHUAdABPAGYAQgBvAHUAbgBkAEUAcgByAG8AcgAsACAAXAAiAFwAIgAsAFwAbgAgACAAIAAgACAAIAAgACAAIAAgACAAIAAgACAAIAAgACAAIAAgACAAIAAgACAAIAAgACAAIAAgACAAIAAgACAAIAAgACAAIABTAFcASQBUAEMASAAoAE4AKABfAG8AdQB0AE8AZgBCAG8AdQBuAGQAKQAsAFwAbgAgACAAIAAgACAAIAAgACAAIAAgACAAIAAgACAAIAAgACAAIAAgACAAIAAgACAAIAAgACAAIAAgACAAIAAgACAAIAAgACAAIAAgACAAIAAgAC0AMQAsACAAewAjAE4AVQBNACEAfQAsAFwAbgAgACAAIAAgACAAIAAgACAAIAAgACAAIAAgACAAIAAgACAAIAAgACAAIAAgACAAIAAgACAAIAAgACAAIAAgACAAIAAgACAAIAAgACAAIAAgADEALAAgAHsAIwBOAFUATABMACEAfQAsAFwAbgAgACAAIAAgACAAIAAgACAAIAAgACAAIAAgACAAIAAgACAAIAAgACAAIAAgACAAIAAgACAAIAAgACAAIAAgACAAIAAgACAAIAAgACAAIAAgAFwAIgBcACIAXABuACAAIAAgACAAIAAgACAAIAAgACAAIAAgACAAIAAgACAAIAAgACAAIAAgACAAIAAgACAAIAAgACAAIAAgACAAIAAgACAAIAAgACkAXABuACAAIAAgACAAIAAgACAAIAAgACAAIAAgACAAIAAgACAAIAAgACAAIAAgACAAIAAgACAAIAAgACAAIAAgACAAIAApACwAXABuACAAIAAgACAAIAAgACAAIAAgACAAIAAgACAAIAAgACAAIAAgACAAIAAgACAAIAAgACAAIAAgACAAIAAgACAAIABJAEYAKABJAFMARQBSAFIATwBSACgAXwBlAHIAcgApACwAIABfAGUAcgByACwAXABuACAAIAAgACAAIAAgACAAIAAgACAAIAAgACAAIAAgACAAIAAgACAAIAAgACAAIAAgACAAIAAgACAAIAAgACAAIAAgACAAIAAgAEwARQBUACgAXABuACAAIAAgACAAIAAgACAAIAAgACAAIAAgACAAIAAgACAAIAAgACAAIAAgACAAIAAgACAAIAAgACAAIAAgACAAIAAgACAAIAAgACAAIAAgACAAXwByAGUAZgBUAFoATwAsACAATgAoAEMASABPAE8AUwBFAEMATwBMAFMAKABfAHIAZQBmAFQAWgBvAGIAcwBlAHIAdgBlAGQALAAgADMAKQApACAAKwAgAEkARgAoAFIAZQBmAGUAcgBlAG4AYwBlAEwAUwBUACwAIAAwACwAIABOACgAQwBIAE8ATwBTAEUAQwBPAEwAUwAoAF8AcgBlAGYAVABaAG8AYgBzAGUAcgB2AGUAZAAsACAANAApACkAKQAsAFwAbgAgACAAIAAgACAAIAAgACAAIAAgACAAIAAgACAAIAAgACAAIAAgACAAIAAgACAAIAAgACAAIAAgACAAIAAgACAAIAAgACAAIAAgACAAIAAgAF8AcgBlAGYAVABaAHMAaABpAGYAdAAsACAAQwBIAFIATwBOAE8ALgBUAFoATwBfAFQATwBfAFQASQBNAEUAUwBQAEEATgAoAF8AcgBlAGYAVABaAE8AKQAsAFwAbgAgACAAIAAgACAAIAAgACAAIAAgACAAIAAgACAAIAAgACAAIAAgACAAIAAgACAAIAAgACAAIAAgACAAIAAgACAAIAAgACAAIAAgACAAIAAgAF8AcgBlAGYAVQBUAEMALAAgAF8ATQBKAEQAYQB0AGUAIAAtACAAXwByAGUAZgBUAFoAcwBoAGkAZgB0ACwAXABuACAAIAAgACAAIAAgACAAIAAgACAAIAAgACAAIAAgACAAIAAgACAAIAAgACAAIAAgACAAIAAgACAAIAAgACAAIAAgACAAIAAgACAAIAAgACAAXwBjAG8AbQBwAFQAWgBvAGIAcwBlAHIAdgBlAGQALAAgAF8AVABJAE0ARQBaAE8ATgBFAF8ATwBCAFMARQBSAFYARQBEACgAXwBjAG8AbQBwAFQAWgBJAG4AZgBvAHMALAAgAF8ATQBKAEQAYQB0AGUALAAgAC0AMQApACwAXABuACAAIAAgACAAIAAgACAAIAAgACAAIAAgACAAIAAgACAAIAAgACAAIAAgACAAIAAgACAAIAAgACAAIAAgACAAIAAgACAAIAAgACAAIAAgACAAXwBjAG8AbQBwAFQAWgBPACwAIABOACgAQwBIAE8ATwBTAEUAQwBPAEwAUwAoAF8AYwBvAG0AcABUAFoAbwBiAHMAZQByAHYAZQBkACwAIAAzACkAKQAgACsAIABJAEYAKABDAG8AbQBwAGEAcgBlAEwAUwBUACwAIAAwACwAIABOACgAQwBIAE8ATwBTAEUAQwBPAEwAUwAoAF8AYwBvAG0AcABUAFoAbwBiAHMAZQByAHYAZQBkACwAIAA0ACkAKQApACwAXABuACAAIAAgACAAIAAgACAAIAAgACAAIAAgACAAIAAgACAAIAAgACAAIAAgACAAIAAgACAAIAAgACAAIAAgACAAIAAgACAAIAAgACAAIAAgACAAXwBkAGkAZgBmAFQAWgBPACwAIABfAGMAbwBtAHAAVABaAE8AIAAtACAAXwByAGUAZgBUAFoATwAsAFwAbgAgACAAIAAgACAAIAAgACAAIAAgACAAIAAgACAAIAAgACAAIAAgACAAIAAgACAAIAAgACAAIAAgACAAIAAgACAAIAAgACAAIAAgACAAIAAgAEMASABSAE8ATgBPAC4AVABaAE8AXwBUAE8AXwBUAEkATQBFAFMAUABBAE4AKABfAGQAaQBmAGYAVABaAE8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FwAbgBcAG4ALwAvAGsAaQBuAGQAIAAwACAAcwB0AGQAIABvAGIAcwBlAHIAdgBlAGQAIAB0AGkAbQBlACwAIAAxACAAbABvAGMAYQBsACAAcwB0AGQAIAB0AGkAbQBlACwAIAAyACwAIAB1AHQAYwAsACAAMwAgAHkAZQBhAHIAXABuAC8ALwAgAFkARQBhAHIAIAAgACAAIAAgACAAIAAgACAAIAAgADAAXABuAC8ALwAgAE8AYgBzAGUAcgB2AGUAZAAgAGwAbwBjAGEAbAAgAHQAaQBtAGUAIAAxAFwAbgAvAC8AIABMAFMAVAAgAGwAbwBjAGEAbAAgAHMAdABhAG4AZABhAHIAZAAgACAAMgBcAG4ALwAvACAAVQBUAEMAIAAgACAAIAAgACAAIAAgACAAIAAgACAAIAAgACAAIAAgACAAIAAgACAALQAxAFwAbgAvACoAVABJAE0ARQBaAE8ATgBFAF8AQwBIAEEATgBHAEUAUwAgAD0AIABMAEEATQBCAEQAQQAoAFQAWgBOAGEAbQBlACwAIABbAEYAcgBvAG0AXQAsACAAWwBUAG8AXQAsACAAWwBLAGkAbgBkAF0ALAAgAFsARQB4AGMAbAB1AGQAZQBEAGEAeQBsAGkAZwBoAHQAUwBhAHYAaQBuAGcAcwBdACwAXABuACAAIAAgACAASQBGACgAQQBSAFIAQQBZAFMALgBJAFMAXwBBAFIAUgBBAFkAKABUAFoATgBhAG0AZQApACwAIAB7ACMAQwBBAEwAQwAhAH0ALABcAG4AIAAgACAAIAAgACAAIAAgAEwARQBUACgAXABuACAAIAAgACAAIAAgACAAIAAgACAAIAAgAF8AawBpAG4AZAAsACAATABFAFQAKABcAG4AIAAgACAAIAAgACAAIAAgACAAIAAgACAAIAAgACAAIABfAGsALAAgAEwARQBGAFQAKABGAE4ALgBDAE8ARQBSAEMARQAoAEsAaQBuAGQAKQApACwAXABuACAAIAAgACAAIAAgACAAIAAgACAAIAAgACAAIAAgACAAUwBXAEkAVABDAEgAKABfAGsALABcAG4AIAAgACAAIAAgACAAIAAgACAAIAAgACAAIAAgACAAIAAgACAAIAAgAFwAIgBcACIALAAgADIALABcAG4AIAAgACAAIAAgACAAIAAgACAAIAAgACAAIAAgACAAIAAgACAAIAAgAFwAIgBPAFwAIgAsACAAMAAsAFwAbgAgACAAIAAgACAAIAAgACAAIAAgACAAIAAgACAAIAAgACAAIAAgACAAXAAiAEwAXAAiACwAIAAxACwAXABuACAAIAAgACAAIAAgACAAIAAgACAAIAAgACAAIAAgACAAIAAgACAAIABcACIAVQBcACIALAAgAC0AMQAsAFwAbgAgACAAIAAgACAAIAAgACAAIAAgACAAIAAgACAAIAAgACAAIAAgACAAXAAiAFkAXAAiACwAIAAyACwAXABuACAAIAAgACAAIAAgACAAIAAgACAAIAAgACAAIAAgACAAIAAgACAAIAAyAFwAbgAgACAAIAAgACAAIAAgACAAIAAgACAAIAAgACAAIAAgACkAXABuACAAIAAgACAAIAAgACAAIAAgACAAIAAgACkALABcAG4AIAAgACAAIAAgACAAIAAgACAAIAAgACAAXABuACAAIAAgACAAIAAgACAAIAAgACAAIAAgAF8AVABaAEkAbgBmAG8AcwAsACAAQwBIAFIATwBOAE8ALgBUAEkATQBFAFoATwBOAEUAXwBJAE4ARgBPAFMAKABUAFoATgBhAG0AZQApACwAXABuACAAIAAgACAAIAAgACAAIAAgACAAIAAgAFwAbgAgACAAIAAgACAAIAAgACAAIAAgACAAIABfAGYAcgBvAG0ALAAgAEYATgAuAE4AVQBMAEwASQBGAFkAKABGAHIAbwBtACkALABcAG4AIAAgACAAIAAgACAAIAAgACAAIAAgACAAXwBmAHIAbwBtAEwAUwBUACwAIABJAEYAKABfAGYAcgBvAG0AIAA9ACAAXAAiAFwAIgAsACAAXAAiAFwAIgAsAFwAbgAgACAAIAAgACAAIAAgACAAIAAgACAAIAAgACAAIAAgAFMAVwBJAFQAQwBIACgAXwBrAGkAbgBkACwAXABuACAAIAAgACAAIAAgACAAIAAgACAAIAAgACAAIAAgACAAIAAgACAAIAAwACwAIABfAGYAcgBvAG0AIAAtACAAQwBIAFIATwBOAE8ALgBUAFoATwBfAFQATwBfAFQASQBNAEUAUwBQAEEATgAoAE4AKABDAEgATwBPAFMARQBDAE8ATABTACgAXwBUAEkATQBFAFoATwBOAEUAXwBPAEIAUwBFAFIAVgBFAEQAKABfAFQAWgBJAG4AZgBvAHMALAAgAF8AZgByAG8AbQAsACAAMAApACwAIAA0ACkAKQApACwAXABuACAAIAAgACAAIAAgACAAIAAgACAAIAAgACAAIAAgACAAIAAgACAAIAAxACwAIABfAGYAcgBvAG0ALABcAG4AIAAgACAAIAAgACAAIAAgACAAIAAgACAAIAAgACAAIAAgACAAIAAgADIALAAgAEMASABSAE8ATgBPAC4ATQBPAEQASQBGAEkARQBEAF8ASgBVAEwASQBBAE4AXwBEAEEAVABFACgAXwBmAHIAbwBtACkALABcAG4AIAAgACAAIAAgACAAIAAgACAAIAAgACAAIAAgACAAIAAgACAAIAAgAC0AMQAsACAAQwBIAFIATwBNAFwAbgAgACAAIAAgACAAIAAgACAAIAAgACAAIABfAHQAbwBZAGUAYQByACwAIABGAE4ALgBOAFUATABMAEkARgBZACgAVABvAFkAZQBhAHIAKQAsAFwAbgAgACAAIAAgACAAIAAgACAAIAAgACAAIABfAGUAeABjAGwAdQBkAGUARABMAFMALAAgAEYATgAuAEMATwBFAFIAQwBFACgARQB4AGMAbAB1AGQAZQBEAGEAeQBsAGkAZwBoAHQAUwBhAHYAaQBuAGcAcwApACAAPAA+ACAAMAAsAFwAbgAgACAAIAAgACAAIAAgACAAIAAgACAAIABcAG4AIAAgACAAIAAgACAAIAAgACAAIAAgACAAXwBmAHIAbwBtAE0ASgBEAGEAdABlACwAIABDAEgAUgBPAE4ATwAuAE0ATwBEAEkARgBJAEUARABfAEoAVQBMAEkAQQBOAF8ARABBAFQARQAoAF8AZgByAG8AbQBZAGUAYQByACkALABcAG4AIAAgACAAIAAgACAAIAAgACAAIAAgACAAXwB0AG8ATQBKAEQAYQB0AGUALAAgAEkARgAoAF8AdABvAFkAZQBhAHIAIAA9ACAAXAAiAFwAIgAsACAAXAAiAFwAIgAsACAAQwBIAFIATwBOAE8ALgBNAE8ARABJAEYASQBFAEQAXwBKAFUATABJAEEATgBfAEQAQQBUAEUAKABfAHQAbwBZAGUAYQByACAAKwAgADEAKQAgAC0AIAAwAC4AMAAwADAAMAAxACkALABcAG4AIAAgACAAIAAgACAAIAAgACAAIAAgACAAXwBmAFQAWgBJAG4AZgBvAHMASQBkAHgALAAgAF8AVABJAE0ARQBaAE8ATgBFAF8ASQBOAEYATwBTAF8AUgBBAE4ARwBFAF8ASQBEAFgAKABfAFQAWgBJAG4AZgBvAHMALAAgAF8AZgByAG8AbQBNAEoARABhAHQAZQAsACAAXwB0AG8ATQBKAEQAYQB0AGUALAAgAEYAQQBMAFMARQApACwAXABuACAAIAAgACAAIAAgACAAIAAgACAAIAAgAF8AVABaAGMAaABhAG4AZwBlAHMALAAgAF8AVABJAE0ARQBaAE8ATgBFAF8AVABaAF8AQwBIAEEATgBHAEUAUwAoAF8AVABaAEkAbgBmAG8AcwAsACAAXwBmAFQAWgBJAG4AZgBvAHMASQBkAHgAKQAsAFwAbgAgACAAIAAgACAAIAAgACAAIAAgACAAIABfAFQAWgBjAGgAYQBuAGcAZQBzAFwAbgAgACAAIAAgACAAIAAgACAAIAAgACAAIAAvAC8ASQBGACgAXwBlAHgAYwBsAHUAZABlAEQATABTACwAXABuACAAIAAgACAAIAAgACAAIAAgACAAIAAgAC8ALwAgACAAIAAgAEwARQBUACgAXABuAFwAbgAgACAAIAAgACAAIAAgACAAKQBcAG4AIAAgACAAIAApAFwAbgApADsAXABuAFwAbgBfAFQASQBNAEUAWgBPAE4ARQBfAFQAWgBfAEMASABBAE4ARwBFAFMAIAA9ACAATABBAE0AQgBEAEEAKABUAFoASQBuAGYAbwBzACwAIABUAFoASQBuAGYAbwBzAEkAZAB4ACwAXABuACAAIAAgACAASQBGACgAQQBSAFIAQQBZAFMALgBIAF8ATgBBACgAVABaAEkAbgBmAG8AcwBJAGQAeAApACwAIAB7ACMATgAvAEEAfQAsAFwAbgAgACAAIAAgACAAIAAgACAATABFAFQAKABcAG4AIAAgACAAIAAgACAAIAAgACAAIAAgACAAXwBwAHIAZQB2AFQAWgBJAG4AZgBvAFUAbgB0AGkAbAAsACAATABFAFQAKABcAG4AIAAgACAAIAAgACAAIAAgACAAIAAgACAAIAAgACAAIABfAGYAaQByAHMAdABJAGQAeAAsACAASQBOAEQARQBYACgAVABaAEkAbgBmAG8AcwBJAGQAeAAsACAAMQAsACAAMQApACwAXABuACAAIAAgACAAIAAgACAAIAAgACAAIAAgACAAIAAgACAASQBGACgAXwBmAGkAcgBzAHQASQBkAHgAIAA9ACAAMQAsACAAXAAiAFwAIgAsAFwAbgAgACAAIAAgACAAIAAgACAAIAAgACAAIAAgACAAIAAgACAAIAAgACAASQBOAEQARQBYACgAVABaAEkAbgBmAG8AcwAsACAAXwBmAGkAcgBzAHQASQBkAHgAIAAtACAAMQAsACAAMgApAFwAbgAgACAAIAAgACAAIAAgACAAIAAgACAAIAAgACAAIAAgACkAXABuACAAIAAgACAAIAAgACAAIAAgACAAIAAgACkALABcAG4AIAAgACAAIAAgACAAIAAgACAAIAAgACAAXABuACAAIAAgACAAIAAgACAAIAAgACAAIAAgAF8AZgBUAFoASQBuAGYAbwBzACwAIABDAEgATwBPAFMARQBSAE8AVwBTACgAVABaAEkAbgBmAG8AcwAsACAAVABaAEkAbgBmAG8AcwBJAGQAeAApACwAXABuACAAIAAgACAAIAAgACAAIAAgACAAIAAgAF8AZABpAHMAcABsAGEAeQBOAGEAbQBlAHMALAAgAF8AVABJAE0ARQBaAE8ATgBFAF8ASQBOAEYATwBTAF8ARgBPAFIATQBBAFQAXwBOAEEATQBFAFMAKABfAGYAVABaAEkAbgBmAG8AcwApACwAXABuACAAIAAgACAAIAAgACAAIAAgACAAIAAgAF8AZgBtAHQAVABaAEkAbgBmAG8AcwAsACAASABTAFQAQQBDAEsAKABEAFIATwBQACgAXwBmAFQAWgBJAG4AZgBvAHMALAAsACAALQAyACkALAAgAF8AZABpAHMAcABsAGEAeQBOAGEAbQBlAHMAKQAsAFwAbgAgACAAIAAgACAAIAAgACAAIAAgACAAIABfAGkAZAB4ACwAIABBAFIAUgBBAFkAUwAuAEQASQBTAFQASQBOAEMAVABfAFIATwBXAFMAKABfAGYAbQB0AFQAWgBJAG4AZgBvAHMALAAgAHsANAAsACAANgAsACAANwB9ACwAIABUAFIAVQBFACkALABcAG4AIAAgACAAIAAgACAAIAAgACAAIAAgACAAXwBmAGkAcgBzAHQAUgBvAHcALAAgAEwARQBUACgAXABuACAAIAAgACAAIAAgACAAIAAgACAAIAAgACAAIAAgACAAXwBmACwAIABJAE4ARABFAFgAKABfAGkAZAB4ACwAIAAxACwAIAAxACkALABcAG4AIAAgACAAIAAgACAAIAAgACAAIAAgACAAIAAgACAAIABIAFMAVABBAEMASwAoAF8AcAByAGUAdgBUAFoASQBuAGYAbwBVAG4AdABpAGwALAAgAEkATgBEAEUAWAAoAF8AZgBtAHQAVABaAEkAbgBmAG8AcwAsACAAXwBmACwAIAA0ACkALAAgADAALAAgAEkATgBEAEUAWAAoAF8AZgBtAHQAVABaAEkAbgBmAG8AcwAsACAAXwBmACwAIAB7ADYALAAgADcAfQApACkAXABuACAAIAAgACAAIAAgACAAIAAgACAAIAAgACkALABcAG4AIAAgACAAIAAgACAAIAAgACAAIAAgACAASQBGACgAUgBPAFcAUwAoAF8AaQBkAHgAKQAgAD0AIAAxACwAIABfAGYAaQByAHMAdABSAG8AdwAsAFwAbgAgACAAIAAgACAAIAAgACAAIAAgACAAIAAgACAAIAAgAEwARQBUACgAXABuACAAIAAgACAAIAAgACAAIAAgACAAIAAgACAAIAAgACAAIAAgACAAIABfAHIAZQBtAGEAaQBuAFIAbwB3AHMALAAgAEQAUgBPAFAAKABfAGkAZAB4ACwAIAAxACkALABcAG4AIAAgACAAIAAgACAAIAAgACAAIAAgACAAIAAgACAAIAAgACAAIAAgAF8AcAByAGUAdgBSAG8AdwBzACwAIABEAFIATwBQACgAXwBpAGQAeAAsACAALQAxACkALABcAG4AIAAgACAAIAAgACAAIAAgACAAIAAgACAAIAAgACAAIAAgACAAIAAgAF8AdAByAGEAbgBzAGkAdABpAG8AbgAsACAASQBOAEQARQBYACgAXwBmAG0AdABUAFoASQBuAGYAbwBzACwAIABfAHAAcgBlAHYAUgBvAHcAcwAsACAAMgApACwAXABuACAAIAAgACAAIAAgACAAIAAgACAAIAAgACAAIAAgACAAIAAgACAAIABWAFMAVABBAEMASwAoAFwAbgAgACAAIAAgACAAIAAgACAAIAAgACAAIAAgACAAIAAgACAAIAAgACAAIAAgACAAIABfAGYAaQByAHMAdABSAG8AdwAsAFwAbgAgACAAIAAgACAAIAAgACAAIAAgACAAIAAgACAAIAAgACAAIAAgACAAIAAgACAAIABIAFMAVABBAEMASwAoAF8AdAByAGEAbgBzAGkAdABpAG8AbgAsACAASQBOAEQARQBYACgAXwBmAG0AdABUAFoASQBuAGYAbwBzACwAIABfAHIAZQBtAGEAaQBuAFIAbwB3AHMALAAgADQAKQAsACAAMAAsACAASQBOAEQARQBYACgAXwBmAG0AdABUAFoASQBuAGYAbwBzACwAIABfAHIAZQBtAGEAaQBuAFIAbwB3AHMALAAgAHsANgAsACAANwB9ACkAKQBcAG4AIAAgACAAIAAgACAAIAAgACAAIAAgACAAIAAgACAAIAAgACAAIAAgACkAXABuACAAIAAgACAAIAAgACAAIAAgACAAIAAgACAAIAAgACAAKQBcAG4AIAAgACAAIAAgACAAIAAgACAAIAAgACAAKQBcAG4AIAAgACAAIAAgACAAIAAgACkAXABuACAAIAAgACAAKQBcAG4AKQA7AFwAbgBcAG4AXABuAF8AVABJAE0ARQBaAE8ATgBFAF8AUgBVAEwARQBfAEMASABBAE4ARwBFAFMAIAA9ACAATABBAE0AQgBEAEEAKABUAFoASQBuAGYAbwBzACwAIABmAFQAWgBJAG4AZgBvAHMASQBkAHgALAAgAEYAcgBvAG0ATQBKAEQAYQB0AGUALAAgAFQAbwBNAEoARABhAHQAZQAsACAARgByAG8AbQBZAGUAYQByACwAIABUAG8AWQBlAGEAcgAsAFwAbgAgACAAIAAgAEkARgAoAEEAUgBSAEEAWQBTAC4ASABfAE4AQQAoAGYAVABaAEkAbgBmAG8AcwBJAGQAeAApACwAIAB7ACMATgAvAEEAfQAsAFwAbgAgACAAIAAgACAAIAAgACAATABFAFQAKABcAG4AIAAgACAAIAAgACAAIAAgACAAIAAgACAAZgBuAFQAWgBJAG4AZgBvAFIAdQBsAGUAVAByAGEAbgBzAGkAdABpAG8AbgBzACwAIABMAEEATQBCAEQAQQAoAF8AVABaAEkAbgBmAG8ASQBkAHgALABcAG4AIAAgACAAIAAgACAAIAAgACAAIAAgACAAIAAgACAAIABMAEUAVAAoAFwAbgAgACAAIAAgACAAIAAgACAAIAAgACAAIAAgACAAIAAgACAAIAAgACAAXwBUAFoASQBuAGYAbwAsACAAQwBIAE8ATwBTAEUAUgBPAFcAUwAoAFQAWgBJAG4AZgBvAHMALAAgAF8AVABaAEkAbgBmAG8ASQBkAHgAKQAsAFwAbgAgACAAIAAgACAAIAAgACAAIAAgACAAIAAgACAAIAAgACAAIAAgACAAXwBUAFoAUgB1AGwAZQBOAGEAbQBlACwAIABDAEgATwBPAFMARQBDAE8ATABTACgAXwBUAFoASQBuAGYAbwAsACAAMQAsACAANQApACwAXABuACAAIAAgACAAIAAgACAAIAAgACAAIAAgACAAIAAgACAAIAAgACAAIABJAEYAKABfAFQAWgBSAHUAbABlAE4AYQBtAGUAIAA9ACAAXAAiAFwAIgAsACAAewAjAE4ALwBBAH0ALABcAG4AIAAgACAAIAAgACAAIAAgACAAIAAgACAAIAAgACAAIAAgACAAIAAgACAAIAAgACAATABFAFQAKABcAG4AIAAgACAAIAAgACAAIAAgACAAIAAgACAAIAAgACAAIAAgACAAIAAgACAAIAAgACAAIAAgACAAIABfAFQAWgBSAHUAbABlAHMALAAgAEMASABSAE8ATgBPAC4AVABJAE0ARQBaAE8ATgBFAF8AUgBVAEwARQBTACgAXwBUAFoAUgB1AGwAZQBOAGEAbQBlACkALABcAG4AIAAgACAAIAAgACAAIAAgACAAIAAgACAAIAAgACAAIAAgACAAIAAgACAAIAAgACAAIAAgACAAIABfAGYAVABaAFIAdQBsAGUAcwBJAGQAeAAsACAAXwBUAEkATQBFAFoATwBOAEUAXwBSAFUATABFAFMAXwBSAEEATgBHAEUAKABfAFQAWgBSAHUAbABlAHMALAAgAEYAcgBvAG0AWQBlAGEAcgAsACAAVABvAFkAZQBhAHIAKQAsAFwAbgAgACAAIAAgACAAIAAgACAAIAAgACAAIAAgACAAIAAgACAAIAAgACAAIAAgACAAIAAgACAAIAAgAF8AZgBUAFoAUgB1AGwAZQBzAEkAZAB4AFQAbwBEAGkAcwBwAGwAYQB5AE4AYQBtAGUALAAgAF8AVABJAE0ARQBaAE8ATgBFAF8AUgBVAEwARQBfAEYATwBSAE0AQQBUAF8ATgBBAE0ARQBTACgAXwBUAFoASQBuAGYAbwAsACAAXwBUAFoAUgB1AGwAZQBzACwAIABfAGYAVABaAFIAdQBsAGUAcwBJAGQAeAApACwAXABuACAAIAAgACAAIAAgACAAIAAgACAAIAAgACAAIAAgACAAIAAgACAAIABcAG4AIAAgACAAIAAgACAAIAAgACAAIAAgACAAIAAgACAAIAAgACAAIAAgACAAIAAgACAAIAAgACAAIABfAHQAcgBhAG4AcwBpAHQAaQBvAG4AcwAsACAAXwBUAEkATQBFAFoATwBOAEUAXwBFAE4AVQBNAF8AUgBVAEwARQBfAFQAUgBBAE4AUwBJAFQASQBPAE4AUwAoAF8AVABaAFIAdQBsAGUAcwAsACAAXwBmAFQAWgBSAHUAbABlAHMASQBkAHgALAAgAEYAcgBvAG0AWQBlAGEAcgAsACAAVABvAFkAZQBhAHIAKQAsAFwAbgAgACAAIAAgACAAIAAgACAAIAAgACAAIAAgACAAIAAgACAAIAAgACAAIAAgACAAIAAgACAAIAAgAEkARgAoAEEAUgBSAEEAWQBTAC4ASABfAE4AQQAoAF8AdAByAGEAbgBzAGkAdABpAG8AbgBzACkALAAgAHsAIwBOAC8AQQB9ACwAXABuACAAIAAgACAAIAAgACAAIAAgACAAIAAgACAAIAAgACAAIAAgACAAIAAgACAAIAAgACAAIAAgACAAIAAgACAAIABMAEUAVAAoAFwAbgAgACAAIAAgACAAIAAgACAAIAAgACAAIAAgACAAIAAgACAAIAAgACAAIAAgACAAIAAgACAAIAAgACAAIAAgACAAIAAgACAAIABfAHQAcgBhAG4AcwBpAHQAaQBvAG4ATgBhAG0AZQBzACwAIABEAFIATwBQACgAQQBSAFIAQQBZAFMALgBLAEUAWQBMAE8ATwBLAFUAUAAoAF8AZgBUAFoAUgB1AGwAZQBzAEkAZAB4AFQAbwBEAGkAcwBwAGwAYQB5AE4AYQBtAGUALAAgAEMASABPAE8AUwBFAEMATwBMAFMAKABfAHQAcgBhAG4AcwBpAHQAaQBvAG4AcwAsACAAMgApACwAIAAxACkALAAgACwAIAAxACkALABcAG4AIAAgACAAIAAgACAAIAAgACAAIAAgACAAIAAgACAAIAAgACAAIAAgACAAIAAgACAAIAAgACAAIAAgACAAIAAgACAAIAAgACAAXwBEAEwAUwBvAGYAZgBzAGUAdAAsACAASQBOAEQARQBYACgAXwBUAFoAUgB1AGwAZQBzACwAIABDAEgATwBPAFMARQBDAE8ATABTACgAXwB0AHIAYQBuAHMAaQB0AGkAbwBuAHMALAAgADIAKQAsACAAOAApACwAXABuACAAIAAgACAAIAAgACAAIAAgACAAIAAgACAAIAAgACAAIAAgACAAIAAgACAAIAAgACAAIAAgACAAIAAgACAAIAAgACAAIAAgAEgAUwBUAEEAQwBLACgAXABuACAAIAAgACAAIAAgACAAIAAgACAAIAAgACAAIAAgACAAIAAgACAAIAAgACAAIAAgACAAIAAgACAAIAAgACAAIAAgACAAIAAgACAAIAAgACAAXwB0AHIAYQBuAHMAaQB0AGkAbwBuAHMALABcAG4AIAAgACAAIAAgACAAIAAgACAAIAAgACAAIAAgACAAIAAgACAAIAAgACAAIAAgACAAIAAgACAAIAAgACAAIAAgACAAIAAgACAAIAAgACAAIABfAEQATABTAG8AZgBmAHMAZQB0ACwAXABuACAAIAAgACAAIAAgACAAIAAgACAAIAAgACAAIAAgACAAIAAgACAAIAAgACAAIAAgACAAIAAgACAAIAAgACAAIAAgACAAIAAgACAAIAAgACAAXwB0AHIAYQBuAHMAaQB0AGkAbwBuAE4AYQBtAGUAcw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AgACAAIAAgACAAIAAgACAAIAAgACAAIABcAG4AIAAgACAAIAAgACAAIAAgACAAIAAgACAAIAAgACAAIAAgACAAIAAgACkAXABuACAAIAAgACAAIAAgACAAIAAgACAAIAAgACAAIAAgACAAKQBcAG4AIAAgACAAIAAgACAAIAAgACAAIAAgACAAKQAsAFwAbgBcAG4AIAAgACAAIAAgACAAIAAgACAAIAAgACAAXwBiAHkAUgBvAHcALAAgAFIARQBEAFUAQwBFACgAXAAiAFwAIgAsACAAZgBUAFoASQBuAGYAbwBzAEkAZAB4ACwAXABuACAAIAAgACAAIAAgACAAIAAgACAAIAAgACAAIAAgACAATABBAE0AQgBEAEEAKABfAGEAYwBjACwAIABfAFQAWgBJAG4AZgBvAEkAZAB4ACwAXABuACAAIAAgACAAIAAgACAAIAAgACAAIAAgACAAIAAgACAAIAAgACAAIABMAEUAVAAoAFwAbgAgACAAIAAgACAAIAAgACAAIAAgACAAIAAgACAAIAAgACAAIAAgACAAIAAgACAAIABfAFQAWgBJAG4AZgBvAFIAdQBsAGUAVAByAGEAbgBzAGkAdABpAG8AbgBzACwAIABmAG4AVABaAEkAbgBmAG8AUgB1AGwAZQBUAHIAYQBuAHMAaQB0AGkAbwBuAHMAKABfAFQAWgBJAG4AZgBvAEkAZAB4ACkALABcAG4AIAAgACAAIAAgACAAIAAgACAAIAAgACAAIAAgACAAIAAgACAAIAAgACAAIAAgACAASQBGACgAQQBSAFIAQQBZAFMALgBIAF8ATgBBACgAXwBUAFoASQBuAGYAbwBSAHUAbABlAFQAcgBhAG4AcwBpAHQAaQBvAG4AcwApACwAIABfAGEAYwBjACwAXABuACAAIAAgACAAIAAgACAAIAAgACAAIAAgACAAIAAgACAAIAAgACAAIAAgACAAIAAgACAAIAAgACAAVgBTAFQAQQBDAEsAKABcAG4AIAAgACAAIAAgACAAIAAgACAAIAAgACAAIAAgACAAIAAgACAAIAAgACAAIAAgACAAIAAgACAAIAAgACAAIAAgAF8AYQBjAGMALABcAG4AIAAgACAAIAAgACAAIAAgACAAIAAgACAAIAAgACAAIAAgACAAIAAgACAAIAAgACAAIAAgACAAIAAgACAAIAAgAF8AVABaAEkAbgBmAG8AUgB1AGwAZQBUAHIAYQBuAHMAaQB0AGkAbwBuAHM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AsAFwAbgBcAG4AIAAgACAAIAAgACAAIAAgACAAIAAgACAASQBGACgAUgBPAFcAUwAoAF8AYgB5AFIAbwB3ACkAIAA9ACAAMQAsACAAewAjAE4ALwBBAH0ALAAgAEQAUgBPAFAAKABfAGIAeQBSAG8AdwAsACAAMQApACkAXABuACAAIAAgACAAIAAgACAAIAApAFwAbgAgACAAIAAgACkAXABuACkAOwBcAG4AXABuAF8AVABJAE0ARQBaAE8ATgBFAF8AUgBVAEwARQBfAEYATwBSAE0AQQBUAF8ATgBBAE0ARQBTACAAPQAgAEwAQQBNAEIARABBACgAVABaAEkAbgBmAG8ALAAgAFQAWgBSAHUAbABlAHMALAAgAFQAWgBSAHUAbABlAHMASQBkAHgALABcAG4AIAAgACAAIABJAEYAKABBAFIAUgBBAFkAUwAuAEgAXwBOAEEAKABUAFoAUgB1AGwAZQBzAEkAZAB4ACkALAAgAHsAIwBOAC8AQQB9ACwAXABuACAAIAAgACAAIAAgACAAIABEAFIATwBQACgAXABuACAAIAAgACAAIAAgACAAIAAgACAAIAAgAFIARQBEAFUAQwBFACgAXAAiAFwAIgAsACAAVABaAFIAdQBsAGUAcwBJAGQAeAAsAFwAbgAgACAAIAAgACAAIAAgACAAIAAgACAAIAAgACAAIAAgAEwAQQBNAEIARABBACgAXwBhAGMAYwAsACAAXwBpAGQAeAAsAFwAbgAgACAAIAAgACAAIAAgACAAIAAgACAAIAAgACAAIAAgACAAIAAgACAATABFAFQAKABcAG4AIAAgACAAIAAgACAAIAAgACAAIAAgACAAIAAgACAAIAAgACAAIAAgACAAIAAgACAAXwBzAGgAbwByAHQAVABvAGsAZQBuACwAIABJAE4ARABFAFgAKABUAFoAUgB1AGwAZQBzACwAIABfAGkAZAB4ACwAIAA5ACkALABcAG4AIAAgACAAIAAgACAAIAAgACAAIAAgACAAIAAgACAAIAAgACAAIAAgACAAIAAgACAAXwBsAG8AbgBnAFQAbwBrAGUAbgAsACAASQBOAEQARQBYACgAVABaAFIAdQBsAGUAcwAsACAAXwBpAGQAeAAsACAAMQAwACkALABcAG4AIAAgACAAIAAgACAAIAAgACAAIAAgACAAIAAgACAAIAAgACAAIAAgACAAIAAgACAAXwBzAGgAbwByAHQATgBhAG0AZQAsACAAUwBVAEIAUwBUAEkAVABVAFQARQAoAEMASABPAE8AUwBFAEMATwBMAFMAKABUAFoASQBuAGYAbwAsACAANgApACwAIABcACIAJQBcACIALAAgAF8AcwBoAG8AcgB0AFQAbwBrAGUAbgApACwAXABuACAAIAAgACAAIAAgACAAIAAgACAAIAAgACAAIAAgACAAIAAgACAAIAAgACAAIAAgAF8AbABvAG4AZwBOAGEAbQBlACwAIABTAFUAQgBTAFQASQBUAFUAVABFACgAQwBIAE8ATwBTAEUAQwBPAEwAUwAoAFQAWgBJAG4AZgBvACwAIAA3ACkALAAgAFwAIgAlAFwAIgAsACAAXwBsAG8AbgBnAFQAbwBrAGUAbgApACwAXABuACAAIAAgACAAIAAgACAAIAAgACAAIAAgACAAIAAgACAAIAAgACAAIAAgACAAIAAgAEgAUwBUAEEAQwBLACgAXABuACAAIAAgACAAIAAgACAAIAAgACAAIAAgACAAIAAgACAAIAAgACAAIAAgACAAIAAgACAAIAAgACAAXwBpAGQAeAAsAFwAbgAgACAAIAAgACAAIAAgACAAIAAgACAAIAAgACAAIAAgACAAIAAgACAAIAAgACAAIAAgACAAIAAgAF8AcwBoAG8AcgB0AE4AYQBtAGUALABcAG4AIAAgACAAIAAgACAAIAAgACAAIAAgACAAIAAgACAAIAAgACAAIAAgACAAIAAgACAAIAAgACAAIABfAGwAbwBuAGcATgBhAG0AZQBcAG4AIAAgACAAIAAgACAAIAAgACAAIAAgACAAIAAgACAAIAAgACAAIAAgACAAIAAgACAAKQBcAG4AIAAgACAAIAAgACAAIAAgACAAIAAgACAAIAAgACAAIAAgACAAIAAgACkAXABuACAAIAAgACAAIAAgACAAIAAgACAAIAAgACAAIAAgACAAKQBcAG4AIAAgACAAIAAgACAAIAAgACAAIAAgACAAKQAsACAAMQBcAG4AIAAgACAAIAAgACAAIAAgACkAXABuACAAIAAgACAAKQBcAG4AKQAsAFwAbgBcAG4ALwAqAFwAbgBfAFQAWgBSAHUAbABlAE4AYQBtAGUALAAgAEkATgBEAEUAWAAoAFQAWgBJAG4AZgBvACwAIAAxACwAIAA1ACkALABcAG4AIAAgACAAIAAgACAAIAAgACAAIAAgACAAXwBUAFoAUgB1AGwAZQBzACwAIABDAEgAUgBPAE4ATwAuAFQASQBNAEUAWgBPAE4ARQBfAFIAVQBMAEUAUwAoAFQAWgBSAHUAbABlAE4AYQBtAGUAKQAsAFwAbgAgACAAIAAgACAAIAAgACAAIAAgACAAIABcAG4AIAAgACAAIAAgACAAIAAgACAAIAAgACAASQBGACgAQQBSAFIAQQBZAFMALgBIAF8ATgBBACgAXwB0AHIAYQBuAHMAaQB0AGkAbwBuAHMAKQAsACAAewAjAE4ALwBBAH0ALABcAG4AIAAgACAAIAAgACAAIAAgACAAIAAgACAAIAAgACAAIABMAEUAVAAoAFwAbgAgACAAIAAgACAAIAAgACAAIAAgACAAIAAgACAAIAAgACAAIAAgACAAXwBkAGkAcwBwAGwAYQB5AE4AYQBtAGUAVABiAGwALAAgAEQAUgBPAFAAKABcAG4AIAAgACAAIAAgACAAIAAgACAAIAAgACAAIAAgACAAIAAgACAAIAAgACAAIAAgACAAUgBFAEQAVQBDAEUAKABcACIAXAAiACwAIABfAFQAWgBSAHUAbABlAHMASQBkAHgALABcAG4AIAAgACAAIAAgACAAIAAgACAAIAAgACAAIAAgACAAIAAgACAAIAAgACAAIAAgACAAIAAgACAAIABMAEEATQBCAEQAQQAoAF8AYQBjAGMALAAgAF8AaQBkAHgALABcAG4AIAAgACAAIAAgACAAIAAgACAAIAAgACAAIAAgACAAIAAgACAAIAAgACAAIAAgACAAIAAgACAAIAAgACAAIAAgAEwARQBUACgAXABuACAAIAAgACAAIAAgACAAIAAgACAAIAAgACAAIAAgACAAIAAgACAAIAAgACAAIAAgACAAIAAgACAAIAAgACAAIAAgACAAIAAgAF8AcwBoAG8AcgB0AFQAbwBrAGUAbgAsACAASQBOAEQARQBYACgAXwBUAFoAUgB1AGwAZQBzACwAIABfAGkAZAB4ACwAIAA5ACkALABcAG4AIAAgACAAIAAgACAAIAAgACAAIAAgACAAIAAgACAAIAAgACAAIAAgACAAIAAgACAAIAAgACAAIAAgACAAIAAgACAAIAAgACAAXwBsAG8AbgBnAFQAbwBrAGUAbgAsACAASQBOAEQARQBYACgAXwBUAFoAUgB1AGwAZQBzACwAIABfAGkAZAB4ACwAIAAxADAAKQAsAFwAbgAgACAAIAAgACAAIAAgACAAIAAgACAAIAAgACAAIAAgACAAIAAgACAAIAAgACAAIAAgACAAIAAgACAAIAAgACAAIAAgACAAIABfAG4AYQBtAGUALAAgAF8AVABJAE0ARQBaAE8ATgBFAF8ASQBOAEYATwBTAF8ARgBPAFIATQBBAFQAXwBOAEEATQBFAFMAKABUAFoASQBuAGYAbwAsACAAXwBzAGgAbwByAHQAVABvAGsAZQBuACwAIABfAGwAbwBuAGcAVABvAGsAZQBuACkALABcAG4AIAAgACAAIAAgACAAIAAgACAAIAAgACAAIAAgACAAIAAgACAAIAAgACAAIAAgACAAIAAgACAAIAAgACAAIAAgACAAIAAgACAAVgBTAFQAQQBDAEsAKABcAG4AIAAgACAAIAAgACAAIAAgACAAIAAgACAAIAAgACAAIAAgACAAIAAgACAAIAAgACAAIAAgACAAIAAgACAAIAAgACAAIAAgACAAIAAgACAAIABfAGEAYwBjACwAXABuACAAIAAgACAAIAAgACAAIAAgACAAIAAgACAAIAAgACAAIAAgACAAIAAgACAAIAAgACAAIAAgACAAIAAgACAAIAAgACAAIAAgACAAIAAgACAASABTAFQAQQBDAEsAKABfAGkAZAB4ACwAIABfAG4AYQBtAGU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AsAFwAbgAgACAAIAAgACAAIAAgACAAIAAgACAAIAAgACAAIAAgACAAIAAgACAAIAAgACAAIAAxAFwAbgAgACAAIAAgACAAIAAgACAAIAAgACAAIAAgACAAIAAgACAAIAAgACAAKQAsAFwAbgAgACAAIAAgACAAIAAgACAAIAAgACAAIAAgACAAIAAgACAAIAAgACAAXwB0AHIAYQBuAHMAaQB0AGkAbwBuAE4AYQBtAGUAcwAsACAARABSAE8AUAAoAEEAUgBSAEEAWQBTAC4ASwBFAFkATABPAE8ASwBVAFAAKABfAGQAaQBzAHAAbABhAHkATgBhAG0AZQBUAGIAbAAsACAAQwBIAE8ATwBTAEUAQwBPAEwAUwAoAF8AdAByAGEAbgBzAGkAdABpAG8AbgBzACwAIAAyACkALAAgADEAKQAsACAALAAgADEAKQAsAFwAbgAgACAAIAAgACAAIAAgACAAIAAgACAAIAAgACAAIAAgACAAIAAgACAASABTAFQAQQBDAEsAKABfAHQAcgBhAG4AcwBpAHQAaQBvAG4AcwAsACAAXwB0AHIAYQBuAHMAaQB0AGkAbwBuAE4AYQBtAGUAcwApAFwAbgAgACAAIAAgACAAIAAgACAAIAAgACAAIAAgACAAIAAgACkAXABuAFwAbgAqAC8AXABuAFwAbgAvACoAXABuAF8AVABJAE0ARQBaAE8ATgBFAF8ASQBOAEYATwBfAFIAVQBMAEUAXwBUAFIAQQBOAFMASQBUAEkATwBOAFMAIAA9ACAATABBAE0AQgBEAEEAKABUAFoASQBuAGYAbwAsACAAVABaAFIAdQBsAGUAcwAsACAARgByAG8AbQBZAGUAYQByACwAIABUAG8AWQBlAGEAcgAsAFwAbgAgACAAIAAgAEkARgAoAE4ATwBUACgASQBTAE4AVQBNAEIARQBSACgAVABvAFkAZQBhAHIAKQApACwAIAB7ACMAVgBBAEwAVQBFACEAfQAsAFwAbgAgACAAIAAgACAAIAAgACAATABFAFQAKABcAG4AIAAgACAAIAAgACAAIAAgACAAIAAgACAAXwBUAFoAUgB1AGwAZQBzAEkAZAB4ACwAIABfAFQASQBNAEUAWgBPAE4ARQBfAFIAVQBMAEUAUwBfAFIAQQBOAEcARQAoAFQAWgBSAHUAbABlAHMALAAgAEYAcgBvAG0AWQBlAGEAcgAsACAAVABvAFkAZQBhAHIAKQAsAFwAbgAgACAAIAAgACAAIAAgACAAIAAgACAAIABfAHQAcgBhAG4AcwBpAHQAaQBvAG4AcwAsACAAXwBUAEkATQBFAFoATwBOAEUAXwBFAE4AVQBNAF8AUgBVAEwARQBfAFQAUgBBAE4AUwBJAFQASQBPAE4AUwAoAFQAWgBSAHUAbABlAHMALAAgAF8AVABaAFIAdQBsAGUAcwBJAGQAeAAsACAARgByAG8AbQBZAGUAYQByACwAIABUAG8AWQBlAGEAcgApACwAXABuACAAIAAgACAAIAAgACAAIAAgACAAIAAgAEkARgAoAEEAUgBSAEEAWQBTAC4ASABfAE4AQQAoAF8AdAByAGEAbgBzAGkAdABpAG8AbgBzACkALAAgAHsAIwBOAC8AQQB9ACwAXABuACAAIAAgACAAIAAgACAAIAAgACAAIAAgACAAIAAgACAATABFAFQAKABcAG4AIAAgACAAIAAgACAAIAAgACAAIAAgACAAIAAgACAAIAAgACAAIAAgAF8AZABpAHMAcABsAGEAeQBOAGEAbQBlAFQAYgBsACwAIABEAFIATwBQACgAXABuACAAIAAgACAAIAAgACAAIAAgACAAIAAgACAAIAAgACAAIAAgACAAIAAgACAAIAAgAFIARQBEAFUAQwBFACgAXAAiAFwAIgAsACAAXwBUAFoAUgB1AGwAZQBzAEkAZAB4ACwAXABuACAAIAAgACAAIAAgACAAIAAgACAAIAAgACAAIAAgACAAIAAgACAAIAAgACAAIAAgACAAIAAgACAATABBAE0AQgBEAEEAKABfAGEAYwBjACwAIABfAGkAZAB4ACwAXABuACAAIAAgACAAIAAgACAAIAAgACAAIAAgACAAIAAgACAAIAAgACAAIAAgACAAIAAgACAAIAAgACAAIAAgACAAIABMAEUAVAAoAFwAbgAgACAAIAAgACAAIAAgACAAIAAgACAAIAAgACAAIAAgACAAIAAgACAAIAAgACAAIAAgACAAIAAgACAAIAAgACAAIAAgACAAIABfAHMAaABvAHIAdABUAG8AawBlAG4ALAAgAEkATgBEAEUAWAAoAFQAWgBSAHUAbABlAHMALAAgAF8AaQBkAHgALAAgADkAKQAsAFwAbgAgACAAIAAgACAAIAAgACAAIAAgACAAIAAgACAAIAAgACAAIAAgACAAIAAgACAAIAAgACAAIAAgACAAIAAgACAAIAAgACAAIABfAGwAbwBuAGcAVABvAGsAZQBuACwAIABJAE4ARABFAFgAKABUAFoAUgB1AGwAZQBzACwAIABfAGkAZAB4ACwAIAAxADAAKQAsAFwAbgAgACAAIAAgACAAIAAgACAAIAAgACAAIAAgACAAIAAgACAAIAAgACAAIAAgACAAIAAgACAAIAAgACAAIAAgACAAIAAgACAAIABfAG4AYQBtAGUALAAgAF8AVABJAE0ARQBaAE8ATgBFAF8ASQBOAEYATwBTAF8ARgBPAFIATQBBAFQAXwBOAEEATQBFAFMAKABUAFoASQBuAGYAbwAsACAAXwBzAGgAbwByAHQAVABvAGsAZQBuACwAIABfAGwAbwBuAGcAVABvAGsAZQBuACkALABcAG4AIAAgACAAIAAgACAAIAAgACAAIAAgACAAIAAgACAAIAAgACAAIAAgACAAIAAgACAAIAAgACAAIAAgACAAIAAgACAAIAAgACAAVgBTAFQAQQBDAEsAKABcAG4AIAAgACAAIAAgACAAIAAgACAAIAAgACAAIAAgACAAIAAgACAAIAAgACAAIAAgACAAIAAgACAAIAAgACAAIAAgACAAIAAgACAAIAAgACAAIABfAGEAYwBjACwAXABuACAAIAAgACAAIAAgACAAIAAgACAAIAAgACAAIAAgACAAIAAgACAAIAAgACAAIAAgACAAIAAgACAAIAAgACAAIAAgACAAIAAgACAAIAAgACAASABTAFQAQQBDAEsAKABfAGkAZAB4ACwAIABfAG4AYQBtAGU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AsAFwAbgAgACAAIAAgACAAIAAgACAAIAAgACAAIAAgACAAIAAgACAAIAAgACAAIAAgACAAIAAxAFwAbgAgACAAIAAgACAAIAAgACAAIAAgACAAIAAgACAAIAAgACAAIAAgACAAKQAsAFwAbgAgACAAIAAgACAAIAAgACAAIAAgACAAIAAgACAAIAAgACAAIAAgACAAXwB0AHIAYQBuAHMAaQB0AGkAbwBuAE4AYQBtAGUAcwAsACAARABSAE8AUAAoAEEAUgBSAEEAWQBTAC4ASwBFAFkATABPAE8ASwBVAFAAKABfAGQAaQBzAHAAbABhAHkATgBhAG0AZQBUAGIAbAAsACAAQwBIAE8ATwBTAEUAQwBPAEwAUwAoAF8AdAByAGEAbgBzAGkAdABpAG8AbgBzACwAIAAyACkALAAgADEAKQAsACAALAAgADEAKQAsAFwAbgAgACAAIAAgACAAIAAgACAAIAAgACAAIAAgACAAIAAgACAAIAAgACAASABTAFQAQQBDAEsAKABfAHQAcgBhAG4AcwBpAHQAaQBvAG4AcwAsACAAXwB0AHIAYQBuAHMAaQB0AGkAbwBuAE4AYQBtAGUAcwApAFwAbgAgACAAIAAgACAAIAAgACAAIAAgACAAIAAgACAAIAAgACkAXABuACAAIAAgACAAIAAgACAAIAAgACAAIAAgACkAXABuACAAIAAgACAAIAAgACAAIAApAFwAbgAgACAAIAAgACkAXABuACkAOwBcAG4AXABuAFwAbgBfAFQASQBNAEUAWgBPAE4ARQBfAFIAVQBMAEUAUwBfAFIAQQBOAEcARQAgAD0AIABMAEEATQBCAEQAQQAoAFQAWgBSAHUAbABlAHMALAAgAEYAcgBvAG0AWQBlAGEAcgAsACAAVABvAFkAZQBhAHIALABcAG4AIAAgACAAIABJAEYAKABBAFIAUgBBAFkAUwAuAEgAXwBOAEEAKABUAFoAUgB1AGwAZQBzACkALAAgAHsAIwBOAC8AQQB9ACwAXABuACAAIAAgACAAIAAgACAAIABJAEYAKABOAE8AVAAoAEkAUwBOAFUATQBCAEUAUgAoAFQAbwBZAGUAYQByACkAKQAsACAAewAjAFYAQQBMAFUARQAhAH0ALABcAG4AIAAgACAAIAAgACAAIAAgACAAIAAgACAATABFAFQAKABcAG4AIAAgACAAIAAgACAAIAAgACAAIAAgACAAIAAgACAAIABfAHIAdQBsAGUAcwBCAGUAZwBpAG4AWQBlAGEAcgAsACAAQwBIAE8ATwBTAEUAQwBPAEwAUwAoAFQAWgBSAHUAbABlAHMALAAgADIAKQAsAFwAbgAgACAAIAAgACAAIAAgACAAIAAgACAAIAAgACAAIAAgAF8AcgB1AGwAZQBzAEUAbgBkAFkAZQBhAHIALAAgAEMASABPAE8AUwBFAEMATwBMAFMAKABUAFoAUgB1AGwAZQBzACwAIAAzACkALABcAG4AIAAgACAAIAAgACAAIAAgACAAIAAgACAAIAAgACAAIABfAHIAYQBuAGcAZQBNAGEAdABjAGgALAAgAEkARgAoAEYAcgBvAG0AWQBlAGEAcgAgAD0AIABcACIAXAAiACwAXABuACAAIAAgACAAIAAgACAAIAAgACAAIAAgACAAIAAgACAAIAAgACAAIABOACgAXwByAHUAbABlAHMAQgBlAGcAaQBuAFkAZQBhAHIAIAA8AD0AIABUAG8AWQBlAGEAcgApACwAXABuACAAIAAgACAAIAAgACAAIAAgACAAIAAgACAAIAAgACAAIAAgACAAIABOACgAKABfAHIAdQBsAGUAcwBCAGUAZwBpAG4AWQBlAGEAcgAgADwAPQAgAFQAbwBZAGUAYQByACkAIAAqACAAKABfAHIAdQBsAGUAcwBFAG4AZABZAGUAYQByACAAPgA9ACAARgByAG8AbQBZAGUAYQByACkAIAA+ACAAMAApAFwAbgAgACAAIAAgACAAIAAgACAAIAAgACAAIAAgACAAIAAgACkALABcAG4AIAAgACAAIAAgACAAIAAgACAAIAAgACAAIAAgACAAIABJAEYAKABNAEEAWAAoAF8AcgBhAG4AZwBlAE0AYQB0AGMAaAApACAAPQAgADAALAAgAHsAIwBOAC8AQQB9ACwAXABuACAAIAAgACAAIAAgACAAIAAgACAAIAAgACAAIAAgACAAIAAgACAAIABGAEkATABUAEUAUgAoAFMARQBRAFUARQBOAEMARQAoAFIATwBXAFMAKABUAFoAUgB1AGwAZQBzACkAKQAsACAAXwByAGEAbgBnAGUATQBhAHQAYwBoACwAIAB7ACMATgAvAEEAfQApAFwAbgAgACAAIAAgACAAIAAgACAAIAAgACAAIAAgACAAIAAgACkAXABuACAAIAAgACAAIAAgACAAIAAgACAAIAAgACkAXABuACAAIAAgACAAIAAgACAAIAApAFwAbgAgACAAIAAgACkAXABuACkAOwBcAG4AXABuAC8AKgBcAG4AXwBUAEkATQBFAFoATwBOAEUAXwBFAE4AVQBNAF8AUgBVAEwARQBfAFQAUgBBAE4AUwBJAFQASQBPAE4AUwAgAD0AIABMAEEATQBCAEQAQQAoAFQAWgBSAHUAbABlAHMALAAgAFQAWgBSAHUAbABlAHMASQBkAHgALAAgAEYAcgBvAG0AWQBlAGEAcgAsACAAVABvAFkAZQBhAHIALABcAG4AIAAgACAAIABJAEYAKABBAFIAUgBBAFkAUwAuAEgAXwBOAEEAKABUAFoAUgB1AGwAZQBTAEkAZAB4ACkALAAgAHsAIwBOAC8AQQB9ACwAXABuACAAIAAgACAAIAAgACAAIABJAEYAKABOAE8AVAAoAEkAUwBOAFUATQBCAEUAUgAoAFQAbwBZAGUAYQByACkAKQAsACAAewAjAFYAQQBMAFUARQAhAH0ALABcAG4AIAAgACAAIAAgACAAIAAgACAAIAAgACAATABFAFQAKABcAG4AIAAgACAAIAAgACAAIAAgACAAIAAgACAAIAAgACAAIABmAG4ARQBuAHUAbQBUAHIAYQBuAHMAaQB0AGkAbwBuAHMALAAgAEwAQQBNAEIARABBACgAXwByAHUAbABlAEkAZAB4ACwAIABfAHkAZQBhAHIAcwAsAFwAbgAgACAAIAAgACAAIAAgACAAIAAgACAAIAAgACAAIAAgACAAIAAgACAARABSAE8AUAAoAFwAbgAgACAAIAAgACAAIAAgACAAIAAgACAAIAAgACAAIAAgACAAIAAgACAAIAAgACAAIABSAEUARABVAEMARQAoAFwAIgBcACIALAAgAF8AeQBlAGEAcgBzACwAXABuACAAIAAgACAAIAAgACAAIAAgACAAIAAgACAAIAAgACAAIAAgACAAIAAgACAAIAAgACAAIAAgACAATABBAE0AQgBEAEEAKABfAGEAYwBjACwAIABfAHkAZQBhAHIALABcAG4AIAAgACAAIAAgACAAIAAgACAAIAAgACAAIAAgACAAIAAgACAAIAAgACAAIAAgACAAIAAgACAAIAAgACAAIAAgAEwARQBUACgAXABuACAAIAAgACAAIAAgACAAIAAgACAAIAAgACAAIAAgACAAIAAgACAAIAAgACAAIAAgACAAIAAgACAAIAAgACAAIAAgACAAIAAgAF8AdAByAGEAbgBzAGkAdABpAG8AbgBNAEoAZABhAHQAZQAsACAASQBGACgASQBTAE4AVQBNAEIARQBSACgASQBOAEQARQBYACgAVABaAFIAdQBsAGUAcwAsACAAXwByAHUAbABlAEkAZAB4ACwAIAA1ACkAKQAsAFwAbgAgACAAIAAgACAAIAAgACAAIAAgACAAIAAgACAAIAAgACAAIAAgACAAIAAgACAAIAAgACAAIAAgACAAIAAgACAAIAAgACAAIAAgACAAIAAgAEMASABSAE8ATgBPAC4AVwBFAEUASwBEAEEAWQBfAE8ARgBfAE0ATwBOAFQASABfAFQATwBfAE0ASgBEAEEAVABFACgAXABuACAAIAAgACAAIAAgACAAIAAgACAAIAAgACAAIAAgACAAIAAgACAAIAAgACAAIAAgACAAIAAgACAAIAAgACAAIAAgACAAIAAgACAAIAAgACAAIAAgACAAIABIAFMAVABBAEMASwAoAF8AeQBlAGEAcgAsACAASQBOAEQARQBYACgAVABaAFIAdQBsAGUAcwAsACAAXwByAHUAbABlAEkAZAB4ACwAIAB7ADQALAAgADUALAAgADYALAAgADcAfQApACkAXABuACAAIAAgACAAIAAgACAAIAAgACAAIAAgACAAIAAgACAAIAAgACAAIAAgACAAIAAgACAAIAAgACAAIAAgACAAIAAgACAAIAAgACAAIAAgACAAKQAsAFwAbgAgACAAIAAgACAAIAAgACAAIAAgACAAIAAgACAAIAAgACAAIAAgACAAIAAgACAAIAAgACAAIAAgACAAIAAgACAAIAAgACAAIAAgACAAIAAgAEMASABSAE8ATgBPAC4ATQBPAEQASQBGAEkARQBEAF8ASgBVAEwASQBBAE4AXwBEAEEAVABFACgAXABuACAAIAAgACAAIAAgACAAIAAgACAAIAAgACAAIAAgACAAIAAgACAAIAAgACAAIAAgACAAIAAgACAAIAAgACAAIAAgACAAIAAgACAAIAAgACAAIAAgACAAIABIAFMAVABBAEMASwAoAF8AeQBlAGEAcgAsACAASQBOAEQARQBYACgAVABaAFIAdQBsAGUAcwAsACAAXwByAHUAbABlAEkAZAB4ACwAIAB7ADQALAAgADYALAAgADcAfQApACkAXABuACAAIAAgACAAIAAgACAAIAAgACAAIAAgACAAIAAgACAAIAAgACAAIAAgACAAIAAgACAAIAAgACAAIAAgACAAIAAgACAAIAAgACAAIAAgACAAKQBcAG4AIAAgACAAIAAgACAAIAAgACAAIAAgACAAIAAgACAAIAAgACAAIAAgACAAIAAgACAAIAAgACAAIAAgACAAIAAgACAAIAAgACAAKQAsAFwAbgAgACAAIAAgACAAIAAgACAAIAAgACAAIAAgACAAIAAgACAAIAAgACAAIAAgACAAIAAgACAAIAAgACAAIAAgACAAIAAgACAAIABWAFMAVABBAEMASwAoAFwAbgAgACAAIAAgACAAIAAgACAAIAAgACAAIAAgACAAIAAgACAAIAAgACAAIAAgACAAIAAgACAAIAAgACAAIAAgACAAIAAgACAAIAAgACAAIAAgAF8AYQBjAGMALABcAG4AIAAgACAAIAAgACAAIAAgACAAIAAgACAAIAAgACAAIAAgACAAIAAgACAAIAAgACAAIAAgACAAIAAgACAAIAAgACAAIAAgACAAIAAgACAAIABIAFMAVABBAEMASwAoAEkATgBEAEUAWAAoAFQAWgBSAHUAbABlAHMALAAgAF8AcgB1AGwAZQBJAGQAeAAsACAAMQApACwAIABfAHIAdQBsAGUASQBkAHgALAAgAF8AeQBlAGEAcgAsACAAXwB0AHIAYQBuAHMAaQB0AGkAbwBuAE0ASgBkAGEAdABl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LABcAG4AIAAgACAAIAAgACAAIAAgACAAIAAgACAAIAAgACAAIAAgACAAIAAgACAAIAAgACAAMQBcAG4AIAAgACAAIAAgACAAIAAgACAAIAAgACAAIAAgACAAIAAgACAAIAAgACkAXABuACAAIAAgACAAIAAgACAAIAAgACAAIAAgACAAIAAgACAAKQAsAFwAbgBcAG4AIAAgACAAIAAgACAAIAAgACAAIAAgACAAIAAgACAAIABmAG4ARQBuAHUAbQBSAHUAbABlAFkAZQBhAHIAcwAsACAATABBAE0AQgBEAEEAKABfAHIAdQBsAGUASQBkAHgALABcAG4AIAAgACAAIAAgACAAIAAgACAAIAAgACAAIAAgACAAIAAgACAAIAAgAEwARQBUACgAXABuACAAIAAgACAAIAAgACAAIAAgACAAIAAgACAAIAAgACAAIAAgACAAIAAgACAAIAAgAF8AcgB1AGwAZQBCAGUAZwBpAG4AWQBlAGEAcgAsACAASQBOAEQARQBYACgAVABaAFIAdQBsAGUAcwAsACAAXwByAHUAbABlAEkAZAB4ACwAIAAyACkALABcAG4AIAAgACAAIAAgACAAIAAgACAAIAAgACAAIAAgACAAIAAgACAAIAAgACAAIAAgACAAXwByAHUAbABlAEUAbgBkAFkAZQBhAHIALAAgAEkATgBEAEUAWAAoAFQAWgBSAHUAbABlAHMALAAgAF8AcgB1AGwAZQBJAGQAeAAsACAAMwApACwAXABuACAAIAAgACAAIAAgACAAIAAgACAAIAAgACAAIAAgACAAIAAgACAAIAAgACAAIAAgAF8AaQBuAFIAYQBuAGcAZQAsACAASQBGACgAXwByAHUAbABlAEUAbgBkAFkAZQBhAHIAIAA9ACAAXAAiAFwAIgAsAFwAbgAgACAAIAAgACAAIAAgACAAIAAgACAAIAAgACAAIAAgACAAIAAgACAAIAAgACAAIAAgACAAIAAgACgAVABvAFkAZQBhAHIAIAA+AD0AIABfAHIAdQBsAGUAQgBlAGcAaQBuAFkAZQBhAHIAKQAsAFwAbgAgACAAIAAgACAAIAAgACAAIAAgACAAIAAgACAAIAAgACAAIAAgACAAIAAgACAAIAAgACAAIAAgACgAKABUAG8AWQBlAGEAcgAgAD4APQAgAF8AcgB1AGwAZQBCAGUAZwBpAG4AWQBlAGEAcgApACAAKgAgACgAKABGAHIAbwBtAFkAZQBhAHIAIAAgADwAPQAgAF8AcgB1AGwAZQBFAG4AZABZAGUAYQByACkAIAArACAAKABGAHIAbwBtAFkAZQBhAHIAIAA9ACAAXAAiAFwAIgApACkAKQAgAD4AIAAwAFwAbgAgACAAIAAgACAAIAAgACAAIAAgACAAIAAgACAAIAAgACAAIAAgACAAIAAgACAAIAApACwAXABuACAAIAAgACAAIAAgACAAIAAgACAAIAAgACAAIAAgACAAIAAgACAAIAAgACAAIAAgAEkARgAoAE4ATwBUACgAXwBpAG4AUgBhAG4AZwBlACkALAAgAHsAIwBOAC8AQQB9ACwAXABuACAAIAAgACAAIAAgACAAIAAgACAAIAAgACAAIAAgACAAIAAgACAAIAAgACAAIAAgACAAIAAgACAATABFAFQAKABcAG4AIAAgACAAIAAgACAAIAAgACAAIAAgACAAIAAgACAAIAAgACAAIAAgACAAIAAgACAAIAAgACAAIAAgACAAIAAgAF8AZQBuAHUAbQBCAGUAZwBpAG4AWQBlAGEAcgAsACAASQBGACgARgByAG8AbQBZAGUAYQByACAAPQAgAFwAIgBcACIALAAgAF8AcgB1AGwAZQBCAGUAZwBpAG4AWQBlAGEAcgAsACAATQBBAFgAKABGAHIAbwBtAFkAZQBhAHIALAAgAF8AcgB1AGwAZQBCAGUAZwBpAG4AWQBlAGEAcgApACkALABcAG4AIAAgACAAIAAgACAAIAAgACAAIAAgACAAIAAgACAAIAAgACAAIAAgACAAIAAgACAAIAAgACAAIAAgACAAIAAgAF8AZQBuAHUAbQBFAG4AZABZAGUAYQByACwAIABJAEYAKABfAHIAdQBsAGUARQBuAGQAWQBlAGEAcgAgAD0AIABcACIAXAAiACwAIABUAG8AWQBlAGEAcgAsACAATQBJAE4AKABfAHIAdQBsAGUARQBuAGQAWQBlAGEAcgAsACAAVABvAFkAZQBhAHIAKQApACwAXABuACAAIAAgACAAIAAgACAAIAAgACAAIAAgACAAIAAgACAAIAAgACAAIAAgACAAIAAgACAAIAAgACAAIAAgACAAIABfAGUAbgB1AG0AWQBlAGEAcgBDAG8AdQBuAHQALAAgAF8AZQBuAHUAbQBFAG4AZABZAGUAYQByACAALQAgAF8AZQBuAHUAbQBCAGUAZwBpAG4AWQBlAGEAcgAgACsAIAAxACwAXABuACAAIAAgACAAIAAgACAAIAAgACAAIAAgACAAIAAgACAAIAAgACAAIAAgACAAIAAgACAAIAAgACAAIAAgACAAIABJAEYAKABfAGUAbgB1AG0AWQBlAGEAcgBDAG8AdQBuAHQAIAA8ACAAMQAsACAAewAjAE4ALwBBAH0ALABcAG4AIAAgACAAIAAgACAAIAAgACAAIAAgACAAIAAgACAAIAAgACAAIAAgACAAIAAgACAAIAAgACAAIAAgACAAIAAgACAAIAAgACAAUwBFAFEAVQBFAE4AQwBFACgAXwBlAG4AdQBtAFkAZQBhAHIAQwBvAHUAbgB0ACwAIAAxACwAIABfAGUAbgB1AG0AQgBlAGcAaQBuAFkAZQBhAHI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AsAFwAbgBcAG4AIAAgACAAIAAgACAAIAAgACAAIAAgACAAIAAgACAAIABfAGIAeQBSAG8AdwAsACAAUgBFAEQAVQBDAEUAKABcACIAXAAiACwAIABUAFoAUgB1AGwAZQBzAEkAZAB4ACwAXABuACAAIAAgACAAIAAgACAAIAAgACAAIAAgACAAIAAgACAAIAAgACAAIABMAEEATQBCAEQAQQAoAF8AYQBjAGMALAAgAF8AcgB1AGwAZQBJAGQAeAAsAFwAbgAgACAAIAAgACAAIAAgACAAIAAgACAAIAAgACAAIAAgACAAIAAgACAAIAAgACAAIABMAEUAVAAoAFwAbgAgACAAIAAgACAAIAAgACAAIAAgACAAIAAgACAAIAAgACAAIAAgACAAIAAgACAAIAAgACAAIAAgAF8AdABoAGkAcwBSAHUAbABlAEUAbgB1AG0AWQBlAGEAcgBzACwAIABmAG4ARQBuAHUAbQBSAHUAbABlAFkAZQBhAHIAcwAoAF8AcgB1AGwAZQBJAGQAeAApACwAXABuACAAIAAgACAAIAAgACAAIAAgACAAIAAgACAAIAAgACAAIAAgACAAIAAgACAAIAAgACAAIAAgACAAXwB0AGgAaQBzAFIAdQBsAGUAVAByAGEAbgBzAGkAdABpAG8AbgBzACwAIABmAG4ARQBuAHUAbQBUAHIAYQBuAHMAaQB0AGkAbwBuAHMAKABfAHIAdQBsAGUASQBkAHgALAAgAF8AdABoAGkAcwBSAHUAbABlAEUAbgB1AG0AWQBlAGEAcgBzACkALABcAG4AIAAgACAAIAAgACAAIAAgACAAIAAgACAAIAAgACAAIAAgACAAIAAgACAAIAAgACAAIAAgACAAIABJAEYAKABBAFIAUgBBAFkAUwAuAEgAXwBOAEEAKABfAHQAaABpAHMAUgB1AGwAZQBUAHIAYQBuAHMAaQB0AGkAbwBuAHMAKQAsACAAXwBhAGMAYwAsAFwAbgAgACAAIAAgACAAIAAgACAAIAAgACAAIAAgACAAIAAgACAAIAAgACAAIAAgACAAIAAgACAAIAAgACAAIAAgACAAVgBTAFQAQQBDAEsAKABcAG4AIAAgACAAIAAgACAAIAAgACAAIAAgACAAIAAgACAAIAAgACAAIAAgACAAIAAgACAAIAAgACAAIAAgACAAIAAgACAAIAAgACAAXwBhAGMAYwAsAFwAbgAgACAAIAAgACAAIAAgACAAIAAgACAAIAAgACAAIAAgACAAIAAgACAAIAAgACAAIAAgACAAIAAgACAAIAAgACAAIAAgACAAIABfAHQAaABpAHMAUgB1AGwAZQBUAHIAYQBuAHMAaQB0AGkAbwBuAHM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LABcAG4AXABuACAAIAAgACAAIAAgACAAIAAgACAAIAAgACAAIAAgACAASQBGACgAUgBPAFcAUwAoAF8AYgB5AFIAbwB3ACkAIAA9ACAAMQAsACAAewAjAE4ALwBBAH0ALAAgAEQAUgBPAFAAKABfAGIAeQBSAG8AdwAsACAAMQApACkAXABuACAAIAAgACAAIAAgACAAIAAgACAAIAAgACkAXABuACAAIAAgACAAIAAgACAAIAApAFwAbgAgACAAIAAgACkAXABuACkAOwBcAG4AXABuAFwAbgBcAG4AXABuAC8AKgAgAEAAQABAAEAAQABAAEAAQABAAEAAQABAAEAAQABAAEAAQABAAEAAQABAAEAAQABAAEAAQABAAEAAQABAAEAAQABAAEAAQABAAEAAQABAAEAAQABAAEAAQABAAEAAQABAAEAAXABuAFwAbgBcAG4AXABuAFwAbgBcAG4AXABuAFwAbgBcAG4AXABuAFwAbgBcAG4AXABuAFwAbgBcAG4AXABuAFwAbgBcAG4AXABuAFwAbgBcAG4AXABuAFwAbgAvACoAXABuAFQASQBNAEUAWgBPAE4ARQBfAEMASABBAE4ARwBFAFMAIAA9ACAATABBAE0AQgBEAEEAKABUAFoATgBhAG0AZQAsACAAWwBGAHIAbwBtAFkAZQBhAHIAXQAsACAAWwBUAG8AWQBlAGEAcgBdACwAIABbAEkAbgBjAGwAdQBkAGUARABMAFMAXQAsAFwAbgAgACAAIAAgAEkARgAoAEEAUgBSAEEAWQBTAC4ASQBTAF8AQQBSAFIAQQBZACgAVABaAE4AYQBtAGUAKQAsACAAewAjAEMAQQBMAEMAIQB9ACwAXABuACAAIAAgACAAIAAgACAAIABMAEUAVAAoAFwAbgAgACAAIAAgACAAIAAgACAAIAAgACAAIABfAFQAWgBJAG4AZgBvAHMALAAgAEMASABSAE8ATgBPAC4AVABJAE0ARQBaAE8ATgBFAF8ASQBOAEYATwBTACgAVABaAE4AYQBtAGUAKQAsAFwAbgAgACAAIAAgACAAIAAgACAAIAAgACAAIABfAGkAZwBuAG8AcgBlAEQATABTACwAIABGAE4ALgBDAE8ARQBSAEMARQAoAEkAbgBjAGwAdQBkAGUARABMAFMAKQAgAD0AIAAwACwAXABuACAAIAAgACAAIAAgACAAIAAgACAAIAAgAEkARgAoAF8AaQBnAG4AbwByAGUARABMAFMALABcAG4AIAAgACAAIAAgACAAIAAgACAAIAAgACAAIAAgACAAIABMAEUAVAAoAFwAbgAgACAAIAAgACAAIAAgACAAIAAgACAAIAAgACAAIAAgACAAIAAgACAAXwBUAEkATQBFAFoATwBOAEUAXwBUAFoAXwBDAEgAQQBOAEcARQBTACgAXwBUAFoASQBuAGYAbwBzACkALABcAG4AIAAgACAAIAAgACAAIAAgACAAIAAgACAAIAAgACAAIAAgACAAIAAgACAAKQBcAG4AXABuAFwAbgAgACAAIAAgACkAXABuACkAOwAqAC8AXABuAFwAbgBcAG4AXABuAFwAbgBcAG4AXABuAFwAbgBcAG4AXABuAFwAbgBcAG4AXABuAC8AKgBcAG4AXABuAFQASQBNAEUAWgBPAE4ARQBfAFAAUgBFAFYASQBPAFUAUwBfAEMASABBAE4ARwBFACAAPQAgAEwAQQBNAEIARABBACgATQBKAEQAYQB0AGUALAAgAFQAWgBOAGEAbQBlACwAIABbAEsAaQBuAGQAXQAsAFwAbgAgACAAIAAgAEkARgAoAEEAUgBSAEEAWQBTAC4ASQBTAF8AQQBSAFIAQQBZACgAVABaAE4AYQBtAGUAKQAsACAAewAjAEMAQQBMAEMAIQB9ACAAKgAgAFMARQBRAFUARQBOAEMARQAoAFIATwBXAFMAKABNAEoARABhAHQAZQApACkALABcAG4AIAAgACAAIAAgACAAIAAgAEwARQBUACgAXABuACAAIAAgACAAIAAgACAAIAAgACAAIAAgAF8AVABaAEkAbgBmAG8AcwAsACAAQwBIAFIATwBOAE8ALgBUAEkATQBFAFoATwBOAEUAXwBJAE4ARgBPAFMAKABUAFoATgBhAG0AZQApACwAXABuACAAIAAgACAAIAAgACAAIAAgACAAIAAgAFwAbgAgACAAIAAgACAAIAAgACAAIAAgACAAIABfAGsAaQBuAGQALAAgAEwARQBUACgAXABuACAAIAAgACAAIAAgACAAIAAgACAAIAAgACAAIAAgACAAXwBrACwAIABJAE4AVAAoAEkATgBEAEUAWAAoAEYATgAuAEMATwBFAFIAQwBFACgASwBpAG4AZAApACwAIAAxACwAIAAxACkAKQAsAFwAbgAgACAAIAAgACAAIAAgACAAIAAgACAAIAAgACAAIAAgAEkARgAoAF8AawAgAD0AIAAxACwAIAAxACwAXABuACAAIAAgACAAIAAgACAAIAAgACAAIAAgACAAIAAgACAAIAAgACAAIABJAEYAKABfAGsAIAA+AD0AIAAgADIALAAgADIALAAgADAAKQBcAG4AIAAgACAAIAAgACAAIAAgACAAIAAgACAAIAAgACAAIAApAFwAbgAgACAAIAAgACAAIAAgACAAIAAgACAAIAApACwAXABuAFwAbgAgACAAIAAgACAAIAAgACAAIAAgACAAIABmAG4AUAByAGUAdgBpAG8AdQBzAEMAaABhAG4AZwBlACwAIABMAEEATQBCAEQAQQAoAF8ATQBKAEQAYQB0AGUALABcAG4AIAAgACAAIAAgACAAIAAgACAAIAAgACAAIAAgACAAIABMAEUAVAAoAFwAbgAgACAAIAAgACAAIAAgACAAIAAgACAAIAAgACAAIAAgACAAIAAgACAAeAAsADAALABcAG4AIAAgACAAIAAgACAAIAAgACAAIAAgACAAIAAgACAAIAAgACAAIAAgAHgAXABuACAAIAAgACAAIAAgACAAIAAgACAAIAAgACAAIAAgACAAIAAgACAAIABcAG4AIAAgACAAIAAgACAAIAAgACAAIAAgACAAIAAgACAAIAAgACAAIAAgAFwAbgAgACAAIAAgACAAIAAgACAAIAAgACAAIAAgACAAIAAgACkAXABuACAAIAAgACAAIAAgACAAIAAgACAAIAAgACkALABcAG4AXABuACAAIAAgACAAIAAgACAAIAAgACAAIAAgAF8ATQBKAEQAYQB0AGUAcwAsACAAQwBIAE8ATwBTAEUAQwBPAEwAUwAoAEYATgAuAE4AVQBMAEwASQBGAFkAKABNAEoARABhAHQAZQApACwAIAAxACkALABcAG4AIAAgACAAIAAgACAAIAAgACAAIAAgACAAQgBZAFIATwBXACgAXwBNAEoARABhAHQAZQBzACwAXABuACAAIAAgACAAIAAgACAAIAAgACAAIAAgACAAIAAgACAATABBAE0AQgBEAEEAKABfAE0ASgBEAGEAdABlACwAXABuACAAIAAgACAAIAAgACAAIAAgACAAIAAgACAAIAAgACAAIAAgACAAIABmAG4AUAByAGUAdgBpAG8AdQBzAEMAaABhAG4AZwBlACgAXwBNAEoARABhAHQAZQApAFwAbgAgACAAIAAgACAAIAAgACAAIAAgACAAIAAgACAAIAAgACkAXABuACAAIAAgACAAIAAgACAAIAAgACAAIAAgACkAXABuACAAIAAgACAAIAAgACAAIAApAFwAbgAgACAAIAAgACkAXABuACkAOwBcAG4AXABuAFwAbgBcAG4AXABuAF8AVABJAE0ARQBaAE8ATgBFAF8AVABaAF8AQwBIAEEATgBHAEUAMQAgAD0AIABMAEEATQBCAEQAQQAoAF8ATQBKAEQAYQB0AGUALAAgAF8AVABaAEkAbgBmAG8AcwAsACAAXwBGAHIAbwBtAFUAVABDACwAIABfAE4AZQB4AHQALABcAG4AIAAgACAAIABJAEYAKABBAFIAUgBBAFkAUwAuAEgAXwBOAEEAKABfAFQAWgBJAG4AZgBvAHMAKQAsACAAewAjAE4ALwBBAH0ALABcAG4AIAAgACAAIAAgACAAIAAgAEwARQBUACgAXABuACAAIAAgACAAIAAgACAAIAAgACAAIAAgAF8AYwBvAHUAbgB0ACwAIABSAE8AVwBTACgAXwBUAFoASQBuAGYAbwBzACkALABcAG4AIAAgACAAIAAgACAAIAAgACAAIAAgACAAXwB1AG4AdABpAGwAQwBvAGwALAAgAEkARgAoAF8ARgByAG8AbQBVAFQAQwAsACAAMwAsACAAMgApACwAXABuACAAIAAgACAAIAAgACAAIAAgACAAIAAgAF8AVABaAHUAbgB0AGkAbAAsACAAQwBIAE8ATwBTAEUAQwBPAEwAUwAoAF8AVABaAEkAbgBmAG8AcwAsACAAXwB1AG4AdABpAGwAQwBvAGwAKQAsAFwAbgAgACAAIAAgACAAIAAgACAAIAAgACAAIABfAFQAWgBpAG4AZgBvAE0AYQB0AGMAaABlAHMALAAgAE4AKABfAFQAWgB1AG4AdABpAGwAIAA+ACAAXwBNAEoARABhAHQAZQApACwAXABuACAAIAAgACAAIAAgACAAIAAgACAAIAAgAF8AVABaAGkAbgBmAG8ASQBkAHgALAAgAF8AVABJAE0ARQBaAE8ATgBFAF8ASQBOAEYATwBfAEkATgBTAFQAQQBOAEMARQBfAEkARABYACgAXwBNAEoARABhAHQAZQAsACAAXwBUAFoASQBuAGYAbwBzACwAIABfAEYAcgBvAG0AVQBUAEMAKQAgACsAIABfAE4AZQB4AHQALABcAG4AIAAgACAAIAAgACAAIAAgACAAIAAgACAASQBGACgASQBTAE4AQQAoAF8AVABaAGkAbgBmAG8ASQBkAHgAKQAsACAAewAjAE4ALwBBAH0ALABcAG4AIAAgACAAIAAgACAAIAAgACAAIAAgACAAIAAgACAAIABJAEYAKABfAFQAWgBpAG4AZgBvAEkAZAB4ACAAPQAgADEALABcAG4AIAAgACAAIAAgACAAIAAgACAAIAAgACAAIAAgACAAIAAgACAAIAAgAEwARQBUACgAXABuACAAIAAgACAAIAAgACAAIAAgACAAIAAgACAAIAAgACAAIAAgACAAIAAgACAAIAAgAF8ATQBKAEQATgAxADgAMAAwACwAIAAtADIAMQA1ADAANAAsAFwAbgAgACAAIAAgACAAIAAgACAAIAAgACAAIAAgACAAIAAgACAAIAAgACAAIAAgACAAIABfAHQAaABpAHMATwBiAHMAZQByAHYAZQBkACwAIABfAFQASQBNAEUAWgBPAE4ARQBfAE8AQgBTAEUAUgBWAEUARAAoAF8ATQBKAEQATgAxADgAMAAwACwAIABfAFQAWgBJAG4AZgBvAHMALAAgADEAKQAsAFwAbgAgACAAIAAgACAAIAAgACAAIAAgACAAIAAgACAAIAAgACAAIAAgACAAIAAgACAAIABfAHQAaABpAHMATwBmAGYAcwBlAHQALAAgAFMAVQBNACgAQwBIAE8ATwBTAEUAQwBPAEwAUwAoAF8AdABoAGkAcwBPAGIAcwBlAHIAdgBlAGQALAAgADEALAAgADIAKQApACwAXABuAFwAbgAgACAAIAAgACAAIAAgACAAIAAgACAAIAAgACAAIAAgACAAIAAgACAAIAAgACAAIABIAFMAVABBAEMASwAoAFwAIgBUAFoAXAAiACwAIABcACIAXAAiACwAIABfAHQAaABpAHMATwBmAGYAcwBlAHQALAAgAEMASABPAE8AUwBFAEMATwBMAFMAKABfAHQAaABpAHMATwBiAHMAZQByAHYAZQBkACwAIAA0ACwAIAA1ACkALAAgAFwAIgBcACIALAAgAFwAIgBcACIALAAgAFwAIgBcACIAKQBcAG4AIAAgACAAIAAgACAAIAAgACAAIAAgACAAIAAgACAAIAAgACAAIAAgACkALABcAG4AIAAgACAAIAAgACAAIAAgACAAIAAgACAAIAAgACAAIAAgACAAIAAgAEkARgAoAF8AVABaAGkAbgBmAG8ASQBkAHgAIAA+ACAAXwBjAG8AdQBuAHQALABcAG4AIAAgACAAIAAgACAAIAAgACAAIAAgACAAIAAgACAAIAAgACAAIAAgACAAIAAgACAATABFAFQAKABcAG4AIAAgACAAIAAgACAAIAAgACAAIAAgACAAIAAgACAAIAAgACAAIAAgACAAIAAgACAAIAAgACAAIABfAGsAaQBuAGQALAAgAEkARgAoAF8ARgByAG8AbQBVAFQAQwAsACAAMgAsACAAMQApACwAXABuACAAIAAgACAAIAAgACAAIAAgACAAIAAgACAAIAAgACAAIAAgACAAIAAgACAAIAAgACAAIAAgACAAXwB0AGgAaQBzAE8AYgBzAGUAcgB2AGUAZAAsACAAXwBUAEkATQBFAFoATwBOAEUAXwBPAEIAUwBFAFIAVgBFAEQAKABfAE0ASgBEAGEAdABlACwAIABfAFQAWgBJAG4AZgBvAHMALAAgAF8AawBpAG4AZAApACwAXABuACAAIAAgACAAIAAgACAAIAAgACAAIAAgACAAIAAgACAAIAAgACAAIAAgACAAIAAgACAAIAAgACAAXwB0AGgAaQBzAE8AZgBmAHMAZQB0ACwAIABTAFUATQAoAEMASABPAE8AUwBFAEMATwBMAFMAKABfAHQAaABpAHMATwBiAHMAZQByAHYAZQBkACwAIAAxACwAIAAyACkAKQAsAFwAbgBcAG4AIAAgACAAIAAgACAAIAAgACAAIAAgACAAIAAgACAAIAAgACAAIAAgACAAIAAgACAAIAAgACAAIABIAFMAVABBAEMASwAoAFwAIgBUAFoAXAAiACwAIABcACIAXAAiACwAIABfAHQAaABpAHMATwBmAGYAcwBlAHQALAAgAEMASABPAE8AUwBFAEMATwBMAFMAKABfAHQAaABpAHMATwBiAHMAZQByAHYAZQBkACwAIAA0ACwAIAA1ACkALAAgAFwAIgBcACIALAAgAFwAIgBcACIALAAgAFwAIgBcACIAKQBcAG4AIAAgACAAIAAgACAAIAAgACAAIAAgACAAIAAgACAAIAAgACAAIAAgACAAIAAgACAAKQAsAFwAbgAgACAAIAAgACAAIAAgACAAIAAgACAAIAAgACAAIAAgACAAIAAgACAAIAAgACAAIABMAEUAVAAoAFwAbgAgACAAIAAgACAAIAAgACAAIAAgACAAIAAgACAAIAAgACAAIAAgACAAIAAgACAAIAAgACAAIAAgAF8AcAByAGUAdgBUAFoAaQBuAGYAbwBJAGQAeAAsACAAXwBUAFoAaQBuAGYAbwBJAGQAeAAgAC0AIAAxACwAXABuACAAIAAgACAAIAAgACAAIAAgACAAIAAgACAAIAAgACAAIAAgACAAIAAgACAAIAAgACAAIAAgACAAXwBUAFoAZgByAG8AbQAsACAASQBOAEQARQBYACgAXwBUAFoASQBuAGYAbwBzACwAIABfAHAAcgBlAHYAVABaAGkAbgBmAG8ASQBkAHgALAAgADIAKQAsAFwAbgAgACAAIAAgACAAIAAgACAAIAAgACAAIAAgACAAIAAgACAAIAAgACAAIAAgACAAIAAgACAAIAAgAF8AVABaAHUAbgB0AGkAbAAsACAASQBOAEQARQBYACgAXwBUAFoASQBuAGYAbwBzACwAIABfAFQAWgBpAG4AZgBvAEkAZAB4ACwAIAAyACkALABcAG4AIAAgACAAIAAgACAAIAAgACAAIAAgACAAIAAgACAAIAAgACAAIAAgACAAIAAgACAAIAAgACAAIABfAHQAaABpAHMATwBiAHMAZQByAHYAZQBkACwAIABfAFQASQBNAEUAWgBPAE4ARQBfAE8AQgBTAEUAUgBWAEUARAAoAF8AVABaAGYAcgBvAG0ALAAgAF8AVABaAEkAbgBmAG8AcwAsACAAMQApACwAXABuACAAIAAgACAAIAAgACAAIAAgACAAIAAgACAAIAAgACAAIAAgACAAIAAgACAAIAAgACAAIAAgACAAXwBwAHIAZQB2AE8AYgBzAGUAcgB2AGUAZAAsACAAXwBUAEkATQBFAFoATwBOAEUAXwBPAEIAUwBFAFIAVgBFAEQAKABfAFQAWgBmAHIAbwBtACAALQAgADAALgA1ACwAIABfAFQAWgBJAG4AZgBvAHMALAAgADEAKQAsAFwAbgAgACAAIAAgACAAIAAgACAAIAAgACAAIAAgACAAIAAgACAAIAAgACAAIAAgACAAIAAgACAAIAAgAF8AdABoAGkAcwBPAGYAZgBzAGUAdAAsACAAUwBVAE0AKABDAEgATwBPAFMARQBDAE8ATABTACgAXwB0AGgAaQBzAE8AYgBzAGUAcgB2AGUAZAAsACAAMQAsACAAMwApACkALABcAG4AIAAgACAAIAAgACAAIAAgACAAIAAgACAAIAAgACAAIAAgACAAIAAgACAAIAAgACAAIAAgACAAIABfAHAAcgBlAHYATwBmAGYAcwBlAHQALAAgAFMAVQBNACgAQwBIAE8ATwBTAEUAQwBPAEwAUwAoAF8AcAByAGUAdgBPAGIAcwBlAHIAdgBlAGQALAAgADEALAAgADMAKQApACwAXABuACAAIAAgACAAIAAgACAAIAAgACAAIAAgACAAIAAgACAAIAAgACAAIAAgACAAIAAgACAAIAAgACAAXwBuAG8AQwBoAGEAbgBnAGUALAAgAEEAUgBSAEEAWQBTAC4AQQBSAEUAXwBFAFEAVQBBAEwAKABDAEgATwBPAFMARQBDAE8ATABTACgAXwB0AGgAaQBzAE8AYgBzAGUAcgB2AGUAZAAsACAAMQAsACAAMgAsACAANQAsACAANgApACwAIABDAEgATwBPAFMARQBDAE8ATABTACgAXwBwAHIAZQB2AE8AYgBzAGUAcgB2AGUAZAAsACAAMQAsACAAMgAsACAANAAsACAANQApACkALABcAG4AIAAgACAAIAAgACAAIAAgACAAIAAgACAAIAAgACAAIAAgACAAIAAgACAAIAAgACAAIAAgACAAIABJAEYAKABfAG4AbwBDAGgAYQBuAGcAZQAsAFwAbgAgACAAIAAgACAAIAAgACAAIAAgACAAIAAgACAAIAAgACAAIAAgACAAIAAgACAAIAAgACAAIAAgACAAIAAgACAASQBGACgAXwBOAGUAeAB0ACwAXABuACAAIAAgACAAIAAgACAAIAAgACAAIAAgACAAIAAgACAAIAAgACAAIAAgACAAIAAgACAAIAAgACAAIAAgACAAIAAgACAAIAAgAEkARgAoAF8AVABaAHUAbgB0AGkAbAAgAD0AIABcACIAXAAiACwAXABuACAAIAAgACAAIAAgACAAIAAgACAAIAAgACAAIAAgACAAIAAgACAAIAAgACAAIAAgACAAIAAgACAAIAAgACAAIAAgACAAIAAgACAAIAAgACAASABTAFQAQQBDAEsAKABcACIAVABaAFwAIgAsACAAXAAiAFwAIgAsACAAXwB0AGgAaQBzAE8AZgBmAHMAZQB0ACwAIABDAEgATwBPAFMARQBDAE8ATABTACgAXwB0AGgAaQBzAE8AYgBzAGUAcgB2AGUAZAAsACAANAAsACAANQApACwAIABcACIAXAAiACwAIABcACIAXAAiACwAIABcACIAXAAiACkALABcAG4AIAAgACAAIAAgACAAIAAgACAAIAAgACAAIAAgACAAIAAgACAAIAAgACAAIAAgACAAIAAgACAAIAAgACAAIAAgACAAIAAgACAAIAAgACAAIABfAFQASQBNAEUAWgBPAE4ARQBfAFQAWgBfAEMASABBAE4ARwBFACgAXwBUAFoAdQBuAHQAaQBsACwAIABfAFQAWgBJAG4AZgBvAHMALAAgAEYAQQBMAFMARQAsACAAMQApAFwAbgAgACAAIAAgACAAIAAgACAAIAAgACAAIAAgACAAIAAgACAAIAAgACAAIAAgACAAIAAgACAAIAAgACAAIAAgACAAIAAgACAAIAApACwAXABuACAAIAAgACAAIAAgACAAIAAgACAAIAAgACAAIAAgACAAIAAgACAAIAAgACAAIAAgACAAIAAgACAAIAAgACAAIAAgACAAIAAgAF8AVABJAE0ARQBaAE8ATgBFAF8AVABaAF8AQwBIAEEATgBHAEUAKABfAFQAWgBmAHIAbwBtACAALQAgADAALgA1ACwAIABfAFQAWgBJAG4AZgBvAHMALAAgAEYAQQBMAFMARQAsACAAMAApAFwAbgAgACAAIAAgACAAIAAgACAAIAAgACAAIAAgACAAIAAgACAAIAAgACAAIAAgACAAIAAgACAAIAAgACAAIAAgACAAKQAsAFwAbgAgACAAIAAgACAAIAAgACAAIAAgACAAIAAgACAAIAAgACAAIAAgACAAIAAgACAAIAAgACAAIAAgACAAIAAgACAASABTAFQAQQBDAEsAKABcACIAVABaAFwAIgAsACAAXwBUAFoAZgByAG8AbQAsACAAXwB0AGgAaQBzAE8AZgBmAHMAZQB0ACwAIABDAEgATwBPAFMARQBDAE8ATABTACgAXwB0AGgAaQBzAE8AYgBzAGUAcgB2AGUAZAAsACAANAAsACAANQApACwAIABfAHAAcgBlAHYATwBmAGYAcwBlAHQALAAgAEMASABPAE8AUwBFAEMATwBMAFMAKABfAHAAcgBlAHYATwBiAHMAZQByAHYAZQBkACwAIAA0ACwAIAA1ACk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KgAvAFwAbgBcAG4AXABuAFwAbgAvACoAXwBUAEkATQBFAFoATwBOAEUAXwBSAFUATABFAFMAXwBQAFIARQBWAEkATwBVAFMAIAA9ACAATABBAE0AQgBEAEEAKABfAFQAWgBSAHUAbABlAHMALABcAG4AIAAgACAAIABJAEYAKABBAFIAUgBBAFkAUwAuAEgAXwBOAEEAKABfAFQAWgBSAHUAbABlAHMAKQAsACAAewAjAE4ALwBBAH0ALABcAG4AIAAgACAAIAAgACAAIAAgAEwARQBUACgAXABuACAAIAAgACAAIAAgACAAIAAgACAAIAAgAGYAbgBZAGUAYQByAFIAdQBsAGUAQgBvAHUAbgBkAHMALAAgAEwAQQBNAEIARABBACgAXwB5AGUAYQByACwAXABuACAAIAAgACAAIAAgACAAIAAgACAAIAAgACAAIAAgACAATABFAFQAKABcAG4AIAAgACAAIAAgACAAIAAgACAAIAAgACAAIAAgACAAIAAgACAAIAAgAF8AeQBlAGEAcgBUAFoAUgB1AGwAZQBNAGEAdABjAGgAZQBzACwAIAAoAEMASABPAE8AUwBFAEMATwBMAFMAKABfAFQAWgBSAHUAbABlAHMALAAgADIAKQAgADwAPQAgAF8AeQBlAGEAcgApACAAKgAgACgAQwBIAE8ATwBTAEUAQwBPAEwAUwAoAF8AVABaAFIAdQBsAGUAcwAsACAAMwApACAAPgA9ACAAXwB5AGUAYQByACkALABcAG4AIAAgACAAIAAgACAAIAAgACAAIAAgACAAIAAgACAAIAAgACAAIAAgAF8AeQBlAGEAcgBUAFoAUgB1AGwAZQBzAEkAZAB4ACwAIABGAEkATABUAEUAUgAoAFMARQBRAFUARQBOAEMARQAoAFIATwBXAFMAKABfAFQAWgBSAHUAbABlAHMAKQApACwAIABfAHkAZQBhAHIAVABaAFIAdQBsAGUATQBhAHQAYwBoAGUAcwAsACAAewAjAE4ALwBBAH0AKQAsAFwAbgAgACAAIAAgACAAIAAgACAAIAAgACAAIAAgACAAIAAgACAAIAAgACAASQBGACgAQQBSAFIAQQBZAFMALgBIAF8ATgBBACgAXwB5AGUAYQByAFQAWgBSAHUAbABlAHMASQBkAHgAKQAsACAAewAjAE4ALwBBAH0ALABcAG4AIAAgACAAIAAgACAAIAAgACAAIAAgACAAIAAgACAAIAAgACAAIAAgACAAIAAgACAATABFAFQAKABcAG4AIAAgACAAIAAgACAAIAAgACAAIAAgACAAIAAgACAAIAAgACAAIAAgACAAIAAgACAAIAAgACAAIABfAHkAZQBhAHIAVABaAHIAdQBsAGUAcwAsACAAQwBIAE8ATwBTAEUAUgBPAFcAUwAoAF8AVABaAFIAdQBsAGUAcwAsACAAXwB5AGUAYQByAFQAWgBSAHUAbABlAHMASQBkAHgAKQAsAFwAbgAgACAAIAAgACAAIAAgACAAIAAgACAAIAAgACAAIAAgACAAIAAgACAAIAAgACAAIAAgACAAIAAgAF8AeQBlAGEAcgBCAG8AdQBuAGQAcwAsACAAXwBUAEkATQBFAFoATwBOAEUAXwBSAFUATABFAFMAXwBSAEUAUwBPAEwAVgBFAF8AWQBFAEEAUgBfAEIATwBVAE4ARABBAFIASQBFAFMAKABfAHkAZQBhAHIALAAgAF8AeQBlAGEAcgBUAFoAcgB1AGwAZQBzACkALABcAG4AIAAgACAAIAAgACAAIAAgACAAIAAgACAAIAAgACAAIAAgACAAIAAgACAAIAAgACAAIAAgACAAIABfAHkAZQBhAHIARABMAFMALAAgAEMASABPAE8AUwBFAEMATwBMAFMAKABfAHkAZQBhAHIAVABaAHIAdQBsAGUAcwAsACAAOAApACwAXABuACAAIAAgACAAIAAgACAAIAAgACAAIAAgACAAIAAgACAAIAAgACAAIAAgACAAIAAgACAAIAAgACAAUwBPAFIAVAAoAEgAUwBUAEEAQwBLACgAXwB5AGUAYQByAFQAWgBSAHUAbABlAHMASQBkAHgALAAgAF8AeQBlAGEAcgBCAG8AdQBuAGQAcwAsACAAXwB5AGUAYQByAEQATABTACkALAAgADIALAAgADEAKQBcAG4AIAAgACAAIAAgACAAIAAgACAAIAAgACAAIAAgACAAIAAgACAAIAAgACAAIAAgACAAKQBcAG4AIAAgACAAIAAgACAAIAAgACAAIAAgACAAIAAgACAAIAAgACAAIAAgACkAXABuACAAIAAgACAAIAAgACAAIAAgACAAIAAgACAAIAAgACAAKQBcAG4AIAAgACAAIAAgACAAIAAgACAAIAAgACAAKQAsAFwAbgBcAG4AIAAgACAAIAAgACAAIAAgACAAIAAgACAAXwBZAE0ARABUACwAIABDAEgAUgBPAE4ATwAuAE0ASgBEAEEAVABFAF8AVABPAF8AWQBNAEQAVAAoAF8ATABvAGMAYQBsAE0ASgBEAGEAdABlACkALABcAG4AIAAgACAAIAAgACAAIAAgACAAIAAgACAAXwB0AGgAaQBzAFkAZQBhAHIALAAgAEMASABPAE8AUwBFAEMATwBMAFMAKABfAFkATQBEAFQALAAgADEAKQAsAFwAbgAgACAAIAAgACAAIAAgACAAIAAgACAAIABfAGwAYQBzAHQAWQBlAGEAcgBSAHUAbABlAEIAbwB1AG4AZABzACwAIABmAG4AWQBlAGEAcgBSAHUAbABlAEIAbwB1AG4AZABzACgAXwB0AGgAaQBzAFkAZQBhAHIAIAAtACAAMQApACwAXABuACAAIAAgACAAIAAgACAAIAAgACAAIAAgAF8AdABoAGkAcwBZAGUAYQByAFIAdQBsAGUAQgBvAHUAbgBkAHMALAAgAGYAbgBZAGUAYQByAFIAdQBsAGUAQgBvAHUAbgBkAHMAKABfAHQAaABpAHMAWQBlAGEAcgApACwAXABuACAAIAAgACAAIAAgACAAIAAgACAAIAAgAEkARgAoAEEAUgBSAEEAWQBTAC4ASABfAE4AQQAoAF8AbABhAHMAdABZAGUAYQByAFIAdQBsAGUAQgBvAHUAbgBkAHMAKQAsAFwAbgAgACAAIAAgACAAIAAgACAAIAAgACAAIAAgACAAIAAgAEkARgAoAEEAUgBSAEEAWQBTAC4ASABfAE4AQQAoAF8AdABoAGkAcwBZAGUAYQByAFIAdQBsAGUAQgBvAHUAbgBkAHMAKQAsACAAewAjAE4ALwBBAH0ALAAgAF8AdABoAGkAcwBZAGUAYQByAFIAdQBsAGUAQgBvAHUAbgBkAHMAKQAsAFwAbgAgACAAIAAgACAAIAAgACAAIAAgACAAIAAgACAAIAAgAEkARgAoAEEAUgBSAEEAWQBTAC4ASABfAE4AQQAoAF8AdABoAGkAcwBZAGUAYQByAFIAdQBsAGUAQgBvAHUAbgBkAHMAKQAsACAAXwBsAGEAcwB0AFkAZQBhAHIAUgB1AGwAZQBCAG8AdQBuAGQAcwAsAFwAbgAgACAAIAAgACAAIAAgACAAIAAgACAAIAAgACAAIAAgACAAIAAgACAAVgBTAFQAQQBDAEsAKABfAGwAYQBzAHQAWQBlAGEAcgBSAHUAbABlAEIAbwB1AG4AZABzACwAIABfAHQAaABpAHMAWQBlAGEAcgBSAHUAbABlAEIAbwB1AG4AZABzACkAXABuACAAIAAgACAAIAAgACAAIAAgACAAIAAgACAAIAAgACAAKQBcAG4AIAAgACAAIAAgACAAIAAgACAAIAAgACAAKQBcAG4AIAAgACAAIAAgACAAIAAgACkAXABuACAAIAAgACAAKQBcAG4AKQA7ACoALwBcAG4AXABuAC8AKgBcAG4AXwBUAEkATQBFAFoATwBOAEUAXwBEAEwAUwBfAFAAUgBFAFYASQBPAFUAUwBfAFIARQBDAFUAUgBTAEUAIAA9ACAATABBAE0AQgBEAEEAKABfAEwAbwBjAGEAbABNAEoARABhAHQAZQAsACAAXwBUAFoAUgB1AGwAZQBzACwAIABfAFkAZQBhAHIALABcAG4AIAAgACAAIABMAEUAVAAoAFwAbgAgACAAIAAgACAAIAAgACAAXwBwAHIAZQB2AFQAWgBSAHUAbABlAE0AYQB0AGMAaABlAHMALAAgAE4AKABDAEgATwBPAFMARQBDAE8ATABTACgAXwBUAFoAUgB1AGwAZQBzACwAIAAyACkAIAA8AD0AIABfAFkAZQBhAHIAKQAsAFwAbgAgACAAIAAgACAAIAAgACAASQBGACgATQBBAFgAKABfAHAAcgBlAHYAVABaAFIAdQBsAGUATQBhAHQAYwBoAGUAcwApACAAPQAgADAALAAgAHsAIwBOAC8AQQB9ACwAIAAvAC8AIABuAG8AIAByAHUAbABlACAAcAByAGkAbwByACAAdABvACAAdABoAGkAcwAgAHkAZQBhAHIAXABuACAAIAAgACAAIAAgACAAIAAgACAAIAAgAEwARQBUACgAXABuACAAIAAgACAAIAAgACAAIAAgACAAIAAgACAAIAAgACAAXwBjAHUAcgByAGUAbgB0AFQAWgBSAHUAbABlAE0AYQB0AGMAaABlAHMALAAgAF8AcAByAGUAdgBUAFoAUgB1AGwAZQBNAGEAdABjAGgAZQBzACAAKgAgAE4AKABDAEgATwBPAFMARQBDAE8ATABTACgAXwBUAFoAUgB1AGwAZQBzACwAIAAzACkAIAA+AD0AIABfAFkAZQBhAHIAKQAsAFwAbgAgACAAIAAgACAAIAAgACAAIAAgACAAIAAgACAAIAAgAEkARgAoAE0AQQBYACgAXwBjAHUAcgByAGUAbgB0AFQAWgBSAHUAbABlAE0AYQB0AGMAaABlAHMAKQAgAD0AIAAwACwAXABuACAAIAAgACAAIAAgACAAIAAgACAAIAAgACAAIAAgACAAIAAgACAAIABMAEUAVAAoAFwAbgAgACAAIAAgACAAIAAgACAAIAAgACAAIAAgACAAIAAgACAAIAAgACAAIAAgACAAIAAvAC8AIABuAG8AIAByAHUAbABlAHMAIABmAG8AcgAgAHQAaABpAHMAIAB5AGUAYQByACwAIABkAGUAdABlAHIAbQBpAG4AZQAgAGwAYQB0AGUAcwB0ACAAeQBlAGEAcgAgAHQAaABhAHQAIABkAG8AZQBzACAAaABhAHYAZQAgAGEAIAByAHUAbABlAFwAbgAgACAAIAAgACAAIAAgACAAIAAgACAAIAAgACAAIAAgACAAIAAgACAAIAAgACAAIABfAHAAcgBlAHYAVABaAFIAdQBsAGUAcwAsACAARgBJAEwAVABFAFIAKABfAFQAWgBSAHUAbABlAHMALAAgAF8AcAByAGUAdgBUAFoAUgB1AGwAZQBNAGEAdABjAGgAZQBzACkALABcAG4AIAAgACAAIAAgACAAIAAgACAAIAAgACAAIAAgACAAIAAgACAAIAAgACAAIAAgACAAXwBwAHIAZQB2AFkAZQBhAHIALAAgAE0AQQBYACgAQwBIAE8ATwBTAEUAQwBPAEwAUwAoAF8AcAByAGUAdgBUAFoAUgB1AGwAZQBzACwAIAAzACkAKQAsAFwAbgAgACAAIAAgACAAIAAgACAAIAAgACAAIAAgACAAIAAgACAAIAAgACAAIAAgACAAIAAvAC8AIAByAGUAYwB1AHIAcwBpAG8AbgBcAG4AIAAgACAAIAAgACAAIAAgACAAIAAgACAAIAAgACAAIAAgACAAIAAgACAAIAAgACAAXwBUAEkATQBFAFoATwBOAEUAXwBEAEwAUwBfAFAAUgBFAFYASQBPAFUAUwBfAFIARQBDAFUAUgBTAEUAKABfAEwAbwBjAGEAbABNAEoARABhAHQAZQAsACAAXwBUAFoAUgB1AGwAZQBzACwAIABfAHAAcgBlAHYAWQBlAGEAcgApAFwAbgAgACAAIAAgACAAIAAgACAAIAAgACAAIAAgACAAIAAgACAAIAAgACAAKQAsAFwAbgAgACAAIAAgACAAIAAgACAAIAAgACAAIAAgACAAIAAgACAAIAAgACAATABFAFQAKABcAG4AIAAgACAAIAAgACAAIAAgACAAIAAgACAAIAAgACAAIAAgACAAIAAgACAAIAAgACAALwAvACAAcgB1AGwAZQBzACAAZgBvAHUAbgBkACAAZgBvAHIAIAB0AGgAaQBzACAAeQBlAGEAcgAsACAAcgBlAHMAbwBsAHYAZQAgAHAAcgBlAHYAaQBvAHUAcwAgAGIAbwB1AG4AZABhAHIAaQBlAHMAXABuACAAIAAgACAAIAAgACAAIAAgACAAIAAgACAAIAAgACAAIAAgACAAIAAgACAAIAAgAF8AeQBlAGEAcgBUAFoAUgB1AGwAZQBzAEkAZAB4ACwAIABGAEkATABUAEUAUgAoAFMARQBRAFUARQBOAEMARQAoAFIATwBXAFMAKABfAFQAWgBSAHUAbABlAHMAKQApACwAIABfAGMAdQByAHIAZQBuAHQAVABaAFIAdQBsAGUATQBhAHQAYwBoAGUAcwApACwAXABuACAAIAAgACAAIAAgACAAIAAgACAAIAAgACAAIAAgACAAIAAgACAAIAAgACAAIAAgAF8AeQBlAGEAcgBUAFoAUgB1AGwAZQBzACwAIABDAEgATwBPAFMARQBSAE8AVwBTACgAXwBUAFoAUgB1AGwAZQBzACwAIABfAHkAZQBhAHIAVABaAFIAdQBsAGUAcwBJAGQAeAApACwAXABuACAAIAAgACAAIAAgACAAIAAgACAAIAAgACAAIAAgACAAIAAgACAAIAAgACAAIAAgAF8AeQBlAGEAcgBCAG8AdQBuAGQAcwAsACAAVABJAE0ARQBaAE8ATgBFAF8AUgBVAEwARQBTAF8AVABSAEEATgBTAEkAVABJAE8ATgAoAF8AeQBlAGEAcgBUAFoAcgB1AGwAZQBzACwAIABfAHkAZQBhAHIAKQAsAFwAbgAgACAAIAAgACAAIAAgACAAIAAgACAAIAAgACAAIAAgACAAIAAgACAAIAAgACAAIABfAHkAZQBhAHIAQgBvAHUAbgBkAHMATQBhAHQAYwBoACwAIABOACgAXwB5AGUAYQByAEIAbwB1AG4AZABzACAAPAA9ACAAXwBMAG8AYwBhAGwATQBKAEQAYQB0AGUAKQAsAFwAbgAgACAAIAAgACAAIAAgACAAIAAgACAAIAAgACAAIAAgACAAIAAgACAAIAAgACAAIABJAEYAKABNAEEAWAAoAF8AeQBlAGEAcgBCAG8AdQBuAGQAcwBNAGEAdABjAGgAKQAgAD0AIAAwACwAXABuACAAIAAgACAAIAAgACAAIAAgACAAIAAgACAAIAAgACAAIAAgACAAIAAgACAAIAAgACAAIAAgACAALwAvACAAbABvAGMAYQBsACAAZABhAHQAZQAgAGkAcwAgAGUAYQByAGwAaQBlAHIALAAgAGcAbwAgAHIAZQBjAHUAcgBzAGkAbwBuAFwAbgAgACAAIAAgACAAIAAgACAAIAAgACAAIAAgACAAIAAgACAAIAAgACAAIAAgACAAIAAgACAAIAAgAF8AVABJAE0ARQBaAE8ATgBFAF8ARABMAFMAXwBQAFIARQBWAEkATwBVAFMAXwBSAEUAQwBVAFIAUwBFACgAXwBMAG8AYwBhAGwATQBKAEQAYQB0AGUALAAgAF8AVABaAFIAdQBsAGUAcwAsACAAXwBZAGUAYQByACAALQAgADEAKQAsAFwAbgAgACAAIAAgACAAIAAgACAAIAAgACAAIAAgACAAIAAgACAAIAAgACAAIAAgACAAIAAgACAAIAAgAEwARQBUACgAXABuACAAIAAgACAAIAAgACAAIAAgACAAIAAgACAAIAAgACAAIAAgACAAIAAgACAAIAAgACAAIAAgACAAIAAgACAAIAAvAC8AIAByAGUAdAB1AHIAbgAgAHQAaABlACAAbABhAHMAdABcAG4AIAAgACAAIAAgACAAIAAgACAAIAAgACAAIAAgACAAIAAgACAAIAAgACAAIAAgACAAIAAgACAAIAAgACAAIAAgAF8AZgBpAGwAdABlAHIAWQBlAGEAcgBUAFoAUgB1AGwAZQBzACwAIABGAEkATABUAEUAUgAoAEgAUwBUAEEAQwBLACgAXwB5AGUAYQByAFQAWgBSAHUAbABlAHMASQBkAHgALAAgAF8AeQBlAGEAcgBCAG8AdQBuAGQAcwApACwAIABfAHkAZQBhAHIAQgBvAHUAbgBkAHMATQBhAHQAYwBoACkALABcAG4AIAAgACAAIAAgACAAIAAgACAAIAAgACAAIAAgACAAIAAgACAAIAAgACAAIAAgACAAIAAgACAAIAAgACAAIAAgAF8AbABhAHMAdABfAG8AZgBfAFkAZQBhAHIAVABaAFIAdQBsAGUAcwAsACAAVABBAEsARQAoAFMATwBSAFQAKABfAGYAaQBsAHQAZQByAFkAZQBhAHIAVABaAFIAdQBsAGUAcwAsACAAMgAsACAALQAxACkALAAgADEAKQAsAFwAbgAgACAAIAAgACAAIAAgACAAIAAgACAAIAAgACAAIAAgACAAIAAgACAAIAAgACAAIAAgACAAIAAgACAAIAAgACAAXwBpAGQAeAAsACAAQwBIAE8ATwBTAEUAQwBPAEwAUwAoAF8AbABhAHMAdABfAG8AZgBfAFkAZQBhAHIAVABaAFIAdQBsAGUAcwAsACAAMQApACwAXABuACAAIAAgACAAIAAgACAAIAAgACAAIAAgACAAIAAgACAAIAAgACAAIAAgACAAIAAgACAAIAAgACAAIAAgACAAIABIAFMAVABBAEMASwAoAFwAbgAgACAAIAAgACAAIAAgACAAIAAgACAAIAAgACAAIAAgACAAIAAgACAAIAAgACAAIAAgACAAIAAgACAAIAAgACAAIAAgACAAIABfAGwAYQBzAHQAXwBvAGYAXwBZAGUAYQByAFQAWgBSAHUAbABlAHMALABcAG4AIAAgACAAIAAgACAAIAAgACAAIAAgACAAIAAgACAAIAAgACAAIAAgACAAIAAgACAAIAAgACAAIAAgACAAIAAgACAAIAAgACAASQBOAEQARQBYACgAXwBUAFoAUgB1AGwAZQBzACwAIABfAGkAZAB4ACwAIAB7ADgALAAgADkALAAgADEAMAB9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IAAgACAAIAAgACAAIAAgACAAIAAgACAAIAAgACAAIAAgACAAIAAgACAAIAAgACAAIAAgACAAIABcAG4AXwBUAEkATQBFAFoATwBOAEUAXwBEAEwAUwBfAFAAUgBFAFYASQBPAFUAUwBfAEMASABBAE4ARwBFACAAPQAgAEwAQQBNAEIARABBACgAXwBMAG8AYwBhAGwATQBKAEQAYQB0AGUALAAgAF8AVABaAGkAZAB4ACwAIABfAFQAWgBJAG4AZgBvAHMALABcAG4AIAAgACAAIABJAEYAKABJAFMATgBBACgAXwBUAFoAaQBkAHgAKQAsACAAewAjAE4ALwBBAH0ALABcAG4AIAAgACAAIAAgACAAIAAgAEkARgAoAF8AVABaAGkAZAB4ACAAPAAgADEALAAgAHsAIwBOAC8AQQB9ACwAXABuACAAIAAgACAAIAAgACAAIAAgACAAIAAgAEwARQBUACgAXABuACAAIAAgACAAIAAgACAAIAAgACAAIAAgACAAIAAgACAAXwB0AGgAaQBzAFIAdQBsAGUATgBhAG0AZQAsACAASQBOAEQARQBYACgAXwBUAFoASQBuAGYAbwBzACwAIABfAFQAWgBpAGQAeAAsACAANQApACwAXABuACAAIAAgACAAIAAgACAAIAAgACAAIAAgACAAIAAgACAALwAvACAAaQBmACAAbgBvACAAVABaACAAcgB1AGwAZQAsACAAdAByAHkAIABhAG4AIABlAGEAcgBsAGkAZQByACAAdABpAG0AZQB6AG8AbgBlACAAaQBuAGYAbwBcAG4AIAAgACAAIAAgACAAIAAgACAAIAAgACAAIAAgACAAIABJAEYAKABfAHQAaABpAHMAUgB1AGwAZQBOAGEAbQBlACAAPQAgAFwAIgBcACIALAAgAF8AVABJAE0ARQBaAE8ATgBFAF8ARABMAFMAXwBQAFIARQBWAEkATwBVAFMAXwBDAEgAQQBOAEcARQAoAF8ATABvAGMAYQBsAE0ASgBEAGEAdABlACwAIABfAFQAWgBpAGQAeAAgAC0AIAAxACwAIABfAFQAWgBJAG4AZgBvAHMAKQAsAFwAbgAgACAAIAAgACAAIAAgACAAIAAgACAAIAAgACAAIAAgACAAIAAgACAATABFAFQAKABcAG4AIAAgACAAIAAgACAAIAAgACAAIAAgACAAIAAgACAAIAAgACAAIAAgACAAIAAgACAAXwBZAE0ARABUACwAIABDAEgAUgBPAE4ATwAuAE0ASgBEAEEAVABFAF8AVABPAF8AWQBNAEQAVAAoAF8ATABvAGMAYQBsAE0ASgBEAGEAdABlACkALABcAG4AIAAgACAAIAAgACAAIAAgACAAIAAgACAAIAAgACAAIAAgACAAIAAgACAAIAAgACAAXwB0AGgAaQBzAFkAZQBhAHIALAAgAEMASABPAE8AUwBFAEMATwBMAFMAKABfAFkATQBEAFQALAAgADEAKQAsAFwAbgAgACAAIAAgACAAIAAgACAAIAAgACAAIAAgACAAIAAgACAAIAAgACAAIAAgACAAIABfAFQAWgBSAHUAbABlAHMALAAgAFQASQBNAEUAWgBPAE4ARQBfAFIAVQBMAEUAUwAoAF8AdABoAGkAcwBSAHUAbABlAE4AYQBtAGUAKQAsAFwAbgAgACAAIAAgACAAIAAgACAAIAAgACAAIAAgACAAIAAgACAAIAAgACAAIAAgACAAIABfAGwAYQBzAHQAXwBSAHUAbABlACwAIABfAFQASQBNAEUAWgBPAE4ARQBfAEQATABTAF8AUABSAEUAVgBJAE8AVQBTAF8AUgBFAEMAVQBSAFMARQAoAF8ATABvAGMAYQBsAE0ASgBEAGEAdABlACwAIABfAFQAWgBSAHUAbABlAHMALAAgAF8AdABoAGkAcwBZAGUAYQByACkALABcAG4AIAAgACAAIAAgACAAIAAgACAAIAAgACAAIAAgACAAIAAgACAAIAAgACAAIAAgACAASQBGACgAQQBSAFIAQQBZAFMALgBIAF8ATgBBACgAXwBsAGEAcwB0AF8AUgB1AGwAZQApACwAXABuACAAIAAgACAAIAAgACAAIAAgACAAIAAgACAAIAAgACAAIAAgACAAIAAgACAAIAAgACAAIAAgACAALwAvACAAbgBvACAAcAByAGUAdgBpAG8AdQBzACAAcgB1AGwAZQBzACAAZgBvAHIAIAB0AGgAaQBzACAAdABpAG0AZQB6AG8AbgBlACAAaQBuAGYAbwAsACAAdAByAHkAIABhAG4AIABlAGEAcgBsAGkAZQByACAAdABpAG0AZQB6AG8AbgBlACAAaQBuAGYAbwBcAG4AIAAgACAAIAAgACAAIAAgACAAIAAgACAAIAAgACAAIAAgACAAIAAgACAAIAAgACAAIAAgACAAIABfAFQASQBNAEUAWgBPAE4ARQBfAEQATABTAF8AUABSAEUAVgBJAE8AVQBTAF8AQwBIAEEATgBHAEUAKABfAEwAbwBjAGEAbABNAEoARABhAHQAZQAsACAAXwBUAFoAaQBkAHgAIAAtACAAMQAsACAAXwBUAFoASQBuAGYAbwBzACkALABcAG4AIAAgACAAIAAgACAAIAAgACAAIAAgACAAIAAgACAAIAAgACAAIAAgACAAIAAgACAAIAAgACAAIABMAEUAVAAoAFwAbgAgACAAIAAgACAAIAAgACAAIAAgACAAIAAgACAAIAAgACAAIAAgACAAIAAgACAAIAAgACAAIAAgACAAIAAgACAAXwBwAHIAZQB2AF8AUgB1AGwAZQBNAGEAcgBrACwAIABDAEgATwBPAFMARQBDAE8ATABTACgAXwBsAGEAcwB0AF8AUgB1AGwAZQAsACAAMgApACAALQAgADAALgA1ACwAXABuACAAIAAgACAAIAAgACAAIAAgACAAIAAgACAAIAAgACAAIAAgACAAIAAgACAAIAAgACAAIAAgACAAIAAgACAAIABfAHAAcgBlAHYAXwBSAHUAbABlAFkAZQBhAHIALAAgAEMASABPAE8AUwBFAEMATwBMAFMAKABDAEgAUgBPAE4ATwAuAE0ASgBEAEEAVABFAF8AVABPAF8AWQBNAEQAVAAoAF8AcAByAGUAdgBfAFIAdQBsAGUATQBhAHIAawApACwAIAAxACkALABcAG4AIAAgACAAIAAgACAAIAAgACAAIAAgACAAIAAgACAAIAAgACAAIAAgACAAIAAgACAAIAAgACAAIAAgACAAIAAgAF8AcAByAGUAdgBfAFIAdQBsAGUALAAgAF8AVABJAE0ARQBaAE8ATgBFAF8ARABMAFMAXwBQAFIARQBWAEkATwBVAFMAXwBSAEUAQwBVAFIAUwBFACgAXwBwAHIAZQB2AF8AUgB1AGwAZQBNAGEAcgBrACwAIABfAFQAWgBSAHUAbABlAHMALAAgAF8AcAByAGUAdgBfAFIAdQBsAGUAWQBlAGEAcgApACwAXABuACAAIAAgACAAIAAgACAAIAAgACAAIAAgACAAIAAgACAAIAAgACAAIAAgACAAIAAgACAAIAAgACAAIAAgACAAIABcAG4AIAAgACAAIAAgACAAIAAgACAAIAAgACAAIAAgACAAIAAgACAAIAAgACAAIAAgACAAIAAgACAAIAAgACAAIAAgAF8AcwBoAG8AcgB0AE4AYQBtAGUARgBtAHQALAAgAEkATgBEAEUAWAAoAF8AVABaAEkAbgBmAG8AcwAsACAAXwBUAFoAaQBkAHgALAAgADYAKQAsAFwAbgAgACAAIAAgACAAIAAgACAAIAAgACAAIAAgACAAIAAgACAAIAAgACAAIAAgACAAIAAgACAAIAAgACAAIAAgACAAXwBsAG8AbgBnAE4AYQBtAGUARgBtAHQALAAgAEkATgBEAEUAWAAoAF8AVABaAEkAbgBmAG8AcwAsACAAXwBUAFoAaQBkAHgALAAgADcAKQAsAFwAbgAgACAAIAAgACAAIAAgACAAIAAgACAAIAAgACAAIAAgACAAIAAgACAAIAAgACAAIAAgACAAIAAgACAAIAAgACAAXwBsAGEAcwB0AF8AcwBoAG8AcgB0AE4AYQBtAGUALAAgAFMAVQBCAFMAVABJAFQAVQBUAEUAKABfAHMAaABvAHIAdABOAGEAbQBlAEYAbQB0ACwAIABcACIAJQBcACIALAAgAEMASABPAE8AUwBFAEMATwBMAFMAKABfAGwAYQBzAHQAXwBSAHUAbABlACwAIAA0ACkAKQAsAFwAbgAgACAAIAAgACAAIAAgACAAIAAgACAAIAAgACAAIAAgACAAIAAgACAAIAAgACAAIAAgACAAIAAgACAAIAAgACAAXwBsAGEAcwB0AF8AbABvAG4AZwBOAGEAbQBlACwAIABTAFUAQgBTAFQASQBUAFUAVABFACgAXwBsAG8AbgBnAE4AYQBtAGUARgBtAHQALAAgAFwAIgAlAFwAIgAsACAAQwBIAE8ATwBTAEUAQwBPAEwAUwAoAF8AbABhAHMAdABfAFIAdQBsAGUALAAgADUAKQApACwAXABuACAAIAAgACAAIAAgACAAIAAgACAAIAAgACAAIAAgACAAIAAgACAAIAAgACAAIAAgACAAIAAgACAAIAAgACAAIABfAGwAYQBzAHQAXwBPAHUAdAAsACAASABTAFQAQQBDAEsAKABfAHQAaABpAHMAUgB1AGwAZQBOAGEAbQBlACwAIABUAEEASwBFACgAXwBsAGEAcwB0AF8AUgB1AGwAZQAsACAAMQAsACAAMwApACwAIABfAGwAYQBzAHQAXwBzAGgAbwByAHQATgBhAG0AZQAsACAAXwBsAGEAcwB0AF8AbABvAG4AZwBOAGEAbQBlACkALABcAG4AIAAgACAAIAAgACAAIAAgACAAIAAgACAAIAAgACAAIAAgACAAIAAgACAAIAAgACAAIAAgACAAIAAgACAAIAAgAEkARgAoAEEAUgBSAEEAWQBTAC4ASABfAE4AQQAoAF8AcAByAGUAdgBfAFIAdQBsAGUAKQAsAFwAbgAgACAAIAAgACAAIAAgACAAIAAgACAAIAAgACAAIAAgACAAIAAgACAAIAAgACAAIAAgACAAIAAgACAAIAAgACAAIAAgACAAIAAvAC8AIABuAG8AIABwAHIAZQBjAGUAZABpAG4AZwAgAHIAdQBsAGUALAAgAG0AdQBzAHQAIABiAGUAIABmAGkAcgBzAHQAIABvAGYAIAB0AGgAZQAgAHMAZQByAGkAZQBzAFwAbgAgACAAIAAgACAAIAAgACAAIAAgACAAIAAgACAAIAAgACAAIAAgACAAIAAgACAAIAAgACAAIAAgACAAIAAgACAAIAAgACAAIABIAFMAVABBAEMASwAoAF8AbABhAHMAdABfAE8AdQB0ACwAIABcACIAXAAiACwAIABcACIAXAAiACwAIABcACIAXAAiACwAIABcACIAXAAiACwAIABcACIAXAAiACkALABcAG4AIAAgACAAIAAgACAAIAAgACAAIAAgACAAIAAgACAAIAAgACAAIAAgACAAIAAgACAAIAAgACAAIAAgACAAIAAgACAAIAAgACAALwAvACAAcAByAGUAYwBlAGQAaQBuAGcAIAByAHUAbABlACAAZgBvAHUAbgBkAFwAbgAgACAAIAAgACAAIAAgACAAIAAgACAAIAAgACAAIAAgACAAIAAgACAAIAAgACAAIAAgACAAIAAgACAAIAAgACAAIAAgACAAIABMAEUAVAAoAFwAbgAgACAAIAAgACAAIAAgACAAIAAgACAAIAAgACAAIAAgACAAIAAgACAAIAAgACAAIAAgACAAIAAgACAAIAAgACAAIAAgACAAIAAgACAAIAAgAF8AcAByAGUAdgBfAHMAaABvAHIAdABOAGEAbQBlACwAIABTAFUAQgBTAFQASQBUAFUAVABFACgAXwBzAGgAbwByAHQATgBhAG0AZQBGAG0AdAAsACAAXAAiACUAXAAiACwAIABDAEgATwBPAFMARQBDAE8ATABTACgAXwBwAHIAZQB2AF8AUgB1AGwAZQAsACAANAApACkALABcAG4AIAAgACAAIAAgACAAIAAgACAAIAAgACAAIAAgACAAIAAgACAAIAAgACAAIAAgACAAIAAgACAAIAAgACAAIAAgACAAIAAgACAAIAAgACAAIABfAHAAcgBlAHYAXwBsAG8AbgBnAE4AYQBtAGUALAAgAFMAVQBCAFMAVABJAFQAVQBUAEUAKABfAGwAbwBuAGcATgBhAG0AZQBGAG0AdAAsACAAXAAiACUAXAAiACwAIABDAEgATwBPAFMARQBDAE8ATABTACgAXwBwAHIAZQB2AF8AUgB1AGwAZQAsACAANQApACkALABcAG4AIAAgACAAIAAgACAAIAAgACAAIAAgACAAIAAgACAAIAAgACAAIAAgACAAIAAgACAAIAAgACAAIAAgACAAIAAgACAAIAAgACAAIAAgACAAIABIAFMAVABBAEMASwAoAF8AbABhAHMAdABfAE8AdQB0ACwAIABUAEEASwBFACgAXwBwAHIAZQB2AF8AUgB1AGwAZQAsACAAMQAsACAAMwApACwAIABfAHAAcgBlAHYAXwBzAGgAbwByAHQATgBhAG0AZQAsACAAXwBwAHIAZQB2AF8AbABvAG4AZwBOAGEAbQBl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IAAgACAAIAAgACAAIAAgACoALwAgACAAIAAgACAAIAAgACAAIAAgACAAIAAgACAAIAAgACAAIAAgACAAIAAgACAAIABcAG4AXABuAFwAbgBcAG4AXABuAC8ALwAjACMAIwAjACMAIwAjACMAIwAjACMAIwAjACMAIwAjACMAIwAjACMAIwAjACMAIwAjACMAIwAjACMAIwAjAD8APwA/AD8APwA/AD8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EkATQBFAFoATwBOAEUAXwBOAEUAWABUAF8AQwBIAEEATgBHAEUAXABuAFwAbgBSAGUAdAB1AHIAbgBzACAAdAByAHUAZQAgAGkAZgAgAHQAaABlACAAVABpAG0AZQBaAG8AbgBlACAAdQBzAGUAcwAgAEQAYQB5AGwAaQBnAGgAdAAgAFMAYQB2AGkAbgBnACAAVABpAG0AZQAgAGYAbwByACAAdABoAGUAIABzAHAAZQBjAGkAZgBpAGUAZAAgAHkAZQBhAHIALgAgAEkAZgAgAHkAZQBhAHIAIABpAHMAIABvAG0AaQB0AHQAZQBkACAAaABlACAAcgBlAHMAdQBsAHQAXABuAGkAcwAgAHQAcgB1AGUAIABpAGYAIABEAGEAeQBsAGkAZwBoAHQAIABTAGEAdgBpAG4AZwAgAFQAaQBtAGUAIABoAGEAcwAgAGUAdgBlAHIAIABiAGUAZQBuACAAdQBzAGUAZAAuAFwAbgBcAG4AQQByAHIAYQB5ACAAYwBvAG0AcABhAHQAaQBiAGwAZQA6ACAAVABaAE4AYQBtAGU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FQAWgBOAGEAbQBlAF0AIAB8ACAAdABlAHgAdAAgACAAIAAgAHwAIABUAFoAIABEAGEAdABhAGIAYQBzAGUAIABkAGUAZgBpAG4AZQBkACAAdABpAG0AZQB6AG8AbgBlACAAbgBhAG0AZQAuAFwAbgBbAFkAZQBhAHIAXQAgACAAIAB8ACAAaQBuAHQAZQBnAGUAcgAgAHwAIABGAGkAbAB0AGUAcgAgAHQAbwAgAHQAaABlACAAZwBpAHYAZQBuACAAeQBlAGEAcgAuACAATgBvAHQAIABhAHAAcABsAGkAYwBhAGIAbABlACAAaQBmACAAVABaAE4AYQBtAGUAIABvAG0AaQB0AHQAZQBk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C8AKgBUAEkATQBFAFoATwBOAEUAXwBOAEUAWABUAF8AQwBIAEEATgBHAEUAIAA9ACAATABBAE0AQgBEAEEAKABUAFoATgBhAG0AZQAsACAAWwBZAGUAYQByAF0ALABcAG4AIAAgACAAIABMAEUAVAAoAFwAbgAgACAAIAAgACAAIAAgACAAXwBUAFoATgBhAG0AZQBzACwAIABDAEgATwBPAFMARQBDAE8ATABTACgARgBOAC4ATgBVAEwATABJAEYAWQAoAFQAWgBOAGEAbQBlACkALAAgADEAKQAsAFwAbgAgACAAIAAgACAAIAAgACAAXwB5AGUAYQByACwAIABGAE4ALgBOAFUATABMAEkARgBZACgAWQBlAGEAcgApACwAXABuACAAIAAgACAAIAAgACAAIABfAHIAbwB3AEMAbwB1AG4AdAAsACAAUgBPAFcAUwAoAFQAWgBOAGEAbQBlACkALABcAG4AIAAgACAAIAAgACAAIAAgAEkARgAoAEEAUgBSAEEAWQBTAC4ASQBTAF8AQQBSAFIAQQBZACgAXwB5AGUAYQByACkALAAgAHsAIwBDAEEATABDACEAfQAgACoAIABTAEUAUQBVAEUATgBDAEUAKABfAHIAbwB3AEMAbwB1AG4AdAApACwAXABuACAAIAAgACAAIAAgACAAIAAgACAAIAAgAEkARgAoAE4ATwBUACgARgBOAC4ASQBTAF8ATgBVAE0ARQBSAEkAQwBfAE4AVQBMAEwAKABfAHkAZQBhAHIAKQApACwAIAB7ACMAVgBBAEwAVQBFACEAfQAgACoAIABTAEUAUQBVAEUATgBDAEUAKABfAHIAbwB3AEMAbwB1AG4AdAApACwAXABuACAAIAAgACAAIAAgACAAIAAgACAAIAAgACAAIAAgACAAQgBZAFIATwBXACgAXwBUAFoATgBhAG0AZQBzACwAXABuACAAIAAgACAAIAAgACAAIAAgACAAIAAgACAAIAAgACAAIAAgACAAIABMAEEATQBCAEQAQQAoAF8AVABaAE4AYQBtAGUALABcAG4AIAAgACAAIAAgACAAIAAgACAAIAAgACAAIAAgACAAIAAgACAAIAAgACAAIAAgACAATABFAFQAKABcAG4AIAAgACAAIAAgACAAIAAgACAAIAAgACAAIAAgACAAIAAgACAAIAAgACAAIAAgACAAIAAgACAAIABfAFQAWgBJAG4AZgBvAHMALAAgAEMASABSAE8ATgBPAC4AVABJAE0ARQBaAE8ATgBFAF8ASQBOAEYATwBTACgAXwBUAFoATgBhAG0AZQAsACAAXwB5AGUAYQByACkALABcAG4AIAAgACAAIAAgACAAIAAgACAAIAAgACAAIAAgACAAIAAgACAAIAAgACAAIAAgACAAIAAgACAAIABJAEYAKABBAFIAUgBBAFkAUwAuAEgAXwBOAEEAKABfAFQAWgBJAG4AZgBvAHMAKQAsACAAewAjAE4ALwBBAH0ALABcAG4AIAAgACAAIAAgACAAIAAgACAAIAAgACAAIAAgACAAIAAgACAAIAAgACAAIAAgACAAIAAgACAAIAAgACAAIAAgAEwARQBUACgAXABuACAAIAAgACAAIAAgACAAIAAgACAAIAAgACAAIAAgACAAIAAgACAAIAAgACAAIAAgACAAIAAgACAAIAAgACAAIAAgACAAIAAgAF8AVABaAFIAdQBsAGUATgBhAG0AZQBzACwAIABDAEgATwBPAFMARQBDAE8ATABTACgAXwBUAFoASQBuAGYAbwBzACwAIAA1ACkALABcAG4AIAAgACAAIAAgACAAIAAgACAAIAAgACAAIAAgACAAIAAgACAAIAAgACAAIAAgACAAIAAgACAAIAAgACAAIAAgACAAIAAgACAATgBPAFQAKABBAFIAUgBBAFkAUwAuAEkAUwBfAEUATQBQAFQAWQAoAF8AVABaAFIAdQBsAGUATgBhAG0AZQBzACk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EkATQBFAFoATwBOAEUAXwBQAFIARQBWAEkATwBVAFMAXwBDAEgAQQBOAEcARQBcAG4AXABuAFIAZQB0AHUAcgBuAHMAIAB0AHIAdQBlACAAaQBmACAAdABoAGUAIABUAGkAbQBlAFoAbwBuAGUAIAB1AHMAZQBzACAARABhAHkAbABpAGcAaAB0ACAAUwBhAHYAaQBuAGcAIABUAGkAbQBlACAAZgBvAHIAIAB0AGgAZQAgAHMAcABlAGMAaQBmAGkAZQBkACAAeQBlAGEAcgAuACAASQBmACAAeQBlAGEAcgAgAGkAcwAgAG8AbQBpAHQAdABlAGQAIABoAGUAIAByAGUAcwB1AGwAdABcAG4AaQBzACAAdAByAHUAZQAgAGkAZgAgAEQAYQB5AGwAaQBnAGgAdAAgAFMAYQB2AGkAbgBnACAAVABpAG0AZQAgAGgAYQBzACAAZQB2AGUAcgAgAGIAZQBlAG4AIAB1AHMAZQBkAC4AXABuAFwAbgBBAHIAcgBhAHkAIABjAG8AbQBwAGEAdABpAGIAbABlADoAIABUAFoATgBhAG0AZQ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sAVABaAE4AYQBtAGUAXQAgAHwAIAB0AGUAeAB0ACAAIAAgACAAfAAgAFQAWgAgAEQAYQB0AGEAYgBhAHMAZQAgAGQAZQBmAGkAbgBlAGQAIAB0AGkAbQBlAHoAbwBuAGUAIABuAGEAbQBlAC4AXABuAFsAWQBlAGEAcgBdACAAIAAgAHwAIABpAG4AdABlAGcAZQByACAAfAAgAEYAaQBsAHQAZQByACAAdABvACAAdABoAGUAIABnAGkAdgBlAG4AIAB5AGUAYQByAC4AIABOAG8AdAAgAGEAcABwAGwAaQBjAGEAYgBsAGUAIABpAGYAIABUAFoATgBhAG0AZQAgAG8AbQBpAHQAdABlAGQ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LwAqAFQASQBNAEUAWgBPAE4ARQBfAFAAUgBFAFYASQBPAFUAUwBfAEMASABBAE4ARwBFACAAPQAgAEwAQQBNAEIARABBACgAVABaAE4AYQBtAGUALAAgAFsAWQBlAGEAcgBdACwAXABuACAAIAAgACAATABFAFQAKABcAG4AIAAgACAAIAAgACAAIAAgAF8AVABaAE4AYQBtAGUAcwAsACAAQwBIAE8ATwBTAEUAQwBPAEwAUwAoAEYATgAuAE4AVQBMAEwASQBGAFkAKABUAFoATgBhAG0AZQApACwAIAAxACkALABcAG4AIAAgACAAIAAgACAAIAAgAF8AeQBlAGEAcgAsACAARgBOAC4ATgBVAEwATABJAEYAWQAoAFkAZQBhAHIAKQAsAFwAbgAgACAAIAAgACAAIAAgACAAXwByAG8AdwBDAG8AdQBuAHQALAAgAFIATwBXAFMAKABUAFoATgBhAG0AZQApACwAXABuACAAIAAgACAAIAAgACAAIABJAEYAKABBAFIAUgBBAFkAUwAuAEkAUwBfAEEAUgBSAEEAWQAoAF8AeQBlAGEAcgApACwAIAB7ACMAQwBBAEwAQwAhAH0AIAAqACAAUwBFAFEAVQBFAE4AQwBFACgAXwByAG8AdwBDAG8AdQBuAHQAKQAsAFwAbgAgACAAIAAgACAAIAAgACAAIAAgACAAIABJAEYAKABOAE8AVAAoAEYATgAuAEkAUwBfAE4AVQBNAEUAUgBJAEMAXwBOAFUATABMACgAXwB5AGUAYQByACkAKQAsACAAewAjAFYAQQBMAFUARQAhAH0AIAAqACAAUwBFAFEAVQBFAE4AQwBFACgAXwByAG8AdwBDAG8AdQBuAHQAKQAsAFwAbgAgACAAIAAgACAAIAAgACAAIAAgACAAIAAgACAAIAAgAEIAWQBSAE8AVwAoAF8AVABaAE4AYQBtAGUAcwAsAFwAbgAgACAAIAAgACAAIAAgACAAIAAgACAAIAAgACAAIAAgACAAIAAgACAATABBAE0AQgBEAEEAKABfAFQAWgBOAGEAbQBlACwAXABuACAAIAAgACAAIAAgACAAIAAgACAAIAAgACAAIAAgACAAIAAgACAAIAAgACAAIAAgAEwARQBUACgAXABuACAAIAAgACAAIAAgACAAIAAgACAAIAAgACAAIAAgACAAIAAgACAAIAAgACAAIAAgACAAIAAgACAAXwBUAFoASQBuAGYAbwBzACwAIABDAEgAUgBPAE4ATwAuAFQASQBNAEUAWgBPAE4ARQBfAEkATgBGAE8AUwAoAF8AVABaAE4AYQBtAGUALAAgAF8AeQBlAGEAcgApACwAXABuACAAIAAgACAAIAAgACAAIAAgACAAIAAgACAAIAAgACAAIAAgACAAIAAgACAAIAAgACAAIAAgACAASQBGACgAQQBSAFIAQQBZAFMALgBIAF8ATgBBACgAXwBUAFoASQBuAGYAbwBzACkALAAgAHsAIwBOAC8AQQB9ACwAXABuACAAIAAgACAAIAAgACAAIAAgACAAIAAgACAAIAAgACAAIAAgACAAIAAgACAAIAAgACAAIAAgACAAIAAgACAAIABMAEUAVAAoAFwAbgAgACAAIAAgACAAIAAgACAAIAAgACAAIAAgACAAIAAgACAAIAAgACAAIAAgACAAIAAgACAAIAAgACAAIAAgACAAIAAgACAAIABfAFQAWgBSAHUAbABlAE4AYQBtAGUAcwAsACAAQwBIAE8ATwBTAEUAQwBPAEwAUwAoAF8AVABaAEkAbgBmAG8AcwAsACAANQApACwAXABuACAAIAAgACAAIAAgACAAIAAgACAAIAAgACAAIAAgACAAIAAgACAAIAAgACAAIAAgACAAIAAgACAAIAAgACAAIAAgACAAIAAgAE4ATwBUACgAQQBSAFIAQQBZAFMALgBJAFMAXwBFAE0AUABUAFkAKABfAFQAWgBSAHUAbABlAE4AYQBtAGUAcwAp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CoALw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WQBFAEEAUg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RQBBAFIAXwBCAEMARQBfAFQATwBfAEMARQBcAG4AXABuAEMAbwBuAHYAZQByAHQAcwAgAHQAbwAgAHkAZQBhAHIAIAB2AGEAbAB1AGUAIAByAGUAbABhAHQAaQB2AGUAIAB0AG8AIAB0AGgAZQAgAEMAbwBtAG0AbwBuACAARQByAGEAIABmAG8AcgAgAGEAIABnAGkAdgBlAG4AIAB5AGUAYQByACAAQgBlAGYAbwByAGUAIABDAG8AbQBtAG8AbgAgAEUAcgBhAC4AXABuAFQAaABpAHMAIABmAHUAbgBjAHQAaQBvAG4AIABpAHMAIABzAHkAbQBtAGUAdAByAGkAYwBhAGwALAAgAHMAbwAgAGkAdAAgAGMAYQBuACAAYQBsAHMAbwAgAGIAZQAgAHUAcwBlAGQAIABmAG8AcgAgAEMARQAgAHQAbwAgAEIAQwBFACAAYwBvAG4AdgBlAHIAcwBpAG8Abg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MQAgAEIAQwBFACAAPQAgADAALAAgADIAIABCAEMARQAgAD0AIAAtADE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CAAIAB8ACAAaQBuAHQAZQBnAGUAcgAgAHwAIABXAGgAZQByAGUAIAAxACAAaQBzACAAZgBpAHIAcwB0ACAAeQBlAGEAcgAgAEIAZQBmAG8AcgBlACAAQwBvAG0AbQBvAG4AIABFAHIAY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WQBFAEEAUgBfAEIAQwBFAF8AVABPAF8AQwBFACAAPQAgAEwAQQBNAEIARABBACgAWQBlAGEAcgAsAFwAbgAgACAAIAAgAEwARQBUACgAXABuACAAIAAgACAAIAAgACAAIABfAHkAZQBhAHIALAAgAEYATgAuAE4AVQBMAEwASQBGAFkAKABZAGUAYQByACkALABcAG4AIAAgACAAIAAgACAAIAAgAEkARgAoAEkAUwBFAFIAUgBPAFIAKABfAHkAZQBhAHIAKQAsACAAXwB5AGUAYQByACAAKgAgAHsAMQB9ACwAXABuACAAIAAgACAAIAAgACAAIAAgACAAIAAgAEkARgAoAF8AeQBlAGEAcgAgAD0AIABcACIAXAAiACwAIABcACIAXAAiACwAXABuACAAIAAgACAAIAAgACAAIAAgACAAIAAgACAAIAAgACAASQBGACgATgBPAFQAKABJAFMATgBVAE0AQgBFAFIAKABfAHkAZQBhAHIAKQApACwAIAB7ACMAVgBBAEwAVQBFACEAfQAsAFwAbgAgACAAIAAgACAAIAAgACAAIAAgACAAIAAgACAAIAAgACAAIAAgACAASQBGACgATgBPAFQAKABGAE4ALgBJAFMAXwBJAE4AVABFAEcARQBSACgAXwB5AGUAYQByACkAKQAsACAAewAjAE4AVQBNACEAfQAsAFwAbgAgACAAIAAgACAAIAAgACAAIAAgACAAIAAgACAAIAAgACAAIAAgACAAIAAgACAAIAAxACAALQAgAF8AeQBlAGEAcg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wARQBBAFAAXwBZAEUAQQBSAFwAbgBcAG4AVABlAHMAdABzACAAaQBmACAAYQAgAHkAZQBhAHIAIABpAG4AYwBsAHUAZABlAHMAIABhACAAbABlAGEAcAAgAGQAYQB5ACAAaQBuACAAdABoAGUAIABnAGkAdgBlAG4AIABjAGEAbABlAG4AZABhAHIALgBcAG4AXABuAEEAcgByAGEAeQAgAGMAbwBtAHAAYQB0AGkAYgBsAGUAOgAgAFkAZQBhAHIAQwBFACAAbwBuAGwAeQ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uAHUAbABsACAAaQBmACAAZQBtAHAAdA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kAGUAYwBpAG0AYQBsACAAfAAgAFkAZQBhAHIAIABpAG4AIABDAG8AbQBtAG8AbgAgAEUAcgBhAC4AIABOAG8AdABlACAAdABoAGEAdAAgADEAIABCAEMAIAA9ACAAMAAgAEMARQAsACAAMgAgAEIAQwAgAD0AIAAtADEAIABDAEUAXABuAFsASgB1AGwAaQBhAG4AQwBhAGwAZQBuAGQAYQByAF0AIAB8ACAAcwB3AGkAdABjAGgAIAAgAHwAIABDAGEAbABjAHUAbABhAHQAZQAgAGYAbwBy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MAEUAQQBQAF8AWQBFAEEAUgAgAD0AIABMAEEATQBCAEQAQQAoAFkAZQBhAHIAQwBFACwAIABbAEoAdQBsAGkAYQBuAEMAYQBsAGUAbgBkAGEAcgBdACwAXABuACAAIAAgACAATABFAFQAKABcAG4AIAAgACAAIAAgACAAIAAgAF8AZwByAGUAZwBvAHIAaQBhAG4ALAAgAEYATgAuAEMATwBFAFIAQwBFACgASgB1AGwAaQBhAG4AQwBhAGwAZQBuAGQAYQByACkAIAA9ACAAMAAsAFwAbgAgACAAIAAgACAAIAAgACAAXABuACAAIAAgACAAIAAgACAAIABmAG4ASQBzAEwAZQBhAHAAWQBlAGEAcgAsACAATABBAE0AQgBEAEEAKABfAHkAZQBhAHIAQwBFACwAXABuACAAIAAgACAAIAAgACAAIAAgACAAIAAgAEkARgAoAEkAUwBFAFIAUgBPAFIAKABfAHkAZQBhAHIAQwBFACkALAAgAF8AeQBlAGEAcgBDAEUAIAAqACAAewAxAH0ALABcAG4AIAAgACAAIAAgACAAIAAgACAAIAAgACAAIAAgACAAIABJAEYAKABfAHkAZQBhAHIAQwBFACAAPQAgAFwAIgBcACIALAAgAFwAIgBcACIALABcAG4AIAAgACAAIAAgACAAIAAgACAAIAAgACAAIAAgACAAIAAgACAAIAAgAEkARgAoAE4ATwBUACgASQBTAE4AVQBNAEIARQBSACgAXwB5AGUAYQByAEMARQApACkALAAgAHsAIwBWAEEATABVAEUAIQB9ACwAXABuACAAIAAgACAAIAAgACAAIAAgACAAIAAgACAAIAAgACAAIAAgACAAIAAgACAAIAAgAEwARQBUACgAXABuACAAIAAgACAAIAAgACAAIAAgACAAIAAgACAAIAAgACAAIAAgACAAIAAgACAAIAAgACAAIAAgACAAXwBpAFkAZQBhAHIALAAgAEkATgBUACgAXwB5AGUAYQByAEMARQApACwAXABuACAAIAAgACAAIAAgACAAIAAgACAAIAAgACAAIAAgACAAIAAgACAAIAAgACAAIAAgACAAIAAgACAASQBGACgAXwBnAHIAZQBnAG8AcgBpAGEAbgAsAFwAbgAgACAAIAAgACAAIAAgACAAIAAgACAAIAAgACAAIAAgACAAIAAgACAAIAAgACAAIAAgACAAIAAgACAAIAAgACAASQBGACgATQBPAEQAKABfAGkAWQBlAGEAcgAsACAANAAwADAAKQAgAD0AIAAwACwAIABUAFIAVQBFACwAXABuACAAIAAgACAAIAAgACAAIAAgACAAIAAgACAAIAAgACAAIAAgACAAIAAgACAAIAAgACAAIAAgACAAIAAgACAAIAAgACAAIAAgAEkARgAoAE0ATwBEACgAXwBpAFkAZQBhAHIALAAgADEAMAAwACkAIAA9ACAAMAAsACAARgBBAEwAUwBFACwAXABuACAAIAAgACAAIAAgACAAIAAgACAAIAAgACAAIAAgACAAIAAgACAAIAAgACAAIAAgACAAIAAgACAAIAAgACAAIAAgACAAIAAgACAAIAAgACAATQBPAEQAKABfAGkAWQBlAGEAcgAsACAANAApACAAPQAgADAAXABuACAAIAAgACAAIAAgACAAIAAgACAAIAAgACAAIAAgACAAIAAgACAAIAAgACAAIAAgACAAIAAgACAAIAAgACAAIAAgACAAIAAgACkAXABuACAAIAAgACAAIAAgACAAIAAgACAAIAAgACAAIAAgACAAIAAgACAAIAAgACAAIAAgACAAIAAgACAAIAAgACAAIAApACwAXABuACAAIAAgACAAIAAgACAAIAAgACAAIAAgACAAIAAgACAAIAAgACAAIAAgACAAIAAgACAAIAAgACAAIAAgACAAIABNAE8ARAAoAF8AaQBZAGUAYQByACwAIAA0ACkAIAA9ACAAMA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E0AQQBQACgARgBOAC4ATgBVAEwATABJAEYAWQAoAFkAZQBhAHIAQwBFACkALABcAG4AIAAgACAAIAAgACAAIAAgACAAIAAgACAATABBAE0AQgBEAEEAKABfAGUAbABlAG0AZQBuAHQALABcAG4AIAAgACAAIAAgACAAIAAgACAAIAAgACAAIAAgACAAIABmAG4ASQBzAEwAZQBhAHAAWQBlAGEAcgAoAF8AZQBsAGUAbQBlAG4Ad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BAFkAUwBfAEkATgBfAFkARQBBAFIAXABuAFwAbgBSAGUAdAB1AHIAbgBzACAAbgB1AG0AYgBlAHIAIABvAGYAIABkAGEAeQBzACAAaQBuACAAdABoAGUAIABnAGkAdgBlAG4AIAB5AGUAYQByACAAbwBmACAAdABoAGUAIABzAHAAZQBjAGkAZgBpAGUAZAAgAGMAYQBsAGUAbgBkAGEAcgAuAFwAbgBcAG4AQQByAHIAYQB5ACAAYwBvAG0AcABhAHQAaQBiAGwAZQA6ACAAWQBlAGEAcgBDAEUAIABvAG4AbAB5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zADYANQAsADMANgA2AF0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B8ACAAWQBlAGEAcgAgAGkAbgAgAEMAbwBtAG0AbwBuACAARQByAGEALgAgAE4AbwB0AGUAIAB0AGgAYQB0ACAAMQAgAEIAQwAgAD0AIAAwACAAQwBFACwAIAAyACAAQgBDACAAPQAgAC0AMQAgAEMARQBcAG4AWwBKAHUAbABpAGEAbgBDAGEAbABlAG4AZABhAHIAXQAgAHwAIABzAHcAaQB0AGMAaAAgACAAfAAgAEMAYQBsAGMAdQBsAGEAdABlACAAZgBvAHIAIAB0AGgAZQAgAEoAdQBsAGkAYQBuACAAcAByAG8AbABlAHAAdABpAGMAIABjAGEAbABlAG4AZABhAHIALgAgAEQAZQBmAGEAdQBsAHQAIABpAHMAIABHAHIAZQBnAG8AcgBpAGEAbgAgAHAAcgBvAGwAZQBwAHQAaQBjAFwAbgAgACAAIAAgACAAIAAgACAAIAAgACAAIAAgACAAIAAgACAAfAAgACAAIAAgACAAIAAgACAAIAB8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QQBZAFMAXwBJAE4AXwBZAEUAQQBSACAAPQAgAEwAQQBNAEIARABBACgAWQBlAGEAcgBDAEUALAAgAFsASgB1AGwAaQBhAG4AQwBhAGwAZQBuAGQAYQByAF0ALABcAG4AIAAgACAAIABMAEUAVAAoAFwAbgAgACAAIAAgACAAIAAgACAAXwBqAHUAbABpAGEAbgBDAGEAbABlAG4AZABhAHIALAAgAEYATgAuAEMATwBFAFIAQwBFACgASgB1AGwAaQBhAG4AQwBhAGwAZQBuAGQAYQByACkAIAA8AD4AIAAwACwAXABuACAAIAAgACAAIAAgACAAIABcAG4AIAAgACAAIAAgACAAIAAgAE0AQQBQACgARgBOAC4ATgBVAEwATABJAEYAWQAoAFkAZQBhAHIAQwBFACkALABcAG4AIAAgACAAIAAgACAAIAAgACAAIAAgACAATABBAE0AQgBEAEEAKABfAGUAbABlAG0AZQBuAHQALABcAG4AIAAgACAAIAAgACAAIAAgACAAIAAgACAAIAAgACAAIABJAEYAKABJAFMARQBSAFIATwBSACgAXwBlAGwAZQBtAGUAbgB0ACkALAAgAF8AZQBsAGUAbQBlAG4AdAAgACoAIAB7ADEAfQAsAFwAbgAgACAAIAAgACAAIAAgACAAIAAgACAAIAAgACAAIAAgACAAIAAgACAASQBGACgAXwBlAGwAZQBtAGUAbgB0ACAAPQAgAFwAIgBcACIALAAgAFwAIgBcACIALABcAG4AIAAgACAAIAAgACAAIAAgACAAIAAgACAAIAAgACAAIAAgACAAIAAgACAAIAAgACAASQBGACgAQwBIAFIATwBOAE8ALgBJAFMAXwBMAEUAQQBQAF8AWQBFAEEAUgAoAF8AZQBsAGUAbQBlAG4AdAAsACAAXwBqAHUAbABpAGEAbgBDAGEAbABlAG4AZABhAHIAKQAsACAAMwA2ADYALAAgADMANgA1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JAFMATwBfAFkARQBBAFIAXABuAFwAbgBSAGUAdAB1AHIAbgBzACAAYQAgAG4AdQBtAGIAZQByACAAcgBlAHAAcgBlAHMAZQBuAHQAaQBuAGcAIAB0AGgAZQAgAHkAZQBhAHIAIAByAGUAbABhAHQAaQB2AGUAIAB0AG8AIAB0AGgAZQAgAGMAbwBtAG0AbwBuACAAZQByAGEAIABmAHIAbwBtACAAYQAgAHQAZQB4AHQAIAByAGUAcAByAGUAcwBlAG4AdABhAHQAaQBvAG4AIABvAGYAIAB5AGUAYQByACAAaQBuACAASQBTAE8AOAA2ADAAMQAgAGYAbwByAG0AYQB0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ZAGUAYQByAEMARQAuACAATgBvAHQAZQAgAHQAaABhAHQAIAAxACAAQgBDACAAPQAgADAAIABDAEUALAAgADIAIABCAEMAIAA9ACAALQAxACAAQwBF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HAAcgBlAHMAcwBpAG8AbgAgAHwAIAB0AGUAeAB0ACAAfAAgAEkAUwBPACAAeQBlAGEAc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SQBTAE8AXwBZAEUAQQBSACAAPQAgAEwAQQBNAEIARABBACgARQB4AHAAcgBlAHMAcwBpAG8AbgAsAFwAbgAgACAAIAAgAEwARQBUACgAXABuACAAIAAgACAAIAAgACAAIABmAG4AUABhAHIAcwBlAEkAUwBPAFkAZQBhAHIALAAgAEwAQQBNAEIARABBACgAXwBzAFkAZQBhAHIALABcAG4AIAAgACAAIAAgACAAIAAgACAAIAAgACAASQBGACgASQBTAEUAUgBSAE8AUgAoAF8AcwBZAGUAYQByACkALAAgAF8AcwBZAGUAYQByACAAKgAgAHsAMQB9ACwAXABuACAAIAAgACAAIAAgACAAIAAgACAAIAAgACAAIAAgACAASQBGACgAXwBzAFkAZQBhAHIAIAA9ACAAXAAiAFwAIgAsACAAXAAiAFwAIgAsAFwAbgAgACAAIAAgACAAIAAgACAAIAAgACAAIAAgACAAIAAgACAAIAAgACAASQBGACgARgBOAC4ASQBTAF8ASQBOAFQARQBHAEUAUgAoAF8AcwBZAGUAYQByACkALAAgAF8AcwBZAGUAYQByACwAXABuACAAIAAgACAAIAAgACAAIAAgACAAIAAgACAAIAAgACAAIAAgACAAIAAgACAAIAAgAC8ALwAgAG4AbwBuAC0AaQBuAHQAZQBnAGUAcgBcAG4AIAAgACAAIAAgACAAIAAgACAAIAAgACAAIAAgACAAIAAgACAAIAAgACAAIAAgACAASQBGACgASQBTAE4AVQBNAEIARQBSACgAXwBzAFkAZQBhAHIAKQAsACAAewAjAE4AVQBNACEAfQAsAFwAbgAgACAAIAAgACAAIAAgACAAIAAgACAAIAAgACAAIAAgACAAIAAgACAAIAAgACAAIAAgACAAIAAgAEwARQBUACgAXABuACAAIAAgACAAIAAgACAAIAAgACAAIAAgACAAIAAgACAAIAAgACAAIAAgACAAIAAgACAAIAAgACAAIAAgACAAIABfAHMAQwBoAGEAcgAsACAATABFAEYAVAAoAF8AcwBZAGUAYQByACkALABcAG4AIAAgACAAIAAgACAAIAAgACAAIAAgACAAIAAgACAAIAAgACAAIAAgACAAIAAgACAAIAAgACAAIAAgACAAIAAgAF8AcwBpAGcAbgAsACAAUwBXAEkAVABDAEgAKABfAHMAQwBoAGEAcgAsAFwAbgAgACAAIAAgACAAIAAgACAAIAAgACAAIAAgACAAIAAgACAAIAAgACAAIAAgACAAIAAgACAAIAAgACAAIAAgACAAIAAgACAAIABcACIAKwBcACIALAAgADEALABcAG4AIAAgACAAIAAgACAAIAAgACAAIAAgACAAIAAgACAAIAAgACAAIAAgACAAIAAgACAAIAAgACAAIAAgACAAIAAgACAAIAAgACAAXAAiAC0AXAAiACwAIAAtADEALABcAG4AIAAgACAAIAAgACAAIAAgACAAIAAgACAAIAAgACAAIAAgACAAIAAgACAAIAAgACAAIAAgACAAIAAgACAAIAAgACAAIAAgACAAXAAiABIiXAAiACwAIAAtADEALAAgAC8ALwAgABIiIABVAE4ASQBDAEgAQQBSACgAOAA3ADIAMgApAFwAbgAgACAAIAAgACAAIAAgACAAIAAgACAAIAAgACAAIAAgACAAIAAgACAAIAAgACAAIAAgACAAIAAgACAAIAAgACAAIAAgACAAIAAjAE4ALwBBAFwAbgAgACAAIAAgACAAIAAgACAAIAAgACAAIAAgACAAIAAgACAAIAAgACAAIAAgACAAIAAgACAAIAAgACAAIAAgACAAKQAsAFwAbgAgACAAIAAgACAAIAAgACAAIAAgACAAIAAgACAAIAAgACAAIAAgACAAIAAgACAAIAAgACAAIAAgACAAIAAgACAAXwBuAG8AbQBpAG4AYQBsAFkAZQBhAHIALAAgAEkARgAoAEkAUwBOAEEAKABfAHMAaQBnAG4AKQAsAFwAbgAgACAAIAAgACAAIAAgACAAIAAgACAAIAAgACAAIAAgACAAIAAgACAAIAAgACAAIAAgACAAIAAgACAAIAAgACAAIAAgACAAIABWAEEATABVAEUAKABfAHMAWQBlAGEAcgApACwAXABuACAAIAAgACAAIAAgACAAIAAgACAAIAAgACAAIAAgACAAIAAgACAAIAAgACAAIAAgACAAIAAgACAAIAAgACAAIAAgACAAIAAgAF8AcwBpAGcAbgAgACoAIABWAEEATABVAEUAKABSAEkARwBIAFQAKABfAHMAWQBlAGEAcgAsACAATABFAE4AKABfAHMAWQBlAGEAcgApACAALQAgADEAKQApAFwAbgAgACAAIAAgACAAIAAgACAAIAAgACAAIAAgACAAIAAgACAAIAAgACAAIAAgACAAIAAgACAAIAAgACAAIAAgACAAKQAsAFwAbgAgACAAIAAgACAAIAAgACAAIAAgACAAIAAgACAAIAAgACAAIAAgACAAIAAgACAAIAAgACAAIAAgACAAIAAgACAASQBGACgASQBTAEUAUgBSAE8AUgAoAF8AbgBvAG0AaQBuAGEAbABZAGUAYQByACkALAAgAHsAIwBWAEEATABVAEUAIQB9ACwAXABuACAAIAAgACAAIAAgACAAIAAgACAAIAAgACAAIAAgACAAIAAgACAAIAAgACAAIAAgACAAIAAgACAAIAAgACAAIAAgACAAIAAgAEkARgAoAE4ATwBUACgARgBOAC4ASQBTAF8ASQBOAFQARQBHAEUAUgAoAF8AbgBvAG0AaQBuAGEAbABZAGUAYQByACkAKQAsACAAewAjAE4AVQBNACEAfQAsAFwAbgAgACAAIAAgACAAIAAgACAAIAAgACAAIAAgACAAIAAgACAAIAAgACAAIAAgACAAIAAgACAAIAAgACAAIAAgACAAIAAgACAAIAAgACAAIAAgAF8AbgBvAG0AaQBuAGEAbABZAGUAYQBy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E0AQQBQACgARgBOAC4ATgBVAEwATABJAEYAWQAoAEUAeABwAHIAZQBzAHMAaQBvAG4AKQAsAFwAbgAgACAAIAAgACAAIAAgACAAIAAgACAAIABMAEEATQBCAEQAQQAoAF8AZQBsAGUAbQBlAG4AdAAsAFwAbgAgACAAIAAgACAAIAAgACAAIAAgACAAIAAgACAAIAAgAGYAbgBQAGEAcgBzAGUASQBTAE8AWQBlAGEAcgAoAF8AZQBsAGUAbQBlAG4Ad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JAFMATwBfAFkARQBBAFIAXABuAFwAbgBSAGUAdAB1AHIAbgBzACAAYQAgAHkAZQBhAHIAIABmAG8AcgBtAGEAdAB0AGUAZAAgAGkAbgAgAEkAUwBPADgANgAwADEAIABzAHQAeQBsAGU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kAUwBPACAAOAA2ADAAMQAgAHkAZQBh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HwAIABpAG4AdABlAGcAZQByACAAfAAgAE4AbwB0AGUAIAB0AGgAYQB0ACAAMQAgAEIAQwAgAD0AIAAwACAAQwBFACwAIAAyACAAQgBDACAAPQAgAC0AMQAgAEMARQBcAG4AWwBBAGwAdwBhAHkAcwBTAGkAZwBuAF0AIAB8ACAAcwB3AGkAdABjAGgAIAAgAHwAIABBAGwAdwBhAHkAcwAgAGQAaQBzAHAAbABhAHkAIABzAGkAZwBuACwAIAB6AGUAcgBvACAAcwBpAGcAbgBlAGQAIAB3AGkAdABoACAAKw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EkAUwBPAF8AWQBFAEEAUgAgAD0AIABMAEEATQBCAEQAQQAoAFkAZQBhAHIAQwBFACwAIABbAEEAbAB3AGEAeQBzAFMAaQBnAG4AXQAsAFwAbgAgACAAIAAgAEwARQBUACgAXABuACAAIAAgACAAIAAgACAAIABfAGEAbAB3AGEAeQBzAFMAaQBnAG4ALAAgAEYATgAuAEMATwBFAFIAQwBFACgAQQBsAHcAYQB5AHMAUwBpAGcAbgApACwAXABuACAAIAAgACAAIAAgACAAIABcAG4AIAAgACAAIAAgACAAIAAgAGYAbgBGAG8AcgBtAGEAdABJAFMATwBZAGUAYQByACwAIABMAEEATQBCAEQAQQAoAF8AeQBlAGEAcgAsAFwAbgAgACAAIAAgACAAIAAgACAAIAAgACAAIABJAEYAKABJAFMARQBSAFIATwBSACgAXwB5AGUAYQByACkALAAgAF8AeQBlAGEAcgAgACoAIAB7ADEAfQAsAFwAbgAgACAAIAAgACAAIAAgACAAIAAgACAAIAAgACAAIAAgAEkARgAoAF8AeQBlAGEAcgAgAD0AIABcACIAXAAiACwAIABcACIAXAAiACwAXABuACAAIAAgACAAIAAgACAAIAAgACAAIAAgACAAIAAgACAAIAAgACAAIABJAEYAKABOAE8AVAAoAEkAUwBOAFUATQBCAEUAUgAoAF8AeQBlAGEAcgApACkALAAgAHsAIwBWAEEATABVAEUAIQB9ACwAXABuACAAIAAgACAAIAAgACAAIAAgACAAIAAgACAAIAAgACAAIAAgACAAIAAgACAAIAAgAEkARgAoAE4ATwBUACgARgBOAC4ASQBTAF8ASQBOAFQARQBHAEUAUgAoAF8AeQBlAGEAcgApACkALAAgAHsAIwBOAFUATQAhAH0ALABcAG4AIAAgACAAIAAgACAAIAAgACAAIAAgACAAIAAgACAAIAAgACAAIAAgACAAIAAgACAAIAAgACAAIABMAEUAVAAoAFwAbgAgACAAIAAgACAAIAAgACAAIAAgACAAIAAgACAAIAAgACAAIAAgACAAIAAgACAAIAAgACAAIAAgACAAIAAgACAAXwB5AGUAYQByAEYAbQB0ACwAIABJAEYAKABfAGEAbAB3AGEAeQBzAFMAaQBnAG4ALAAgAFwAIgArADAAMAAwADAAOwASIjAAMAAwADAAOwArADAAMAAwADAAOwBcACIALAAgAC8ALwAgABIiIABVAE4ASQBDAEgAQQBSACgAOAA3ADIAMgApACAAIAAgACAAIAAgAFwAbgAgACAAIAAgACAAIAAgACAAIAAgACAAIAAgACAAIAAgACAAIAAgACAAIAAgACAAIAAgACAAIAAgACAAIAAgACAAIAAgACAAIABJAEYAKAAoAF8AeQBlAGEAcgAgAD4APQAgADAAKQAgACoAIAAoAF8AeQBlAGEAcgAgADwAPQAgADkAOQA5ADkAKQAsACAAXAAiADAAMAAwADAAOwASIjAAMAAwADAAXAAiACwAIAAvAC8AIAASIiAAVQBOAEkAQwBIAEEAUgAoADgANwAyADIAKQAgACAAIAAgACAAIABcAG4AIAAgACAAIAAgACAAIAAgACAAIAAgACAAIAAgACAAIAAgACAAIAAgACAAIAAgACAAIAAgACAAIAAgACAAIAAgACAAIAAgACAAIAAgACAAIABcACIAKwAwADAAMAAwADsAEiIwADAAMAAwAFwAIgAgAC8ALwAgABIiIABVAE4ASQBDAEgAQQBSACgAOAA3ADIAMgApAFwAbgAgACAAIAAgACAAIAAgACAAIAAgACAAIAAgACAAIAAgACAAIAAgACAAIAAgACAAIAAgACAAIAAgACAAIAAgACAAIAAgACAAIAApAFwAbgAgACAAIAAgACAAIAAgACAAIAAgACAAIAAgACAAIAAgACAAIAAgACAAIAAgACAAIAAgACAAIAAgACAAIAAgACAAKQAsAFwAbgAgACAAIAAgACAAIAAgACAAIAAgACAAIAAgACAAIAAgACAAIAAgACAAIAAgACAAIAAgACAAIAAgACAAIAAgACAAVABFAFgAVAAoAF8AeQBlAGEAcgAsACAAXwB5AGUAYQByAEYAbQB0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NAEEAUAAoAEYATgAuAE4AVQBMAEwASQBGAFkAKABZAGUAYQByAEMARQApACwAXABuACAAIAAgACAAIAAgACAAIAAgACAAIAAgAEwAQQBNAEIARABBACgAXwBlAGwAZQBtAGUAbgB0ACwAXABuACAAIAAgACAAIAAgACAAIAAgACAAIAAgACAAIAAgACAAZgBuAEYAbwByAG0AYQB0AEkAUwBPAFkAZQBhAHIAKABfAGUAbABlAG0AZQBuAHQ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wASQBUAEUAUgBBAFIAWQBfAFkARQBBAFIAXABuAFwAbgBSAGUAdAB1AHIAbgBzACAAYQAgAG4AdQBtAGIAZQByACAAcgBlAHAAcgBlAHMAZQBuAHQAaQBuAGcAIAB0AGgAZQAgAHkAZQBhAHIAIAByAGUAbABhAHQAaQB2AGUAIAB0AG8AIAB0AGgAZQAgAGMAbwBtAG0AbwBuACAAZQByAGEAIABmAHIAbwBtACAAYQAgAGcAaQB2AGUAbgAgAGwAaQB0AGUAcgBhAHIAeQAgAHkAZQBhAHI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FkAZQBhAHIAQwBFAC4AIABOAG8AdABlACAAdABoAGEAdAAgADEAIABCAEMAIAA9ACAAMAAgAEMARQAsACAAMgAgAEIAQwAgAD0AIAAtADEAIABDAE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HgAcAByAGUAcwBzAGkAbwBuACAAfAAgAHQAZQB4AHQAIAB8ACAATABpAHQAZQByAGEAcgB5ACAAeQBlAGEAc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TABJAFQARQBSAEEAUgBZAF8AWQBFAEEAUgAgAD0AIABMAEEATQBCAEQAQQAoAEUAeABwAHIAZQBzAHMAaQBvAG4ALABcAG4AIAAgACAAIABMAEUAVAAoAFwAbgAgACAAIAAgACAAIAAgACAAXwB2AGEAbABpAGQAQwBoAGEAcgBTAGUAdAAsACAAXAAiADAAMQAyADMANAA1ADYANwA4ADkAQQBCAEMARABFAGEAYgBjAGQAZQAgAC4ALQArABIiXAAiACwAIAAvAC8AIAASIiAAVQBOAEkAQwBIAEEAUgAoADgANwAyADIAKQBcAG4AIAAgACAAIAAgACAAIAAgAFwAbgAgACAAIAAgACAAIAAgACAAZgBuAFkAZQBhAHIAVgBhAGwAdQBlACwAIABMAEEATQBCAEQAQQAoAF8AcwBZAGUAYQByACwAXABuACAAIAAgACAAIAAgACAAIAAgACAAIAAgAEwARQBUACgAXABuACAAIAAgACAAIAAgACAAIAAgACAAIAAgACAAIAAgACAAXwBzAEMAaABhAHIALAAgAEwARQBGAFQAKABfAHMAWQBlAGEAcgApACwAXABuACAAIAAgACAAIAAgACAAIAAgACAAIAAgACAAIAAgACAAXwBzAGkAZwBuACwAIABTAFcASQBUAEMASAAoAF8AcwBDAGgAYQByACwAXABuACAAIAAgACAAIAAgACAAIAAgACAAIAAgACAAIAAgACAAIAAgACAAIABcACIAKwBcACIALAAgADEALABcAG4AIAAgACAAIAAgACAAIAAgACAAIAAgACAAIAAgACAAIAAgACAAIAAgAFwAIgAtAFwAIgAsACAALQAxACwAXABuACAAIAAgACAAIAAgACAAIAAgACAAIAAgACAAIAAgACAAIAAgACAAIABcACIAEiJcACIALAAgAC0AMQAsACAALwAvACAAEiIgAFUATgBJAEMASABBAFIAKAA4ADcAMgAyACkAXABuACAAIAAgACAAIAAgACAAIAAgACAAIAAgACAAIAAgACAAIAAgACAAIABcACIAXAAiAFwAbgAgACAAIAAgACAAIAAgACAAIAAgACAAIAAgACAAIAAgACkALAAgAFwAbgAgACAAIAAgACAAIAAgACAAIAAgACAAIAAgACAAIAAgAEkARgAoAF8AcwBpAGcAbgAgAD0AIABcACIAXAAiACwAXABuACAAIAAgACAAIAAgACAAIAAgACAAIAAgACAAIAAgACAAIAAgACAAIABJAE4AVAAoAFYAQQBMAFUARQAoAF8AcwBZAGUAYQByACkAKQAsAFwAbgAgACAAIAAgACAAIAAgACAAIAAgACAAIAAgACAAIAAgACAAIAAgACAAXwBzAGkAZwBuACAAKgAgAEkATgBUACgAVgBBAEwAVQBFACgAUgBJAEcASABUACgAXwBzAFkAZQBhAHIALAAgAEwARQBOACgAXwBzAFkAZQBhAHIAKQAgAC0AMQApACkAKQBcAG4AIAAgACAAIAAgACAAIAAgACAAIAAgACAAIAAgACAAIAApAFwAbgAgACAAIAAgACAAIAAgACAAIAAgACAAIAApAFwAbgAgACAAIAAgACAAIAAgACAAKQAsAFwAbgBcAG4AIAAgACAAIAAgACAAIAAgAGYAbgBQAGEAcgBzAGUATABpAHQAZQByAGEAcgB5AFkAZQBhAHIALAAgAEwAQQBNAEIARABBACgAXwBlAHgAcAByACwAXABuACAAIAAgACAAIAAgACAAIAAgACAAIAAgAEkARgAoAEkAUwBFAFIAUgBPAFIAKABfAGUAeABwAHIAKQAsACAAXwBlAHgAcAByACAAKgAgAHsAMQB9ACwAXABuACAAIAAgACAAIAAgACAAIAAgACAAIAAgACAAIAAgACAASQBGACgAXwBlAHgAcAByACAAPQAgAFwAIgBcACIALAAgAFwAIgBcACIALABcAG4AIAAgACAAIAAgACAAIAAgACAAIAAgACAAIAAgACAAIAAgACAAIAAgAEkARgAoAEkAUwBOAFUATQBCAEUAUgAoAF8AZQB4AHAAcgApACwAIABJAEYAKABGAE4ALgBJAFMAXwBJAE4AVABFAEcARQBSACgAXwBlAHgAcAByACkALAAgAF8AZQB4AHAAcgAsACAAewAjAE4AVQBNACEAfQApACwAXABuACAAIAAgACAAIAAgACAAIAAgACAAIAAgACAAIAAgACAAIAAgACAAIAAgACAAIAAgAEkARgAoAE4ATwBUACgARgBOAC4AVgBBAEwASQBEAEEAVABFAF8AQwBIAEEAUgBTAEUAVAAoAF8AZQB4AHAAcgAsACAAXwB2AGEAbABpAGQAQwBoAGEAcgBTAGUAdAApACkALAAgAHsAIwBWAEEATABVAEUAIQB9ACwAXABuACAAIAAgACAAIAAgACAAIAAgACAAIAAgACAAIAAgACAAIAAgACAAIAAgACAAIAAgACAAIAAgACAATABFAFQAKABcAG4AIAAgACAAIAAgACAAIAAgACAAIAAgACAAIAAgACAAIAAgACAAIAAgACAAIAAgACAAIAAgACAAIAAgACAAIAAgAF8AbABpAHQAWQBlAGEAcgAsACAARgBOAC4AUgBFAFAATABBAEMARQBfAEMASABBAFIAUwAoAF8AZQB4AHAAcgAsACAAXAAiACwAIABcACIALAAgAFwAIgBcACIAKQAsAFwAbgAgACAAIAAgACAAIAAgACAAIAAgACAAIAAgACAAIAAgACAAIAAgACAAIAAgACAAIAAgACAAIAAgACAAIAAgACAASQBGACgAUgBJAEcASABUACgAXwBsAGkAdABZAGUAYQByACwAIAAzACkAIAA9ACAAXAAiAEIAQwBFAFwAIgAsAFwAbgAgACAAIAAgACAAIAAgACAAIAAgACAAIAAgACAAIAAgACAAIAAgACAAIAAgACAAIAAgACAAIAAgACAAIAAgACAAIAAgACAAIABMAEUAVAAoAFwAbgAgACAAIAAgACAAIAAgACAAIAAgACAAIAAgACAAIAAgACAAIAAgACAAIAAgACAAIAAgACAAIAAgACAAIAAgACAAIAAgACAAIAAgACAAIAAgAF8AcwBZAGUAYQByACwAIABMAEUARgBUACgAXwBsAGkAdABZAGUAYQByACwAIABMAEUATgAoAF8AbABpAHQAWQBlAGEAcgApACAALQAgADMAKQAsAFwAbgAgACAAIAAgACAAIAAgACAAIAAgACAAIAAgACAAIAAgACAAIAAgACAAIAAgACAAIAAgACAAIAAgACAAIAAgACAAIAAgACAAIAAgACAAIAAgADEAIAAtACAAZgBuAFkAZQBhAHIAVgBhAGwAdQBlACgAXwBzAFkAZQBhAHIAKQBcAG4AIAAgACAAIAAgACAAIAAgACAAIAAgACAAIAAgACAAIAAgACAAIAAgACAAIAAgACAAIAAgACAAIAAgACAAIAAgACAAIAAgACAAKQAsAFwAbgAgACAAIAAgACAAIAAgACAAIAAgACAAIAAgACAAIAAgACAAIAAgACAAIAAgACAAIAAgACAAIAAgACAAIAAgACAAIAAgACAAIABJAEYAKAAoAFIASQBHAEgAVAAoAF8AbABpAHQAWQBlAGEAcgAsACAAMgApACAAPQAgAFwAIgBDAEUAXAAiACkAIAArACAAKABSAEkARwBIAFQAKABfAGwAaQB0AFkAZQBhAHIALAAgADIAKQAgAD0AIABcACIAQQBEAFwAIgApACwAXABuACAAIAAgACAAIAAgACAAIAAgACAAIAAgACAAIAAgACAAIAAgACAAIAAgACAAIAAgACAAIAAgACAAIAAgACAAIAAgACAAIAAgACAAIAAgACAATABFAFQAKABcAG4AIAAgACAAIAAgACAAIAAgACAAIAAgACAAIAAgACAAIAAgACAAIAAgACAAIAAgACAAIAAgACAAIAAgACAAIAAgACAAIAAgACAAIAAgACAAIAAgACAAIAAgAF8AcwBZAGUAYQByACwAIABMAEUARgBUACgAXwBsAGkAdABZAGUAYQByACwAIABMAEUATgAoAF8AbABpAHQAWQBlAGEAcgApACAALQAgADIAKQAsAFwAbgAgACAAIAAgACAAIAAgACAAIAAgACAAIAAgACAAIAAgACAAIAAgACAAIAAgACAAIAAgACAAIAAgACAAIAAgACAAIAAgACAAIAAgACAAIAAgACAAIAAgACAAZgBuAFkAZQBhAHIAVgBhAGwAdQBlACgAXwBzAFkAZQBhAHIAKQBcAG4AIAAgACAAIAAgACAAIAAgACAAIAAgACAAIAAgACAAIAAgACAAIAAgACAAIAAgACAAIAAgACAAIAAgACAAIAAgACAAIAAgACAAIAAgACAAIAApACwAXABuACAAIAAgACAAIAAgACAAIAAgACAAIAAgACAAIAAgACAAIAAgACAAIAAgACAAIAAgACAAIAAgACAAIAAgACAAIAAgACAAIAAgACAAIAAgACAASQBGACgAUgBJAEcASABUACgAXwBsAGkAdABZAGUAYQByACwAIAAyACkAIAA9ACAAXAAiAEIAQwBcACIALABcAG4AIAAgACAAIAAgACAAIAAgACAAIAAgACAAIAAgACAAIAAgACAAIAAgACAAIAAgACAAIAAgACAAIAAgACAAIAAgACAAIAAgACAAIAAgACAAIAAgACAAIAAgAEwARQBUACgAXABuACAAIAAgACAAIAAgACAAIAAgACAAIAAgACAAIAAgACAAIAAgACAAIAAgACAAIAAgACAAIAAgACAAIAAgACAAIAAgACAAIAAgACAAIAAgACAAIAAgACAAIAAgACAAIAAgAF8AcwBZAGUAYQByACwAIABMAEUARgBUACgAXwBsAGkAdABZAGUAYQByACwAIABMAEUATgAoAF8AbABpAHQAWQBlAGEAcgApACAALQAgADIAKQAsAFwAbgAgACAAIAAgACAAIAAgACAAIAAgACAAIAAgACAAIAAgACAAIAAgACAAIAAgACAAIAAgACAAIAAgACAAIAAgACAAIAAgACAAIAAgACAAIAAgACAAIAAgACAAIAAgACAAIAAxACAALQAgAGYAbgBZAGUAYQByAFYAYQBsAHUAZQAoAF8AcwBZAGUAYQByACkAXABuACAAIAAgACAAIAAgACAAIAAgACAAIAAgACAAIAAgACAAIAAgACAAIAAgACAAIAAgACAAIAAgACAAIAAgACAAIAAgACAAIAAgACAAIAAgACAAIAAgACAAIAApACwAXABuACAAIAAgACAAIAAgACAAIAAgACAAIAAgACAAIAAgACAAIAAgACAAIAAgACAAIAAgACAAIAAgACAAIAAgACAAIAAgACAAIAAgACAAIAAgACAAIAAgACAAIABJAEYAKABSAEkARwBIAFQAKABfAGwAaQB0AFkAZQBhAHIALAAgADYAKQAgAD0AIABcACIAQgAuAEMALgBFAC4AXAAiACwAXABuACAAIAAgACAAIAAgACAAIAAgACAAIAAgACAAIAAgACAAIAAgACAAIAAgACAAIAAgACAAIAAgACAAIAAgACAAIAAgACAAIAAgACAAIAAgACAAIAAgACAAIAAgACAAIAAgAEwARQBUACgAXABuACAAIAAgACAAIAAgACAAIAAgACAAIAAgACAAIAAgACAAIAAgACAAIAAgACAAIAAgACAAIAAgACAAIAAgACAAIAAgACAAIAAgACAAIAAgACAAIAAgACAAIAAgACAAIAAgACAAIAAgACAAXwBzAFkAZQBhAHIALAAgAEwARQBGAFQAKABfAGwAaQB0AFkAZQBhAHIALAAgAEwARQBOACgAXwBsAGkAdABZAGUAYQByACkAIAAtACAANgApACwAXABuACAAIAAgACAAIAAgACAAIAAgACAAIAAgACAAIAAgACAAIAAgACAAIAAgACAAIAAgACAAIAAgACAAIAAgACAAIAAgACAAIAAgACAAIAAgACAAIAAgACAAIAAgACAAIAAgACAAIAAgACAAMQAgAC0AIABmAG4AWQBlAGEAcgBWAGEAbAB1AGUAKABfAHMAWQBlAGEAcgApAFwAbgAgACAAIAAgACAAIAAgACAAIAAgACAAIAAgACAAIAAgACAAIAAgACAAIAAgACAAIAAgACAAIAAgACAAIAAgACAAIAAgACAAIAAgACAAIAAgACAAIAAgACAAIAAgACAAIAApACwAXABuACAAIAAgACAAIAAgACAAIAAgACAAIAAgACAAIAAgACAAIAAgACAAIAAgACAAIAAgACAAIAAgACAAIAAgACAAIAAgACAAIAAgACAAIAAgACAAIAAgACAAIAAgACAAIAAgAEkARgAoACgAUgBJAEcASABUACgAXwBsAGkAdABZAGUAYQByACwAIAA0ACkAIAA9ACAAXAAiAEMALgBFAC4AXAAiACkAIAArACAAKABSAEkARwBIAFQAKABfAGwAaQB0AFkAZQBhAHIALAAgADIAKQAgAD0AIABcACIAQQAuAEQALgBcACIAKQAsAFwAbgAgACAAIAAgACAAIAAgACAAIAAgACAAIAAgACAAIAAgACAAIAAgACAAIAAgACAAIAAgACAAIAAgACAAIAAgACAAIAAgACAAIAAgACAAIAAgACAAIAAgACAAIAAgACAAIAAgACAAIAAgAEwARQBUACgAXABuACAAIAAgACAAIAAgACAAIAAgACAAIAAgACAAIAAgACAAIAAgACAAIAAgACAAIAAgACAAIAAgACAAIAAgACAAIAAgACAAIAAgACAAIAAgACAAIAAgACAAIAAgACAAIAAgACAAIAAgACAAIAAgACAAIABfAHMAWQBlAGEAcgAsACAATABFAEYAVAAoAF8AbABpAHQAWQBlAGEAcgAsACAATABFAE4AKABfAGwAaQB0AFkAZQBhAHIAKQAgAC0AIAA0ACkALABcAG4AIAAgACAAIAAgACAAIAAgACAAIAAgACAAIAAgACAAIAAgACAAIAAgACAAIAAgACAAIAAgACAAIAAgACAAIAAgACAAIAAgACAAIAAgACAAIAAgACAAIAAgACAAIAAgACAAIAAgACAAIAAgACAAIAAgAGYAbgBZAGUAYQByAFYAYQBsAHUAZQAoAF8AcwBZAGUAYQByACkAXABuACAAIAAgACAAIAAgACAAIAAgACAAIAAgACAAIAAgACAAIAAgACAAIAAgACAAIAAgACAAIAAgACAAIAAgACAAIAAgACAAIAAgACAAIAAgACAAIAAgACAAIAAgACAAIAAgACAAIAAgACAAKQAsAFwAbgAgACAAIAAgACAAIAAgACAAIAAgACAAIAAgACAAIAAgACAAIAAgACAAIAAgACAAIAAgACAAIAAgACAAIAAgACAAIAAgACAAIAAgACAAIAAgACAAIAAgACAAIAAgACAAIAAgACAAIAAgAEkARgAoAFIASQBHAEgAVAAoAF8AbABpAHQAWQBlAGEAcgAsACAANAApACAAPQAgAFwAIgBCAC4AQwAuAFwAIgAsAFwAbgAgACAAIAAgACAAIAAgACA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AgACAAIAAgACAAIAAgACAAXwBzAFkAZQBhAHIALAAgAEwARQBGAFQAKABfAGwAaQB0AFkAZQBhAHIALAAgAEwARQBOACgAXwBsAGkAdABZAGUAYQByACkAIAAtACAANAApACwAXABuACAAIAAgACAAIAAgACAAIAAgACAAIAAgACAAIAAgACAAIAAgACAAIAAgACAAIAAgACAAIAAgACAAIAAgACAAIAAgACAAIAAgACAAIAAgACAAIAAgACAAIAAgACAAIAAgACAAIAAgACAAIAAgACAAIAAgACAAIAAgADEAIAAtACAAZgBuAFkAZQBhAHIAVgBhAGwAdQBlACgAXwBzAFkAZQBhAHIAKQBcAG4AIAAgACAAIAAgACAAIAAgACAAIAAgACAAIAAgACAAIAAgACAAIAAgACAAIAAgACAAIAAgACAAIAAgACAAIAAgACAAIAAgACAAIAAgACAAIAAgACAAIAAgACAAIAAgACAAIAAgACAAIAAgACAAIAAgACkALABcAG4AIAAgACAAIAAgACAAIAAgACAAIAAgACAAIAAgACAAIAAgACAAIAAgACAAIAAgACAAIAAgACAAIAAgACAAIAAgACAAIAAgACAAIAAgACAAIAAgACAAIAAgACAAIAAgACAAIAAgACAAIAAgACAAIAAgAGYAbgBZAGUAYQByAFYAYQBsAHUAZQAoAF8AbABpAHQAWQBlAGEAcgApAFwAbgAgACAAIAAgACAAIAAgACAAIAAgACAAIAAgACAAIAAgACAAIAAgACAAIAAgACAAIAAgACAAIAAgACAAIAAgACAAIAAgACAAIAAgACAAIAAgACAAIAAgACAAIAAgACAAIAAgACAAIAAgACkAXABuACAAIAAgACAAIAAgACAAIAAgACAAIAAgACAAIAAgACAAIAAgACAAIAAgACAAIAAgACAAIAAgACAAIAAgACAAIAAgACAAIAAgACAAIAAgACAAIAAgACAAIAAgACAAIAAg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TQBBAFAAKABGAE4ALgBOAFUATABMAEkARgBZACgARQB4AHAAcgBlAHMAcwBpAG8AbgApACwAXABuACAAIAAgACAAIAAgACAAIAAgACAAIAAgAEwAQQBNAEIARABBACgAXwBlAGwAZQBtAGUAbgB0ACwAXABuACAAIAAgACAAIAAgACAAIAAgACAAIAAgACAAIAAgACAAZgBuAFAAYQByAHMAZQBMAGkAdABlAHIAYQByAHkAWQBlAGEAcgAoAF8AZQBsAGUAbQBlAG4Ad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MAEkAVABFAFIAQQBSAFkAXwBZAEUAQQBSAFwAbgBcAG4AUgBlAHQAdQByAG4AcwAgAGEAIAB5AGUAYQByACAAZgBvAHIAbQBhAHQAdABlAGQAIABpAG4AIABsAGkAdABlAHIAYQByAHkAIABzAHQAeQBsAGU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wAaQB0AGUAcgBhAHIAeQAgAHkAZQBh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HwAIABpAG4AdABlAGcAZQByACAAfAAgAE4AbwB0AGUAIAB0AGgAYQB0ACAAMQAgAEIAQwAgAD0AIAAwACAAQwBFACwAIAAyACAAQgBDACAAPQAgAC0AMQAgAEMARQBcAG4AWwBPAHAAdABpAG8AbgBzAF0AIAAgACAAIAAgACAAIAB8ACAAdABlAHgAdAAgACAAIAAgAHwAIABbAEUAXQBbAEoAXQBbAEsAXQBbAFQAXQBcAG4AIAAgACAAIAAgACAAIAAgACAAIAAgACAAIAAgACAAIAB8ACAAIAAgACAAIAAgACAAIAAgAHwAIAAgACAARQAgADoAIABBAGwAdwBhAHkAcwAgAGQAaQBzAHAAbABhAHkAIABCAEMARQB8AEMARQAgAGUAcgBhAC4AIABPAHQAaABlAHIAdwBpAHMAZQAgAG8AbgBsAHkAIAB5AGUAYQByAHMAIABsAGUAcwBzACAAdABoAGEAbgAgADEAMAAwADAAIABkAGkAcwBwAGwAYQB5ACAAYQBuACAAZQByAGEALgBcAG4AIAAgACAAIAAgACAAIAAgACAAIAAgACAAIAAgACAAIAB8ACAAIAAgACAAIAAgACAAIAAgAHwAIAAgACAASgAgADoAIABEAG8AdAB0AGUAZAAgAHMAdAB5AGwAZQAgAEIALgBDAC4ARQAuAHwAQwAuAEUALgBcAG4AIAAgACAAIAAgACAAIAAgACAAIAAgACAAIAAgACAAIAB8ACAAIAAgACAAIAAgACAAIAAgAHwAIAAgACAASwAgADoAIABOAG8AIABzAHAAYQBjAGUAIABwAHIAZQBjAGUAZABpAG4AZwAgAGUAcgBhAC4AXABuACAAIAAgACAAIAAgACAAIAAgACAAIAAgACAAIAAgACAAfAAgACAAIAAgACAAIAAgACAAIAB8ACAAIAAgAFQAIAA6ACAAVQBzAGUAIAB0AHIAYQBkAGkAdABpAG8AbgBhAGwAIABlAHIAYQAgAG4AbwB0AGEAdABpAG8AbgAgAEEARAB8AEIAQwAgAGkAbgBzAHQAZQBhAGQAIABvAGYAIABzAGUAYwB1AGwAYQByACAAQgBDAEUAfABDAEU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MAEkAVABFAFIAQQBSAFkAXwBZAEUAQQBSACAAPQAgAEwAQQBNAEIARABBACgAWQBlAGEAcgBDAEUALAAgAFsATwBwAHQAaQBvAG4AcwBdACwAXABuACAAIAAgACAATABFAFQAKABcAG4AIAAgACAAIAAgACAAIAAgAF8AbwBwAHQAaQBvAG4AcwAsACAASQBGACgASQBTAE8ATQBJAFQAVABFAEQAKABPAHAAdABpAG8AbgBzACkALAAgAFwAIgBcACIALAAgAE8AcAB0AGkAbwBuAHMAKQAsAFwAbgAgACAAIAAgACAAIAAgACAAXwBhAGwAdwBhAHkAcwBTAGgAbwB3AEUAcgBhACwAIABJAEYARQBSAFIATwBSACgAUwBFAEEAUgBDAEgAKABcACIARQBcACIALAAgAF8AbwBwAHQAaQBvAG4AcwApACwAIAAwACkAIAA+ACAAMAAsAFwAbgAgACAAIAAgACAAIAAgACAAXwBkAG8AdAB0AGUAZAAsACAASQBGAEUAUgBSAE8AUgAoAFMARQBBAFIAQwBIACgAXAAiAEoAXAAiACwAIABfAG8AcAB0AGkAbwBuAHMAKQAsACAAMAApACAAPgAgADAALABcAG4AIAAgACAAIAAgACAAIAAgAF8AbgBvAFMAcABhAGMAZQAsACAASQBGAEUAUgBSAE8AUgAoAFMARQBBAFIAQwBIACgAXAAiAEsAXAAiACwAIABfAG8AcAB0AGkAbwBuAHMAKQAsACAAMAApACAAPgAgADAALABcAG4AIAAgACAAIAAgACAAIAAgAF8AdAByAGEAZABpAHQAaQBvAG4AYQBsACwAIABJAEYARQBSAFIATwBSACgAUwBFAEEAUgBDAEgAKABcACIAVABcACIALAAgAF8AbwBwAHQAaQBvAG4AcwApACwAIAAwACkAIAA+ACAAMAAsAFwAbgAgACAAIAAgACAAIAAgACAAXwBlAHIAYQBNAGEAdAByAGkAeAAsACAAewBcAG4AIAAgACAAIAAgACAAIAAgACAAIAAgACAAXAAiACAAQwBFAFwAIgAsACAAXAAiAEMARQBcACIALAAgAFwAIgAgAEMALgBFAC4AXAAiACwAIABcACIAQwAuAEUALgBcACIAOwBcAG4AIAAgACAAIAAgACAAIAAgACAAIAAgACAAXAAiACAAQgBDAEUAXAAiACwAIABcACIAQgBDAEUAXAAiACwAIABcACIAIABCAC4AQwAuAEUALgBcACIALAAgAFwAIgBCAC4AQwAuAEUALgBcACIAOwBcAG4AIAAgACAAIAAgACAAIAAgACAAIAAgACAAXAAiACAAQQBEAFwAIgAsACAAXAAiAEEARABcACIALAAgAFwAIgAgAEEALgBEAC4AXAAiACwAIABcACIAQQAuAEQALgBcACIAOwBcAG4AIAAgACAAIAAgACAAIAAgACAAIAAgACAAXAAiACAAQgBDAFwAIgAsACAAXAAiAEIAQwBcACIALAAgAFwAIgAgAEIALgBDAC4AXAAiACwAIABcACIAQgAuAEMALgBcACIAXABuACAAIAAgACAAIAAgACAAIAB9ACwAXABuACAAIAAgACAAIAAgACAAIABfAHIALAAgADEAIAArACAAKAAyACAAKgAgAE4AKABfAHQAcgBhAGQAaQB0AGkAbwBuAGEAbAApACkALABcAG4AIAAgACAAIAAgACAAIAAgAF8AYwAsACAAMQAgACsAIABOACgAXwBuAG8AUwBwAGEAYwBlACkAIAArACAAKAAyACAAKgAgAE4AKABfAGQAbwB0AHQAZQBkACkAKQAsAFwAbgAgACAAIAAgACAAIAAgACAAXwBDAEUALAAgAEkATgBEAEUAWAAoAF8AZQByAGEATQBhAHQAcgBpAHgALAAgAF8AcgAsACAAXwBjACkALABcAG4AIAAgACAAIAAgACAAIAAgAF8AQgBDAEUALAAgAEkATgBEAEUAWAAoAF8AZQByAGEATQBhAHQAcgBpAHgALAAgAF8AcgAgACsAIAAxACwAIABfAGMAKQAsAFwAbgAgACAAIAAgACAAIAAgACAAXABuACAAIAAgACAAIAAgACAAIABmAG4ARgBvAHIAbQBhAHQATABpAHQAZQByAGEAcgB5AFkAZQBhAHIALAAgAEwAQQBNAEIARABBACgAXwB5AGUAYQByAEMARQAsAFwAbgAgACAAIAAgACAAIAAgACAAIAAgACAAIABJAEYAKABJAFMARQBSAFIATwBSACgAXwB5AGUAYQByAEMARQApACwAIABfAHkAZQBhAHIAQwBFACAAKgAgAHsAMQB9ACwAXABuACAAIAAgACAAIAAgACAAIAAgACAAIAAgACAAIAAgACAASQBGACgAXwB5AGUAYQByAEMARQAgAD0AIABcACIAXAAiACwAIABcACIAXAAiACwAXABuACAAIAAgACAAIAAgACAAIAAgACAAIAAgACAAIAAgACAAIAAgACAAIABJAEYAKABOAE8AVAAoAEkAUwBOAFUATQBCAEUAUgAoAF8AeQBlAGEAcgBDAEUAKQApACwAIAB7ACMAVgBBAEwAVQBFACEAfQAsAFwAbgAgACAAIAAgACAAIAAgACAAIAAgACAAIAAgACAAIAAgACAAIAAgACAAIAAgACAAIABJAEYAKABOAE8AVAAoAEYATgAuAEkAUwBfAEkATgBUAEUARwBFAFIAKABfAHkAZQBhAHIAQwBFACkAKQAsACAAewAjAE4AVQBNACEAfQAsAFwAbgAgACAAIAAgACAAIAAgACAAIAAgACAAIAAgACAAIAAgACAAIAAgACAAIAAgACAAIAAgACAAIAAgAEwARQBUACgAXABuACAAIAAgACAAIAAgACAAIAAgACAAIAAgACAAIAAgACAAIAAgACAAIAAgACAAIAAgACAAIAAgACAAIAAgACAAIABfAGkAcwBDAEUALAAgAF8AeQBlAGEAcgBDAEUAIAA+AD0AIAAxACwAXABuACAAIAAgACAAIAAgACAAIAAgACAAIAAgACAAIAAgACAAIAAgACAAIAAgACAAIAAgACAAIAAgACAAIAAgACAAIABfAHkAZQBhAHIALAAgAEkARgAoAF8AaQBzAEMARQAsACAAXwB5AGUAYQByAEMARQAsACAAMQAgAC0AIABfAHkAZQBhAHIAQwBFACkALABcAG4AIAAgACAAIAAgACAAIAAgACAAIAAgACAAIAAgACAAIAAgACAAIAAgACAAIAAgACAAIAAgACAAIAAgACAAIAAgAF8AcwB1AGYAZgBpAHgALAAgAEkARgAoAE4ATwBUACgAXwBpAHMAQwBFACkALAAgAF8AQgBDAEUALABcAG4AIAAgACAAIAAgACAAIAAgACAAIAAgACAAIAAgACAAIAAgACAAIAAgACAAIAAgACAAIAAgACAAIAAgACAAIAAgACAAIAAgACAASQBGACgAXwB5AGUAYQByAEMARQAgADwAIAAxADAAMAAwACwAIABfAEMARQAsAFwAbgAgACAAIAAgACAAIAAgACAAIAAgACAAIAAgACAAIAAgACAAIAAgACAAIAAgACAAIAAgACAAIAAgACAAIAAgACAAIAAgACAAIAAgACAAIAAgAEkARgAoAF8AYQBsAHcAYQB5AHMAUwBoAG8AdwBFAHIAYQAsACAAXwBDAEUALAAgAFwAIgBcACIAKQBcAG4AIAAgACAAIAAgACAAIAAgACAAIAAgACAAIAAgACAAIAAgACAAIAAgACAAIAAgACAAIAAgACAAIAAgACAAIAAgACAAIAAgACAAKQBcAG4AIAAgACAAIAAgACAAIAAgACAAIAAgACAAIAAgACAAIAAgACAAIAAgACAAIAAgACAAIAAgACAAIAAgACAAIAAgACkALABcAG4AIAAgACAAIAAgACAAIAAgACAAIAAgACAAIAAgACAAIAAgACAAIAAgACAAIAAgACAAIAAgACAAIAAgACAAIAAgAFQARQBYAFQAKABfAHkAZQBhAHIALAAgAFwAIgAwAFwAIgApACAAJgAgAF8AcwB1AGYAZgBpAHg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NAEEAUAAoAEYATgAuAE4AVQBMAEwASQBGAFkAKABZAGUAYQByAEMARQApACwAXABuACAAIAAgACAAIAAgACAAIAAgACAAIAAgAEwAQQBNAEIARABBACgAXwBlAGwAZQBtAGUAbgB0ACwAXABuACAAIAAgACAAIAAgACAAIAAgACAAIAAgACAAIAAgACAAZgBuAEYAbwByAG0AYQB0AEwAaQB0AGUAcgBhAHIAeQBZAGUAYQByACgAXwBlAGwAZQBtAGUAbgB0ACkAXABuACAAIAAgACAAIAAgACAAIAAgACAAIAAgACkAXABuACAAIAAgACAAIAAgACAAIAApAFwAbgAgACAAIAAgACkAXABuACkAOwBcAG4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NAE8ATgBUAEg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TQBPAE4AVABIAFwAbgBcAG4AUgBlAHQAdQByAG4AcwAgAGEAIABuAHUAbQBiAGUAcgAgAHIAZQBwAHIAZQBzAGUAbgB0AGkAbgBnACAAdABoAGUAIABtAG8AbgB0AGgAIABvAGYAIAB5AGUAYQByACAAZgByAG8AbQAgAGEAIAB0AGUAeAB0ACAAZQB4AHAAcgBlAHMAcwBpAG8Abg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EALgAuADEAMgBdACAAfAAgAE0AbwBuAHQAa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eABwAHIAZQBzAHMAaQBvAG4AIAAgACAAIAAgAHwAIAB0AGUAeAB0ACAAfAAgAE0AbwBuAHQAaAAgAG4AYQBtAGUAXABuAFsATABhAG4AZwB1AGEAZwBlAEMAbwBkAGUAXQAgAHwAIAB0AGUAeAB0ACAAfAAgAEwAYQBuAGcAdQBhAGcAZQAuACAASQBmACAAbwBtAGkAdAB0AGUAZAAgAHQAaABlAG4AIABsAG8AYwBhAGwAIABsAGEAbgBnAHUAYQBnAGUAIABzAGUAdAAgAGkAbgAgAEUAeABjAGUAbA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NAE8ATgBUAEgAKABcACIARgBlAGIAXAAiACkAXABuAFIAZQB0AHUAcgBuAHMAOgAgADIAXABuAFwAbgBQAEEAUgBTAEUAXwBNAE8ATgBUAEgAKABcACIASgBhAG4AdQBhAHIAeQBcACIAKQBcAG4AUgBlAHQAdQByAG4AcwA6ACAAMQBcAG4AXABuAFAAQQBSAFMARQBfAE0ATwBOAFQASAAoAFwAIgBKAFwAIgApAFwAbgBSAGUAdAB1AHIAbgBzADoAIAAjAFYAQQBMAFUARQAhAFwAbgBcAG4AUABBAFIAUwBFAF8ATQBPAE4AVABIACgAXAAiAE0AYQByAHoAbwBcACIAKQBcAG4AUgBlAHQAdQByAG4AcwA6ACAAMwAgACgAaQBmACAAbABvAGMAYQBsACAAbABhAG4AZwB1AGEAZwBlACAAaQBzACAAcwBlAHQAIAB0AG8AIABJAHQAYQBsAGkAYQBuACkAXABuAFwAbgBQAEEAUgBTAEUAXwBNAE8ATgBUAEgAKAA0ACkAXABuAFIAZQB0AHUAcgBuAHMAOgAgAD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E0ATwBOAFQASAAgAD0AIABMAEEATQBCAEQAQQAoAEUAeABwAHIAZQBzAHMAaQBvAG4ALAAgAFsATABhAG4AZwB1AGEAZwBlAEMAbwBkAGUAXQAsAFwAbgAgACAAIAAgAEwARQBUACgAXABuACAAIAAgACAAIAAgACAAIABfAGwAYQBuAGcAdQBhAGcAZQBJAEQALAAgAEYATgAuAEwAQQBOAEcAVQBBAEcARQBfAEkARAAoAEYATgAuAE4AVQBMAEwASQBGAFkAKABMAGEAbgBnAHUAYQBnAGUAQwBvAGQAZQApACkALABcAG4AXABuACAAIAAgACAAIAAgACAAIABmAG4AUABhAHIAcwBlAE0AbwBuAHQAaABGAHIAbwBtAFQAZQB4AHQALAAgAEwAQQBNAEIARABBACgAXwB0AGUAeAB0ACwAXABuACAAIAAgACAAIAAgACAAIAAgACAAIAAgAEkARgAoAF8AbABhAG4AZwB1AGEAZwBlAEkARAAgAD0AIABcACIAXAAiACwAXABuACAAIAAgACAAIAAgACAAIAAgACAAIAAgACAAIAAgACAATQBPAE4AVABIACgARABBAFQARQBWAEEATABVAEUAKABDAE8ATgBDAEEAVAAoAF8AdABlAHgAdAAsACAAXAAiACAAMgAwADAAMABcACIAKQApACkALABcAG4AIAAgACAAIAAgACAAIAAgACAAIAAgACAAIAAgACAAIABMAEUAVAAoAFwAbgAgACAAIAAgACAAIAAgACAAIAAgACAAIAAgACAAIAAgACAAIAAgACAAXwBsAG8AbgBnAE0AbwBuAHQAaABMAGkAcwB0ACwAIABDAEgAUgBPAE4ATwAuAE0ATwBOAFQASABfAE4AQQBNAEUAKABTAEUAUQBVAEUATgBDAEUAKAAxADIAKQAsACAARgBBAEwAUwBFACwAIABfAGwAYQBuAGcAdQBhAGcAZQBJAEQAKQAsAFwAbgAgACAAIAAgACAAIAAgACAAIAAgACAAIAAgACAAIAAgACAAIAAgACAAXwBsAE0AbwBuAHQAaAAsACAASQBGAE4AQQAoAFgATQBBAFQAQwBIACgAXwB0AGUAeAB0ACwAIABfAGwAbwBuAGcATQBvAG4AdABoAEwAaQBzAHQALAAgADAAKQAsACAAMAApACwAXABuACAAIAAgACAAIAAgACAAIAAgACAAIAAgACAAIAAgACAAIAAgACAAIABJAEYAKABfAGwATQBvAG4AdABoACAAPgAgADAALAAgAF8AbABNAG8AbgB0AGgALABcAG4AIAAgACAAIAAgACAAIAAgACAAIAAgACAAIAAgACAAIAAgACAAIAAgACAAIAAgACAATABFAFQAKABcAG4AIAAgACAAIAAgACAAIAAgACAAIAAgACAAIAAgACAAIAAgACAAIAAgACAAIAAgACAAIAAgACAAIABfAHMAaABvAHIAdABNAG8AbgB0AGgATABpAHMAdAAsACAAQwBIAFIATwBOAE8ALgBNAE8ATgBUAEgAXwBOAEEATQBFACgAUwBFAFEAVQBFAE4AQwBFACgAMQAyACkALAAgAFQAUgBVAEUALAAgAF8AbABhAG4AZwB1AGEAZwBlAEkARAApACwAXABuACAAIAAgACAAIAAgACAAIAAgACAAIAAgACAAIAAgACAAIAAgACAAIAAgACAAIAAgACAAIAAgACAAXwBzAE0AbwBuAHQAaAAsACAASQBGAE4AQQAoAFgATQBBAFQAQwBIACgAXwB0AGUAeAB0ACwAIABfAHMAaABvAHIAdABNAG8AbgB0AGgATABpAHMAdAAsACAAMAApACwAIAAwACkALABcAG4AIAAgACAAIAAgACAAIAAgACAAIAAgACAAIAAgACAAIAAgACAAIAAgACAAIAAgACAAIAAgACAAIABJAEYAKABfAHMATQBvAG4AdABoACAAPgAgADAALAAgAF8AcwBNAG8AbgB0AGgALAAgAHsAIwBWAEEATABVAEUAIQB9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ZgBuAFAAYQByAHMAZQBNAG8AbgB0AGgALAAgAEwAQQBNAEIARABBACgAXwBlAHgAcAByACwAXABuACAAIAAgACAAIAAgACAAIAAgACAAIAAgAEkARgAoAEkAUwBFAFIAUgBPAFIAKABfAGUAeABwAHIAKQAsACAAXwBlAHgAcAByACAAKgAgAHsAMQB9ACwAXABuACAAIAAgACAAIAAgACAAIAAgACAAIAAgACAAIAAgACAASQBGACgAXwBlAHgAcAByACAAPQAgAFwAIgBcACIALAAgAFwAIgBcACIALABcAG4AIAAgACAAIAAgACAAIAAgACAAIAAgACAAIAAgACAAIAAgACAAIAAgAC8ALwAgAGQAaQBzAGMAYQByAGQAIAB0AGkAbQBlACAAdgBhAGwAdQBlAHMAXABuACAAIAAgACAAIAAgACAAIAAgACAAIAAgACAAIAAgACAAIAAgACAAIABJAEYAKABJAEYARQBSAFIATwBSACgARgBJAE4ARAAoAFwAIgA6AFwAIgAsACAAXwBlAHgAcAByACkALAAgADAAKQAgAD4AIAAwACwAIAB7ACMAVgBBAEwAVQBFACEAfQAsAFwAbgAgACAAIAAgACAAIAAgACAAIAAgACAAIAAgACAAIAAgACAAIAAgACAAIAAgACAAIABMAEUAVAAoAFwAbgAgACAAIAAgACAAIAAgACAAIAAgACAAIAAgACAAIAAgACAAIAAgACAAIAAgACAAIAAgACAAIAAgAF8AbgB1AG0AZQByAGkAYwBWAGEAbAAsACAAVgBBAEwAVQBFACgAXwBlAHgAcAByACkALABcAG4AIAAgACAAIAAgACAAIAAgACAAIAAgACAAIAAgACAAIAAgACAAIAAgACAAIAAgACAAIAAgACAAIABJAEYAKABJAFMARQBSAFIATwBSACgAXwBuAHUAbQBlAHIAaQBjAFYAYQBsACkALAAgAGYAbgBQAGEAcgBzAGUATQBvAG4AdABoAEYAcgBvAG0AVABlAHgAdAAoAF8AZQB4AHAAcgApACwAXABuACAAIAAgACAAIAAgACAAIAAgACAAIAAgACAAIAAgACAAIAAgACAAIAAgACAAIAAgACAAIAAgACAAIAAgACAAIABJAEYAKABOAE8AVAAoAEYATgAuAEkAUwBfAEkATgBUAEUARwBFAFIAKABfAG4AdQBtAGUAcgBpAGMAVgBhAGwAKQApACwAIAB7ACMATgBVAE0AIQB9ACwAXABuACAAIAAgACAAIAAgACAAIAAgACAAIAAgACAAIAAgACAAIAAgACAAIAAgACAAIAAgACAAIAAgACAAIAAgACAAIAAgACAAIAAgAEkARgAoACgAXwBuAHUAbQBlAHIAaQBjAFYAYQBsACAAPgA9ACAAMQApACAAKgAgACgAXwBuAHUAbQBlAHIAaQBjAFYAYQBsACAAPAA9ACAAMQAyACkALAAgAF8AbgB1AG0AZQByAGkAYwBWAGEAbAAsACAAewAjAE4AVQBNACEAfQ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E0AQQBQACgARgBOAC4ATgBVAEwATABJAEYAWQAoAEUAeABwAHIAZQBzAHMAaQBvAG4AKQAsAFwAbgAgACAAIAAgACAAIAAgACAAIAAgACAAIABMAEEATQBCAEQAQQAoAF8AZQBsAGUAbQBlAG4AdAAsAFwAbgAgACAAIAAgACAAIAAgACAAIAAgACAAIAAgACAAIAAgAGYAbgBQAGEAcgBzAGUATQBvAG4AdABoACgAXwBlAGwAZQBtAGUAbgB0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8ATgBUAEgAXwBOAEEATQBFAFwAbgBcAG4AUgBlAHQAdQByAG4AcwAgAGEAIABtAG8AbgB0AGgAIABhAHMAIAB0AGUAeAB0AC4AXABuAFwAbgBBAHIAcgBhAHkAIABjAG8AbQBwAGEAdABpAGIAbABlADoAIABNAG8AbgB0AGgAIABvAG4AbAB5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0AbwBuAHQAaAAgAG4AYQBt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G8AbgB0AGgAIAAgACAAIAAgACAAIAAgACAAIAB8ACAAaQBuAHQAZQBnAGUAcgAgAFsAMQAuAC4AMQAyAF0AIAB8ACAATQBvAG4AdABoAC4AIABGAG8AcgAgAHYAYQBsAHUAZQBzACAAbwB1AHQAcwBpAGQAZQAgAG8AZgAgAHIAYQBuAGcAZQAgAG0AbwBkAHUAbAB1AHMAIABpAHMAIAB0AGEAawBlAG4ALgBcAG4AWwBTAGgAbwByAHQAXQAgACAAIAAgACAAIAAgACAAfAAgAHMAdwBpAHQAYwBoACAAIAAgACAAIAAgACAAIAAgACAAfAAgAFIAZQB0AHUAcgBuACAAcwBoAG8AcgB0ACAAZgBvAHIAbQBhAHQAIABKAGEAbgAuAC4ARABlAGMAXABuAFsATABhAG4AZwB1AGEAZwBlAEMAbwBkAGUAXQAgAHwAIAB0AGUAeAB0ACAAIAAgACAAIAAgACAAIAAgACAAIAAgAHwAIABMAGEAbgBnAHUAYQBnAGUALgAgAEkAZgAgAG8AbQBpAHQAdABlAGQAIAB0AGgAZQBuACAAbABvAGMAYQBsACAAbABhAG4AZwB1AGEAZwBlACAAcwBlAHQAIABpAG4AIABFAHgAYwBlAGw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PAE4AVABIAF8ATgBBAE0ARQAgAD0AIABMAEEATQBCAEQAQQAoAE0AbwBuAHQAaAAsACAAWwBTAGgAbwByAHQAXQAsACAAWwBMAGEAbgBnAHUAYQBnAGUAQwBvAGQAZQBdACwAXABuACAAIAAgACAATABFAFQAKABcAG4AIAAgACAAIAAgACAAIAAgAF8AdQBzAGUAUwBoAG8AcgB0ACwAIABGAE4ALgBDAE8ARQBSAEMARQAoAFMAaABvAHIAdAApACwAXABuACAAIAAgACAAIAAgACAAIABfAGwAYQBuAGcAdQBhAGcAZQBJAEQALAAgAEYATgAuAEwAQQBOAEcAVQBBAEcARQBfAEkARAAoAEYATgAuAE4AVQBMAEwASQBGAFkAKABMAGEAbgBnAHUAYQBnAGUAQwBvAGQAZQApACkALABcAG4AIAAgACAAIAAgACAAIAAgAF8AZgBtAHQALAAgAEkARgAoAF8AdQBzAGUAUwBoAG8AcgB0ACwAIABcACIATQBNAE0AXAAiACwAIABcACIATQBNAE0ATQBcACIAKQAsAFwAbgAgACAAIAAgACAAIAAgACAAXwBpAEYAbQB0ACwAIABJAEYAKABfAGwAYQBuAGcAdQBhAGcAZQBJAEQAIAA9ACAAXAAiAFwAIgAsACAAXwBmAG0AdAAsAFwAbgAgACAAIAAgACAAIAAgACAAIAAgACAAIABcACIAWwAkAC0AXAAiACAAJgAgAF8AbABhAG4AZwB1AGEAZwBlAEkARAAgACYAIABcACIAXQBcACIAIAAmACAAXwBmAG0AdABcAG4AIAAgACAAIAAgACAAIAAgACkALABcAG4AIAAgACAAIAAgACAAIAAgAFwAbgAgACAAIAAgACAAIAAgACAAZgBuAE0AbwBuAHQAaABOAGEAbQBlACwAIABMAEEATQBCAEQAQQAoAF8AbQAsAFwAbgAgACAAIAAgACAAIAAgACAAIAAgACAAIABJAEYAKABJAFMARQBSAFIATwBSACgAXwBtACkALAAgAF8AbQAgACoAIAB7ADEAfQAsAFwAbgAgACAAIAAgACAAIAAgACAAIAAgACAAIAAgACAAIAAgAEkARgAoAF8AbQAgAD0AIABcACIAXAAiACwAIABcACIAXAAiACwAXABuACAAIAAgACAAIAAgACAAIAAgACAAIAAgACAAIAAgACAAIAAgACAAIABJAEYAKABOAE8AVAAoAEkAUwBOAFUATQBCAEUAUgAoAF8AbQApACkALAAgAHsAIwBWAEEATABVAEUAIQB9ACwAXABuACAAIAAgACAAIAAgACAAIAAgACAAIAAgACAAIAAgACAAIAAgACAAIAAgACAAIAAgAEwARQBUACgAXABuACAAIAAgACAAIAAgACAAIAAgACAAIAAgACAAIAAgACAAIAAgACAAIAAgACAAIAAgACAAIAAgACAAXwBtAG8AbgB0AGgALAAgAE0ATwBEACgASQBOAFQAKABfAG0AKQAgAC0AIAAxACwAIAAxADIAKQAgACsAIAAxACwAXABuACAAIAAgACAAIAAgACAAIAAgACAAIAAgACAAIAAgACAAIAAgACAAIAAgACAAIAAgACAAIAAgACAAXwBkAGEAeQBPAGYATQBvAG4AdABoACwAIABEAEEAVABFACgAMgAwADAAMAAsACAAXwBtAG8AbgB0AGgALAAgADEAKQAsAFwAbgAgACAAIAAgACAAIAAgACAAIAAgACAAIAAgACAAIAAgACAAIAAgACAAIAAgACAAIAAgACAAIAAgAFQARQBYAFQAKABfAGQAYQB5AE8AZgBNAG8AbgB0AGgALAAgAF8AaQBGAG0Ad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E0AQQBQACgARgBOAC4ATgBVAEwATABJAEYAWQAoAE0AbwBuAHQAaAApACwAXABuACAAIAAgACAAIAAgACAAIAAgACAAIAAgAEwAQQBNAEIARABBACgAXwBlAGwAZQBtAGUAbgB0ACwAXABuACAAIAAgACAAIAAgACAAIAAgACAAIAAgACAAIAAgACAAZgBuAE0AbwBuAHQAaABOAGEAbQBlACgAXwBlAGwAZQBtAGUAbgB0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EAWQBTAF8ASQBOAF8ATQBPAE4AVABIAFwAbgBcAG4AUgBlAHQAdQByAG4AcwAgAG4AdQBtAGIAZQByACAAbwBmACAAZABhAHkAcwAgAGkAbgAgAHQAaABlACAAZwBpAHYAZQBuACAAbQBvAG4AdABoACAAYQBuAGQAIAB5AGUAYQByACAAbwBmACAAdABoAGUAIABzAHAAZQBjAGkAZgBpAGUAZAAgAGMAYQBsAGUAbgBkAGEAcgAuAFwAbgBcAG4AQQByAHIAYQB5ACAAYwBvAG0AcABhAHQAaQBiAGwAZQA6ACAATQBvAG4AdABoACwAIABZAGUAYQByAEMARQAgAGEAcwAgAGMAbwBsAHUAbQBu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EALgAuADMAMQBd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vAG4AdABoACAAIAAgACAAIAAgACAAIAAgACAAIAAgAHwAIABpAG4AdABlAGcAZQByACAAWwAxAC4ALgAxADIAXQAgAHwAIABNAG8AbgB0AGgAIABvAGYAIAB5AGUAYQByAFwAbgBbAFkAZQBhAHIAQwBFAF0AIAAgACAAIAAgACAAIAAgACAAfAAgAGkAbgB0AGUAZwBlAHIAIAAgACAAIAAgACAAIAAgACAAfAAgAFkAZQBhAHIAIABpAG4AIABDAG8AbQBtAG8AbgAgAEUAcgBhAC4AIABOAG8AdABlACAAdABoAGEAdAAgADEAIABCAEMAIAA9ACAAMAAgAEMARQAsACAAMgAgAEIAQwAgAD0AIAAtADEAIABDAEU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QQBZAFMAXwBJAE4AXwBNAE8ATgBUAEgAIAA9ACAATABBAE0AQgBEAEEAKABNAG8AbgB0AGgALAAgAFsAWQBlAGEAcgBDAEUAXQAsACAAWwBKAHUAbABpAGEAbgBDAGEAbABlAG4AZABhAHIAXQAsAFwAbgAgACAAIAAgAEwARQBUACgAXABuACAAIAAgACAAIAAgACAAIABfAGoAdQBsAGkAYQBuAEMAYQBsAGUAbgBkAGEAcgAsACAARgBOAC4AQwBPAEUAUgBDAEUAKABKAHUAbABpAGEAbgBDAGEAbABlAG4AZABhAHIAKQAgADwAPgAgADAALABcAG4AIAAgACAAIAAgACAAIAAgAF8AbQBvAG4AdABoACwAIABGAE4ALgBOAFUATABMAEkARgBZACgATQBvAG4AdABoACkALABcAG4AIAAgACAAIAAgACAAIAAgAF8AeQBlAGEAcgAsACAARgBOAC4ATgBVAEwATABJAEYAWQAoAFkAZQBhAHIAQwBFACkALABcAG4AIAAgACAAIAAgACAAIAAgAFwAbgAgACAAIAAgACAAIAAgACAAXwByAG8AdwBDAG8AdQBuAHQALAAgAFIATwBXAFMAKABNAG8AbgB0AGgAKQAsAFwAbgAgACAAIAAgACAAIAAgACAAQgBZAFIATwBXACgAUwBFAFEAVQBFAE4AQwBFACgAXwByAG8AdwBDAG8AdQBuAHQAKQAsAFwAbgAgACAAIAAgACAAIAAgACAAIAAgACAAIABMAEEATQBCAEQAQQAoAF8AcgBvAHcALABcAG4AIAAgACAAIAAgACAAIAAgACAAIAAgACAAIAAgACAAIABMAEUAVAAoAFwAbgAgACAAIAAgACAAIAAgACAAIAAgACAAIAAgACAAIAAgACAAIAAgACAAXwBtACwAIABJAE4ARABFAFgAKABfAG0AbwBuAHQAaAAsACAAXwByAG8AdwAsACAAMQApACwAXABuACAAIAAgACAAIAAgACAAIAAgACAAIAAgACAAIAAgACAAIAAgACAAIABJAEYAKABJAFMARQBSAFIATwBSACgAXwBtACkALAAgAF8AbQAgACoAIAB7ADEAfQAsAFwAbgAgACAAIAAgACAAIAAgACAAIAAgACAAIAAgACAAIAAgACAAIAAgACAAIAAgACAAIABJAEYAKABfAG0AIAA9ACAAXAAiAFwAIgAsACAAXAAiAFwAIgAsAFwAbgAgACAAIAAgACAAIAAgACAAIAAgACAAIAAgACAAIAAgACAAIAAgACAAIAAgACAAIAAgACAAIAAgAEkARgAoAE4ATwBUACgASQBTAE4AVQBNAEIARQBSACgAXwBtACkAKQAsACAAewAjAFYAQQBMAFUARQAhAH0ALABcAG4AIAAgACAAIAAgACAAIAAgACAAIAAgACAAIAAgACAAIAAgACAAIAAgACAAIAAgACAAIAAgACAAIAAgACAAIAAgAEkARgAoAE4ATwBUACgARgBOAC4ASQBTAF8ASQBOAFQARQBHAEUAUgAoAF8AbQApACkALAAgAHsAIwBOAFUATQAhAH0ALABcAG4AIAAgACAAIAAgACAAIAAgACAAIAAgACAAIAAgACAAIAAgACAAIAAgACAAIAAgACAAIAAgACAAIAAgACAAIAAgACAAIAAgACAASQBGACgAKABfAG0AIAA8ACAAMQApACAAKwAgACgAXwBtACAAPgAgADEAMgApACwAIAB7ACMATgBVAE0AIQB9ACwAXABuACAAIAAgACAAIAAgACAAIAAgACAAIAAgACAAIAAgACAAIAAgACAAIAAgACAAIAAgACAAIAAgACAAIAAgACAAIAAgACAAIAAgACAAIAAgACAALwAvACAARgBlAGIAcgB1AGEAcgB5AFwAbgAgACAAIAAgACAAIAAgACAAIAAgACAAIAAgACAAIAAgACAAIAAgACAAIAAgACAAIAAgACAAIAAgACAAIAAgACAAIAAgACAAIAAgACAAIAAgAEkARgAoAF8AbQA9ACAAMgAsAFwAbgAgACAAIAAgACAAIAAgACAAIAAgACAAIAAgACAAIAAgACAAIAAgACAAIAAgACAAIAAgACAAIAAgACAAIAAgACAAIAAgACAAIAAgACAAIAAgACAAIAAgACAATABFAFQAKABcAG4AIAAgACAAIAAgACAAIAAgACAAIAAgACAAIAAgACAAIAAgACAAIAAgACAAIAAgACAAIAAgACAAIAAgACAAIAAgACAAIAAgACAAIAAgACAAIAAgACAAIAAgACAAIAAgACAAXwB5ACwAIABJAEYARQBSAFIATwBSACgASQBOAEQARQBYACgAXwB5AGUAYQByACwAIABfAHIAbwB3ACwAIAAxACkALAAgAFwAIgBcACIAKQAsAFwAbgAgACAAIAAgACAAIAAgACAAIAAgACAAIAAgACAAIAAgACAAIAAgACAAIAAgACAAIAAgACAAIAAgACAAIAAgACAAIAAgACAAIAAgACAAIAAgACAAIAAgACAAIAAgACAAIABfAGwAZQBhAHAARABhAHkALAAgAEkARgAoAEkAUwBOAFUATQBCAEUAUgAoAF8AeQApACwAIABOACgAQwBIAFIATwBOAE8ALgBJAFMAXwBMAEUAQQBQAF8AWQBFAEEAUgAoAF8AeQAsACAAXwBqAHUAbABpAGEAbgBDAGEAbABlAG4AZABhAHIAKQApACwAIAAwACkALABcAG4AIAAgACAAIAAgACAAIAAgACAAIAAgACAAIAAgACAAIAAgACAAIAAgACAAIAAgACAAIAAgACAAIAAgACAAIAAgACAAIAAgACAAIAAgACAAIAAgACAAIAAgACAAIAAgACAAMgA4ACAAKwAgAF8AbABlAGEAcABEAGEAeQBcAG4AIAAgACAAIAAgACAAIAAgACAAIAAgACAAIAAgACAAIAAgACAAIAAgACAAIAAgACAAIAAgACAAIAAgACAAIAAgACAAIAAgACAAIAAgACAAIAAgACAAIAAgACkALABcAG4AIAAgACAAIAAgACAAIAAgACAAIAAgACAAIAAgACAAIAAgACAAIAAgACAAIAAgACAAIAAgACAAIAAgACAAIAAgACAAIAAgACAAIAAgACAAIAAgACAAIAAgAC8ALwAgAEoAYQBuACwAIABNAGEAcgAsACAAQQBwAHIALAAgAE0AYQB5ACwAIABKAHUAbgAsACAASgB1AGwAXABuACAAIAAgACAAIAAgACAAIAAgACAAIAAgACAAIAAgACAAIAAgACAAIAAgACAAIAAgACAAIAAgACAAIAAgACAAIAAgACAAIAAgACAAIAAgACAAIAAgACAAIABJAEYAKABfAG0AIAA8AD0AIAA3ACwAXABuACAAIAAgACAAIAAgACAAIAAgACAAIAAgACAAIAAgACAAIAAgACAAIAAgACAAIAAgACAAIAAgACAAIAAgACAAIAAgACAAIAAgACAAIAAgACAAIAAgACAAIAAgACAAIAAgADMAMAAgACsAIABNAE8ARAAoAF8AbQAsACAAMgApACwAXABuACAAIAAgACAAIAAgACAAIAAgACAAIAAgACAAIAAgACAAIAAgACAAIAAgACAAIAAgACAAIAAgACAAIAAgACAAIAAgACAAIAAgACAAIAAgACAAIAAgACAAIAAgACAAIAAgAC8ALwAgAEEAdQBnACwAIABTAGUAcAAsACAATwBjAHQALAAgAE4AbwB2ACwAIABEAGUAYwBcAG4AIAAgACAAIAAgACAAIAAgACAAIAAgACAAIAAgACAAIAAgACAAIAAgACAAIAAgACAAIAAgACAAIAAgACAAIAAgACAAIAAgACAAIAAgACAAIAAgACAAIAAgACAAIAAgACAAMwAxACAALQAgAE0ATwBEACgAXwBtACwAIAAy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XAEUARQBLAEQAQQBZ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wBPAE4AVgBFAFIAVABfAFcARQBFAEsARABBAFkAXwBOAFUATQBCAEUAUgBcAG4AXABuAFIAZQB0AHUAcgBuAHMAIABhAG4AIABpAG4AdABlAGcAZQByACAAZgBvAHIAIAB0AGgAZQAgAGQAYQB5ACAAbwBmACAAdABoAGUAIAB3AGUAZQBrACAAZgByAG8AbQAgAHQAaABlACAAdAByAGEAZABpAHQAbwBuAGEAbAAgAG4AdQBtAGIAZQByAGkAbgBnACAAcwBjAGgAZQBtAGUAIAB0AG8AIAB0AGgAZQAgAEkAUwBPACAAZABlAGYAaQBuAGkAdABpAG8AbgAsACAAbwByAFwAbgB2AGkAYwBlACAAdgBlAHIAcwBhAC4AXABuAFwAbgBBAHIAcgBhAHkAIABjAG8AbQBwAGEAdABpAGIAbABlADoAIABEAGEAeQBPAGYAVwBlAGUAa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XAGUAZQBrAGQAYQB5ACAAbgB1AG0AYgBlAHIAXABuACAAIAAgAHwAIABbADEALgAuADcAXQAgACAAfAAgACAAIAAgAHwAIABJAFMATwAgACAAIAAgACAAIAAgAHwAIABUAHIAYQBkAGkAdABpAG8AYQBsAFwAbgAgACAAIAB8ACAAIAAgACAAIAAgACAAIAAgAHwAIAAtAC0ALQAtAC0ALQAtAC0ALQAtAC0ALQAtAC0ALQAtAC0ALQAtAC0ALQAtAC0ALQAtAC0ALQBcAG4AIAAgACAAfAAgACAAIAAgACAAIAAgACAAIAB8ACAAIAAxACAAfAAgAE0AbwBuAGQAYQB5ACAAIAAgACAAfAAgAFMAdQBuAGQAYQB5ACAAXABuACAAIAAgAHwAIAAgACAAIAAgACAAIAAgACAAfAAgACAAMgAgAHwAIABUAHUAZQBzAGQAYQB5ACAAIAAgAHwAIABNAG8AbgBkAGEAeQAgAFwAbgAgACAAIAB8ACAAIAAgACAAIAAgACAAIAAgAHwAIAAgADMAIAB8ACAAVwBlAGQAbgBlAHMAZABhAHkAIAB8ACAAVAB1AGUAcwBkAGEAeQBcAG4AIAAgACAAfAAgACAAIAAgACAAIAAgACAAIAB8ACAAIAA0ACAAfAAgAFQAaAB1AHIAcwBkAGEAeQAgACAAfAAgAFcAZQBkAG4AZQBzAGQAYQB5AFwAbgAgACAAIAB8ACAAIAAgACAAIAAgACAAIAAgAHwAIAAgADUAIAB8ACAARgByAGkAZABhAHkAIAAgACAAIAB8ACAAVABoAHUAcgBzAGQAYQB5AFwAbgAgACAAIAB8ACAAIAAgACAAIAAgACAAIAAgAHwAIAAgADYAIAB8ACAAUwBhAHQAdQByAGQAYQB5ACAAIAB8ACAARgByAGkAZABhAHkAXABuACAAIAAgAHwAIAAgACAAIAAgACAAIAAgACAAfAAgACAANwAgAHwAIABTAHUAbgBkAGEAeQAgACAAIAAgAHwAIABTAGEAdAB1AHIAZ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eQBPAGYAVwBlAGUAawAgACAAIAAgACAAIAAgACAAIAAgAHwAIABpAG4AdABlAGcAZQByACAAWwAxAC4ALgA3AF0AIAB8ACAARABhAHkAIABvAGYAIAB3AGUAZQBrACAAbgB1AG0AYgBlAHIAXABuAFsASQBTAE8AdABvAFQAcgBhAGQAaQB0AGkAbwBuAGEAbABdACAAfAAgAHMAdwBpAHQAYwBoACAAIAAgACAAIAAgACAAIAAgAHwAIABSAGUAdAB1AHIAbgAgAGQAYQB5ACAAbwBmACAAdwBlAGUAawAgAHUAcwBpAG4AZwAgAHQAcgBhAGQAaQB0AGkAbwBuAGEAbAAgAG4AdQBtAGIAZQByAGkAbgBnACAAcwBjAGgAZQBtAGUALAAgAGEAcwBzAHUAbQBpAG4AZwAgAFwAbgAgACAAIAAgACAAIAAgACAAIAAgACAAIAAgACAAIAAgACAAIAAgAHwAIAAgACAAIAAgACAAIAAgACAAIAAgACAAIAAgACAAIAB8ACAARABhAHkATwBmAFcAZQBlAGsAIAB3AGEAcwAgAHAAcgBvAHYAaQBkAGUAZAAgAGEAYwBjAG8AcgBkAGkAbgBnACAAdABvACAASQBTAE8AIABkAGUAZgBpAG4AaQB0AGkAbwBuAC4AXABuACAAIAAgACAAIAAgACAAIAAgACAAIAAgACAAIAAgACAAIAAgACAAfAAgACAAIAAgACAAIAAgACAAIAAgACAAIAAgACAAIAAgAHwAIABEAGUAZgBhAHUAbAB0ACAAaQBzACAAdABvACAAcgBlAHQAdQByAG4AIABpAG4AIABJAFMATwAgAGQAZQBmAGkAbgBpAHQAaQBvAG4ALAAgAGEAcwBzAHUAbQBpAG4AZwAgAEQAYQB5AE8AZgBXAGUAZQBrACAAdwBhAHMAXABuACAAIAAgACAAIAAgACAAIAAgACAAIAAgACAAIAAgACAAIAAgACAAfAAgACAAIAAgACAAIAAgACAAIAAgACAAIAAgACAAIAAgAHwAIABwAHIAbwB2AGkAZABlAGQAIABhAGMAYwBvAHIAZABpAG4AZwAgAHQAbwAgAHQAaABlACAAdAByAGEAZABpAHQAaQBvAG4AYQBsACAAbgB1AG0AYgBlAHIAaQBuAGcAIABzAGMAaABlAG0AZQ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DAE8ATgBWAEUAUgBUAF8AVwBFAEUASwBEAEEAWQBfAE4AVQBNAEIARQBSACAAPQAgAEwAQQBNAEIARABBACgARABhAHkATwBmAFcAZQBlAGsALAAgAFsASQBTAE8AdABvAFQAcgBhAGQAaQB0AGkAbwBuAGEAbABdACwAXABuACAAIAAgACAATABFAFQAKABcAG4AIAAgACAAIAAgACAAIAAgAF8ASQBTAE8AUwBvAGYAZgBzAGUAdAAsACAASQBGACgARgBOAC4AQwBPAEUAUgBDAEUAKABJAFMATwB0AG8AVAByAGEAZABpAHQAaQBvAG4AYQBsACkALAAgADAALAAgAC0AMgApACwAXABuAFwAbgAgACAAIAAgACAAIAAgACAAZgBuAFcAZQBlAGsAZABhAHkALAAgAEwAQQBNAEIARABBACgAXwBkAGEAeQBPAGYAVwBlAGUAawAsAFwAbgAgACAAIAAgACAAIAAgACAAIAAgACAAIABJAEYAKABJAFMARQBSAFIATwBSACgAXwBkAGEAeQBPAGYAVwBlAGUAawApACwAIABfAGQAYQB5AE8AZgBXAGUAZQBrACAAKgAgAHsAMQB9ACwAXABuACAAIAAgACAAIAAgACAAIAAgACAAIAAgACAAIAAgACAASQBGACgAXwBkAGEAeQBPAGYAVwBlAGUAawAgAD0AIABcACIAXAAiACwAIABcACIAXAAiACwAXABuACAAIAAgACAAIAAgACAAIAAgACAAIAAgACAAIAAgACAAIAAgACAAIABJAEYAKABOAE8AVAAoAEkAUwBOAFUATQBCAEUAUgAoAF8AZABhAHkATwBmAFcAZQBlAGsAKQApACwAIAB7ACMAVgBBAEwAVQBFACEAfQAsAFwAbgAgACAAIAAgACAAIAAgACAAIAAgACAAIAAgACAAIAAgACAAIAAgACAAIAAgACAAIABMAEUAVAAoAFwAbgAgACAAIAAgACAAIAAgACAAIAAgACAAIAAgACAAIAAgACAAIAAgACAAIAAgACAAIAAgACAAIAAgAF8AZwBpAHYAZQBuAEQAbwBXACwAIABJAE4AVAAoAE4AKABfAGQAYQB5AE8AZgBXAGUAZQBrACkAKQAsAFwAbgAgACAAIAAgACAAIAAgACAAIAAgACAAIAAgACAAIAAgACAAIAAgACAAIAAgACAAIAAgACAAIAAgAF8AcwBoAGkAZgB0AEQAbwBXACwAIABfAGcAaQB2AGUAbgBEAG8AdwAgACsAIABfAEkAUwBPAFMAbwBmAGYAcwBlAHQALABcAG4AIAAgACAAIAAgACAAIAAgACAAIAAgACAAIAAgACAAIAAgACAAIAAgACAAIAAgACAAIAAgACAAIABNAE8ARAAoAF8AcwBoAGkAZgB0AEQAbwB3ACwAIAA3ACkAIAArACAAM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NAEEAUAAoAEYATgAuAE4AVQBMAEwASQBGAFkAKABEAGEAeQBPAGYAVwBlAGUAawApACwAXABuACAAIAAgACAAIAAgACAAIAAgACAAIAAgAEwAQQBNAEIARABBACgAXwBlAGwAZQBtAGUAbgB0ACwAXABuACAAIAAgACAAIAAgACAAIAAgACAAIAAgACAAIAAgACAAZgBuAFcAZQBlAGsAZABhAHkAKABfAGUAbABlAG0AZQBuAHQ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FcARQBFAEsARABBAFkAXABuAFwAbgBSAGUAdAB1AHIAbgBzACAAYQAgAG4AdQBtAGIAZQByACAAcgBlAHAAcgBlAHMAZQBuAHQAaQBuAGcAIAB0AGgAZQAgAGQAYQB5ACAAbwBmACAAdABoAGUAIAB3AGUAZQBrACAAZgByAG8AbQAgAGEAIABnAGkAdgBlAG4AIAB0AGUAeAB0ACAAdwBlAGUAawBkAGEAeQAgAG4AYQBtAGUALgBcAG4AXABuAEEAcgByAGEAeQAgAGMAbwBtAHAAYQB0AGkAYgBsAGUAOgAgAEUAeABwAHIAZQBzAHMAaQBv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SQBTAE8AIABXAGUAZQBrAGQAYQB5ACAAbgB1AG0AYgBlAHIAXABuACAAIAAgAHwAIABbADEALgAuADcAXQAgACAAfAAgACAAMQAgADoAIABNAG8AbgBkAGEAeQBcAG4AIAAgACAAfAAgACAAIAAgACAAIAAgACAAIAB8ACAAIAAyACAAOgAgAFQAdQBlAHMAZABhAHkAXABuACAAIAAgAHwAIAAgACAAIAAgACAAIAAgACAAfAAgACAAMwAgADoAIABXAGUAZABuAGUAcwBkAGEAeQBcAG4AIAAgACAAfAAgACAAIAAgACAAIAAgACAAIAB8ACAAIAA0ACAAOgAgAFQAaAB1AHIAcwBkAGEAeQBcAG4AIAAgACAAfAAgACAAIAAgACAAIAAgACAAIAB8ACAAIAA1ACAAOgAgAEYAcgBpAGQAYQB5AFwAbgAgACAAIAB8ACAAIAAgACAAIAAgACAAIAAgAHwAIAAgADYAIAA6ACAAUwBhAHQAdQByAGQAYQB5AFwAbgAgACAAIAB8ACAAIAAgACAAIAAgACAAIAAgAHwAIAAgADcAIAA6ACAAUwB1AG4AZ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3AGUAZQBrAGQAYQB5AFQAZQB4AHQAIAAgACAAIAB8ACAAdABlAHgAdAAgAHwAIABEAGEAeQAgAG8AZgAgAHcAZQBlAGsAIABuAGEAbQBlAFwAbgBbAEwAYQBuAGcAdQBhAGcAZQBDAG8AZABlAF0AIAB8ACAAdABlAHgAdAAgAHwAIABMAGEAbgBnAHUAYQBnAGUALgAgAEkAZgAgAG8AbQBpAHQAdABlAGQAIAB0AGgAZQBuACAAbABvAGMAYQBsACAAbABhAG4AZwB1AGEAZwBlACAAcwBlAHQAIABpAG4AIABFAHgAYwBlAGw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VwBFAEUASwBEAEEAWQAoAFwAIgBTAGEAdAB1AHIAZABhAHkAXAAiACkAXABuAFIAZQB0AHUAcgBuAHMAOgAgADYAXABuAFwAbgBQAEEAUgBTAEUAXwBXAEUARQBLAEQAQQBZACgAXAAiAFQAaAB1AHIAcwBcACIAKQBcAG4AUgBlAHQAdQByAG4AcwA6ACAAIwBWAEEATABVAEUAIQBcAG4AXABuAFAAQQBSAFMARQBfAFcARQBFAEsARABBAFkAKABcACIAVgBlAG4AXAAiACwAIABcACIASQBUAFwAIgApAFwAbgBSAGUAdAB1AHIAbgBzADoAIAA1ACAAKABGAHIAaQBkAGEAeQAgAGkAbgAgAEkAdABhAGwAaQBhAG4AK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VwBFAEUASwBEAEEAWQAgAD0AIABMAEEATQBCAEQAQQAoAEUAeABwAHIAZQBzAHMAaQBvAG4ALAAgAFsATABhAG4AZwB1AGEAZwBlAEMAbwBkAGUAXQAsAFwAbgAgACAAIAAgAEwARQBUACgAXABuACAAIAAgACAAIAAgACAAIABfAGwAYQBuAGcAdQBhAGcAZQBJAEQALAAgAEYATgAuAEwAQQBOAEcAVQBBAEcARQBfAEkARAAoAEYATgAuAE4AVQBMAEwASQBGAFkAKABMAGEAbgBnAHUAYQBnAGUAQwBvAGQAZQApACkALABcAG4AXABuACAAIAAgACAAIAAgACAAIABmAG4AUABhAHIAcwBlAFcAZQBlAGsAZABhAHkARgByAG8AbQBUAGUAeAB0ACwAIABMAEEATQBCAEQAQQAoAF8AdABlAHgAdAAsAFwAbgAgACAAIAAgACAAIAAgACAAIAAgACAAIABMAEUAVAAoAFwAbgAgACAAIAAgACAAIAAgACAAIAAgACAAIAAgACAAIAAgAF8AbABvAG4AZwBXAGUAZQBrAGQAYQB5AEwAaQBzAHQALAAgAEMASABSAE8ATgBPAC4AVwBFAEUASwBEAEEAWQBfAE4AQQBNAEUAKABTAEUAUQBVAEUATgBDAEUAKAA3ACkALAAgAEYAQQBMAFMARQAsACAAXwBsAGEAbgBnAHUAYQBnAGUASQBEACkALABcAG4AIAAgACAAIAAgACAAIAAgACAAIAAgACAAIAAgACAAIABfAGwAVwBlAGUAawBkAGEAeQAsACAASQBGAE4AQQAoAFgATQBBAFQAQwBIACgAXwB0AGUAeAB0ACwAIABfAGwAbwBuAGcAVwBlAGUAawBkAGEAeQBMAGkAcwB0ACwAIAAwACkALAAgADAAKQAsAFwAbgAgACAAIAAgACAAIAAgACAAIAAgACAAIAAgACAAIAAgAEkARgAoAF8AbABXAGUAZQBrAGQAYQB5ACAAPgAgADAALAAgAF8AbABXAGUAZQBrAGQAYQB5ACwAXABuACAAIAAgACAAIAAgACAAIAAgACAAIAAgACAAIAAgACAAIAAgACAAIABMAEUAVAAoAFwAbgAgACAAIAAgACAAIAAgACAAIAAgACAAIAAgACAAIAAgACAAIAAgACAAIAAgACAAIABfAHMAaABvAHIAdABXAGUAZQBrAGQAYQB5AEwAaQBzAHQALAAgAEMASABSAE8ATgBPAC4AVwBFAEUASwBEAEEAWQBfAE4AQQBNAEUAKABTAEUAUQBVAEUATgBDAEUAKAA3ACkALAAgAFQAUgBVAEUALAAgAF8AbABhAG4AZwB1AGEAZwBlAEkARAApACwAXABuACAAIAAgACAAIAAgACAAIAAgACAAIAAgACAAIAAgACAAIAAgACAAIAAgACAAIAAgAF8AcwBXAGUAZQBrAGQAYQB5ACwAIABJAEYATgBBACgAWABNAEEAVABDAEgAKABfAHQAZQB4AHQALAAgAF8AcwBoAG8AcgB0AFcAZQBlAGsAZABhAHkATABpAHMAdAAsACAAMAApACwAIAAwACkALABcAG4AIAAgACAAIAAgACAAIAAgACAAIAAgACAAIAAgACAAIAAgACAAIAAgACAAIAAgACAASQBGACgAXwBzAFcAZQBlAGsAZABhAHkAIAA+ACAAMAAsACAAXwBzAFcAZQBlAGsAZABhAHkALAAgAHsAIwBWAEEATABVAEUAIQB9ACkAXABuACAAIAAgACAAIAAgACAAIAAgACAAIAAgACAAIAAgACAAIAAgACAAIAApAFwAbgAgACAAIAAgACAAIAAgACAAIAAgACAAIAAgACAAIAAgACkAXABuACAAIAAgACAAIAAgACAAIAAgACAAIAAgACkAXABuACAAIAAgACAAIAAgACAAIAApACwAXABuACAAIAAgACAAIAAgACAAIABcAG4AIAAgACAAIAAgACAAIAAgAGYAbgBQAGEAcgBzAGUAVwBlAGUAawBkAGEAeQAsACAATABBAE0AQgBEAEEAKABfAGUAeABwAHIALABcAG4AIAAgACAAIAAgACAAIAAgACAAIAAgACAASQBGACgASQBTAEUAUgBSAE8AUgAoAF8AZQB4AHAAcgApACwAIABfAGUAeABwAHIAIAAqACAAewAxAH0ALABcAG4AIAAgACAAIAAgACAAIAAgACAAIAAgACAAIAAgACAAIABJAEYAKABfAGUAeABwAHIAIAA9ACAAXAAiAFwAIgAsACAAXAAiAFwAIgAsAFwAbgAgACAAIAAgACAAIAAgACAAIAAgACAAIAAgACAAIAAgACAAIAAgACAALwAvACAAZABpAHMAYwBhAHIAZAAgAHQAaQBtAGUAIAB2AGEAbAB1AGUAcwBcAG4AIAAgACAAIAAgACAAIAAgACAAIAAgACAAIAAgACAAIAAgACAAIAAgAEkARgAoAEkARgBFAFIAUgBPAFIAKABGAEkATgBEACgAXAAiADoAXAAiACwAIABfAGUAeABwAHIAKQAsACAAMAApACAAPgAgADAALAAgAHsAIwBWAEEATABVAEUAIQB9ACwAXABuACAAIAAgACAAIAAgACAAIAAgACAAIAAgACAAIAAgACAAIAAgACAAIAAgACAAIAAgAEwARQBUACgAXABuACAAIAAgACAAIAAgACAAIAAgACAAIAAgACAAIAAgACAAIAAgACAAIAAgACAAIAAgACAAIAAgACAAXwBuAHUAbQBlAHIAaQBjAFYAYQBsACwAIABJAE4AVAAoAFYAQQBMAFUARQAoAF8AZQB4AHAAcgApACkALABcAG4AIAAgACAAIAAgACAAIAAgACAAIAAgACAAIAAgACAAIAAgACAAIAAgACAAIAAgACAAIAAgACAAIABJAEYAKABJAFMATgBVAE0AQgBFAFIAKABfAG4AdQBtAGUAcgBpAGMAVgBhAGwAKQAsAFwAbgAgACAAIAAgACAAIAAgACAAIAAgACAAIAAgACAAIAAgACAAIAAgACAAIAAgACAAIAAgACAAIAAgACAAIAAgACAASQBGACgAKABfAG4AdQBtAGUAcgBpAGMAVgBhAGwAIAA+AD0AIAAxACkAIAAqACAAKABfAG4AdQBtAGUAcgBpAGMAVgBhAGwAIAA8AD0AIAA3ACkALAAgAF8AbgB1AG0AZQByAGkAYwBWAGEAbAAsACAAewAjAE4AVQBNACEAfQApACwAXABuACAAIAAgACAAIAAgACAAIAAgACAAIAAgACAAIAAgACAAIAAgACAAIAAgACAAIAAgACAAIAAgACAAIAAgACAAIABMAEUAVAAoAFwAbgAgACAAIAAgACAAIAAgACAAIAAgACAAIAAgACAAIAAgACAAIAAgACAAIAAgACAAIAAgACAAIAAgACAAIAAgACAAIAAgACAAIABfAEkAUwBPAFcAZQBlAGsAZABhAHkALAAgAGYAbgBQAGEAcgBzAGUAVwBlAGUAawBkAGEAeQBGAHIAbwBtAFQAZQB4AHQAKABfAGUAeABwAHIAKQAsAFwAbgAgACAAIAAgACAAIAAgACAAIAAgACAAIAAgACAAIAAgACAAIAAgACAAIAAgACAAIAAgACAAIAAgACAAIAAgACAAIAAgACAAIABJAEYAKABJAFMATgBVAE0AQgBFAFIAKABfAEkAUwBPAFcAZQBlAGsAZABhAHkAKQAsACAAXwBJAFMATwBXAGUAZQBrAGQAYQB5ACwAIAB7ACMAVgBBAEwAVQBFACEAfQ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E0AQQBQACgARgBOAC4ATgBVAEwATABJAEYAWQAoAEUAeABwAHIAZQBzAHMAaQBvAG4AKQAsAFwAbgAgACAAIAAgACAAIAAgACAAIAAgACAAIABMAEEATQBCAEQAQQAoAF8AZQBsAGUAbQBlAG4AdAAsAFwAbgAgACAAIAAgACAAIAAgACAAIAAgACAAIAAgACAAIAAgAGYAbgBQAGEAcgBzAGUAVwBlAGUAawBkAGEAeQAoAF8AZQBsAGUAbQBlAG4Ad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wBFAEUASwBEAEEAWQBfAE4AQQBNAEUAXABuAFwAbgBSAGUAdAB1AHIAbgBzACAAbgBhAG0AZQAgAG8AZgAgAGEAbgAgAEkAUwBPACAAZABhAHkAIABvAGYAIAB3AGUAZQBrACAAbgB1AG0AYgBlAHIAIABhAHMAIAB0AGUAeAB0AC4AXABuAFwAbgBBAHIAcgBhAHkAIABjAG8AbQBwAGEAdABpAGIAbABlADoAIABJAFMATwBXAGUAZQBrAGQAYQB5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FcAZQBlAGsAZ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TwBXAGUAZQBrAGQAYQB5ACAAIAAgACAAIAB8ACAAaQBuAHQAZQBnAGUAcgAgAFsAMQAuAC4ANwBdACAAfAAgAEkAUwBPACAAZABhAHkAIABvAGYAIAB3AGUAZQBrACAAbgB1AG0AYgBlAHIAXABuAFsAUwBoAG8AcgB0AF0AIAAgACAAIAAgACAAIAAgAHwAIABzAHcAaQB0AGMAaAAgACAAIAAgACAAIAAgACAAIAB8ACAAUgBlAHQAdQByAG4AIABzAGgAbwByAHQAIABmAG8AcgBtAGEAdAAgAE0AbwBuAC4ALgBTAHUAbgBcAG4AWwBMAGEAbgBnAHUAYQBnAGUAQwBvAGQAZQBdACAAfAAgAHQAZQB4AHQAIAAgACAAIAAgACAAIAAgACAAIAAgAHwAIABMAGEAbgBnAHUAYQBnAGUALgAgAEkAZgAgAG8AbQBpAHQAdABlAGQAIAB0AGgAZQBuACAAbABvAGMAYQBsACAAbABhAG4AZwB1AGEAZwBlACAAcwBlAHQAIABpAG4AIABFAHgAYwBlAGw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wBFAEUASwBEAEEAWQBfAE4AQQBNAEUAIAA9ACAATABBAE0AQgBEAEEAKABJAFMATwBXAGUAZQBrAGQAYQB5ACwAIABbAFMAaABvAHIAdABdACwAIABbAEwAYQBuAGcAdQBhAGcAZQBDAG8AZABlAF0ALABcAG4AIAAgACAAIABMAEUAVAAoAFwAbgAgACAAIAAgACAAIAAgACAAXwB1AHMAZQBTAGgAbwByAHQALAAgAEYATgAuAEMATwBFAFIAQwBFACgAUwBoAG8AcgB0ACkALABcAG4AIAAgACAAIAAgACAAIAAgAF8AbABhAG4AZwB1AGEAZwBlAEkARAAsACAARgBOAC4ATABBAE4ARwBVAEEARwBFAF8ASQBEACgARgBOAC4ATgBVAEwATABJAEYAWQAoAEwAYQBuAGcAdQBhAGcAZQBDAG8AZABlACkAKQAsAFwAbgAgACAAIAAgACAAIAAgACAAXwBmAG0AdAAsACAASQBGACgAXwB1AHMAZQBTAGgAbwByAHQALAAgAFwAIgBkAGQAZABcACIALAAgAFwAIgBkAGQAZABkAFwAIgApACwAXABuACAAIAAgACAAIAAgACAAIABfAGkARgBtAHQALAAgAEkARgAoAF8AbABhAG4AZwB1AGEAZwBlAEkARAAgAD0AIABcACIAXAAiACwAIABfAGYAbQB0ACwAXABuACAAIAAgACAAIAAgACAAIAAgACAAIAAgAFwAIgBbACQALQBcACIAIAAmACAAXwBsAGEAbgBnAHUAYQBnAGUASQBEACAAJgAgAFwAIgBdAFwAIgAgACYAIABfAGYAbQB0AFwAbgAgACAAIAAgACAAIAAgACAAKQAsAFwAbgAgACAAIAAgACAAIAAgACAAXABuACAAIAAgACAAIAAgACAAIABmAG4AVwBlAGUAawBEAGEAeQBOAGEAbQBlACwAIABMAEEATQBCAEQAQQAoAF8AdwBkACwAXABuACAAIAAgACAAIAAgACAAIAAgACAAIAAgAEkARgAoAEkAUwBFAFIAUgBPAFIAKABfAHcAZAApACwAIABfAHcAZAAgACoAIAB7ADEAfQAsAFwAbgAgACAAIAAgACAAIAAgACAAIAAgACAAIAAgACAAIAAgAEkARgAoAF8AdwBkACAAPQAgAFwAIgBcACIALAAgAFwAIgBcACIALABcAG4AIAAgACAAIAAgACAAIAAgACAAIAAgACAAIAAgACAAIAAgACAAIAAgAEkARgAoAE4ATwBUACgASQBTAE4AVQBNAEIARQBSACgAXwB3AGQAKQApACwAIAB7ACMAVgBBAEwAVQBFACEAfQAsAFwAbgAgACAAIAAgACAAIAAgACAAIAAgACAAIAAgACAAIAAgACAAIAAgACAAIAAgACAAIABMAEUAVAAoAFwAbgAgACAAIAAgACAAIAAgACAAIAAgACAAIAAgACAAIAAgACAAIAAgACAAIAAgACAAIAAgACAAIAAgAF8AaQBzAG8ARABvAFcALAAgAE0ATwBEACgASQBOAFQAKABfAHcAZAApACAALQAgADEALAAgADcAKQAgACsAIAAxACwAXABuACAAIAAgACAAIAAgACAAIAAgACAAIAAgACAAIAAgACAAIAAgACAAIAAgACAAIAAgACAAIAAgACAAXwB5ADIAawByAGUAZgBEAGEAeQAsACAAMwA2ADUAMgA3ACAAKwAgAF8AaQBzAG8ARABvAFcALABcAG4AIAAgACAAIAAgACAAIAAgACAAIAAgACAAIAAgACAAIAAgACAAIAAgACAAIAAgACAAIAAgACAAIABUAEUAWABUACgAXwB5ADIAawByAGUAZgBEAGEAeQAsACAAXwBpAEYAbQB0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TQBBAFAAKABGAE4ALgBOAFUATABMAEkARgBZACgASQBTAE8AVwBlAGUAawBkAGEAeQApACwAXABuACAAIAAgACAAIAAgACAAIAAgACAAIAAgAEwAQQBNAEIARABBACgAXwBlAGwAZQBtAGUAbgB0ACwAXABuACAAIAAgACAAIAAgACAAIAAgACAAIAAgACAAIAAgACAAZgBuAFcAZQBlAGsARABhAHkATgBhAG0AZQAoAF8AZQBsAGUAbQBlAG4AdAApAFwAbgAgACAAIAAgACAAIAAgACAAIAAgACAAIAApAFwAbgAgACAAIAAgACAAIAAgACAAKQBcAG4AIAAgACAAIAApAFwAbgApADs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DAEEATABFAE4ARABBAFIAIABEAEEAVABF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gBBAEwASQBEAEEAVABFAF8AQwBBAEwARQBOAEQAQQBSAF8ARABBAFQARQBcAG4AXABuAFYAYQBsAGkAZABhAHQAZQAgAGEAIAB5AGUAYQByACwAIABtAG8AbgB0AGgAIABhAG4AZAAgAGQAYQB5ACAAcgBlAHAAcgBlAHMAZQBuAHQAYQB0AGkAbwBuACAAbwBmACAAYQAgAGQAYQB0AGUAIABpAG4AIABhACAAZwBpAHYAZQBuACAAYwBhAGwAZQBuAGQAYQByAC4AXABuAFwAbgBBAHIAcgBhAHkAIABjAG8AbQBwAGEAdABpAGIAbABlADoAIABEAGEAdABlAF8AWQBNAE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BDAEUAXABuACAAMgAgAHwAIABpAG4AdABlAGcAZQByACAAWwAxAC4ALgAxADIAXQAgAHwAIABNAG8AbgB0AGgAXABuACAAMwAgAHwAIABpAG4AdABlAGcAZQByACAAWwAxAC4ALgAzADEAXQAgAHwAIABE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E0ARAAgACAAIAAgACAAIAAgACAAIAB8ACAAYQByAHIAYQB5ACAAIAAgAEMAWwAxAC4ALgAzAF0AIAB8AFwAbgAgACAAIABZAGUAYQByAEMARQAgACAAIAAgACAAIAAgACAAfAAgAGkAbgB0AGUAZwBlAHIAIAAgACAAIAAgACAAIAAgACAAfAAgAFkAZQBhAHIAIABpAG4AIABDAG8AbQBtAG8AbgAgAEUAcgBhAC4AIABOAG8AdABlACAAdABoAGEAdAAgADEAIABCAEMAIAA9ACAAMAAgAEMARQAsACAAMgAgAEIAQwAgAD0AIAAtADEAIABDAEUALgAgAEMAYQBuACAAYgBlACAAZQBtAHAAdAB5AC4AXABuACAAIAAgAFsATQBvAG4AdABoAF0AIAAgACAAIAAgACAAIAB8ACAAaQBuAHQAZQBnAGUAcgAgAFsAMQAuAC4AMQAyAF0AIAB8ACAATQBvAG4AdABoACAAbwBmACAAeQBlAGEAcgAuACAAQwBhAG4AIABiAGUAIABlAG0AcAB0AHkALgBcAG4AIAAgACAAWwBEAGEAeQBdACAAIAAgACAAIAAgACAAIAAgAHwAIABkAGUAYwBpAG0AYQBsACAAWwAwAC4ALgAzADIAKQAgAHwAIABEAGEAeQAuACAAQwBhAG4AIABiAGUAIABlAG0AcAB0AHkALg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gBBAEwASQBEAEEAVABFAF8AQwBBAEwARQBOAEQAQQBSAF8ARABBAFQARQAgAD0AIABMAEEATQBCAEQAQQAoAEQAYQB0AGUAXwBZAE0ARAAsACAAWwBKAHUAbABpAGEAbgBDAGEAbABlAG4AZABhAHIAXQAsAFwAbgAgACAAIAAgAEwARQBUACgAXABuACAAIAAgACAAIAAgACAAIABfAGoAdQBsAGkAYQBuAEMAYQBsAGUAbgBkAGEAcgAsACAARgBOAC4AQwBPAEUAUgBDAEUAKABKAHUAbABpAGEAbgBDAGEAbABlAG4AZABhAHIAKQAgADwAPgAgADAALABcAG4AIAAgACAAIAAgACAAIAAgAFwAbgAgACAAIAAgACAAIAAgACAAZgBuAFYAYQBsAGkAZABhAHQAZQBEAGEAdABlACwAIABMAEEATQBCAEQAQQAoAF8AZABhAHQAZQBfAFkATQBEACwAXABuACAAIAAgACAAIAAgACAAIAAgACAAIAAgAEkARgAoAEMATwBMAFUATQBOAFMAKABfAGQAYQB0AGUAXwBZAE0ARAApACAAPgAgADMALAAgAHsAIwBDAEEATABDACEALAAgACMAQwBBAEwAQwAhACwAIAAjAEMAQQBMAEMAIQB9ACwAXABuACAAIAAgACAAIAAgACAAIAAgACAAIAAgACAAIAAgACAATABFAFQAKABcAG4AIAAgACAAIAAgACAAIAAgACAAIAAgACAAIAAgACAAIAAgACAAIAAgAF8AWQBNAEQALAAgAEUAWABQAEEATgBEACgAXwBkAGEAdABlAF8AWQBNAEQALAAgADEALAAgADMALAAgAFwAIgBcACIAKQAsAFwAbgAgACAAIAAgACAAIAAgACAAIAAgACAAIAAgACAAIAAgACAAIAAgACAASQBGACgAQQBSAFIAQQBZAFMALgBJAFMAXwBFAE0AUABUAFkAKABfAFkATQBEACkALAAgAHsAXAAiAFwAIgAsACAAXAAiAFwAIgAsACAAXAAiAFwAIgB9ACwAXABuACAAIAAgACAAIAAgACAAIAAgACAAIAAgACAAIAAgACAAIAAgACAAIAAgACAAIAAgAEwARQBUACgAXABuACAAIAAgACAAIAAgACAAIAAgACAAIAAgACAAIAAgACAAIAAgACAAIAAgACAAIAAgACAAIAAgACAAXwB5ACwAIABJAE4ARABFAFgAKABfAFkATQBEACwAIAAxACwAIAAxACkALABcAG4AIAAgACAAIAAgACAAIAAgACAAIAAgACAAIAAgACAAIAAgACAAIAAgACAAIAAgACAAIAAgACAAIABfAG0ALAAgAEkATgBEAEUAWAAoAF8AWQBNAEQALAAgADEALAAgADIAKQAsAFwAbgAgACAAIAAgACAAIAAgACAAIAAgACAAIAAgACAAIAAgACAAIAAgACAAIAAgACAAIAAgACAAIAAgAF8AZAAsACAASQBOAEQARQBYACgAXwBZAE0ARAAsACAAMQAsACAAMwApACwAXABuACAAIAAgACAAIAAgACAAIAAgACAAIAAgACAAIAAgACAAIAAgACAAIAAgACAAIAAgAFwAbgAgACAAIAAgACAAIAAgACAAIAAgACAAIAAgACAAIAAgACAAIAAgACAAIAAgACAAIAAgACAAIAAgAF8AeQBlAGEAcgAsACAASQBGACgASQBTAEUAUgBSAE8AUgAoAF8AeQApACwAIABfAHkAIAAqACAAewAxAH0ALABcAG4AIAAgACAAIAAgACAAIAAgACAAIAAgACAAIAAgACAAIAAgACAAIAAgACAAIAAgACAAIAAgACAAIAAgACAAIAAgAEkARgAoAF8AeQAgAD0AIABcACIAXAAiACwAIABcACIAXAAiACwAXABuACAAIAAgACAAIAAgACAAIAAgACAAIAAgACAAIAAgACAAIAAgACAAIAAgACAAIAAgACAAIAAgACAAIAAgACAAIAAgACAAIAAgAEkARgAoAE4ATwBUACgASQBTAE4AVQBNAEIARQBSACgAXwB5ACkAKQAsACAAewAjAFYAQQBMAFUARQAhAH0ALABcAG4AIAAgACAAIAAgACAAIAAgACAAIAAgACAAIAAgACAAIAAgACAAIAAgACAAIAAgACAAIAAgACAAIAAgACAAIAAgACAAIAAgACAAIAAgACAAIABJAEYAKABGAE4ALgBJAFMAXwBJAE4AVABFAEcARQBSACgAXwB5ACkALAAgAF8AeQAsACAAewAjAE4AVQBNACEAfQ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CwAXABuAFwAbgAgACAAIAAgACAAIAAgACAAIAAgACAAIAAgACAAIAAgACAAIAAgACAAIAAgACAAIAAgACAAIAAgAF8AZABhAHkALAAgAEkARgAoAEkAUwBFAFIAUgBPAFIAKABfAGQAKQAsACAAXwBkACAAKgAgAHsAMQB9ACwAXABuACAAIAAgACAAIAAgACAAIAAgACAAIAAgACAAIAAgACAAIAAgACAAIAAgACAAIAAgACAAIAAgACAAIAAgACAAIABJAEYAKABfAGQAIAA9ACAAXAAiAFwAIgAsACAAXAAiAFwAIgAsAFwAbgAgACAAIAAgACAAIAAgACAAIAAgACAAIAAgACAAIAAgACAAIAAgACAAIAAgACAAIAAgACAAIAAgACAAIAAgACAAIAAgACAAIABJAEYAKABOAE8AVAAoAEkAUwBOAFUATQBCAEUAUgAoAF8AZAApACkALAAgAHsAIwBWAEEATABVAEUAIQB9ACwAXABuACAAIAAgACAAIAAgACAAIAAgACAAIAAgACAAIAAgACAAIAAgACAAIAAgACAAIAAgACAAIAAgACAAIAAgACAAIAAgACAAIAAgACAAIAAgACAATABFAFQAKABcAG4AIAAgACAAIAAgACAAIAAgACAAIAAgACAAIAAgACAAIAAgACAAIAAgACAAIAAgACAAIAAgACAAIAAgACAAIAAgACAAIAAgACAAIAAgACAAIAAgACAAIAAgAF8AaQBEAGEAeQAsACAASQBOAFQAKABfAGQAKQAsAFwAbgAgACAAIAAgACAAIAAgACAAIAAgACAAIAAgACAAIAAgACAAIAAgACAAIAAgACAAIAAgACAAIAAgACAAIAAgACAAIAAgACAAIAAgACAAIAAgACAAIAAgACAASQBGACgAXwBpAEQAYQB5ACAAPAAgADEALAAgAHsAIwBOAFUATQAhAH0ALABcAG4AIAAgACAAIAAgACAAIAAgACAAIAAgACAAIAAgACAAIAAgACAAIAAgACAAIAAgACAAIAAgACAAIAAgACAAIAAgACAAIAAgACAAIAAgACAAIAAgACAAIAAgACAAIAAgACAASQBGACgASQBTAE4AVQBNAEIARQBSACgAXwBtACkALABcAG4AIAAgACAAIA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CAAIAAgACAAXwBtAGEAeABEAGEAeQBzAEkAbgBNAG8AbgB0AGgALAAgAEkARgAoAEkAUwBOAFUATQBCAEUAUgAoAF8AeQBlAGEAcgApACwAXABuACAAIAAgACAAIAAgACAAIAAgACAAIAAgACAAIAAgACAAIAAgACAAIAAgACAAIAAgACAAIAAgACAAIAAgACAAIAAgACAAIAAgACAAIAAgACAAIAAgACAAIAAgACAAIAAgACAAIAAgACAAIAAgACAAIAAgACAAIAAgAEMASABSAE8ATgBPAC4ARABBAFkAUwBfAEkATgBfAE0ATwBOAFQASAAoAEkATgBUACgAXwBtACkALAAgAF8AeQBlAGEAcgAsACAAXwBqAHUAbABpAGEAbgBDAGEAbABlAG4AZABhAHIAKQAsAFwAbgAgACAAIAAgACAAIAAgACAAIAAgACAAIAAgACAAIAAgACAAIAAgACAAIAAgACAAIAAgACAAIAAgACAAIAAgACAAIAAgACAAIAAgACAAIAAgACAAIAAgACAAIAAgACAAIAAgACAAIAAgACAAIAAgACAAIAAgACAAIABDAEgAUgBPAE4ATwAuAEQAQQBZAFMAXwBJAE4AXwBNAE8ATgBUAEgAKABJAE4AVAAoAF8AbQApACwAIAAyADAAMAAwACwAIABfAGoAdQBsAGkAYQBuAEMAYQBsAGUAbgBkAGEAcgApAFwAbgAgACAAIAAgACAAIAAgACAAIAAgACAAIAAgACAAIAAgACAAIAAgACAAIAAgACAAIAAgACAAIAAgACAAIAAgACAAIAAgACAAIAAgACAAIAAgACAAIAAgACAAIAAgACAAIAAgACAAIAAgACAAIAAgACAAKQAsAFwAbgAgACAAIAAgACAAIAAgACAAIAAgACAAIAAgACAAIAAgACAAIAAgACAAIAAgACAAIAAgACAAIAAgACAAIAAgACAAIAAgACAAIAAgACAAIAAgACAAIAAgACAAIAAgACAAIAAgACAAIAAgACAAIAAgACAASQBGACgAXwBpAEQAYQB5ACAAPAA9ACAAXwBtAGEAeABEAGEAeQBzAEkAbgBNAG8AbgB0AGgALAAgAF8AaQBEAGEAeQAsACAAewAjAE4AVQBNACEAfQApAFwAbgAgACAAIAAgACAAIAAgACAAIAAgACAAIAAgACAAIAAgACAAIAAgACAAIAAgACAAIAAgACAAIAAgACAAIAAgACAAIAAgACAAIAAgACAAIAAgACAAIAAgACAAIAAgACAAIAAgACAAIAAgACkALABcAG4AIAAgACAAIAAgACAAIAAgACAAIAAgACAAIAAgACAAIAAgACAAIAAgACAAIAAgACAAIAAgACAAIAAgACAAIAAgACAAIAAgACAAIAAgACAAIAAgACAAIAAgACAAIAAgACAAIAAgACAAIABJAEYAKABfAGkARABhAHkAIAA8AD0AIAAzADEALAAgAF8AaQBEAGEAeQAsACAAewAjAE4AVQBNACEAfQApAFwAbgAgACAAIAAgACAAIAAgACAAIAAgACAAIAAgACAAIAAgACAAIAAgACAAIAAgACAAIAAgACAAIAAgACAAIAAgACAAIAAgACAAIAAgACAAIAAgACAAIAAgACAAIAAgACAAIAAp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CwAXABuACAAIAAgACAAIAAgACAAIAAgACAAIAAgACAAIAAgACAAIAAgACAAIAAgACAAIAAgACAAIAAgACAAXABuACAAIAAgACAAIAAgACAAIAAgACAAIAAgACAAIAAgACAAIAAgACAAIAAgACAAIAAgACAAIAAgACAAXwBtAG8AbgB0AGgALAAgAEkARgAoAEkAUwBFAFIAUgBPAFIAKABfAG0AKQAsACAAXwBtACAAKgAgAHsAMQB9ACwAXABuACAAIAAgACAAIAAgACAAIAAgACAAIAAgACAAIAAgACAAIAAgACAAIAAgACAAIAAgACAAIAAgACAAIAAgACAAIABJAEYAKABfAG0AIAA9ACAAXAAiAFwAIgAsAFwAbgAgACAAIAAgACAAIAAgACAAIAAgACAAIAAgACAAIAAgACAAIAAgACAAIAAgACAAIAAgACAAIAAgACAAIAAgACAAIAAgACAAIABJAEYAKABGAE4ALgBJAFMAXwBFAE0AUABUAFkAKABfAGQAYQB5ACkALAAgAFwAIgBcACIALABcAG4AIAAgACAAIAAgACAAIAAgACAAIAAgACAAIAAgACAAIAAgACAAIAAgACAAIAAgACAAIAAgACAAIAAgACAAIAAgACAAIAAgACAAIAAgACAAIABJAEYAKABGAE4ALgBJAFMAXwBFAE0AUABUAFkAKABfAHkAZQBhAHIAKQAsACAAXAAiAFwAIgAsACAAewAjAFYAQQBMAFUARQAhAH0AKQBcAG4AIAAgACAAIAAgACAAIAAgACAAIAAgACAAIAAgACAAIAAgACAAIAAgACAAIAAgACAAIAAgACAAIAAgACAAIAAgACAAIAAgACAAKQAsAFwAbgAgACAAIAAgACAAIAAgACAAIAAgACAAIAAgACAAIAAgACAAIAAgACAAIAAgACAAIAAgACAAIAAgACAAIAAgACAAIAAgACAAIABJAEYAKABOAE8AVAAoAEkAUwBOAFUATQBCAEUAUgAoAF8AbQApACkALAAgAHsAIwBWAEEATABVAEUAIQB9ACwAXABuACAAIAAgACAAIAAgACAAIAAgACAAIAAgACAAIAAgACAAIAAgACAAIAAgACAAIAAgACAAIAAgACAAIAAgACAAIAAgACAAIAAgACAAIAAgACAASQBGACgATgBPAFQAKABGAE4ALgBJAFMAXwBJAE4AVABFAEcARQBSACgAXwBtACkAKQAsACAAewAjAE4AVQBNACEAfQAsAFwAbgAgACAAIAAgACAAIAAgACAAIAAgACAAIAAgACAAIAAgACAAIAAgACAAIAAgACAAIAAgACAAIAAgACAAIAAgACAAIAAgACAAIAAgACAAIAAgACAAIAAgACAASQBGACgAKABfAG0AIAA+AD0AIAAxACkAIAAqACAAKABfAG0AIAA8AD0AIAAxADIAKQAsACAAXwBtACwAIAB7ACMATgBVAE0AIQB9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AsAFwAbgBcAG4AIAAgACAAIAAgACAAIAAgACAAIAAgACAAIAAgACAAIAAgACAAIAAgACAAIAAgACAAIAAgACAAIABIAFMAVABBAEMASwAoAF8AeQBlAGEAcgAsACAAXwBtAG8AbgB0AGgALAAgAF8AZABhAHk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GQAYQB0AGUAXwBZAE0ARAAsACAARgBOAC4ATgBVAEwATABJAEYAWQAoAEQAYQB0AGUAXwBZAE0ARAApACwAXABuACAAIAAgACAAIAAgACAAIABfAHIAbwB3AEMAbwB1AG4AdAAsACAAUgBPAFcAUwAoAF8AZABhAHQAZQBfAFkATQBE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FYAYQBsAGkAZABhAHQAZQBEAGEAdABlACgASQBOAEQARQBYACgAXwBkAGEAdABlAF8AWQBNAEQALAAgAF8AYwB1AHIAcgAsACkAKQBcAG4AIAAgACAAIAAgACAAIAAgACAAIAAgACAAIAAgACAAIAApAFwAbgAgACAAIAAgACAAIAAgACAAIAAgACAAIAApAFwAbgAgACAAIAAgACAAIAAgACAAKQAs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FYAQQBMAEkARABfAEMAQQBMAEUATgBEAEEAUgBfAEQAQQBUAEUAXABuAFwAbgBUAGUAcwB0AHMAIABpAGYAIABhACAAeQBlAGEAcgAsACAAbQBvAG4AdABoACwAIABhAG4AZAAgAGQAYQB5ACAAcgBlAHAAcgBlAHMAZQBuAHQAYQB0AGkAbwBuACAAbwBmACAAYQAgAGQAYQB0AGUAIABpAHMAIAB2AGEAbABpAGQAIABmAG8AcgAgAHQAaABlACAAcwBwAGUAYwBpAGYAaQBlAGQAIABjAGEAbABlAG4AZABhAHIALgBcAG4AXABuAEEAcgByAGEAeQAgAGMAbwBtAHAAYQB0AGkAYgBsAGUAOgAgAEQAYQB0AGUAXwBZAE0ARA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E0ARAAgACAAIAAgACAAIAAgACAAIAB8ACAAYQByAHIAYQB5ACAAIAAgAEMAWwAxAC4ALgAzAF0AIAB8AFwAbgAgACAAIABZAGUAYQByAEMARQAgACAAIAAgACAAIAAgACAAfAAgAGkAbgB0AGUAZwBlAHIAIAAgACAAIAAgACAAIAAgACAAfAAgAFkAZQBhAHIAIABpAG4AIABDAG8AbQBtAG8AbgAgAEUAcgBhAC4AIABOAG8AdABlACAAdABoAGEAdAAgADEAIABCAEMAIAA9ACAAMAAgAEMARQAsACAAMgAgAEIAQwAgAD0AIAAtADEAIABDAEUALgAgAEMAYQBuACAAYgBlACAAZQBtAHAAdAB5AC4AXABuACAAIAAgAFsATQBvAG4AdABoAF0AIAAgACAAIAAgACAAIAB8ACAAaQBuAHQAZQBnAGUAcgAgAFsAMQAuAC4AMQAyAF0AIAB8ACAATQBvAG4AdABoACAAbwBmACAAeQBlAGEAcgAuACAAQwBhAG4AIABiAGUAIABlAG0AcAB0AHkALgBcAG4AIAAgACAAWwBEAGEAeQBdACAAIAAgACAAIAAgACAAIAAgAHwAIABkAGUAYwBpAG0AYQBsACAAWwAwAC4ALgAzADIAKQAgAHwAIABEAGEAeQAuACAAQwBhAG4AIABiAGUAIABlAG0AcAB0AHkALgBcAG4AWwBBAGwAbABvAHcAUABhAHIAdABpAGEAbABdACAAIAAgAHwAIABzAHcAaQB0AGMAaAAgACAAIAAgACAAIAAgACAAIAAgAHwAIABBAGMAYwBlAHAAdAAgAHAAYQByAHQAaQBhAGwAbAB5ACAAZQB4AHAAcgBlAHMAcwBlAGQAIABkAGEAdABlAC4AIABEAGUAZgBhAHUAbAB0ACAAdABlAHMAdABzACAAZgBvAHIAIABhACAAZgB1AGwAbAB5ACAAZQB4AHAAcgBlAHMAcwBlAGQAIABkAGEAdABlAC4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FYAQQBMAEkARABfAEMAQQBMAEUATgBEAEEAUgBfAEQAQQBUAEUAIAA9ACAATABBAE0AQgBEAEEAKABEAGEAdABlAF8AWQBNAEQALAAgAFsAQQBsAGwAbwB3AFAAYQByAHQAaQBhAGwAXQAsACAAWwBKAHUAbABpAGEAbgBDAGEAbABlAG4AZABhAHIAXQAsAFwAbgAgACAAIAAgAEwARQBUACgAXABuACAAIAAgACAAIAAgACAAIABfAGEAbABsAG8AdwBQAGEAcgB0AGkAYQBsACwAIABGAE4ALgBDAE8ARQBSAEMARQAoAEEAbABsAG8AdwBQAGEAcgB0AGkAYQBsACkAIAA8AD4AIAAwACwAXABuACAAIAAgACAAIAAgACAAIABfAGoAdQBsAGkAYQBuAEMAYQBsAGUAbgBkAGEAcgAsACAARgBOAC4AQwBPAEUAUgBDAEUAKABKAHUAbABpAGEAbgBDAGEAbABlAG4AZABhAHIAKQAgADwAPgAgADAALABcAG4AIAAgACAAIAAgACAAIAAgAFwAbgAgACAAIAAgACAAIAAgACAAXwBkAGEAdABlAF8AWQBNAEQALAAgAEYATgAuAE4AVQBMAEwASQBGAFkAKABEAGEAdABlAF8AWQBNAEQAKQAsAFwAbgAgACAAIAAgACAAIAAgACAAQgBZAFIATwBXACgAXwBkAGEAdABlAF8AWQBNAEQALABcAG4AIAAgACAAIAAgACAAIAAgACAAIAAgACAATABBAE0AQgBEAEEAKABfAHIAbwB3ACwAXABuACAAIAAgACAAIAAgACAAIAAgACAAIAAgACAAIAAgACAATABFAFQAKABcAG4AIAAgACAAIAAgACAAIAAgACAAIAAgACAAIAAgACAAIAAgACAAIAAgAF8AdgBhAGwAaQBkAGEAdABlAEQAYQB0AGUALAAgAEMASABSAE8ATgBPAC4AVgBBAEwASQBEAEEAVABFAF8AQwBBAEwARQBOAEQAQQBSAF8ARABBAFQARQAoAF8AcgBvAHcALAAgAF8AagB1AGwAaQBhAG4AQwBhAGwAZQBuAGQAYQByACkALABcAG4AIAAgACAAIAAgACAAIAAgACAAIAAgACAAIAAgACAAIAAgACAAIAAgAEkARgAoAEEAUgBSAEEAWQBTAC4ASQBTAF8ARQBNAFAAVABZACgAXwB2AGEAbABpAGQAYQB0AGUARABhAHQAZQApACwAIABGAEEATABTAEUALABcAG4AIAAgACAAIAAgACAAIAAgACAAIAAgACAAIAAgACAAIAAgACAAIAAgACAAIAAgACAASQBGACgAXwBhAGwAbABvAHcAUABhAHIAdABpAGEAbAAsAFwAbgAgACAAIAAgACAAIAAgACAAIAAgACAAIAAgACAAIAAgACAAIAAgACAAIAAgACAAIAAgACAAIAAgAE4ATwBUACgAQQBSAFIAQQBZAFMALgBIAEEAUwBfAEUAUgBSAE8AUgAoAF8AdgBhAGwAaQBkAGEAdABlAEQAYQB0AGUAKQApACwAXABuACAAIAAgACAAIAAgACAAIAAgACAAIAAgACAAIAAgACAAIAAgACAAIAAgACAAIAAgACAAIAAgACAAQQBSAFIAQQBZAFMALgBJAFMAXwBOAFUATQBFAFIASQBDACgAXwB2AGEAbABpAGQAYQB0AGUARABhAHQAZQ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FAFMATwBMAFYARQBfAEMAQQBMAEUATgBEAEEAUgBfAEQAQQBUAEUAXABuAFwAbgBSAGUAcwBvAGwAdgBlAHMAIAB0AGgAZQAgAGQAYQB0AGUAIAB3AGgAZQByAGUAIABtAG8AbgB0AGgAIABhAG4AZAAgAGQAYQB5ACAAdgBhAGwAdQBlAHMAIABtAGEAeQAgAGUAeABjAGUAZQBkACAAdABoAGUAaQByACAAdgBhAGwAaQBkACAAcgBhAG4AZwBlAC4AXABuAFwAbgBBAHIAcgBhAHkAIABjAG8AbQBwAGEAdABpAGIAbABlADoAIABEAGEAdABlAF8AWQBNAE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AgAGkAbgAgAEMAbwBtAG0AbwBuACAARQByAGEALgAgAE4AbwB0AGUAIAB0AGgAYQB0ACAAMQAgAEIAQwAgAD0AIAAwACAAQwBFACwAIAAyACAAQgBDACAAPQAgAC0AMQAgAEMARQBcAG4AIAAyACAAfAAgAGkAbgB0AGUAZwBlAHIAIABbADEALgAuADEAMgBdACAAfAAgAE0AbwBuAHQAaABcAG4AIAAzACAAfAAgAGkAbgB0AGUAZwBlAHIAIABbADEALgAuADMAMQBdACAAfAAgAEQAYQB5ACAAbwBmACAAbQBvAG4AdABo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fAFkATQBEACAAIAAgACAAIAAgACAAIAAgAHwAIABhAHIAcgBhAHkAIAAgACAAQwBbADEALgAuADMAXQAgACAAfABcAG4AIAAgACAAWQBlAGEAcgBDAEUAIAAgACAAIAAgACAAIAAgAHwAIABpAG4AdABlAGcAZQByACAAIAAgACAAIAAgACAAIAAgACAAfAAgAFkAZQBhAHIAIABpAG4AIABDAG8AbQBtAG8AbgAgAEUAcgBhAC4AIABOAG8AdABlACAAdABoAGEAdAAgADEAIABCAEMAIAA9ACAAMAAgAEMARQAsACAAMgAgAEIAQwAgAD0AIAAtADEAIABDAEUAXABuACAAIAAgAFsATQBvAG4AdABoAF0AIAAgACAAIAAgACAAIAB8ACAAaQBuAHQAZQBnAGUAcgAgACAAIAAgACAAIAAgACAAIAAgAHwAIABNAG8AbgB0AGgAIABvAGYAIAB5AGUAYQByAC4AIABDAGEAbgAgAGIAZQAgAGUAbQBwAHQAeQAuAFwAbgAgACAAIABbAEQAYQB5AF0AIAAgACAAIAAgACAAIAAgACAAfAAgAGQAZQBjAGkAbQBhAGwAIAAgACAAIAAgACAAIAAgACAAIAB8ACAARABhAHkALgAgAEMAYQBuACAAYgBlACAAZQBtAHAAdAB5AC4AXABuAFsASgB1AGwAaQBhAG4AQwBhAGwAZQBuAGQAYQByAF0AIAB8ACAAcwB3AGkAdABjAGgAI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SAEUAUwBPAEwAVgBFAF8AQwBBAEwARQBOAEQAQQBSAF8ARABBAFQARQAgAD0AIABMAEEATQBCAEQAQQAoAEQAYQB0AGUAXwBZAE0ARAAsACAAWwBKAHUAbABpAGEAbgBDAGEAbABlAG4AZABhAHIAXQAsAFwAbgAgACAAIAAgAEwARQBUACgAXABuACAAIAAgACAAIAAgACAAIABfAGoAdQBsAGkAYQBuAEMAYQBsAGUAbgBkAGEAcgAsACAARgBOAC4AQwBPAEUAUgBDAEUAKABKAHUAbABpAGEAbgBDAGEAbABlAG4AZABhAHIAKQAgADwAPgAgADAALABcAG4AIAAgACAAIAAgACAAIABcAG4AIAAgACAAIAAgACAAIAAgAGYAbgBSAGUAcwBvAGwAdgBlAEQAYQB0AGUALAAgAEwAQQBNAEIARABBACgAXwBkAGEAdABlAF8AWQBNAEQALABcAG4AIAAgACAAIAAgACAAIAAgACAAIAAgACAASQBGACgAQwBPAEwAVQBNAE4AUwAoAF8AZABhAHQAZQBfAFkATQBEACkAIAA+ACAAMwAsACAAewAjAEMAQQBMAEMAIQAsACAAIwBDAEEATABDACEALAAgACMAQwBBAEwAQwAhAH0ALABcAG4AIAAgACAAIAAgACAAIAAgACAAIAAgACAAIAAgACAAIABJAEYAKABBAFIAUgBBAFkAUwAuAEkAUwBfAEUATQBQAFQAWQAoAF8AZABhAHQAZQBfAFkATQBEACkALAAgAHsAXAAiAFwAIgAsACAAXAAiAFwAIgAsACAAXAAiAFwAIgB9ACwAXABuACAAIAAgACAAIAAgACAAIAAgACAAIAAgACAAIAAgACAAIAAgACAAIABMAEUAVAAoAFwAbgAgACAAIAAgACAAIAAgACAAIAAgACAAIAAgACAAIAAgACAAIAAgACAAIAAgACAAIABfAFkATQBEACwAIABFAFgAUABBAE4ARAAoAF8AZABhAHQAZQBfAFkATQBEACwAIAAxACwAIAAzACwAIABcACIAXAAiACkALABcAG4AIAAgACAAIAAgACAAIAAgACAAIAAgACAAIAAgACAAIAAgACAAIAAgACAAIAAgACAAXwB5ACwAIABJAE4ARABFAFgAKABfAFkATQBEACwAIAAxACwAIAAxACkALABcAG4AIAAgACAAIAAgACAAIAAgACAAIAAgACAAIAAgACAAIAAgACAAIAAgACAAIAAgACAAXwBtACwAIABJAE4ARABFAFgAKABfAFkATQBEACwAIAAxACwAIAAyACkALABcAG4AIAAgACAAIAAgACAAIAAgACAAIAAgACAAIAAgACAAIAAgACAAIAAgACAAIAAgACAAXwBkACwAIABJAE4ARABFAFgAKABfAFkATQBEACwAIAAxACwAIAAzACkALABcAG4AIAAgACAAIAAgACAAIAAgACAAIAAgACAAIAAgACAAIAAgACAAIAAgACAAIAAgACAAXABuACAAIAAgACAAIAAgACAAIAAgACAAIAAgACAAIAAgACAAIAAgACAAIAAgACAAIAAgAF8AeQBlAGEAcgAsACAASQBGACgASQBTAEUAUgBSAE8AUgAoAF8AeQApACwAIABfAHkALABcAG4AIAAgACAAIAAgACAAIAAgACAAIAAgACAAIAAgACAAIAAgACAAIAAgACAAIAAgACAAIAAgACAAIABJAEYAKABGAE4ALgBJAFMAXwBJAE4AVABFAEcARQBSACgAXwB5ACkALAAgAF8AeQAsAFwAbgAgACAAIAAgACAAIAAgACAAIAAgACAAIAAgACAAIAAgACAAIAAgACAAIAAgACAAIAAgACAAIAAgACAAIAAgACAASQBGACgASQBTAE4AVQBNAEIARQBSACgAXwB5ACkALAAgAHsAIwBOAFUATQAhAH0ALAAgAHsAIwBWAEEATABVAEUAIQB9ACkAXABuACAAIAAgACAAIAAgACAAIAAgACAAIAAgACAAIAAgACAAIAAgACAAIAAgACAAIAAgACAAIAAgACAAKQBcAG4AIAAgACAAIAAgACAAIAAgACAAIAAgACAAIAAgACAAIAAgACAAIAAgACAAIAAgACAAKQAsAFwAbgBcAG4AIAAgACAAIAAgACAAIAAgACAAIAAgACAAIAAgACAAIAAgACAAIAAgACAAIAAgACAAXwBtAG8AbgB0AGgALAAgAEkARgAoAEkAUwBFAFIAUgBPAFIAKABfAG0AKQAsACAAXwBtACwAXABuACAAIAAgACAAIAAgACAAIAAgACAAIAAgACAAIAAgACAAIAAgACAAIAAgACAAIAAgACAAIAAgACAASQBGACgAXwBtACAAPQAgAFwAIgBcACIALAAgADEALABcAG4AIAAgACAAIAAgACAAIAAgACAAIAAgACAAIAAgACAAIAAgACAAIAAgACAAIAAgACAAIAAgACAAIAAgACAAIAAgAEkARgAoAEYATgAuAEkAUwBfAEkATgBUAEUARwBFAFIAKABfAG0AKQAsACAAXwBtACwAIABcAG4AIAAgACAAIAAgACAAIAAgACAAIAAgACAAIAAgACAAIAAgACAAIAAgACAAIAAgACAAIAAgACAAIAAgACAAIAAgACAAIAAgACAASQBGACgASQBTAE4AVQBNAEIARQBSACgAXwBtACkALAAgAHsAIwBOAFUATQAhAH0ALAAgAHsAIwBWAEEATABVAEUAIQB9ACkAXABuACAAIAAgACAAIAAgACAAIAAgACAAIAAgACAAIAAgACAAIAAgACAAIAAgACAAIAAgACAAIAAgACAAIAAgACAAIAApAFwAbgAgACAAIAAgACAAIAAgACAAIAAgACAAIAAgACAAIAAgACAAIAAgACAAIAAgACAAIAAgACAAIAAgACkAXABuACAAIAAgACAAIAAgACAAIAAgACAAIAAgACAAIAAgACAAIAAgACAAIAAgACAAIAAgACkALABcAG4AXABuACAAIAAgACAAIAAgACAAIAAgACAAIAAgACAAIAAgACAAIAAgACAAIAAgACAAIAAgAF8AZABhAHkALAAgAEkARgAoAEkAUwBFAFIAUgBPAFIAKABfAGQAKQAsACAAXwBkACwAXABuACAAIAAgACAAIAAgACAAIAAgACAAIAAgACAAIAAgACAAIAAgACAAIAAgACAAIAAgACAAIAAgACAASQBGACgAXwBkACAAPQAgAFwAIgBcACIALAAgADEALABcAG4AIAAgACAAIAAgACAAIAAgACAAIAAgACAAIAAgACAAIAAgACAAIAAgACAAIAAgACAAIAAgACAAIAAgACAAIAAgAEkARgAoAEkAUwBOAFUATQBCAEUAUgAoAF8AZAApACwAIABJAE4AVAAoAF8AZAApACwAIAB7ACMAVgBBAEwAVQBFACEAfQApAFwAbgAgACAAIAAgACAAIAAgACAAIAAgACAAIAAgACAAIAAgACAAIAAgACAAIAAgACAAIAAgACAAIAAgACkAXABuACAAIAAgACAAIAAgACAAIAAgACAAIAAgACAAIAAgACAAIAAgACAAIAAgACAAIAAgACkALABcAG4AIAAgACAAIAAgACAAIAAgACAAIAAgACAAIAAgACAAIAAgACAAIAAgACAAIAAgACAAXABuACAAIAAgACAAIAAgACAAIAAgACAAIAAgACAAIAAgACAAIAAgACAAIAAgACAAIAAgAEkARgAoAEkAUwBFAFIAUgBPAFIAKABfAHkAZQBhAHIAKQAsACAAXwB5AGUAYQByACAAKgAgAHsAMQAsACAAMgAsACAAMwB9ACwAXABuACAAIAAgACAAIAAgACAAIAAgACAAIAAgACAAIAAgACAAIAAgACAAIAAgACAAIAAgACAAIAAgACAASQBGACgASQBTAEUAUgBSAE8AUgAoAF8AbQBvAG4AdABoACkALAAgAF8AbQBvAG4AdABoACAAKgAgAHsAMQAsACAAMgAsACAAMwB9ACwAXABuACAAIAAgACAAIAAgACAAIAAgACAAIAAgACAAIAAgACAAIAAgACAAIAAgACAAIAAgACAAIAAgACAAIAAgACAAIABJAEYAKABJAFMARQBSAFIATwBSACgAXwBkAGEAeQApACwAIABfAGQAYQB5ACAAKgAgAHsAMQAsACAAMgAsACAAMwB9ACwAXABuACAAIAAgACAAIAAgACAAIAAgACAAIAAgACAAIAAgACAAIAAgACAAIAAgACAAIAAgACAAIAAgACAAIAAgACAAIAAgACAAIAAgAEwARQBUACgAXABuACAAIAAgACAAIAAgACAAIAAgACAAIAAgACAAIAAgACAAIAAgACAAIAAgACAAIAAgACAAIAAgACAAIAAgACAAIAAgACAAIAAgACAAIAAgACAAXwByAGUAcwBvAGwAdgBlAFkAZQBhAHIALAAgAF8AeQBlAGEAcgAgACsAIABJAE4AVAAoACgAXwBtAG8AbgB0AGgAIAAtACAAMQApACAALwAgADEAMgApACwAXABuACAAIAAgACAAIAAgACAAIAAgACAAIAAgACAAIAAgACAAIAAgACAAIAAgACAAIAAgACAAIAAgACAAIAAgACAAIAAgACAAIAAgACAAIAAgACAAXwByAGUAcwBvAGwAdgBlAE0AbwBuAHQAaAAsACAATQBPAEQAKAAoAF8AbQBvAG4AdABoACAALQAgADEAKQAsACAAMQAyACkAIAArACAAMQAsAFwAbgAgACAAIAAgACAAIAAgACAAIAAgACAAIAAgACAAIAAgACAAIAAgACAAIAAgACAAIAAgACAAIAAgACAAIAAgACAAIAAgACAAIAAgACAAIAAgAF8AZABhAHkAcwBJAG4ATQBvAG4AdABoACwAIABDAEgAUgBPAE4ATwAuAEQAQQBZAFMAXwBJAE4AXwBNAE8ATgBUAEgAKABfAHIAZQBzAG8AbAB2AGUATQBvAG4AdABoACwAIABfAHIAZQBzAG8AbAB2AGUAWQBlAGEAcgAsACAAXwBqAHUAbABpAGEAbgBDAGEAbABlAG4AZABhAHIAKQAsAFwAbgAgACAAIAAgACAAIAAgACAAIAAgACAAIAAgACAAIAAgACAAIAAgACAAIAAgACAAIAAgACAAIAAgACAAIAAgACAAIAAgACAAIAAgACAAIAAgAF8AdgBhAGwAaQBkAEQAYQB5ACwAIAAoAF8AZABhAHkAIAA+AD0AIAAxACkAIAAqACAAKABfAGQAYQB5ACAAPAA9ACAAXwBkAGEAeQBzAEkAbgBNAG8AbgB0AGgAKQAsAFwAbgAgACAAIAAgACAAIAAgACAAIAAgACAAIAAgACAAIAAgACAAIAAgACAAIAAgACAAIAAgACAAIAAgACAAIAAgACAAIAAgACAAIAAgACAAIAAgAEkARgAoAF8AdgBhAGwAaQBkAEQAYQB5ACwAIABIAFMAVABBAEMASwAoAF8AcgBlAHMAbwBsAHYAZQBZAGUAYQByACwAIABfAHIAZQBzAG8AbAB2AGUATQBvAG4AdABoACwAIABfAGQAYQB5ACkALABcAG4AIAAgACAAIAAgACAAIAAgACAAIAAgACAAIAAgACAAIAAgACAAIAAgACAAIAAgACAAIAAgACAAIAAgACAAIAAgACAAIAAgACAAIAAgACAAIAAgACAAIAAgAEwARQBUACgAXABuACAAIAAgACAAIAAgACAAIAAgACAAIAAgACAAIAAgACAAIAAgACAAIAAgACAAIAAgACAAIAAgACAAIAAgACAAIAAgACAAIAAgACAAIAAgACAAIAAgACAAIAAgACAAIAAgAF8ATQBKAEQAMQAsACAAQwBIAFIATwBOAE8ALgBNAEoARABOACgASABTAFQAQQBDAEsAKABfAHIAZQBzAG8AbAB2AGUAWQBlAGEAcgAsACAAXwByAGUAcwBvAGwAdgBlAE0AbwBuAHQAaAAsACAAMQApACwAIABfAGoAdQBsAGkAYQBuAEMAYQBsAGUAbgBkAGEAcgApACwAXABuACAAIAAgACAAIAAgACAAIAAgACAAIAAgACAAIAAgACAAIAAgACAAIAAgACAAIAAgACAAIAAgACAAIAAgACAAIAAgACAAIAAgACAAIAAgACAAIAAgACAAIAAgACAAIAAgAF8AcgBlAHMAbwBsAHYAZQBNAEoARAAsACAAXwBNAEoARAAxACAALQAgADEAIAArACAAXwBkAGEAeQAsAFwAbgAgACAAIAAgACAAIAAgACAAIAAgACAAIAAgACAAIAAgACAAIAAgACAAIAAgACAAIAAgACAAIAAgACAAIAAgACAAIAAgACAAIAAgACAAIAAgACAAIAAgACAAIAAgACAAIABDAEgAUgBPAE4ATwAuAE0ASgBEAE4AXwBUAE8AXwBDAEEATABFAE4ARABBAFIAXwBEAEEAVABFACgAXwByAGUAcwBvAGwAdgBlAE0ASgBEACwAIABfAGoAdQBsAGkAYQBuAEMAYQBsAGUAbgBkAGEAcgAp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XABuACAAIAAgACAAIAAgACAAIABfAGQAYQB0AGUAXwBZAE0ARAAsACAARgBOAC4ATgBVAEwATABJAEYAWQAoAEQAYQB0AGUAXwBZAE0ARAApACwAXABuACAAIAAgACAAIAAgACAAIABfAHIAbwB3AEMAbwB1AG4AdAAsACAAUgBPAFcAUwAoAF8AZABhAHQAZQBfAFkATQBE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FIAZQBzAG8AbAB2AGUARABhAHQAZQAoAEkATgBEAEUAWAAoAF8AZABhAHQAZQBfAFkATQBEACwAIABfAGMAdQByAHIALAAgACkAKQBcAG4AIAAgACAAIAAgACAAIAAgACAAIAAgACAAIAAgACAAIAApAFwAbgAgACAAIAAgACAAIAAgACAAIAAgACAAIAApAFwAbgAgACAAIAAgACAAIAAgACAAKQAs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cAUgBFAEcATwBSAEkAQQBOAF8AVABPAF8ASgBVAEwASQBBAE4AXABuAFwAbgBUAHIAYQBuAHMAbABhAHQAZQBzACAAYQAgAGQAYQB0AGUAIABpAG4AIAB0AGgAZQAgAEcAcgBlAGcAbwByAGkAYQBuACAAcAByAG8AbABlAHAAdABpAGMAIABjAGEAbABlAG4AZABhAHIAIAB0AG8AIAB0AGgAZQAgAEoAdQBsAGkAYQBuACAAcAByAG8AbABlAHAAdABpAGMAIABjAGEAbABlAG4AZABhAHIALgBcAG4AXABuAEEAcgByAGEAeQAgAGMAbwBtAHAAYQB0AGkAYgBsAGUAOgAgAEQAYQB0AGUAXwBZAE0ARA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CAAaQBuACAAQwBvAG0AbQBvAG4AIABFAHIAYQAuACAATgBvAHQAZQAgAHQAaABhAHQAIAAxACAAQgBDACAAPQAgADAAIABDAEUALAAgADIAIABCAEMAIAA9ACAALQAxACAAQwBFAFwAbgAgADIAIAB8ACAAaQBuAHQAZQBnAGUAcgAgAFsAMQAuAC4AMQAyAF0AIAB8ACAATQBvAG4AdABoAFwAbgAgADMAIAB8ACAAaQBuAHQAZQBnAGUAcgAgAFsAMQAuAC4AMwAxAF0AIAB8ACAAR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NAEQAIAAgACAAIAAgACAAIAAgACAAfAAgAGEAcgByAGEAeQAgACAAIABDAFsAMgAuAC4AMwBdACAAIAB8AFwAbgAgACAAIABZAGUAYQByAEMARQAgACAAIAAgACAAIAAgACAAfAAgAGkAbgB0AGUAZwBlAHIAIAAgACAAIAAgACAAIAAgACAAIAB8ACAAWQBlAGEAcgAgAGkAbgAgAEMAbwBtAG0AbwBuACAARQByAGEALgAgAE4AbwB0AGUAIAB0AGgAYQB0ACAAMQAgAEIAQwAgAD0AIAAwACAAQwBFACwAIAAyACAAQgBDACAAPQAgAC0AMQAgAEMARQBcAG4AIAAgACAAWwBNAG8AbgB0AGgAXQAgACAAIAAgACAAIAAgAHwAIABpAG4AdABlAGcAZQByACAAWwAxAC4ALgAxADIAXQAgACAAfAAgAE0AbwBuAHQAaAAgAG8AZgAgAHkAZQBhAHIALgAgAEMAYQBuACAAYgBlACAAZQBtAHAAdAB5AC4AXABuACAAIAAgAFsARABhAHkAXQAgACAAIAAgACAAIAAgACAAIAB8ACAAZABlAGMAaQBtAGEAbAAgAFsAMAAuAC4AMwA2ADcAKQAgAHwAIABEAGEAeQAuACAATwByAGQAaQBuAGEAbAAgAGQAYQB5ACAAbwBmACAAeQBlAGEAcgAgAGkAZgAgAG0AbwBuAHQAaAAgAGUAbQBwAHQAeQAuACAAQwBhAG4AIABiAGUAIABlAG0AcAB0AHk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wBSAEUARwBPAFIASQBBAE4AXwBUAE8AXwBKAFUATABJAEEATgAgAD0AIABMAEEATQBCAEQAQQAoAEQAYQB0AGUAXwBZAE0ARAAsAFwAbgAgACAAIAAgAEwARQBUACgAXABuACAAIAAgACAAIAAgACAAIABfAEoARABOACwAIABDAEgAUgBPAE4ATwAuAEoARABOACgARABhAHQAZQBfAFkATQBEACwAIAAwACkALABcAG4AIAAgACAAIAAgACAAIAAgAEMASABSAE8ATgBPAC4ASgBEAE4AXwBUAE8AXwBDAEEATABFAE4ARABBAFIAXwBEAEEAVABFACgAXwBKAEQATg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FUATABJAEEATgBfAFQATwBfAEcAUgBFAEcATwBSAEkAQQBOAFwAbgBcAG4AVAByAGEAbgBzAGwAYQB0AGUAcwAgAGEAIABkAGEAdABlACAAaQBuACAAdABoAGUAIABKAHUAbABpAGEAbgAgAHAAcgBvAGwAZQBwAHQAaQBjACAAYwBhAGwAZQBuAGQAYQByACAAdABvACAAdABoAGUAIABHAHIAZQBnAG8AcgBpAGEAbgAgAHAAcgBvAGwAZQBwAHQAaQBjACAAYwBhAGwAZQBuAGQAYQByAC4AXABuAFwAbgBBAHIAcgBhAHkAIABjAG8AbQBwAGEAdABpAGIAbABlADoAIABEAGEAdABlAF8AWQBNAE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AgAGkAbgAgAEMAbwBtAG0AbwBuACAARQByAGEALgAgAE4AbwB0AGUAIAB0AGgAYQB0ACAAMQAgAEIAQwAgAD0AIAAwACAAQwBFACwAIAAyACAAQgBDACAAPQAgAC0AMQAgAEMARQBcAG4AIAAyACAAfAAgAGkAbgB0AGUAZwBlAHIAIABbADEALgAuADEAMgBdACAAfAAgAE0AbwBuAHQAaABcAG4AIAAzACAAfAAgAGkAbgB0AGUAZwBlAHIAIABbADEALgAuADMAMQBdACAAfAAgAE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fAFkATQBEACAAIAAgACAAIAAgACAAIAAgAHwAIABhAHIAcgBhAHkAIAAgACAAQwBbADIALgAuADMAXQAgACAAfABcAG4AIAAgACAAWQBlAGEAcgBDAEUAIAAgACAAIAAgACAAIAAgAHwAIABpAG4AdABlAGcAZQByACAAIAAgACAAIAAgACAAIAAgACAAfAAgAFkAZQBhAHIAIABpAG4AIABDAG8AbQBtAG8AbgAgAEUAcgBhAC4AIABOAG8AdABlACAAdABoAGEAdAAgADEAIABCAEMAIAA9ACAAMAAgAEMARQAsACAAMgAgAEIAQwAgAD0AIAAtADEAIABDAEUAXABuACAAIAAgAFsATQBvAG4AdABoAF0AIAAgACAAIAAgACAAIAB8ACAAaQBuAHQAZQBnAGUAcgAgAFsAMQAuAC4AMQAyAF0AIAAgAHwAIABNAG8AbgB0AGgAIABvAGYAIAB5AGUAYQByAC4AIABDAGEAbgAgAGIAZQAgAGUAbQBwAHQAeQAuAFwAbgAgACAAIABbAEQAYQB5AF0AIAAgACAAIAAgACAAIAAgACAAfAAgAGQAZQBjAGkAbQBhAGwAIABbADAALgAuADMANgA3ACkAIAB8ACAARABhAHkALgAgAE8AcgBkAGkAbgBhAGwAIABkAGEAeQAgAG8AZgAgAHkAZQBhAHIAIABpAGYAIABtAG8AbgB0AGgAIABlAG0AcAB0AHkALgAgAEMAYQBuACAAYgBlACAAZQBtAHAAdAB5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VQBMAEkAQQBOAF8AVABPAF8ARwBSAEUARwBPAFIASQBBAE4AIAA9ACAATABBAE0AQgBEAEEAKABEAGEAdABlAF8AWQBNAEQALABcAG4AIAAgACAAIABMAEUAVAAoAFwAbgAgACAAIAAgACAAIAAgACAAXwBKAEQATgAsACAAQwBIAFIATwBOAE8ALgBKAEQATgAoAEQAYQB0AGUAXwBZAE0ARAAsACAAMQApACwAXABuACAAIAAgACAAIAAgACAAIABDAEgAUgBPAE4ATwAuAEoARABOAF8AVABPAF8AQwBBAEwARQBOAEQAQQBSAF8ARABBAFQARQAoAF8ASgBEAE4ALAAgAD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FAEMAVQBMAEEAUgBfAEQASQBGAEYARQBSAEUATgBDAEUAXABuAFwAbgBSAGUAdAB1AHIAbgBzACAAdABoAGUAIABuAHUAbQBiAGUAcgAgAG8AZgAgAGQAYQB5AHMAIAB0AGgAZQAgAEcAcgBlAGcAbwByAGkAYQBuACAAcAByAG8AbABlAHAAdABpAGMAIABjAGEAbABlAG4AZABhAHIAIABpAHMAIABhAGgAZQBhAGQAIABvAGYAIAB0AGgAZQAgAEoAdQBsAGkAYQBuACAAcAByAG8AbABlAHAAdABpAGMAIABjAGEAbABlAG4AZABhAHIAIABmAG8AcgBcAG4AYQAgAGcAaQB2AGUAbgAgAGQAYQB0AGUALgBcAG4AXABuAEEAcgByAGEAeQAgAGMAbwBtAHAAYQB0AGkAYgBsAGUAOgAgAEQAYQB0AGUAXwBZAE0ARA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QAYQB5AHMAIABkAGkAZgBmAGUAcgBlAG4AYwBlAC4AIABOAGUAZwBhAHQAaQB2AGUAIAB2AGEAbAB1AGUAcwAgAGEAcgBlACAAdwBoAGUAbgAgAHQAaABlACAASgB1AGwAaQBhAG4AIABwAHIAbwBsAGUAcAB0AGkAYwAgAGMAYQBsAGUAbgBkAGUAcgAgAGkAcwAgAGEAaABlAGEAZA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fAFkATQBEACAAIAAgACAAIAAgACAAIAAgACAAIAAgACAAfAAgAGEAcgByAGEAeQAgACAAIABDAFsAMQAuAC4AMwBdACAAIAB8AFwAbgAgACAAIABZAGUAYQByAEMARQAgACAAIAAgACAAIAAgACAAIAAgACAAIAB8ACAAaQBuAHQAZQBnAGUAcgAgACAAIAAgACAAIAAgACAAIAAgAHwAIABZAGUAYQByACAAaQBuACAAQwBvAG0AbQBvAG4AIABFAHIAYQAuACAATgBvAHQAZQAgAHQAaABhAHQAIAAxACAAQgBDACAAPQAgADAAIABDAEUALAAgADIAIABCAEMAIAA9ACAALQAxACAAQwBFAFwAbgAgACAAIABbAE0AbwBuAHQAaABdACAAIAAgACAAIAAgACAAIAAgACAAIAB8ACAAaQBuAHQAZQBnAGUAcgAgAFsAMQAuAC4AMQAyAF0AIAAgAHwAIABNAG8AbgB0AGgAIABvAGYAIAB5AGUAYQByAC4AIABDAGEAbgAgAGIAZQAgAGUAbQBwAHQAeQAuAFwAbgAgACAAIABbAEQAYQB5AF0AIAAgACAAIAAgACAAIAAgACAAIAAgACAAIAB8ACAAZABlAGMAaQBtAGEAbAAgAFsAMAAuAC4AMwA2ADcAKQAgAHwAIABEAGEAeQAuACAATwByAGQAaQBuAGEAbAAgAGQAYQB5ACAAbwBmACAAeQBlAGEAcgAgAGkAZgAgAG0AbwBuAHQAaAAgAGUAbQBwAHQAeQAuACAAQwBhAG4AIABiAGUAIABlAG0AcAB0AHkALgBcAG4AWwBGAHIAbwBtAEoAdQBsAGkAYQBuAEMAYQBsAGUAbgBkAGEAcgBdACAAfAAgAHMAdwBpAHQAYwBoACAAIAAgACAAIAAgACAAIAAgACAAIAB8ACAAUAByAG8AdgBpAGQAZQBkACAAZABhAHQAZQAgAGkAcwAgAGkAbgAgAEoAdQBsAGkAYQBuACAAYwBhAGwAZQBuAGQAYQByAC4AXABuACAAIAAgACAAIAAgACAAIAAgACAAIAAgACAAIAAgACAAIAAgACAAIAAgAHwAIAAgACAAIAAgACAAIAAgACAAIAAgACAAIAAgACAAIAAgACAAfAAgAEQAZQBmAGEAdQBsAHQAIABpAHMAIAB0AGgAZQAgAEcAcgBlAGcAbwByAGkAYQBu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MARQBDAFUATABBAFIAXwBEAEkARgBGAEUAUgBFAE4AQwBFACAAPQAgAEwAQQBNAEIARABBACgARABhAHQAZQBfAFkATQBEACwAIABbAEYAcgBvAG0ASgB1AGwAaQBhAG4AQwBhAGwAZQBuAGQAYQByAF0ALABcAG4AIAAgACAAIABMAEUAVAAoAFwAbgAgACAAIAAgACAAIAAgACAAXwBmAHIAbwBtAEoAdQBsAGkAYQBuAEMAYQBsAGUAbgBkAGEAcgAsACAARgBOAC4AQwBPAEUAUgBDAEUAKABGAHIAbwBtAEoAdQBsAGkAYQBuAEMAYQBsAGUAbgBkAGEAcgApACAAPAA+ACAAMAAsAFwAbgAgACAAIAAgACAAIAAgACAAXABuACAAIAAgACAAIAAgACAAIABmAG4ARgByAG8AbQBHAHIAZQBnAG8AcgBpAGEAbgAsACAATABBAE0AQgBEAEEAKABfAGQAYQB0AGUAXwBZAE0ARAAsAFwAbgAgACAAIAAgACAAIAAgACAAIAAgACAAIABMAEUAVAAoAFwAbgAgACAAIAAgACAAIAAgACAAIAAgACAAIAAgACAAIAAgAF8ASgBEAE4AXwBHACwAIABDAEgAUgBPAE4ATwAuAEoARABOACgAXwBkAGEAdABlAF8AWQBNAEQALAAgADAAKQAsAFwAbgAgACAAIAAgACAAIAAgACAAIAAgACAAIAAgACAAIAAgAEkARgAoAEkAUwBFAFIAUgBPAFIAKABfAEoARABOAF8ARwApACwAIABfAEoARABOAF8ARwAgACoAIAB7ADEAfQAsAFwAbgAgACAAIAAgACAAIAAgACAAIAAgACAAIAAgACAAIAAgACAAIAAgACAASQBGACgAXwBKAEQATgBfAEcAIAA9ACAAXAAiAFwAIgAsACAAXAAiAFwAIgAsAFwAbgAgACAAIAAgACAAIAAgACAAIAAgACAAIAAgACAAIAAgACAAIAAgACAAIAAgACAAIABMAEUAVAAoAFwAbgAgACAAIAAgACAAIAAgACAAIAAgACAAIAAgACAAIAAgACAAIAAgACAAIAAgACAAIAAgACAAIAAgAF8AeQBlAGEAcgAsACAASQBOAEQARQBYACgAXwBkAGEAdABlAF8AWQBNAEQALAAgADEALAAgADEAKQAsAFwAbgAgACAAIAAgACAAIAAgACAAIAAgACAAIAAgACAAIAAgACAAIAAgACAAIAAgACAAIAAgACAAIAAgAF8AbQBvAG4AdABoACwAIABJAEYARQBSAFIATwBSACgASQBOAEQARQBYACgAXwBkAGEAdABlAF8AWQBNAEQALAAgADEALAAgADIAKQAsACAAMQApACwAXABuACAAIAAgACAAIAAgACAAIAAgACAAIAAgACAAIAAgACAAIAAgACAAIAAgACAAIAAgACAAIAAgACAAXwBkAGEAeQAsACAASQBGAEUAUgBSAE8AUgAoAEkATgBEAEUAWAAoAF8AZABhAHQAZQBfAFkATQBEACwAIAAxACwAIAAzACkALAAgADEAKQAsAFwAbgAgACAAIAAgACAAIAAgACAAIAAgACAAIAAgACAAIAAgACAAIAAgACAAIAAgACAAIAAgACAAIAAgAF8ASgBEAE4AXwBKACwAIABJAEYAKAAoAF8AbQBvAG4AdABoACAAPQAgADIAKQAgACoAIAAoAF8AZABhAHkAIAA9ACAAMgA5ACkAIAAqACAATgBPAFQAKABDAEgAUgBPAE4ATwAuAEkAUwBfAEwARQBBAFAAXwBZAEUAQQBSACgAXwB5AGUAYQByACwAIAAxACkAKQAsAFwAbgAgACAAIAAgACAAIAAgACAAIAAgACAAIAAgACAAIAAgACAAIAAgACAAIAAgACAAIAAgACAAIAAgACAAIAAgACAAQwBIAFIATwBOAE8ALgBKAEQATgAoAEgAUwBUAEEAQwBLACgAXwB5AGUAYQByACwAIAAyACwAIAAyADgAKQAsACAAMQApACwAXABuACAAIAAgACAAIAAgACAAIAAgACAAIAAgACAAIAAgACAAIAAgACAAIAAgACAAIAAgACAAIAAgACAAIAAgACAAIABDAEgAUgBPAE4ATwAuAEoARABOACgAXwBkAGEAdABlAF8AWQBNAEQALAAgADEAKQBcAG4AIAAgACAAIAAgACAAIAAgACAAIAAgACAAIAAgACAAIAAgACAAIAAgACAAIAAgACAAIAAgACAAIAApACwAXABuACAAIAAgACAAIAAgACAAIAAgACAAIAAgACAAIAAgACAAIAAgACAAIAAgACAAIAAgACAAIAAgACAAXwBKAEQATgBfAEoAIAAtACAAXwBKAEQATgBfAEcAXABuACAAIAAgACAAIAAgACAAIAAgACAAIAAgACAAIAAgACAAIAAgACAAIAAgACAAIAAgACkAXABuACAAIAAgACAAIAAgACAAIAAgACAAIAAgACAAIAAgACAAIAAgACAAIAApAFwAbgAgACAAIAAgACAAIAAgACAAIAAgACAAIAAgACAAIAAgACkAXABuACAAIAAgACAAIAAgACAAIAAgACAAIAAgACkAXABuACAAIAAgACAAIAAgACAAIAApACwAXABuACAAIAAgACAAIAAgACAAIABcAG4AIAAgACAAIAAgACAAIAAgAGYAbgBGAHIAbwBtAEoAdQBsAGkAYQBuACwAIABMAEEATQBCAEQAQQAoAF8AZABhAHQAZQBfAFkATQBEACwAXABuACAAIAAgACAAIAAgACAAIAAgACAAIAAgAEwARQBUACgAXABuACAAIAAgACAAIAAgACAAIAAgACAAIAAgACAAIAAgACAAXwBkAGEAdABlAF8ARwAsACAAQwBIAFIATwBOAE8ALgBKAFUATABJAEEATgBfAFQATwBfAEcAUgBFAEcATwBSAEkAQQBOACgAXwBkAGEAdABlAF8AWQBNAEQAKQAsAFwAbgAgACAAIAAgACAAIAAgACAAIAAgACAAIAAgACAAIAAgAEkARgAoAEkAUwBFAFIAUgBPAFIAKABJAE4ARABFAFgAKABfAGQAYQB0AGUAXwBHACwAIAAxACwAIAAxACkAKQAsACAASQBOAEQARQBYACgAXwBkAGEAdABlAF8ARwAsACAAMQAsACAAMQApACAAKgAgAHsAMQB9ACwAXABuACAAIAAgACAAIAAgACAAIAAgACAAIAAgACAAIAAgACAAIAAgACAAIABJAEYAKABJAE4ARABFAFgAKABfAGQAYQB0AGUAXwBHACwAIAAxACwAIAAxACkAIAA9ACAAXAAiAFwAIgAsACAAXAAiAFwAIgAsAFwAbgAgACAAIAAgACAAIAAgACAAIAAgACAAIAAgACAAIAAgACAAIAAgACAAIAAgACAAIABmAG4ARgByAG8AbQBHAHIAZQBnAG8AcgBpAGEAbgAoAF8AZABhAHQAZQBfAEcAKQBcAG4AIAAgACAAIAAgACAAIAAgACAAIAAgACAAIAAgACAAIAAgACAAIAAgACkAXABuACAAIAAgACAAIAAgACAAIAAgACAAIAAgACAAIAAgACAAKQBcAG4AIAAgACAAIAAgACAAIAAgACAAIAAgACAAKQBcAG4AIAAgACAAIAAgACAAIAAgACkALABcAG4AXABuACAAIAAgACAAIAAgACAAIABJAEYAKABfAGYAcgBvAG0ASgB1AGwAaQBhAG4AQwBhAGwAZQBuAGQAYQByACwAXABuACAAIAAgACAAIAAgACAAIAAgACAAIAAgAEIAWQBSAE8AVwAoAEQAYQB0AGUAXwBZAE0ARAAsAFwAbgAgACAAIAAgACAAIAAgACAAIAAgACAAIAAgACAAIAAgAEwAQQBNAEIARABBACgAXwByAG8AdwAsACAAZgBuAEYAcgBvAG0ASgB1AGwAaQBhAG4AKABfAHIAbwB3ACkAKQBcAG4AIAAgACAAIAAgACAAIAAgACAAIAAgACAAKQAsAFwAbgAgACAAIAAgACAAIAAgACAAIAAgACAAIABCAFkAUgBPAFcAKABEAGEAdABlAF8AWQBNAEQALABcAG4AIAAgACAAIAAgACAAIAAgACAAIAAgACAAIAAgACAAIABMAEEATQBCAEQAQQAoAF8AcgBvAHcALAAgAGYAbgBGAHIAbwBtAEcAcgBlAGcAbwByAGkAYQBuACgAXwByAG8AdwAp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JAFMATwBfAEMAQQBMAEUATgBEAEEAUgBfAEQAQQBUAEUAXABuAFwAbgBQAGEAcgBzAGUAcwAgAGEAbgAgAEkAUwBPACAAZgBvAHIAbQBhAHQAdABlAGQAIABjAGEAbABlAG4AZABhAHIAIABkAGEAdABlACAAaQBuAHQAbwAgAHIAZQBzAHAAZQBjAHQAaQB2AGUAIABwAGEAcgB0AHMAIABvAGYAIAB5AGUAYQByACwAIABtAG8AbgB0AGgAIABhAG4AZAAgAGQAYQB5AC4AXABuAFwAbgBBAHIAcgBhAHkAIABjAG8AbQBwAGEAdABpAGIAbABlADoAIABFAHgAcAByAGUAcwBzAGkAbwBu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WQBlAGEAcgBDAEUAXABuACAAMgAgAHwAIABpAG4AdABlAGcAZQByACAAfAAgAE0AbwBuAHQAaABcAG4AIAAzACAAfAAgAGkAbgB0AGUAZwBlAHIAIAB8ACAAR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HgAcAByAGUAcwBzAGkAbwBuACAAIAAgACAAIAAgACAAfAAgAHQAZQB4AHQAIAAgACAAfAAgAEQAYQB0AGUAIABpAG4AIABJAFMATwAgAGYAbwByAG0AYQB0ACAAaQBlAC4AIAB5AHkAeQB5AC0ATQBNAC0AZABkAFwAbgBbAEoAdQBsAGkAYQBuAEMAYQBsAGUAbgBkAGEAcgBdACAAfAAgAHMAdwBpAHQAYwBoACAAfAAgAFYAYQBsAGkAZABhAHQAZQAgAGkAbgAgAHQAaABlACAASgB1AGwAaQBhAG4AIABwAHIAbwBsAGUAcAB0AGkAYwAgAGMAYQBsAGUAbgBkAGEAcgAuACAARABlAGYAYQB1AGwAdAAgAGkAcwAgAEcAcgBlAGcAbwByAGkAYQBuAFwAbgAgACAAIAAgACAAIAAgACAAIAAgACAAIAAgACAAIAAgACAAfAAgACAAIAAgACAAIAAgACAAfAAgAHAAcgBvAGwAZQBwAHQAaQBjACAAYwBhAGwAZQBuAGQAYQBy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kAUwBPAF8AQwBBAEwARQBOAEQAQQBSAF8ARABBAFQARQAoAFwAIgAyADAAMgAzAC0AMAA1AC0AMgAzAFwAIgApAFwAbgBSAGUAdAB1AHIAbgBzADoAIAB7ADIAMAAyADMALAAgADUALAAgADIAMwB9AFwAbgBcAG4AUABBAFIAUwBFAF8ASQBTAE8AXwBDAEEATABFAE4ARABBAFIAXwBEAEEAVABFACgAXAAiADEAOQAwADAALQAwADIALQAyADkAXAAiACwAIAAxACkAXABuAFIAZQB0AHUAcgBuAHMAOgAgAHsAMgAwADIAMwAsACAAMgAsACAAMgA5AH0AIABpAC4AZQAuACAARgBlAGIAIAAyADkALAAgADEAOQAwADAAIABpAHMAIAB2AGEAbABpAGQAIABpAG4AIAB0AGgAZQAgAEoAdQBsAGkAYQBuACAAYwBhAGwAZQBuAGQAYQBy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JAFMATwBfAEMAQQBMAEUATgBEAEEAUgBfAEQAQQBUAEUAIAA9ACAATABBAE0AQgBEAEEAKABFAHgAcAByAGUAcwBzAGkAbwBuACwAIABbAEoAdQBsAGkAYQBuAEMAYQBsAGUAbgBkAGEAcgBdACwAXABuACAAIAAgACAATABFAFQAKABcAG4AIAAgACAAIAAgACAAIAAgAF8AagB1AGwAaQBhAG4AQwBhAGwAZQBuAGQAYQByACwAIABGAE4ALgBDAE8ARQBSAEMARQAoAEoAdQBsAGkAYQBuAEMAYQBsAGUAbgBkAGEAcgApACAAPAA+ACAAMAAsAFwAbgAgACAAIAAgACAAIAAgACAAXwB2AGEAbABpAGQAQwBoAGEAcgBTAGUAdAAsACAAXAAiADAAMQAyADMANAA1ADYANwA4ADkALQArABIiXAAiACwAIAAvAC8AIAASIiAAVQBOAEkAQwBIAEEAUgAoADgANwAyADIAKQBcAG4AIAAgACAAIAAgACAAIAAgAF8AdgBhAGwARQByAHIALAAgAHsAIwBWAEEATABVAEUAIQAsACAAIwBWAEEATABVAEUAIQAsACAAIwBWAEEATABVAEUAIQB9ACwAXABuAFwAbgAgACAAIAAgACAAIAAgACAAZgBuAFAAYQByAHMAZQBJAFMATwBDAGEAbABlAG4AZABhAHIARABhAHQAZQAsACAATABBAE0AQgBEAEEAKABfAGUAeABwAHIALABcAG4AIAAgACAAIAAgACAAIAAgACAAIAAgACAASQBGACgASQBTAEUAUgBSAE8AUgAoAF8AZQB4AHAAcgApACwAIABfAGUAeABwAHIAIAAqACAAewAxACwAIAAyACwAIAAzAH0ALABcAG4AIAAgACAAIAAgACAAIAAgACAAIAAgACAAIAAgACAAIABJAEYAKABfAGUAeABwAHIAIAA9ACAAXAAiAFwAIgAsACAAewBcACIAXAAiACwAIABcACIAXAAiACwAIABcACIAXAAiAH0ALABcAG4AIAAgACAAIAAgACAAIAAgACAAIAAgACAAIAAgACAAIAAgACAAIAAgAEkARgAoAE4ATwBUACgARgBOAC4AVgBBAEwASQBEAEEAVABFAF8AQwBIAEEAUgBTAEUAVAAoAF8AZQB4AHAAcgAsACAAXwB2AGEAbABpAGQAQwBoAGEAcgBTAGUAdAApACkALAAgAF8AdgBhAGwARQByAHIALABcAG4AIAAgACAAIAAgACAAIAAgACAAIAAgACAAIAAgACAAIAAgACAAIAAgACAAIAAgACAATABFAFQAKABcAG4AIAAgACAAIAAgACAAIAAgACAAIAAgACAAIAAgACAAIAAgACAAIAAgACAAIAAgACAAIAAgACAAIABfAGYAaQByAHMAdABDAGgAYQByACwAIABMAEUARgBUACgAXwBlAHgAcAByACkALABcAG4AIAAgACAAIAAgACAAIAAgACAAIAAgACAAIAAgACAAIAAgACAAIAAgACAAIAAgACAAIAAgACAAIABfAGkAcwBTAGkAZwBuAGUAZAAsACAAUwBXAEkAVABDAEgAKABfAGYAaQByAHMAdABDAGgAYQByACwAXABuACAAIAAgACAAIAAgACAAIAAgACAAIAAgACAAIAAgACAAIAAgACAAIAAgACAAIAAgACAAIAAgACAAIAAgACAAIABcACIAKwBcACIALAAgAFQAUgBVAEUALABcAG4AIAAgACAAIAAgACAAIAAgACAAIAAgACAAIAAgACAAIAAgACAAIAAgACAAIAAgACAAIAAgACAAIAAgACAAIAAgAFwAIgAtAFwAIgAsACAAVABSAFUARQAsAFwAbgAgACAAIAAgACAAIAAgACAAIAAgACAAIAAgACAAIAAgACAAIAAgACAAIAAgACAAIAAgACAAIAAgACAAIAAgACAAXAAiABIiXAAiACwAIABUAFIAVQBFACwAIAAvAC8AIAASIiAAVQBOAEkAQwBIAEEAUgAoADgANwAyADIAKQBcAG4AIAAgACAAIAAgACAAIAAgACAAIAAgACAAIAAgACAAIAAgACAAIAAgACAAIAAgACAAIAAgACAAIAAgACAAIAAgAEYAQQBMAFMARQBcAG4AIAAgACAAIAAgACAAIAAgACAAIAAgACAAIAAgACAAIAAgACAAIAAgACAAIAAgACAAIAAgACAAIAApACwAIABcAG4AIAAgACAAIAAgACAAIAAgACAAIAAgACAAIAAgACAAIAAgACAAIAAgACAAIAAgACAAIAAgACAAIABfAHMAaQBnAG4ALAAgAEkARgAoAE4ATwBUACgAXwBpAHMAUwBpAGcAbgBlAGQAKQAsACAAMQAsAFwAbgAgACAAIAAgACAAIAAgACAAIAAgACAAIAAgACAAIAAgACAAIAAgACAAIAAgACAAIAAgACAAIAAgACAAIAAgACAAUwBXAEkAVABDAEgAKABfAGYAaQByAHMAdABDAGgAYQByACwAXABuACAAIAAgACAAIAAgACAAIAAgACAAIAAgACAAIAAgACAAIAAgACAAIAAgACAAIAAgACAAIAAgACAAIAAgACAAIAAgACAAIAAgAFwAIgAtAFwAIgAsACAALQAxACwAXABuACAAIAAgACAAIAAgACAAIAAgACAAIAAgACAAIAAgACAAIAAgACAAIAAgACAAIAAgACAAIAAgACAAIAAgACAAIAAgACAAIAAgAFwAIgASIlwAIgAsACAALQAxACwAIAAvAC8AIAASIiAAVQBOAEkAQwBIAEEAUgAoADgANwAyADIAKQBcAG4AIAAgACAAIAAgACAAIAAgACAAIAAgACAAIAAgACAAIAAgACAAIAAgACAAIAAgACAAIAAgACAAIAAgACAAIAAgACAAIAAgACAAMQBcAG4AIAAgACAAIAAgACAAIAAgACAAIAAgACAAIAAgACAAIAAgACAAIAAgACAAIAAgACAAIAAgACAAIAAgACAAIAAgACkAXABuACAAIAAgACAAIAAgACAAIAAgACAAIAAgACAAIAAgACAAIAAgACAAIAAgACAAIAAgACAAIAAgACAAKQAsAFwAbgAgACAAIAAgACAAIAAgACAAIAAgACAAIAAgACAAIAAgACAAIAAgACAAIAAgACAAIAAgACAAIAAgAF8AdQBuAFMAaQBnAG4AZQBkACwAIABJAEYAKABfAGkAcwBTAGkAZwBuAGUAZAAsAFwAbgAgACAAIAAgACAAIAAgACAAIAAgACAAIAAgACAAIAAgACAAIAAgACAAIAAgACAAIAAgACAAIAAgACAAIAAgACAAUgBJAEcASABUACgAXwBlAHgAcAByACwAIABMAEUATgAoAF8AZQB4AHAAcgApACAALQAgADEAKQAsAFwAbgAgACAAIAAgACAAIAAgACAAIAAgACAAIAAgACAAIAAgACAAIAAgACAAIAAgACAAIAAgACAAIAAgACAAIAAgACAAXwBlAHgAcAByAFwAbgAgACAAIAAgACAAIAAgACAAIAAgACAAIAAgACAAIAAgACAAIAAgACAAIAAgACAAIAAgACAAIAAgACkALABcAG4AIAAgACAAIAAgACAAIAAgACAAIAAgACAAIAAgACAAIAAgACAAIAAgACAAIAAgACAAIAAgACAAIABfAGwAZQBuACwAIABMAEUATgAoAF8AdQBuAFMAaQBnAG4AZQBkACkALABcAG4AIAAgACAAIAAgACAAIAAgACAAIAAgACAAIAAgACAAIAAgACAAIAAgACAAIAAgACAAIAAgACAAIABfAHAAYQB0AHQAZQByAG4ALAAgAEYATgAuAFIARQBQAEwAQQBDAEUAXwBDAEgAQQBSAFMAKABfAHUAbgBTAGkAZwBuAGUAZAAsACAAXAAiADAAMQAyADMANAA1ADYANwA4ADkAXAAiACwAIABcACIAXwBcACIAKQAsAFwAbgAgACAAIAAgACAAIAAgACAAIAAgACAAIAAgACAAIAAgACAAIAAgACAAIAAgACAAIAAgACAAIAAgAFwAbgAgACAAIAAgACAAIAAgACAAIAAgACAAIAAgACAAIAAgACAAIAAgACAAIAAgACAAIAAgACAAIAAgAGYAbgBUAHIAeQBQAGEAcgBzAGUAMQAwACwAIABMAEEATQBCAEQAQQAoAFwAbgAgACAAIAAgACAAIAAgACAAIAAgACAAIAAgACAAIAAgACAAIAAgACAAIAAgACAAIAAgACAAIAAgACAAIAAgACAASQBGACgAXwBwAGEAdAB0AGUAcgBuACAAPQAgAFIASQBHAEgAVAAoAFwAIgBfAF8AXwBfAF8AXwBfAF8AXwBfAF8AXwBfAF8AXwAtAF8AXwAtAF8AXwBcACIALAAgAF8AbABlAG4AKQAsAFwAbgAgACAAIAAgACAAIAAgACAAIAAgACAAIAAgACAAIAAgACAAIAAgACAAIAAgACAAIAAgACAAIAAgACAAIAAgACAAIAAgACAAIABIAFMAVABBAEMASwAoAFwAbgAgACAAIAAgACAAIAAgACAAIAAgACAAIAAgACAAIAAgACAAIAAgACAAIAAgACAAIAAgACAAIAAgACAAIAAgACAAIAAgACAAIAAgACAAIAAgAF8AcwBpAGcAbgAgACoAIABWAEEATABVAEUAKABMAEUARgBUACgAXwB1AG4AUwBpAGcAbgBlAGQALAAgAF8AbABlAG4AIAAtACAANgApACkALABcAG4AIAAgACAAIAAgACAAIAAgACAAIAAgACAAIAAgACAAIAAgACAAIAAgACAAIAAgACAAIAAgACAAIAAgACAAIAAgACAAIAAgACAAIAAgACAAIABWAEEATABVAEUAKABNAEkARAAoAF8AdQBuAFMAaQBnAG4AZQBkACwAIABfAGwAZQBuACAALQAgADQALAAgADIAKQApACwAXABuACAAIAAgACAAIAAgACAAIAAgACAAIAAgACAAIAAgACAAIAAgACAAIAAgACAAIAAgACAAIAAgACAAIAAgACAAIAAgACAAIAAgACAAIAAgACAAVgBBAEwAVQBFACgAUgBJAEcASABUACgAXwB1AG4AUwBpAGcAbgBlAGQALAAgADIAKQApAFwAbgAgACAAIAAgACAAIAAgACAAIAAgACAAIAAgACAAIAAgACAAIAAgACAAIAAgACAAIAAgACAAIAAgACAAIAAgACAAIAAgACAAIAApACwAXABuACAAIAAgACAAIAAgACAAIAAgACAAIAAgACAAIAAgACAAIAAgACAAIAAgACAAIAAgACAAIAAgACAAIAAgACAAIAAgACAAIAAgAEkARgAoAF8AcABhAHQAdABlAHIAbgAgAD0AIABSAEkARwBIAFQAKABcACIAXwBfAF8AXwBfAF8AXwBfAF8AXwBfAF8AXwBfAF8ALQBfAF8AXAAiACwAIABfAGwAZQBuACkALABcAG4AIAAgACAAIAAgACAAIAAgACAAIAAgACAAIAAgACAAIAAgACAAIAAgACAAIAAgACAAIAAgACAAIAAgACAAIAAgACAAIAAgACAAIAAgACAAIABIAFMAVABBAEMASwAoAFwAbgAgACAAIAAgACAAIAAgACAAIAAgACAAIAAgACAAIAAgACAAIAAgACAAIAAgACAAIAAgACAAIAAgACAAIAAgACAAIAAgACAAIAAgACAAIAAgACAAIAAgACAAXwBzAGkAZwBuACAAKgAgAFYAQQBMAFUARQAoAEwARQBGAFQAKABfAHUAbgBTAGkAZwBuAGUAZAAsACAAXwBsAGUAbgAgAC0AIAAzACkAKQAsAFwAbgAgACAAIAAgACAAIAAgACAAIAAgACAAIAAgACAAIAAgACAAIAAgACAAIAAgACAAIAAgACAAIAAgACAAIAAgACAAIAAgACAAIAAgACAAIAAgACAAIAAgACAAVgBBAEwAVQBFACgAUgBJAEcASABUACgAXwB1AG4AUwBpAGcAbgBlAGQALAAgADIAKQApACwAXABuACAAIAAgACAAIAAgACAAIAAgACAAIAAgACAAIAAgACAAIAAgACAAIAAgACAAIAAgACAAIAAgACAAIAAgACAAIAAgACAAIAAgACAAIAAgACAAIAAgACAAIABcACIAXAAiAFwAbgAgACAAIAAgACAAIAAgACAAIAAgACAAIAAgACAAIAAgACAAIAAgACAAIAAgACAAIAAgACAAIAAgACAAIAAgACAAIAAgACAAIAAgACAAIAAgACkALABcAG4AIAAgACAAIAAgACAAIAAgACAAIAAgACAAIAAgACAAIAAgACAAIAAgACAAIAAgACAAIAAgACAAIAAgACAAIAAgACAAIAAgACAAIAAgACAAIABJAEYAKABfAHAAYQB0AHQAZQByAG4AIAA9ACAAUgBJAEcASABUACgAXAAiAF8AXwBfAF8AXwBfAF8AXwBfAF8AXwBfAF8AXwBfAF8AXwBfAF8AXAAiACwAIABfAGwAZQBuACkALABcAG4AIAAgACAAIAAgACAAIAAgACAAIAAgACAAIAAgACAAIAAgACAAIAAgACAAIAAgACAAIAAgACAAIAAgACAAIAAgACAAIAAgACAAIAAgACAAIAAgACAAIAAgAEgAUwBUAEEAQwBLACgAXABuACAAIAAgACAAIAAgACAAIAAgACAAIAAgACAAIAAgACAAIAAgACAAIAAgACAAIAAgACAAIAAgACAAIAAgACAAIAAgACAAIAAgACAAIAAgACAAIAAgACAAIAAgACAAIAAgAF8AcwBpAGcAbgAgACoAIABWAEEATABVAEUAKABMAEUARgBUACgAXwB1AG4AUwBpAGcAbgBlAGQALAAgAF8AbABlAG4AIAAtACAANAApACkALABcAG4AIAAgACAAIAAgACAAIAAgACAAIAAgACAAIAAgACAAIAAgACAAIAAgACAAIAAgACAAIAAgACAAIAAgACAAIAAgACAAIAAgACAAIAAgACAAIAAgACAAIAAgACAAIAAgACAAVgBBAEwAVQBFACgATQBJAEQAKABfAHUAbgBTAGkAZwBuAGUAZAAsACAAXwBsAGUAbgAgAC0AIAAzACwAIAAyACkAKQAsAFwAbgAgACAAIAAgACAAIAAgACAAIAAgACAAIAAgACAAIAAgACAAIAAgACAAIAAgACAAIAAgACAAIAAgACAAIAAgACAAIAAgACAAIAAgACAAIAAgACAAIAAgACAAIAAgACAAIABWAEEATABVAEUAKABSAEkARwBIAFQAKABfAHUAbgBTAGkAZwBuAGUAZAAsACAAMgApACkAXABuACAAIAAgACAAIAAgACAAIAAgACAAIAAgACAAIAAgACAAIAAgACAAIAAgACAAIAAgACAAIAAgACAAIAAgACAAIAAgACAAIAAgACAAIAAgACAAIAAgACAAIAApACwAXABuACAAIAAgACAAIAAgACAAIAAgACAAIAAgACAAIAAgACAAIAAgACAAIAAgACAAIAAgACAAIAAgACAAIAAgACAAIAAgACAAIAAgACAAIAAgACAAIAAgACAAIABfAHYAYQBsAEUAcgBy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LABcAG4AXABuACAAIAAgACAAIAAgACAAIAAgACAAIAAgACAAIAAgACAAIAAgACAAIAAgACAAIAAgACAAIAAgACAAZgBuAFQAcgB5AFAAYQByAHMAZQA4ACwAIABMAEEATQBCAEQAQQAoAFwAbgAgACAAIAAgACAAIAAgACAAIAAgACAAIAAgACAAIAAgACAAIAAgACAAIAAgACAAIAAgACAAIAAgACAAIAAgACAASQBGACgAXwBwAGEAdAB0AGUAcgBuACAAPQAgAFIASQBHAEgAVAAoAFwAIgBfAF8AXwBfAF8AXwAtAF8AXwBcACIALAAgAF8AbABlAG4AKQAsAFwAbgAgACAAIAAgACAAIAAgACAAIAAgACAAIAAgACAAIAAgACAAIAAgACAAIAAgACAAIAAgACAAIAAgACAAIAAgACAAIAAgACAAIABIAFMAVABBAEMASwAoAFwAbgAgACAAIAAgACAAIAAgACAAIAAgACAAIAAgACAAIAAgACAAIAAgACAAIAAgACAAIAAgACAAIAAgACAAIAAgACAAIAAgACAAIAAgACAAIAAgAF8AcwBpAGcAbgAgACoAIABWAEEATABVAEUAKABMAEUARgBUACgAXwB1AG4AUwBpAGcAbgBlAGQALAAgAF8AbABlAG4AIAAtACAAMwApACkALABcAG4AIAAgACAAIAAgACAAIAAgACAAIAAgACAAIAAgACAAIAAgACAAIAAgACAAIAAgACAAIAAgACAAIAAgACAAIAAgACAAIAAgACAAIAAgACAAIABWAEEATABVAEUAKABSAEkARwBIAFQAKABfAHUAbgBTAGkAZwBuAGUAZAAsACAAMgApACkALABcAG4AIAAgACAAIAAgACAAIAAgACAAIAAgACAAIAAgACAAIAAgACAAIAAgACAAIAAgACAAIAAgACAAIAAgACAAIAAgACAAIAAgACAAIAAgACAAIABcACIAXAAiAFwAbgAgACAAIAAgACAAIAAgACAAIAAgACAAIAAgACAAIAAgACAAIAAgACAAIAAgACAAIAAgACAAIAAgACAAIAAgACAAIAAgACAAIAApACwAXABuACAAIAAgACAAIAAgACAAIAAgACAAIAAgACAAIAAgACAAIAAgACAAIAAgACAAIAAgACAAIAAgACAAIAAgACAAIAAgACAAIAAgAEkARgAoAF8AcABhAHQAdABlAHIAbgAgAD0AIABSAEkARwBIAFQAKABcACIAXwBfAF8AXwBfAF8AXwBfAF8AXAAiACwAIABfAGwAZQBuACkALABcAG4AIAAgACAAIAAgACAAIAAgACAAIAAgACAAIAAgACAAIAAgACAAIAAgACAAIAAgACAAIAAgACAAIAAgACAAIAAgACAAIAAgACAAIAAgACAAIABIAFMAVABBAEMASwAoAFwAbgAgACAAIAAgACAAIAAgACAAIAAgACAAIAAgACAAIAAgACAAIAAgACAAIAAgACAAIAAgACAAIAAgACAAIAAgACAAIAAgACAAIAAgACAAIAAgACAAIAAgACAAXwBzAGkAZwBuACAAKgAgAFYAQQBMAFUARQAoAEwARQBGAFQAKABfAHUAbgBTAGkAZwBuAGUAZAAsACAAXwBsAGUAbgAgAC0AIAA0ACkAKQAsAFwAbgAgACAAIAAgACAAIAAgACAAIAAgACAAIAAgACAAIAAgACAAIAAgACAAIAAgACAAIAAgACAAIAAgACAAIAAgACAAIAAgACAAIAAgACAAIAAgACAAIAAgACAAVgBBAEwAVQBFACgATQBJAEQAKABfAHUAbgBTAGkAZwBuAGUAZAAsACAAXwBsAGUAbgAgAC0AIAAzACwAIAAyACkAKQAsAFwAbgAgACAAIAAgACAAIAAgACAAIAAgACAAIAAgACAAIAAgACAAIAAgACAAIAAgACAAIAAgACAAIAAgACAAIAAgACAAIAAgACAAIAAgACAAIAAgACAAIAAgACAAVgBBAEwAVQBFACgAUgBJAEcASABUACgAXwB1AG4AUwBpAGcAbgBlAGQALAAgADIAKQApAFwAbgAgACAAIAAgACAAIAAgACAAIAAgACAAIAAgACAAIAAgACAAIAAgACAAIAAgACAAIAAgACAAIAAgACAAIAAgACAAIAAgACAAIAAgACAAIAAgACkALABcAG4AIAAgACAAIAAgACAAIAAgACAAIAAgACAAIAAgACAAIAAgACAAIAAgACAAIAAgACAAIAAgACAAIAAgACAAIAAgACAAIAAgACAAIAAgACAAIABfAHYAYQBsAEUAcgBy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CwAXABuAFwAbgAgACAAIAAgACAAIAAgACAAIAAgACAAIAAgACAAIAAgACAAIAAgACAAIAAgACAAIAAgACAAIAAgAGYAbgBUAHIAeQBQAGEAcgBzAGUANwAsACAATABBAE0AQgBEAEEAKABcAG4AIAAgACAAIAAgACAAIAAgACAAIAAgACAAIAAgACAAIAAgACAAIAAgACAAIAAgACAAIAAgACAAIAAgACAAIAAgAEkARgAoAF8AcABhAHQAdABlAHIAbgAgAD0AIABcACIAXwBfAF8AXwAtAF8AXwBcACIALABcAG4AIAAgACAAIAAgACAAIAAgACAAIAAgACAAIAAgACAAIAAgACAAIAAgACAAIAAgACAAIAAgACAAIAAgACAAIAAgACAAIAAgACAASABTAFQAQQBDAEsAKABcAG4AIAAgACAAIAAgACAAIAAgACAAIAAgACAAIAAgACAAIAAgACAAIAAgACAAIAAgACAAIAAgACAAIAAgACAAIAAgACAAIAAgACAAIAAgACAAIABfAHMAaQBnAG4AIAAqACAAVgBBAEwAVQBFACgATABFAEYAVAAoAF8AdQBuAFMAaQBnAG4AZQBkACwAIAA0ACkAKQAsAFwAbgAgACAAIAAgACAAIAAgACAAIAAgACAAIAAgACAAIAAgACAAIAAgACAAIAAgACAAIAAgACAAIAAgACAAIAAgACAAIAAgACAAIAAgACAAIAAgAFYAQQBMAFUARQAoAFIASQBHAEgAVAAoAF8AdQBuAFMAaQBnAG4AZQBkACwAIAAyACkAKQAsAFwAbgAgACAAIAAgACAAIAAgACAAIAAgACAAIAAgACAAIAAgACAAIAAgACAAIAAgACAAIAAgACAAIAAgACAAIAAgACAAIAAgACAAIAAgACAAIAAgAFwAIgBcACIAXABuACAAIAAgACAAIAAgACAAIAAgACAAIAAgACAAIAAgACAAIAAgACAAIAAgACAAIAAgACAAIAAgACAAIAAgACAAIAAgACAAIAAgACkALABcAG4AIAAgACAAIAAgACAAIAAgACAAIAAgACAAIAAgACAAIAAgACAAIAAgACAAIAAgACAAIAAgACAAIAAgACAAIAAgACAAIAAgACAAXwB2AGEAbABFAHIAcgBcAG4AIAAgACAAIAAgACAAIAAgACAAIAAgACAAIAAgACAAIAAgACAAIAAgACAAIAAgACAAIAAgACAAIAAgACAAIAAgACkAXABuACAAIAAgACAAIAAgACAAIAAgACAAIAAgACAAIAAgACAAIAAgACAAIAAgACAAIAAgACAAIAAgACAAKQAsAFwAbgBcAG4AIAAgACAAIAAgACAAIAAgACAAIAAgACAAIAAgACAAIAAgACAAIAAgACAAIAAgACAAIAAgACAAIABmAG4AVAByAHkAUABhAHIAcwBlADQALAAgAEwAQQBNAEIARABBACgAXABuACAAIAAgACAAIAAgACAAIAAgACAAIAAgACAAIAAgACAAIAAgACAAIAAgACAAIAAgACAAIAAgACAAIAAgACAAIABJAEYAKABfAHAAYQB0AHQAZQByAG4AIAA9ACAAUgBJAEcASABUACgAXAAiAF8AXwBfAF8AXwBcACIALAAgAF8AbABlAG4AKQAsAFwAbgAgACAAIAAgACAAIAAgACAAIAAgACAAIAAgACAAIAAgACAAIAAgACAAIAAgACAAIAAgACAAIAAgACAAIAAgACAAIAAgACAAIABIAFMAVABBAEMASwAoAFwAbgAgACAAIAAgACAAIAAgACAAIAAgACAAIAAgACAAIAAgACAAIAAgACAAIAAgACAAIAAgACAAIAAgACAAIAAgACAAIAAgACAAIAAgACAAIAAgAF8AcwBpAGcAbgAgACoAIABWAEEATABVAEUAKABfAHUAbgBTAGkAZwBuAGUAZAApACwAXABuACAAIAAgACAAIAAgACAAIAAgACAAIAAgACAAIAAgACAAIAAgACAAIAAgACAAIAAgACAAIAAgACAAIAAgACAAIAAgACAAIAAgACAAIAAgACAAXAAiAFwAIgAsAFwAbgAgACAAIAAgACAAIAAgACAAIAAgACAAIAAgACAAIAAgACAAIAAgACAAIAAgACAAIAAgACAAIAAgACAAIAAgACAAIAAgACAAIAAgACAAIAAgAFwAIgBcACIAXABuACAAIAAgACAAIAAgACAAIAAgACAAIAAgACAAIAAgACAAIAAgACAAIAAgACAAIAAgACAAIAAgACAAIAAgACAAIAAgACAAIAAgACkALABcAG4AIAAgACAAIAAgACAAIAAgACAAIAAgACAAIAAgACAAIAAgACAAIAAgACAAIAAgACAAIAAgACAAIAAgACAAIAAgACAAIAAgACAAXwB2AGEAbABFAHIAcgBcAG4AIAAgACAAIAAgACAAIAAgACAAIAAgACAAIAAgACAAIAAgACAAIAAgACAAIAAgACAAIAAgACAAIAAgACAAIAAgACkAXABuACAAIAAgACAAIAAgACAAIAAgACAAIAAgACAAIAAgACAAIAAgACAAIAAgACAAIAAgACAAIAAgACAAKQAsAFwAbgBcAG4AIAAgACAAIAAgACAAIAAgACAAIAAgACAAIAAgACAAIAAgACAAIAAgACAAIAAgACAAIAAgACAAIABfAHQAcgB5AFAAYQByAHMAZQAsACAASQBGACgAXwBsAGUAbgAgAD4APQAgADEAMAAsACAAZgBuAFQAcgB5AFAAYQByAHMAZQAxADAAKAApACwAXABuACAAIAAgACAAIAAgACAAIAAgACAAIAAgACAAIAAgACAAIAAgACAAIAAgACAAIAAgACAAIAAgACAAIAAgACAAIABJAEYAKABfAGwAZQBuACAAPgA9ACAAOAAsACAAZgBuAFQAcgB5AFAAYQByAHMAZQA4ACgAKQAsAFwAbgAgACAAIAAgACAAIAAgACAAIAAgACAAIAAgACAAIAAgACAAIAAgACAAIAAgACAAIAAgACAAIAAgACAAIAAgACAAIAAgACAAIABJAEYAKABfAGwAZQBuACAAPQAgADcALAAgAGYAbgBUAHIAeQBQAGEAcgBzAGUANwAoACkALABcAG4AIAAgACAAIAAgACAAIAAgACAAIAAgACAAIAAgACAAIAAgACAAIAAgACAAIAAgACAAIAAgACAAIAAgACAAIAAgACAAIAAgACAAIAAgACAAIABJAEYAKAAoAF8AbABlAG4AIAA9ACAANQApACAAKwAgACgAXwBsAGUAbgAgAD0AIAA0ACkALAAgAGYAbgBUAHIAeQBQAGEAcgBzAGUANAAoACkALABcAG4AIAAgACAAIAAgACAAIAAgACAAIAAgACAAIAAgACAAIAAgACAAIAAgACAAIAAgACAAIAAgACAAIAAgACAAIAAgACAAIAAgACAAIAAgACAAIAAgACAAIAAgAF8AdgBhAGwARQByAHI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AsAFwAbgAgACAAIAAgACAAIAAgACAAIAAgACAAIAAgACAAIAAgACAAIAAgACAAIAAgACAAIAAgACAAIAAgAEkARgAoAEkAUwBFAFIAUgBPAFIAKABJAE4ARABFAFgAKABfAHQAcgB5AFAAYQByAHMAZQAsACAAMQAsACAAMQApACkALAAgAF8AdAByAHkAUABhAHIAcwBlACwAXABuACAAIAAgACAAIAAgACAAIAAgACAAIAAgACAAIAAgACAAIAAgACAAIAAgACAAIAAgACAAIAAgACAAIAAgACAAIABDAEgAUgBPAE4ATwAuAFYAQQBMAEkARABBAFQARQBfAEMAQQBMAEUATgBEAEEAUgBfAEQAQQBUAEUAKABfAHQAcgB5AFAAYQByAHMAZQAsACAAXwBqAHUAbABpAGEAbgBDAGEAbABlAG4AZABhAHI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ZQB4AHAAcgBlAHMAcwBpAG8AbgAsACAARgBOAC4ATgBVAEwATABJAEYAWQAoAEkATgBEAEUAWAAoAEUAeABwAHIAZQBzAHMAaQBvAG4ALAAgACwAIAAxACkAKQAsAFwAbgAgACAAIAAgACAAIAAgACAAXwByAG8AdwBDAG8AdQBuAHQALAAgAFIATwBXAFMAKABfAGUAeABwAHIAZQBzAHMAaQBvAG4AKQAsAFwAbgAgACAAIAAgACAAIAAgACAAXwBiAHkAUgBvAHcALAAgAFIARQBEAFUAQwBFACgAXAAiAFwAIg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UABhAHIAcwBlAEkAUwBPAEMAYQBsAGUAbgBkAGEAcgBEAGEAdABlACgASQBOAEQARQBYACgAXwBlAHgAcAByAGUAcwBzAGkAbwBuACwAIABfAGMAdQByAHIALAAgADEAKQApAFwAbgAgACAAIAAgACAAIAAgACAAIAAgACAAIAAgACAAIAAgACkAXABuACAAIAAgACAAIAAgACAAIAAgACAAIAAgACkAXABuACAAIAAgACAAIAAgACAAIAApACw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JAFMATwBfAEMAQQBMAEUATgBEAEEAUgBfAEQAQQBUAEUAXABuAFwAbgBSAGUAdAB1AHIAbgBzACAAYQAgAGMAYQBsAGUAbgBkAGEAcgAgAGQAYQB0AGUAIABhAHMAIAB0AGUAeAB0ACAAaQBuACAASQBTAE8AIABmAG8AcgBtAGEAdAAuAFwAbgBcAG4AQQByAHIAYQB5ACAAYwBvAG0AcABhAHQAaQBiAGwAZQA6ACAARABhAHQAZQBfAFkATQBE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SQBTAE8AIABmAG8AcgBtAGEAdAB0AGUAZAAgAG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NAEQAVAAgACAAIAAgACAAIAAgACAAfAAgAGEAcgByAGEAeQAgACAAIABDAFsAMQAuAC4ANABdACAAIAB8AFwAbgAgACAAIABZAGUAYQByAEMARQAgACAAIAAgACAAIAAgACAAfAAgAGkAbgB0AGUAZwBlAHIAIAAgACAAIAAgACAAIAAgACAAIAB8ACAAWQBlAGEAcgAgAGkAbgAgAEMAbwBtAG0AbwBuACAARQByAGEALgAgAE4AbwB0AGUAIAB0AGgAYQB0ACAAMQAgAEIAQwAgAD0AIAAwACAAQwBFACwAIAAyACAAQgBDACAAPQAgAC0AMQAgAEMARQBcAG4AIAAgACAAWwBNAG8AbgB0AGgAXQAgACAAIAAgACAAIAAgAHwAIABpAG4AdABlAGcAZQByACAAWwAxAC4ALgAxADIAXQAgACAAfAAgAE0AbwBuAHQAaAAgAG8AZgAgAHkAZQBhAHIALgAgAEMAYQBuACAAYgBlACAAZQBtAHAAdAB5AC4AXABuACAAIAAgAFsARABhAHkAXQAgACAAIAAgACAAIAAgACAAIAB8ACAAZABlAGMAaQBtAGEAbAAgAFsAMAAuAC4AMwAyACkAIAAgAHwAIABEAGEAeQAuACAAQwBhAG4AIABiAGUAIABlAG0AcAB0AHkALgBcAG4AIAAgACAAWwBUAGkAbQBlAE8AZgBEAGEAeQBdACAAIAAgAHwAIABkAGUAYwBpAG0AYQBsACAAIAAgACAAIAAgACAAIAAgACAAfAAgAFQAaQBtAGUAIABvAGYAIABkAGEAeQAuACAATwBwAHQAaQBvAG4AYQBsACAAYQBuAGQAIABpAHMAIABpAGcAbgBvAHIAZQBkAC4AXABuAFsATwBwAHQAaQBvAG4AcwBdACAAIAAgACAAIAAgACAAIAB8ACAAdABlAHgAdAAgACAAIAAgACAAIAAgACAAIAAgACAAIAAgAHwAIABbAEIAXQBbACsAXQBcAG4AIAAgACAAIAAgACAAIAAgACAAIAAgACAAIAAgACAAIAAgAHwAIAAgACAAIAAgACAAIAAgACAAIAAgACAAIAAgACAAIAAgACAAfAAgACAAIABCACAAOgAgAEQAaQBzAHAAbABhAHkAIABpAG4AIABiAGEAcwBpAGMAIABJAFMATwAgAHMAdAB5AGwAZQAuAFwAbgAgACAAIAAgACAAIAAgACAAIAAgACAAIAAgACAAIAAgACAAfAAgACAAIAAgACAAIAAgACAAIAAgACAAIAAgACAAIAAgACAAIAB8ACAAIAAgACsAIAA6ACAARABpAHMAcABsAGEAeQAgAHAAbwBzAGkAdABpAHYAZQAgAHMAaQBnAG4AIABmAG8AcgAgAG4AbwBuAC0AbgBlAGcAYQB0AGkAdgBlACAAeQBlAGEAcgBzAC4AXABuAFsASgB1AGwAaQBhAG4AQwBhAGwAZQBuAGQAYQByAF0AIAB8ACAAcwB3AGkAdABjAGgAI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EkAUwBPAF8AQwBBAEwARQBOAEQAQQBSAF8ARABBAFQARQAgAD0AIABMAEEATQBCAEQAQQAoAEQAYQB0AGUAXwBZAE0ARABUACwAIABbAE8AcAB0AGkAbwBuAHMAXQAsACAAWwBKAHUAbABpAGEAbgBDAGEAbABlAG4AZABhAHIAXQAsAFwAbgAgACAAIAAgAEwARQBUACgAXABuACAAIAAgACAAIAAgACAAIABfAG8AcAB0AGkAbwBuAHMALAAgAEYATgAuAE4AVQBMAEwASQBGAFkAKABPAHAAdABpAG8AbgBzACkALABcAG4AIAAgACAAIAAgACAAIAAgAF8AagB1AGwAaQBhAG4AQwBhAGwAZQBuAGQAYQByACwAIABGAE4ALgBDAE8ARQBSAEMARQAoAEoAdQBsAGkAYQBuAEMAYQBsAGUAbgBkAGEAcgApACAAPAA+ACAAMAAsAFwAbgAgACAAIAAgACAAIAAgACAAXwBiAGEAcwBpAGMALAAgAEkARgBFAFIAUgBPAFIAKABTAEUAQQBSAEMASAAoAFwAIgBCAFwAIgAsACAAXwBvAHAAdABpAG8AbgBzACkALAAgADAAKQAgAD4AIAAwACwAXABuACAAIAAgACAAIAAgACAAIABfAGEAbAB3AGEAeQBzAFMAaQBnAG4ALAAgAEkARgBFAFIAUgBPAFIAKABGAEkATgBEACgAXAAiACsAXAAiACwAIABfAG8AcAB0AGkAbwBuAHMAKQAsACAAMAApACAAPgAgADAALAAgAFwAbgAgACAAIAAgACAAIAAgACAAXwBzAGUAcABhAHIAYQB0AG8AcgAsACAASQBGACgAXwBiAGEAcwBpAGMALAAgAFwAIgBcACIALAAgAFwAIgAtAFwAIgApACwAXABuACAAIAAgACAAIAAgACAAIABcAG4AIAAgACAAIAAgACAAIAAgAGYAbgBGAG8AcgBtAGEAdABJAFMATwBDAGEAbABlAG4AZABhAHIARABhAHQAZQAsACAATABBAE0AQgBEAEEAKABfAGQAYQB0AGUAXwBZAE0ARAAsAFwAbgAgACAAIAAgACAAIAAgACAAIAAgACAAIABJAEYAKABBAFIAUgBBAFkAUwAuAEkAUwBfAEUATQBQAFQAWQAoAF8AZABhAHQAZQBfAFkATQBEACkALAAgAFwAIgBcACIALABcAG4AIAAgACAAIAAgACAAIAAgACAAIAAgACAAIAAgACAAIABMAEUAVAAoAFwAbgAgACAAIAAgACAAIAAgACAAIAAgACAAIAAgACAAIAAgACAAIAAgACAAXwB2AGEAbABpAGQAYQB0AGUARABhAHQAZQAsACAAQwBIAFIATwBOAE8ALgBWAEEATABJAEQAQQBUAEUAXwBDAEEATABFAE4ARABBAFIAXwBEAEEAVABFACgAXwBkAGEAdABlAF8AWQBNAEQALAAgAF8AagB1AGwAaQBhAG4AQwBhAGwAZQBuAGQAYQByACkALABcAG4AIAAgACAAIAAgACAAIAAgACAAIAAgACAAIAAgACAAIAAgACAAIAAgAF8AZgBpAHIAcwB0AEUAcgByAG8AcgAsACAAQQBSAFIAQQBZAFMALgBIAF8ARQBSAFIATwBSACgAXwB2AGEAbABpAGQAYQB0AGUARABhAHQAZQApACwAXABuACAAIAAgACAAIAAgACAAIAAgACAAIAAgACAAIAAgACAAIAAgACAAIABJAEYAKABJAFMARQBSAFIATwBSACgAXwBmAGkAcgBzAHQARQByAHIAbwByACkALAAgAF8AZgBpAHIAcwB0AEUAcgByAG8AcgAgACoAIAB7ADEAfQAsAFwAbgAgACAAIAAgACAAIAAgACAAIAAgACAAIAAgACAAIAAgACAAIAAgACAAIAAgACAAIABJAEYAKABfAGIAYQBzAGkAYwAgACoAIAAoAEEAQgBTACgASQBOAEQARQBYACgAXwB2AGEAbABpAGQAYQB0AGUARABhAHQAZQAsACAAMQAsACAAMQApACkAIAA+ACAAOQA5ADkAOQApACwAIAB7ACMAVgBBAEwAVQBFACEAfQAsAFwAbgAgACAAIAAgACAAIAAgACAAIAAgACAAIAAgACAAIAAgACAAIAAgACAAIAAgACAAIAAgACAAIAAgAEwARQBUACgAXABuACAAIAAgACAAIAAgACAAIAAgACAAIAAgACAAIAAgACAAIAAgACAAIAAgACAAIAAgACAAIAAgACAAIAAgACAAIABfAHMAWQBlAGEAcgAsACAAQwBIAFIATwBOAE8ALgBGAE8AUgBNAEEAVABfAEkAUwBPAF8AWQBFAEEAUgAoAEkATgBEAEUAWAAoAF8AdgBhAGwAaQBkAGEAdABlAEQAYQB0AGUALAAgADEALAAgADEAKQAsACAAXwBhAGwAdwBhAHkAcwBTAGkAZwBuACkALAAgAFwAbgAgACAAIAAgACAAIAAgACAAIAAgACAAIAAgACAAIAAgACAAIAAgACAAIAAgACAAIAAgACAAIAAgACAAIAAgACAASQBGACgASQBOAEQARQBYACgAXwB2AGEAbABpAGQAYQB0AGUARABhAHQAZQAsACAAMQAsACAAMgApACAAPQAgAFwAIgBcACIALABcAG4AIAAgACAAIAAgACAAIAAgACAAIAAgACAAIAAgACAAIAAgACAAIAAgACAAIAAgACAAIAAgACAAIAAgACAAIAAgACAAIAAgACAASQBGACgASQBOAEQARQBYACgAXwB2AGEAbABpAGQAYQB0AGUARABhAHQAZQAsACAAMQAsACAAMwApACAAPQAgAFwAIgBcACIALABcAG4AIAAgACAAIAAgACAAIAAgACAAIAAgACAAIAAgACAAIAAgACAAIAAgACAAIAAgACAAIAAgACAAIAAgACAAIAAgACAAIAAgACAAIAAgACAAIABfAHMAWQBlAGEAcgAsAFwAbgAgACAAIAAgACAAIAAgACAAIAAgACAAIAAgACAAIAAgACAAIAAgACAAIAAgACAAIAAgACAAIAAgACAAIAAgACAAIAAgACAAIAAgACAAIAAgAHsAIwBWAEEATABVAEUAIQB9AFwAbgAgACAAIAAgACAAIAAgACAAIAAgACAAIAAgACAAIAAgACAAIAAgACAAIAAgACAAIAAgACAAIAAgACAAIAAgACAAIAAgACAAIAApACwAXABuACAAIAAgACAAIAAgACAAIAAgACAAIAAgACAAIAAgACAAIAAgACAAIAAgACAAIAAgACAAIAAgACAAIAAgACAAIAAgACAAIAAgAEwARQBUACgAXABuACAAIAAgACAAIAAgACAAIAAgACAAIAAgACAAIAAgACAAIAAgACAAIAAgACAAIAAgACAAIAAgACAAIAAgACAAIAAgACAAIAAgACAAIAAgACAAXwBzAE0AbwBuAHQAaAAsACAAVABFAFgAVAAoAEkATgBEAEUAWAAoAF8AdgBhAGwAaQBkAGEAdABlAEQAYQB0AGUALAAgADEALAAgADIAKQAsACAAXAAiADAAMABcACIAKQAsAFwAbgAgACAAIAAgACAAIAAgACAAIAAgACAAIAAgACAAIAAgACAAIAAgACAAIAAgACAAIAAgACAAIAAgACAAIAAgACAAIAAgACAAIAAgACAAIAAgAEkARgAoAEkATgBEAEUAWAAoAF8AdgBhAGwAaQBkAGEAdABlAEQAYQB0AGUALAAgADEALAAgADMAKQAgAD0AIABcACIAXAAiACwAXABuACAAIAAgACAAIAAgACAAIAAgACAAIAAgACAAIAAgACAAIAAgACAAIAAgACAAIAAgACAAIAAgACAAIAAgACAAIAAgACAAIAAgACAAIAAgACAAIAAgACAAIABJAEYAKABfAGIAYQBzAGkAYwAsACAAewAjAFYAQQBMAFUARQAhAH0ALABcAG4AIAAgACAAIAAgACAAIAAgACAAIAAgACAAIAAgACAAIAAgACAAIAAgACAAIAAgACAAIAAgACAAIAAgACAAIAAgACAAIAAgACAAIAAgACAAIAAgACAAIAAgACAAIAAgACAAQwBPAE4AQwBBAFQAKABfAHMAWQBlAGEAcgAsACAAXwBzAGUAcABhAHIAYQB0AG8AcgAsACAAXwBzAE0AbwBuAHQAaAApAFwAbgAgACAAIAAgACAAIAAgACAAIAAgACAAIAAgACAAIAAgACAAIAAgACAAIAAgACAAIAAgACAAIAAgACAAIAAgACAAIAAgACAAIAAgACAAIAAgACAAIAAgACAAKQAsAFwAbgAgACAAIAAgACAAIAAgACAAIAAgACAAIAAgACAAIAAgACAAIAAgACAAIAAgACAAIAAgACAAIAAgACAAIAAgACAAIAAgACAAIAAgACAAIAAgACAAIAAgACAAQwBPAE4AQwBBAFQAKABfAHMAWQBlAGEAcgAsACAAXwBzAGUAcABhAHIAYQB0AG8AcgAsACAAXwBzAE0AbwBuAHQAaAAsACAAXwBzAGUAcABhAHIAYQB0AG8AcgAsACAAVABFAFgAVAAoAEkATgBEAEUAWAAoAF8AdgBhAGwAaQBkAGEAdABlAEQAYQB0AGUALAAgADEALAAgADMAKQAsACAAXAAiADAAMABcACIAKQ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kAGEAdABlAF8AWQBNAEQAVAAsACAARgBOAC4ATgBVAEwATABJAEYAWQAoAEQAYQB0AGUAXwBZAE0ARABUACkALABcAG4AIAAgACAAIAAgACAAIAAgAEIAWQBSAE8AVwAoAF8AZABhAHQAZQBfAFkATQBEAFQALABcAG4AIAAgACAAIAAgACAAIAAgACAAIAAgACAATABBAE0AQgBEAEEAKABfAHIAbwB3ACwAXABuACAAIAAgACAAIAAgACAAIAAgACAAIAAgACAAIAAgACAAZgBuAEYAbwByAG0AYQB0AEkAUwBPAEMAYQBsAGUAbgBkAGEAcgBEAGEAdABlACgAXwByAG8Adw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QwBBAEwARQBOAEQAQQBSAF8ARABBAFQARQBcAG4AXABuAFAAYQByAHMAZQBzACAAYQAgAHQAZQB4AHQAIAByAGUAcAByAGUAcwBlAG4AdABhAHQAaQBvAG4AIABvAGYAIABhACAAYwBhAGwAZQBuAGQAYQByACAAZABhAHQAZQAgAGkAbgB0AG8AIAByAGUAcwBwAGUAYwB0AGkAdgBlACAAcABhAHIAdABzACAAbwBmACAAeQBlAGEAcgAsACAAbQBvAG4AdABoACAAYQBuAGQAIABkAGEAeQAuAFwAbgBcAG4AQQByAHIAYQB5ACAAYwBvAG0AcABhAHQAaQBiAGwAZQA6ACAARQB4AHAAcgBlAHMAcwBpAG8Abg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FwAbgAgADIAIAB8ACAAaQBuAHQAZQBnAGUAcgAgAFsAMQAuAC4AMQAyAF0AIAB8ACAATQBvAG4AdABoAFwAbgAgADMAIAB8ACAAaQBuAHQAZQBnAGUAcgAgAFsAMQAuAC4AMwAxAF0AIAB8ACAAR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HgAcAByAGUAcwBzAGkAbwBuACAAIAAgACAAIAAgACAAIAAgACAAIAAgAHwAIAB0AGUAeAB0ACAAIAAgAHwAIABDAGEAbABlAG4AZABhAHIAIABkAGEAdABlAFwAbgBbAE4AbwByAHQAaABBAG0AZQByAGkAYwBhAG4AUgBlAGcAaQBvAG4AXQAgAHwAIABzAHcAaQB0AGMAaAAgAHwAIABUAFIAVQBFACAAYQBzAHMAdQBtAGUAIABvAHIAZABlAHIAIABpAG4AIABOAG8AcgB0AGgAIABBAG0AZQByAGkAYwBhAG4AIABmAG8AcgBtAGEAdAAgAG0AbQAvAGQAZAAvAHkAeQB5AHkAIABcAG4AIAAgACAAIAAgACAAIAAgACAAIAAgACAAIAAgACAAIAAgACAAIAAgACAAIAB8ACAAIAAgACAAIAAgACAAIAB8ACAARgBBAEwAUwBFACAAYQBzAHMAdQBtAGUAIABvAHIAZABlAHIAIABpAG4AIABpAG4AdABlAHIAbgBhAHQAaQBvAG4AbAAgAGYAbwByAG0AYQB0ACAAZABkAC8AbQBtAC8AeQB5AHkAeQAgAFwAbgAgACAAIAAgACAAIAAgACAAIAAgACAAIAAgACAAIAAgACAAIAAgACAAIAAgAHwAIAAgACAAIAAgACAAIAAgAHwAIABJAGYAIABvAG0AaQB0AHQAZQBkACAAdABoAGUAbgAgAGQAZQBmAGEAdQBsAHQAcwAgAHQAbwAgAGwAbwBjAGEAbAAgAHIAZQBnAGkAbwBuAGEAbAAgAHMAZQB0AHQAaQBuAGcAcwAgAG8AZgAgAEUAeABjAGUAbABcAG4AWwBKAHUAbABpAGEAbgBDAGEAbABlAG4AZABhAHIAXQAgACAAIAAgACAAIAB8ACAAcwB3AGkAdABjAGgAIAB8ACAAQwBhAGwAYwB1AGwAYQB0AGUAIABmAG8AcgAgAHQAaABlACAASgB1AGwAaQBhAG4AIABwAHIAbwBsAGUAcAB0AGkAYwAgAGMAYQBsAGUAbgBkAGEAcgAuACAARABlAGYAYQB1AGwAdAAgAGkAcwAgAEcAcgBlAGcAbwByAGkAYQBuAFwAbgAgACAAIAAgACAAIAAgACAAIAAgACAAIAAgACAAIAAgACAAIAAgACAAIAAgAHwAIAAgACAAIAAgACAAIAAgAHwAIABwAHIAbwBsAGUAcAB0AGkAYwAgAGMAYQBsAGUAbgBkAGEAcgAuACAAXABuAFwAbgBFAHgAYQBtAHAAbABl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DAEEATABFAE4ARABBAFIAXwBEAEEAVABFACgAXAAiADIANQAvADAAMQAvADIAMAAxADQAXAAiACkAXABuAFIAZQB0AHUAcgBuAHMAOgAgAHsAMgAwADEANAAsACAAMQAsACAAMgA1AH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EMAQQBMAEUATgBEAEEAUgBfAEQAQQBUAEUAIAA9ACAATABBAE0AQgBEAEEAKABFAHgAcAByAGUAcwBzAGkAbwBuACwAIABbAE4AbwByAHQAaABBAG0AZQByAGkAYwBhAG4AUgBlAGcAaQBvAG4AXQAsACAAWwBKAHUAbABpAGEAbgBDAGEAbABlAG4AZABhAHIAXQAsACAAXABuACAAIAAgACAATABFAFQAKABcAG4AIAAgACAAIAAgACAAIAAgAF8AbgBvAHIAdABoAEEAbQBlAHIAaQBjAGEAbgBSAGUAZwBpAG8AbgAsACAASQBGACgASQBTAE8ATQBJAFQAVABFAEQAKABOAG8AcgB0AGgAQQBtAGUAcgBpAGMAYQBuAFIAZQBnAGkAbwBuACkALAAgAEYATgAuAE4ATwBSAFQASABfAEEATQBFAFIASQBDAEEATgBfAFIARQBHAEkATwBOACgAKQAsAFwAbgAgACAAIAAgACAAIAAgACAAIAAgACAAIABGAE4ALgBDAE8ARQBSAEMARQAoAE4AbwByAHQAaABBAG0AZQByAGkAYwBhAG4AUgBlAGcAaQBvAG4AKQAgADwAPgAgADAAXABuACAAIAAgACAAIAAgACAAIAApACwAXABuACAAIAAgACAAIAAgACAAIAAgAFwAbgAgACAAIAAgACAAIAAgACAAXwBqAHUAbABpAGEAbgBDAGEAbABlAG4AZABhAHIALAAgAEYATgAuAEMATwBFAFIAQwBFACgASgB1AGwAaQBhAG4AQwBhAGwAZQBuAGQAYQByACkAIAA8AD4AIAAwACwAXABuACAAIAAgACAAIAAgACAAIABcAG4AIAAgACAAIAAgACAAIAAgAF8AZQB4AHAAcgBlAHMAcwBpAG8AbgAsACAARgBOAC4ATgBVAEwATABJAEYAWQAoAEkATgBEAEUAWAAoAEUAeABwAHIAZQBzAHMAaQBvAG4ALAAgACwAIAAxACkAKQAsAFwAbgAgACAAIAAgACAAIAAgACAAXwByAG8AdwBDAG8AdQBuAHQALAAgAFIATwBXAFMAKABfAGUAeABwAHIAZQBzAHMAaQBvAG4AKQAsAFwAbgAgACAAIAAgACAAIAAgACAAXwBiAHkAUgBvAHcALAAgAFIARQBEAFUAQwBFACgAXAAiAFwAIgAsACAAUwBFAFEAVQBFAE4AQwBFACgAXwByAG8AdwBDAG8AdQBuAHQAKQAsAFwAbgAgACAAIAAgACAAIAAgACAAIAAgACAAIABMAEEATQBCAEQAQQAoAF8AYQBjAGMALAAgAF8AYwB1AHIAcgAsAFwAbgAgACAAIAAgACAAIAAgACAAIAAgACAAIAAgACAAIAAgAEwARQBUACgAXABuACAAIAAgACAAIAAgACAAIAAgACAAIAAgACAAIAAgACAAIAAgACAAIABfAHAAYQByAHQAcwAsACAAXwBQAEEAUgBTAEUAXwBEAEEAVABFAF8AUABBAFIAVABTACgASQBOAEQARQBYACgAXwBlAHgAcAByAGUAcwBzAGkAbwBuACwAIABfAGMAdQByAHIALAAgADEAKQApACwAXABuACAAIAAgACAAIAAgACAAIAAgACAAIAAgACAAIAAgACAAIAAgACAAIABfAFkATQBEACwAIABJAEYAKABfAG4AbwByAHQAaABBAG0AZQByAGkAYwBhAG4AUgBlAGcAaQBvAG4ALAAgAEMASABPAE8AUwBFAEMATwBMAFMAKABfAHAAYQByAHQAcwAsACAAewAxACwAIAAzACwAIAAyAH0AKQAsACAAXwBwAGEAcgB0AHMAKQAsAFwAbgAgACAAIAAgACAAIAAgACAAIAAgACAAIAAgACAAIAAgACAAIAAgACAAXwB2AGEAbABpAGQAYQB0AGUAWQBNAEQALAAgAEMASABSAE8ATgBPAC4AVgBBAEwASQBEAEEAVABFAF8AQwBBAEwARQBOAEQAQQBSAF8ARABBAFQARQAoAF8AWQBNAEQALAAgAF8AagB1AGwAaQBhAG4AQwBhAGwAZQBuAGQAYQByACkALABcAG4AIAAgACAAIAAgACAAIAAgACAAIAAgACAAIAAgACAAIAAgACAAIAAgAFYAUwBUAEEAQwBLACgAXwBhAGMAYwAsACAAXwB2AGEAbABpAGQAYQB0AGUAWQBNAEQAKQBcAG4AIAAgACAAIAAgACAAIAAgACAAIAAgACAAIAAgACAAIAApAFwAbgAgACAAIAAgACAAIAAgACAAIAAgACAAIAApAFwAbgAgACAAIAAgACAAIAAgACAAKQAsAFwAbgAgACAAIAAgACAAIAAgACAARABSAE8AUAAoAF8AYgB5AFIAbwB3ACwAIAAxACkAXABuACAAIAAgACAAKQBcAG4AKQA7AFwAbgBcAG4AXwBQAEEAUgBTAEUAXwBEAEEAVABFAF8AUABBAFIAVABTACAAPQAgAEwAQQBNAEIARABBACgAXwBlAHgAcAByAGUAcwBzAGkAbwBuACwAXABuACAAIAAgACAATABFAFQAKABcAG4AIAAgACAAIAAgACAAIAAgAF8AdgBhAGwAaQBkAEMAaABhAHIAUwBlAHQALAAgAFwAIgArABIiMAAxADIAMwA0ADUANgA3ADgAOQAtAC4ALwBcACIALAAgAC8ALwAgABIiIABVAE4ASQBDAEgAQQBSACgAOAA3ADIAMgApAFwAbgBcAG4AIAAgACAAIAAgACAAIAAgAGYAbgBZAGUAYQByAFYAYQBsAHUAZQAsACAATABBAE0AQgBEAEEAKABfAHMAWQBlAGEAcgAsACAAXwBrAG4AbwB3AG4ATQBpAG4AdQBzACwAXABuACAAIAAgACAAIAAgACAAIAAgACAAIAAgAEwARQBUACgAXABuACAAIAAgACAAIAAgACAAIAAgACAAIAAgACAAIAAgACAAXwBzAEMAaABhAHIALAAgAEwARQBGAFQAKABfAHMAWQBlAGEAcgApACwAXABuACAAIAAgACAAIAAgACAAIAAgACAAIAAgACAAIAAgACAAXwBoAGEAcwBTAGkAZwBuACwAIABTAFcASQBUAEMASAAoAF8AcwBDAGgAYQByACwAXABuACAAIAAgACAAIAAgACAAIAAgACAAIAAgACAAIAAgACAAIAAgACAAIABcACIAKwBcACIALAAgAFQAUgBVAEUALABcAG4AIAAgACAAIAAgACAAIAAgACAAIAAgACAAIAAgACAAIAAgACAAIAAgAFwAIgASIlwAIgAsACAAVABSAFUARQAsACAALwAvACAAEiIgAFUATgBJAEMASABBAFIAKAA4ADcAMgAyACkAXABuACAAIAAgACAAIAAgACAAIAAgACAAIAAgACAAIAAgACAAIAAgACAAIABGAEEATABTAEUAXABuACAAIAAgACAAIAAgACAAIAAgACAAIAAgACAAIAAgACAAKQAsACAAXABuACAAIAAgACAAIAAgACAAIAAgACAAIAAgACAAIAAgACAAXwBzAGkAZwBuACwAIABJAEYAKABfAGsAbgBvAHcAbgBNAGkAbgB1AHMALAAgAC0AMQAsAFwAbgAgACAAIAAgACAAIAAgACAAIAAgACAAIAAgACAAIAAgACAAIAAgACAASQBGACgAXwBoAGEAcwBTAGkAZwBuACwAXABuACAAIAAgACAAIAAgACAAIAAgACAAIAAgACAAIAAgACAAIAAgACAAIAAgACAAIAAgAFMAVwBJAFQAQwBIACgAXwBzAEMAaABhAHIALABcAG4AIAAgACAAIAAgACAAIAAgACAAIAAgACAAIAAgACAAIAAgACAAIAAgACAAIAAgACAAIAAgACAAIABcACIAKwBcACIALAAgADEALABcAG4AIAAgACAAIAAgACAAIAAgACAAIAAgACAAIAAgACAAIAAgACAAIAAgACAAIAAgACAAIAAgACAAIABcACIAEiJcACIALAAgAC0AMQAsACAALwAvACAAEiIgAFUATgBJAEMASABBAFIAKAA4ADcAMgAyACkAXABuACAAIAAgACAAIAAgACAAIAAgACAAIAAgACAAIAAgACAAIAAgACAAIAAgACAAIAAgACAAIAAgACAAMQBcAG4AIAAgACAAIAAgACAAIAAgACAAIAAgACAAIAAgACAAIAAgACAAIAAgACAAIAAgACAAKQAsAFwAbgAgACAAIAAgACAAIAAgACAAIAAgACAAIAAgACAAIAAgACAAIAAgACAAIAAgACAAIAAxAFwAbgAgACAAIAAgACAAIAAgACAAIAAgACAAIAAgACAAIAAgACAAIAAgACAAKQBcAG4AIAAgACAAIAAgACAAIAAgACAAIAAgACAAIAAgACAAIAApACwAXABuACAAIAAgACAAIAAgACAAIAAgACAAIAAgACAAIAAgACAAXwBhAGIAcwBZAGUAYQByAFYAYQBsACwAIABJAEYAKABfAGgAYQBzAFMAaQBnAG4ALABcAG4AIAAgACAAIAAgACAAIAAgACAAIAAgACAAIAAgACAAIAAgACAAIAAgAFYAQQBMAFUARQAoAFIASQBHAEgAVAAoAF8AcwBZAGUAYQByACwAIABMAEUATgAoAF8AcwBZAGUAYQByACkAIAAtACAAMQApACkALABcAG4AIAAgACAAIAAgACAAIAAgACAAIAAgACAAIAAgACAAIAAgACAAIAAgAFYAQQBMAFUARQAoAF8AcwBZAGUAYQByACkAXABuACAAIAAgACAAIAAgACAAIAAgACAAIAAgACAAIAAgACAAKQAsAFwAbgAgACAAIAAgACAAIAAgACAAIAAgACAAIAAgACAAIAAgAF8AcwBpAGcAbgAgACoAIABfAGEAYgBzAFkAZQBhAHIAVgBhAGwAXABuACAAIAAgACAAIAAgACAAIAAgACAAIAAgACkAXABuACAAIAAgACAAIAAgACAAIAApACwAXABuAFwAbgAgACAAIAAgACAAIAAgACAASQBGACgASQBTAEUAUgBSAE8AUgAoAF8AZQB4AHAAcgBlAHMAcwBpAG8AbgApACwAIABfAGUAeABwAHIAZQBzAHMAaQBvAG4AIAAqACAAewAxACwAIAAyACwAIAAzAH0ALABcAG4AIAAgACAAIAAgACAAIAAgACAAIAAgACAASQBGACgASQBTAE4AVQBNAEIARQBSACgAXwBlAHgAcAByAGUAcwBzAGkAbwBuACkALAAgAHsAIwBWAEEATABVAEUAIQAsACAAIwBWAEEATABVAEUAIQAsACAAIwBWAEEATABVAEUAIQB9ACwAXABuACAAIAAgACAAIAAgACAAIAAgACAAIAAgACAAIAAgACAATABFAFQAKABcAG4AIAAgACAAIAAgACAAIAAgACAAIAAgACAAIAAgACAAIAAgACAAIAAgAF8AdAByAGkAbQBFAHgAcAByACwAIABUAFIASQBNACgAXwBlAHgAcAByAGUAcwBzAGkAbwBuACkALABcAG4AIAAgACAAIAAgACAAIAAgACAAIAAgACAAIAAgACAAIAAgACAAIAAgAEkARgAoAF8AdAByAGkAbQBFAHgAcAByACAAPQAgAFwAIgBcACIALAAgAHsAXAAiAFwAIgAsACAAXAAiAFwAIgAsACAAXAAiAFwAIgB9ACwAXABuACAAIAAgACAAIAAgACAAIAAgACAAIAAgACAAIAAgACAAIAAgACAAIAAgACAAIAAgAEkARgAoAE4ATwBUACgARgBOAC4AVgBBAEwASQBEAEEAVABFAF8AQwBIAEEAUgBTAEUAVAAoAF8AdAByAGkAbQBFAHgAcAByACwAIABfAHYAYQBsAGkAZABDAGgAYQByAFMAZQB0ACkAKQAsACAAewAjAFYAQQBMAFUARQAhACwAIAAjAFYAQQBMAFUARQAhACwAIAAjAFYAQQBMAFUARQAhAH0ALABcAG4AIAAgACAAIAAgACAAIAAgACAAIAAgACAAIAAgACAAIAAgACAAIAAgACAAIAAgACAAIAAgACAAIABMAEUAVAAoAFwAbgAgACAAIAAgACAAIAAgACAAIAAgACAAIAAgACAAIAAgACAAIAAgACAAIAAgACAAIAAgACAAIAAgACAAIAAgACAAXwBkAGEAdABlAFMAcABsAGkAdAAsACAARgBOAC4AUwBQAEwASQBUAF8AQQBSAE8AVQBOAEQAKABfAHQAcgBpAG0ARQB4AHAAcgAsACAAXAAiACsAEiIwADEAMgAzADQANQA2ADcAOAA5AFwAIgAsACAARgBBAEwAUwBFACwAIAA0ACkALAAgAC8ALwAgABIiIABVAE4ASQBDAEgAQQBSACgAOAA3ADIAMgApAFwAbgAgACAAIAAgACAAIAAgACAAIAAgACAAIAAgACAAIAAgACAAIAAgACAAIAAgACAAIAAgACAAIAAgACAAIAAgACAAXwBzAHAAbABpAHQAQwBvAHUAbgB0ACwAIABJAE4ARABFAFgAKABfAGQAYQB0AGUAUwBwAGwAaQB0ACwAIAAxACwAIAAxACkALABcAG4AIAAgACAAIAAgACAAIAAgACAAIAAgACAAIAAgACAAIAAgACAAIAAgACAAIAAgACAAIAAgACAAIAAgACAAIAAgAF8AcwBlAHAAYQByAGEAdABvAHIAcwAsACAASQBOAEQARQBYACgAXwBkAGEAdABlAFMAcABsAGkAdAAsACAAMQAsACAAMgApACwAXABuACAAIAAgACAAIAAgACAAIAAgACAAIAAgACAAIAAgACAAIAAgACAAIAAgACAAIAAgACAAIAAgACAAIAAgACAAIABfAHAAYQByAHMAZQBFAHIAcgBvAHIALAAgAEkARgAoAF8AcwBwAGwAaQB0AEMAbwB1AG4AdAAgADwAPgAgADMALAAgAFQAUgBVAEUALABcAG4AIAAgACAAIAAgACAAIAAgACAAIAAgACAAIAAgACAAIAAgACAAIAAgACAAIAAgACAAIAAgACAAIAAgACAAIAAgACAAIAAgACAAUwBXAEkAVABDAEgAKABfAHMAZQBwAGEAcgBhAHQAbwByAHMALABcAG4AIAAgACAAIAAgACAAIAAgACAAIAAgACAAIAAgACAAIAAgACAAIAAgACAAIAAgACAAIAAgACAAIAAgACAAIAAgACAAIAAgACAAIAAgACAAIABcACIALwAvAFwAIgAsACAARgBBAEwAUwBFACwAXABuACAAIAAgACAAIAAgACAAIAAgACAAIAAgACAAIAAgACAAIAAgACAAIAAgACAAIAAgACAAIAAgACAAIAAgACAAIAAgACAAIAAgACAAIAAgACAAXAAiAC0ALQBcACIALAAgAEYAQQBMAFMARQAsAFwAbgAgACAAIAAgACAAIAAgACAAIAAgACAAIAAgACAAIAAgACAAIAAgACAAIAAgACAAIAAgACAAIAAgACAAIAAgACAAIAAgACAAIAAgACAAIAAgAFwAIgAuAC4AXAAiACwAIABGAEEATABTAEUALABcAG4AIAAgACAAIAAgACAAIAAgACAAIAAgACAAIAAgACAAIAAgACAAIAAgACAAIAAgACAAIAAgACAAIAAgACAAIAAgACAAIAAgACAAIAAgACAAIABcACIALwAvAC0AXAAiACwAIABGAEEATABTAEUALABcAG4AIAAgACAAIAAgACAAIAAgACAAIAAgACAAIAAgACAAIAAgACAAIAAgACAAIAAgACAAIAAgACAAIAAgACAAIAAgACAAIAAgACAAIAAgACAAIABcACIALQAtAC0AXAAiACwAIABGAEEATABTAEUALABcAG4AIAAgACAAIAAgACAAIAAgACAAIAAgACAAIAAgACAAIAAgACAAIAAgACAAIAAgACAAIAAgACAAIAAgACAAIAAgACAAIAAgACAAIAAgACAAIABcACIALgAuAC0AXAAiACwAIABGAEEATABTAEUALABcAG4AIAAgACAAIAAgACAAIAAgACAAIAAgACAAIAAgACAAIAAgACAAIAAgACAAIAAgACAAIAAgACAAIAAgACAAIAAgACAAIAAgACAAIAAgACAAIABUAFIAVQBFAFwAbgAgACAAIAAgACAAIAAgACAAIAAgACAAIAAgACAAIAAgACAAIAAgACAAIAAgACAAIAAgACAAIAAgACAAIAAgACAAIAAgACAAIAApAFwAbgAgACAAIAAgACAAIAAgACAAIAAgACAAIAAgACAAIAAgACAAIAAgACAAIAAgACAAIAAgACAAIAAgACAAIAAgACAAKQAsAFwAbgAgACAAIAAgACAAIAAgACAAIAAgACAAIAAgACAAIAAgACAAIAAgACAAIAAgACAAIAAgACAAIAAgACAAIAAgACAASQBGACgAXwBwAGEAcgBzAGUARQByAHIAbwByACwAIAB7ACMAVgBBAEwAVQBFACEALAAgACMAVgBBAEwAVQBFACEALAAgACMAVgBBAEwAVQBFACEAfQAsAFwAbgAgACAAIAAgACAAIAAgACAAIAAgACAAIAAgACAAIAAgACAAIAAgACAAIAAgACAAIAAgACAAIAAgACAAIAAgACAAIAAgACAAIABMAEUAVAAoAFwAbgAgACAAIAAgACAAIAAgACAAIAAgACAAIAAgACAAIAAgACAAIAAgACAAIAAgACAAIAAgACAAIAAgACAAIAAgACAAIAAgACAAIAAgACAAIAAgAF8AawBuAG8AdwBuAE0AaQBuAHUAcwAsACAAKABMAEUATgAoAF8AcwBlAHAAYQByAGEAdABvAHIAcwApACAAPQAgADMAKQAgACoAIAAoAFIASQBHAEgAVAAoAF8AcwBlAHAAYQByAGEAdABvAHIAcwApACAAPQAgAFwAIgAtAFwAIgApACwAXABuACAAIAAgACAAIAAgACAAIAAgACAAIAAgACAAIAAgACAAIAAgACAAIAAgACAAIAAgACAAIAAgACAAIAAgACAAIAAgACAAIAAgACAAIAAgACAAXwB5ACwAIABmAG4AWQBlAGEAcgBWAGEAbAB1AGUAKABJAE4ARABFAFgAKABfAGQAYQB0AGUAUwBwAGwAaQB0ACwAIAAxACwAIAA1ACkALAAgAF8AawBuAG8AdwBuAE0AaQBuAHUAcwApACwAXABuACAAIAAgACAAIAAgACAAIAAgACAAIAAgACAAIAAgACAAIAAgACAAIAAgACAAIAAgACAAIAAgACAAIAAgACAAIAAgACAAIAAgACAAIAAgACAAXwBhAGIALAAgAFYAQQBMAFUARQAoAEMASABPAE8AUwBFAEMATwBMAFMAKABfAGQAYQB0AGUAUwBwAGwAaQB0ACwAIAB7ADQALAAgADMAfQApACkALABcAG4AIAAgACAAIAAgACAAIAAgACAAIAAgACAAIAAgACAAIAAgACAAIAAgACAAIAAgACAAIAAgACAAIAAgACAAIAAgACAAIAAgACAAIAAgACAAIABIAFMAVABBAEMASwAoAF8AeQAsACAAXwBhAGI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QwBBAEwARQBOAEQAQQBSAF8ARABBAFQARQBcAG4AXABuAFIAZQB0AHUAcgBuAHMAIABhACAAYwBhAGwAZQBuAGQAYQByACAAZABhAHQAZQAgAGEAcwAgAHQAZQB4AHQAIABpAG4AIAB0AGgAZQAgAHMAaABvAHIAdAAgAG0AbwBkAGUAcgBuACAAcwB0AHkAbABlAC4AXABuAFwAbgBBAHIAcgBhAHkAIABjAG8AbQBwAGEAdABpAGIAbABlADoAIABEAGEAdABlAF8AWQBNAEQAIABh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MAYQBsAGUAbgBkAGEAcgAgAG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NAEQAVAAgACAAIAAgACAAIAAgACAAfAAgAGEAcgByAGEAeQAgACAAIABDAFsAMwBdACAAIAAgACAAfABcAG4AIAAgACAAWQBlAGEAcgBDAEUAIAAgACAAIAAgACAAIAAgAHwAIABpAG4AdABlAGcAZQByACAAIAAgACAAIAAgACAAIAAgAHwAIABZAGUAYQByACAAaQBuACAAQwBvAG0AbQBvAG4AIABFAHIAYQAuACAATgBvAHQAZQAgAHQAaABhAHQAIAAxACAAQgBDACAAPQAgADAAIABDAEUALAAgADIAIABCAEMAIAA9ACAALQAxACAAQwBFAFwAbgAgACAAIABNAG8AbgB0AGgAIAAgACAAIAAgACAAIAAgACAAfAAgAGkAbgB0AGUAZwBlAHIAIABbADEALgAuADEAMgBdACAAfAAgAE0AbwBuAHQAaAAgAG8AZgAgAHkAZQBhAHIALgBcAG4AIAAgACAARABhAHkAIAAgACAAIAAgACAAIAAgACAAIAAgAHwAIABkAGUAYwBpAG0AYQBsACAAWwAwAC4ALgAzADIAKQAgAHwAIABEAGEAeQAuACAAQQBuAHkAIABkAGUAYwBpAG0AYQBsACAAcABhAHIAdAAgAGkAcwAgAGkAZwBuAG8AcgBlAGQALgBcAG4AWwBPAHAAdABpAG8AbgBzAF0AIAAgACAAIAAgACAAIAAgAHwAIAB0AGUAeAB0ACAAIAAgACAAIAAgACAAIAAgACAAIAAgAHwAIABbAC4AfAAtAF0AWwArAF0AWwBQAF0AWwBVAHwAVgBdAFwAbgAgACAAIAAgACAAIAAgACAAIAAgACAAIAAgACAAIAAgACAAfAAgACAAIAAgACAAIAAgACAAIAAgACAAIAAgACAAIAAgACAAfAAgACAAIAAuAHwALQAgADoAIABTAGUAcABhAHIAYQB0AG8AcgAuACAARABlAGYAYQB1AGwAdABzACAAdABvACAALwBcAG4AIAAgACAAIAAgACAAIAAgACAAIAAgACAAIAAgACAAIAAgAHwAIAAgACAAIAAgACAAIAAgACAAIAAgACAAIAAgACAAIAAgAHwAIAAgACAAIAAgACsAIAA6ACAARABpAHMAcABsAGEAeQAgAHAAbwBzAGkAdABpAHYAZQAgAHMAaQBnAG4AIABmAG8AcgAgAG4AbwBuAC0AbgBlAGcAYQB0AGkAdgBlACAAeQBlAGEAcgBzAC4AXABuACAAIAAgACAAIAAgACAAIAAgACAAIAAgACAAIAAgACAAIAB8ACAAIAAgACAAIAAgACAAIAAgACAAIAAgACAAIAAgACAAIAB8ACAAIAAgACAAIABQACAAOgAgAFAAYQBkACAAbQBvAG4AdABoAHMAIABhAG4AZAAgAGQAYQB5AHMAIAB3AGkAdABoACAAbABlAGEAZABpAG4AZwAgAHoAZQByAG8ALgBcAG4AIAAgACAAIAAgACAAIAAgACAAIAAgACAAIAAgACAAIAAgAHwAIAAgACAAIAAgACAAIAAgACAAIAAgACAAIAAgACAAIAAgAHwAIAAgAFUALAAgAFYAIAA6ACAAVQAgAHQAbwAgAG8AcgBkAGUAcgAgAGkAbgAgAGkAbgB0AGUAcgBuAGEAdABpAG8AbgBhAGwAIABmAG8AcgBtAGEAdAAgAGQAZAAvAG0AbQAvAHkAeQB5AHkAXABuACAAIAAgACAAIAAgACAAIAAgACAAIAAgACAAIAAgACAAIAB8ACAAIAAgACAAIAAgACAAIAAgACAAIAAgACAAIAAgACAAIAB8ACAAIAAgACAAIAAgACAAIAAgAFYAIAB0AG8AIABvAHIAZABlAHIAIABpAG4AIABOAG8AcgB0AGgAIABBAG0AZQByAGkAYwBhAG4AIABmAG8AcgBtAGEAdAAgAG0AbQAvAGQAZAAvAHkAeQB5AHkAXABuACAAIAAgACAAIAAgACAAIAAgACAAIAAgACAAIAAgACAAIAB8ACAAIAAgACAAIAAgACAAIAAgACAAIAAgACAAIAAgACAAIAB8ACAAIAAgACAAIAAgACAAIAAgAEQAZQBmAGEAdQBsAHQAcwAgAHQAbwAgAGwAbwBjAGEAbAAgAHIAZQBnAGkAbwBuAGEAbAAgAHMAZQB0AHQAaQBuAGcAcwAgAG8AZgAgAEUAeABjAGUAbAAu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EMAQQBMAEUATgBEAEEAUgBfAEQAQQBUAEUAIAA9ACAATABBAE0AQgBEAEEAKABEAGEAdABlAF8AWQBNAEQALAAgAFsATwBwAHQAaQBvAG4AcwBdACwAIABbAEoAdQBsAGkAYQBuAEMAYQBsAGUAbgBkAGEAcgBdACwAXABuACAAIAAgACAATABFAFQAKABcAG4AIAAgACAAIAAgACAAIAAgAF8AbwBwAHQAaQBvAG4AcwAsACAARgBOAC4ATgBVAEwATABJAEYAWQAoAE8AcAB0AGkAbwBuAHMAKQAsAFwAbgAgACAAIAAgACAAIAAgACAAXwBqAHUAbABpAGEAbgBDAGEAbABlAG4AZABhAHIALAAgAEYATgAuAEMATwBFAFIAQwBFACgASgB1AGwAaQBhAG4AQwBhAGwAZQBuAGQAYQByACkAIAA8AD4AIAAwACwAXABuACAAIAAgACAAIAAgACAAIABfAHMAZQBwAGEAcgBhAHQAbwByACwAIABMAEUAVAAoAFwAbgAgACAAIAAgACAAIAAgACAAIAAgACAAIABfAHMAZQBwAE8AcAB0AGkAbwBuACwAIABMAEUARgBUACgARgBOAC4AUwBJAEYAVABfAEYATwBSAF8AQwBIAEEAUgBTACgAXwBvAHAAdABpAG8AbgBzACwAIABcACIALgAtAFwAIgApACkALABcAG4AIAAgACAAIAAgACAAIAAgACAAIAAgACAAUwBXAEkAVABDAEgAKABfAHMAZQBwAE8AcAB0AGkAbwBuACwAIABcACIAXAAiACwAIABcACIALwBcACIALAAgAF8AcwBlAHAATwBwAHQAaQBvAG4AKQBcAG4AIAAgACAAIAAgACAAIAAgACkALABcAG4AIAAgACAAIAAgACAAIAAgAF8AYQBsAHcAYQB5AHMAUwBpAGcAbgAsACAASQBGAEUAUgBSAE8AUgAoAEYASQBOAEQAKABcACIAKwBcACIALAAgAF8AbwBwAHQAaQBvAG4AcwApACwAIAAwACkAIAA+ACAAMAAsAFwAbgAgACAAIAAgACAAIAAgACAAXwBpAG4AdABlAHIAbgBhAHQAaQBvAG4AYQBsAE8AcgBkAGUAcgAsACAASQBGACgASQBGAEUAUgBSAE8AUgAoAFMARQBBAFIAQwBIACgAXAAiAFUAXAAiACwAIABfAG8AcAB0AGkAbwBuAHMAKQAsACAAMAApACAAPgAgADAALAAgAFQAUgBVAEUALABcAG4AIAAgACAAIAAgACAAIAAgACAAIAAgACAASQBGACgASQBGAEUAUgBSAE8AUgAoAFMARQBBAFIAQwBIACgAXAAiAFYAXAAiACwAIABfAG8AcAB0AGkAbwBuAHMAKQAsACAAMAApACAAPgAgADAALAAgAEYAQQBMAFMARQAsAFwAbgAgACAAIAAgACAAIAAgACAAIAAgACAAIAAgACAAIAAgAE4ATwBUACgARgBOAC4ATgBPAFIAVABIAF8AQQBNAEUAUgBJAEMAQQBOAF8AUgBFAEcASQBPAE4AKAApACkAXABuACAAIAAgACAAIAAgACAAIAAgACAAIAAgACkAXABuACAAIAAgACAAIAAgACAAIAApACwAXABuACAAIAAgACAAIAAgACAAIABfAG0AZABGAG0AdAAsACAASQBGACgASQBGAEUAUgBSAE8AUgAoAFMARQBBAFIAQwBIACgAXAAiAFAAXAAiACwAIABfAG8AcAB0AGkAbwBuAHMAKQAsACAAMAApACAAPgAgADAALAAgAFwAIgAwADAAXAAiACwAIABcACIAMABcACIAKQAsAFwAbgBcAG4AIAAgACAAIAAgACAAIAAgAGYAbgBGAG8AcgBtAGEAdABEAGEAdABlACwAIABMAEEATQBCAEQAQQAoAF8AZABhAHQAZQBfAFkATQBEACwAXABuACAAIAAgACAAIAAgACAAIAAgACAAIAAgAEwARQBUACgAXABuACAAIAAgACAAIAAgACAAIAAgACAAIAAgACAAIAAgACAAXwB2AGEAbABpAGQAYQB0AGUARABhAHQAZQAsACAAQwBIAFIATwBOAE8ALgBWAEEATABJAEQAQQBUAEUAXwBDAEEATABFAE4ARABBAFIAXwBEAEEAVABFACgAXwBkAGEAdABlAF8AWQBNAEQALAAgAF8AagB1AGwAaQBhAG4AQwBhAGwAZQBuAGQAYQByACkALABcAG4AIAAgACAAIAAgACAAIAAgACAAIAAgACAAIAAgACAAIABJAEYAKABBAFIAUgBBAFkAUwAuAEkAUwBfAEUATQBQAFQAWQAoAF8AdgBhAGwAaQBkAGEAdABlAEQAYQB0AGUAKQAsACAAXAAiAFwAIgAsAFwAbgAgACAAIAAgACAAIAAgACAAIAAgACAAIAAgACAAIAAgACAAIAAgACAATABFAFQAKABcAG4AIAAgACAAIAAgACAAIAAgACAAIAAgACAAIAAgACAAIAAgACAAIAAgACAAIAAgACAAXwBmAGkAcgBzAHQARQByAHIAbwByACwAIABBAFIAUgBBAFkAUwAuAEgAXwBFAFIAUgBPAFIAKABfAHYAYQBsAGkAZABhAHQAZQBEAGEAdABlACkALABcAG4AIAAgACAAIAAgACAAIAAgACAAIAAgACAAIAAgACAAIAAgACAAIAAgACAAIAAgACAASQBGACgASQBTAEUAUgBSAE8AUgAoAF8AZgBpAHIAcwB0AEUAcgByAG8AcgApACwAIABfAGYAaQByAHMAdABFAHIAcgBvAHIAIAAqACAAewAxAH0ALABcAG4AIAAgACAAIAAgACAAIAAgACAAIAAgACAAIAAgACAAIAAgACAAIAAgACAAIAAgACAAIAAgACAAIABJAEYAKABBAFIAUgBBAFkAUwAuAEgAQQBTAF8ARQBNAFAAVABZACgAXwB2AGEAbABpAGQAYQB0AGUARABhAHQAZQApACwAIAB7ACMAVgBBAEwAVQBFACEAfQAsAFwAbgAgACAAIAAgACAAIAAgACAAIAAgACAAIAAgACAAIAAgACAAIAAgACAAIAAgACAAIAAgACAAIAAgACAAIAAgACAATABFAFQAKABcAG4AIAAgACAAIAAgACAAIAAgACAAIAAgACAAIAAgACAAIAAgACAAIAAgACAAIAAgACAAIAAgACAAIAAgACAAIAAgACAAIAAgACAAXwBzAFkAZQBhAHIALAAgAEMASABSAE8ATgBPAC4ARgBPAFIATQBBAFQAXwBJAFMATwBfAFkARQBBAFIAKABJAE4ARABFAFgAKABfAHYAYQBsAGkAZABhAHQAZQBEAGEAdABlACwAIAAxACwAIAAxACkALAAgAF8AYQBsAHcAYQB5AHMAUwBpAGcAbgApACwAXABuACAAIAAgACAAIAAgACAAIAAgACAAIAAgACAAIAAgACAAIAAgACAAIAAgACAAIAAgACAAIAAgACAAIAAgACAAIAAgACAAIAAgAF8AcwBNAG8AbgB0AGgALAAgAFQARQBYAFQAKABJAE4ARABFAFgAKABfAHYAYQBsAGkAZABhAHQAZQBEAGEAdABlACwAIAAxACwAIAAyACkALAAgAF8AbQBkAEYAbQB0ACkALABcAG4AIAAgACAAIAAgACAAIAAgACAAIAAgACAAIAAgACAAIAAgACAAIAAgACAAIAAgACAAIAAgACAAIAAgACAAIAAgACAAIAAgACAAXwBzAEQAYQB5ACwAIABUAEUAWABUACgASQBOAEQARQBYACgAXwB2AGEAbABpAGQAYQB0AGUARABhAHQAZQAsACAAMQAsACAAMwApACwAIABfAG0AZABGAG0AdAApACwAXABuACAAIAAgACAAIAAgACAAIAAgACAAIAAgACAAIAAgACAAIAAgACAAIAAgACAAIAAgACAAIAAgACAAIAAgACAAIAAgACAAIAAgAEkARgAoAF8AaQBuAHQAZQByAG4AYQB0AGkAbwBuAGEAbABPAHIAZABlAHIALABcAG4AIAAgACAAIAAgACAAIAAgACAAIAAgACAAIAAgACAAIAAgACAAIAAgACAAIAAgACAAIAAgACAAIAAgACAAIAAgACAAIAAgACAAIAAgACAAIABDAE8ATgBDAEEAVAAoAF8AcwBEAGEAeQAsACAAXwBzAGUAcABhAHIAYQB0AG8AcgAsACAAXwBzAE0AbwBuAHQAaAAsACAAXwBzAGUAcABhAHIAYQB0AG8AcgAsACAAXwBzAFkAZQBhAHIAKQAsAFwAbgAgACAAIAAgACAAIAAgACAAIAAgACAAIAAgACAAIAAgACAAIAAgACAAIAAgACAAIAAgACAAIAAgACAAIAAgACAAIAAgACAAIAAgACAAIAAgAEMATwBOAEMAQQBUACgAXwBzAE0AbwBuAHQAaAAsACAAXwBzAGUAcABhAHIAYQB0AG8AcgAsACAAXwBzAEQAYQB5ACwAIABfAHMAZQBwAGEAcgBhAHQAbwByACwAIABfAHMAWQBlAGEAcg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XABuACAAIAAgACAAIAAgACAAIABfAGQAYQB0AGUAXwBZAE0ARAAsACAARgBOAC4ATgBVAEwATABJAEYAWQAoAEQAYQB0AGUAXwBZAE0ARAApACwAXABuACAAIAAgACAAIAAgACAAIABfAHIAbwB3AEMAbwB1AG4AdAAsACAAUgBPAFcAUwAoAF8AZABhAHQAZQBfAFkATQBE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EYAbwByAG0AYQB0AEQAYQB0AGUAKABJAE4ARABFAFgAKABfAGQAYQB0AGUAXwBZAE0ARAAsACAAXwBjAHUAcgByACwAIAApACkAXABuACAAIAAgACAAIAAgACAAIAAgACAAIAAgACAAIAAgACAAKQBcAG4AIAAgACAAIAAgACAAIAAgACAAIAAgACAAKQBcAG4AIAAgACAAIAAgACAAIAAgACkALABcAG4AIAAgACAAIAAgACAAIAAgAEQAUgBPAFAAKABfAGIAeQBSAG8Adw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MAEkAVABFAFIAQQBSAFkAXwBEAEEAVABFAFwAbgBcAG4AUABhAHIAcwBlAHMAIABhACAAbABpAHQAZQByAGEAcgB5ACAAZABhAHQAZQAgAGkAbgB0AG8AIAByAGUAcwBwAGUAYwB0AGkAdgBlACAAcABhAHIAdABzACAAbwBmACAAeQBlAGEAcgAsACAAbQBvAG4AdABoACwAIABkAGEAeQAgAGEAbgBkACAAdwBlAGUAawBkAGEAeQAuAFwAbgBcAG4AQQByAHIAYQB5ACAAYwBvAG0AcABhAHQAaQBiAGwAZQA6ACAARQB4AHAAcgBlAHMAcwBpAG8Abg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FwAbgAgADIAIAB8ACAAaQBuAHQAZQBnAGUAcgAgAFsAMQAuAC4AMQAyAF0AIAB8ACAATQBvAG4AdABoAFwAbgAgADMAIAB8ACAAaQBuAHQAZQBnAGUAcgAgAFsAMQAuAC4AMwAxAF0AIAB8ACAARABhAHkAXABuACAANAAgAHwAIABpAG4AdABlAGcAZQByACAAWwAxAC4ALgA3AF0AIAAgAHwAIABXAGUAZQBr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HAAcgBlAHMAcwBpAG8AbgAgACAAIAAgACAAIAAgAHwAIAB0AGUAeAB0ACAAIAAgAHwAIABMAGkAdABlAHIAYQByAHkAIABkAGEAdABlAFwAbgBbAEwAYQBuAGcAdQBhAGcAZQBDAG8AZABlAF0AIAAgACAAfAAgAHQAZQB4AHQAIAAgACAAfAAgAEwAYQBuAGcAdQBhAGcAZQAuACAASQBmACAAbwBtAGkAdAB0AGUAZAAgAHQAaABlAG4AIABsAG8AYwBhAGwAIABsAGEAbgBnAHUAYQBnAGUAIABzAGUAdAAgAGkAbgAgAEUAeABjAGUAbAAuAFwAbgBbAEoAdQBsAGkAYQBuAEMAYQBsAGUAbgBkAGEAcgBdACAAfAAgAHMAdwBpAHQAYwBoACAAfAAgAEMAYQBsAGMAdQBsAGEAdABlACAAZgBvAHIAIAB0AGgAZQAgAEoAdQBsAGkAYQBuACAAcAByAG8AbABlAHAAdABpAGMAIABjAGEAbABlAG4AZABhAHIALgAgAEQAZQBmAGEAdQBsAHQAIABpAHMAIABHAHIAZQBnAG8AcgBpAGEAbgBcAG4AIAAgACAAIAAgACAAIAAgACAAIAAgACAAIAAgACAAIAAgAHwAIAAgACAAIAAgACAAIAAgAHwAIABwAHIAbwBsAGUAcAB0AGkAYwAgAGMAYQBsAGUAbgBkAGEAcgAuACA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wASQBUAEUAUgBBAFIAWQBfAEQAQQBUAEUAKABcACIARgBlAGIAIAAyADUALAAgADIAMAAxADQAXAAiACkAXABuAFIAZQB0AHUAcgBuAHMAOgAgAHsAMgAwADEANAAsACAAMgAsACAAMgA1ACwAIABcACIAXAAiAH0AXABuAFwAbgBQAEEAUgBTAEUAXwBMAEkAVABFAFIAQQBSAFkAXwBEAEEAVABFACgAXAAiAFMAdQBuACAARABlAGMAIAAzADEALAAgADIAMAAyADMAXAAiACkAXABuAFIAZQB0AHUAcgBuAHMAOgAgAHsAMgAwADIAMwAsACAAMQAyACwAIAAzADEALAAgADcAfQBcAG4AXABuAFAAQQBSAFMARQBfAEwASQBUAEUAUgBBAFIAWQBfAEQAQQBUAEUAKABcACIATQBvAG4AIABGAGUAYgAgADIANQB0AGgAXAAiACkAXABuAFIAZQB0AHUAcgBuAHMAOgAgAHsAXAAiAFwAIgAsACAAMgAsACAAMgA1ACwAIAAxAH0AXABuAFwAbgBQAEEAUgBTAEUAXwBMAEkAVABFAFIAQQBSAFkAXwBEAEEAVABFACgAXAAiAEYAZQBiACAAMgAwADAAMABcACIAKQBcAG4AUgBlAHQAdQByAG4AcwA6ACAAewAyADAAMAAwACwAIAAyACwAIABcACIAXAAiACwAIABcACIAXAAiAH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EwASQBUAEUAUgBBAFIAWQBfAEQAQQBUAEUAIAA9ACAATABBAE0AQgBEAEEAKABFAHgAcAByAGUAcwBzAGkAbwBuACwAIABbAEwAYQBuAGcAdQBhAGcAZQBDAG8AZABlAF0ALAAgAFsASgB1AGwAaQBhAG4AQwBhAGwAZQBuAGQAYQByAF0ALABcAG4AIAAgACAAIABMAEUAVAAoAFwAbgAgACAAIAAgACAAIAAgACAAXwBZAE0ARABXAFQALAAgAEMASABSAE8ATgBPAC4AUABBAFIAUwBFAF8ATABJAFQARQBSAEEAUgBZAF8ARABBAFQARQBUAEkATQBFACgARQB4AHAAcgBlAHMAcwBpAG8AbgAsACAATABhAG4AZwB1AGEAZwBlAEMAbwBkAGUALAAgAEoAdQBsAGkAYQBuAEMAYQBsAGUAbgBkAGEAcgApACwAXABuACAAIAAgACAAIAAgACAAIABUAEEASwBFACgAXwBZAE0ARABXAFQALAAgADEALAAgADQ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MAEkAVABFAFIAQQBSAFkAXwBEAEEAVABFAFwAbgBcAG4AUgBlAHQAdQByAG4AcwAgAGEAIABjAGEAbABlAG4AZABhAHIAIABkAGEAdABlACAAYQBzACAAdABlAHgAdAAgAGkAbgAgAHQAaABlACAAbABpAHQAZQByAGEAcgB5ACAAcwB0AHkAbABlAC4AXABuAFwAbgBBAHIAcgBhAHkAIABjAG8AbQBwAGEAdABpAGIAbABlADoAIABEAGEAdABlAF8AWQBNAEQAVwAgAGEAcwAgAGMAbwBsAHUAbQBu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TABpAHQAZQByAGEAcgB5ACAAZ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E0ARABUAFcAIAAgACAAIAAgACAAIAB8ACAAYQByAHIAYQB5ACAAIAAgAEMAWwAxAC4ALgA0AF0AIAB8AFwAbgAgACAAIABbAFkAZQBhAHIAQwBFAF0AIAAgACAAIAAgACAAfAAgAGkAbgB0AGUAZwBlAHIAIAAgACAAIAAgACAAIAAgACAAfAAgAFkAZQBhAHIAIABpAG4AIABDAG8AbQBtAG8AbgAgAEUAcgBhAC4AIABOAG8AdABlACAAdABoAGEAdAAgADEAIABCAEMAIAA9ACAAMAAgAEMARQAsACAAMgAgAEIAQwAgAD0AIAAtADEAIABDAEUAXABuACAAIAAgAFsATQBvAG4AdABoAF0AIAAgACAAIAAgACAAIAB8ACAAaQBuAHQAZQBnAGUAcgAgAFsAMQAuAC4AMQAyAF0AIAB8ACAAXABuACAAIAAgAFsARABhAHkAXQAgACAAIAAgACAAIAAgACAAIAB8ACAAaQBuAHQAZQBnAGUAcgAgAFsAMAAuAC4AMwAxAF0AIAB8ACAAXABuACAAIAAgAFsAVwBlAGUAawBkAGEAeQBdACAAIAAgACAAIAB8ACAAaQBuAHQAZQBnAGUAcgAgAFsAMQAuAC4ANwBdACAAIAB8ACAAQQBwAHAAbABpAGMAYQBiAGwAZQAgAGkAZgAgAGEAbgB5ACAAbwBmACAAeQBlAGEAcgAsACAAbQBvAG4AdABoACAAbwByACAAZABhAHkAIABhAHIAZQAgAG8AbQBpAHQAdABlAGQALgBcAG4AWwBPAHAAdABpAG8AbgBzAF0AIAAgACAAIAAgACAAIAAgAHwAIAB0AGUAeAB0ACAAIAAgACAAIAAgACAAIAAgACAAIAAgAHwAIABbAFcAXQBbAFIAXQBbAEcAXQBbAEUAXQBbAFQAXQBbAEoAXQBbAEsAXQBcAG4AIAAgACAAIAAgACAAIAAgACAAIAAgACAAIAAgACAAIAAgAHwAIAAgACAAIAAgACAAIAAgACAAIAAgACAAIAAgACAAIAAgAHwAIAAgACAAVwAgADoAIABEAGkAcwBwAGwAYQB5ACAAdwBlAGUAawBkAGEAeQAuAFwAbgAgACAAIAAgACAAIAAgACAAIAAgACAAIAAgACAAIAAgACAAfAAgACAAIAAgACAAIAAgACAAIAAgACAAIAAgACAAIAAgACAAfAAgACAAIABSACAAOgAgAEQAaQBzAHAAbABhAHkAIABzAGgAbwByAHQALQBmAG8AcgBtACAAbQBvAG4AdABoACAAYQBuAGQAIAB3AGUAZQBrAGQAYQB5AC4AXABuACAAIAAgACAAIAAgACAAIAAgACAAIAAgACAAIAAgACAAIAB8ACAAIAAgACAAIAAgACAAIAAgACAAIAAgACAAIAAgACAAIAB8ACAAIAAgAEcAIAA6ACAATgBvACAAYwBvAG0AbQBhACAAcwBlAHAAYQByAGEAdABvAHIAcwAuAFwAbgAgACAAIAAgACAAIAAgACAAIAAgACAAIAAgACAAIAAgACAAfAAgACAAIAAgACAAIAAgACAAIAAgACAAIAAgACAAIAAgACAAfAAgACAAIABFACAAOgAgAEEAbAB3AGEAeQBzACAAYQBwAHAAbAB5ACAAZQByAGEAIABzAHUAZgBmAGkAeAAuACAASQBmACAAbgBvAHQAIAB1AHMAZQBkACwAIABvAG4AbAB5ACAAeQBlAGEAcgBzACAAbABlAHMAcwAgAHQAaABhAG4AIAAxADAAMAAwAFwAbgAgACAAIAAgACAAIAAgACAAIAAgACAAIAAgACAAIAAgACAAfAAgACAAIAAgACAAIAAgACAAIAAgACAAIAAgACAAIAAgACAAfAAgACAAIAAgACAAIAAgAHMAaABvAHcAIABhAG4AIABlAHIAYQAuAFwAbgAgACAAIAAgACAAIAAgACAAIAAgACAAIAAgACAAIAAgACAAfAAgACAAIAAgACAAIAAgACAAIAAgACAAIAAgACAAIAAgACAAfAAgACAAIABUACAAOgAgAFUAcwBlACAAdAByAGEAZABpAHQAaQBvAG4AYQBsACAAZQByAGEAIABuAG8AdABhAHQAaQBvAG4AIABBAEQAfABCAEMAIABpAG4AcwB0AGUAYQBkACAAbwBmACAAcwBlAGMAdQBsAGEAcgAgAEIAQwBFAHwAQwBFAC4AXABuACAAIAAgACAAIAAgACAAIAAgACAAIAAgACAAIAAgACAAIAB8ACAAIAAgACAAIAAgACAAIAAgACAAIAAgACAAIAAgACAAIAB8ACAAIAAgAEoAIAA6ACAARABvAHQAdABlAGQAIABtAG8AbgBpAGsAZQByAHMAIABCAC4AQwAuAEUAfABDAC4ARQAuAHwAQQAuAEQALgB8AEIALgBDAC4AXABuACAAIAAgACAAIAAgACAAIAAgACAAIAAgACAAIAAgACAAIAB8ACAAIAAgACAAIAAgACAAIAAgACAAIAAgACAAIAAgACAAIAB8ACAAIAAgAEsAIAA6ACAATgBvACAAcwBwAGEAYwBlACAAcAByAGUAYwBlAGQAaQBuAGcAIABtAG8AbgBpAGsAZQByAHMAIABCAEMARQB8AEMARQB8AEEARAB8AEIAQwAuAFwAbgBbAEwAYQBuAGcAdQBhAGcAZQBDAG8AZABlAF0AIAAgACAAfAAgAHQAZQB4AHQAIAAgACAAIAAgACAAIAAgACAAIAAgACAAfAAgAEwAYQBuAGcAdQBhAGcAZQAuACAASQBmACAAbwBtAGkAdAB0AGUAZAAgAHQAaABlAG4AIABsAG8AYwBhAGwAIABsAGEAbgBnAHUAYQBnAGUAIABzAGUAdAAgAGkAbgAgAEUAeABjAGUAbAAu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wASQBUAEUAUgBBAFIAWQBfAEQAQQBUAEUAKAB7ADIAMAAxADQALAAgADIALAAgADIANQB9ACwAIABcACIAVwBSAEcARQBUAEoASwBcACIAKQBcAG4AUgBlAHQAdQByAG4AcwA6ACAAXAAiAFQAdQBlACAARgBlAGIAIAAyADUAdABoACAAMgAwADEANABBAEQAXAAiAFwAbgBcAG4ARgBPAFIATQBBAFQAXwBMAEkAVABFAFIAQQBSAFkAXwBEAEEAVABFACgAewBcACIAXAAiACwAIAAxADIALAAgADMAMQB9ACkAXABuAFIAZQB0AHUAcgBuAHMAOgAgAFwAIgBEAGUAYwBlAG0AYgBlAHIAIAAzADEAcwB0AFwAIgBcAG4AXABuAEYATwBSAE0AQQBUAF8ATABJAFQARQBSAEEAUgBZAF8ARABBAFQARQAoAHsAMgAwADAAMAAsACAAMwB9ACwAIABcACIAXAAiACkAXABuAFIAZQB0AHUAcgBuAHMAOgAgAFwAIgBNAGEAcgBjAGgALAAgADIAMAAwADAAXAAi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EwASQBUAEUAUgBBAFIAWQBfAEQAQQBUAEUAIAA9ACAATABBAE0AQgBEAEEAKABEAGEAdABlAF8AWQBNAEQAVwAsACAAWwBPAHAAdABpAG8AbgBzAF0ALAAgAFsATABhAG4AZwB1AGEAZwBlAEMAbwBkAGUAXQAsACAAWwBKAHUAbABpAGEAbgBDAGEAbABlAG4AZABhAHIAXQAsAFwAbgAgACAAIAAgAEwARQBUACgAXABuACAAIAAgACAAIAAgACAAIABfAG8AcAB0AGkAbwBuAHMALAAgAEYATgAuAE4AVQBMAEwASQBGAFkAKABPAHAAdABpAG8AbgBzACkALABcAG4AIAAgACAAIAAgACAAIAAgAF8AbABhAG4AZwB1AGEAZwBlAEkARAAsACAARgBOAC4ATABBAE4ARwBVAEEARwBFAF8ASQBEACgARgBOAC4ATgBVAEwATABJAEYAWQAoAEwAYQBuAGcAdQBhAGcAZQBDAG8AZABlACkAKQAsAFwAbgAgACAAIAAgACAAIAAgACAAXwBqAHUAbABpAGEAbgBDAGEAbABlAG4AZABhAHIALAAgAEYATgAuAEMATwBFAFIAQwBFACgASgB1AGwAaQBhAG4AQwBhAGwAZQBuAGQAYQByACkAIAA8AD4AIAAwACwAXABuACAAIAAgACAAIAAgACAAIABcAG4AIAAgACAAIAAgACAAIAAgAF8AcwBoAG8AdwBXAGUAZQBrAGQAYQB5ACwAIABJAEYARQBSAFIATwBSACgAUwBFAEEAUgBDAEgAKABcACIAVwBcACIALAAgAF8AbwBwAHQAaQBvAG4AcwApACwAIAAwACkAIAA+ACAAMAAsAFwAbgAgACAAIAAgACAAIAAgACAAXwBzAGgAbwByAHQALAAgAEkARgBFAFIAUgBPAFIAKABTAEUAQQBSAEMASAAoAFwAIgBSAFwAIgAsACAAXwBvAHAAdABpAG8AbgBzACkALAAgADAAKQAgAD4AIAAwACwAXABuACAAIAAgACAAIAAgACAAIABfAHMAZQBwAGEAcgBhAHQAbwByACwAIABJAEYAKABJAEYARQBSAFIATwBSACgAUwBFAEEAUgBDAEgAKABcACIARwBcACIALAAgAF8AbwBwAHQAaQBvAG4AcwApACwAIAAwACkALAAgAFwAIgAgAFwAIgAsACAAXAAiACwAIABcACIAKQAsAFwAbgAgACAAIAAgACAAIAAgACAAXwB5AGUAYQByAE8AcAB0AGkAbwBuAHMALAAgAEYATgAuAFMASQBGAFQAXwBGAE8AUgBfAEMASABBAFIAUwAoAF8AbwBwAHQAaQBvAG4AcwAsACAAXAAiAEUAVABKAEsAXAAiACkALABcAG4AXABuACAAIAAgACAAIAAgACAAIABmAG4AVgBhAGwAaQBkAGEAdABlAFkATQBEACwAIABMAEEATQBCAEQAQQAoAF8AWQBNAEQALABcAG4AIAAgACAAIAAgACAAIAAgACAAIAAgACAATABFAFQAKABcAG4AIAAgACAAIAAgACAAIAAgACAAIAAgACAAIAAgACAAIABfAGYAaQByAHMAdABFAHIAcgBvAHIALAAgAEEAUgBSAEEAWQBTAC4ASABfAEUAUgBSAE8AUgAoAF8AWQBNAEQAKQAsAFwAbgAgACAAIAAgACAAIAAgACAAIAAgACAAIAAgACAAIAAgAEkARgAoAEkAUwBFAFIAUgBPAFIAKABfAGYAaQByAHMAdABFAHIAcgBvAHIAKQAsACAAXwBmAGkAcgBzAHQARQByAHIAbwByACAAKgAgAHsAMQB9ACwAXABuACAAIAAgACAAIAAgACAAIAAgACAAIAAgACAAIAAgACAAIAAgACAAIABJAEYAKABOAE8AVAAoAEEAUgBSAEEAWQBTAC4ASQBTAF8ATgBVAE0ARQBSAEkAQwBfAE4AVQBMAEwAKABfAFkATQBEACkAKQAsACAAewAjAFYAQQBMAFUARQAhAH0ALABcAG4AIAAgACAAIAAgACAAIAAgACAAIAAgACAAIAAgACAAIAAgACAAIAAgACAAIAAgACAASQBGACgAQQBSAFIAQQBZAFMALgBIAEEAUwBfAEQARQBDAEkATQBBAEwAKABUAEEASwBFACgAXwBZAE0ARAAsACAAMQAsACAAMgApACkALAAgAHsAIwBOAFUATQAhAH0ALABcAG4AIAAgACAAIAAgACAAIAAgACAAIAAgACAAIAAgACAAIAAgACAAIAAgACAAIAAgACAAIAAgACAAIABMAEUAVAAoAFwAbgAgACAAIAAgACAAIAAgACAAIAAgACAAIAAgACAAIAAgACAAIAAgACAAIAAgACAAIAAgACAAIAAgACAAIAAgACAAXwBtAG8AbgB0AGgALAAgAEkATgBEAEUAWAAoAF8AWQBNAEQALAAgADEALAAgADIAKQAsAFwAbgAgACAAIAAgACAAIAAgACAAIAAgACAAIAAgACAAIAAgACAAIAAgACAAIAAgACAAIAAgACAAIAAgACAAIAAgACAAXwBkAGEAeQAsACAASQBOAEQARQBYACgAXwBZAE0ARAAsACAAMQAsACAAMwApACwAXABuACAAIAAgACAAIAAgACAAIAAgACAAIAAgACAAIAAgACAAIAAgACAAIAAgACAAIAAgACAAIAAgACAAIAAgACAAIABfAHYAYQBsAGkAZABEAGEAdABlACwAIABJAEYAKAAoAF8AbQBvAG4AdABoACAAPQAgAFwAIgBcACIAKQAgACoAIAAoAF8AZABhAHkAIAA+AD0AIAAxACkAIAAqACAAKABfAGQAYQB5ACAAPAA9ACAAMwAxACkALAAgAFQAUgBVAEUALABcAG4AIAAgACAAIAAgACAAIAAgACAAIAAgACAAIAAgACAAIAAgACAAIAAgACAAIAAgACAAIAAgACAAIAAgACAAIAAgACAAIAAgACAAQwBIAFIATwBOAE8ALgBJAFMAXwBWAEEATABJAEQAXwBDAEEATABFAE4ARABBAFIAXwBEAEEAVABFACgAXwBZAE0ARAAsACAAVABSAFUARQAsACAAXwBqAHUAbABpAGEAbgBDAGEAbABlAG4AZABhAHIAKQBcAG4AIAAgACAAIAAgACAAIAAgACAAIAAgACAAIAAgACAAIAAgACAAIAAgACAAIAAgACAAIAAgACAAIAAgACAAIAAgACkALABcAG4AIAAgACAAIAAgACAAIAAgACAAIAAgACAAIAAgACAAIAAgACAAIAAgACAAIAAgACAAIAAgACAAIAAgACAAIAAgAEkARgAoAF8AdgBhAGwAaQBkAEQAYQB0AGUALAAgAFQAUgBVAEUALAAgAHsAIwBOAFUATQAhAH0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GYAbgBXAGUAZQBrAGQAYQB5ACwAIABMAEEATQBCAEQAQQAoAF8AWQBNAEQALAAgAF8ARABvAFcALABcAG4AIAAgACAAIAAgACAAIAAgACAAIAAgACAATABFAFQAKABcAG4AIAAgACAAIAAgACAAIAAgACAAIAAgACAAIAAgACAAIABfAHYAYQBsAGkAZABhAHQAZQBEAG8AVwAsACAASQBGACgASQBTAEUAUgBSAE8AUgAoAF8ARABvAFcAKQAsACAAXwBEAG8AVwAgACoAIAB7ADEAfQAsAFwAbgAgACAAIAAgACAAIAAgACAAIAAgACAAIAAgACAAIAAgACAAIAAgACAASQBGACgAXwBEAG8AVwAgAD0AIABcACIAXAAiACwAIABcACIAXAAiACwAXABuACAAIAAgACAAIAAgACAAIAAgACAAIAAgACAAIAAgACAAIAAgACAAIAAgACAAIAAgAEkARgAoAE4ATwBUACgASQBTAE4AVQBNAEIARQBSACgAXwBEAG8AVwApACkALAAgAHsAIwBWAEEATABVAEUAIQB9ACwAXABuACAAIAAgACAAIAAgACAAIAAgACAAIAAgACAAIAAgACAAIAAgACAAIAAgACAAIAAgACAAIAAgACAATABFAFQAKABcAG4AIAAgACAAIAAgACAAIAAgACAAIAAgACAAIAAgACAAIAAgACAAIAAgACAAIAAgACAAIAAgACAAIAAgACAAIAAgAF8AaQBEAG8AVwAsACAASQBOAFQAKABfAEQAbwBXACkALABcAG4AIAAgACAAIAAgACAAIAAgACAAIAAgACAAIAAgACAAIAAgACAAIAAgACAAIAAgACAAIAAgACAAIAAgACAAIAAgAEkARgAoACgAXwBpAEQAbwBXACAAPgA9ACAAMQApACAAKgAgACgAXwBpAEQAbwBXACAAPAA9ACAANwApACwAIABfAGkARABvAFcALAAgAHsAIwBOAFUATQAhAH0AKQBcAG4AIAAgACAAIAAgACAAIAAgACAAIAAgACAAIAAgACAAIAAgACAAIAAgACAAIAAgACAAIAAgACAAIAApAFwAbgAgACAAIAAgACAAIAAgACAAIAAgACAAIAAgACAAIAAgACAAIAAgACAAIAAgACAAIAApAFwAbgAgACAAIAAgACAAIAAgACAAIAAgACAAIAAgACAAIAAgACAAIAAgACAAKQBcAG4AIAAgACAAIAAgACAAIAAgACAAIAAgACAAIAAgACAAIAApACwAXABuACAAIAAgACAAIAAgACAAIAAgACAAIAAgACAAIAAgACAAXABuACAAIAAgACAAIAAgACAAIAAgACAAIAAgACAAIAAgACAAXwByAGUAcwBvAGwAdgBlAEQAbwBXACwAIABJAEYAKABJAFMARQBSAFIATwBSACgAXwB2AGEAbABpAGQAYQB0AGUARABvAFcAKQAsACAAXwB2AGEAbABpAGQAYQB0AGUARABvAFcAIAAqACAAewAxAH0ALABcAG4AIAAgACAAIAAgACAAIAAgACAAIAAgACAAIAAgACAAIAAgACAAIAAgAEkARgAoAEEAUgBSAEEAWQBTAC4ASABBAFMAXwBFAE0AUABUAFkAKABfAFkATQBEACkALAAgAF8AdgBhAGwAaQBkAGEAdABlAEQAbwBXACwAXABuACAAIAAgACAAIAAgACAAIAAgACAAIAAgACAAIAAgACAAIAAgACAAIAAgACAAIAAgAEwARQBUACgAXABuACAAIAAgACAAIAAgACAAIAAgACAAIAAgACAAIAAgACAAIAAgACAAIAAgACAAIAAgACAAIAAgACAAXwBNAEoARABOACwAIABDAEgAUgBPAE4ATwAuAE0ASgBEAE4AKABfAFkATQBEACwAIABfAGoAdQBsAGkAYQBuAEMAYQBsAGUAbgBkAGEAcgApACwAXABuACAAIAAgACAAIAAgACAAIAAgACAAIAAgACAAIAAgACAAIAAgACAAIAAgACAAIAAgACAAIAAgACAAXwBjAGEAbABjAEQAbwBXACwAIABDAEgAUgBPAE4ATwAuAE0ASgBEAE4AXwBUAE8AXwBXAEUARQBLAEQAQQBZACgAXwBNAEoARABOACkALABcAG4AIAAgACAAIAAgACAAIAAgACAAIAAgACAAIAAgACAAIAAgACAAIAAgACAAIAAgACAAIAAgACAAIABJAEYAKABJAFMATgBVAE0AQgBFAFIAKABfAHYAYQBsAGkAZABhAHQAZQBEAG8AVwApACwAXABuACAAIAAgACAAIAAgACAAIAAgACAAIAAgACAAIAAgACAAIAAgACAAIAAgACAAIAAgACAAIAAgACAAIAAgACAAIABJAEYAKABfAGMAYQBsAGMARABvAFcAIAA9ACAAXwB2AGEAbABpAGQAYQB0AGUARABvAFcALAAgAF8AYwBhAGwAYwBEAG8AVwAsACAAewAjAE4AVQBNACEAfQApACwAXABuACAAIAAgACAAIAAgACAAIAAgACAAIAAgACAAIAAgACAAIAAgACAAIAAgACAAIAAgACAAIAAgACAAIAAgACAAIABfAGMAYQBsAGMARABvAFcAXABuACAAIAAgACAAIAAgACAAIAAgACAAIAAgACAAIAAgACAAIAAgACAAIAAgACAAIAAgACAAIAAgACAAKQBcAG4AIAAgACAAIAAgACAAIAAgACAAIAAgACAAIAAgACAAIAAgACAAIAAgACAAIAAgACAAKQBcAG4AIAAgACAAIAAgACAAIAAgACAAIAAgACAAIAAgACAAIAAgACAAIAAgACkAXABuACAAIAAgACAAIAAgACAAIAAgACAAIAAgACAAIAAgACAAKQAsAFwAbgBcAG4AIAAgACAAIAAgACAAIAAgACAAIAAgACAAIAAgACAAIABDAEgAUgBPAE4ATwAuAFcARQBFAEsARABBAFkAXwBOAEEATQBFACgAXwByAGUAcwBvAGwAdgBlAEQAbwBXACwAIABfAHMAaABvAHIAdAAsACAAXwBsAGEAbgBnAHUAYQBnAGUASQBEACkAXABuACAAIAAgACAAIAAgACAAIAAgACAAIAAgACkAXABuACAAIAAgACAAIAAgACAAIAApACwAXABuACAAIAAgACAAIAAgACAAIABcAG4AIAAgACAAIAAgACAAIAAgAGYAbgBEAGEAdABlAFAAYQByAHQALAAgAEwAQQBNAEIARABBACgAXwB2AGEAbABpAGQAYQB0AGUAZABZAE0ARABUAFcALABcAG4AIAAgACAAIAAgACAAIAAgACAAIAAgACAATABFAFQAKABcAG4AIAAgACAAIAAgACAAIAAgACAAIAAgACAAIAAgACAAIABfAFkATQBEACwAIABUAEEASwBFACgAXwB2AGEAbABpAGQAYQB0AGUAZABZAE0ARABUAFcALAAgADEAIAAsACAAMwApACwAXABuACAAIAAgACAAIAAgACAAIAAgACAAIAAgACAAIAAgACAASQBGACgAQQBSAFIAQQBZAFMALgBJAFMAXwBFAE0AUABUAFkAKABfAFkATQBEACkALAAgAFwAIgBcACIALABcAG4AIAAgACAAIAAgACAAIAAgACAAIAAgACAAIAAgACAAIAAgACAAIAAgAEwARQBUACgAXABuACAAIAAgACAAIAAgACAAIAAgACAAIAAgACAAIAAgACAAIAAgACAAIAAgACAAIAAgAF8AcwBZAGUAYQByACwAIABDAEgAUgBPAE4ATwAuAEYATwBSAE0AQQBUAF8ATABJAFQARQBSAEEAUgBZAF8AWQBFAEEAUgAoAEkATgBEAEUAWAAoAF8AWQBNAEQALAAgADEALAAgADEAKQAsACAAXwB5AGUAYQByAE8AcAB0AGkAbwBuAHMAKQAsAFwAbgAgACAAIAAgACAAIAAgACAAIAAgACAAIAAgACAAIAAgACAAIAAgACAAIAAgACAAIABfAHMATQBvAG4AdABoACwAIABDAEgAUgBPAE4ATwAuAE0ATwBOAFQASABfAE4AQQBNAEUAKABJAE4ARABFAFgAKABfAFkATQBEACwAIAAxACwAIAAyACkALAAgAF8AcwBoAG8AcgB0ACwAIABfAGwAYQBuAGcAdQBhAGcAZQBJAEQAKQAsAFwAbgAgACAAIAAgACAAIAAgACAAIAAgACAAIAAgACAAIAAgACAAIAAgACAAIAAgACAAIABfAHMARABhAHkALAAgAEYATgAuAEYATwBSAE0AQQBUAF8ATwBSAEQASQBOAEEATAAoAEkATgBEAEUAWAAoAF8AWQBNAEQALAAgADEALAAgADMAKQApACwAXABuACAAIAAgACAAIAAgACAAIAAgACAAIAAgACAAIAAgACAAIAAgACAAIAAgACAAIAAgAF8AcwBNAG8AbgB0AGgARABhAHkALAAgAFQARQBYAFQASgBPAEkATgAoAFwAIgAgAFwAIgAsACAAVABSAFUARQAsACAAXwBzAE0AbwBuAHQAaAAsACAAXwBzAEQAYQB5ACkALABcAG4AIAAgACAAIAAgACAAIAAgACAAIAAgACAAIAAgACAAIAAgACAAIAAgACAAIAAgACAAVABFAFgAVABKAE8ASQBOACgAXwBzAGUAcABhAHIAYQB0AG8AcgAsACAAVABSAFUARQAsACAAXwBzAE0AbwBuAHQAaABEAGEAeQAsACAAXwBzAFkAZQBhAHIAKQBcAG4AIAAgACAAIAAgACAAIAAgACAAIAAgACAAIAAgACAAIAAgACAAIAAgACkAXABuACAAIAAgACAAIAAgACAAIAAgACAAIAAgACAAIAAgACAAKQBcAG4AIAAgACAAIAAgACAAIAAgACAAIAAgACAAKQBcAG4AIAAgACAAIAAgACAAIAAgACkALABcAG4AIAAgACAAIAAgACAAIAAgAFwAbgAgACAAIAAgACAAIAAgACAAZgBuAEYAbwByAG0AYQB0AEwAaQB0AGUAcgBhAHIAeQBEAGEAdABlACwAIABMAEEATQBCAEQAQQAoAF8AZABhAHQAZQBfAFkATQBEAFcALABcAG4AIAAgACAAIAAgACAAIAAgACAAIAAgACAASQBGACgAQwBPAEwAVQBNAE4AUwAoAF8AZABhAHQAZQBfAFkATQBEAFcAKQAgAD4AIAA0ACwAIAB7ACMAQwBBAEwAQwAhAH0ALABcAG4AIAAgACAAIAAgACAAIAAgACAAIAAgACAAIAAgACAAIABMAEUAVAAoAFwAbgAgACAAIAAgACAAIAAgACAAIAAgACAAIAAgACAAIAAgACAAIAAgACAAXwBlAHgAcABhAG4AZABZAE0ARABXACwAIABFAFgAUABBAE4ARAAoAF8AZABhAHQAZQBfAFkATQBEAFcALAAgADEALAAgADQALAAgAFwAIgBcACIAKQAsAFwAbgAgACAAIAAgACAAIAAgACAAIAAgACAAIAAgACAAIAAgACAAIAAgACAAXwBZAE0ARAAsACAAVABBAEsARQAoAF8AZQB4AHAAYQBuAGQAWQBNAEQAVwAsACAAMQAsACAAMwApACwAXABuACAAIAAgACAAIAAgACAAIAAgACAAIAAgACAAIAAgACAAIAAgACAAIABfAFcALAAgAEkATgBEAEUAWAAoAF8AZQB4AHAAYQBuAGQAWQBNAEQAVwAsACAAMQAsACAANAApACwAXABuACAAIAAgACAAIAAgACAAIAAgACAAIAAgACAAIAAgACAAIAAgACAAIABfAGkAcwBWAGEAbABpAGQAWQBNAEQALAAgAGYAbgBWAGEAbABpAGQAYQB0AGUAWQBNAEQAKABfAFkATQBEACkALABcAG4AIAAgACAAIAAgACAAIAAgACAAIAAgACAAIAAgACAAIAAgACAAIAAgAEkARgAoAEkAUwBFAFIAUgBPAFIAKABfAGkAcwBWAGEAbABpAGQAWQBNAEQAKQAsACAAXwBpAHMAVgBhAGwAaQBkAFkATQBEACAAKgAgAHsAMQB9ACwAXABuACAAIAAgACAAIAAgACAAIAAgACAAIAAgACAAIAAgACAAIAAgACAAIAAgACAAIAAgAEwARQBUACgAXABuACAAIAAgACAAIAAgACAAIAAgACAAIAAgACAAIAAgACAAIAAgACAAIAAgACAAIAAgACAAIAAgACAAXwBzAEQAYQB0AGUALAAgAGYAbgBEAGEAdABlAFAAYQByAHQAKABfAFkATQBEACkALABcAG4AIAAgACAAIAAgACAAIAAgACAAIAAgACAAIAAgACAAIAAgACAAIAAgACAAIAAgACAAIAAgACAAIABJAEYAKABOAE8AVAAoAF8AcwBoAG8AdwBXAGUAZQBrAGQAYQB5ACkALAAgAF8AcwBEAGEAdABlACwAIABcAG4AIAAgACAAIAAgACAAIAAgACAAIAAgACAAIAAgACAAIAAgACAAIAAgACAAIAAgACAAIAAgACAAIAAgACAAIAAgAEwARQBUACgAXABuACAAIAAgACAAIAAgACAAIAAgACAAIAAgACAAIAAgACAAIAAgACAAIAAgACAAIAAgACAAIAAgACAAIAAgACAAIAAgACAAIAAgAF8AcwBXAGUAZQBrAGQAYQB5ACwAIABmAG4AVwBlAGUAawBkAGEAeQAoAF8AWQBNAEQALAAgAF8AVwApACwAXABuACAAIAAgACAAIAAgACAAIAAgACAAIAAgACAAIAAgACAAIAAgACAAIAAgACAAIAAgACAAIAAgACAAIAAgACAAIAAgACAAIAAgAFQARQBYAFQASgBPAEkATgAoAF8AcwBlAHAAYQByAGEAdABvAHIALAAgAFQAUgBVAEUALAAgAF8AcwBXAGUAZQBrAGQAYQB5ACwAIABfAHMARABhAHQAZQ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XABuACAAIAAgACAAIAAgACAAIABCAFkAUgBPAFcAKABGAE4ALgBOAFUATABMAEkARgBZACgARABhAHQAZQBfAFkATQBEAFcAKQAsAFwAbgAgACAAIAAgACAAIAAgACAAIAAgACAAIABMAEEATQBCAEQAQQAoAF8AcgBvAHcALABcAG4AIAAgACAAIAAgACAAIAAgACAAIAAgACAAIAAgACAAIABmAG4ARgBvAHIAbQBhAHQATABpAHQAZQByAGEAcgB5AEQAYQB0AGUAKABfAHIAbwB3ACkAXABuACAAIAAgACAAIAAgACAAIAAgACAAIAAgACkAXABuACAAIAAgACAAIAAgACAAIAApAFwAbgAgACAAIAAgACkAXABuACkAOwBcAG4AXABu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SgBVAEwASQBBAE4AIABEAEEAVABFAFM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F8ASgBVAEwASQBBAE4AXwBEAEEAWQBfAE4AVQBNAEIARQBSACAAPQAgAEwAQQBNAEIARABBACgAXwB5AGUAYQByAEMARQAsACAAXwBtAG8AbgB0AGgALAAgAF8AZABhAHkALAAgAF8AagB1AGwAaQBhAG4AQwBhAGwAZQBuAGQAYQByACwAXABuACAAIAAgACAATABFAFQAKABcAG4AIAAgACAAIAAgACAAIAAgAF8AWQBFAEEAUgA0ADgAMAAxAEIAQwBFACwAIAAtADQAOAAwADAALABcAG4AIAAgACAAIAAgACAAIAAgAF8ARwA0ADgAMAAxAEIAQwBFAF8ASgBEACwAIAAtADMAMgAwADQANQAsAFwAbgAgACAAIAAgACAAIAAgACAAXwBKADQAOAAwADEAQgBDAEUAXwBKAEQALAAgAC0AMwAyADAAOAAzACwAXABuACAAIAAgACAAIAAgACAAIABfAEQAYQB5AHMASQBuADUATQBvAG4AdABoAHMARgByAG8AbQBNAGEAcgBjAGgALAAgADEANQAzACwAXABuACAAIAAgACAAIAAgACAAIABfAGkATQBvAG4AdABoACwAIABJAE4AVAAoAF8AbQBvAG4AdABoACkALABcAG4AIAAgACAAIAAgACAAIAAgAF8ATQBhAHIAYwBoAFMAaABpAGYAdABZAGUAYQByACwAIABJAE4AVAAoACgAMQA0ACAALQAgAF8AaQBNAG8AbgB0AGgAKQAgAC8AIAAxADIAKQAsAFwAbgAgACAAIAAgACAAIAAgACAAXwB5AGUAYQByAHMALAAgAEkATgBUACgAXwB5AGUAYQByAEMARQApACAALQAgAF8AWQBFAEEAUgA0ADgAMAAxAEIAQwBFACAALQAgAF8ATQBhAHIAYwBoAFMAaABpAGYAdABZAGUAYQByACwAXABuACAAIAAgACAAIAAgACAAIABfAE0AYQByAGMAaABTAGgAaQBmAHQATQBvAG4AdABoACwAIABfAGkATQBvAG4AdABoACAAKwAgACgAMQAyACAAKgAgAF8ATQBhAHIAYwBoAFMAaABpAGYAdABZAGUAYQByACkAIAAtACAAMwAsAFwAbgAgACAAIAAgACAAIAAgACAAXwBkAGEAeQBzACwAIAAzADYANQAgACoAIABfAHkAZQBhAHIAcwAgACsAIABJAE4AVAAoAF8AeQBlAGEAcgBzACAALwAgADQAKQAgACsAIABJAE4AVAAoACgAXwBEAGEAeQBzAEkAbgA1AE0AbwBuAHQAaABzAEYAcgBvAG0ATQBhAHIAYwBoACAAKgAgAF8ATQBhAHIAYwBoAFMAaABpAGYAdABNAG8AbgB0AGgAIAArACAAMgApACAALwAgADUAKQAgACsAIABJAE4AVAAoAF8AZABhAHkAKQAsAFwAbgAgACAAIAAgACAAIAAgACAAXwBkAGEAeQBzACAAKwAgAEkARgAoAF8AagB1AGwAaQBhAG4AQwBhAGwAZQBuAGQAYQByACwAXABuACAAIAAgACAAIAAgACAAIAAgACAAIAAgAF8ASgA0ADgAMAAxAEIAQwBFAF8ASgBEACwAXABuACAAIAAgACAAIAAgACAAIAAgACAAIAAgAF8ARwA0ADgAMAAxAEIAQwBFAF8ASgBEACAALQAgAEkATgBUACgAXwB5AGUAYQByAHMAIAAvACAAMQAwADAAKQAgACsAIABJAE4AVAAoAF8AeQBlAGEAcgBzACAALwAgADQAMAAw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BcAG4AXABuAFIAZQB0AHUAcgBuAHMAIAB0AGgAZQAgAEoAdQBsAGkAYQBuACAARABhAHkAIABOAHUAbQBiAGUAcgAgACgASgBEAE4AKQAgAG8AZgAgAHQAaABlACAAcAByAG8AdgBpAGQAZQBkACAAZABhAHQAZQAgAGkAbgAgAHQAaABlACAAcwBwAGUAYwBpAGYAaQBlAGQAIABjAGEAbABlAG4AZABhAHIALgBcAG4ATgBvAHQAZQAgAHQAaABlACAASgB1AGwAaQBhAG4AIABEAGEAeQAgAE4AdQBtAGIAZQByACAAaQBzACAAYQBuACAAaQBuAHQAZQBnAGUAcgAgAHQAeQBwAGUAIABhAG4AZAAgAGkAcwAgAGEAbgAgAG8AcgBkAGkAbgBhAGwAIABkAGEAeQAgAG4AdQBtAGIAZQByACAAcgBlAGYAZQByAGUAbgBjAGUAZAAgAGYAcgBvAG0AIABKAGEAbgB1AGEAcgB5ACAAMQAsAFwAbgA0ADcAMQAzACAAQgBDACAAaQBuACAAdABoAGUAIABwAHIAbwBsAGUAcAB0AGkAYwAgAEoAdQBsAGkAYQBuACAAYwBhAGwAZQBuAGQAYQByAC4AIABJAHQAIABkAG8AZQBzACAAbgBvAHQAIABpAG4AYwBsAHUAZABlACAAYQBuAHkAIAB2AGEAbAB1AGUAIABmAG8AcgAgAHQAaQBtAGUAIABvAGYAIABkAGEAeQAuAFwAbgBJAGYAIABtAG8AbgB0AGgAIABhAG4AZAAgAGQAYQB5ACAAYQByAGUAIABlAG0AcAB0AHkAIAB0AGgAZQBuACAAcgBlAHQAdQByAG4AcwAgAEoARABOACAAZgBvAHIAIABKAGEAbgB1AGEAcgB5ACAAMQBzAHQAIABvAGYAIAB0AGgAZQAgAHkAZQBhAHIALgBcAG4AXABuAEEAcgByAGEAeQAgAGMAbwBtAHAAYQB0AGkAYgBsAGUAOgAgAEQAYQB0AGUAXwBZAE0ARAAgAGEAcwAgAGMAbwBsAHUAbQBu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SgB1AGwAaQBhAG4AIABEAGEAeQAgAE4AdQBtAGIAZ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fAFkATQBEACAAIAAgACAAIAAgACAAIAAgAHwAIABhAHIAcgBhAHkAIAAgACAAQwBbADEALgAuADMAXQAgAHwAXABuACAAIAAgAFkAZQBhAHIAQwBFACAAIAAgACAAIAAgACAAIAB8ACAAaQBuAHQAZQBnAGUAcgAgACAAIAAgACAAIAAgACAAIAB8ACAAWQBlAGEAcgAgAGkAbgAgAEMAbwBtAG0AbwBuACAARQByAGEALgAgAE4AbwB0AGUAIAB0AGgAYQB0ACAAMQAgAEIAQwAgAD0AIAAwACAAQwBFACwAIAAyACAAQgBDACAAPQAgAC0AMQAgAEMARQBcAG4AIAAgACAAWwBNAG8AbgB0AGgAXQAgACAAIAAgACAAIAAgAHwAIABpAG4AdABlAGcAZQByACAAWwAxAC4ALgAxADIAXQAgAHwAIABNAG8AbgB0AGgAIABvAGYAIAB5AGUAYQByAC4AIABDAGEAbgAgAGIAZQAgAGUAbQBwAHQAeQAuAFwAbgAgACAAIABbAEQAYQB5AF0AIAAgACAAIAAgACAAIAAgACAAfAAgAGQAZQBjAGkAbQBhAGwAIABbADAALgAuADMAMgApACAAfAAgAEQAYQB5AC4AIABDAGEAbgAgAGIAZQAgAGUAbQBwAHQAeQAu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EQATgAgAD0AIABMAEEATQBCAEQAQQAoAEQAYQB0AGUAXwBZAE0ARAAsACAAWwBKAHUAbABpAGEAbgBDAGEAbABlAG4AZABhAHIAXQAsAFwAbgAgACAAIAAgAEwARQBUACgAXABuACAAIAAgACAAIAAgACAAIABfAGoAdQBsAGkAYQBuAEMAYQBsAGUAbgBkAGEAcgAsACAARgBOAC4AQwBPAEUAUgBDAEUAKABKAHUAbABpAGEAbgBDAGEAbABlAG4AZABhAHIAKQAgADwAPgAgADAALABcAG4AXABuACAAIAAgACAAIAAgACAAIABmAG4AUgBlAHMAbwBsAHYAZQBKAEQATgAsACAATABBAE0AQgBEAEEAKABfAGQAYQB0AGUAXwBZAE0ARAAsAFwAbgAgACAAIAAgACAAIAAgACAAIAAgACAAIABJAEYAKABBAFIAUgBBAFkAUwAuAEkAUwBfAEUATQBQAFQAWQAoAF8AZABhAHQAZQBfAFkATQBEACkALAAgAFwAIgBcACIALABcAG4AIAAgACAAIAAgACAAIAAgACAAIAAgACAAIAAgACAAIABMAEUAVAAoAFwAbgAgACAAIAAgACAAIAAgACAAIAAgACAAIAAgACAAIAAgACAAIAAgACAAXwB2AGEAbABpAGQAYQB0AGUARABhAHQAZQAsACAAQwBIAFIATwBOAE8ALgBWAEEATABJAEQAQQBUAEUAXwBDAEEATABFAE4ARABBAFIAXwBEAEEAVABFACgAXwBkAGEAdABlAF8AWQBNAEQALAAgAF8AagB1AGwAaQBhAG4AQwBhAGwAZQBuAGQAYQByACkALABcAG4AIAAgACAAIAAgACAAIAAgACAAIAAgACAAIAAgACAAIAAgACAAIAAgAF8AZgBpAHIAcwB0AEUAcgByAG8AcgAsACAAQQBSAFIAQQBZAFMALgBIAF8ARQBSAFIATwBSACgAXwB2AGEAbABpAGQAYQB0AGUARABhAHQAZQApACwAXABuACAAIAAgACAAIAAgACAAIAAgACAAIAAgACAAIAAgACAAIAAgACAAIABJAEYAKABJAFMARQBSAFIATwBSACgAXwBmAGkAcgBzAHQARQByAHIAbwByACkALAAgAF8AZgBpAHIAcwB0AEUAcgByAG8AcgAgACoAIAB7ADEAfQAsAFwAbgAgACAAIAAgACAAIAAgACAAIAAgACAAIAAgACAAIAAgACAAIAAgACAAIAAgACAAIABMAEUAVAAoAFwAbgAgACAAIAAgACAAIAAgACAAIAAgACAAIAAgACAAIAAgACAAIAAgACAAIAAgACAAIAAgACAAIAAgAF8AeQAsACAASQBOAEQARQBYACgAXwB2AGEAbABpAGQAYQB0AGUARABhAHQAZQAsACAAMQAsACAAMQApACwAXABuACAAIAAgACAAIAAgACAAIAAgACAAIAAgACAAIAAgACAAIAAgACAAIAAgACAAIAAgACAAIAAgACAAXwBtACwAIABJAE4ARABFAFgAKABfAHYAYQBsAGkAZABhAHQAZQBEAGEAdABlACwAIAAxACwAIAAyACkALABcAG4AIAAgACAAIAAgACAAIAAgACAAIAAgACAAIAAgACAAIAAgACAAIAAgACAAIAAgACAAIAAgACAAIABfAGQALAAgAEkATgBEAEUAWAAoAF8AdgBhAGwAaQBkAGEAdABlAEQAYQB0AGUALAAgADEALAAgADMAKQAsAFwAbgAgACAAIAAgACAAIAAgACAAIAAgACAAIAAgACAAIAAgACAAIAAgACAAIAAgACAAIAAgACAAIAAgAEkARgAoAF8AbQAgAD0AIABcACIAXAAiACwAXABuACAAIAAgACAAIAAgACAAIAAgACAAIAAgACAAIAAgACAAIAAgACAAIAAgACAAIAAgACAAIAAgACAAIAAgACAAIABMAEUAVAAoAFwAbgAgACAAIAAgACAAIAAgACAAIAAgACAAIAAgACAAIAAgACAAIAAgACAAIAAgACAAIAAgACAAIAAgACAAIAAgACAAIAAgACAAIABfAEoARABOAF8ASgBBAE4AMAAsACAAXwBKAFUATABJAEEATgBfAEQAQQBZAF8ATgBVAE0AQgBFAFIAKABfAHkALAAgADEALAAgADAALAAgAF8AagB1AGwAaQBhAG4AQwBhAGwAZQBuAGQAYQByACkALABcAG4AIAAgACAAIAAgACAAIAAgACAAIAAgACAAIAAgACAAIAAgACAAIAAgACAAIAAgACAAIAAgACAAIAAgACAAIAAgACAAIAAgACAAXwBKAEQATgBfAEoAQQBOADAAIAArACAASQBGACgAXwBkACAAPQAgAFwAIgBcACIALAAgADEALAAgAF8AZAApAFwAbgAgACAAIAAgACAAIAAgACAAIAAgACAAIAAgACAAIAAgACAAIAAgACAAIAAgACAAIAAgACAAIAAgACAAIAAgACAAKQAsAFwAbgAgACAAIAAgACAAIAAgACAAIAAgACAAIAAgACAAIAAgACAAIAAgACAAIAAgACAAIAAgACAAIAAgACAAIAAgACAASQBGACgAXwBkACAAPQAgAFwAIgBcACIALAAgAFwAbgAgACAAIAAgACAAIAAgACAAIAAgACAAIAAgACAAIAAgACAAIAAgACAAIAAgACAAIAAgACAAIAAgACAAIAAgACAAIAAgACAAIABfAEoAVQBMAEkAQQBOAF8ARABBAFkAXwBOAFUATQBCAEUAUgAoAF8AeQAsACAAXwBtACwAIAAxACwAIABfAGoAdQBsAGkAYQBuAEMAYQBsAGUAbgBkAGEAcgApACwAXABuACAAIAAgACAAIAAgACAAIAAgACAAIAAgACAAIAAgACAAIAAgACAAIAAgACAAIAAgACAAIAAgACAAIAAgACAAIAAgACAAIAAgAF8ASgBVAEwASQBBAE4AXwBEAEEAWQBfAE4AVQBNAEIARQBSACgAXwB5ACwAIABfAG0ALAAgAF8AZAAsACAAXwBqAHUAbABpAGEAbgBDAGEAbABlAG4AZABhAHI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IAAgACAAIAAgACAAIAAgACAAIAAgACAAIAAgACAAIAAgACAAIAAgACAAIAAgACAAXABuACAAIAAgACAAIAAgACAAIABCAFkAUgBPAFcAKABGAE4ALgBOAFUATABMAEkARgBZACgARABhAHQAZQBfAFkATQBEACkALABcAG4AIAAgACAAIAAgACAAIAAgACAAIAAgACAATABBAE0AQgBEAEEAKABfAHIAbwB3ACwAXABuACAAIAAgACAAIAAgACAAIAAgACAAIAAgACAAIAAgACAAZgBuAFIAZQBzAG8AbAB2AGUASgBEAE4AKABfAHIAbwB3ACkAXABuACAAIAAgACAAIAAgACAAIAAgACAAIAAgACkAXABuACAAIAAgACAAIAAgACAAIAApAFwAbgAgACAAIAAgACkAXABuACkAOwBcAG4AXABu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4AXABuAFwAbgBSAGUAdAB1AHIAbgBzACAAdABoAGUAIABNAG8AZABpAGYAaQBlAGQAIABKAHUAbABpAGEAbgAgAEQAYQB5ACAATgB1AG0AYgBlAHIAIAAoAE0ASgBEAE4AKQAgAG8AZgAgAHQAaABlACAAcAByAG8AdgBpAGQAZQBkACAAZABhAHQAZQAgAGkAbgAgAHQAaABlACAAcwBwAGUAYwBpAGYAaQBlAGQAIABjAGEAbABlAG4AZABhAHIALgBcAG4ATgBvAHQAZQAgAHQAaABlACAATQBvAGQAaQBmAGkAZQBkACAASgB1AGwAaQBhAG4AIABEAGEAeQAgAE4AdQBtAGIAZQByACAAaQBzACAAYQBuACAAaQBuAHQAZQBnAGUAcgAgAHQAeQBwAGUAIABhAG4AZAAgAGkAcwAgAGEAbgAgAG8AcgBkAGkAbgBhAGwAIABkAGEAeQAgAG4AdQBtAGIAZQByACAAcgBlAGYAZQByAGUAbgBjAGUAZAAgAGYAcgBvAG0AIABOAG8AdgBlAG0AYgBlAHIAIAAxADcALABcAG4AMQA4ADUAOAAgAGkAbgAgAHQAaABlACAAcAByAG8AbABlAHAAdABpAGMAIABHAHIAZQBnAG8AcgBpAGEAbgAgAGMAYQBsAGUAbgBkAGEAcgAuACAASQB0ACAAZABvAGUAcwAgAG4AbwB0ACAAaQBuAGMAbAB1AGQAZQAgAGEAbgB5ACAAdgBhAGwAdQBlACAAZgBvAHIAIAB0AGkAbQBlACAAbwBmACAAZABhAHkALgBcAG4ASQBmACAAbQBvAG4AdABoACAAYQBuAGQAIABkAGEAeQAgAGEAcgBlACAAZQBtAHAAdAB5ACAAdABoAGUAbgAgAHIAZQB0AHUAcgBuAHMAIABNAEoARABOACAAZgBvAHIAIABKAGEAbgB1AGEAcgB5ACAAMQBzAHQAIABvAGYAIAB0AGgAZQAgAHkAZQBhAHIALgBcAG4AXABuAEEAcgByAGEAeQAgAGMAbwBtAHAAYQB0AGkAYgBsAGUAOgAgAEQAYQB0AGUAXwBZAE0ARA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0AbwBkAGkAZgBpAGUAZAAgAEoAdQBsAGkAYQBuACAARABhAHkAIABOAHUAbQBiAGUAc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E0ARAAgACAAIAAgACAAIAAgACAAIAB8ACAAYQByAHIAYQB5ACAAIAAgAEMAWwAxAC4ALgAzAF0AIAB8AFwAbgAgACAAIABZAGUAYQByAEMARQAgACAAIAAgACAAIAAgACAAfAAgAGkAbgB0AGUAZwBlAHIAIAAgACAAIAAgACAAIAAgACAAfAAgAFkAZQBhAHIAIABpAG4AIABDAG8AbQBtAG8AbgAgAEUAcgBhAC4AIABOAG8AdABlACAAdABoAGEAdAAgADEAIABCAEMAIAA9ACAAMAAgAEMARQAsACAAMgAgAEIAQwAgAD0AIAAtADEAIABDAEUAXABuACAAIAAgAFsATQBvAG4AdABoAF0AIAAgACAAIAAgACAAIAB8ACAAaQBuAHQAZQBnAGUAcgAgAFsAMQAuAC4AMQAyAF0AIAB8ACAATQBvAG4AdABoACAAbwBmACAAeQBlAGEAcgAuACAAQwBhAG4AIABiAGUAIABlAG0AcAB0AHkALgBcAG4AIAAgACAAWwBEAGEAeQBdACAAIAAgACAAIAAgACAAIAAgAHwAIABkAGUAYwBpAG0AYQBsACAAWwAwAC4ALgAzADIAKQAgAHwAIABEAGEAeQAuACAAQwBhAG4AIABiAGUAIABlAG0AcAB0AHkALg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KAEQATgAgAD0AIABMAEEATQBCAEQAQQAoAEQAYQB0AGUAXwBZAE0ARAAsACAAWwBKAHUAbABpAGEAbgBDAGEAbABlAG4AZABhAHIAXQAsAFwAbgAgACAAIAAgAEMASABSAE8ATgBPAC4ASgBEAE4AXwBUAE8AXwBNAEoARABOACgAXABuACAAIAAgACAAIAAgACAAIABDAEgAUgBPAE4ATwAuAEoARABOACgARABhAHQAZQBfAFkATQBEACwAIABKAHUAbABpAGEAbgBDAGEAbABlAG4AZABhAHI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E4AXwBUAE8AXwBNAEoARABOAFwAbgBcAG4AQwBvAG4AdgBlAHIAdABzACAAYQAgAEoAdQBsAGkAYQBuACAARABhAHkAIABOAHUAbQBiAGUAcgAgACgASgBEAE4AKQAgAHQAbwAgAGEAIABNAG8AZABpAGYAaQBlAGQAIABKAHUAbABpAGEAbgAgAEQAYQB5ACAATgB1AG0AYgBlAHIAIAAoAE0ASgBEAE4AKQ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TQBvAGQAaQBmAGkAZQBkACAASgB1AGwAaQBhAG4AIABEAGEAeQAgAE4AdQBtAGIAZ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E4AIAB8ACAAaQBuAHQAZQBnAGUAcgAgAHwAIABKAHUAbABpAGEAbgAgAEQAYQB5ACAATgB1AG0AYgBlAH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RABOAF8AVABPAF8ATQBKAEQATgAgAD0AIABMAEEATQBCAEQAQQAoAEoARABOACwAXABuACAAIAAgACAATABFAFQAKABcAG4AIAAgACAAIAAgACAAIAAgAF8ASgBEAE4ALAAgAEYATgAuAE4AVQBMAEwASQBGAFkAKABKAEQATgApACwAXABuACAAIAAgACAAIAAgACAAIABJAEYAKABJAFMARQBSAFIATwBSACgAXwBKAEQATgApACwAIABfAEoARABOACAAKgAgAHsAMQB9ACwAXABuACAAIAAgACAAIAAgACAAIAAgACAAIAAgAEkARgAoAF8ASgBEAE4AIAA9ACAAXAAiAFwAIgAsACAAXAAiAFwAIgAsAFwAbgAgACAAIAAgACAAIAAgACAAIAAgACAAIAAgACAAIAAgAEkATgBUACgAXwBKAEQATgAgACsAIAAwAC4ANQApACAALQAgADIANAAwADAAMAAwADE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OAF8AVABPAF8ASgBEAE4AXABuAFwAbgBDAG8AbgB2AGUAcgB0AHMAIABhACAATQBvAGQAaQBmAGkAZQBkACAASgB1AGwAaQBhAG4AIABEAGEAeQAgAE4AdQBtAGIAZQByACAAKABNAEoARABOACkAIAB0AG8AIABhACAASgB1AGwAaQBhAG4AIABEAGEAeQAgAE4AdQBtAGIAZQByACAAKABKAEQATgAp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KAHUAbABpAGEAbgAgAEQAYQB5ACAATgB1AG0AYgBl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OACAAfAAgAGkAbgB0AGUAZwBlAHIAIAB8ACAATQBvAGQAaQBmAGkAZQBkACAASgB1AGwAaQBhAG4AIABEAGEAeQAgAE4AdQBtAGIAZQBy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oARABOAF8AVABPAF8ASgBEAE4AIAA9ACAATABBAE0AQgBEAEEAKABNAEoARABOACwAXABuACAAIAAgACAATABFAFQAKABcAG4AIAAgACAAIAAgACAAIAAgAF8ATQBKAEQATgAsACAARgBOAC4ATgBVAEwATABJAEYAWQAoAE0ASgBEAE4AKQAsAFwAbgAgACAAIAAgACAAIAAgACAASQBGACgASQBTAEUAUgBSAE8AUgAoAF8ATQBKAEQATgApACwAIABfAE0ASgBEAE4AIAAqACAAewAxAH0ALABcAG4AIAAgACAAIAAgACAAIAAgACAAIAAgACAASQBGACgAXwBNAEoARABOACAAPQAgAFwAIgBcACIALAAgAFwAIgBcACIALABcAG4AIAAgACAAIAAgACAAIAAgACAAIAAgACAAIAAgACAAIABJAE4AVAAoAF8ATQBKAEQATgApACAAKwAgADIANAAwADAAMAAwADE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BfAFQATwBfAEMAQQBMAEUATgBEAEEAUgBfAEQAQQBUAEUAXABuAFwAbgBDAG8AbgB2AGUAcgB0AHMAIABhACAASgB1AGwAaQBhAG4AIABEAGEAeQAgAE4AdQBtAGIAZQByACAAdABvACAAYQAgAGQAYQB0AGUAIABpAG4AIAB0AGgAZQAgAHMAcABlAGMAaQBmAGkAZQBkACAAYwBhAGwAZQBuAGQAYQByAC4AXABuAFwAbgBBAHIAcgBhAHkAIABjAG8AbQBwAGEAdABpAGIAbABlADoAIABKAEQATg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CAAaQBuACAAQwBvAG0AbQBvAG4AIABFAHIAYQAuACAATgBvAHQAZQAgAHQAaABhAHQAIAAxACAAQgBDACAAPQAgADAAIABDAEUALAAgADIAIABCAEMAIAA9ACAALQAxACAAQwBFAFwAbgAgADIAIAB8ACAAaQBuAHQAZQBnAGUAcgAgAFsAMQAuAC4AMQAyAF0AIAB8ACAATQBvAG4AdABoAFwAbgAgADMAIAB8ACAAaQBuAHQAZQBnAGUAcgAgAFsAMQAuAC4AMwAxAF0AIAB8ACAARABhAHkAIABvAGYAIABtAG8AbgB0AGg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AgACAAIAAgACAAIAAgACAAIAAgACAAIAAgACAAfAAgAGkAbgB0AGUAZwBlAHIAIAB8ACAASgB1AGwAaQBhAG4AIABEAGEAeQAgAE4AdQBtAGIAZQByAFwAbgBbAEoAdQBsAGkAYQBuAEMAYQBsAGUAbgBkAGEAcgBdACAAfAAgAHMAdwBpAHQAYwBoACAAIAB8ACAAQwBhAGwAYwB1AGwAYQB0AGUAIABmAG8Ac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gBEAE4AXwBUAE8AXwBDAEEATABFAE4ARABBAFIAXwBEAEEAVABFACAAPQAgAEwAQQBNAEIARABBACgASgBEAE4ALAAgAFsASgB1AGwAaQBhAG4AQwBhAGwAZQBuAGQAYQByAF0ALABcAG4AIAAgACAAIABMAEUAVAAoAFwAbgAgACAAIAAgACAAIAAgACAAXwBqAHUAbABpAGEAbgBDAGEAbABlAG4AZABhAHIALAAgAEYATgAuAEMATwBFAFIAQwBFACgASgB1AGwAaQBhAG4AQwBhAGwAZQBuAGQAYQByACkAIAA8AD4AIAAwACwAXABuAFwAbgAgACAAIAAgACAAIAAgACAAZgBuAEoARABOAHQAbwBDAGEAbABlAG4AZABhAHIARABhAHQAZQAsACAATABBAE0AQgBEAEEAKABfAEoARABOACwAXABuACAAIAAgACAAIAAgACAAIAAgACAAIAAgAEkARgAoAEkAUwBFAFIAUgBPAFIAKABfAEoARABOACkALAAgAF8ASgBEAE4AIAAqACAAewAxACwAIAAyACwAIAAzAH0ALABcAG4AIAAgACAAIAAgACAAIAAgACAAIAAgACAAIAAgACAAIABJAEYAKABfAEoARABOACAAPQAgAFwAIgBcACIALAAgAHsAXAAiAFwAIgAsACAAXAAiAFwAIgAsACAAXAAiAFwAIgB9ACwAXABuACAAIAAgACAAIAAgACAAIAAgACAAIAAgACAAIAAgACAAIAAgACAAIABJAEYAKABOAE8AVAAoAEkAUwBOAFUATQBCAEUAUgAoAF8ASgBEAE4AKQApACwAIAB7ACMAVgBBAEwAVQBFACEALAAgACMAVgBBAEwAVQBFACEALAAgACMAVgBBAEwAVQBFACEAfQAsAFwAbgAgACAAIAAgACAAIAAgACAAIAAgACAAIAAgACAAIAAgACAAIAAgACAAIAAgACAAIABMAEUAVAAoAFwAbgAgACAAIAAgACAAIAAgACAAIAAgACAAIAAgACAAIAAgACAAIAAgACAAIAAgACAAIAAgACAAIAAgAF8AWQBFAEEAUgA0ADgAMAAxAEIAQwBFACwAIAAtADQAOAAwADAALABcAG4AIAAgACAAIAAgACAAIAAgACAAIAAgACAAIAAgACAAIAAgACAAIAAgACAAIAAgACAAIAAgACAAIABfAEQAYQB5AHMASQBuADQAWQBlAGEAcgAsACAAMQA0ADYAMQAsAFwAbgAgACAAIAAgACAAIAAgACAAIAAgACAAIAAgACAAIAAgACAAIAAgACAAIAAgACAAIAAgACAAIAAgAF8ARABhAHkAcwBJAG4AWQBlAGEAcgAsACAAMwA2ADUALABcAG4AIAAgACAAIAAgACAAIAAgACAAIAAgACAAIAAgACAAIAAgACAAIAAgACAAIAAgACAAIAAgACAAIABfAE0AbwBuAHQAaABDAG8AcgByAGUAYwB0AGkAbwBuAEQAYQB5AHMALAAgADMAMAA4ACwAXABuACAAIAAgACAAIAAgACAAIAAgACAAIAAgACAAIAAgACAAIAAgACAAIAAgACAAIAAgACAAIAAgACAAXwBEAGEAeQBzAEkAbgA0AE0AbwBuAHQAaABzACwAIAAxADIAMgAsAFwAbgAgACAAIAAgACAAIAAgACAAIAAgACAAIAAgACAAIAAgACAAIAAgACAAIAAgACAAIAAgACAAIAAgAF8ARABhAHkAcwBJAG4ANQBNAG8AbgB0AGgAcwBGAHIAbwBtAE0AYQByAGMAaAAsACAAMQA1ADMALABcAG4AIAAgACAAIAAgACAAIAAgACAAIAAgACAAIAAgACAAIAAgACAAIAAgACAAIAAgACAAIAAgACAAIABJAEYAKABfAGoAdQBsAGkAYQBuAEMAYQBsAGUAbgBkAGEAcgAsAFwAbgAgACAAIAAgACAAIAAgACAAIAAgACAAIAAgACAAIAAgACAAIAAgACAAIAAgACAAIAAgACAAIAAgACAAIAAgACAATABFAFQAKABcAG4AIAAgACAAIAAgACAAIAAgACAAIAAgACAAIAAgACAAIAAgACAAIAAgACAAIAAgACAAIAAgACAAIAAgACAAIAAgACAAIAAgACAAXwBKADQAOAAwADEAQgBDAEUAXwBKAEQAMAAsACAALQAzADIAMAA4ADMALABcAG4AIAAgACAAIAAgACAAIAAgACAAIAAgACAAIAAgACAAIAAgACAAIAAgACAAIAAgACAAIAAgACAAIAAgACAAIAAgACAAIAAgACAAXwBkAGEAeQBzADAALAAgAEkATgBUACgAXwBKAEQATgApACAALQAgAF8ASgA0ADgAMAAxAEIAQwBFAF8ASgBEADAAIAAtACAAMQAsAFwAbgAgACAAIAAgACAAIAAgACAAIAAgACAAIAAgACAAIAAgACAAIAAgACAAIAAgACAAIAAgACAAIAAgACAAIAAgACAAIAAgACAAIABfAHEAdQBhAGQAWQByACwAIABJAE4AVAAoAF8AZABhAHkAcwAwACAALwAgAF8ARABhAHkAcwBJAG4ANABZAGUAYQByACkALABcAG4AIAAgACAAIAAgACAAIAAgACAAIAAgACAAIAAgACAAIAAgACAAIAAgACAAIAAgACAAIAAgACAAIAAgACAAIAAgACAAIAAgACAAXwBkAGEAeQBzADEALAAgAF8AZABhAHkAcwAwACAALQAgAF8AcQB1AGEAZABZAHIAIAAqACAAXwBEAGEAeQBzAEkAbgA0AFkAZQBhAHIALABcAG4AIAAgACAAIAAgACAAIAAgACAAIAAgACAAIAAgACAAIAAgACAAIAAgACAAIAAgACAAIAAgACAAIAAgACAAIAAgACAAIAAgACAAXwByAGUAbQBZAHIALAAgAEkATgBUACgAKABJAE4AVAAoAF8AZABhAHkAcwAxACAALwAgAF8ARABhAHkAcwBJAG4AWQBlAGEAcgApACAAKwAgADEAKQAgACoAIAAwAC4ANwA1ACkALABcAG4AIAAgACAAIAAgACAAIAAgACAAIAAgACAAIAAgACAAIAAgACAAIAAgACAAIAAgACAAIAAgACAAIAAgACAAIAAgACAAIAAgACAAXwBkAGEAeQBzADIALAAgAF8AZABhAHkAcwAxACAALQAgAF8AcgBlAG0AWQByACAAKgAgAF8ARABhAHkAcwBJAG4AWQBlAGEAcgAsAFwAbgAgACAAIAAgACAAIAAgACAAIAAgACAAIAAgACAAIAAgACAAIAAgACAAIAAgACAAIAAgACAAIAAgACAAIAAgACAAIAAgACAAIABfAHkALAAgAF8AcQB1AGEAZABZAHIAIAAqACAANAAgACsAIABfAHIAZQBtAFkAcgAsAFwAbgAgACAAIAAgACAAIAAgACAAIAAgACAAIAAgACAAIAAgACAAIAAgACAAIAAgACAAIAAgACAAIAAgACAAIAAgACAAIAAgACAAIABfAG0ALAAgAEkATgBUACgAKABfAGQAYQB5AHMAMgAgACoAIAA1ACAAKwAgAF8ATQBvAG4AdABoAEMAbwByAHIAZQBjAHQAaQBvAG4ARABhAHkAcwApACAALwAgAF8ARABhAHkAcwBJAG4ANQBNAG8AbgB0AGgAcwBGAHIAbwBtAE0AYQByAGMAaAApACAALQAgADIALABcAG4AIAAgACAAIAAgACAAIAAgACAAIAAgACAAIAAgACAAIAAgACAAIAAgACAAIAAgACAAIAAgACAAIAAgACAAIAAgACAAIAAgACAAXwBkAGEAeQAsACAAXwBkAGEAeQBzADIAIAAtACAASQBOAFQAKAAoAF8AbQAgACsAIAA0ACkAIAAqACAAXwBEAGEAeQBzAEkAbgA1AE0AbwBuAHQAaABzAEYAcgBvAG0ATQBhAHIAYwBoACAALwAgADUAKQAgACsAXABuACAAIAAgACAAIAAgACAAIAAgACAAIAAgACAAIAAgACAAIAAgACAAIAAgACAAIAAgACAAIAAgACAAIAAgACAAIAAgACAAIAAgACAAIAAgACAAXwBEAGEAeQBzAEkAbgA0AE0AbwBuAHQAaABzACAAKwAgADEALABcAG4AIAAgACAAIAAgACAAIAAgACAAIAAgACAAIAAgACAAIAAgACAAIAAgACAAIAAgACAAIAAgACAAIAAgACAAIAAgACAAIAAgACAAXwB5AGUAYQByACwAIABfAFkARQBBAFIANAA4ADAAMQBCAEMARQAgACsAIABfAHkAIAArACAASQBOAFQAKAAoAF8AbQAgACsAIAAyACkAIAAvACAAMQAyACkALABcAG4AIAAgACAAIAAgACAAIAAgACAAIAAgACAAIAAgACAAIAAgACAAIAAgACAAIAAgACAAIAAgACAAIAAgACAAIAAgACAAIAAgACAAXwBtAG8AbgB0AGgALAAgAE0ATwBEACgAXwBtACAAKwAgADIALAAgADEAMgApACAAKwAgADEALABcAG4AIAAgACAAIAAgACAAIAAgACAAIAAgACAAIAAgACAAIAAgACAAIAAgACAAIAAgACAAIAAgACAAIAAgACAAIAAgACAAIAAgACAASABTAFQAQQBDAEsAKABfAHkAZQBhAHIALAAgAF8AbQBvAG4AdABoACwAIABfAGQAYQB5ACkAXABuACAAIAAgACAAIAAgACAAIAAgACAAIAAgACAAIAAgACAAIAAgACAAIAAgACAAIAAgACAAIAAgACAAIAAgACAAIAApACwAXABuACAAIAAgACAAIAAgACAAIAAgACAAIAAgACAAIAAgACAAIAAgACAAIAAgACAAIAAgACAAIAAgACAAIAAgACAAIABMAEUAVAAoAFwAbgAgACAAIAAgACAAIAAgACAAIAAgACAAIAAgACAAIAAgACAAIAAgACAAIAAgACAAIAAgACAAIAAgACAAIAAgACAAIAAgACAAIABfAEcANAA4ADAAMQBCAEMARQBfAEoARAAwACwAIAAtADMAMgAwADQANQAsAFwAbgAgACAAIAAgACAAIAAgACAAIAAgACAAIAAgACAAIAAgACAAIAAgACAAIAAgACAAIAAgACAAIAAgACAAIAAgACAAIAAgACAAIABfAEcAcgBlAGcARABhAHkAcwBJAG4ANAAwADAAWQBlAGEAcgAsACAAMQA0ADYAMAA5ADcALABcAG4AIAAgACAAIAAgACAAIAAgACAAIAAgACAAIAAgACAAIAAgACAAIAAgACAAIAAgACAAIAAgACAAIAAgACAAIAAgACAAIAAgACAAXwBHAHIAZQBnAEQAYQB5AHMASQBuADEAMAAwAFkAZQBhAHIALAAgADMANgA1ADIANAAsAFwAbgAgACAAIAAgACAAIAAgACAAIAAgACAAIAAgACAAIAAgACAAIAAgACAAIAAgACAAIAAgACAAIAAgACAAIAAgACAAIAAgACAAIABfAGQAYQB5AHMAMAAsACAASQBOAFQAKABfAEoARABOACkAIAAtACAAXwBHADQAOAAwADEAQgBDAEUAXwBKAEQAMAAgAC0AIAAxACwAXABuACAAIAAgACAAIAAgACAAIAAgACAAIAAgACAAIAAgACAAIAAgACAAIAAgACAAIAAgACAAIAAgACAAIAAgACAAIAAgACAAIAAgAF8AcQB1AGEAZABDAGUAbgB0ACwAIABJAE4AVAAoAF8AZABhAHkAcwAwACAALwAgAF8ARwByAGUAZwBEAGEAeQBzAEkAbgA0ADAAMABZAGUAYQByACkALABcAG4AIAAgACAAIAAgACAAIAAgACAAIAAgACAAIAAgACAAIAAgACAAIAAgACAAIAAgACAAIAAgACAAIAAgACAAIAAgACAAIAAgACAAXwBkAGEAeQBzADEALAAgAF8AZABhAHkAcwAwACAALQAgAF8AcQB1AGEAZABDAGUAbgB0ACAAKgAgAF8ARwByAGUAZwBEAGEAeQBzAEkAbgA0ADAAMABZAGUAYQByACwAXABuACAAIAAgACAAIAAgACAAIAAgACAAIAAgACAAIAAgACAAIAAgACAAIAAgACAAIAAgACAAIAAgACAAIAAgACAAIAAgACAAIAAgAF8AcgBlAG0AQwBlAG4AdAAsACAASQBOAFQAKAAoAEkATgBUACgAXwBkAGEAeQBzADEAIAAvACAAXwBHAHIAZQBnAEQAYQB5AHMASQBuADEAMAAwAFkAZQBhAHIAKQAgACsAIAAxACkAIAAqACAAMAAuADcANQApACwAXABuACAAIAAgACAAIAAgACAAIAAgACAAIAAgACAAIAAgACAAIAAgACAAIAAgACAAIAAgACAAIAAgACAAIAAgACAAIAAgACAAIAAgAF8AZABhAHkAcwAyACwAIABfAGQAYQB5AHMAMQAgAC0AIABfAHIAZQBtAEMAZQBuAHQAIAAqACAAXwBHAHIAZQBnAEQAYQB5AHMASQBuADEAMAAwAFkAZQBhAHIALABcAG4AIAAgACAAIAAgACAAIAAgACAAIAAgACAAIAAgACAAIAAgACAAIAAgACAAIAAgACAAIAAgACAAIAAgACAAIAAgACAAIAAgACAAXwBxAHUAYQBkAFkAcgAsACAASQBOAFQAKABfAGQAYQB5AHMAMgAgAC8AIABfAEQAYQB5AHMASQBuADQAWQBlAGEAcgApACwAXABuACAAIAAgACAAIAAgACAAIAAgACAAIAAgACAAIAAgACAAIAAgACAAIAAgACAAIAAgACAAIAAgACAAIAAgACAAIAAgACAAIAAgAF8AZABhAHkAcwAzACwAIABfAGQAYQB5AHMAMgAgAC0AIABfAHEAdQBhAGQAWQByACAAKgAgAF8ARABhAHkAcwBJAG4ANABZAGUAYQByACwAXABuACAAIAAgACAAIAAgACAAIAAgACAAIAAgACAAIAAgACAAIAAgACAAIAAgACAAIAAgACAAIAAgACAAIAAgACAAIAAgACAAIAAgAF8AcgBlAG0AWQByACwAIABJAE4AVAAoACgASQBOAFQAKABfAGQAYQB5AHMAMwAgAC8AIABfAEQAYQB5AHMASQBuAFkAZQBhAHIAKQAgACsAIAAxACkAIAAqACAAMAAuADcANQApACwAXABuACAAIAAgACAAIAAgACAAIAAgACAAIAAgACAAIAAgACAAIAAgACAAIAAgACAAIAAgACAAIAAgACAAIAAgACAAIAAgACAAIAAgAF8AZABhAHkAcwA0ACwAIABfAGQAYQB5AHMAMwAgAC0AIABfAHIAZQBtAFkAcgAgACoAIABfAEQAYQB5AHMASQBuAFkAZQBhAHIALABcAG4AIAAgACAAIAAgACAAIAAgACAAIAAgACAAIAAgACAAIAAgACAAIAAgACAAIAAgACAAIAAgACAAIAAgACAAIAAgACAAIAAgACAAXwB5ACwAIABfAHEAdQBhAGQAQwBlAG4AdAAgACoAIAA0ADAAMAAgACsAIABfAHIAZQBtAEMAZQBuAHQAIAAqACAAMQAwADAAIAArACAAXwBxAHUAYQBkAFkAcgAgACoAIAA0ACAAKwAgAF8AcgBlAG0AWQByACwAXABuACAAIAAgACAAIAAgACAAIAAgACAAIAAgACAAIAAgACAAIAAgACAAIAAgACAAIAAgACAAIAAgACAAIAAgACAAIAAgACAAIAAgAF8AbQAsACAASQBOAFQAKAAoAF8AZABhAHkAcwA0ACAAKgAgADUAIAArACAAXwBNAG8AbgB0AGgAQwBvAHIAcgBlAGMAdABpAG8AbgBEAGEAeQBzACkAIAAvACAAXwBEAGEAeQBzAEkAbgA1AE0AbwBuAHQAaABzAEYAcgBvAG0ATQBhAHIAYwBoACkAIAAtACAAMgAsAFwAbgAgACAAIAAgACAAIAAgACAAIAAgACAAIAAgACAAIAAgACAAIAAgACAAIAAgACAAIAAgACAAIAAgACAAIAAgACAAIAAgACAAIABfAGQAYQB5ACwAIABfAGQAYQB5AHMANAAgAC0AIABJAE4AVAAoACgAXwBtACAAKwAgADQAKQAgACoAIABfAEQAYQB5AHMASQBuADUATQBvAG4AdABoAHMARgByAG8AbQBNAGEAcgBjAGgAIAAvACAANQApACAAKwBcAG4AIAAgACAAIAAgACAAIAAgACAAIAAgACAAIAAgACAAIAAgACAAIAAgACAAIAAgACAAIAAgACAAIAAgACAAIAAgACAAIAAgACAAIAAgACAAIABfAEQAYQB5AHMASQBuADQATQBvAG4AdABoAHMAIAArACAAMQAsAFwAbgAgACAAIAAgACAAIAAgACAAIAAgACAAIAAgACAAIAAgACAAIAAgACAAIAAgACAAIAAgACAAIAAgACAAIAAgACAAIAAgACAAIABfAHkAZQBhAHIALAAgAF8AWQBFAEEAUgA0ADgAMAAxAEIAQwBFACAAKwAgAF8AeQAgACsAIABJAE4AVAAoACgAXwBtACAAKwAgADIAKQAgAC8AIAAxADIAKQAsAFwAbgAgACAAIAAgACAAIAAgACAAIAAgACAAIAAgACAAIAAgACAAIAAgACAAIAAgACAAIAAgACAAIAAgACAAIAAgACAAIAAgACAAIABfAG0AbwBuAHQAaAAsACAATQBPAEQAKABfAG0AIAArACAAMgAsACAAMQAyACkAIAArACAAMQAsAFwAbgAgACAAIAAgACAAIAAgACAAIAAgACAAIAAgACAAIAAgACAAIAAgACAAIAAgACAAIAAgACAAIAAgACAAIAAgACAAIAAgACAAIABIAFMAVABBAEMASwAoAF8AeQBlAGEAcgAsACAAXwBtAG8AbgB0AGgALAAgAF8AZABhAHk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EoARABOAGMAbwBsAHUAbQBuACwAIABGAE4ALgBOAFUATABMAEkARgBZACgASQBOAEQARQBYACgASgBEAE4ALAAgACwAIAAxACkAKQAsAFwAbgAgACAAIAAgACAAIAAgACAAXwByAG8AdwBDAG8AdQBuAHQALAAgAFIATwBXAFMAKABfAEoARABOAGMAbwBsAHUAbQBu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EoARABOAHQAbwBDAGEAbABlAG4AZABhAHIARABhAHQAZQAoAEkATgBEAEUAWAAoAF8ASgBEAE4AYwBvAGwAdQBtAG4ALAAgAF8AYwB1AHIAcgAsACAAMQApACkAXABuACAAIAAgACAAIAAgACAAIAAgACAAIAAgACAAIAAgACAAKQBcAG4AIAAgACAAIAAgACAAIAAgACAAIAAgACAAKQBcAG4AIAAgACAAIAAgACAAIAAgACkALABcAG4AIAAgACAAIAAgACAAIAAgAEQAUgBPAFAAKABfAGIAeQBSAG8Adw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OAF8AVABPAF8AQwBBAEwARQBOAEQAQQBSAF8ARABBAFQARQBcAG4AXABuAEMAbwBuAHYAZQByAHQAcwAgAGEAIABNAG8AZABpAGYAaQBlAGQAIABKAHUAbABpAGEAbgAgAEQAYQB5ACAATgB1AG0AYgBlAHIAIAAoAE0ASgBEAE4AKQAgAHQAbwAgAGEAIABkAGEAdABlACAAaQBuACAAdABoAGUAIABzAHAAZQBjAGkAZgBpAGUAZAAgAGMAYQBsAGUAbgBkAGEAcgAuAFwAbgBcAG4AQQByAHIAYQB5ACAAYwBvAG0AcABhAHQAaQBiAGwAZQA6ACAATQBKAEQATg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CAAaQBuACAAQwBvAG0AbQBvAG4AIABFAHIAYQAuACAATgBvAHQAZQAgAHQAaABhAHQAIAAxACAAQgBDACAAPQAgADAAIABDAEUALAAgADIAIABCAEMAIAA9ACAALQAxACAAQwBFAFwAbgAgADIAIAB8ACAAaQBuAHQAZQBnAGUAcgAgAFsAMQAuAC4AMQAyAF0AIAB8ACAATQBvAG4AdABoAFwAbgAgADMAIAB8ACAAaQBuAHQAZQBnAGUAcgAgAFsAMQAuAC4AMwAxAF0AIAB8ACAARABhAHkAIABvAGYAIABtAG8AbgB0AGg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OACAAIAAgACAAIAAgACAAIAAgACAAIAAgACAAfAAgAGkAbgB0AGUAZwBlAHIAIAB8ACAATQBvAGQAaQBmAGkAZQBkACAASgB1AGwAaQBhAG4AIABEAGEAeQAgAE4AdQBtAGIAZQByAFwAbgBbAEoAdQBsAGkAYQBuAEMAYQBsAGUAbgBkAGEAcgBdACAAfAAgAHMAdwBpAHQAYwBoACAAIAB8ACAAQwBhAGwAYwB1AGwAYQB0AGUAIABmAG8Ac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KAEQATgBfAFQATwBfAEMAQQBMAEUATgBEAEEAUgBfAEQAQQBUAEUAIAA9ACAATABBAE0AQgBEAEEAKABNAEoARABOACwAIABbAEoAdQBsAGkAYQBuAEMAYQBsAGUAbgBkAGEAcgBdACwAXABuACAAIAAgACAATABFAFQAKABcAG4AIAAgACAAIAAgACAAIAAgAF8ASgBEAE4ALAAgAEMASABSAE8ATgBPAC4ATQBKAEQATgBfAFQATwBfAEoARABOACgATQBKAEQATgApACwAXABuACAAIAAgACAAIAAgACAAIABDAEgAUgBPAE4ATwAuAEoARABOAF8AVABPAF8AQwBBAEwARQBOAEQAQQBSAF8ARABBAFQARQAoAF8ASgBEAE4ALAAgAEoAdQBsAGkAYQBuAEMAYQBsAGUAbgBkAGEAcg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BfAFQATwBfAFcARQBFAEsARABBAFkAXABuAFwAbgBSAGUAdAB1AHIAbgBzACAAdABoAGUAIABJAFMATwAgAHcAZQBlAGsAZABhAHkAIABuAHUAbQBiAGUAcgAgAGYAbwByACAAYQAgAGcAaQB2AGUAbgAgAEoAdQBsAGkAYQBuACAARABhAHkAIABOAHUAbQBiAGUAcgAgACgASgBEAE4AKQ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EALgAuADcAXQAgAHwAIABJAFMATwAgAHcAZQBlAGsAZABhAHkAIABuAHUAbQBiAGUAcgBcAG4AIAAgACAAfAAgACAAIAAgACAAIAAgACAAIAAgACAAIAAgACAAIAAgAHwAIABNAG8AbgBkAGEAeQAuAC4AUwB1AG4AZ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AgAHwAIABpAG4AdABlAGcAZQByACAAfAAgAEoAdQBsAGkAYQBuACAARABhAHkAIABOAHUAbQBiAGUAcgAuACAARgByAGEAYwB0AGkAbwBuAGEAbAAgAG4AdQBtAGIAZQByAHMAIAB3AGkAbABsACAAYgBlACAAdAByAHUAbgBjAHQAYQB0AGUAZA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EQATgBfAFQATwBfAFcARQBFAEsARABBAFkAIAA9ACAATABBAE0AQgBEAEEAKABKAEQATgAsAFwAbgAgACAAIAAgAEwARQBUACgAXABuACAAIAAgACAAIAAgACAAIABfAE0ASgBEAE4ALAAgAEMASABSAE8ATgBPAC4ASgBEAE4AXwBUAE8AXwBNAEoARABOACgASgBEAE4AKQAsAFwAbgAgACAAIAAgACAAIAAgACAAQwBIAFIATwBOAE8ALgBNAEoARABOAF8AVABPAF8AVwBFAEUASwBEAEEAWQAoAF8ATQBKAEQATg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OAF8AVABPAF8AVwBFAEUASwBEAEEAWQBcAG4AXABuAFIAZQB0AHUAcgBuAHMAIAB0AGgAZQAgAEkAUwBPACAAdwBlAGUAawBkAGEAeQAgAG4AdQBtAGIAZQByACAAZgBvAHIAIABhACAAZwBpAHYAZQBuACAATQBvAGQAaQBmAGkAZQBkACAASgB1AGwAaQBhAG4AIABEAGEAeQAgAE4AdQBtAGIAZQByACAAKABNAEoARABOACk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xAC4ALgA3AF0AIAB8ACAASQBTAE8AIAB3AGUAZQBrAGQAYQB5ACAAbgB1AG0AYgBlAHIAXABuACAAIAAgAHwAIAAgACAAIAAgACAAIAAgACAAIAAgACAAIAAgACAAIAB8ACAATQBvAG4AZABhAHkALgAuAFMAdQBu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TgAgAHwAIABpAG4AdABlAGcAZQByACAAfAAgAE0AbwBkAGkAZgBpAGUAZAAgAEoAdQBsAGkAYQBuACAARABhAHkAIABOAHUAbQBiAGUAcgAuACAARgByAGEAYwB0AGkAbwBuAGEAbAAgAG4AdQBtAGIAZQByAHMAIAB3AGkAbABsACAAYgBlACAAdAByAHUAbgBjAHQAYQB0AGUAZA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oARABOAF8AVABPAF8AVwBFAEUASwBEAEEAWQAgAD0AIABMAEEATQBCAEQAQQAoAE0ASgBEAE4ALABcAG4AIAAgACAAIABMAEUAVAAoAFwAbgAgACAAIAAgACAAIAAgACAAZgBuAEkAUwBPAFcAZQBlAGsAZABhAHkALAAgAEwAQQBNAEIARABBACgAXwBNAEoARABOACwAXABuACAAIAAgACAAIAAgACAAIAAgACAAIAAgAEkARgAoAEkAUwBFAFIAUgBPAFIAKABfAE0ASgBEAE4AKQAsACAAXwBNAEoARABOACAAKgAgAHsAMQB9ACwAXABuACAAIAAgACAAIAAgACAAIAAgACAAIAAgACAAIAAgACAASQBGACgAXwBNAEoARABOACAAPQAgAFwAIgBcACIALAAgAFwAIgBcACIALABcAG4AIAAgACAAIAAgACAAIAAgACAAIAAgACAAIAAgACAAIAAgACAAIAAgAEkARgAoAE4ATwBUACgASQBTAE4AVQBNAEIARQBSACgAXwBNAEoARABOACkAKQAsACAAewAjAFYAQQBMAFUARQAhAH0ALABcAG4AIAAgACAAIAAgACAAIAAgACAAIAAgACAAIAAgACAAIAAgACAAIAAgACAAIAAgACAATABFAFQAKABcAG4AIAAgACAAIAAgACAAIAAgACAAIAAgACAAIAAgACAAIAAgACAAIAAgACAAIAAgACAAIAAgACAAIABfAGkATQBKAEQATgAsACAASQBOAFQAKABfAE0ASgBEAE4AKQAsAFwAbgAgACAAIAAgACAAIAAgACAAIAAgACAAIAAgACAAIAAgACAAIAAgACAAIAAgACAAIAAgACAAIAAgAE0ATwBEACgAXwBpAE0ASgBEAE4AIAArACAAMgAsACAANwApACAAKwAgADE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TQBBAFAAKABGAE4ALgBOAFUATABMAEkARgBZACgATQBKAEQATgApACwAXABuACAAIAAgACAAIAAgACAAIAAgACAAIAAgAEwAQQBNAEIARABBACgAXwBlAGwAZQBtAGUAbgB0ACwAXABuACAAIAAgACAAIAAgACAAIAAgACAAIAAgACAAIAAgACAAZgBuAEkAUwBPAFcAZQBlAGsAZABhAHkAKABfAGUAbABlAG0AZQBuAHQ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VQBMAEkAQQBOAF8ARABBAFQARQBcAG4AXABuAFIAZQB0AHUAcgBuAHMAIAB0AGgAZQAgAEoAdQBsAGkAYQBuACAARABhAHQAZQAgAG8AZgAgAHQAaABlACAAcAByAG8AdgBpAGQAZQBkACAAZABhAHQAZQAgAGEAbgBkACAAdABpAG0AZQAgAG8AZgAgAGQAYQB5ACAAaQBuACAAdABoAGUAIABzAHAAZQBjAGkAZgBpAGUAZAAgAGMAYQBsAGUAbgBkAGEAcgAuAFwAbgBOAG8AdABlACAAdABoAGEAdAAgAHQAaABlACAAZABlAGMAaQBtAGEAbAAgAHQAaQBtAGUAIABjAG8AbQBwAG8AbgBlAG4AdAAgAG8AZgAgAEoAdQBsAGkAYQBuACAARABhAHQAZQAgAGkAcwAgAGIAYQBzAGUAZAAgAGYAcgBvAG0AIABtAGkAZABkAGEAeQAuAFwAbgBcAG4AQQByAHIAYQB5ACAAYwBvAG0AcABhAHQAaQBiAGwAZQA6ACAARABhAHQAZQBfAFkATQBEAFQAIABh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oAdQBsAGkAYQBuACA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E0ARABUACAAIAAgACAAIAAgACAAIAB8ACAAYQByAHIAYQB5ACAAIAAgAEMAWwAxAC4ALgA0AF0AIAAgAHwAXABuACAAIAAgAFkAZQBhAHIAQwBFACAAIAAgACAAIAAgACAAIAB8ACAAaQBuAHQAZQBnAGUAcgAgACAAIAAgACAAIAAgACAAIAAgAHwAIABZAGUAYQByACAAaQBuACAAQwBvAG0AbQBvAG4AIABFAHIAYQAuACAATgBvAHQAZQAgAHQAaABhAHQAIAAxACAAQgBDACAAPQAgADAAIABDAEUALAAgADIAIABCAEMAIAA9ACAALQAxACAAQwBFAFwAbgAgACAAIABbAE0AbwBuAHQAaABdACAAIAAgACAAIAAgACAAfAAgAGkAbgB0AGUAZwBlAHIAIABbADEALgAuADEAMgBdACAAIAB8ACAATQBvAG4AdABoACAAbwBmACAAeQBlAGEAcgAuACAAQwBhAG4AIABiAGUAIABlAG0AcAB0AHkALgBcAG4AIAAgACAAWwBEAGEAeQBdACAAIAAgACAAIAAgACAAIAAgAHwAIABkAGUAYwBpAG0AYQBsACAAWwAwAC4ALgAzADYANwApACAAfAAgAEQAYQB5AC4AIABDAGEAbgAgAGIAZQAgAGUAbQBwAHQAeQAuAFwAbgAgACAAIABbAFQAaQBtAGUAXQAgACAAIAAgACAAIAAgACAAfAAgAGQAZQBjAGkAbQBhAGwAIABbADAALgAuADEAKQAgACAAIAB8ACAAVABpAG0AZQAgAG8AZgAgAGQAYQB5AC4AIABJAGYAIABvAG0AaQB0AHQAZQBkACAAdABoAGUAbgAgAGQAZQBjAGkAbQBhAGwAIABwAGEAcgB0ACAAbwBmACAAZABhAHkAIABpAHMAIAB0AGEAawBlAG4ALgBcAG4AWwBKAHUAbABpAGEAbgBDAGEAbABlAG4AZABhAHIAXQAgAHwAIABzAHcAaQB0AGMAaAAg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VQBMAEkAQQBOAF8ARABBAFQARQAgAD0AIABMAEEATQBCAEQAQQAoAEQAYQB0AGUAXwBZAE0ARABUACwAIABbAEoAdQBsAGkAYQBuAEMAYQBsAGUAbgBkAGEAcgBdACwAXABuACAAIAAgACAATABFAFQAKABcAG4AIAAgACAAIAAgACAAIAAgAF8AagB1AGwAaQBhAG4AQwBhAGwAZQBuAGQAYQByACwAIABGAE4ALgBDAE8ARQBSAEMARQAoAEoAdQBsAGkAYQBuAEMAYQBsAGUAbgBkAGEAcgApACAAPAA+ACAAMAAsAFwAbgAgACAAIAAgACAAIAAgACAAXABuACAAIAAgACAAIAAgACAAIABmAG4ASgB1AGwAaQBhAG4ARABhAHQAZQAsACAATABBAE0AQgBEAEEAKABfAGQAYQB0AGUAXwBZAE0ARABUACwAXABuACAAIAAgACAAIAAgACAAIAAgACAAIAAgAEwARQBUACgAXABuACAAIAAgACAAIAAgACAAIAAgACAAIAAgACAAIAAgACAAXwBNAEoARABhAHQAZQAsACAAQwBIAFIATwBOAE8ALgBNAE8ARABJAEYASQBFAEQAXwBKAFUATABJAEEATgBfAEQAQQBUAEUAKABfAGQAYQB0AGUAXwBZAE0ARABUACkALABcAG4AIAAgACAAIAAgACAAIAAgACAAIAAgACAAIAAgACAAIABDAEgAUgBPAE4ATwAuAE0ASgBEAEEAVABFAF8AVABPAF8ASgBEAEEAVABFACgAXwBNAEoARABhAHQAZQApAFwAbgAgACAAIAAgACAAIAAgACAAIAAgACAAIAApAFwAbgAgACAAIAAgACAAIAAgACAAKQAsAFwAbgAgACAAIAAgACAAIAAgACAAXABuACAAIAAgACAAIAAgACAAIABCAFkAUgBPAFcAKABGAE4ALgBOAFUATABMAEkARgBZACgARABhAHQAZQBfAFkATQBEAFQAKQAsAFwAbgAgACAAIAAgACAAIAAgACAAIAAgACAAIABMAEEATQBCAEQAQQAoAF8AZABhAHQAZQBSAG8AdwAsAFwAbgAgACAAIAAgACAAIAAgACAAIAAgACAAIAAgACAAIAAgAGYAbgBKAHUAbABpAGEAbgBEAGEAdABlACgAXwBkAGEAdABlAFIAbwB3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8ARABJAEYASQBFAEQAXwBKAFUATABJAEEATgBfAEQAQQBUAEUAXABuAFwAbgBSAGUAdAB1AHIAbgBzACAAdABoAGUAIABNAG8AZABpAGYAaQBlAGQAIABKAHUAbABpAGEAbgAgAEQAYQB0AGUAIABvAGYAIAB0AGgAZQAgAHAAcgBvAHYAaQBkAGUAZAAgAGQAYQB0AGUAIABhAG4AZAAgAHQAaQBtAGUAIABvAGYAIABkAGEAeQAgAGkAbgAgAHQAaABlACAAcwBwAGUAYwBpAGYAaQBlAGQAIABjAGEAbABlAG4AZABhAHIALgBcAG4ATgBvAHQAZQAgAHQAaABhAHQAIAB0AGgAZQAgAHQAaQBtAGUAIABjAG8AbQBwAG8AbgBlAG4AdAAgAG8AZgAgAE0AbwBkAGkAZgBpAGUAZAAgAEoAdQBsAGkAYQBuACAARABhAHQAZQAgAGkAcwAgAGIAYQBzAGUAZAAgAGYAcgBvAG0AIABtAGkAZABuAGkAZwBoAHQALgBcAG4AXABuAEEAcgByAGEAeQAgAGMAbwBtAHAAYQB0AGkAYgBsAGUAOgAgAEQAYQB0AGUAXwBZAE0ARABUACAAYQBzACAAYwBvAGwAdQBtAG4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NAG8AZABpAGYAaQBlAGQAIABKAHUAbABpAGEAbgAgAE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NAEQAVAAgACAAIAAgACAAIAAgACAAfAAgAGEAcgByAGEAeQAgACAAIABDAFsAMQAuAC4ANABdACAAIAB8AFwAbgAgACAAIABZAGUAYQByAEMARQAgACAAIAAgACAAIAAgACAAfAAgAGkAbgB0AGUAZwBlAHIAIAAgACAAIAAgACAAIAAgACAAIAB8ACAAWQBlAGEAcgAgAGkAbgAgAEMAbwBtAG0AbwBuACAARQByAGEALgAgAE4AbwB0AGUAIAB0AGgAYQB0ACAAMQAgAEIAQwAgAD0AIAAwACAAQwBFACwAIAAyACAAQgBDACAAPQAgAC0AMQAgAEMARQBcAG4AIAAgACAAWwBNAG8AbgB0AGgAXQAgACAAIAAgACAAIAAgAHwAIABpAG4AdABlAGcAZQByACAAWwAxAC4ALgAxADIAXQAgACAAfAAgAE0AbwBuAHQAaAAgAG8AZgAgAHkAZQBhAHIALgAgAEMAYQBuACAAYgBlACAAZQBtAHAAdAB5AC4AXABuACAAIAAgAFsARABhAHkAXQAgACAAIAAgACAAIAAgACAAIAB8ACAAZABlAGMAaQBtAGEAbAAgAFsAMAAuAC4AMwAyACkAIAAgAHwAIABEAGEAeQAuACAAQwBhAG4AIABiAGUAIABlAG0AcAB0AHkALgAgAEkAZgAgAHQAaQBtAGUAIABpAHMAIABwAHIAbwB2AGkAZABlAGQALAAgAGEAbgB5ACAAZABlAGMAaQBtAGEAbAAgAHAAYQByAHQAIABpAHMAIABpAGcAbgBvAHIAZQBkAC4AXABuACAAIAAgAFsAVABpAG0AZQBdACAAIAAgACAAIAAgACAAIAB8ACAAZABlAGMAaQBtAGEAbAAgAFsAMAAuAC4AMQApACAAIAAgAHwAIABUAGkAbQBlACAAbwBmACAAZABhAHkALgAgAEkAZgAgAG8AbQBpAHQAdABlAGQAIAB0AGgAZQBuACAAZABlAGMAaQBtAGEAbAAgAHAAYQByAHQAIABvAGYAIABkAGEAeQAgAGkAcwAgAHQAYQBrAGUAbgAuAFwAbgBbAEoAdQBsAGkAYQBuAEMAYQBsAGUAbgBkAGEAcgBdACAAfAAgAHMAdwBpAHQAYwBoACA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PAEQASQBGAEkARQBEAF8ASgBVAEwASQBBAE4AXwBEAEEAVABFACAAPQAgAEwAQQBNAEIARABBACgARABhAHQAZQBfAFkATQBEAFQALAAgAFsASgB1AGwAaQBhAG4AQwBhAGwAZQBuAGQAYQByAF0ALABcAG4AIAAgACAAIABMAEUAVAAoAFwAbgAgACAAIAAgACAAIAAgACAAXwBqAHUAbABpAGEAbgBDAGEAbABlAG4AZABhAHIALAAgAEYATgAuAEMATwBFAFIAQwBFACgASgB1AGwAaQBhAG4AQwBhAGwAZQBuAGQAYQByACkAIAA8AD4AIAAwACwAXABuACAAIAAgACAAIAAgACAAIABcAG4AIAAgACAAIAAgACAAIAAgAGYAbgBNAG8AZABpAGYAaQBlAGQASgB1AGwAaQBhAG4ARABhAHQAZQAsACAATABBAE0AQgBEAEEAKABfAGQAYQB0AGUAXwBZAE0ARABUACwAXABuACAAIAAgACAAIAAgACAAIAAgACAAIAAgAEkARgAoAEMATwBMAFUATQBOAFMAKABfAGQAYQB0AGUAXwBZAE0ARABUACkAIAA+ACAANAAsACAAewAjAEMAQQBMAEMAIQB9ACwAXABuACAAIAAgACAAIAAgACAAIAAgACAAIAAgACAAIAAgACAASQBGACgAQQBSAFIAQQBZAFMALgBJAFMAXwBFAE0AUABUAFkAKABfAGQAYQB0AGUAXwBZAE0ARABUACkALAAgAFwAIgBcACIALABcAG4AIAAgACAAIAAgACAAIAAgACAAIAAgACAAIAAgACAAIAAgACAAIAAgAEwARQBUACgAXABuACAAIAAgACAAIAAgACAAIAAgACAAIAAgACAAIAAgACAAIAAgACAAIAAgACAAIAAgAF8AZgBpAHIAcwB0AEUAcgByAG8AcgAsACAAQQBSAFIAQQBZAFMALgBIAF8ARQBSAFIATwBSACgAXwBkAGEAdABlAF8AWQBNAEQAVAApACwAXABuACAAIAAgACAAIAAgACAAIAAgACAAIAAgACAAIAAgACAAIAAgACAAIAAgACAAIAAgAEkARgAoAEkAUwBFAFIAUgBPAFIAKABfAGYAaQByAHMAdABFAHIAcgBvAHIAKQAsACAAXwBmAGkAcgBzAHQARQByAHIAbwByACAAKgAgAHsAMQB9ACwAXABuACAAIAAgACAAIAAgACAAIAAgACAAIAAgACAAIAAgACAAIAAgACAAIAAgACAAIAAgACAAIAAgACAASQBGACgATgBPAFQAKABBAFIAUgBBAFkAUwAuAEkAUwBfAE4AVQBNAEUAUgBJAEMAXwBOAFUATABMACgAXwBkAGEAdABlAF8AWQBNAEQAVAApACkALAAgAHsAIwBWAEEATABVAEUAIQB9ACwAXABuACAAIAAgACAAIAAgACAAIAAgACAAIAAgACAAIAAgACAAIAAgACAAIAAgACAAIAAgACAAIAAgACAAIAAgACAAIABMAEUAVAAoAFwAbgAgACAAIAAgACAAIAAgACAAIAAgACAAIAAgACAAIAAgACAAIAAgACAAIAAgACAAIAAgACAAIAAgACAAIAAgACAAIAAgACAAIABfAGUAeABwAGEAbgBkAFkATQBEAFQALAAgAEUAWABQAEEATgBEACgAXwBkAGEAdABlAF8AWQBNAEQAVAAsACAAMQAsACAANAAsACAAXAAiAFwAIgApACwAXABuACAAIAAgACAAIAAgACAAIAAgACAAIAAgACAAIAAgACAAIAAgACAAIAAgACAAIAAgACAAIAAgACAAIAAgACAAIAAgACAAIAAgAF8ARABUACwAIABDAEgAUgBPAE4ATwAuAFIARQBTAE8ATABWAEUAXwBEAFQAKABEAFIATwBQACgAXwBlAHgAcABhAG4AZABZAE0ARABUACwAIAAsACAAMgApACkALABcAG4AIAAgACAAIAAgACAAIAAgACAAIAAgACAAIAAgACAAIAAgACAAIAAgACAAIAAgACAAIAAgACAAIAAgACAAIAAgACAAIAAgACAAXwByAGUAcwBvAGwAdgBlAFkATQBEACwAIABMAEUAVAAoAFwAbgAgACAAIAAgACAAIAAgACAAIAAgACAAIAAgACAAIAAgACAAIAAgACAAIAAgACAAIAAgACAAIAAgACAAIAAgACAAIAAgACAAIAAgACAAIAAgAF8AeQAsACAAQwBIAE8ATwBTAEUAQwBPAEwAUwAoAF8AZQB4AHAAYQBuAGQAWQBNAEQAVAAsACAAMQApACwAXABuACAAIAAgACAAIAAgACAAIAAgACAAIAAgACAAIAAgACAAIAAgACAAIAAgACAAIAAgACAAIAAgACAAIAAgACAAIAAgACAAIAAgACAAIAAgACAAXwBtACwAIABJAEYAKABGAE4ALgBJAFMAXwBFAE0AUABUAFkAKABDAEgATwBPAFMARQBDAE8ATABTACgAXwBlAHgAcABhAG4AZABZAE0ARABUACwAIAAyACkAKQAsACAAMQAsACAAXABuACAAIAAgACAAIAAgACAAIAAgACAAIAAgACAAIAAgACAAIAAgACAAIAAgACAAIAAgACAAIAAgACAAIAAgACAAIAAgACAAIAAgACAAIAAgACAAIAAgACAAIABDAEgATwBPAFMARQBDAE8ATABTACgAXwBlAHgAcABhAG4AZABZAE0ARABUACwAIAAyACkAXABuACAAIAAgACAAIAAgACAAIAAgACAAIAAgACAAIAAgACAAIAAgACAAIAAgACAAIAAgACAAIAAgACAAIAAgACAAIAAgACAAIAAgACAAIAAgACAAKQAsAFwAbgAgACAAIAAgACAAIAAgACAAIAAgACAAIAAgACAAIAAgACAAIAAgACAAIAAgACAAIAAgACAAIAAgACAAIAAgACAAIAAgACAAIAAgACAAIAAgAF8AZAAsACAAQwBIAE8ATwBTAEUAQwBPAEwAUwAoAF8ARABUACwAIAAxACkALABcAG4AIAAgACAAIAAgACAAIAAgACAAIAAgACAAIAAgACAAIAAgACAAIAAgACAAIAAgACAAIAAgACAAIAAgACAAIAAgACAAIAAgACAAIAAgACAAIABIAFMAVABBAEMASwAoAF8AeQAsACAAXwBtACwAIABfAGQAKQBcAG4AIAAgACAAIAAgACAAIAAgACAAIAAgACAAIAAgACAAIAAgACAAIAAgACAAIAAgACAAIAAgACAAIAAgACAAIAAgACAAIAAgACAAKQAsAFwAbgAgACAAIAAgACAAIAAgACAAIAAgACAAIAAgACAAIAAgACAAIAAgACAAIAAgACAAIAAgACAAIAAgACAAIAAgACAAIAAgACAAIABfAE0ASgBEAE4ALAAgAEMASABSAE8ATgBPAC4ATQBKAEQATgAoAF8AcgBlAHMAbwBsAHYAZQBZAE0ARAAsACAAXwBqAHUAbABpAGEAbgBDAGEAbABlAG4AZABhAHIAKQAsAFwAbgAgACAAIAAgACAAIAAgACAAIAAgACAAIAAgACAAIAAgACAAIAAgACAAIAAgACAAIAAgACAAIAAgACAAIAAgACAAIAAgACAAIABJAEYAKABJAFMARQBSAFIATwBSACgAXwBNAEoARABOACkALAAgAF8ATQBKAEQATgAgACoAIAB7ADEAfQAsAFwAbgAgACAAIAAgACAAIAAgACAAIAAgACAAIAAgACAAIAAgACAAIAAgACAAIAAgACAAIAAgACAAIAAgACAAIAAgACAAIAAgACAAIAAgACAAIAAgAEwARQBUACgAXABuACAAIAAgACAAIAAgACAAIAAgACAAIAAgACAAIAAgACAAIAAgACAAIAAgACAAIAAgACAAIAAgACAAIAAgACAAIAAgACAAIAAgACAAIAAgACAAIAAgACAAIABfAHQAaQBtAGUALAAgAEMASABPAE8AUwBFAEMATwBMAFMAKABfAEQAVAAsACAAMgApACwAXABuACAAIAAgACAAIAAgACAAIAAgACAAIAAgACAAIAAgACAAIAAgACAAIAAgACAAIAAgACAAIAAgACAAIAAgACAAIAAgACAAIAAgACAAIAAgACAAIAAgACAAIABfAE0ASgBEAE4AIAArACAATgAoAF8AdABpAG0AZQ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CAAIAAgACAAIAAgACAAIABcAG4AIAAgACAAIAAgACAAIAAgAEIAWQBSAE8AVwAoAEYATgAuAE4AVQBMAEwASQBGAFkAKABEAGEAdABlAF8AWQBNAEQAVAApACwAXABuACAAIAAgACAAIAAgACAAIAAgACAAIAAgAEwAQQBNAEIARABBACgAXwBkAGEAdABlAFIAbwB3ACwAXABuACAAIAAgACAAIAAgACAAIAAgACAAIAAgACAAIAAgACAAZgBuAE0AbwBkAGkAZgBpAGUAZABKAHUAbABpAGEAbgBEAGEAdABlACgAXwBkAGEAdABlAFIAbwB3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QQBUAEUAXwBUAE8AXwBNAEoARABBAFQARQBcAG4AXABuAEMAbwBuAHYAZQByAHQAcwAgAGEAIABKAHUAbABpAGEAbgAgAEQAYQB0AGUAIAAoAEoARABBAFQARQApACAAdABvACAAYQAgAE0AbwBkAGkAZgBpAGUAZAAgAEoAdQBsAGkAYQBuACAARABhAHQAZQAgACgATQBKAEQAQQBUAEUAKQAuAFwAbgBOAG8AdABlACAAdABoAGEAdAAgAHQAaABlACAAZABlAGMAaQBtAGEAbAAgAHQAaQBtAGUAIABjAG8AbQBwAG8AbgBlAG4AdAAgAG8AZgAgAE0ASgBEAEEAVABFACAAaQBzACAAYgBhAHMAZQBkACAAZgByAG8AbQAgAG0AaQBkAG4AaQBnAGgAdA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TQBvAGQAaQBmAGkAZQBkACAASgB1AGwAaQBhAG4AIABE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GEAdABlACAAfAAgAGQAZQBjAGkAbQBhAGwAIAB8ACAASgB1AGwAaQBhAG4AIABEAGEAdABl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EQAQQBUAEUAXwBUAE8AXwBNAEoARABBAFQARQAgAD0AIABMAEEATQBCAEQAQQAoAEoARABhAHQAZQAsAFwAbgAgACAAIAAgAEwARQBUACgAXABuACAAIAAgACAAIAAgACAAIABfAEoARABhAHQAZQAsACAARgBOAC4ATgBVAEwATABJAEYAWQAoAEoARABhAHQAZQApACwAXABuACAAIAAgACAAIAAgACAAIABJAEYAKABfAEoARABhAHQAZQAgAD0AIABcACIAXAAiACwAIABcACIAXAAiACwAXABuACAAIAAgACAAIAAgACAAIAAgACAAIAAgAF8ASgBEAGEAdABlACAALQAgADIANAAwADAAMAAwADAALgA1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QQBUAEUAXwBUAE8AXwBKAEQAQQBUAEUAXABuAFwAbgBDAG8AbgB2AGUAcgB0AHMAIABhACAATQBvAGQAaQBmAGkAZQBkACAASgB1AGwAaQBhAG4AIABEAGEAdABlACAAKABNAEoARABBAFQARQApACAAdABvACAAYQAgAEoAdQBsAGkAYQBuACAARABhAHQAZQAgACgASgBEAEEAVABFACkALgBcAG4ATgBvAHQAZQAgAHQAaABhAHQAIAB0AGgAZQAgAGQAZQBjAGkAbQBhAGwAIAB0AGkAbQBlACAAYwBvAG0AcABvAG4AZQBuAHQAIABvAGYAIABKAEQAQQBUAEUAIABpAHMAIABiAGEAcwBlAGQAIABmAHIAbwBtACAAbQBpAGQAZABhAHk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oAdQBsAGkAYQBuACA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CAAfAAgAGQAZQBjAGkAbQBhAGwAIAB8ACAATQBvAGQAaQBmAGkAZQBkACAASgB1AGwAaQBhAG4AIABEAGEAdABl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oARABBAFQARQBfAFQATwBfAEoARABBAFQARQAgAD0AIABMAEEATQBCAEQAQQAoAE0ASgBEAGEAdABlACwAXABuACAAIAAgACAATABFAFQAKABcAG4AIAAgACAAIAAgACAAIAAgAF8ATQBKAEQAYQB0AGUALAAgAEYATgAuAE4AVQBMAEwASQBGAFkAKABNAEoARABhAHQAZQApACwAXABuACAAIAAgACAAIAAgACAAIABJAEYAKABfAE0ASgBEAGEAdABlACAAPQAgAFwAIgBcACIALAAgAFwAIgBcACIALABcAG4AIAAgACAAIAAgACAAIAAgACAAIAAgACAAXwBNAEoARABhAHQAZQAgACsAIAAyADQAMAAwADAAMAAwAC4AN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BAFQARQBfAFQATwBfAEoARABOAFwAbgBcAG4AUgBlAHQAdQByAG4AcwAgAHQAaABlACAAYwBvAHIAcgBlAHMAcABvAG4AZABpAG4AZwAgAEoAdQBsAGkAYQBuACAARABhAHkAIABOAHUAbQBiAGUAcgAgACgASgBEAE4AKQAgAG8AZgAgAGEAIABnAGkAdgBlAG4AIABKAHUAbABpAGEAbgAgAEQAYQB0AGUAIAAoAEoARABBAFQARQApAC4AXABuAE4AbwB0AGUAIAB0AGgAYQB0ACAAdABoAGUAIABkAGUAYwBpAG0AYQBsACAAdABpAG0AZQAgAGMAbwBtAHAAbwBuAGUAbgB0ACAAbwBmACAASgBEAEEAVABFACAAaQBzACAAYgBhAHMAZQBkACAAZgByAG8AbQAgAG0AaQBkAGQAYQB5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KAHUAbABpAGEAbgAgAEQAYQB5ACAATgB1AG0AYgBl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YQB0AGUAIAB8ACAAZABlAGMAaQBtAGEAbAAgAHwAIABKAHUAbABpAGEAbgAgAEQAYQB0AG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RABBAFQARQBfAFQATwBfAEoARABOACAAPQAgAEwAQQBNAEIARABBACgASgBEAGEAdABlACwAXABuACAAIAAgACAATABFAFQAKABcAG4AIAAgACAAIAAgACAAIAAgAF8ASgBEAGEAdABlACwAIABGAE4ALgBOAFUATABMAEkARgBZACgASgBEAGEAdABlACkALABcAG4AIAAgACAAIAAgACAAIAAgAEkARgAoAF8ASgBEAGEAdABlACAAPQAgAFwAIgBcACIALAAgAFwAIgBcACIALABcAG4AIAAgACAAIAAgACAAIAAgACAAIAAgACAASQBOAFQAKABfAEoARABhAHQAZQAgACsAIAAwAC4ANQ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E4AXwBUAE8AXwBKAEQAQQBUAEUAXABuAFwAbgBSAGUAdAB1AHIAbgBzACAAdABoAGUAIABKAHUAbABpAGEAbgAgAEQAYQB0AGUAIAAoAEoARABBAFQARQApACAAYQB0ACAAMAA6ADAAMAAgAG8AZgAgAGEAIABnAGkAdgBlAG4AIABKAHUAbABpAGEAbgAgAEQAYQB5ACAATgB1AG0AYgBlAHIAIAAoAEoARABOACkALgBcAG4ATgBvAHQAZQAgAHQAaABhAHQAIAB0AGgAZQAgAGQAZQBjAGkAbQBhAGwAIAB0AGkAbQBlACAAYwBvAG0AcABvAG4AZQBuAHQAIABvAGYAIABKAEQAQQBUAEUAIABpAHMAIABiAGEAcwBlAGQAIABmAHIAbwBtACAAbQBpAGQAZABhAHk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oAdQBsAGkAYQBuACA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OACAAfAAgAGkAbgB0AGUAZwBlAHIAIAB8ACAASgB1AGwAaQBhAG4AIABEAGEAeQAgAE4AdQBtAGIAZQBy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EQATgBfAFQATwBfAEoARABBAFQARQAgAD0AIABMAEEATQBCAEQAQQAoAEoARABOACwAXABuACAAIAAgACAATABFAFQAKABcAG4AIAAgACAAIAAgACAAIAAgAF8ASgBEAE4ALAAgAEYATgAuAE4AVQBMAEwASQBGAFkAKABKAEQATgApACwAXABuACAAIAAgACAAIAAgACAAIABJAEYAKABfAEoARABOACAAPQAgAFwAIgBcACIALAAgAFwAIgBcACIALABcAG4AIAAgACAAIAAgACAAIAAgACAAIAAgACAAXwBKAEQATgAgAC0AIAAwAC4AN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EAVABFAF8AVABPAF8ATQBKAEQATgBcAG4AXABuAFIAZQB0AHUAcgBuAHMAIAB0AGgAZQAgAGMAbwByAHIAZQBzAHAAbwBuAGQAaQBuAGcAIABNAG8AZABpAGYAaQBlAGQAIABKAHUAbABpAGEAbgAgAEQAYQB5ACAATgB1AG0AYgBlAHIAIAAoAE0ASgBEAE4AKQAgAG8AZgAgAGEAIABnAGkAdgBlAG4AIABNAG8AZABpAGYAaQBlAGQAIABKAHUAbABpAGEAbgAgAEQAYQB0AGUAIAAoAE0ASgBEAEEAVABFACkALgBcAG4ATgBvAHQAZQAgAHQAaABhAHQAIAB0AGgAZQAgAGQAZQBjAGkAbQBhAGwAIAB0AGkAbQBlACAAYwBvAG0AcABvAG4AZQBuAHQAIABvAGYAIABNAEoARABBAFQARQAgAGkAcwAgAGIAYQBzAGUAZAAgAGYAcgBvAG0AIABtAGkAZABuAGkAZwBoAHQ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0AbwBkAGkAZgBpAGUAZAAgAEoAdQBsAGkAYQBuACAARABhAHkAIABOAHUAbQBiAGUAc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CAAfAAgAGQAZQBjAGkAbQBhAGwAIAB8ACAATQBvAGQAaQBmAGkAZQBkACAASgB1AGwAaQBhAG4AIABEAGEAdABl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oARABBAFQARQBfAFQATwBfAE0ASgBEAE4AIAA9ACAATABBAE0AQgBEAEEAKABNAEoARABhAHQAZQAsAFwAbgAgACAAIAAgAEwARQBUACgAXABuACAAIAAgACAAIAAgACAAIABfAE0ASgBEAGEAdABlACwAIABGAE4ALgBOAFUATABMAEkARgBZACgATQBKAEQAYQB0AGUAKQAsAFwAbgAgACAAIAAgACAAIAAgACAASQBGACgAXwBNAEoARABhAHQAZQAgAD0AIABcACIAXAAiACwAIABcACIAXAAiACwAXABuACAAIAAgACAAIAAgACAAIAAgACAAIAAgAEkATgBUACgAXwBNAEoARABhAHQAZQ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EEAVABFAF8AVABPAF8AWQBNAEQAVABcAG4AXABuAEMAbwBuAHYAZQByAHQAcwAgAGEAIABKAHUAbABpAGEAbgAgAEQAYQB0AGUAIAB0AG8AIABhACAAZABhAHQAZQAgAGEAbgBkACAAdABpAG0AZQAgAGkAbgAgAHQAaABlACAAcwBwAGUAYwBpAGYAaQBlAGQAIABjAGEAbABlAG4AZABhAHIALgBcAG4AXABuAEEAcgByAGEAeQAgAGMAbwBtAHAAYQB0AGkAYgBsAGUAOgAgAEoARABhAHQAZQAgAGEAcwAgAGMAbwBsAHUAbQBuAFwAbgBcAG4ATwB1AHQAcAB1AHQAIABDAFsANABd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AgAGkAbgAgAEMAbwBtAG0AbwBuACAARQByAGEALgAgAE4AbwB0AGUAIAB0AGgAYQB0ACAAMQAgAEIAQwAgAD0AIAAwACAAQwBFACwAIAAyACAAQgBDACAAPQAgAC0AMQAgAEMARQBcAG4AIAAyACAAfAAgAGkAbgB0AGUAZwBlAHIAIABbADEALgAuADEAMgBdACAAfAAgAE0AbwBuAHQAaABcAG4AIAAzACAAfAAgAGkAbgB0AGUAZwBlAHIAIABbADEALgAuADMAMQBdACAAfAAgAEQAYQB5ACAAbwBmACAAbQBvAG4AdABoAFwAbgAgADQAIAB8ACAAZABlAGMAaQBtAGEAbAAgAFsAMAAuAC4AMQApACAAIAB8ACAAVABpAG0AZQAgAG8AZgAg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GEAdABlACAAIAAgACAAIAAgACAAIAAgACAAIAAgACAAIAB8ACAAZABlAGMAaQBtAGEAbAAgAHwAIABKAHUAbABpAGEAbgAgAEQAYQB0AGUAXABuAFsATABvAHcATwByAGQAZQByAF0AIAAgACAAIAAgACAAIAAgACAAfAAgAGkAbgB0AGUAZwBlAHIAIAB8ACAATABvAHcAZQBzAHQALQBvAHIAZABlAHIAIABjAG8AbQBwAG8AbgBlAG4AdAAuACAARABlAGYAYQB1AGwAdABzACAAdABvACAAUwBlAGMAbwBuAGQALgBcAG4AIAAgACAAIAAgACAAIAAgACAAIAAgACAAIAAgACAAIAAgACAAIAB8ACAAWwAxAC4ALgA0AF0AIAAgAHwAIAAxADoAIABEAGEAeQBcAG4AIAAgACAAIAAgACAAIAAgACAAIAAgACAAIAAgACAAIAAgACAAIAB8ACAAIAAgACAAIAAgACAAIAAgAHwAIAAyADoAIABIAG8AdQByAFwAbgAgACAAIAAgACAAIAAgACAAIAAgACAAIAAgACAAIAAgACAAIAAgAHwAIAAgACAAIAAgACAAIAAgACAAfAAgADMAOgAgAE0AaQBuAHUAdABlAFwAbgAgACAAIAAgACAAIAAgACAAIAAgACAAIAAgACAAIAAgACAAIAAgAHwAIAAgACAAIAAgACAAIAAgACAAfAAgADQAOgAgAFMAZQBjAG8AbgBkAFwAbgBbAFMAZQBjAG8AbgBkAFAAcgBlAGMAaQBzAGkAbwBuAF0AIAAgAHwAIABpAG4AdABlAGcAZQByACAAfAAgAFIAbwB1AG4AZAAgAHMAZQBjAG8AbgBkAHMAIAB0AG8AIABzAHAAZQBjAGkAZgBpAGUAZAAgAGQAZQBjAGkAbQBhAGwAIABwAGwAYQBjAGUAcwAuAFwAbgAgACAAIAAgACAAIAAgACAAIAAgACAAIAAgACAAIAAgACAAIAAgAHwAIABbADAALgAuADkAXQAgACAAfAAgAEQAZQBmAGEAdQBsAHQAcwAgAHQAbwAgAGEAIABtAGkAeABpAG0AdQBtACAAcAByAGUAYwBpAHMAaQBvAG4AIABvAGYAIAA5AC4AXABuAFsAUgBvAHUAbgBkAGkAbgBnAE8AdgBlAHIAcgBpAGQAZQBdACAAfAAgAHMAdwBpAHQAYwBoACAAIAB8ACAAIAAwADoAIABEAGUAZgBhAHUAbAB0ACAAVwBoAGUAbgAgAFAAcgBlAGMAaQBzAGkAbwBuACAAPQAgADAALAAgAHIAbwB1AG4AZABzACAAdABvACAAbgBlAGEAcgBlAHMAdAAgAHMAZQBjAG8AbgBkACAAYQBuAGQAIAB0AHIAdQBuAGMAYQB0AGUAcwAgAGEAdAAgAGwAbwB3ACAAbwByAGQAZQByACAAYwBvAG0AcABvAG4AZQBuAHQALgBcAG4AIAAgACAAIAAgACAAIAAgACAAIAAgACAAIAAgACAAIAAgACAAIAB8ACAAIAAgACAAIAAgACAAIAAgAHwAIAAgACAAIAAgACAAIAAgACAAIAAgACAAIABXAGgAZQBuACAAUAByAGUAYwBpAHMAaQBvAG4AIAA+ACAAMAAsACAAcgBvAHUAbgBkAHMAIAB0AG8AIABuAGUAYQByAGUAcwB0ACAAYQB0ACAAbABvAHcAIABvAHIAZABlAHIAIABjAG8AbQBwAG8AbgBlAG4AdAAuAFwAbgAgACAAIAAgACAAIAAgACAAIAAgACAAIAAgACAAIAAgACAAIAAgAHwAIAAgACAAIAAgACAAIAAgACAAfAAgACAAMQA6ACAATgBlAGEAcgBlAHMAdAAgAEEAbAB3AGEAeQBzACAAcgBvAHUAbgBkACAAdABvACAAbgBlAGEAcgBlAHMAdAAgAGwAbwB3ACAAbwByAGQAZQByACAAYwBvAG0AcABvAG4AZQBuAHQALgBcAG4AIAAgACAAIAAgACAAIAAgACAAIAAgACAAIAAgACAAIAAgACAAIAB8ACAAIAAgACAAIAAgACAAIAAgAHwAIAAtADEAOgAgAEQAbwB3AG4AIAAgACAAIABBAGwAdwBhAHkAcwAgAHIAbwB1AG4AZAAgAGQAbwB3AG4AIABhAHQAIABsAG8AdwAgAG8AcgBkAGUAcgAgAGMAbwBtAHAAbwBuAGUAbgB0AC4AXABuAFsASgB1AGwAaQBhAG4AQwBhAGwAZQBuAGQAYQByAF0AIAAgACAAfAAgAHMAdwBpAHQAYwBoACAAIAB8ACAAQwBhAGwAYwB1AGwAYQB0AGUAIABmAG8AcgAgAHQAaABlACAASgB1AGwAaQBhAG4AIABwAHIAbwBsAGUAcAB0AGkAYwAgAGMAYQBsAGUAbgBkAGEAcgAuACAARABlAGYAYQB1AGwAdAAgAGkAcwAgAEcAcgBlAGcAbwByAGkAYQBuAFwAbgAgACA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RABBAFQARQBfAFQATwBfAFkATQBEAFQAIAA9ACAATABBAE0AQgBEAEEAKABKAEQAYQB0AGUALAAgAFsATABvAHcATwByAGQAZQByAF0ALAAgAFsAUwBlAGMAbwBuAGQAUAByAGUAYwBpAHMAaQBvAG4AXQAsACAAWwBSAG8AdQBuAGQAaQBuAGcATwB2AGUAcgByAGkAZABlAF0ALAAgAFsASgB1AGwAaQBhAG4AQwBhAGwAZQBuAGQAYQByAF0ALABcAG4AIAAgACAAIABMAEUAVAAoAFwAbgAgACAAIAAgACAAIAAgACAAXwBNAEoARABhAHQAZQAsACAAQwBIAFIATwBOAE8ALgBKAEQAQQBUAEUAXwBUAE8AXwBNAEoARABBAFQARQAoAEoARABhAHQAZQApACwAXABuACAAIAAgACAAIAAgACAAIABDAEgAUgBPAE4ATwAuAE0ASgBEAEEAVABFAF8AVABPAF8AWQBNAEQAVAAoAF8ATQBKAEQAYQB0AGUALAAgAEwAbwB3AE8AcgBkAGUAcgAsACAAUwBlAGMAbwBuAGQAUAByAGUAYwBpAHMAaQBvAG4ALAAgAFIAbwB1AG4AZABpAG4AZwBPAHYAZQByAHIAaQBkAGUALAAgAEoAdQBsAGkAYQBuAEMAYQBsAGUAbgBkAGEAcg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BAFQARQBfAFQATwBfAFkATQBEAFQAXABuAFwAbgBDAG8AbgB2AGUAcgB0AHMAIABhACAATQBvAGQAaQBmAGkAZQBkACAASgB1AGwAaQBhAG4AIABEAGEAdABlACAAdABvACAAYQAgAGQAYQB0AGUAIABhAG4AZAAgAHQAaQBtAGUAIABpAG4AIAB0AGgAZQAgAHMAcABlAGMAaQBmAGkAZQBkACAAYwBhAGwAZQBuAGQAYQByAC4AXABuAFwAbgBBAHIAcgBhAHkAIABjAG8AbQBwAGEAdABpAGIAbABlADoAIABNAEoARABhAHQAZQAgAGEAcwAgAGMAbwBsAHUAbQBuAFwAbgBcAG4ATwB1AHQAcAB1AHQAIABDAFsANABd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AgAGkAbgAgAEMAbwBtAG0AbwBuACAARQByAGEALgAgAE4AbwB0AGUAIAB0AGgAYQB0ACAAMQAgAEIAQwAgAD0AIAAwACAAQwBFACwAIAAyACAAQgBDACAAPQAgAC0AMQAgAEMARQBcAG4AIAAyACAAfAAgAGkAbgB0AGUAZwBlAHIAIABbADEALgAuADEAMgBdACAAfAAgAE0AbwBuAHQAaABcAG4AIAAzACAAfAAgAGkAbgB0AGUAZwBlAHIAIABbADEALgAuADMAMQBdACAAfAAgAEQAYQB5ACAAbwBmACAAbQBvAG4AdABoAFwAbgAgADQAIAB8ACAAZABlAGMAaQBtAGEAbAAgAFsAMAAuAC4AMQApACAAIAB8ACAAVABpAG0AZQAgAG8AZgAg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IAAgACAAIAAgACAAIAAgACAAIAAgACAAIAB8ACAAZABlAGMAaQBtAGEAbAAgAHwAIABNAG8AZABpAGYAaQBlAGQAIABKAHUAbABpAGEAbgAgAEQAYQB0AGUAXABuAFsATABvAHcATwByAGQAZQByAF0AIAAgACAAIAAgACAAIAAgACAAfAAgAGkAbgB0AGUAZwBlAHIAIAB8ACAATABvAHcAZQBzAHQALQBvAHIAZABlAHIAIABjAG8AbQBwAG8AbgBlAG4AdAAuACAARABlAGYAYQB1AGwAdABzACAAdABvACAAUwBlAGMAbwBuAGQALgBcAG4AIAAgACAAIAAgACAAIAAgACAAIAAgACAAIAAgACAAIAAgACAAIAB8ACAAWwAxAC4ALgA0AF0AIAAgAHwAIAAxADoAIABEAGEAeQBcAG4AIAAgACAAIAAgACAAIAAgACAAIAAgACAAIAAgACAAIAAgACAAIAB8ACAAIAAgACAAIAAgACAAIAAgAHwAIAAyADoAIABIAG8AdQByAFwAbgAgACAAIAAgACAAIAAgACAAIAAgACAAIAAgACAAIAAgACAAIAAgAHwAIAAgACAAIAAgACAAIAAgACAAfAAgADMAOgAgAE0AaQBuAHUAdABlAFwAbgAgACAAIAAgACAAIAAgACAAIAAgACAAIAAgACAAIAAgACAAIAAgAHwAIAAgACAAIAAgACAAIAAgACAAfAAgADQAOgAgAFMAZQBjAG8AbgBkAFwAbgBbAFMAZQBjAG8AbgBkAFAAcgBlAGMAaQBzAGkAbwBuAF0AIAAgAHwAIABpAG4AdABlAGcAZQByACAAfAAgAFIAbwB1AG4AZAAgAHMAZQBjAG8AbgBkAHMAIAB0AG8AIABzAHAAZQBjAGkAZgBpAGUAZAAgAGQAZQBjAGkAbQBhAGwAIABwAGwAYQBjAGUAcwAuAFwAbgAgACAAIAAgACAAIAAgACAAIAAgACAAIAAgACAAIAAgACAAIAAgAHwAIABbADAALgAuADkAXQAgACAAfAAgAEQAZQBmAGEAdQBsAHQAcwAgAHQAbwAgAGEAIABtAGkAeABpAG0AdQBtACAAcAByAGUAYwBpAHMAaQBvAG4AIABvAGYAIAA5AC4AXABuAFsAUgBvAHUAbgBkAGkAbgBnAE8AdgBlAHIAcgBpAGQAZQBdACAAfAAgAHMAdwBpAHQAYwBoACAAIAB8ACAAIAAwADoAIABEAGUAZgBhAHUAbAB0ACAAVwBoAGUAbgAgAFAAcgBlAGMAaQBzAGkAbwBuACAAPQAgADAALAAgAHIAbwB1AG4AZABzACAAdABvACAAbgBlAGEAcgBlAHMAdAAgAHMAZQBjAG8AbgBkACAAYQBuAGQAIAB0AHIAdQBuAGMAYQB0AGUAcwAgAGEAdAAgAGwAbwB3ACAAbwByAGQAZQByACAAYwBvAG0AcABvAG4AZQBuAHQALgBcAG4AIAAgACAAIAAgACAAIAAgACAAIAAgACAAIAAgACAAIAAgACAAIAB8ACAAIAAgACAAIAAgACAAIAAgAHwAIAAgACAAIAAgACAAIAAgACAAIAAgACAAIABXAGgAZQBuACAAUAByAGUAYwBpAHMAaQBvAG4AIAA+ACAAMAAsACAAcgBvAHUAbgBkAHMAIAB0AG8AIABuAGUAYQByAGUAcwB0ACAAYQB0ACAAbABvAHcAIABvAHIAZABlAHIAIABjAG8AbQBwAG8AbgBlAG4AdAAuAFwAbgAgACAAIAAgACAAIAAgACAAIAAgACAAIAAgACAAIAAgACAAIAAgAHwAIAAgACAAIAAgACAAIAAgACAAfAAgACAAMQA6ACAATgBlAGEAcgBlAHMAdAAgAEEAbAB3AGEAeQBzACAAcgBvAHUAbgBkACAAdABvACAAbgBlAGEAcgBlAHMAdAAgAGwAbwB3ACAAbwByAGQAZQByACAAYwBvAG0AcABvAG4AZQBuAHQALgBcAG4AIAAgACAAIAAgACAAIAAgACAAIAAgACAAIAAgACAAIAAgACAAIAB8ACAAIAAgACAAIAAgACAAIAAgAHwAIAAtADEAOgAgAEQAbwB3AG4AIAAgACAAIABBAGwAdwBhAHkAcwAgAHIAbwB1AG4AZAAgAGQAbwB3AG4AIABhAHQAIABsAG8AdwAgAG8AcgBkAGUAcgAgAGMAbwBtAHAAbwBuAGUAbgB0AC4AXABuAFsASgB1AGwAaQBhAG4AQwBhAGwAZQBuAGQAYQByAF0AIAAgACAAfAAgAHMAdwBpAHQAYwBoACAAIAB8ACAAQwBhAGwAYwB1AGwAYQB0AGUAIABmAG8AcgAgAHQAaABlACAASgB1AGwAaQBhAG4AIABwAHIAbwBsAGUAcAB0AGkAYwAgAGMAYQBsAGUAbgBkAGEAcgAuACAARABlAGYAYQB1AGwAdAAgAGkAcwAgAEcAcgBlAGcAbwByAGkAYQBuAFwAbgAgACA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SgBEAEEAVABFAF8AVABPAF8AWQBNAEQAVAAgAD0AIABMAEEATQBCAEQAQQAoAE0ASgBEAGEAdABlACwAIABbAEwAbwB3AE8AcgBkAGUAcgBdACwAIABbAFMAZQBjAG8AbgBkAFAAcgBlAGMAaQBzAGkAbwBuAF0ALAAgAFsAUgBvAHUAbgBkAGkAbgBnAE8AdgBlAHIAcgBpAGQAZQBdACwAIABbAEoAdQBsAGkAYQBuAEMAYQBsAGUAbgBkAGEAcgBdACwAXABuACAAIAAgACAATABFAFQAKABcAG4AIAAgACAAIAAgACAAIAAgAF8AbABvAHcATwByAGQAZQByACwAIABJAEYAKABOAE8AVAAoAEkAUwBOAFUATQBCAEUAUgAoAEwAbwB3AE8AcgBkAGUAcgApACkALAAgADQALABcAG4AIAAgACAAIAAgACAAIAAgACAAIAAgACAASQBGACgATABvAHcATwByAGQAZQByACAAPAAgADEALAAgADEALABcAG4AIAAgACAAIAAgACAAIAAgACAAIAAgACAAIAAgACAAIABJAEYAKABMAG8AdwBPAHIAZABlAHIAIAA+ACAANAAsACAANAAsAFwAbgAgACAAIAAgACAAIAAgACAAIAAgACAAIAAgACAAIAAgACAAIAAgACAASQBOAFQAKABMAG8AdwBPAHIAZABlAHIAKQBcAG4AIAAgACAAIAAgACAAIAAgACAAIAAgACAAIAAgACAAIAApAFwAbgAgACAAIAAgACAAIAAgACAAIAAgACAAIAApAFwAbgAgACAAIAAgACAAIAAgACAAIAApACwAXABuAFwAbgAgACAAIAAgACAAIAAgACAAXwBtAGEAeABQAHIAZQBjAGkAcwBpAG8AbgAsACAAOQAsAFwAbgAgACAAIAAgACAAIAAgACAAXwBzAGUAYwBvAG4AZABQAHIAZQBjAGkAcwBpAG8AbgAsACAASQBGACgAXwBsAG8AdwBPAHIAZABlAHIAIAA8ACAANAAsACAAMAAsAFwAbgAgACAAIAAgACAAIAAgACAAIAAgACAAIABJAEYAKABOAE8AVAAoAEkAUwBOAFUATQBCAEUAUgAoAFMAZQBjAG8AbgBkAFAAcgBlAGMAaQBzAGkAbwBuACkAKQAsACAAXwBtAGEAeABQAHIAZQBjAGkAcwBpAG8AbgAsAFwAbgAgACAAIAAgACAAIAAgACAAIAAgACAAIAAgACAAIAAgAEkARgAoAFMAZQBjAG8AbgBkAFAAcgBlAGMAaQBzAGkAbwBuACAAPAAgADAALAAgADAALABcAG4AIAAgACAAIAAgACAAIAAgACAAIAAgACAAIAAgACAAIAAgACAAIAAgAEkARgAoAFMAZQBjAG8AbgBkAFAAcgBlAGMAaQBzAGkAbwBuACAAPgAgAF8AbQBhAHgAUAByAGUAYwBpAHMAaQBvAG4ALAAgAF8AbQBhAHgAUAByAGUAYwBpAHMAaQBvAG4ALABcAG4AIAAgACAAIAAgACAAIAAgACAAIAAgACAAIAAgACAAIAAgACAAIAAgACAAIAAgACAASQBOAFQAKABTAGUAYwBvAG4AZABQAHIAZQBjAGkAcwBpAG8AbgApAFwAbgAgACAAIAAgACAAIAAgACAAIAAgACAAIAAgACAAIAAgACAAIAAgACAAKQBcAG4AIAAgACAAIAAgACAAIAAgACAAIAAgACAAIAAgACAAIAApAFwAbgAgACAAIAAgACAAIAAgACAAIAAgACAAIAApAFwAbgAgACAAIAAgACAAIAAgACAAKQAsAFwAbgBcAG4AIAAgACAAIAAgACAAIAAgAF8AagB1AGwAaQBhAG4AQwBhAGwAZQBuAGQAYQByACwAIABGAE4ALgBDAE8ARQBSAEMARQAoAEoAdQBsAGkAYQBuAEMAYQBsAGUAbgBkAGEAcgApACAAPAA+ACAAMAAsAFwAbgBcAG4AIAAgACAAIAAgACAAIAAgAGYAbgBNAEoARABhAHQAZQBUAG8AWQBNAEQAVAAsACAATABBAE0AQgBEAEEAKABfAE0ASgBEAGEAdABlACwAXABuACAAIAAgACAAIAAgACAAIAAgACAAIAAgAEkARgAoAEkAUwBFAFIAUgBPAFIAKABfAE0ASgBEAGEAdABlACkALAAgAF8ATQBKAEQAYQB0AGUAIAAqACAAewAxACwAIAAyACwAIAAzACwAIAA0AH0ALABcAG4AIAAgACAAIAAgACAAIAAgACAAIAAgACAAIAAgACAAIABJAEYAKABfAE0ASgBEAGEAdABlACAAPQAgAFwAIgBcACIALAAgAHsAXAAiAFwAIgAsACAAXAAiAFwAIgAsACAAXAAiAFwAIgAsACAAXAAiAFwAIgB9ACwAXABuACAAIAAgACAAIAAgACAAIAAgACAAIAAgACAAIAAgACAAIAAgACAAIABJAEYAKABOAE8AVAAoAEkAUwBOAFUATQBCAEUAUgAoAF8ATQBKAEQAYQB0AGUAKQApACwAIAB7ACMAVgBBAEwAVQBFACEALAAgACMAVgBBAEwAVQBFACEALAAgACMAVgBBAEwAVQBFACEALAAgACMAVgBBAEwAVQBFACEAfQAsAFwAbgAgACAAIAAgACAAIAAgACAAIAAgACAAIAAgACAAIAAgACAAIAAgACAAIAAgACAAIABMAEUAVAAoAFwAbgAgACAAIAAgACAAIAAgACAAIAAgACAAIAAgACAAIAAgACAAIAAgACAAIAAgACAAIAAgACAAIAAgAF8ARABUACwAIABDAEgAUgBPAE4ATwAuAFIATwBVAE4ARABfAFQATwBfAEQAVAAoAF8ATQBKAEQAYQB0AGUALAAgAF8AbABvAHcATwByAGQAZQByACwAIABfAHMAZQBjAG8AbgBkAFAAcgBlAGMAaQBzAGkAbwBuACwAIABSAG8AdQBuAGQAaQBuAGcATwB2AGUAcgByAGkAZABlACkALABcAG4AIAAgACAAIAAgACAAIAAgACAAIAAgACAAIAAgACAAIAAgACAAIAAgACAAIAAgACAAIAAgACAAIABfAE0ASgBEAE4ALAAgAEkATgBEAEUAWAAoAF8ARABUACwAIAAxACwAIAAxACkALABcAG4AIAAgACAAIAAgACAAIAAgACAAIAAgACAAIAAgACAAIAAgACAAIAAgACAAIAAgACAAIAAgACAAIABfAGQAYQB0AGUAXwBZAE0ARAAsACAAQwBIAFIATwBOAE8ALgBNAEoARABOAF8AVABPAF8AQwBBAEwARQBOAEQAQQBSAF8ARABBAFQARQAoAF8ATQBKAEQATgAsACAAXwBqAHUAbABpAGEAbgBDAGEAbABlAG4AZABhAHIAKQAsAFwAbgAgACAAIAAgACAAIAAgACAAIAAgACAAIAAgACAAIAAgACAAIAAgACAAIAAgACAAIAAgACAAIAAgAEkARgAoAF8AbABvAHcATwByAGQAZQByACAAPQAgADEALAAgAEgAUwBUAEEAQwBLACgAXwBkAGEAdABlAF8AWQBNAEQALAAgAFwAIgBcACIAKQAsAFwAbgAgACAAIAAgACAAIAAgACAAIAAgACAAIAAgACAAIAAgACAAIAAgACAAIAAgACAAIAAgACAAIAAgACAAIAAgACAATABFAFQAKABcAG4AIAAgACAAIAAgACAAIAAgACAAIAAgACAAIAAgACAAIAAgACAAIAAgACAAIAAgACAAIAAgACAAIAAgACAAIAAgACAAIAAgACAAXwB0AGkAbQBlACwAIABJAE4ARABFAFgAKABfAEQAVAAsACAAMQAsACAAMgApACwAXABuACAAIAAgACAAIAAgACAAIAAgACAAIAAgACAAIAAgACAAIAAgACAAIAAgACAAIAAgACAAIAAgACAAIAAgACAAIAAgACAAIAAgAEgAUwBUAEEAQwBLACgAXwBkAGEAdABlAF8AWQBNAEQALAAgAF8AdABpAG0AZQ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XABuACAAIAAgACAAIAAgACAAIABfAE0ASgBEAGEAdABlACwAIABGAE4ALgBOAFUATABMAEkARgBZACgASQBOAEQARQBYACgATQBKAEQAYQB0AGUALAAgACwAIAAxACkAKQAsAFwAbgAgACAAIAAgACAAIAAgACAAXwByAG8AdwBDAG8AdQBuAHQALAAgAFIATwBXAFMAKABfAE0ASgBEAGEAdABl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E0ASgBEAGEAdABlAFQAbwBZAE0ARABUACgASQBOAEQARQBYACgAXwBNAEoARABhAHQAZQAsACAAXwBjAHUAcgByACwAIAAxACkAKQBcAG4AIAAgACAAIAAgACAAIAAgACAAIAAgACAAIAAgACAAIAApAFwAbgAgACAAIAAgACAAIAAgACAAIAAgACAAIAApAFwAbgAgACAAIAAgACAAIAAgACAAKQAs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EAVABFAF8AWQBFAEEAUgBcAG4AXABuAFIAZQB0AHUAcgBuAHMAIAB0AGgAZQAgAHkAZQBhAHIAIABvAGYAIABhACAATQBvAGQAaQBmAGkAZQBkACAASgB1AGwAaQBhAG4AIABEAGEAdABlACAAaQBuACAAdABoAGUAIABzAHAAZQBjAGkAZgBpAGUAZAAgAGMAYQBsAGUAbgBkAGEAcgAuAFwAbgBcAG4AQQByAHIAYQB5ACAAYwBvAG0AcABhAHQAaQBiAGwAZQA6ACAATQBKAEQAYQB0AGU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ZAGUAYQByACAAaQBuACAAQwBvAG0AbQBvAG4AIABFAHIAYQAuACAATgBvAHQAZQAgAHQAaABhAHQAIAAxACAAQgBDACAAPQAgADAAIABDAEUALAAgADIAIABCAEMAIAA9ACAALQAxACAAQwBF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IAAgACAAIAAgACAAIAAgACAAIAAgACAAIAB8ACAAZABlAGMAaQBtAGEAbAAgAHwAIABNAG8AZABpAGYAaQBlAGQAIABKAHUAbABpAGEAbgAgAEQAYQB0AGUAXABuAFsASgB1AGwAaQBhAG4AQwBhAGwAZQBuAGQAYQByAF0AIAAgACAAfAAgAHMAdwBpAHQAYwBoACAAIAB8ACAAQwBhAGwAYwB1AGwAYQB0AGUAIABmAG8AcgAgAHQAaABlACAASgB1AGwAaQBhAG4AIABwAHIAbwBsAGUAcAB0AGkAYwAgAGMAYQBsAGUAbgBkAGEAcgAuACAARABlAGYAYQB1AGwAdAAgAGkAcwAgAEcAcgBlAGcAbwByAGkAYQBuAFwAbgAgACA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SgBEAEEAVABFAF8AWQBFAEEAUgAgAD0AIABMAEEATQBCAEQAQQAoAE0ASgBEAGEAdABlACwAIABbAEoAdQBsAGkAYQBuAEMAYQBsAGUAbgBkAGEAcgBdACwAXABuACAAIAAgACAATABFAFQAKABcAG4AIAAgACAAIAAgACAAIAAgAF8AWQBNAEQAVAAsACAAQwBIAFIATwBOAE8ALgBNAEoARABBAFQARQBfAFQATwBfAFkATQBEAFQAKABNAEoARABhAHQAZQAsACAASgB1AGwAaQBhAG4AQwBhAGwAZQBuAGQAYQByACkALABcAG4AIAAgACAAIAAgACAAIAAgAEMASABPAE8AUwBFAEMATwBMAFMAKABfAFkATQBEAFQ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QQBUAEUAXwBNAE8ATgBUAEgAXABuAFwAbgBSAGUAdAB1AHIAbgBzACAAdABoAGUAIABtAG8AbgB0AGgAIABvAGYAIABhACAATQBvAGQAaQBmAGkAZQBkACAASgB1AGwAaQBhAG4AIABEAGEAdABlACAAaQBuACAAdABoAGUAIABzAHAAZQBjAGkAZgBpAGUAZAAgAGMAYQBsAGUAbgBkAGEAcgAuAFwAbgBcAG4AQQByAHIAYQB5ACAAYwBvAG0AcABhAHQAaQBiAGwAZQA6ACAATQBKAEQAYQB0AGU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MQAuAC4AMQAyAF0AIAB8ACAATQBvAG4AdABo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IAAgACAAIAAgACAAIAAgACAAIAAgACAAIAB8ACAAZABlAGMAaQBtAGEAbAAgAHwAIABNAG8AZABpAGYAaQBlAGQAIABKAHUAbABpAGEAbgAgAEQAYQB0AGUAXABuAFsASgB1AGwAaQBhAG4AQwBhAGwAZQBuAGQAYQByAF0AIAAgACAAfAAgAHMAdwBpAHQAYwBoACAAIAB8ACAAQwBhAGwAYwB1AGwAYQB0AGUAIABmAG8AcgAgAHQAaABlACAASgB1AGwAaQBhAG4AIABwAHIAbwBsAGUAcAB0AGkAYwAgAGMAYQBsAGUAbgBkAGEAcgAuACAARABlAGYAYQB1AGwAdAAgAGkAcwAgAEcAcgBlAGcAbwByAGkAYQBuAFwAbgAgACA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SgBEAEEAVABFAF8ATQBPAE4AVABIACAAPQAgAEwAQQBNAEIARABBACgATQBKAEQAYQB0AGUALAAgAFsASgB1AGwAaQBhAG4AQwBhAGwAZQBuAGQAYQByAF0ALABcAG4AIAAgACAAIABMAEUAVAAoAFwAbgAgACAAIAAgACAAIAAgACAAXwBZAE0ARABUACwAIABDAEgAUgBPAE4ATwAuAE0ASgBEAEEAVABFAF8AVABPAF8AWQBNAEQAVAAoAE0ASgBEAGEAdABlACwAIABKAHUAbABpAGEAbgBDAGEAbABlAG4AZABhAHIAKQAsAFwAbgAgACAAIAAgACAAIAAgACAAQwBIAE8ATwBTAEUAQwBPAEwAUwAoAF8AWQBNAEQAVAAsACAAMg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BAFQARQBfAEQAQQBZAFwAbgBcAG4AUgBlAHQAdQByAG4AcwAgAHQAaABlACAAZABhAHkAIABvAGYAIABtAG8AbgB0AGgAIABvAGYAIABhACAATQBvAGQAaQBmAGkAZQBkACAASgB1AGwAaQBhAG4AIABEAGEAdABlACAAaQBuACAAdABoAGUAIABzAHAAZQBjAGkAZgBpAGUAZAAgAGMAYQBsAGUAbgBkAGEAcgAuAFwAbgBcAG4AQQByAHIAYQB5ACAAYwBvAG0AcABhAHQAaQBiAGwAZQA6ACAATQBKAEQAYQB0AGU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MQAuAC4AMwAxAF0AIAB8ACAARABhAHkAIABvAGYAIABtAG8AbgB0AGg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AgACAAIAAgACAAIAAgACAAIAAgACAAIAAgAHwAIABkAGUAYwBpAG0AYQBsACAAfAAgAE0AbwBkAGkAZgBpAGUAZAAgAEoAdQBsAGkAYQBuACAARABhAHQAZQBcAG4AWwBKAHUAbABpAGEAbgBDAGEAbABlAG4AZABhAHIAXQAgACAAIAB8ACAAcwB3AGkAdABjAGgAIAAgAHwAIABDAGEAbABjAHUAbABhAHQAZQAgAGYAbwByACAAdABoAGUAIABKAHUAbABpAGEAbgAgAHAAcgBvAGwAZQBwAHQAaQBjACAAYwBhAGwAZQBuAGQAYQByAC4AIABEAGUAZgBhAHUAbAB0ACAAaQBzACAARwByAGUAZwBvAHIAaQBhAG4AXABuACAAIA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KAEQAQQBUAEUAXwBEAEEAWQAgAD0AIABMAEEATQBCAEQAQQAoAE0ASgBEAGEAdABlACwAIABbAEoAdQBsAGkAYQBuAEMAYQBsAGUAbgBkAGEAcgBdACwAXABuACAAIAAgACAATABFAFQAKABcAG4AIAAgACAAIAAgACAAIAAgAF8AWQBNAEQAVAAsACAAQwBIAFIATwBOAE8ALgBNAEoARABBAFQARQBfAFQATwBfAFkATQBEAFQAKABNAEoARABhAHQAZQAsACAASgB1AGwAaQBhAG4AQwBhAGwAZQBuAGQAYQByACkALABcAG4AIAAgACAAIAAgACAAIAAgAEMASABPAE8AUwBFAEMATwBMAFMAKABfAFkATQBEAFQALAAgADM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QQBUAEUAXwBUAEkATQBFAFwAbgBcAG4AUgBlAHQAdQByAG4AcwAgAHQAaABlACAAZABhAHkAIABvAGYAIABtAG8AbgB0AGgAIABvAGYAIABhACAATQBvAGQAaQBmAGkAZQBkACAASgB1AGwAaQBhAG4AIABEAGEAdABlACAAaQBuACAAdABoAGUAIABzAHAAZQBjAGkAZgBpAGUAZAAgAGMAYQBsAGUAbgBkAGEAcgAuAFwAbgBcAG4AQQByAHIAYQB5ACAAYwBvAG0AcABhAHQAaQBiAGwAZQA6ACAATQBKAEQAYQB0AGU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FsAMAAuAC4AMQApACAAIAB8ACAAVABpAG0AZQAgAG8AZgAg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IAAgACAAIAAgACAAIAAgACAAIAAgACAAIAB8ACAAZABlAGMAaQBtAGEAbAAgAHwAIABNAG8AZABpAGYAaQBlAGQAIABKAHUAbABpAGEAbgAgAEQAYQB0AGUAXABuAFsASgB1AGwAaQBhAG4AQwBhAGwAZQBuAGQAYQByAF0AIAAgACAAfAAgAHMAdwBpAHQAYwBoACAAIAB8ACAAQwBhAGwAYwB1AGwAYQB0AGUAIABmAG8AcgAgAHQAaABlACAASgB1AGwAaQBhAG4AIABwAHIAbwBsAGUAcAB0AGkAYwAgAGMAYQBsAGUAbgBkAGEAcgAuACAARABlAGYAYQB1AGwAdAAgAGkAcwAgAEcAcgBlAGcAbwByAGkAYQBuAFwAbgAgACA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SgBEAEEAVABFAF8AVABJAE0ARQAgAD0AIABMAEEATQBCAEQAQQAoAE0ASgBEAGEAdABlACwAIABbAEoAdQBsAGkAYQBuAEMAYQBsAGUAbgBkAGEAcgBdACwAXABuACAAIAAgACAATABFAFQAKABcAG4AIAAgACAAIAAgACAAIAAgAF8ATQBKAEQAYQB0AGUALAAgAEYATgAuAE4AVQBMAEwASQBGAFkAKABNAEoARABhAHQAZQApACwAXABuACAAIAAgACAAIAAgACAAIABJAEYAKABfAE0ASgBEAGEAdABlACAAPQAgAFwAIgBcACIALAAgAFwAIgBcACIALABcAG4AIAAgACAAIAAgACAAIAAgACAAIAAgACAATQBPAEQAKABNAEoARABhAHQAZQAsACAAMQ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PAFUATgBEAF8ASgBEAEEAVABFAFwAbgBcAG4AUgBlAHQAdQByAG4AcwAgAHQAaABlACAAZABlAGMAaQBtAGEAbAAgAEoARABhAHQAZQAgAHYAYQBsAHUAZQAgAHIAbwB1AG4AZABlAGQAIAB0AG8AIABhACAAbABvAHcAIABvAHIAZABlAHIAIABjAG8AbQBwAG8AbgBlAG4AdAAuAFwAbgBcAG4AQQByAHIAYQB5ACAAYwBvAG0AcABhAHQAaQBiAGwAZQA6ACAASgBEAGEAdABl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oAdQBsAGkAYQBuACA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hAHQAZQAgACAAIAAgACAAIAAgACAAIAAgACAAIAAgACAAfAAgAGQAZQBjAGkAbQBhAGwAIAB8ACAASgB1AGwAaQBhAG4AIABEAGEAdABlAFwAbgBbAEwAbwB3AE8AcgBkAGUAcgBdACAAIAAgACAAIAAgACAAIAAgAHwAIABpAG4AdABlAGcAZQByACAAfAAgAEwAbwB3AGUAcwB0AC0AbwByAGQAZQByACAAYwBvAG0AcABvAG4AZQBuAHQALgAgAEQAZQBmAGEAdQBsAHQAcwAgAHQAbwAgAFMAZQBjAG8AbgBkAC4AXABuACAAIAAgACAAIAAgACAAIAAgACAAIAAgACAAIAAgACAAIAAgACAAfAAgAFsAMQAuAC4ANABdACAAIAB8ACAAMQA6ACAARABhAHkAXABuACAAIAAgACAAIAAgACAAIAAgACAAIAAgACAAIAAgACAAIAAgACAAfAAgACAAIAAgACAAIAAgACAAIAB8ACAAMgA6ACAASABvAHUAcgBcAG4AIAAgACAAIAAgACAAIAAgACAAIAAgACAAIAAgACAAIAAgACAAIAB8ACAAIAAgACAAIAAgACAAIAAgAHwAIAAzADoAIABNAGkAbgB1AHQAZQBcAG4AIAAgACAAIAAgACAAIAAgACAAIAAgACAAIAAgACAAIAAgACAAIAB8ACAAIAAgACAAIAAgACAAIAAgAHwAIAA0ADoAIABTAGUAYwBvAG4AZABcAG4AWwBTAGUAYwBvAG4AZABQAHIAZQBjAGkAcwBpAG8AbgBdACAAIAB8ACAAaQBuAHQAZQBnAGUAcgAgAHwAIABSAG8AdQBuAGQAIABzAGUAYwBvAG4AZABzACAAdABvACAAcwBwAGUAYwBpAGYAaQBlAGQAIABkAGUAYwBpAG0AYQBsACAAcABsAGEAYwBlAHMALgBcAG4AIAAgACAAIAAgACAAIAAgACAAIAAgACAAIAAgACAAIAAgACAAIAB8ACAAWwAwAC4ALgA5AF0AIAAgAHwAIABEAGUAZgBhAHUAbAB0AHMAIAB0AG8AIAAwAC4AXABuAFsAUgBvAHUAbgBkAGkAbgBnAE8AdgBlAHIAcgBpAGQAZQBdACAAfAAgAHMAdwBpAHQAYwBoACAAIAB8ACAAIAAwADoAIABEAGUAZgBhAHUAbAB0ACAAVwBoAGUAbgAgAFAAcgBlAGMAaQBzAGkAbwBuACAAPQAgADAALAAgAHIAbwB1AG4AZABzACAAdABvACAAbgBlAGEAcgBlAHMAdAAgAHMAZQBjAG8AbgBkACAAYQBuAGQAIAB0AHIAdQBuAGMAYQB0AGUAcwAgAGEAdAAgAGwAbwB3ACAAbwByAGQAZQByACAAYwBvAG0AcABvAG4AZQBuAHQALgBcAG4AIAAgACAAIAAgACAAIAAgACAAIAAgACAAIAAgACAAIAAgACAAIAB8ACAAIAAgACAAIAAgACAAIAAgAHwAIAAgACAAIAAgACAAIAAgACAAIAAgACAAIABXAGgAZQBuACAAUAByAGUAYwBpAHMAaQBvAG4AIAA+ACAAMAAsACAAcgBvAHUAbgBkAHMAIAB0AG8AIABuAGUAYQByAGUAcwB0ACAAYQB0ACAAbABvAHcAIABvAHIAZABlAHIAIABjAG8AbQBwAG8AbgBlAG4AdAAuAFwAbgAgACAAIAAgACAAIAAgACAAIAAgACAAIAAgACAAIAAgACAAIAAgAHwAIAAgACAAIAAgACAAIAAgACAAfAAgACAAMQA6ACAATgBlAGEAcgBlAHMAdAAgAEEAbAB3AGEAeQBzACAAcgBvAHUAbgBkACAAdABvACAAbgBlAGEAcgBlAHMAdAAgAGwAbwB3ACAAbwByAGQAZQByACAAYwBvAG0AcABvAG4AZQBuAHQALgBcAG4AIAAgACAAIAAgACAAIAAgACAAIAAgACAAIAAgACAAIAAgACAAIAB8ACAAIAAgACAAIAAgACAAIAAgAHwAIAAtADEAOgAgAEQAbwB3AG4AIAAgACAAIABBAGwAdwBhAHkAcwAgAHIAbwB1AG4AZAAgAGQAbwB3AG4AIABhAHQAIABsAG8AdwAgAG8AcgBkAGUAcgAgAGMAbwBtAHAAbwBuAGUAbgB0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IATwBVAE4ARABfAEoARABBAFQARQAgAD0AIABMAEEATQBCAEQAQQAoAEoARABhAHQAZQAsACAAWwBMAG8AdwBPAHIAZABlAHIAXQAsACAAWwBTAGUAYwBvAG4AZABQAHIAZQBjAGkAcwBpAG8AbgBdACwAIABbAFIAbwB1AG4AZABpAG4AZwBPAHYAZQByAHIAaQBkAGUAXQAsAFwAbgAgACAAIAAgAEwARQBUACgAXABuACAAIAAgACAAIAAgACAAIABfAE0ASgBEAGEAdABlACwAIABDAEgAUgBPAE4ATwAuAEoARABBAFQARQBfAFQATwBfAE0ASgBEAEEAVABFACgASgBEAGEAdABlACkALABcAG4AIAAgACAAIAAgACAAIAAgAF8AcgBvAHUAbgBkAE0ASgBEAGEAdABlACwAIABDAEgAUgBPAE4ATwAuAFIATwBVAE4ARABfAE0ASgBEAEEAVABFACgAXwBNAEoARABhAHQAZQAsACAATABvAHcATwByAGQAZQByACwAIABTAGUAYwBvAG4AZABQAHIAZQBjAGkAcwBpAG8AbgAsACAAUgBvAHUAbgBkAGkAbgBnAE8AdgBlAHIAcgBpAGQAZQApACwAXABuACAAIAAgACAAIAAgACAAIABDAEgAUgBPAE4ATwAuAE0ASgBEAEEAVABFAF8AVABPAF8ASgBEAEEAVABFACgAXwByAG8AdQBuAGQATQBKAEQAYQB0AGU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PAFUATgBEAF8ATQBKAEQAQQBUAEUAXABuAFwAbgBSAGUAdAB1AHIAbgBzACAAdABoAGUAIABkAGUAYwBpAG0AYQBsACAATQBKAEQAYQB0AGUAIAB2AGEAbAB1AGUAIAByAG8AdQBuAGQAZQBkACAAdABvACAAYQAgAGwAbwB3ACAAbwByAGQAZQByACAAYwBvAG0AcABvAG4AZQBuAHQALgBcAG4AXABuAEEAcgByAGEAeQAgAGMAbwBtAHAAYQB0AGkAYgBsAGUAOgAgAE0ASgBEAGEAdABl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0AbwBkAGkAZgBpAGUAZAAgAEoAdQBsAGkAYQBuACA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CAAIAAgACAAIAAgACAAIAAgACAAIAAgACAAfAAgAGQAZQBjAGkAbQBhAGwAIAB8ACAATQBvAGQAaQBmAGkAZQBkACAASgB1AGwAaQBhAG4AIABEAGEAdABlAFwAbgBbAEwAbwB3AE8AcgBkAGUAcgBdACAAIAAgACAAIAAgACAAIAAgAHwAIABpAG4AdABlAGcAZQByACAAfAAgAEwAbwB3AGUAcwB0AC0AbwByAGQAZQByACAAYwBvAG0AcABvAG4AZQBuAHQALgAgAEQAZQBmAGEAdQBsAHQAcwAgAHQAbwAgAFMAZQBjAG8AbgBkAC4AXABuACAAIAAgACAAIAAgACAAIAAgACAAIAAgACAAIAAgACAAIAAgACAAfAAgAFsAMQAuAC4ANABdACAAIAB8ACAAMQA6ACAARABhAHkAXABuACAAIAAgACAAIAAgACAAIAAgACAAIAAgACAAIAAgACAAIAAgACAAfAAgACAAIAAgACAAIAAgACAAIAB8ACAAMgA6ACAASABvAHUAcgBcAG4AIAAgACAAIAAgACAAIAAgACAAIAAgACAAIAAgACAAIAAgACAAIAB8ACAAIAAgACAAIAAgACAAIAAgAHwAIAAzADoAIABNAGkAbgB1AHQAZQBcAG4AIAAgACAAIAAgACAAIAAgACAAIAAgACAAIAAgACAAIAAgACAAIAB8ACAAIAAgACAAIAAgACAAIAAgAHwAIAA0ADoAIABTAGUAYwBvAG4AZABcAG4AWwBTAGUAYwBvAG4AZABQAHIAZQBjAGkAcwBpAG8AbgBdACAAIAB8ACAAaQBuAHQAZQBnAGUAcgAgAHwAIABSAG8AdQBuAGQAIABzAGUAYwBvAG4AZABzACAAdABvACAAcwBwAGUAYwBpAGYAaQBlAGQAIABkAGUAYwBpAG0AYQBsACAAcABsAGEAYwBlAHMALgBcAG4AIAAgACAAIAAgACAAIAAgACAAIAAgACAAIAAgACAAIAAgACAAIAB8ACAAWwAwAC4ALgA5AF0AIAAgAHwAIABEAGUAZgBhAHUAbAB0AHMAIAB0AG8AIAAwAC4AXABuAFsAUgBvAHUAbgBkAGkAbgBnAE8AdgBlAHIAcgBpAGQAZQBdACAAfAAgAHMAdwBpAHQAYwBoACAAIAB8ACAAIAAwADoAIABEAGUAZgBhAHUAbAB0ACAAVwBoAGUAbgAgAFAAcgBlAGMAaQBzAGkAbwBuACAAPQAgADAALAAgAHIAbwB1AG4AZABzACAAdABvACAAbgBlAGEAcgBlAHMAdAAgAHMAZQBjAG8AbgBkACAAYQBuAGQAIAB0AHIAdQBuAGMAYQB0AGUAcwAgAGEAdAAgAGwAbwB3ACAAbwByAGQAZQByACAAYwBvAG0AcABvAG4AZQBuAHQALgBcAG4AIAAgACAAIAAgACAAIAAgACAAIAAgACAAIAAgACAAIAAgACAAIAB8ACAAIAAgACAAIAAgACAAIAAgAHwAIAAgACAAIAAgACAAIAAgACAAIAAgACAAIABXAGgAZQBuACAAUAByAGUAYwBpAHMAaQBvAG4AIAA+ACAAMAAsACAAcgBvAHUAbgBkAHMAIAB0AG8AIABuAGUAYQByAGUAcwB0ACAAYQB0ACAAbABvAHcAIABvAHIAZABlAHIAIABjAG8AbQBwAG8AbgBlAG4AdAAuAFwAbgAgACAAIAAgACAAIAAgACAAIAAgACAAIAAgACAAIAAgACAAIAAgAHwAIAAgACAAIAAgACAAIAAgACAAfAAgACAAMQA6ACAATgBlAGEAcgBlAHMAdAAgAEEAbAB3AGEAeQBzACAAcgBvAHUAbgBkACAAdABvACAAbgBlAGEAcgBlAHMAdAAgAGwAbwB3ACAAbwByAGQAZQByACAAYwBvAG0AcABvAG4AZQBuAHQALgBcAG4AIAAgACAAIAAgACAAIAAgACAAIAAgACAAIAAgACAAIAAgACAAIAB8ACAAIAAgACAAIAAgACAAIAAgAHwAIAAtADEAOgAgAEQAbwB3AG4AIAAgACAAIABBAGwAdwBhAHkAcwAgAHIAbwB1AG4AZAAgAGQAbwB3AG4AIABhAHQAIABsAG8AdwAgAG8AcgBkAGUAcgAgAGMAbwBtAHAAbwBuAGUAbgB0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IATwBVAE4ARABfAE0ASgBEAEEAVABFACAAPQAgAEwAQQBNAEIARABBACgATQBKAEQAYQB0AGUALAAgAFsATABvAHcATwByAGQAZQByAF0ALAAgAFsAUwBlAGMAbwBuAGQAUAByAGUAYwBpAHMAaQBvAG4AXQAsACAAWwBSAG8AdQBuAGQAaQBuAGcATwB2AGUAcgByAGkAZABlAF0ALABcAG4AIAAgACAAIABMAEUAVAAoAFwAbgAgACAAIAAgACAAIAAgACAAXwBsAG8AdwBPAHIAZABlAHIALAAgAEkARgAoAE4ATwBUACgASQBTAE4AVQBNAEIARQBSACgATABvAHcATwByAGQAZQByACkAKQAsACAANAAsAFwAbgAgACAAIAAgACAAIAAgACAAIAAgACAAIABJAEYAKABMAG8AdwBPAHIAZABlAHIAIAA8ACAAMQAsACAAMQAsAFwAbgAgACAAIAAgACAAIAAgACAAIAAgACAAIAAgACAAIAAgAEkARgAoAEwAbwB3AE8AcgBkAGUAcgAgAD4AIAA0ACwAIAA0ACwAXABuACAAIAAgACAAIAAgACAAIAAgACAAIAAgACAAIAAgACAAIAAgACAAIABJAE4AVAAoAEwAbwB3AE8AcgBkAGUAcgApAFwAbgAgACAAIAAgACAAIAAgACAAIAAgACAAIAAgACAAIAAgACkAXABuACAAIAAgACAAIAAgACAAIAAgACAAIAAgACkAXABuACAAIAAgACAAIAAgACAAIAAgACkALABcAG4AXABuACAAIAAgACAAIAAgACAAIABfAG0AYQB4AFAAcgBlAGMAaQBzAGkAbwBuACwAIAA5ACwAXABuACAAIAAgACAAIAAgACAAIABfAHMAZQBjAG8AbgBkAFAAcgBlAGMAaQBzAGkAbwBuACwAIABJAEYAKABfAGwAbwB3AE8AcgBkAGUAcgAgADwAIAA0ACwAIAAwACwAXABuACAAIAAgACAAIAAgACAAIAAgACAAIAAgAEkARgAoAE4ATwBUACgASQBTAE4AVQBNAEIARQBSACgAUwBlAGMAbwBuAGQAUAByAGUAYwBpAHMAaQBvAG4AKQApACwAIAAwACwAXABuACAAIAAgACAAIAAgACAAIAAgACAAIAAgACAAIAAgACAASQBGACgAUwBlAGMAbwBuAGQAUAByAGUAYwBpAHMAaQBvAG4AIAA8ACAAMAAsACAAMAAsAFwAbgAgACAAIAAgACAAIAAgACAAIAAgACAAIAAgACAAIAAgACAAIAAgACAASQBGACgAUwBlAGMAbwBuAGQAUAByAGUAYwBpAHMAaQBvAG4AIAA+ACAAXwBtAGEAeABQAHIAZQBjAGkAcwBpAG8AbgAsACAAXwBtAGEAeABQAHIAZQBjAGkAcwBpAG8AbgAsAFwAbgAgACAAIAAgACAAIAAgACAAIAAgACAAIAAgACAAIAAgACAAIAAgACAAIAAgACAAIABJAE4AVAAoAFMAZQBjAG8AbgBkAFAAcgBlAGMAaQBzAGkAbwBuACkAXABuACAAIAAgACAAIAAgACAAIAAgACAAIAAgACAAIAAgACAAIAAgACAAIAApAFwAbgAgACAAIAAgACAAIAAgACAAIAAgACAAIAAgACAAIAAgACkAXABuACAAIAAgACAAIAAgACAAIAAgACAAIAAgACkAXABuACAAIAAgACAAIAAgACAAIAApACwAXABuAFwAbgAgACAAIAAgACAAIAAgACAAZgBuAFIAbwB1AG4AZABNAEoARABhAHQAZQAsACAATABBAE0AQgBEAEEAKABfAE0ASgBEAGEAdABlACwAXABuACAAIAAgACAAIAAgACAAIAAgACAAIAAgAEkARgAoAEkAUwBFAFIAUgBPAFIAKABfAE0ASgBEAGEAdABlACkALAAgAF8ATQBKAEQAYQB0AGUAIAAqACAAewAxAH0ALABcAG4AIAAgACAAIAAgACAAIAAgACAAIAAgACAAIAAgACAAIABJAEYAKABfAE0ASgBEAGEAdABlACAAPQAgAFwAIgBcACIALAAgAFwAIgBcACIALABcAG4AIAAgACAAIAAgACAAIAAgACAAIAAgACAAIAAgACAAIAAgACAAIAAgAEkARgAoAE4ATwBUACgASQBTAE4AVQBNAEIARQBSACgAXwBNAEoARABhAHQAZQApACkALAAgAHsAIwBWAEEATABVAEUAIQB9ACwAXABuACAAIAAgACAAIAAgACAAIAAgACAAIAAgACAAIAAgACAAIAAgACAAIAAgACAAIAAgAEwARQBUACgAXABuACAAIAAgACAAIAAgACAAIAAgACAAIAAgACAAIAAgACAAIAAgACAAIAAgACAAIAAgACAAIAAgACAAXwByAG8AdQBuAGQATQBKAEQAYQB0AGUALAAgAEMASABSAE8ATgBPAC4AUgBPAFUATgBEAF8AVABPAF8ARABUACgAXwBNAEoARABhAHQAZQAsACAAXwBsAG8AdwBPAHIAZABlAHIALAAgAF8AcwBlAGMAbwBuAGQAUAByAGUAYwBpAHMAaQBvAG4ALAAgAFIAbwB1AG4AZABpAG4AZwBPAHYAZQByAHIAaQBkAGUAKQAsAFwAbgAgACAAIAAgACAAIAAgACAAIAAgACAAIAAgACAAIAAgACAAIAAgACAAIAAgACAAIAAgACAAIAAgAFMAVQBNACgAXwByAG8AdQBuAGQATQBKAEQAYQB0AGUAKQBcAG4AIAAgACAAIAAgACAAIAAgACAAIAAgACAAIAAgACAAIAAgACAAIAAgACAAIAAgACAAKQBcAG4AIAAgACAAIAAgACAAIAAgACAAIAAgACAAIAAgACAAIAAgACAAIAAgACkAXABuACAAIAAgACAAIAAgACAAIAAgACAAIAAgACAAIAAgACAAKQBcAG4AIAAgACAAIAAgACAAIAAgACAAIAAgACAAKQBcAG4AIAAgACAAIAAgACAAIAAgACkALABcAG4AIAAgACAAIAAgACAAIAAgAFwAbgAgACAAIAAgACAAIAAgACAATQBBAFAAKABGAE4ALgBOAFUATABMAEkARgBZACgATQBKAEQAYQB0AGUAKQAsAFwAbgAgACAAIAAgACAAIAAgACAAIAAgACAAIABMAEEATQBCAEQAQQAoAF8AZQBsAGUAbQBlAG4AdAAsAFwAbgAgACAAIAAgACAAIAAgACAAIAAgACAAIAAgACAAIAAgAGYAbgBSAG8AdQBuAGQATQBKAEQAYQB0AGUAKABfAGUAbABlAG0AZQBuAHQ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BAFQARQBfAEEARABEAEkAVABJAE8ATgBcAG4AXABuAFIAZQB0AHUAcgBuAHMAIAB0AGgAZQAgAGEAZABkAGkAdABpAG8AbgAgAG8AZgAgAGEAIAB0AGkAbQBlAHMAcABhAG4AIABjAG8AbQBwAG8AbgBlAG4AdAAgAHQAbwAgAGEAIABnAGkAdgBlAG4AIABKAHUAbABpAGEAbgAgAEQAYQB0AGUALgBcAG4ATgBvAHQAZQAgAGkAZgAgAGQAYQB0AGUAIABjAG8AbQBwAG8AbgBlAG4AdABzACAAbwBmACAAeQBlAGEAcgBzACwAIABxAHUAYQByAHQAZQByAHMAIABvAHIAIABtAG8AbgB0AGgAcwAgAGEAcgBlACAAYQBkAGQAZQBkACAAZgBvAHIAIABhACAASgBEAGEAdABlACAAZQB4AHAAcgBlAHMAcwBlAGQAIABpAG4AIABVAFQAQwAgAHIAYQB0AGgAZQByACAAdABoAGEAbgBcAG4AbABvAGMAYQBsACAAdABpAG0AZQAsACAAdABoAGUAbgAgAHIAZQBzAHUAbAB0AHMAIABtAGEAeQAgAGIAZQAgAGkAbgBjAG8AbgBzAGkAcwB0AGUAbgB0ACAAZAB1AGUAIAB0AG8AIAB0AGgAZQAgAGIAbwB1AG4AZABzACAAbwBmACAAYwBhAGwAZQBuAGQAYQByACAAZABhAHkAcwAuAFwAbgBcAG4AQQByAHIAYQB5ACAAYwBvAG0AcABhAHQAaQBiAGwAZQA6ACAATABvAGMAYQBsAEoARABhAHQAZQAgAGEAcwAgAGMAbwBsAHUAbQBuACwAIABBAGQAZABWAGEAbAB1AGUAIABhAHMAIABzAGMAYQBsAGEAcgAgAG8Acg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oAdQBsAGkAYQBuACA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wAbwBjAGEAbABKAEQAYQB0AGUAIAAgACAAIAAgACAAIAB8ACAAZABlAGMAaQBtAGEAbAAgAHwAIABKAHUAbABpAGEAbgAgAEQAYQB0AGUAIABpAG4AIABsAG8AYwBhAGwAIAB0AGkAbQBlACAAegBvAG4AZQBcAG4AQQBkAGQAVgBhAGwAdQBlACAAIAAgACAAIAAgACAAIAAgAHwAIABkAGUAYwBpAG0AYQBsACAAfAAgAEEAZABkACAAdABpAG0AZQBzAHAAYQBuACAAZQB4AHAAcgBlAHMAcwBlAGQAIABpAG4AIAB0AGgAZQAgAGcAaQB2AGUAbgAgAEMAbwBtAHAAbwBuAGUAbgB0AC4AXABuAFsAQwBvAG0AcABvAG4AZQBuAHQAXQAgACAAIAAgACAAIAB8ACAAdABlAHgAdAAgACAAIAAgAHwAIABDAG8AbQBwAG8AbgBlAG4AdAAgAGQAZQBuAG8AbQBpAG4AYQB0AGkAbwBuACAAbwBmACAAYQBkAGQAZQBkACAAdgBhAGwAdQBlAC4AIABEAGUAZgBhAHUAbAB0AHMAIAB0AG8AIABEAGEAeQBzACAAaQBmACAAbwBtAGkAdAB0AGUAZAAuAFwAbgAgACAAIAAgACAAIAAgACAAIAAgACAAIAAgACAAIAAgACAAfAAgACAAIAAgACAAIAAgACAAIAB8ACAAIAAgACAAWQAgAC0AIABZAGUAYQByAHMALgAgAEEAbgB5ACAAZgByAGEAYwB0AGkAbwBuAGEAbAAgAHAAYQByAHQAIAB3AGkAbABsACAAcgBvAHUAbgBkACAAdABvACAAbQBvAG4AdABoAHMAIABhAG4AZAAgAHcAaABvAGwAZQAgAGQAYQB5AHMALgBcAG4AIAAgACAAIAAgACAAIAAgACAAIAAgACAAIAAgACAAIAAgAHwAIAAgACAAIAAgACAAIAAgACAAfAAgACAAIAAgAFEAIAAtACAAUQB1AGEAcgB0AGUAcgBzAC4AIABBAG4AeQAgAGYAcgBhAGMAdABpAG8AbgBhAGwAIABwAGEAcgB0ACAAdwBpAGwAbAAgAHIAbwB1AG4AZAAgAHQAbwAgAG0AbwBuAHQAaABzACAAYQBuAGQAIAB3AGgAbwBsAGUAIABkAGEAeQBzAC4AXABuACAAIAAgACAAIAAgACAAIAAgACAAIAAgACAAIAAgACAAIAB8ACAAIAAgACAAIAAgACAAIAAgAHwAIAAgACAAIABMACAALQAgAE0AbwBuAHQAaABzAC4AIABBAG4AeQAgAGYAcgBhAGMAdABpAG8AbgBhAGwAIABwAGEAcgB0ACAAdwBpAGwAbAAgAHIAbwB1AG4AZAAgAHQAbwAgAG0AbwBuAHQAaABzACAAYQBuAGQAIAB3AGgAbwBsAGUAIABkAGEAeQBzAC4AXABuACAAIAAgACAAIAAgACAAIAAgACAAIAAgACAAIAAgACAAIAB8ACAAIAAgACAAIAAgACAAIAAgAHwAIAAgACAAIABXACAALQAgAFcAZQBlAGsAcwAuACAAQQBuAHkAIABmAHIAYQBjAHQAaQBvAG4AYQBsACAAcABhAHIAdAAgAHcAaQBsAGwAIAByAG8AdQBuAGQAIAB0AG8AIAB3AGgAbwBsAGUAIABkAGEAeQBzAC4AXABuACAAIAAgACAAIAAgACAAIAAgACAAIAAgACAAIAAgACAAIAB8ACAAIAAgACAAIAAgACAAIAAgAHwAIAAgACAAIABEACAALQAgAEQAYQB5AHMAXABuACAAIAAgACAAIAAgACAAIAAgACAAIAAgACAAIAAgACAAIAB8ACAAIAAgACAAIAAgACAAIAAgAHwAIAAgACAAIABIACAALQAgAEgAbwB1AHIAcwBcAG4AIAAgACAAIAAgACAAIAAgACAAIAAgACAAIAAgACAAIAAgAHwAIAAgACAAIAAgACAAIAAgACAAfAAgACAAIAAgAE0AIAAtACAATQBpAG4AdQB0AGUAcwBcAG4AIAAgACAAIAAgACAAIAAgACAAIAAgACAAIAAgACAAIAAgAHwAIAAgACAAIAAgACAAIAAgACAAfAAgACAAIAAgAFMAIAAtACAAUwBlAGMAbwBuAGQAcwBcAG4AWwBKAHUAbABpAGEAbgBDAGEAbABlAG4AZABhAHIAXQAgAHwAIABzAHcAaQB0AGMAaAAgACAAfAAgAEMAYQBsAGMAdQBsAGEAdABlACAAaQBuACAAdABoAGUAIABKAHUAbABpAGEAbgAgAHAAcgBvAGwAZQBwAHQAaQBjACAAYwBhAGwAZQBuAGQAYQByAC4AIABEAGUAZgBhAHUAbAB0ACAAaQBzACAARwByAGUAZwBvAHIAaQBhAG4AXABuACAAIAAgACAAIAAgACAAIAAgACAAIAAgACAAIAAgACAAIAB8ACAAIAAgACAAIAAgACAAIAAgAHwAIABwAHIAbwBsAGUAcAB0AGkAYwAgAGMAYQBsAGUAbgBkAGEAcgAuACAATwBuAGwAeQAgAG4AZQBlAGQAZQBkACAAaQBmACAAQwBvAG0AcABvAG4AZQBuAHQAIABpAHMAIABzAGUAdAAgAHQAbwAgAHkAZQBhAHIAcwAsACAAcQB1AGEAcgB0AGUAcgBzACAAbwByACAAbQBvAG4AdABoAHM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gBEAEEAVABFAF8AQQBEAEQASQBUAEkATwBOACAAPQAgAEwAQQBNAEIARABBACgATABvAGMAYQBsAEoARABhAHQAZQAsACAAQQBkAGQAVgBhAGwAdQBlACwAIABbAEMAbwBtAHAAbwBuAGUAbgB0AF0ALAAgAFsASgB1AGwAaQBhAG4AQwBhAGwAZQBuAGQAYQByAF0ALABcAG4AIAAgACAAIABMAEUAVAAoAFwAbgAgACAAIAAgACAAIAAgACAAXwBsAG8AYwBhAGwATQBKAEQAYQB0AGUALAAgAEMASABSAE8ATgBPAC4ASgBEAEEAVABFAF8AVABPAF8ATQBKAEQAQQBUAEUAKABMAG8AYwBhAGwASgBEAGEAdABlACkALABcAG4AIAAgACAAIAAgACAAIAAgAF8AcgBlAHMAdQBsAHQATQBKAEQAYQB0AGUALAAgAEMASABSAE8ATgBPAC4ATQBKAEQAQQBUAEUAXwBBAEQARABJAFQASQBPAE4AKABfAGwAbwBjAGEAbABNAEoARABhAHQAZQAsACAAQQBkAGQAVgBhAGwAdQBlACwAIABDAG8AbQBwAG8AbgBlAG4AdAAsACAASgB1AGwAaQBhAG4AQwBhAGwAZQBuAGQAYQByACkALABcAG4AIAAgACAAIAAgACAAIAAgAEMASABSAE8ATgBPAC4ATQBKAEQAQQBUAEUAXwBUAE8AXwBKAEQAQQBUAEUAKABfAHIAZQBzAHUAbAB0AE0ASgBEAGEAdABl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EAVABFAF8AQQBEAEQASQBUAEkATwBOAFwAbgBcAG4AUgBlAHQAdQByAG4AcwAgAHQAaABlACAAYQBkAGQAaQB0AGkAbwBuACAAbwBmACAAYQAgAHQAaQBtAGUAcwBwAGEAbgAgAGMAbwBtAHAAbwBuAGUAbgB0ACAAdABvACAAYQAgAGcAaQB2AGUAbgAgAE0AbwBkAGkAZgBpAGUAZAAgAEoAdQBsAGkAYQBuACAARABhAHQAZQAuAFwAbgBOAG8AdABlACAAaQBmACAAZABhAHQAZQAgAGMAbwBtAHAAbwBuAGUAbgB0AHMAIABvAGYAIAB5AGUAYQByAHMALAAgAHEAdQBhAHIAdABlAHIAcwAgAG8AcgAgAG0AbwBuAHQAaABzACAAYQByAGUAIABhAGQAZABlAGQAIABmAG8AcgAgAGEAIABNAEoARABhAHQAZQAgAGUAeABwAHIAZQBzAHMAZQBkACAAaQBuACAAVQBUAEMAIAByAGEAdABoAGUAcgAgAHQAaABhAG4AXABuAGwAbwBjAGEAbAAgAHQAaQBtAGUALAAgAHQAaABlAG4AIAByAGUAcwB1AGwAdABzACAAbQBhAHkAIABiAGUAIABpAG4AYwBvAG4AcwBpAHMAdABlAG4AdAAgAGQAdQBlACAAdABvACAAdABoAGUAIABiAG8AdQBuAGQAcwAgAG8AZgAgAGMAYQBsAGUAbgBkAGEAcgAgAGQAYQB5AHMALgBcAG4AXABuAEEAcgByAGEAeQAgAGMAbwBtAHAAYQB0AGkAYgBsAGUAOgAgAEwAbwBjAGEAbABNAEoARABhAHQAZQAgAGEAcwAgAGMAbwBsAHUAbQBuACwAIABBAGQAZABWAGEAbAB1AGUAIABhAHMAIABzAGMAYQBsAGEAcgAgAG8Acg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0AbwBkAGkAZgBpAGUAZAAgAEoAdQBsAGkAYQBuACA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wAbwBjAGEAbABNAEoARABhAHQAZQAgACAAIAAgACAAIAB8ACAAZABlAGMAaQBtAGEAbAAgAHwAIABNAG8AZABpAGYAaQBlAGQAIABKAHUAbABpAGEAbgAgAEQAYQB0AGUAIABpAG4AIABsAG8AYwBhAGwAIAB0AGkAbQBlACAAegBvAG4AZQBcAG4AQQBkAGQAVgBhAGwAdQBlACAAIAAgACAAIAAgACAAIAAgAHwAIABkAGUAYwBpAG0AYQBsACAAfAAgAEEAZABkACAAdABpAG0AZQBzAHAAYQBuACAAZQB4AHAAcgBlAHMAcwBlAGQAIABpAG4AIAB0AGgAZQAgAGcAaQB2AGUAbgAgAEMAbwBtAHAAbwBuAGUAbgB0AC4AXABuAFsAQwBvAG0AcABvAG4AZQBuAHQAXQAgACAAIAAgACAAIAB8ACAAdABlAHgAdAAgACAAIAAgAHwAIABDAG8AbQBwAG8AbgBlAG4AdAAgAGQAZQBuAG8AbQBpAG4AYQB0AGkAbwBuACAAbwBmACAAYQBkAGQAZQBkACAAdgBhAGwAdQBlAC4AIABEAGUAZgBhAHUAbAB0AHMAIAB0AG8AIABEAGEAeQBzACAAaQBmACAAbwBtAGkAdAB0AGUAZAAuAFwAbgAgACAAIAAgACAAIAAgACAAIAAgACAAIAAgACAAIAAgACAAfAAgACAAIAAgACAAIAAgACAAIAB8ACAAIAAgACAAWQAgAC0AIABZAGUAYQByAHMALgAgAEEAbgB5ACAAZgByAGEAYwB0AGkAbwBuAGEAbAAgAHAAYQByAHQAIAB3AGkAbABsACAAcgBvAHUAbgBkACAAdABvACAAbQBvAG4AdABoAHMAIABhAG4AZAAgAHcAaABvAGwAZQAgAGQAYQB5AHMALgBcAG4AIAAgACAAIAAgACAAIAAgACAAIAAgACAAIAAgACAAIAAgAHwAIAAgACAAIAAgACAAIAAgACAAfAAgACAAIAAgAFEAIAAtACAAUQB1AGEAcgB0AGUAcgBzAC4AIABBAG4AeQAgAGYAcgBhAGMAdABpAG8AbgBhAGwAIABwAGEAcgB0ACAAdwBpAGwAbAAgAHIAbwB1AG4AZAAgAHQAbwAgAG0AbwBuAHQAaABzACAAYQBuAGQAIAB3AGgAbwBsAGUAIABkAGEAeQBzAC4AXABuACAAIAAgACAAIAAgACAAIAAgACAAIAAgACAAIAAgACAAIAB8ACAAIAAgACAAIAAgACAAIAAgAHwAIAAgACAAIABMACAALQAgAE0AbwBuAHQAaABzAC4AIABBAG4AeQAgAGYAcgBhAGMAdABpAG8AbgBhAGwAIABwAGEAcgB0ACAAdwBpAGwAbAAgAHIAbwB1AG4AZAAgAHQAbwAgAG0AbwBuAHQAaABzACAAYQBuAGQAIAB3AGgAbwBsAGUAIABkAGEAeQBzAC4AXABuACAAIAAgACAAIAAgACAAIAAgACAAIAAgACAAIAAgACAAIAB8ACAAIAAgACAAIAAgACAAIAAgAHwAIAAgACAAIABXACAALQAgAFcAZQBlAGsAcwAuACAAQQBuAHkAIABmAHIAYQBjAHQAaQBvAG4AYQBsACAAcABhAHIAdAAgAHcAaQBsAGwAIAByAG8AdQBuAGQAIAB0AG8AIAB3AGgAbwBsAGUAIABkAGEAeQBzAC4AXABuACAAIAAgACAAIAAgACAAIAAgACAAIAAgACAAIAAgACAAIAB8ACAAIAAgACAAIAAgACAAIAAgAHwAIAAgACAAIABEACAALQAgAEQAYQB5AHMAXABuACAAIAAgACAAIAAgACAAIAAgACAAIAAgACAAIAAgACAAIAB8ACAAIAAgACAAIAAgACAAIAAgAHwAIAAgACAAIABIACAALQAgAEgAbwB1AHIAcwBcAG4AIAAgACAAIAAgACAAIAAgACAAIAAgACAAIAAgACAAIAAgAHwAIAAgACAAIAAgACAAIAAgACAAfAAgACAAIAAgAE0AIAAtACAATQBpAG4AdQB0AGUAcwBcAG4AIAAgACAAIAAgACAAIAAgACAAIAAgACAAIAAgACAAIAAgAHwAIAAgACAAIAAgACAAIAAgACAAfAAgACAAIAAgAFMAIAAtACAAUwBlAGMAbwBuAGQAcwBcAG4AWwBKAHUAbABpAGEAbgBDAGEAbABlAG4AZABhAHIAXQAgAHwAIABzAHcAaQB0AGMAaAAgACAAfAAgAEMAYQBsAGMAdQBsAGEAdABlACAAaQBuACAAdABoAGUAIABKAHUAbABpAGEAbgAgAHAAcgBvAGwAZQBwAHQAaQBjACAAYwBhAGwAZQBuAGQAYQByAC4AIABEAGUAZgBhAHUAbAB0ACAAaQBzACAARwByAGUAZwBvAHIAaQBhAG4AXABuACAAIAAgACAAIAAgACAAIAAgACAAIAAgACAAIAAgACAAIAB8ACAAIAAgACAAIAAgACAAIAAgAHwAIABwAHIAbwBsAGUAcAB0AGkAYwAgAGMAYQBsAGUAbgBkAGEAcgAuACAATwBuAGwAeQAgAG4AZQBlAGQAZQBkACAAaQBmACAAQwBvAG0AcABvAG4AZQBuAHQAIABpAHMAIABzAGUAdAAgAHQAbwAgAHkAZQBhAHIAcwAsACAAcQB1AGEAcgB0AGUAcgBzACAAbwByACAAbQBvAG4AdABoAHM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KAEQAQQBUAEUAXwBBAEQARABJAFQASQBPAE4AIAA9ACAATABBAE0AQgBEAEEAKABMAG8AYwBhAGwATQBKAEQAYQB0AGUALAAgAEEAZABkAFYAYQBsAHUAZQAsACAAWwBDAG8AbQBwAG8AbgBlAG4AdABdACwAIABbAEoAdQBsAGkAYQBuAEMAYQBsAGUAbgBkAGEAcgBdACwAXABuACAAIAAgACAATABFAFQAKABcAG4AIAAgACAAIAAgACAAIAAgAF8AYwBvAG0AcABvAG4AZQBuAHQALAAgAEkARgAoAEkAUwBPAE0ASQBUAFQARQBEACgAQwBvAG0AcABvAG4AZQBuAHQAKQAsACAAXAAiAEQAXAAiACwAXABuACAAIAAgACAAIAAgACAAIAAgACAAIAAgAEkARgAoAEMAbwBtAHAAbwBuAGUAbgB0ACAAPQAgAFwAIgBcACIALAAgAFwAIgBEAFwAIgAsAFwAbgAgACAAIAAgACAAIAAgACAAIAAgACAAIAAgACAAIAAgAEwARQBUACgAXABuACAAIAAgACAAIAAgACAAIAAgACAAIAAgACAAIAAgACAAIAAgACAAIABfAGMALAAgAEwARQBGAFQAKABGAE4ALgBTAEkARgBUAF8ARgBPAFIAXwBDAEgAQQBSAFMAKABDAG8AbQBwAG8AbgBlAG4AdAAsACAAXAAiAFkAUQBMAFcARABIAE0AUwBcACIAKQApACwAXABuACAAIAAgACAAIAAgACAAIAAgACAAIAAgACAAIAAgACAAIAAgACAAIABJAEYAKABfAGMAIAA9ACAAXAAiAFwAIgAsACAAXAAiAEQAXAAiACwAIABfAGMAKQBcAG4AIAAgACAAIAAgACAAIAAgACAAIAAgACAAIAAgACAAIAApAFwAbgAgACAAIAAgACAAIAAgACAAIAAgACAAIAApAFwAbgAgACAAIAAgACAAIAAgACAAKQAsAFwAbgAgACAAIAAgACAAIAAgACAAXwBqAHUAbABpAGEAbgBDAGEAbABlAG4AZABhAHIALAAgAEYATgAuAEMATwBFAFIAQwBFACgASgB1AGwAaQBhAG4AQwBhAGwAZQBuAGQAYQByACkAIAA8AD4AIAAwACwAXABuACAAIAAgACAAIAAgACAAIABcAG4AIAAgACAAIAAgACAAIAAgAGYAbgBNAEoARABhAHQAZQBBAGQAZABpAHQAaQBvAG4ALAAgAEwAQQBNAEIARABBACgAXwBsAG8AYwBhAGwATQBKAEQAYQB0AGUALAAgAF8AYQBkAGQAVgBhAGwAdQBlACwAXABuACAAIAAgACAAIAAgACAAIAAgACAAIAAgAEkARgAoAEkAUwBFAFIAUgBPAFIAKABfAGwAbwBjAGEAbABNAEoARABhAHQAZQApACwAIABfAGwAbwBjAGEAbABNAEoARABhAHQAZQAgACoAIAB7ADEAfQAsAFwAbgAgACAAIAAgACAAIAAgACAAIAAgACAAIAAgACAAIAAgAEkARgAoAEkAUwBFAFIAUgBPAFIAKABfAGEAZABkAFYAYQBsAHUAZQApACwAIABfAGEAZABkAFYAYQBsAHUAZQAgACoAIAB7ADEAfQAsAFwAbgAgACAAIAAgACAAIAAgACAAIAAgACAAIAAgACAAIAAgACAAIAAgACAASQBGACgAXwBsAG8AYwBhAGwATQBKAEQAYQB0AGUAIAA9ACAAXAAiAFwAIgAsACAAXAAiAFwAIgAsAFwAbgAgACAAIAAgACAAIAAgACAAIAAgACAAIAAgACAAIAAgACAAIAAgACAAIAAgACAAIABJAEYAKABfAGEAZABkAFYAYQBsAHUAZQAgAD0AIABcACIAXAAiACwAIABfAGwAbwBjAGEAbABNAEoARABhAHQAZQAsAFwAbgAgACAAIAAgACAAIAAgACAAIAAgACAAIAAgACAAIAAgACAAIAAgACAAIAAgACAAIAAgACAAIAAgAEkARgAoAE4ATwBUACgASQBTAE4AVQBNAEIARQBSACgAXwBsAG8AYwBhAGwATQBKAEQAYQB0AGUAKQApACwAIAB7ACMAVgBBAEwAVQBFACEAfQAsAFwAbgAgACAAIAAgACAAIAAgACAAIAAgACAAIAAgACAAIAAgACAAIAAgACAAIAAgACAAIAAgACAAIAAgACAAIAAgACAASQBGACgATgBPAFQAKABJAFMATgBVAE0AQgBFAFIAKABfAGEAZABkAFYAYQBsAHUAZQApACkALAAgAHsAIwBWAEEATABVAEUAIQB9ACwAXABuACAAIAAgACAAIAAgACAAIAAgACAAIAAgACAAIAAgACAAIAAgACAAIAAgACAAIAAgACAAIAAgACAAIAAgACAAIAAgACAAIAAgAEkARgAoAF8AYwBvAG0AcABvAG4AZQBuAHQAIAA9ACAAXAAiAFcAXAAiACwAIABfAGwAbwBjAGEAbABNAEoARABhAHQAZQAgACsAIABSAE8AVQBOAEQAKABfAGEAZABkAFYAYQBsAHUAZQAgACoAIAA3ACwAIAAwACkALABcAG4AIAAgACAAIAAgACAAIAAgACAAIAAgACAAIAAgACAAIAAgACAAIAAgACAAIAAgACAAIAAgACAAIAAgACAAIAAgACAAIAAgACAAIAAgACAAIABJAEYAKABfAGMAbwBtAHAAbwBuAGUAbgB0ACAAPQAgAFwAIgBEAFwAIgAsACAAXwBsAG8AYwBhAGwATQBKAEQAYQB0AGUAIAArACAAXwBhAGQAZABWAGEAbAB1AGUALABcAG4AIAAgACAAIAAgACAAIAAgACAAIAAgACAAIAAgACAAIAAgACAAIAAgACAAIAAgACAAIAAgACAAIAAgACAAIAAgACAAIAAgACAAIAAgACAAIAAgACAAIAAgAEkARgAoAF8AYwBvAG0AcABvAG4AZQBuAHQAIAA9ACAAXAAiAEgAXAAiACwAIABfAGwAbwBjAGEAbABNAEoARABhAHQAZQAgACsAIAAoAF8AYQBkAGQAVgBhAGwAdQBlACAALwAgADIANAApACwAXABuACAAIAAgACAAIAAgACAAIAAgACAAIAAgACAAIAAgACAAIAAgACAAIAAgACAAIAAgACAAIAAgACAAIAAgACAAIAAgACAAIAAgACAAIAAgACAAIAAgACAAIAAgACAAIAAgAEkARgAoAF8AYwBvAG0AcABvAG4AZQBuAHQAIAA9ACAAXAAiAE0AXAAiACwAIABfAGwAbwBjAGEAbABNAEoARABhAHQAZQAgACsAIAAoAF8AYQBkAGQAVgBhAGwAdQBlACAALwAgADEANAA0ADAAKQAsAFwAbgAgACAAIAAgACAAIAAgACAAIAAgACAAIAAgACAAIAAgACAAIAAgACAAIAAgACAAIAAgACAAIAAgACAAIAAgACAAIAAgACAAIAAgACAAIAAgACAAIAAgACAAIAAgACAAIAAgACAAIAAgAEkARgAoAF8AYwBvAG0AcABvAG4AZQBuAHQAIAA9ACAAXAAiAFMAXAAiACwAIABfAGwAbwBjAGEAbABNAEoARABhAHQAZQAgACsAIAAoAF8AYQBkAGQAVgBhAGwAdQBlACAALwAgADgANgA0ADAAMAApACwAXABuACAAIAAgACAAIAAgACAAIA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CAAIAAgACAAIAAgACAAIABfAGEAdgBnAEQAYQB5AHMATQBvAG4AdABoACwAIABJAEYAKABfAGoAdQBsAGkAYQBuAEMAYQBsAGUAbgBkAGEAcgAsACAAMwAwAC4ANAAzADcANQAsACAAMwAwAC4ANAAzADYAOAA3ADUAKQAsAFwAbgAgACAAIAAgACAAIAAgACAAIAAgACAAIAAgACAAIAAgACAAIAAgACAAIAAgACAAIAAgACAAIAAgACAAIAAgACAAIAAgACAAIAAgACAAIAAgACAAIAAgACAAIAAgACAAIAAgACAAIAAgACAAIAAgACAAIAAgACAAIABfAGQAZQBjAEEAZABkAE0AbwBuAHQAaABzACwAIABfAGEAZABkAFYAYQBsAHUAZQAgACoAIABTAFcASQBUAEMASAAoAF8AYwBvAG0AcABvAG4AZQBuAHQALABcAG4AIAAgACAAIAAgACAAIAAgACAAIAAgACAAIAAgACAAIAAgACAAIAAgACAAIAAgACAAIAAgACAAIAAgACAAIAAgACAAIAAgACAAIAAgACAAIAAgACAAIAAgACAAIAAgACAAIAAgACAAIAAgACAAIAAgACAAIAAgACAAIAAgACAAIABcACIAWQBcACIALAAgADEAMgAsAFwAbgAgACAAIAAgACAAIAAgACAAIAAgACAAIAAgACAAIAAgACAAIAAgACAAIAAgACAAIAAgACAAIAAgACAAIAAgACAAIAAgACAAIAAgACAAIAAgACAAIAAgACAAIAAgACAAIAAgACAAIAAgACAAIAAgACAAIAAgACAAIAAgACAAIAAgAFwAIgBRAFwAIgAsACAAMwAsAFwAbgAgACAAIAAgACAAIAAgACAAIAAgACAAIAAgACAAIAAgACAAIAAgACAAIAAgACAAIAAgACAAIAAgACAAIAAgACAAIAAgACAAIAAgACAAIAAgACAAIAAgACAAIAAgACAAIAAgACAAIAAgACAAIAAgACAAIAAgACAAIAAgACAAIAAgAFwAIgBMAFwAIgAsACAAMQBcAG4AIAAgACAAIAAgACAAIAAgACAAIAAgACAAIAAgACAAIAAgACAAIAAgACAAIAAgACAAIAAgACAAIAAgACAAIAAgACAAIAAgACAAIAAgACAAIAAgACAAIAAgACAAIAAgACAAIAAgACAAIAAgACAAIAAgACAAIAAgACAAKQAsAFwAbgAgACAAIAAgACAAIAAgACAAIAAgACAAIAAgACAAIAAgACAAIAAgACAAIAAgACAAIAAgACAAIAAgACAAIAAgACAAIAAgACAAIAAgACAAIAAgACAAIAAgACAAIAAgACAAIAAgACAAIAAgACAAIAAgACAAIAAgACAAIABfAGkAbgB0AEEAZABkAE0AbwBuAHQAaABzACwAIABJAE4AVAAoAF8AZABlAGMAQQBkAGQATQBvAG4AdABoAHMAKQAsAFwAbgAgACAAIAAgACAAIAAgACAAIAAgACAAIAAgACAAIAAgACAAIAAgACAAIAAgACAAIAAgACAAIAAgACAAIAAgACAAIAAgACAAIAAgACAAIAAgACAAIAAgACAAIAAgACAAIAAgACAAIAAgACAAIAAgACAAIAAgACAAIABfAHAAYQByAHQAaQBhAGwATQBvAG4AdABoAHMALAAgAE0ATwBEACgAXwBkAGUAYwBBAGQAZABNAG8AbgB0AGgAcwAsACAAMQApACwAXABuACAAIAAgACAAIAAgACAAIAAgACAAIAAgACAAIAAgACAAIAAgACAAIAAgACAAIAAgACAAIAAgACAAIAAgACAAIAAgACAAIAAgACAAIAAgACAAIAAgACAAIAAgACAAIAAgACAAIAAgACAAIAAgACAAIAAgACAAIAAgAF8AbABvAGMAYQBsAEQAYQB0AGUAXwBZAE0ARABUACwAIABDAEgAUgBPAE4ATwAuAE0ASgBEAEEAVABFAF8AVABPAF8AWQBNAEQAVAAoAF8AbABvAGMAYQBsAE0ASgBEAGEAdABlACwAIAAsACAALAAgACwAIABfAGoAdQBsAGkAYQBuAEMAYQBsAGUAbgBkAGEAcgApACwAXABuACAAIAAgACAAIAAgACAAIAAgACAAIAAgACAAIAAgACAAIAAgACAAIAAgACAAIAAgACAAIAAgACAAIAAgACAAIAAgACAAIAAgACAAIAAgACAAIAAgACAAIAAgACAAIAAgACAAIAAgACAAIAAgACAAIAAgACAAIAAgAF8AYQBkAGQAZQBkAEQAYQB0AGUAXwBZAE0ARABUACwAIABfAGwAbwBjAGEAbABEAGEAdABlAF8AWQBNAEQAVAAgACsAIABIAFMAVABBAEMASwAoAFwAbgAgACAAIAAgACAAIAAgACAAIAAgACAAIAAgACAAIAAgACAAIAAgACAAIAAgACAAIAAgACAAIAAgACAAIAAgACAAIAAgACAAIAAgACAAIAAgACAAIAAgACAAIAAgACAAIAAgACAAIAAgACAAIAAgACAAIAAgACAAIAAgACAAIAAgADAALABcAG4AIAAgACAAIAAgACAAIAAgACAAIAAgACAAIAAgACAAIAAgACAAIAAgACAAIAAgACAAIAAgACAAIAAgACAAIAAgACAAIAAgACAAIAAgACAAIAAgACAAIAAgACAAIAAgACAAIAAgACAAIAAgACAAIAAgACAAIAAgACAAIAAgACAAIABfAGkAbgB0AEEAZABkAE0AbwBuAHQAaABzACwAXABuACAAIAAgACAAIAAgACAAIAAgACAAIAAgACAAIAAgACAAIAAgACAAIAAgACAAIAAgACAAIAAgACAAIAAgACAAIAAgACAAIAAgACAAIAAgACAAIAAgACAAIAAgACAAIAAgACAAIAAgACAAIAAgACAAIAAgACAAIAAgACAAIAAgACAAUgBPAFUATgBEACgAXwBwAGEAcgB0AGkAYQBsAE0AbwBuAHQAaABzACAAKgAgAF8AYQB2AGcARABhAHkAcwBNAG8AbgB0AGgALAAgADAAKQAsAFwAbgAgACAAIAAgACAAIAAgACAAIAAgACAAIAAgACAAIAAgACAAIAAgACAAIAAgACAAIAAgACAAIAAgACAAIAAgACAAIAAgACAAIAAgACAAIAAgACAAIAAgACAAIAAgACAAIAAgACAAIAAgACAAIAAgACAAIAAgACAAIAAgACAAIAAgADAAXABuACAAIAAgACAAIAAgACAAIAAgACAAIAAgACAAIAAgACAAIAAgACAAIAAgACAAIAAgACAAIAAgACAAIAAgACAAIAAgACAAIAAgACAAIAAgACAAIAAgACAAIAAgACAAIAAgACAAIAAgACAAIAAgACAAIAAgACAAIAAgACkALABcAG4AIAAgACAAIAAgACAAIAAgACAAIAAgACAAIAAgACAAIAAgACAAIAAgACAAIAAgACAAIAAgACAAIAAgACAAIAAgACAAIAAgACAAIAAgACAAIAAgACAAIAAgACAAIAAgACAAIAAgACAAIAAgACAAIAAgACAAIAAgACAAXwByAGUAcwBvAGwAdgBlAF8AWQBNAEQAVAAsACAAQwBIAFIATwBOAE8ALgBSAEUAUwBPAEwAVgBFAF8AWQBNAEQAVAAoAF8AYQBkAGQAZQBkAEQAYQB0AGUAXwBZAE0ARABUACwAIABfAGoAdQBsAGkAYQBuAEMAYQBsAGUAbgBkAGEAcgApACwAXABuACAAIAAgACAAIAAgACAAIAAgACAAIAAgACAAIAAgACAAIAAgACAAIAAgACAAIAAgACAAIAAgACAAIAAgACAAIAAgACAAIAAgACAAIAAgACAAIAAgACAAIAAgACAAIAAgACAAIAAgACAAIAAgACAAIAAgACAAIAAgAEMASABSAE8ATgBPAC4ATQBPAEQASQBGAEkARQBEAF8ASgBVAEwASQBBAE4AXwBEAEEAVABFACgAXwByAGUAcwBvAGwAdgBlAF8AWQBNAEQAVAAsACAAXwBqAHUAbABpAGEAbgBDAGEAbABlAG4AZABhAHIAKQBcAG4AIAAgACAAIAAgACAAIAAgACAAIAAgACAAIAAgACAAIAAgACAAIAAgACAAIAAgACAAIAAgACAAIAAgACAAIAAgACAAIAAgACAAIAAgACAAIAAgACAAIAAgACAAIAAgACAAIAAgACAAIAAgACAAIAAgACkAXABuACAAIAAgACAAIAAgACAAIAAgACAAIAAgACAAIAAgACAAIAAgACAAIAAgACAAIAAgACAAIAAgACAAIAAgACAAIAAgACAAIAAgACAAIAAgACAAIAAgACAAIAAgACAAIAAgACAAIAAgACAAKQBcAG4AIAAgACAAIAAgACAAIAAgACAAIAAgACAAIAAgACAAIAAgACAAIAAgACAAIAAgACAAIAAgACAAIAAgACAAIAAgACAAIAAgACAAIAAgACAAIAAgACAAIAAgACAAIAAgACAAKQ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GwAbwBjAGEAbABNAEoARABhAHQAZQAsACAARgBOAC4ATgBVAEwATABJAEYAWQAoAEkATgBEAEUAWAAoAEwAbwBjAGEAbABNAEoARABhAHQAZQAsACAALAAgADEAKQApACwAXABuACAAIAAgACAAIAAgACAAIABfAGEAZABkAFYAYQBsAHUAZQAsACAARgBOAC4ATgBVAEwATABJAEYAWQAoAEkATgBEAEUAWAAoAEEAZABkAFYAYQBsAHUAZQAsACAALAAgADEAKQApACwAXABuACAAIAAgACAAIAAgACAAIABfAHIAbwB3AEMAbwB1AG4AdAAsACAAUgBPAFcAUwAoAF8AbABvAGMAYQBsAE0ASgBEAGEAdABlACkALABcAG4AIAAgACAAIAAgACAAIAAgAF8AYQBkAGQAQwBvAHUAbgB0ACwAIABSAE8AVwBTACgAXwBhAGQAZABWAGEAbAB1AGUAKQAsAFwAbgAgACAAIAAgACAAIAAgACAAXABuACAAIAAgACAAIAAgACAAIABJAEYAKABfAGEAZABkAEMAbwB1AG4AdAAgAD0AIAAxACwAXABuACAAIAAgACAAIAAgACAAIAAgACAAIAAgAEwARQBUACgAXABuACAAIAAgACAAIAAgACAAIAAgACAAIAAgACAAIAAgACAAXwBhAGQAZABTAGMAYQBsAGEAcgAsACAASQBOAEQARQBYACgAXwBhAGQAZABWAGEAbAB1AGUALAAgADEALAAgADEAKQAsAFwAbgAgACAAIAAgACAAIAAgACAAIAAgACAAIAAgACAAIAAgAF8AYgB5AE0ASgBEAGEAdABlACwAIABSAEUARABVAEMARQAoAFwAIgBcACIALAAgAFMARQBRAFUARQBOAEMARQAoAF8AcgBvAHcAQwBvAHUAbgB0ACkALABcAG4AIAAgACAAIAAgACAAIAAgACAAIAAgACAAIAAgACAAIAAgACAAIAAgAEwAQQBNAEIARABBACgAXwBhAGMAYwAsACAAXwBjAHUAcgByACwAXABuACAAIAAgACAAIAAgACAAIAAgACAAIAAgACAAIAAgACAAIAAgACAAIAAgACAAIAAgAFYAUwBUAEEAQwBLACgAXABuACAAIAAgACAAIAAgACAAIAAgACAAIAAgACAAIAAgACAAIAAgACAAIAAgACAAIAAgACAAIAAgACAAXwBhAGMAYwAsAFwAbgAgACAAIAAgACAAIAAgACAAIAAgACAAIAAgACAAIAAgACAAIAAgACAAIAAgACAAIAAgACAAIAAgAGYAbgBNAEoARABhAHQAZQBBAGQAZABpAHQAaQBvAG4AKABJAE4ARABFAFgAKABfAGwAbwBjAGEAbABNAEoARABhAHQAZQAsACAAXwBjAHUAcgByACwAIAAxACkALAAgAF8AYQBkAGQAUwBjAGEAbABhAHIAKQBcAG4AIAAgACAAIAAgACAAIAAgACAAIAAgACAAIAAgACAAIAAgACAAIAAgACAAIAAgACAAKQBcAG4AIAAgACAAIAAgACAAIAAgACAAIAAgACAAIAAgACAAIAAgACAAIAAgACkAXABuACAAIAAgACAAIAAgACAAIAAgACAAIAAgACAAIAAgACAAKQAsAFwAbgAgACAAIAAgACAAIAAgACAAIAAgACAAIAAgACAAIAAgAEQAUgBPAFAAKABfAGIAeQBNAEoARABhAHQAZQAsACAAMQApAFwAbgAgACAAIAAgACAAIAAgACAAIAAgACAAIAApACwAXABuACAAIAAgACAAIAAgACAAIAAgACAAIAAgAEwARQBUACgAXABuACAAIAAgACAAIAAgACAAIAAgACAAIAAgACAAIAAgACAAXwBiAHkAUgBvAHcALAAgAFIARQBEAFUAQwBFACgAXAAiAFwAIgAsACAAUwBFAFEAVQBFAE4AQwBFACgAXwByAG8AdwBDAG8AdQBuAHQAKQAsAFwAbgAgACAAIAAgACAAIAAgACAAIAAgACAAIAAgACAAIAAgACAAIAAgACAATABBAE0AQgBEAEEAKABfAGEAYwBjACwAIABfAGMAdQByAHIALABcAG4AIAAgACAAIAAgACAAIAAgACAAIAAgACAAIAAgACAAIAAgACAAIAAgACAAIAAgACAATABFAFQAKABcAG4AIAAgACAAIAAgACAAIAAgACAAIAAgACAAIAAgACAAIAAgACAAIAAgACAAIAAgACAAIAAgACAAIABfAGEAZABkAFYAYQBsAHUAZQAsACAASQBGACgAXwBjAHUAcgByACAAPAA9ACAAXwBhAGQAZABDAG8AdQBuAHQALABcAG4AIAAgACAAIAAgACAAIAAgACAAIAAgACAAIAAgACAAIAAgACAAIAAgACAAIAAgACAAIAAgACAAIAAgACAAIAAgACAASQBOAEQARQBYACgAXwBhAGQAZABWAGEAbAB1AGUALAAgAF8AYwB1AHIAcgAsACAAMQApACwAXABuACAAIAAgACAAIAAgACAAIAAgACAAIAAgACAAIAAgACAAIAAgACAAIAAgACAAIAAgACAAIAAgACAAIAAgACAAIAAgADAAXABuACAAIAAgACAAIAAgACAAIAAgACAAIAAgACAAIAAgACAAIAAgACAAIAAgACAAIAAgACAAIAAgACAAKQAsAFwAbgAgACAAIAAgACAAIAAgACAAIAAgACAAIAAgACAAIAAgACAAIAAgACAAIAAgACAAIAAgACAAIAAgAFYAUwBUAEEAQwBLACgAXABuACAAIAAgACAAIAAgACAAIAAgACAAIAAgACAAIAAgACAAIAAgACAAIAAgACAAIAAgACAAIAAgACAAIAAgACAAIABfAGEAYwBjACwAXABuACAAIAAgACAAIAAgACAAIAAgACAAIAAgACAAIAAgACAAIAAgACAAIAAgACAAIAAgACAAIAAgACAAIAAgACAAIABmAG4ATQBKAEQAYQB0AGUAQQBkAGQAaQB0AGkAbwBuACgASQBOAEQARQBYACgAXwBsAG8AYwBhAGwATQBKAEQAYQB0AGUALAAgAF8AYwB1AHIAcgAsACAAMQApACwAIABfAGEAZABkAFYAYQBsAHUAZQApAFwAbgAgACAAIAAgACAAIAAgACAAIAAgACAAIAAgACAAIAAgACAAIAAgACAAIAAgACAAIAAgACAAIAAgACkAXABuACAAIAAgACAAIAAgACAAIAAgACAAIAAgACAAIAAgACAAIAAgACAAIAAgACAAIAAgACkAXABuACAAIAAgACAAIAAgACAAIAAgACAAIAAgACAAIAAgACAAIAAgACAAIAApAFwAbgAgACAAIAAgACAAIAAgACAAIAAgACAAIAAgACAAIAAgACkALABcAG4AIAAgACAAIAAgACAAIAAgACAAIAAgACAAIAAgACAAIABEAFIATwBQACgAXwBiAHkAUgBvAHcALAAgADE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EAVABFAF8AUwBIAEkARgBUAF8AVABaAE8AXABuAFwAbgBUAHIAYQBuAHMAbABhAHQAZQBzACAAYQAgAE0AbwBkAGkAZgBpAGUAZAAgAEoAdQBsAGkAYQBuACAARABhAHQAZQAgAGYAcgBvAG0AIABvAG4AZQAgAHQAaQBtAGUAIAB6AG8AbgBlACAAbwBmAGYAcwBlAHQAIAB0AG8AIABhAG4AbwB0AGgAZQByAC4AXABuAFwAbgBBAHIAcgBhAHkAIABjAG8AbQBwAGEAdABpAGIAbABlADoAIABNAEoARABhAHQAZQ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NAEo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CAAIAAgACAAIAAgACAAIAAgACAAIAAgACAAIAB8ACAAZABlAGMAaQBtAGEAbAAgACAAIAAgACAAfAAgAE0AbwBkAGkAZgBpAGUAZAAgAEoAdQBsAGkAYQBuACAARABhAHQAZQBcAG4AUgBlAGYAZQByAGUAbgBjAGUAVABaAE8ATQBpAG4AdQB0AGUAcwAgAHwAIABkAGUAYwBpAG0AYQBsACAAIAAgACAAIAB8ACAAVABpAG0AZQAgAHoAbwBuAGUAIABvAGYAZgBzAGUAdAAgAHIAZQBmAGUAcgBlAG4AYwBlAGQAIABiAHkAIAB0AGgAZQAgAE0ASgBEAGEAdABlAFwAbgAgACAAIAAgACAAIAAgACAAIAAgACAAIAAgACAAIAAgACAAIAAgACAAfAAgAFsALQA5ADAAMAAuAC4AOQAwADAAXQAgAHwAIABbAC0AMQA1ADoAMAAwAC4ALgArADEANQA6ADAAMABdAFwAbgBUAHIAYQBuAHMAbABhAHQAZQBUAFoATwBNAGkAbgB1AHQAZQBzACAAfAAgAGQAZQBjAGkAbQBhAGwAIAAgACAAIAAgAHwAIABUAGkAbQBlACAAegBvAG4AZQAgAG8AZgBmAHMAZQB0ACAAdABvACAAdwBoAGkAYwBoACAAdABvACAAdAByAGEAbgBzAGwAYQB0AGUAIAB0AGgAZQAgAE0ASgBEAGEAdABlAC4AXABuACAAIAAgACAAIAAgACAAIAAgACAAIAAgACAAIAAgACAAIAAgACAAIAB8ACAAWwAtADkAMAAwAC4ALgA5ADAAMABdACAAfAAgAFsALQAxADUAOgAwADAALgAuACsAMQA1ADoAMAAwAF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SgBEAEEAVABFAF8AUwBIAEkARgBUAF8AVABaAE8AIAA9ACAATABBAE0AQgBEAEEAKABNAEoARABhAHQAZQAsACAAUgBlAGYAZQByAGUAbgBjAGUAVABaAE8ATQBpAG4AdQB0AGUAcwAsACAAVAByAGEAbgBzAGwAYQB0AGUAVABaAE8ATQBpAG4AdQB0AGUAcwAsAFwAbgAgACAAIAAgAEwARQBUACgAXABuACAAIAAgACAAIAAgACAAIABfAE0ASgBEAGEAdABlACwAIABDAEgATwBPAFMARQBDAE8ATABTACgARgBOAC4ATgBVAEwATABJAEYAWQAoAE0ASgBEAGEAdABlACkALAAgADEAKQAsAFwAbgAgACAAIAAgACAAIAAgACAAXwByAGUAZgBUAFoATwAsACAAQwBIAE8ATwBTAEUAQwBPAEwAUwAoAEYATgAuAE4AVQBMAEwASQBGAFkAKABSAGUAZgBlAHIAZQBuAGMAZQBUAFoATwBNAGkAbgB1AHQAZQBzACkALAAgADEAKQAsAFwAbgAgACAAIAAgACAAIAAgACAAXwB0AHIAYQBuAHMAVABaAE8ALAAgAEMASABPAE8AUwBFAEMATwBMAFMAKABGAE4ALgBOAFUATABMAEkARgBZACgAVAByAGEAbgBzAGwAYQB0AGUAVABaAE8ATQBpAG4AdQB0AGUAcwApACwAIAAxACkALABcAG4AXABuACAAIAAgACAAIAAgACAAIABfAHIAbwB3AHMATQBKAEQAYQB0AGUALAAgAFIATwBXAFMAKABfAE0ASgBEAGEAdABlACkALABcAG4AIAAgACAAIAAgACAAIAAgAF8AcgBvAHcAcwBSAGUAZgBUAFoATwAsACAAUgBPAFcAUwAoAF8AcgBlAGYAVABaAE8AKQAsAFwAbgAgACAAIAAgACAAIAAgACAAXwByAG8AdwBzAFQAcgBhAG4AcwBUAFoATwAsACAAUgBPAFcAUwAoAF8AdAByAGEAbgBzAFQAWgBPACkALABcAG4AIAAgACAAIAAgACAAIAAgAFwAbgAgACAAIAAgACAAIAAgACAAXwByAG8AdwBDAG8AdQBuAHQALAAgAE0AQQBYACgAXwByAG8AdwBzAE0ASgBEAGEAdABlACwAIABfAHIAbwB3AHMAUgBlAGYAVABaAE8ALAAgAF8AcgBvAHcAcwBUAHIAYQBuAHMAVABaAE8AKQAsAFwAbgAgACAAIAAgACAAIAAgACAASQBGACgAXwByAG8AdwBDAG8AdQBuAHQAIAA9ACAAMQAsACAAXwBNAEoARABBAFQARQBfAFMASABJAEYAVABfAFQAWgBPACgAXwBNAEoARABhAHQAZQAsACAAXwByAGUAZgBUAFoATwAsACAAXwB0AHIAYQBuAHMAVABaAE8AKQAsAFwAbgAgACAAIAAgACAAIAAgACAAIAAgACAAIABMAEUAVAAoAFwAbgAgACAAIAAgACAAIAAgACAAIAAgACAAIAAgACAAIAAgAF8AbgBNAEoARABhAHQAZQAsACAASQBGACgAXwByAG8AdwBzAE0ASgBEAGEAdABlACAAPQAgADEALAAgAEUAWABQAEEATgBEACgAXwBNAEoARABhAHQAZQAsACAAXwByAG8AdwBDAG8AdQBuAHQALAAsACAASQBOAEQARQBYACgAXwBNAEoARABhAHQAZQAsACAAMQAsACAAMQApACkALAAgAF8ATQBKAEQAYQB0AGUAKQAsAFwAbgAgACAAIAAgACAAIAAgACAAIAAgACAAIAAgACAAIAAgAF8AbgBSAGUAZgBUAFoATwAsACAASQBGACgAXwByAG8AdwBzAFIAZQBmAFQAWgBPACAAPQAgADEALAAgAEUAWABQAEEATgBEACgAXwByAGUAZgBUAFoATwAsACAAXwByAG8AdwBDAG8AdQBuAHQALAAsACAASQBOAEQARQBYACgAXwByAGUAZgBUAFoATwAsACAAMQAsACAAMQApACkALAAgAF8AcgBlAGYAVABaAE8AKQAsAFwAbgAgACAAIAAgACAAIAAgACAAIAAgACAAIAAgACAAIAAgAF8AbgBUAHIAYQBuAHMAVABaAE8ALAAgAEkARgAoAF8AcgBvAHcAcwBUAHIAYQBuAHMAVABaAE8AIAA9ACAAMQAsACAARQBYAFAAQQBOAEQAKABfAHQAcgBhAG4AcwBUAFoATwAsACAAXwByAG8AdwBDAG8AdQBuAHQALAAgADEALAAgAEkATgBEAEUAWAAoAF8AdAByAGEAbgBzAFQAWgBPACwAIAAxACwAIAAxACkAKQAsACAAXwB0AHIAYQBuAHMAVABaAE8AKQAsAFwAbgAgACAAIAAgACAAIAAgACAAIAAgACAAIAAgACAAIAAgAFwAbgAgACAAIAAgACAAIAAgACAAIAAgACAAIAAgACAAIAAgAF8AYgB5AFIAbwB3ACwAIABSAEUARABVAEMARQAoAFwAIgBcACIALAAgAFMARQBRAFUARQBOAEMARQAoAF8AcgBvAHcAQwBvAHUAbgB0ACkALABcAG4AIAAgACAAIAAgACAAIAAgACAAIAAgACAAIAAgACAAIAAgACAAIAAgAEwAQQBNAEIARABBACgAXwBhAGMAYwAsACAAXwBpAGQAeAAsAFwAbgAgACAAIAAgACAAIAAgACAAIAAgACAAIAAgACAAIAAgACAAIAAgACAAIAAgACAAIABWAFMAVABBAEMASwAoAFwAbgAgACAAIAAgACAAIAAgACAAIAAgACAAIAAgACAAIAAgACAAIAAgACAAIAAgACAAIAAgACAAIAAgAF8AYQBjAGMALABcAG4AIAAgACAAIAAgACAAIAAgACAAIAAgACAAIAAgACAAIAAgACAAIAAgACAAIAAgACAAIAAgACAAIABfAE0ASgBEAEEAVABFAF8AUwBIAEkARgBUAF8AVABaAE8AKABcAG4AIAAgACAAIAAgACAAIAAgACAAIAAgACAAIAAgACAAIAAgACAAIAAgACAAIAAgACAAIAAgACAAIAAgACAAIAAgAEMASABPAE8AUwBFAFIATwBXAFMAKABfAG4ATQBKAEQAYQB0AGUALAAgAF8AaQBkAHgAKQAsAFwAbgAgACAAIAAgACAAIAAgACAAIAAgACAAIAAgACAAIAAgACAAIAAgACAAIAAgACAAIAAgACAAIAAgACAAIAAgACAAQwBIAE8ATwBTAEUAUgBPAFcAUwAoAF8AbgBSAGUAZgBUAFoATwAsACAAXwBpAGQAeAApACwAXABuACAAIAAgACAAIAAgACAAIAAgACAAIAAgACAAIAAgACAAIAAgACAAIAAgACAAIAAgACAAIAAgACAAIAAgACAAIABDAEgATwBPAFMARQBSAE8AVwBTACgAXwBuAFQAcgBhAG4AcwBUAFoATwAsACAAXwBpAGQAeAApAFwAbgAgACAAIAAgACAAIAAgACAAIAAgACAAIAAgACAAIAAgACAAIAAgACAAIAAgACAAIAAgACAAIAAgACkAXABuACAAIAAgACAAIAAgACAAIAAgACAAIAAgACAAIAAgACAAIAAgACAAIAAgACAAIAAgACkAXABuACAAIAAgACAAIAAgACAAIAAgACAAIAAgACAAIAAgACAAIAAgACAAIAApAFwAbgAgACAAIAAgACAAIAAgACAAIAAgACAAIAAgACAAIAAgACkALABcAG4AIAAgACAAIAAgACAAIAAgACAAIAAgACAAIAAgACAAIABEAFIATwBQACgAXwBiAHkAUgBvAHcALAAgADEAKQBcAG4AIAAgACAAIAAgACAAIAAgACAAIAAgACAAKQBcAG4AIAAgACAAIAAgACAAIAAgACkAXABuACAAIAAgACAAKQBcAG4AKQA7AFwAbgBcAG4AXwBNAEoARABBAFQARQBfAFMASABJAEYAVABfAFQAWgBPACAAPQAgAEwAQQBNAEIARABBACgATQBKAEQAYQB0AGUALAAgAFIAZQBmAGUAcgBlAG4AYwBlAFQAWgBPAE0AaQBuAHUAdABlAHMALAAgAFQAcgBhAG4AcwBsAGEAdABlAFQAWgBPAE0AaQBuAHUAdABlAHMALABcAG4AIAAgACAAIABJAEYAKABJAFMARQBSAFIATwBSACgATQBKAEQAYQB0AGUAKQAsACAATQBKAEQAYQB0AGUAIAAqACAAewAxAH0ALABcAG4AIAAgACAAIAAgACAAIAAgAEkARgAoAE0ASgBEAGEAdABlACAAPQAgAFwAIgBcACIALAAgAFwAIgBcACIALABcAG4AIAAgACAAIAAgACAAIAAgACAAIAAgACAASQBGACgATgBPAFQAKABJAFMATgBVAE0AQgBFAFIAKABNAEoARABhAHQAZQApACkALAAgAHsAIwBWAEEATABVAEUAIQB9ACwAXABuACAAIAAgACAAIAAgACAAIAAgACAAIAAgACAAIAAgACAATABFAFQAKABcAG4AIAAgACAAIAAgACAAIAAgACAAIAAgACAAIAAgACAAIAAgACAAIAAgAF8AZABpAGYAZgBlAHIAZQBuAGMAZQAsACAAKABOACgAVAByAGEAbgBzAGwAYQB0AGUAVABaAE8ATQBpAG4AdQB0AGUAcwApACAALQAgAE4AKABSAGUAZgBlAHIAZQBuAGMAZQBUAFoATwBNAGkAbgB1AHQAZQBzACkAKQAgAC8AIAAxADQANAAwACwAXABuACAAIAAgACAAIAAgACAAIAAgACAAIAAgACAAIAAgACAAIAAgACAAIABNAEoARABhAHQAZQAgACsAIABfAGQAaQBmAGYAZQByAGUAbgBjAGUAXABuACAAIAAgACAAIAAgACAAIAAgACAAIAAgACAAIAAgACAAKQBcAG4AIAAgACAAIAAgACAAIAAgACAAIAAgACAAKQBcAG4AIAAgACAAIAAgACAAIAAgACkAXABuACAAIAAgACAAKQBcAG4AKQA7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RABBAFQARQAgAEEATgBEACAAVABJAE0ARQ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YAQQBMAEkARABBAFQARQBfAFkATQBEAFQAXABuAFwAbgBWAGEAbABpAGQAYQB0AGUAIABhACAAeQBlAGEAcgAsACAAbQBvAG4AdABoACwAIABkAGEAeQAgAGEAbgBkACAAdABpAG0AZQAgAHIAZQBwAHIAZQBzAGUAbgB0AGEAdABpAG8AbgAgAG8AZgAgAGEAIABkAGEAdABlACAAaQBuACAAdABoAGUAIABzAHAAZQBjAGkAZgBpAGUAZAAgAGMAYQBsAGUAbgBkAGEAcgAuAFwAbgBcAG4AQQByAHIAYQB5ACAAYwBvAG0AcABhAHQAaQBiAGwAZQA6ACAARABhAHQAZQBfAFkATQBEAF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BDAEUAXABuACAAMgAgAHwAIABpAG4AdABlAGcAZQByACAAWwAxAC4ALgAxADIAXQAgAHwAIABNAG8AbgB0AGgAXABuACAAMwAgAHwAIABpAG4AdABlAGcAZQByACAAWwAxAC4ALgAzADEAXQAgAHwAIABEAGEAeQBcAG4AIAA0ACAAfAAgAGQAZQBjAGkAbQBhAGwAIABbADAALgAuADEAXQAgACAAfAAgAFQAaQBtAGUAIABvAGYAIA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E0ARABUACAAIAAgACAAIAAgACAAIAB8ACAAYQByAHIAYQB5ACAAIAAgAEMAWwAxAC4ALgA0AF0AIAB8AFwAbgAgACAAIABZAGUAYQByAEMARQAgACAAIAAgACAAIAAgACAAfAAgAGkAbgB0AGUAZwBlAHIAIAAgACAAIAAgACAAIAAgACAAfAAgAFkAZQBhAHIAIABpAG4AIABDAG8AbQBtAG8AbgAgAEUAcgBhAC4AIABOAG8AdABlACAAdABoAGEAdAAgADEAIABCAEMAIAA9ACAAMAAgAEMARQAsACAAMgAgAEIAQwAgAD0AIAAtADEAIABDAEUALgAgAEMAYQBuACAAYgBlACAAZQBtAHAAdAB5AC4AXABuACAAIAAgAFsATQBvAG4AdABoAF0AIAAgACAAIAAgACAAIAB8ACAAaQBuAHQAZQBnAGUAcgAgAFsAMQAuAC4AMQAyAF0AIAB8ACAATQBvAG4AdABoACAAbwBmACAAeQBlAGEAcgAuACAAQwBhAG4AIABiAGUAIABlAG0AcAB0AHkALgBcAG4AIAAgACAAWwBEAGEAeQBdACAAIAAgACAAIAAgACAAIAAgAHwAIABkAGUAYwBpAG0AYQBsACAAWwAwAC4ALgAzADIAKQAgAHwAIABEAGEAeQAuACAAQwBhAG4AIABiAGUAIABlAG0AcAB0AHkALgBcAG4AIAAgACAAWwBUAGkAbQBlAE8AZgBEAGEAeQBdACAAIAAgAHwAIABkAGUAYwBpAG0AYQBsACAAWwAwAC4ALgAxAF0AIAAgAHwAIABUAGkAbQBlACAAbwBmACAAZABhAHkALgAgAEMAYQBuACAAYgBlACAAZQBtAHAAdAB5AC4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YAQQBMAEkARABBAFQARQBfAFkATQBEAFQAIAA9ACAATABBAE0AQgBEAEEAKABEAGEAdABlAF8AWQBNAEQAVAAsACAAWwBKAHUAbABpAGEAbgBDAGEAbABlAG4AZABhAHIAXQAsAFwAbgAgACAAIAAgAEwARQBUACgAXABuACAAIAAgACAAIAAgACAAIABfAGoAdQBsAGkAYQBuAEMAYQBsAGUAbgBkAGEAcgAsACAARgBOAC4AQwBPAEUAUgBDAEUAKABKAHUAbABpAGEAbgBDAGEAbABlAG4AZABhAHIAKQAgADwAPgAgADAALABcAG4AIAAgACAAIAAgACAAIAAgAFwAbgAgACAAIAAgACAAIAAgACAAZgBuAFYAYQBsAGkAZABhAHQAZQBEAGEAdABlAFQAaQBtAGUALAAgAEwAQQBNAEIARABBACgAXwBkAGEAdABlAF8AWQBNAEQAVAAsAFwAbgAgACAAIAAgACAAIAAgACAAIAAgACAAIABJAEYAKABDAE8ATABVAE0ATgBTACgAXwBkAGEAdABlAF8AWQBNAEQAVAApACAAPgAgADQALAAgAHsAIwBDAEEATABDACEALAAgACMAQwBBAEwAQwAhACwAIAAjAEMAQQBMAEMAIQAsACAAIwBDAEEATABDACEAfQAsAFwAbgAgACAAIAAgACAAIAAgACAAIAAgACAAIAAgACAAIAAgAEkARgAoAEEAUgBSAEEAWQBTAC4ASQBTAF8ARQBNAFAAVABZACgAXwBkAGEAdABlAF8AWQBNAEQAVAApACwAIAB7AFwAIgBcACIALAAgAFwAIgBcACIALAAgAFwAIgBcACIALAAgAFwAIgBcACIAfQAsAFwAbgAgACAAIAAgACAAIAAgACAAIAAgACAAIAAgACAAIAAgACAAIAAgACAATABFAFQAKABcAG4AIAAgACAAIAAgACAAIAAgACAAIAAgACAAIAAgACAAIAAgACAAIAAgACAAIAAgACAAXwBlAHgAcABhAG4AZABZAE0ARABUACwAIABFAFgAUABBAE4ARAAoAF8AZABhAHQAZQBfAFkATQBEAFQALAAgADEALAAgADQALAAgAFwAIgBcACIAKQAsAFwAbgAgACAAIAAgACAAIAAgACAAIAAgACAAIAAgACAAIAAgACAAIAAgACAAIAAgACAAIABfAFkATQAsACAAVABBAEsARQAoAF8AZQB4AHAAYQBuAGQAWQBNAEQAVAAsACAAMQAsACAAMgApACwAXABuACAAIAAgACAAIAAgACAAIAAgACAAIAAgACAAIAAgACAAIAAgACAAIAAgACAAIAAgAF8ARABUACwAIABDAEgAUgBPAE4ATwAuAFYAQQBMAEkARABBAFQARQBfAEQAVAAoAEQAUgBPAFAAKABfAGUAeABwAGEAbgBkAFkATQBEAFQALAAgACwAIAAyACkAKQAsAFwAbgAgACAAIAAgACAAIAAgACAAIAAgACAAIAAgACAAIAAgACAAIAAgACAAIAAgACAAIABfAHQAaQBtAGUALAAgAEMASABPAE8AUwBFAEMATwBMAFMAKABfAEQAVAAsACAAMgApACwAXABuACAAIAAgACAAIAAgACAAIAAgACAAIAAgACAAIAAgACAAIAAgACAAIAAgACAAIAAgAF8AZABhAHkALAAgAEkARgAoAEEAUgBSAEEAWQBTAC4ASQBTAF8ARQBNAFAAVABZACgAXwBEAFQAKQAsACAAXAAiAFwAIgAsAFwAbgAgACAAIAAgACAAIAAgACAAIAAgACAAIAAgACAAIAAgACAAIAAgACAAIAAgACAAIAAgACAAIAAgAEwARQBUACgAXABuACAAIAAgACAAIAAgACAAIAAgACAAIAAgACAAIAAgACAAIAAgACAAIAAgACAAIAAgACAAIAAgACAAIAAgACAAIABfAGQALAAgAEMASABPAE8AUwBFAEMATwBMAFMAKABfAEQAVAAsACAAMQApACwAXABuACAAIAAgACAAIAAgACAAIAAgACAAIAAgACAAIAAgACAAIAAgACAAIAAgACAAIAAgACAAIAAgACAAIAAgACAAIABJAEYAKABOAE8AVAAoAEYATgAuAEkAUwBfAEUATQBQAFQAWQAoAF8AZAApACkALAAgAF8AZAAsAFwAbgAgACAAIAAgACAAIAAgACAAIAAgACAAIAAgACAAIAAgACAAIAAgACAAIAAgACAAIAAgACAAIAAgACAAIAAgACAAIAAgACAAIABJAEYAKABBAFIAUgBBAFkAUwAuAEkAUwBfAEUATQBQAFQAWQAoAF8AWQBNACkALAAgAFwAIgBcACIALAAgAHsAIwBWAEEATABVAEUAIQB9ACkAXABuACAAIAAgACAAIAAgACAAIAAgACAAIAAgACAAIAAgACAAIAAgACAAIAAgACAAIAAgACAAIAAgACAAIAAgACAAIAApAFwAbgAgACAAIAAgACAAIAAgACAAIAAgACAAIAAgACAAIAAgACAAIAAgACAAIAAgACAAIAAgACAAIAAgACkAXABuACAAIAAgACAAIAAgACAAIAAgACAAIAAgACAAIAAgACAAIAAgACAAIAAgACAAIAAgACkALABcAG4AIAAgACAAIAAgACAAIAAgACAAIAAgACAAIAAgACAAIAAgACAAIAAgACAAIAAgACAAXwBZAE0ARAAsACAASABTAFQAQQBDAEsAKABfAFkATQAsACAAXwBkAGEAeQApACwAXABuACAAIAAgACAAIAAgACAAIAAgACAAIAAgACAAIAAgACAAIAAgACAAIAAgACAAIAAgAF8AdgBhAGwAaQBkAGEAdABlAFkATQBEACwAIABDAEgAUgBPAE4ATwAuAFYAQQBMAEkARABBAFQARQBfAEMAQQBMAEUATgBEAEEAUgBfAEQAQQBUAEUAKABfAFkATQBEACwAIABfAGoAdQBsAGkAYQBuAEMAYQBsAGUAbgBkAGEAcgApACwAXABuACAAIAAgACAAIAAgACAAIAAgACAAIAAgACAAIAAgACAAIAAgACAAIAAgACAAIAAgAEgAUwBUAEEAQwBLACgAXwB2AGEAbABpAGQAYQB0AGUAWQBNAEQALAAgAF8AdABpAG0AZQApAFwAbgAgACAAIAAgACAAIAAgACAAIAAgACAAIAAgACAAIAAgACAAIAAgACAAKQBcAG4AIAAgACAAIAAgACAAIAAgACAAIAAgACAAIAAgACAAIAApAFwAbgAgACAAIAAgACAAIAAgACAAIAAgACAAIAApAFwAbgAgACAAIAAgACAAIAAgACAAKQAsAFwAbgBcAG4AIAAgACAAIAAgACAAIAAgAF8AZABhAHQAZQBfAFkATQBEAFQALAAgAEYATgAuAE4AVQBMAEwASQBGAFkAKABEAGEAdABlAF8AWQBNAEQAVAApACwAXABuACAAIAAgACAAIAAgACAAIABfAHIAbwB3AEMAbwB1AG4AdAAsACAAUgBPAFcAUwAoAF8AZABhAHQAZQBfAFkATQBEAFQAKQAsAFwAbgAgACAAIAAgACAAIAAgACAAXwBiAHkAUgBvAHcALAAgAFIARQBEAFUAQwBFACgAXAAiAFwAIg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VgBhAGwAaQBkAGEAdABlAEQAYQB0AGUAVABpAG0AZQAoAEkATgBEAEUAWAAoAF8AZABhAHQAZQBfAFkATQBEAFQALAAgAF8AYwB1AHIAcgAsACkAKQBcAG4AIAAgACAAIAAgACAAIAAgACAAIAAgACAAIAAgACAAIAApAFwAbgAgACAAIAAgACAAIAAgACAAIAAgACAAIAApAFwAbgAgACAAIAAgACAAIAAgACAAKQAs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FYAQQBMAEkARABfAFkATQBEAFQAXABuAFwAbgBUAGUAcwB0AHMAIABpAGYAIABhACAAeQBlAGEAcgAsACAAbQBvAG4AdABoACwAIABkAGEAeQAgAGEAbgBkACAAdABpAG0AZQAgAHIAZQBwAHIAZQBzAGUAbgB0AGEAdABpAG8AbgAgAG8AZgAgAGEAIABkAGEAdABlACAAaQBzACAAdgBhAGwAaQBkACAAZgBvAHIAIAB0AGgAZQAgAHMAcABlAGMAaQBmAGkAZQBkACAAYwBhAGwAZQBuAGQAYQByAC4AXABuAFwAbgBBAHIAcgBhAHkAIABjAG8AbQBwAGEAdABpAGIAbABlADoAIABEAGEAdABlAF8AWQBNAEQAVA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E0ARABUACAAIAAgACAAIAAgACAAIAB8ACAAYQByAHIAYQB5ACAAIAAgAEMAWwAxAC4ALgA0AF0AIAB8AFwAbgAgACAAIABZAGUAYQByAEMARQAgACAAIAAgACAAIAAgACAAfAAgAGkAbgB0AGUAZwBlAHIAIAAgACAAIAAgACAAIAAgACAAfAAgAFkAZQBhAHIAIABpAG4AIABDAG8AbQBtAG8AbgAgAEUAcgBhAC4AIABOAG8AdABlACAAdABoAGEAdAAgADEAIABCAEMAIAA9ACAAMAAgAEMARQAsACAAMgAgAEIAQwAgAD0AIAAtADEAIABDAEUALgAgAEMAYQBuACAAYgBlACAAZQBtAHAAdAB5AC4AXABuACAAIAAgAFsATQBvAG4AdABoAF0AIAAgACAAIAAgACAAIAB8ACAAaQBuAHQAZQBnAGUAcgAgAFsAMQAuAC4AMQAyAF0AIAB8ACAATQBvAG4AdABoACAAbwBmACAAeQBlAGEAcgAuACAAQwBhAG4AIABiAGUAIABlAG0AcAB0AHkALgBcAG4AIAAgACAAWwBEAGEAeQBdACAAIAAgACAAIAAgACAAIAAgAHwAIABkAGUAYwBpAG0AYQBsACAAWwAwAC4ALgAzADIAKQAgAHwAIABEAGEAeQAuACAAQwBhAG4AIABiAGUAIABlAG0AcAB0AHkALgBcAG4AIAAgACAAWwBUAGkAbQBlAE8AZgBEAGEAeQBdACAAIAAgAHwAIABkAGUAYwBpAG0AYQBsACAAWwAwAC4ALgAxAF0AIAAgAHwAIABUAGkAbQBlACAAbwBmACAAZABhAHkALgAgAEMAYQBuACAAYgBlACAAZQBtAHAAdAB5AC4AXABuAFsAQQBsAGwAbwB3AFAAYQByAHQAaQBhAGwAXQAgACAAIAB8ACAAcwB3AGkAdABjAGgAIAAgACAAIAAgACAAIAAgACAAIAB8ACAAQQBjAGMAZQBwAHQAIABwAGEAcgB0AGkAYQBsAGwAeQAgAGUAeABwAHIAZQBzAHMAZQBkACAAZABhAHQAZQAuACAARABlAGYAYQB1AGwAdAAgAHQAZQBzAHQAcwAgAGYAbwByACAAYQAgAGYAdQBsAGwAeQAgAGUAeABwAHIAZQBzAHMAZQBkACAAZABhAHQAZQAu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WAEEATABJAEQAXwBZAE0ARABUACAAPQAgAEwAQQBNAEIARABBACgARABhAHQAZQBfAFkATQBEAFQALAAgAFsAQQBsAGwAbwB3AFAAYQByAHQAaQBhAGwAXQAsACAAWwBKAHUAbABpAGEAbgBDAGEAbABlAG4AZABhAHIAXQAsAFwAbgAgACAAIAAgAEwARQBUACgAXABuACAAIAAgACAAIAAgACAAIABfAGQAYQB0AGUAXwBZAE0ARABUACwAIABGAE4ALgBOAFUATABMAEkARgBZACgARABhAHQAZQBfAFkATQBEAFQAKQAsAFwAbgAgACAAIAAgACAAIAAgACAAXwBhAGwAbABvAHcAUABhAHIAdABpAGEAbAAsACAARgBOAC4AQwBPAEUAUgBDAEUAKABBAGwAbABvAHcAUABhAHIAdABpAGEAbAApACAAPAA+ACAAMAAsAFwAbgAgACAAIAAgACAAIAAgACAAXwBqAHUAbABpAGEAbgBDAGEAbABlAG4AZABhAHIALAAgAEYATgAuAEMATwBFAFIAQwBFACgASgB1AGwAaQBhAG4AQwBhAGwAZQBuAGQAYQByACkAIAA8AD4AIAAwACwAXABuACAAIAAgACAAIAAgACAAIABcAG4AIAAgACAAIAAgACAAIAAgAEIAWQBSAE8AVwAoAF8AZABhAHQAZQBfAFkATQBEAFQALABcAG4AIAAgACAAIAAgACAAIAAgACAAIAAgACAATABBAE0AQgBEAEEAKABfAHIAbwB3ACwAXABuACAAIAAgACAAIAAgACAAIAAgACAAIAAgACAAIAAgACAASQBGACgAQQBSAFIAQQBZAFMALgBJAFMAXwBFAE0AUABUAFkAKABfAHIAbwB3ACkALAAgAEYAQQBMAFMARQAsAFwAbgAgACAAIAAgACAAIAAgACAAIAAgACAAIAAgACAAIAAgACAAIAAgACAATABFAFQAKABcAG4AIAAgACAAIAAgACAAIAAgACAAIAAgACAAIAAgACAAIAAgACAAIAAgACAAIAAgACAAXwB2AGEAbABpAGQAYQB0AGUAWQBNAEQAVAAsACAAQwBIAFIATwBOAE8ALgBWAEEATABJAEQAQQBUAEUAXwBZAE0ARABUACgAXwByAG8AdwAsACAAXwBqAHUAbABpAGEAbgBDAGEAbABlAG4AZABhAHIAKQAsAFwAbgAgACAAIAAgACAAIAAgACAAIAAgACAAIAAgACAAIAAgACAAIAAgACAAIAAgACAAIABJAEYAKABfAGEAbABsAG8AdwBQAGEAcgB0AGkAYQBsACwAXABuACAAIAAgACAAIAAgACAAIAAgACAAIAAgACAAIAAgACAAIAAgACAAIAAgACAAIAAgACAAIAAgACAATgBPAFQAKABBAFIAUgBBAFkAUwAuAEgAQQBTAF8ARQBSAFIATwBSACgAXwB2AGEAbABpAGQAYQB0AGUAWQBNAEQAVAApACkALABcAG4AIAAgACAAIAAgACAAIAAgACAAIAAgACAAIAAgACAAIAAgACAAIAAgACAAIAAgACAAIAAgACAAIABBAFIAUgBBAFkAUwAuAEkAUwBfAE4AVQBNAEUAUgBJAEMAKABfAHYAYQBsAGkAZABhAHQAZQBZAE0ARABU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SAEUAUwBPAEwAVgBFAF8AWQBNAEQAVABcAG4AXABuAFIAZQBzAG8AbAB2AGUAcwAgAGEAIABkAGEAdABlACAAYQBuAGQAIAB0AGkAbQBlACAAdwBoAGUAcgBlACAAYwBvAG0AcABvAG4AZQBuAHQAcwAgAG0AYQB5ACAAZQB4AGMAZQBlAGQAIAB0AGgAZQBpAHIAIABtAG8AZAB1AGwAdQBzAC4AXABuAFwAbgBBAHIAcgBhAHkAIABjAG8AbQBwAGEAdABpAGIAbABlADoAIABEAGEAdABlAF8AWQBNAEQAVAAgAGEAcwAgAGMAbwBsAHUAbQBuAFwAbgBcAG4ATwB1AHQAcAB1AHQAIABDAFsANABd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AgAGkAbgAgAEMAbwBtAG0AbwBuACAARQByAGEALgAgAE4AbwB0AGUAIAB0AGgAYQB0ACAAMQAgAEIAQwAgAD0AIAAwACAAQwBFACwAIAAyACAAQgBDACAAPQAgAC0AMQAgAEMARQBcAG4AIAAyACAAfAAgAGkAbgB0AGUAZwBlAHIAIABbADEALgAuADEAMgBdACAAfAAgAE0AbwBuAHQAaABcAG4AIAAzACAAfAAgAGkAbgB0AGUAZwBlAHIAIABbADEALgAuADMAMQBdACAAfAAgAEQAYQB5ACAAbwBmACAAbQBvAG4AdABoAFwAbgAgADQAIAB8ACAAZABlAGMAaQBtAGEAbAAgAFsAMAAuAC4AMQApACAAIAB8ACAAVABpAG0AZQAgAG8AZgAg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fAFkATQBEAFQAIAAgACAAIAAgACAAIAAgACAAIAB8ACAAYQByAHIAYQB5ACAAQwBbADEALgAuADQAXQAgAHwAXABuACAAIAAgAFkAZQBhAHIAQwBFACAAIAAgACAAIAAgACAAIAAgACAAfAAgAGkAbgB0AGUAZwBlAHIAIAAgACAAIAAgACAAIAB8ACAAWQBlAGEAcgAgAGkAbgAgAEMAbwBtAG0AbwBuACAARQByAGEALgAgAE4AbwB0AGUAIAB0AGgAYQB0ACAAMQAgAEIAQwAgAD0AIAAwACAAQwBFACwAIAAyACAAQgBDACAAPQAgAC0AMQAgAEMARQBcAG4AIAAgACAAWwBNAG8AbgB0AGgAXQAgACAAIAAgACAAIAAgACAAIAB8ACAAaQBuAHQAZQBnAGUAcgAgACAAIAAgACAAIAAgAHwAIABNAG8AbgB0AGgAIABvAGYAIAB5AGUAYQByAC4AIABDAGEAbgAgAGIAZQAgAGUAbQBwAHQAeQAuAFwAbgAgACAAIABbAEQAYQB5AF0AIAAgACAAIAAgACAAIAAgACAAIAAgAHwAIABkAGUAYwBpAG0AYQBsACAAIAAgACAAIAAgACAAfAAgAEQAYQB5AC4AIABDAGEAbgAgAGIAZQAgAGUAbQBwAHQAeQAuAFwAbgAgACAAIABbAFQAaQBtAGUAXQAgACAAIAAgACAAIAAgACAAIAAgAHwAIABkAGUAYwBpAG0AYQBsACAAIAAgACAAIAAgACAAfAAgAFQAaQBtAGUAIABvAGYAIABkAGEAeQAuACAAQwBhAG4AIABiAGUAIABlAG0AcAB0AHkALgBcAG4AWwBKAHUAbABpAGEAbgBDAGEAbABlAG4AZABhAHIAXQAgACAAIAB8ACAAcwB3AGkAdABjAGgAIAAgACAAIAAgACAAIAAgAHwAIABDAGEAbABjAHUAbABhAHQAZQAgAGYAbwByACAAdABoAGUAIABKAHUAbABpAGEAbgAgAHAAcgBvAGwAZQBwAHQAaQBjACAAYwBhAGwAZQBuAGQAYQByAC4AIABEAGUAZgBhAHUAbAB0ACAAaQBzACAARwByAGUAZwBvAHIAaQBhAG4AXABuACAAIAAgACAAIAAgACAAIAAgACAAIAAgACAAIAAgACAAIAAgACAAf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gBFAFMATwBMAFYARQBfAFkATQBEAFQAIAA9ACAATABBAE0AQgBEAEEAKABEAGEAdABlAF8AWQBNAEQAVAAsACAAWwBKAHUAbABpAGEAbgBDAGEAbABlAG4AZABhAHIAXQAsAFwAbgAgACAAIAAgAEwARQBUACgAXABuACAAIAAgACAAIAAgACAAIABfAGoAdQBsAGkAYQBuAEMAYQBsAGUAbgBkAGEAcgAsACAARgBOAC4AQwBPAEUAUgBDAEUAKABKAHUAbABpAGEAbgBDAGEAbABlAG4AZABhAHIAKQAgADwAPgAgADAALABcAG4AXABuACAAIAAgACAAIAAgACAAIABmAG4AUgBlAHMAbwBsAHYAZQBZAE0ARABUACwAIABMAEEATQBCAEQAQQAoAF8AZABhAHQAZQBfAFkATQBEAFQALABcAG4AIAAgACAAIAAgACAAIAAgACAAIAAgACAASQBGACgAQwBPAEwAVQBNAE4AUwAoAF8AZABhAHQAZQBfAFkATQBEAFQAKQAgAD4AIAA0ACwAIAB7ACMAQwBBAEwAQwAhACwAIAAjAEMAQQBMAEMAIQAsACAAIwBDAEEATABDACEALAAgACMAQwBBAEwAQwAhAH0ALABcAG4AIAAgACAAIAAgACAAIAAgACAAIAAgACAAIAAgACAAIABJAEYAKABBAFIAUgBBAFkAUwAuAEkAUwBfAEUATQBQAFQAWQAoAF8AZABhAHQAZQBfAFkATQBEAFQAKQAsACAAewBcACIAXAAiACwAIABcACIAXAAiACwAIABcACIAXAAiACwAIABcACIAXAAiAH0ALABcAG4AIAAgACAAIAAgACAAIAAgACAAIAAgACAAIAAgACAAIAAgACAAIAAgAEkARgAoAEYATgAuAEkAUwBfAEUATQBQAFQAWQAoAEkATgBEAEUAWAAoAF8AZABhAHQAZQBfAFkATQBEAFQALAAgADEALAAgADEAKQApACwAIAB7ACMAVgBBAEwAVQBFACEALAAgACMAVgBBAEwAVQBFACEALAAgACMAVgBBAEwAVQBFACEALAAgACMAVgBBAEwAVQBFACEAfQAsAFwAbgAgACAAIAAgACAAIAAgACAAIAAgACAAIAAgACAAIAAgACAAIAAgACAAIAAgACAAIABMAEUAVAAoAFwAbgAgACAAIAAgACAAIAAgACAAIAAgACAAIAAgACAAIAAgACAAIAAgACAAIAAgACAAIAAgACAAIAAgAF8AZgBpAHIAcwB0AEUAcgByAG8AcgAsACAAQQBSAFIAQQBZAFMALgBIAF8ARQBSAFIATwBSACgAXwBkAGEAdABlAF8AWQBNAEQAVAApACwAXABuACAAIAAgACAAIAAgACAAIAAgACAAIAAgACAAIAAgACAAIAAgACAAIAAgACAAIAAgACAAIAAgACAASQBGACgASQBTAEUAUgBSAE8AUgAoAF8AZgBpAHIAcwB0AEUAcgByAG8AcgApACwAIABfAGYAaQByAHMAdABFAHIAcgBvAHIAIAAqACAAewAxACwAIAAyACwAIAAzACwAIAA0AH0ALABcAG4AIAAgACAAIAAgACAAIAAgACAAIAAgACAAIAAgACAAIAAgACAAIAAgACAAIAAgACAAIAAgACAAIAAgACAAIAAgAEkARgAoAE4ATwBUACgAQQBSAFIAQQBZAFMALgBJAFMAXwBOAFUATQBFAFIASQBDAF8ATgBVAEwATAAoAF8AZABhAHQAZQBfAFkATQBEAFQAKQApACwAIAB7ACMAVgBBAEwAVQBFACEALAAgACMAVgBBAEwAVQBFACEALAAgACMAVgBBAEwAVQBFACEALAAgACMAVgBBAEwAVQBFACEAfQAsAFwAbgAgACAAIAAgACAAIAAgACAAIAAgACAAIAAgACAAIAAgACAAIAAgACAAIAAgACAAIAAgACAAIAAgACAAIAAgACAAIAAgACAAIABMAEUAVAAoAFwAbgAgACAAIAAgACAAIAAgACAAIAAgACAAIAAgACAAIAAgACAAIAAgACAAIAAgACAAIAAgACAAIAAgACAAIAAgACAAIAAgACAAIAAgACAAIAAgAF8AZQB4AHAAYQBuAGQAWQBNAEQAVAAsACAARQBYAFAAQQBOAEQAKABfAGQAYQB0AGUAXwBZAE0ARABUACwAIAAxACwAIAA0ACwAIABcACIAXAAiACkALABcAG4AIAAgACAAIAAgACAAIAAgACAAIAAgACAAIAAgACAAIAAgACAAIAAgACAAIAAgACAAIAAgACAAIAAgACAAIAAgACAAIAAgACAAIAAgACAAIABfAFkATQAsACAAVABBAEsARQAoAF8AZQB4AHAAYQBuAGQAWQBNAEQAVAAsACAAMQAsACAAMgApACwAXABuACAAIAAgACAAIAAgACAAIAAgACAAIAAgACAAIAAgACAAIAAgACAAIAAgACAAIAAgACAAIAAgACAAIAAgACAAIAAgACAAIAAgACAAIAAgACAAXwBEAFQALAAgAEMASABSAE8ATgBPAC4AUgBFAFMATwBMAFYARQBfAEQAVAAoAEQAUgBPAFAAKABfAGUAeABwAGEAbgBkAFkATQBEAFQALAAgACwAIAAyACkAKQAsAFwAbgAgACAAIAAgACAAIAAgACAAIAAgACAAIAAgACAAIAAgACAAIAAgACAAIAAgACAAIAAgACAAIAAgACAAIAAgACAAIAAgACAAIAAgACAAIAAgAF8AZABhAHkALAAgAEMASABPAE8AUwBFAEMATwBMAFMAKABfAGQAdAAsACAAMQApACwAXABuACAAIAAgACAAIAAgACAAIAAgACAAIAAgACAAIAAgACAAIAAgACAAIAAgACAAIAAgACAAIAAgACAAIAAgACAAIAAgACAAIAAgACAAIAAgACAAXwB0AGkAbQBlACwAIABDAEgATwBPAFMARQBDAE8ATABTACgAXwBkAHQALAAgADIAKQAsAFwAbgAgACAAIAAgACAAIAAgACAAIAAgACAAIAAgACAAIAAgACAAIAAgACAAIAAgACAAIAAgACAAIAAgACAAIAAgACAAIAAgACAAIAAgACAAIAAgAF8AWQBNAEQALAAgAEgAUwBUAEEAQwBLACgAXwBZAE0ALAAgAF8AZABhAHkAKQAsAFwAbgAgACAAIAAgACAAIAAgACAAIAAgACAAIAAgACAAIAAgACAAIAAgACAAIAAgACAAIAAgACAAIAAgACAAIAAgACAAIAAgACAAIAAgACAAIAAgAF8AcgBlAHMAbwBsAHYAZQBZAE0ARAAsACAAQwBIAFIATwBOAE8ALgBSAEUAUwBPAEwAVgBFAF8AQwBBAEwARQBOAEQAQQBSAF8ARABBAFQARQAoAF8AWQBNAEQALAAgAF8AagB1AGwAaQBhAG4AQwBhAGwAZQBuAGQAYQByACkALABcAG4AIAAgACAAIAAgACAAIAAgACAAIAAgACAAIAAgACAAIAAgACAAIAAgACAAIAAgACAAIAAgACAAIAAgACAAIAAgACAAIAAgACAAIAAgACAAIABIAFMAVABBAEMASwAoAF8AcgBlAHMAbwBsAHYAZQBZAE0ARAAsACAAXwB0AGkAbQBl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kAGEAdABlAF8AWQBNAEQAVAAsACAARgBOAC4ATgBVAEwATABJAEYAWQAoAEQAYQB0AGUAXwBZAE0ARABUACkALABcAG4AIAAgACAAIAAgACAAIAAgAF8AcgBvAHcAQwBvAHUAbgB0ACwAIABSAE8AVwBTACgAXwBkAGEAdABlAF8AWQBNAEQAVAApACwAXABuACAAIAAgACAAIAAgACAAIABfAGIAeQBSAG8AdwAsACAAUgBFAEQAVQBDAEUAKABcACIAXAAi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GYAbgBSAGUAcwBvAGwAdgBlAFkATQBEAFQAKABJAE4ARABFAFgAKABfAGQAYQB0AGUAXwBZAE0ARABUACwAIABfAGMAdQByAHIALAAgACkAKQBcAG4AIAAgACAAIAAgACAAIAAgACAAIAAgACAAIAAgACAAIAApAFwAbgAgACAAIAAgACAAIAAgACAAIAAgACAAIAApAFwAbgAgACAAIAAgACAAIAAgACAAKQAs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IATwBVAE4ARABfAFkATQBEAFQAXABuAFwAbgBSAGUAdAB1AHIAbgBzACAAdABoAGUAIAByAGUAcwBvAGwAdgBlAGQAIABkAGEAdABlACAAYQBuAGQAIAB0AGkAbQBlACAAZgByAG8AbQAgAHQAaABlACAAcAByAG8AdgBpAGQAZQBkACAAYwBvAG0AcABvAG4AZQBuAHQAcwAgAHQAbwAgAGEAIABsAG8AdwAgAG8AcgBkAGUAcgAgAGMAbwBtAHAAbwBuAGUAbgB0ACAAcgBvAHUAbgBkAGUAZAAgAHQAbwAgAHQAaABlAFwAbgBzAHAAZQBjAGkAZgBpAGUAZAAgAHAAcgBlAGMAaQBzAGkAbwBuAC4AXABuAFwAbgBBAHIAcgBhAHkAIABjAG8AbQBwAGEAdABpAGIAbABlADoAIABEAGEAdABlAF8AWQBNAEQAVAAgAGEAcwAgAGMAbwBsAHUAbQBuAFwAbgBcAG4ATwB1AHQAcAB1AHQAIABDAFsANABd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AgAGkAbgAgAEMAbwBtAG0AbwBuACAARQByAGEALgAgAE4AbwB0AGUAIAB0AGgAYQB0ACAAMQAgAEIAQwAgAD0AIAAwACAAQwBFACwAIAAyACAAQgBDACAAPQAgAC0AMQAgAEMARQBcAG4AIAAyACAAfAAgAGkAbgB0AGUAZwBlAHIAIABbADEALgAuADEAMgBdACAAfAAgAE0AbwBuAHQAaABcAG4AIAAzACAAfAAgAGkAbgB0AGUAZwBlAHIAIABbADEALgAuADMAMQBdACAAfAAgAEQAYQB5ACAAbwBmACAAbQBvAG4AdABoAFwAbgAgADQAIAB8ACAAZABlAGMAaQBtAGEAbAAgAFsAMAAuAC4AMQApACAAIAB8ACAAVABpAG0AZQAgAG8AZgAg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fAFkATQBEAFQAIAAgACAAIAAgACAAIAAgACAAIAB8ACAAYQByAHIAYQB5ACAAQwBbADEALgAuADQAXQAgAHwAXABuACAAIAAgAFkAZQBhAHIAQwBFACAAIAAgACAAIAAgACAAIAAgACAAfAAgAGkAbgB0AGUAZwBlAHIAIAAgACAAIAAgACAAIAB8ACAAWQBlAGEAcgAgAGkAbgAgAEMAbwBtAG0AbwBuACAARQByAGEALgAgAE4AbwB0AGUAIAB0AGgAYQB0ACAAMQAgAEIAQwAgAD0AIAAwACAAQwBFACwAIAAyACAAQgBDACAAPQAgAC0AMQAgAEMARQBcAG4AIAAgACAAWwBNAG8AbgB0AGgAXQAgACAAIAAgACAAIAAgACAAIAB8ACAAaQBuAHQAZQBnAGUAcgAgACAAIAAgACAAIAAgAHwAIABNAG8AbgB0AGgAIABvAGYAIAB5AGUAYQByAC4AIABDAGEAbgAgAGIAZQAgAGUAbQBwAHQAeQAuAFwAbgAgACAAIABbAEQAYQB5AF0AIAAgACAAIAAgACAAIAAgACAAIAAgAHwAIABkAGUAYwBpAG0AYQBsACAAIAAgACAAIAAgACAAfAAgAEQAYQB5AC4AIABPAHIAZABpAG4AYQBsACAAZABhAHkAIABvAGYAIAB5AGUAYQByACAAaQBmACAAbQBvAG4AdABoACAAZQBtAHAAdAB5AC4AXABuACAAIAAgAFsAVABpAG0AZQBdACAAIAAgACAAIAAgACAAIAAgACAAfAAgAGQAZQBjAGkAbQBhAGwAIAAgACAAIAAgACAAIAB8ACAAVABpAG0AZQAgAG8AZgAgAGQAYQB5AC4AXABuAFsATABvAHcATwByAGQAZQByAF0AIAAgACAAIAAgACAAIAAgACAAfAAgAGkAbgB0AGUAZwBlAHIAIAAgACAAIAAgACAAIAB8ACAATABvAHcAZQBzAHQALQBvAHIAZABlAHIAIABjAG8AbQBwAG8AbgBlAG4AdAAuACAARABlAGYAYQB1AGwAdABzACAAdABvACAAUwBlAGMAbwBuAGQALgBcAG4AIAAgACAAIAAgACAAIAAgACAAIAAgACAAIAAgACAAIAAgACAAIAB8ACAAWwAxAC4ALgA0AF0AIAAgACAAIAAgACAAIAAgAHwAIAAxADoAIABEAGEAeQBcAG4AIAAgACAAIAAgACAAIAAgACAAIAAgACAAIAAgACAAIAAgACAAIAB8ACAAIAAgACAAIAAgACAAIAAgACAAIAAgACAAIAAgAHwAIAAyADoAIABIAG8AdQByAFwAbgAgACAAIAAgACAAIAAgACAAIAAgACAAIAAgACAAIAAgACAAIAAgAHwAIAAgACAAIAAgACAAIAAgACAAIAAgACAAIAAgACAAfAAgADMAOgAgAE0AaQBuAHUAdABlAFwAbgAgACAAIAAgACAAIAAgACAAIAAgACAAIAAgACAAIAAgACAAIAAgAHwAIAAgACAAIAAgACAAIAAgACAAIAAgACAAIAAgACAAfAAgADQAOgAgAFMAZQBjAG8AbgBkAFwAbgBbAFMAZQBjAG8AbgBkAFAAcgBlAGMAaQBzAGkAbwBuAF0AIAAgAHwAIABpAG4AdABlAGcAZQByACAAIAAgACAAIAAgACAAfAAgAFIAbwB1AG4AZAAgAHMAZQBjAG8AbgBkAHMAIAB0AG8AIABzAHAAZQBjAGkAZgBpAGUAZAAgAGQAZQBjAGkAbQBhAGwAIABwAGwAYQBjAGUAcwAuAFwAbgAgACAAIAAgACAAIAAgACAAIAAgACAAIAAgACAAIAAgACAAIAAgAHwAIABbADAALgAuADkAXQAgACAAIAAgACAAIAAgACAAfAAgAEQAZQBmAGEAdQBsAHQAcwAgAHQAbwAgAGEAIABtAGEAeABpAG0AdQBtACAAcAByAGUAYwBpAHMAaQBvAG4AIABvAGYAIAA5AC4AXABuAFsAUgBvAHUAbgBkAGkAbgBnAE8AdgBlAHIAcgBpAGQAZQBdACAAfAAgAHMAdwBpAHQAYwBoACAAIAAgACAAIAAgACAAIAB8ACAAIAAwADoAIABEAGUAZgBhAHUAbAB0ACAAVwBoAGUAbgAgAFAAcgBlAGMAaQBzAGkAbwBuACAAPQAgADAALAAgAHIAbwB1AG4AZABzACAAdABvACAAbgBlAGEAcgBlAHMAdAAgAHMAZQBjAG8AbgBkACAAYQBuAGQAIAB0AHIAdQBuAGMAYQB0AGUAcwAgAGEAdAAgAGwAbwB3ACAAbwByAGQAZQByACAAYwBvAG0AcABvAG4AZQBuAHQALgBcAG4AIAAgACAAIAAgACAAIAAgACAAIAAgACAAIAAgACAAIAAgACAAIAB8ACAAIAAgACAAIAAgACAAIAAgACAAIAAgACAAIAAgAHwAIAAgACAAIAAgACAAIAAgACAAIAAgACAAIABXAGgAZQBuACAAUAByAGUAYwBpAHMAaQBvAG4AIAA+ACAAMAAsACAAcgBvAHUAbgBkAHMAIAB0AG8AIABuAGUAYQByAGUAcwB0ACAAYQB0ACAAbABvAHcAIABvAHIAZABlAHIAIABjAG8AbQBwAG8AbgBlAG4AdAAuAFwAbgAgACAAIAAgACAAIAAgACAAIAAgACAAIAAgACAAIAAgACAAIAAgAHwAIAAgACAAIAAgACAAIAAgACAAIAAgACAAIAAgACAAfAAgACAAMQA6ACAATgBlAGEAcgBlAHMAdAAgAEEAbAB3AGEAeQBzACAAcgBvAHUAbgBkACAAdABvACAAbgBlAGEAcgBlAHMAdAAgAGwAbwB3ACAAbwByAGQAZQByACAAYwBvAG0AcABvAG4AZQBuAHQALgBcAG4AIAAgACAAIAAgACAAIAAgACAAIAAgACAAIAAgACAAIAAgACAAIAB8ACAAIAAgACAAIAAgACAAIAAgACAAIAAgACAAIAAgAHwAIAAtADEAOgAgAEQAbwB3AG4AIAAgACAAIABBAGwAdwBhAHkAcwAgAHIAbwB1AG4AZAAgAGQAbwB3AG4AIABhAHQAIABsAG8AdwAgAG8AcgBkAGUAcgAgAGMAbwBtAHAAbwBuAGUAbgB0AC4AXABuAFsASgB1AGwAaQBhAG4AQwBhAGwAZQBuAGQAYQByAF0AIAAgACAAfAAgAHMAdwBpAHQAYwBoACAAIAAgACAAIAAgACAAIAB8ACAAQwBhAGwAYwB1AGwAYQB0AGUAIABmAG8AcgAgAHQAaABlACAASgB1AGwAaQBhAG4AIABwAHIAbwBsAGUAcAB0AGkAYwAgAGMAYQBsAGUAbgBkAGEAcgAuACAARABlAGYAYQB1AGwAdAAgAGkAcwAgAEcAcgBlAGcAbwByAGkAYQBuAFwAbgAgACAAIAAgACAAIAAgACAAIAAgACAAIAAgACAAIAAgACAAIAAgAHw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IATwBVAE4ARABfAFkATQBEAFQAIAA9ACAATABBAE0AQgBEAEEAKABEAGEAdABlAF8AWQBNAEQAVAAsACAAWwBMAG8AdwBPAHIAZABlAHIAXQAsACAAWwBTAGUAYwBvAG4AZABQAHIAZQBjAGkAcwBpAG8AbgBdACwAIABbAFIAbwB1AG4AZABpAG4AZwBPAHYAZQByAHIAaQBkAGUAXQAsACAAWwBKAHUAbABpAGEAbgBDAGEAbABlAG4AZABhAHIAXQAsAFwAbgAgACAAIAAgAEwARQBUACgAXABuACAAIAAgACAAIAAgACAAIABfAGwAbwB3AE8AcgBkAGUAcgAsACAASQBGACgATgBPAFQAKABJAFMATgBVAE0AQgBFAFIAKABMAG8AdwBPAHIAZABlAHIAKQApACwAIAA0ACwAXABuACAAIAAgACAAIAAgACAAIAAgACAAIAAgAEkARgAoAEwAbwB3AE8AcgBkAGUAcgAgADwAIAAxACwAIAAxACwAXABuACAAIAAgACAAIAAgACAAIAAgACAAIAAgACAAIAAgACAASQBGACgATABvAHcATwByAGQAZQByACAAPgAgADQALAAgADQALABcAG4AIAAgACAAIAAgACAAIAAgACAAIAAgACAAIAAgACAAIAAgACAAIAAgAEkATgBUACgATABvAHcATwByAGQAZQByACkAXABuACAAIAAgACAAIAAgACAAIAAgACAAIAAgACAAIAAgACAAKQBcAG4AIAAgACAAIAAgACAAIAAgACAAIAAgACAAKQBcAG4AIAAgACAAIAAgACAAIAAgACAAKQAsAFwAbgBcAG4AIAAgACAAIAAgACAAIAAgAF8AbQBhAHgAUAByAGUAYwBpAHMAaQBvAG4ALAAgADkALABcAG4AIAAgACAAIAAgACAAIAAgAF8AcwBlAGMAbwBuAGQAUAByAGUAYwBpAHMAaQBvAG4ALAAgAEkARgAoAF8AbABvAHcATwByAGQAZQByACAAPAAgADQALAAgADAALABcAG4AIAAgACAAIAAgACAAIAAgACAAIAAgACAASQBGACgATgBPAFQAKABJAFMATgBVAE0AQgBFAFIAKABTAGUAYwBvAG4AZABQAHIAZQBjAGkAcwBpAG8AbgApACkALAAgAF8AbQBhAHgAUAByAGUAYwBpAHMAaQBvAG4ALABcAG4AIAAgACAAIAAgACAAIAAgACAAIAAgACAAIAAgACAAIABJAEYAKABTAGUAYwBvAG4AZABQAHIAZQBjAGkAcwBpAG8AbgAgADwAIAAwACwAIAAwACwAXABuACAAIAAgACAAIAAgACAAIAAgACAAIAAgACAAIAAgACAAIAAgACAAIABJAEYAKABTAGUAYwBvAG4AZABQAHIAZQBjAGkAcwBpAG8AbgAgAD4AIABfAG0AYQB4AFAAcgBlAGMAaQBzAGkAbwBuACwAIABfAG0AYQB4AFAAcgBlAGMAaQBzAGkAbwBuACwAXABuACAAIAAgACAAIAAgACAAIAAgACAAIAAgACAAIAAgACAAIAAgACAAIAAgACAAIAAgAEkATgBUACgAUwBlAGMAbwBuAGQAUAByAGUAYwBpAHMAaQBvAG4AKQBcAG4AIAAgACAAIAAgACAAIAAgACAAIAAgACAAIAAgACAAIAAgACAAIAAgACkAXABuACAAIAAgACAAIAAgACAAIAAgACAAIAAgACAAIAAgACAAKQBcAG4AIAAgACAAIAAgACAAIAAgACAAIAAgACAAKQBcAG4AIAAgACAAIAAgACAAIAAgACkALABcAG4AXABuACAAIAAgACAAIAAgACAAIABfAGoAdQBsAGkAYQBuAEMAYQBsAGUAbgBkAGEAcgAsACAARgBOAC4AQwBPAEUAUgBDAEUAKABKAHUAbABpAGEAbgBDAGEAbABlAG4AZABhAHIAKQAgADwAPgAgADAALABcAG4AXABuACAAIAAgACAAIAAgACAAIABmAG4AUgBvAHUAbgBkAFkATQBEAFQALAAgAEwAQQBNAEIARABBACgAXwBkAGEAdABlAF8AWQBNAEQAVAAsAFwAbgAgACAAIAAgACAAIAAgACAAIAAgACAAIABMAEUAVAAoAFwAbgAgACAAIAAgACAAIAAgACAAIAAgACAAIAAgACAAIAAgAF8AcgBlAHMAbwBsAHYAZQBZAE0ARABUACwAIABDAEgAUgBPAE4ATwAuAFIARQBTAE8ATABWAEUAXwBZAE0ARABUACgAXwBkAGEAdABlAF8AWQBNAEQAVAAsACAAXwBqAHUAbABpAGEAbgBDAGEAbABlAG4AZABhAHIAKQAsAFwAbgAgACAAIAAgACAAIAAgACAAIAAgACAAIAAgACAAIAAgAEkARgAoAEkAUwBFAFIAUgBPAFIAKABJAE4ARABFAFgAKABfAHIAZQBzAG8AbAB2AGUAWQBNAEQAVAAsACAAMQAsACAAMQApACkALAAgAF8AcgBlAHMAbwBsAHYAZQBZAE0ARABUACwAXABuACAAIAAgACAAIAAgACAAIAAgACAAIAAgACAAIAAgACAAIAAgACAAIABJAEYAKABBAFIAUgBBAFkAUwAuAEkAUwBfAEUATQBQAFQAWQAoAF8AcgBlAHMAbwBsAHYAZQBZAE0ARABUACkALAAgAF8AcgBlAHMAbwBsAHYAZQBZAE0ARABUACwAXABuACAAIAAgACAAIAAgACAAIAAgACAAIAAgACAAIAAgACAAIAAgACAAIAAgACAAIAAgAEwARQBUACgAXABuACAAIAAgACAAIAAgACAAIAAgACAAIAAgACAAIAAgACAAIAAgACAAIAAgACAAIAAgACAAIAAgACAAXwBZAE0ALAAgAFQAQQBLAEUAKABfAHIAZQBzAG8AbAB2AGUAWQBNAEQAVAAsACAAMQAsACAAMgApACwAXABuACAAIAAgACAAIAAgACAAIAAgACAAIAAgACAAIAAgACAAIAAgACAAIAAgACAAIAAgACAAIAAgACAAXwByAG8AdQBuAGQARABUACwAIABDAEgAUgBPAE4ATwAuAFIATwBVAE4ARABfAFQATwBfAEQAVAAoAFwAbgAgACAAIAAgACAAIAAgACAAIAAgACAAIAAgACAAIAAgACAAIAAgACAAIAAgACAAIAAgACAAIAAgACAAIAAgACAAQwBIAFIATwBOAE8ALgBDAE8ATQBCAEkATgBFAF8ARABUACgARABSAE8AUAAoAF8AcgBlAHMAbwBsAHYAZQBZAE0ARABUACwAIAAsACAAMgApACkALABcAG4AIAAgACAAIAAgACAAIAAgACAAIAAgACAAIAAgACAAIAAgACAAIAAgACAAIAAgACAAIAAgACAAIAAgACAAIAAgAF8AbABvAHcATwByAGQAZQByACwAIABfAHMAZQBjAG8AbgBkAFAAcgBlAGMAaQBzAGkAbwBuACwAIABSAG8AdQBuAGQAaQBuAGcATwB2AGUAcgByAGkAZABlAFwAbgAgACAAIAAgACAAIAAgACAAIAAgACAAIAAgACAAIAAgACAAIAAgACAAIAAgACAAIAAgACAAIAAgACkALABcAG4AIAAgACAAIAAgACAAIAAgACAAIAAgACAAIAAgACAAIAAgACAAIAAgACAAIAAgACAAIAAgACAAIABfAGQAYQB5ACwAIABDAEgATwBPAFMARQBDAE8ATABTACgAXwByAG8AdQBuAGQARABUACwAIAAxACkALABcAG4AIAAgACAAIAAgACAAIAAgACAAIAAgACAAIAAgACAAIAAgACAAIAAgACAAIAAgACAAIAAgACAAIABfAHQAaQBtAGUALAAgAEMASABPAE8AUwBFAEMATwBMAFMAKABfAHIAbwB1AG4AZABEAFQALAAgADIAKQAsAFwAbgAgACAAIAAgACAAIAAgACAAIAAgACAAIAAgACAAIAAgACAAIAAgACAAIAAgACAAIAAgACAAIAAgAF8AWQBNAEQALAAgAEgAUwBUAEEAQwBLACgAXwBZAE0ALAAgAF8AZABhAHkAKQAsAFwAbgAgACAAIAAgACAAIAAgACAAIAAgACAAIAAgACAAIAAgACAAIAAgACAAIAAgACAAIAAgACAAIAAgAF8AcgBlAHMAbwBsAHYAZQBZAE0ARAAsACAAQwBIAFIATwBOAE8ALgBSAEUAUwBPAEwAVgBFAF8AQwBBAEwARQBOAEQAQQBSAF8ARABBAFQARQAoAF8AWQBNAEQALAAgAF8AagB1AGwAaQBhAG4AQwBhAGwAZQBuAGQAYQByACkALABcAG4AIAAgACAAIAAgACAAIAAgACAAIAAgACAAIAAgACAAIAAgACAAIAAgACAAIAAgACAAIAAgACAAIABfAHMAaABvAHcAVABpAG0AZQAsACAASQBGACgAXwBsAG8AdwBPAHIAZABlAHIAIAA9ACAAMQAsACAAXAAiAFwAIgAsACAAXwB0AGkAbQBlACkALABcAG4AIAAgACAAIAAgACAAIAAgACAAIAAgACAAIAAgACAAIAAgACAAIAAgACAAIAAgACAAIAAgACAAIABIAFMAVABBAEMASwAoAF8AcgBlAHMAbwBsAHYAZQBZAE0ARAAsACAAXwBzAGgAbwB3AFQAaQBtAGU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GQAYQB0AGUAXwBZAE0ARABUACwAIABGAE4ALgBOAFUATABMAEkARgBZACgARABhAHQAZQBfAFkATQBEAFQAKQAsAFwAbgAgACAAIAAgACAAIAAgACAAXwByAG8AdwBDAG8AdQBuAHQALAAgAFIATwBXAFMAKABfAGQAYQB0AGUAXwBZAE0ARABU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FIAbwB1AG4AZABZAE0ARABUACgASQBOAEQARQBYACgAXwBkAGEAdABlAF8AWQBNAEQAVAAsACAAXwBjAHUAcgByACwAIAApACkAXABuACAAIAAgACAAIAAgACAAIAAgACAAIAAgACAAIAAgACAAKQBcAG4AIAAgACAAIAAgACAAIAAgACAAIAAgACAAKQBcAG4AIAAgACAAIAAgACAAIAAgACkALABcAG4AIAAgACAAIAAgACAAIAAgAEQAUgBPAFAAKABfAGIAeQBSAG8AdwAsACAAMQ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kAUwBPAF8ARABBAFQARQBUAEkATQBFAFwAbgBcAG4AUABhAHIAcwBlAHMAIABhAG4AIABJAFMATwAgAGYAbwByAG0AYQB0AHQAZQBkACAAZABhAHQAZQAgAGEAbgBkACAAdABpAG0AZQAgAGkAbgB0AG8AIAByAGUAcwBwAGUAYwB0AGkAdgBlACAAZABhAHQAZQAgAHAAYQByAHQAcwAsACAAdABpAG0AZQAsACAAYQBuAGQAIAB0AGkAbQBlACAAegBvAG4AZQAgAG8AZgBmAHMAZQB0ACAAZgByAG8AbQAgAFUAVABDAC4AXABuAFwAbgBBAHIAcgBhAHkAIABjAG8AbQBwAGEAdABpAGIAbABlADoAIABFAHgAcAByAGUAcwBzAGkAbwBu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XABuACAAMgAgAHwAIABpAG4AdABlAGcAZQByACAAIAAgACAAIAAgACAAIAAgAHwAIABNAG8AbgB0AGgAXABuACAAMwAgAHwAIABpAG4AdABlAGcAZQByACAAIAAgACAAIAAgACAAIAAgAHwAIABEAGEAeQBcAG4AIAA0ACAAfAAgAGQAZQBjAGkAbQBhAGwAIABbADAALgAuADEAXQAgACAAfAAgAFQAaQBtAGUAXABuACAANQAgAHwAIABkAGUAYwBpAG0AYQBsACAAIAAgACAAIAAgACAAIAAgAHwAIABUAGkAbQBlACAAegBvAG4AZQAgAG8AZgBmAHMAZQB0ACAAZgByAG8AbQAgAFUAVABDAFwAbgAgACAAIAB8ACAAWwAtADAALgA2ADIANQAuAC4AMAAuADYAMgA1AF0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HgAcAByAGUAcwBzAGkAbwBuACAAIAAgACAAIAAgACAAfAAgAHQAZQB4AHQAIAAgACAAfAAgAEQAYQB0AGUAIAB0AGkAbQBlACAAaQBuACAASQBTAE8AIABmAG8AcgBtAGEAdAAgAGkAZQAuACAAeQB5AHkAeQAtAE0ATQAtAGQAZABUAGgAaAA6AG0AbQA6AHMAcwArAGgAaAA6AG0AbQBcAG4AWwBTAHQAcgBpAGMAdABJAFMATwBdACAAIAAgACAAIAAgAHwAIABzAHcAaQB0AGMAaAAgAHwAIABFAG4AZgBvAHIAYwBlACAAcwB0AHIAaQBjAHQAIABJAFMATwAgAHYAYQBsAGkAZABhAHQAaQBvAG4ALgAgAE4AbwAgAG0AaQB4AGkAbgBnACAAbwBmACAAYgBhAHMAaQBjACAAYQBuAGQAIABlAHgAdABlAG4AZABlAGQAIABmAG8AcgBtAGEAdABzAC4AIABlAGcALgAgAHkAeQB5AHkATQBNAGQAZABUAGgAaAA6AG0AbQBcAG4AWwBKAHUAbABpAGEAbgBDAGEAbABlAG4AZABhAHIAXQAgAHwAIABzAHcAaQB0AGMAaAAgAHwAIABWAGEAbABpAGQAYQB0AGUAIABpAG4AIAB0AGgAZQAgAEoAdQBsAGkAYQBuACAAcAByAG8AbABlAHAAdABpAGMAIABjAGEAbABlAG4AZABhAHIALgAgAEQAZQBmAGEAdQBsAHQAIABpAHMAIABHAHIAZQBnAG8AcgBpAGEAbgBcAG4AIAAgACAAIAAgACAAIAAgACAAIAAgACAAIAAgACAAIAAgAHwAIAAgACAAIAAgACAAIAAgAHwAIABwAHIAbwBsAGUAcAB0AGkAYwAgAGMAYQBsAGUAbgBkAGEAcg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JAFMATwBfAEQAQQBUAEUAVABJAE0ARQAoAFwAIgAyADAAMgAzAC0AMAA1AC0AMgAzAFwAIgApAFwAbgBSAGUAdAB1AHIAbgBzADoAIAB7ADIAMAAyADMALAAgADUALAAgADIAMwAsACAALAAgAH0AXABuAFwAbgBQAEEAUgBTAEUAXwBJAFMATwBfAEQAQQBUAEUAVABJAE0ARQAoAFwAIgAyADAAMgAzAC0AMAA1AC0AMgAzAFQAMAA2ADoAMAAwAFwAIgApAFwAbgBSAGUAdAB1AHIAbgBzADoAIAB7ADIAMAAyADMALAAgADUALAAgADIAMwAsACAAMAAuADIANQAsACAAfQBcAG4AXABuAFAAQQBSAFMARQBfAEkAUwBPAF8ARABBAFQARQBUAEkATQBFACgAXAAiAFQAMQAyADoAMAAwAFwAIgApAFwAbgBSAGUAdAB1AHIAbgBzADoAIAB7ACAALAAgACwAIAAsACAAMAAuADUALAAgAH0AXABuAFwAbgBQAEEAUgBTAEUAXwBJAFMATwBfAEQAQQBUAEUAVABJAE0ARQAoAFwAIgBUADEAMgA6ADAAMAASIjAANgA6ADAAMABcACIAKQBcAG4AUgBlAHQAdQByAG4AcwA6ACAAewAgACwAIAAsACAALAAgADAALgA1ACwAIAAtADMANgAwAH0AXABuAFwAbgBQAEEAUgBTAEUAXwBJAFMATwBfAEQAQQBUAEUAVABJAE0ARQAoAFwAIgAyADAAMgAzAC0AMAA1AC0AMgAzAFQAKwAwADkAOgAwADAAXAAiACkAXABuAFIAZQB0AHUAcgBuAHMAOgAgAHsAMgAwADIAMwAsACAANQAsACAAMgAzACwAIAAsACAANQA0ADAAf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SQBTAE8AXwBEAEEAVABFAFQASQBNAEUAIAA9ACAATABBAE0AQgBEAEEAKABFAHgAcAByAGUAcwBzAGkAbwBuACwAIABbAFMAdAByAGkAYwB0AEkAUwBPAF0ALAAgAFsASgB1AGwAaQBhAG4AQwBhAGwAZQBuAGQAYQByAF0ALABcAG4AIAAgACAAIABMAGUAdAAoAFwAbgAgACAAIAAgACAAIAAgACAAXwBzAHQAcgBpAGMAdABJAFMATwAsACAARgBOAC4AQwBPAEUAUgBDAEUAKABTAHQAcgBpAGMAdABJAFMATwApACAAPAA+ACAAMAAsAFwAbgAgACAAIAAgACAAIAAgACAAXwBqAHUAbABpAGEAbgBDAGEAbABlAG4AZABhAHIALAAgAEYATgAuAEMATwBFAFIAQwBFACgASgB1AGwAaQBhAG4AQwBhAGwAZQBuAGQAYQByACkAIAA8AD4AIAAwACwAXABuACAAIAAgACAAIAAgACAAIABfAHYAYQBsAGkAZABDAGgAYQByAFMAZQB0ACwAIABcACIAMAAxADIAMwA0ADUANgA3ADgAOQBUAFcAWgA6AC0AKwAuACwAEiJcACIALAAgAC8ALwAgABIiIABVAE4ASQBDAEgAQQBSACgAOAA3ADIAMgApAFwAbgAgACAAIAAgACAAIAAgACAAXwBUAFoAZABlAGwAaQBtACwAIABcACIAWgAtACsAEiJcACIALAAgAC8ALwAgABIiIABVAE4ASQBDAEgAQQBSACgAOAA3ADIAMgApAFwAbgBcAG4AIAAgACAAIAAgACAAIAAgAGYAbgBQAGEAcgBzAGUASQBTAE8ARABhAHQAZQBUAGkAbQBlACwAIABMAEEATQBCAEQAQQAoAF8AZQB4AHAAcgAsAFwAbgAgACAAIAAgACAAIAAgACAAIAAgACAAIABJAEYAKABJAFMARQBSAFIATwBSACgAXwBlAHgAcAByACkALAAgAF8AZQB4AHAAcgAgACoAIAB7ADEALAAgADIALAAgADMALAAgADQALAAgADUAfQAsAFwAbgAgACAAIAAgACAAIAAgACAAIAAgACAAIAAgACAAIAAgAEkARgAoAF8AZQB4AHAAcgAgAD0AIABcACIAXAAiACwAIAB7AFwAIgBcACIALAAgAFwAIgBcACIALAAgAFwAIgBcACIALAAgAFwAIgBcACIALAAgAFwAIgBcACIAfQAsAFwAbgAgACAAIAAgACAAIAAgACAAIAAgACAAIAAgACAAIAAgACAAIAAgACAASQBGACgATgBPAFQAKABGAE4ALgBWAEEATABJAEQAQQBUAEUAXwBDAEgAQQBSAFMARQBUACgAXwBlAHgAcAByACwAIABfAHYAYQBsAGkAZABDAGgAYQByAFMAZQB0ACwAIAAxACkAKQAsACAAewAjAFYAQQBMAFUARQAhACwAIAAjAFYAQQBMAFUARQAhACwAIAAjAFYAQQBMAFUARQAhACwAIAAjAFYAQQBMAFUARQAhACwAIAAjAFYAQQBMAFUARQAhAH0ALABcAG4AIAAgACAAIAAgACAAIAAgACAAIAAgACAAIAAgACAAIAAgACAAIAAgACAAIAAgACAATABFAFQAKABcAG4AIAAgACAAIAAgACAAIAAgACAAIAAgACAAIAAgACAAIAAgACAAIAAgACAAIAAgACAAIAAgACAAIABfAFQAcABvAHMALAAgAEkARgBFAFIAUgBPAFIAKABGAEkATgBEACgAXAAiAFQAXAAiACwAIABfAGUAeABwAHIAKQAsACAAMAApACwAXABuACAAIAAgACAAIAAgACAAIAAgACAAIAAgACAAIAAgACAAIAAgACAAIAAgACAAIAAgACAAIAAgACAAXwBwAGEAcgB0AHMALAAgAEkARgAoAF8AVABwAG8AcwAgAD0AIAAwACwAXABuACAAIAAgACAAIAAgACAAIAAgACAAIAAgACAAIAAgACAAIAAgACAAIAAgACAAIAAgACAAIAAgACAAIAAgACAAIABIAFMAVABBAEMASwAoAF8AZQB4AHAAcgAsACAAXAAiAFwAIgAsACAAXAAiAFwAIgApACwAXABuACAAIAAgACAAIAAgACAAIAAgACAAIAAgACAAIAAgACAAIAAgACAAIAAgACAAIAAgACAAIAAgACAAIAAgACAAIABMAEUAVAAoAFwAbgAgACAAIAAgACAAIAAgACAAIAAgACAAIAAgACAAIAAgACAAIAAgACAAIAAgACAAIAAgACAAIAAgACAAIAAgACAAIAAgACAAIABfAGwAZQBuACwAIABMAEUATgAoAF8AZQB4AHAAcgApACwAXABuACAAIAAgACAAIAAgACAAIAAgACAAIAAgACAAIAAgACAAIAAgACAAIAAgACAAIAAgACAAIAAgACAAIAAgACAAIAAgACAAIAAgAF8AZABhAHQAZQBQAGEAcgB0ACwAIABMAEUARgBUACgAXwBlAHgAcAByACwAIABfAFQAcABvAHMAIAAtACAAMQApACwAXABuACAAIAAgACAAIAAgACAAIAAgACAAIAAgACAAIAAgACAAIAAgACAAIAAgACAAIAAgACAAIAAgACAAIAAgACAAIAAgACAAIAAgAF8AVABaAHAAbwBzACwAIABGAE4ALgBGAEkATgBEAF8ATgBUAEgAXwBDAEgAQQBSACgAXwBlAHgAcAByACwAIABfAFQAWgBkAGUAbABpAG0ALAAgADEALAAgADEALAAgADAALAAgAF8AVABwAG8AcwAgACsAIAAxACkALABcAG4AIAAgACAAIAAgACAAIAAgACAAIAAgACAAIAAgACAAIAAgACAAIAAgACAAIAAgACAAIAAgACAAIAAgACAAIAAgACAAIAAgACAASQBGACgAXwBUAFoAcABvAHMAIAA9ACAAMAAsAFwAbgAgACAAIAAgACAAIAAgACAAIAAgACAAIAAgACAAIAAgACAAIAAgACAAIAAgACAAIAAgACAAIAAgACAAIAAgACAAIAAgACAAIAAgACAAIAAgAEgAUwBUAEEAQwBLACgAXABuACAAIAAgACAAIAAgACAAIAAgACAAIAAgACAAIAAgACAAIAAgACAAIAAgACAAIAAgACAAIAAgACAAIAAgACAAIAAgACAAIAAgACAAIAAgACAAIAAgACAAIABfAGQAYQB0AGUAUABhAHIAdAAsAFwAbgAgACAAIAAgACAAIAAgACAAIAAgACAAIAAgACAAIAAgACAAIAAgACAAIAAgACAAIAAgACAAIAAgACAAIAAgACAAIAAgACAAIAAgACAAIAAgACAAIAAgACAAUgBJAEcASABUACgAXwBlAHgAcAByACwAIABfAGwAZQBuACAALQAgAF8AVABwAG8AcwAgACsAIAAxACkALABcAG4AIAAgACAAIAAgACAAIAAgACAAIAAgACAAIAAgACAAIAAgACAAIAAgACAAIAAgACAAIAAgACAAIAAgACAAIAAgACAAIAAgACAAIAAgACAAIAAgACAAIAAgAFwAIgBcACIAXABuACAAIAAgACAAIAAgACAAIAAgACAAIAAgACAAIAAgACAAIAAgACAAIAAgACAAIAAgACAAIAAgACAAIAAgACAAIAAgACAAIAAgACAAIAAgACAAKQAsAFwAbgAgACAAIAAgACAAIAAgACAAIAAgACAAIAAgACAAIAAgACAAIAAgACAAIAAgACAAIAAgACAAIAAgACAAIAAgACAAIAAgACAAIAAgACAAIAAgAEkARgAoAF8AVABaAHAAbwBzACAAPQAgAF8AVABwAG8AcwAgACsAIAAxACwAXABuACAAIAAgACAAIAAgACAAIAAgACAAIAAgACAAIAAgACAAIAAgACAAIAAgACAAIAAgACAAIAAgACAAIAAgACAAIAAgACAAIAAgACAAIAAgACAAIAAgACAAIABIAFMAVABBAEMASwAoAFwAbgAgACAAIAAgACAAIAAgACAAIAAgACAAIAAgACAAIAAgACAAIAAgACAAIAAgACAAIAAgACAAIAAgACAAIAAgACAAIAAgACAAIAAgACAAIAAgACAAIAAgACAAIAAgACAAIABfAGQAYQB0AGUAUABhAHIAdAAsAFwAbgAgACAAIAAgACAAIAAgACAAIAAgACAAIAAgACAAIAAgACAAIAAgACAAIAAgACAAIAAgACAAIAAgACAAIAAgACAAIAAgACAAIAAgACAAIAAgACAAIAAgACAAIAAgACAAIABcACIAXAAiACwAXABuACAAIAAgACAAIAAgACAAIAAgACAAIAAgACAAIAAgACAAIAAgACAAIAAgACAAIAAgACAAIAAgACAAIAAgACAAIAAgACAAIAAgACAAIAAgACAAIAAgACAAIAAgACAAIAAgAFIASQBHAEgAVAAoAF8AZQB4AHAAcgAsACAAXwBsAGUAbgAgAC0AIABfAFQAWgBwAG8AcwAgACsAIAAxACkAXABuACAAIAAgACAAIAAgACAAIAAgACAAIAAgACAAIAAgACAAIAAgACAAIAAgACAAIAAgACAAIAAgACAAIAAgACAAIAAgACAAIAAgACAAIAAgACAAIAAgACAAIAApACwAXABuACAAIAAgACAAIAAgACAAIAAgACAAIAAgACAAIAAgACAAIAAgACAAIAAgACAAIAAgACAAIAAgACAAIAAgACAAIAAgACAAIAAgACAAIAAgACAAIAAgACAAIABIAFMAVABBAEMASwAoAFwAbgAgACAAIAAgACAAIAAgACAAIAAgACAAIAAgACAAIAAgACAAIAAgACAAIAAgACAAIAAgACAAIAAgACAAIAAgACAAIAAgACAAIAAgACAAIAAgACAAIAAgACAAIAAgACAAIABfAGQAYQB0AGUAUABhAHIAdAAsAFwAbgAgACAAIAAgACAAIAAgACAAIAAgACAAIAAgACAAIAAgACAAIAAgACAAIAAgACAAIAAgACAAIAAgACAAIAAgACAAIAAgACAAIAAgACAAIAAgACAAIAAgACAAIAAgACAAIABNAEkARAAoAF8AZQB4AHAAcgAsACAAXwBUAHAAbwBzACwAIABfAFQAWgBQAG8AcwAgAC0AIABfAFQAcABvAHMAKQAsAFwAbgAgACAAIAAgACAAIAAgACAAIAAgACAAIAAgACAAIAAgACAAIAAgACAAIAAgACAAIAAgACAAIAAgACAAIAAgACAAIAAgACAAIAAgACAAIAAgACAAIAAgACAAIAAgACAAIABSAEkARwBIAFQAKABfAGUAeABwAHIALAAgAF8AbABlAG4AIAAtACAAXwBUAFoAcABvAHMAIAArACAAMQAp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CwAXABuACAAIAAgACAAIAAgACAAIAAgACAAIAAgACAAIAAgACAAIAAgACAAIAAgACAAIAAgACAAIAAgACAAXwBmAGEAaQBsAFMAdAB5AGwAZQBDAGgAZQBjAGsALAAgAEkARgAoAE4ATwBUACgAXwBzAHQAcgBpAGMAdABJAFMATwApACwAIABGAEEATABTAEUALABcAG4AIAAgACAAIAAgACAAIAAgACAAIAAgACAAIAAgACAAIAAgACAAIAAgACAAIAAgACAAIAAgACAAIAAgACAAIAAgAEwARQBUACgAXABuACAAIAAgACAAIAAgACAAIAAgACAAIAAgACAAIAAgACAAIAAgACAAIAAgACAAIAAgACAAIAAgACAAIAAgACAAIAAgACAAIAAgAF8AcwB0AHkAbABlAEQAYQB0AGUALAAgAEkARgAoAEkATgBEAEUAWAAoAF8AcABhAHIAdABzACwAIAAxACwAIAAxACkAIAA9ACAAXAAiAFwAIgAsACAAMwAsAFwAbgAgACAAIAAgACAAIAAgACAAIAAgACAAIAAgACAAIAAgACAAIAAgACAAIAAgACAAIAAgACAAIAAgACAAIAAgACAAIAAgACAAIAAgACAAIAAgAEkARgAoAEkARgBFAFIAUgBPAFIAKABGAEkATgBEACgAXAAiAC0AXAAiACwAIABJAE4ARABFAFgAKABfAHAAYQByAHQAcwAsACAAMQAsACAAMQApACwAIAA1ACkALAAgADAAKQAgAD4AIAAwACwAIAAyACwAIAAxACkAXABuACAAIAAgACAAIAAgACAAIAAgACAAIAAgACAAIAAgACAAIAAgACAAIAAgACAAIAAgACAAIAAgACAAIAAgACAAIAAgACAAIAAgACkALABcAG4AIAAgACAAIAAgACAAIAAgACAAIAAgACAAIAAgACAAIAAgACAAIAAgACAAIAAgACAAIAAgACAAIAAgACAAIAAgACAAIAAgACAAXwBzAHQAeQBsAGUAVABpAG0AZQAsACAASQBGACgASQBOAEQARQBYACgAXwBwAGEAcgB0AHMALAAgADEALAAgADIAKQAgAD0AIABcACIAXAAiACwAIAAzACwAXABuACAAIAAgACAAIAAgACAAIAAgACAAIAAgACAAIAAgACAAIAAgACAAIAAgACAAIAAgACAAIAAgACAAIAAgACAAIAAgACAAIAAgACAAIAAgACAASQBGACgATABFAE4AKABJAE4ARABFAFgAKABfAHAAYQByAHQAcwAsACAAMQAsACAAMgApACkAIAA9ACAAMwAsACAAMwAsAFwAbgAgACAAIAAgACAAIAAgACAAIAAgACAAIAAgACAAIAAgACAAIAAgACAAIAAgACAAIAAgACAAIAAgACAAIAAgACAAIAAgACAAIAAgACAAIAAgACAAIAAgACAASQBGACgASQBGAEUAUgBSAE8AUgAoAEYASQBOAEQAKABcACIAOgBcACIALAAgAEkATgBEAEUAWAAoAF8AcABhAHIAdABzACwAIAAxACwAIAAyACkALAAgADQAKQAsACAAMAApACAAPgAgADAALAAgADIALAAgADEAKQBcAG4AIAAgACAAIAAgACAAIAAgACAAIAAgACAAIAAgACAAIAAgACAAIAAgACAAIAAgACAAIAAgACAAIAAgACAAIAAgACAAIAAgACAAIAAgACAAIAApAFwAbgAgACAAIAAgACAAIAAgACAAIAAgACAAIAAgACAAIAAgACAAIAAgACAAIAAgACAAIAAgACAAIAAgACAAIAAgACAAIAAgACAAIAApACwAXABuACAAIAAgACAAIAAgACAAIAAgACAAIAAgACAAIAAgACAAIAAgACAAIAAgACAAIAAgACAAIAAgACAAIAAgACAAIAAgACAAIAAgAF8AcwB0AHkAbABlAFQAWgBPACwAIABJAEYAKABJAE4ARABFAFgAKABfAHAAYQByAHQAcwAsACAAMQAsACAAMwApACAAPQAgAFwAIgBcACIALAAgADMALABcAG4AIAAgACAAIAAgACAAIAAgACAAIAAgACAAIAAgACAAIAAgACAAIAAgACAAIAAgACAAIAAgACAAIAAgACAAIAAgACAAIAAgACAAIAAgACAAIABJAEYAKABFAFgAQQBDAFQAKABJAE4ARABFAFgAKABfAHAAYQByAHQAcwAsACAAMQAsACAAMwApACwAIABcACIAWgBcACIAKQAsACAAMwAsAFwAbgAgACAAIAAgACAAIAAgACAAIAAgACAAIAAgACAAIAAgACAAIAAgACAAIAAgACAAIAAgACAAIAAgACAAIAAgACAAIAAgACAAIAAgACAAIAAgACAAIAAgACAASQBGACgATABFAE4AKABJAE4ARABFAFgAKABfAHAAYQByAHQAcwAsACAAMQAsACAAMwApACkAIAA9ACAAMwAsACAAMwAsAFwAbgAgACAAIAAgACAAIAAgACAAIAAgACAAIAAgACAAIAAgACAAIAAgACAAIAAgACAAIAAgACAAIAAgACAAIAAgACAAIAAgACAAIAAgACAAIAAgACAAIAAgACAAIAAgACAAIABJAEYAKABJAEYARQBSAFIATwBSACgARgBJAE4ARAAoAFwAIgA6AFwAIgAsACAASQBOAEQARQBYACgAXwBwAGEAcgB0AHMALAAgADEALAAgADMAKQAsACAANAApACwAIAAwACkAIAA+ACAAMAAsACAAMgAsACAAMQAp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CwAXABuACAAIAAgACAAIAAgACAAIAAgACAAIAAgACAAIAAgACAAIAAgACAAIAAgACAAIAAgACAAIAAgACAAIAAgACAAIAAgACAAIAAgAEkARgAoAEIASQBUAEEATgBEACgAXwBzAHQAeQBsAGUARABhAHQAZQAsACAAXwBzAHQAeQBsAGUAVABpAG0AZQApACAAPQAgADAALAAgAFQAUgBVAEUALABcAG4AIAAgACAAIAAgACAAIAAgACAAIAAgACAAIAAgACAAIAAgACAAIAAgACAAIAAgACAAIAAgACAAIAAgACAAIAAgACAAIAAgACAAIAAgACAAIABJAEYAKABCAEkAVABBAE4ARAAoAF8AcwB0AHkAbABlAEQAYQB0AGUALAAgAF8AcwB0AHkAbABlAFQAWgBPACkAIAA9ACAAMAAsACAAVABSAFUARQAsAFwAbgAgACAAIAAgACAAIAAgACAAIAAgACAAIAAgACAAIAAgACAAIAAgACAAIAAgACAAIAAgACAAIAAgACAAIAAgACAAIAAgACAAIAAgACAAIAAgACAAIAAgACAAQgBJAFQAQQBOAEQAKABfAHMAdAB5AGwAZQBUAGkAbQBlACwAIABfAHMAdAB5AGwAZQBUAFoATwApACAAPQAgADA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AsAFwAbgAgACAAIAAgACAAIAAgACAAIAAgACAAIAAgACAAIAAgACAAIAAgACAAIAAgACAAIAAgACAAIAAgAEkARgAoAF8AZgBhAGkAbABTAHQAeQBsAGUAQwBoAGUAYwBrACwAIAB7ACMAVgBBAEwAVQBFACEALAAgACMAVgBBAEwAVQBFACEALAAgACMAVgBBAEwAVQBFACEALAAgACMAVgBBAEwAVQBFACEALAAgACMAVgBBAEwAVQBFACEAfQAsAFwAbgAgACAAIAAgACAAIAAgACAAIAAgACAAIAAgACAAIAAgACAAIAAgACAAIAAgACAAIAAgACAAIAAgACAAIAAgACAATABFAFQAKABcAG4AIAAgACAAIAAgACAAIAAgACAAIAAgACAAIAAgACAAIAAgACAAIAAgACAAIAAgACAAIAAgACAAIAAgACAAIAAgACAAIAAgACAAXwB0AGkAbQBlACwAIABDAEgAUgBPAE4ATwAuAFAAQQBSAFMARQBfAFQASQBNAEUAXwBPAEYAXwBEAEEAWQAoAEkATgBEAEUAWAAoAF8AcABhAHIAdABzACwAIAAxACwAIAAyACkALAAgAFQAUgBVAEUAKQAsAFwAbgAgACAAIAAgACAAIAAgACAAIAAgACAAIAAgACAAIAAgACAAIAAgACAAIAAgACAAIAAgACAAIAAgACAAIAAgACAAIAAgACAAIABfAHQAegBvACwAIABDAEgAUgBPAE4ATwAuAFAAQQBSAFMARQBfAEkAUwBPAF8AVABaAE8AKABJAE4ARABFAFgAKABfAHAAYQByAHQAcwAsACAAMQAsACAAMwApACkALABcAG4AIAAgACAAIAAgACAAIAAgACAAIAAgACAAIAAgACAAIAAgACAAIAAgACAAIAAgACAAIAAgACAAIAAgACAAIAAgACAAIAAgACAASQBGACgASQBOAEQARQBYACgAXwBwAGEAcgB0AHMALAAgADEALAAgADEAKQAgAD0AIABcACIAXAAiACwAXABuACAAIAAgACAAIAAgACAAIAAgACAAIAAgACAAIAAgACAAIAAgACAAIAAgACAAIAAgACAAIAAgACAAIAAgACAAIAAgACAAIAAgACAAIAAgACAASQBGACgAXwB0AGkAbQBlACAAPQAgAFwAIgBcACIALABcAG4AIAAgACAAIAAgACAAIAAgACAAIAAgACAAIAAgACAAIAAgACAAIAAgACAAIAAgACAAIAAgACAAIAAgACAAIAAgACAAIAAgACAAIAAgACAAIAAgACAAIAAgAEgAUwBUAEEAQwBLACgAXAAiAFwAIgAsACAAXAAiAFwAIgAsACAAXAAiAFwAIgAsACAAewAjAE4ALwBBAH0ALAAgAF8AdAB6AG8AKQAsAFwAbgAgACAAIAAgACAAIAAgACAAIAAgACAAIAAgACAAIAAgACAAIAAgACAAIAAgACAAIAAgACAAIAAgACAAIAAgACAAIAAgACAAIAAgACAAIAAgACAAIAAgACAASABTAFQAQQBDAEsAKABcACIAXAAiACwAIABcACIAXAAiACwAIABcACIAXAAiACwAIABfAHQAaQBtAGUALAAgAF8AdAB6AG8AKQBcAG4AIAAgACAAIAAgACAAIAAgACAAIAAgACAAIAAgACAAIAAgACAAIAAgACAAIAAgACAAIAAgACAAIAAgACAAIAAgACAAIAAgACAAIAAgACAAIAApACwAXABuACAAIAAgACAAIAAgACAAIAAgACAAIAAgACAAIAAgACAAIAAgACAAIAAgACAAIAAgACAAIAAgACAAIAAgACAAIAAgACAAIAAgACAAIAAgACAATABFAFQAKABcAG4AIAAgACAAIAAgACAAIAAgACAAIAAgACAAIAAgACAAIAAgACAAIAAgACAAIAAgACAAIAAgACAAIAAgACAAIAAgACAAIAAgACAAIAAgACAAIAAgACAAIAAgAF8AZABhAHQAZQAsACAAQwBIAFIATwBOAE8ALgBQAEEAUgBTAEUAXwBJAFMATwBfAEMAQQBMAEUATgBEAEEAUgBfAEQAQQBUAEUAKABJAE4ARABFAFgAKABfAHAAYQByAHQAcwAsACAAMQAsACAAMQApACwAIABfAGoAdQBsAGkAYQBuAEMAYQBsAGUAbgBkAGEAcgApACwAXABuACAAIAAgACAAIAAgACAAIAAgACAAIAAgACAAIAAgACAAIAAgACAAIAAgACAAIAAgACAAIAAgACAAIAAgACAAIAAgACAAIAAgACAAIAAgACAAIAAgACAAIABIAFMAVABBAEMASwAoAF8AZABhAHQAZQAsACAAXwB0AGkAbQBlACwAIABfAHQAegBv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GUAeABwAHIAZQBzAHMAaQBvAG4ALAAgAEYATgAuAE4AVQBMAEwASQBGAFkAKABJAE4ARABFAFgAKABFAHgAcAByAGUAcwBzAGkAbwBuACwAIAAsACAAMQApACkALABcAG4AIAAgACAAIAAgACAAIAAgAF8AcgBvAHcAQwBvAHUAbgB0ACwAIABSAE8AVwBTACgAXwBlAHgAcAByAGUAcwBzAGkAbwBu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FAAYQByAHMAZQBJAFMATwBEAGEAdABlAFQAaQBtAGUAKABJAE4ARABFAFgAKABfAGUAeABwAHIAZQBzAHMAaQBvAG4ALAAgAF8AYwB1AHIAcgAsACAAMQApACkAXABuACAAIAAgACAAIAAgACAAIAAgACAAIAAgACAAIAAgACAAKQBcAG4AIAAgACAAIAAgACAAIAAgACAAIAAgACAAKQBcAG4AIAAgACAAIAAgACAAIAAgACkALABcAG4AIAAgACAAIAAgACAAIAAgAEQAUgBPAFAAKABfAGIAeQBSAG8Adw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kAUwBPAF8ARABBAFQARQBUAEkATQBFAFwAbgBcAG4AUgBlAHQAdQByAG4AcwAgAGEAIABkAGEAdABlACwAIAB0AGkAbQBlACAAYQBuAGQAIAB0AGkAbQBlACAAegBvAG4AZQAgAG8AZgBmAHMAZQB0ACAAYQBzACAAdABlAHgAdAAgAGkAbgAgAEkAUwBPACAAZgBvAHIAbQBhAHQALgBcAG4AXABuAEEAcgByAGEAeQAgAGMAbwBtAHAAYQB0AGkAYgBsAGUAOgAgAEQAYQB0AGUAXwBZAE0ARABU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SQBTAE8AIABmAG8AcgBtAGEAdAB0AGUAZAAgAGQAYQB0AGUALAAgAHQAaQBtAGUAIABhAG4AZAAgAHQAaQBtAGUAIAB6AG8AbgBlACAAbwBmAGYAcwBlAHQ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NAEQAVAAgACAAIAAgACAAIAAgACAAfAAgAGEAcgByAGEAeQAgACAAIABDAFsANABdACAAIAAgACAAIAB8AFwAbgAgACAAIABZAGUAYQByAEMARQAgACAAIAAgACAAIAAgACAAfAAgAGkAbgB0AGUAZwBlAHIAIAAgACAAIAAgACAAIAAgACAAIAB8ACAAWQBlAGEAcgAgAGkAbgAgAEMAbwBtAG0AbwBuACAARQByAGEALgAgAE4AbwB0AGUAIAB0AGgAYQB0ACAAMQAgAEIAQwAgAD0AIAAwACAAQwBFACwAIAAyACAAQgBDACAAPQAgAC0AMQAgAEMARQBcAG4AIAAgACAATQBvAG4AdABoACAAIAAgACAAIAAgACAAIAAgAHwAIABpAG4AdABlAGcAZQByACAAWwAxAC4ALgAxADIAXQAgACAAfAAgAE0AbwBuAHQAaAAgAG8AZgAgAHkAZQBhAHIALgBcAG4AIAAgACAARABhAHkAIAAgACAAIAAgACAAIAAgACAAIAAgAHwAIABkAGUAYwBpAG0AYQBsACAAWwAwAC4ALgAzADYANwApACAAfAAgAEQAYQB5AC4AIABPAHIAZABpAG4AYQBsACAAZABhAHkAIABvAGYAIAB5AGUAYQByACAAaQBmACAAbQBvAG4AdABoACAAZQBtAHAAdAB5AC4AXABuACAAIAAgAFQAaQBtAGUAIAAgACAAIAAgACAAIAAgACAAIAB8ACAAZABlAGMAaQBtAGEAbAAgAFsAMAAuAC4AMQApACAAIAAgAHwAIABUAGkAbQBlACAAbwBmACAAZABhAHkALgBcAG4AWwBUAFoATwBNAGkAbgB1AHQAZQBzAF0AIAAgACAAIAAgAHwAIABkAGUAYwBpAG0AYQBsACAAIAAgACAAIAAgACAAIAAgACAAfAAgAFQAaQBtAGUAIAB6AG8AbgBlACAAbwBmAGYAcwBlAHQAIABmAHIAbwBtACAAVQBUAEMAIABpAG4AIABtAGkAbgB1AHQAZQBzAFwAbgAgACAAIAAgACAAIAAgACAAIAAgACAAIAAgACAAIAAgACAAfAAgAFsALQA5ADAAMAAuAC4AOQAwADAAXQAgACAAIAAgACAAIAB8ACAAWwAtADEANQA6ADAAMAAuAC4AKwAxADUAOgAwADAAXQBcAG4AWwBPAHAAdABpAG8AbgBzAF0AIAAgACAAIAAgACAAIAAgAHwAIAB0AGUAeAB0ACAAIAAgACAAIAAgACAAIAAgACAAIAAgACAAfAAgAFsAQgBdAFsAKwBdAFsAWgBdAFsAQQBdAFsATgB8AEYAXQBbAEwAbwB3AE8AcgBkAGUAcgBdAFsAKgBdAFsAMAAtADkAXQBcAG4AIAAgACAAIAAgACAAIAAgACAAIAAgACAAIAAgACAAIAAgAHwAIAAgACAAIAAgACAAIAAgACAAIAAgACAAIAAgACAAIAAgACAAfAAgACAAIAAgACAAIAAgACAAQgAgADoAIABEAGkAcwBwAGwAYQB5ACAAaQBuACAAYgBhAHMAaQBjACAASQBTAE8AIABzAHQAeQBsAGUALgBcAG4AIAAgACAAIAAgACAAIAAgACAAIAAgACAAIAAgACAAIAAgAHwAIAAgACAAIAAgACAAIAAgACAAIAAgACAAIAAgACAAIAAgACAAfAAgACAAIAAgACAAIAAgACAAKwAgADoAIABEAGkAcwBwAGwAYQB5ACAAcABvAHMAaQB0AGkAdgBlACAAcwBpAGcAbgAgAGYAbwByACAAbgBvAG4ALQBuAGUAZwBhAHQAaQB2AGUAIAB5AGUAYQByAHMALgBcAG4AIAAgACAAIAAgACAAIAAgACAAIAAgACAAIAAgACAAIAAgAHwAIAAgACAAIAAgACAAIAAgACAAIAAgACAAIAAgACAAIAAgACAAfAAgACAAIAAgACAAIAAgACAAWgAgADoAIABEAGkAcwBwAGwAYQB5ACAAJwBaACcAIABmAG8AcgAgAFoAdQBsAHUAIAB0AGkAbQBlACAAegBvAG4AZQAgACsAMAAwADoAMAAwAFwAbgAgACAAIAAgACAAIAAgACAAIAAgACAAIAAgACAAIAAgACAAfAAgACAAIAAgACAAIAAgACAAIAAgACAAIAAgACAAIAAgACAAIAB8ACAAIAAgACAAIAAgACAAIABBACAAOgAgAEQAaQBzAHAAbABhAHkAIABhACAAdABpAG0AZQAgAHYAYQBsAHUAZQAgAG8AZgAgADIANAA6ADAAMAAgAHQAbwAgAHIAZQBwAHIAZQBzAGUAbgB0ACAAbQBpAGQAbgBpAGcAaAB0ACAAYQB0ACAAdABoAGUAIABlAG4AZAAgAG8AZgAgAHQAaABlACAAYwBhAGwAZQBuAGQAYQByACAAZABhAHkALgBcAG4AIAAgACAAIAAgACAAIAAgACAAIAAgACAAIAAgACAAIAAgAHwAIAAgACAAIAAgACAAIAAgACAAIAAgACAAIAAgACAAIAAgACAAfAAgACAAIAAgACAAIAAgACAAIAAgACAAIABOAG8AdAAgAGEAcABwAGwAaQBjAGEAYgBsAGUAIABpAGYAIABMAG8AdwBPAHIAZABlAHIAIABpAHMAIABEAC4AXABuACAAIAAgACAAIAAgACAAIAAgACAAIAAgACAAIAAgACAAIAB8ACAAIAAgACAAIAAgACAAIAAgACAAIAAgACAAIAAgACAAIAAgAHwAIAAgACAAIAAgAE4ALAAgAEYAIAA6ACAATwB2AGUAcgByAGkAZABlACAAcgBvAHUAbgBkAGkAbgBnACAAYgBlAGgAYQB2AGkAbwB1AHIALgAgAEQAZQBmAGEAdQBsAHQAIABtAGUAdABoAG8AZAAgAHIAbwB1AG4AZABzACAAdABvACAAbgBlAGEAcgBlAHMAdAAgAHMAZQBjAG8AbgBkACwAIABhAG4AZABcAG4AIAAgACAAIAAgACAAIAAgACAAIAAgACAAIAAgACAAIAAgAHwAIAAgACAAIAAgACAAIAAgACAAIAAgACAAIAAgACAAIAAgACAAfAAgACAAIAAgACAAIAAgACAAIAAgACAAIAByAG8AdQBuAGQAcwAgAGQAbwB3AG4AIABvAG4AIABvAHQAaABlAHIAIABsAG8AdwAgAG8AcgBkAGUAcgAgAGMAbwBtAHAAbwBuAGUAbgB0AHMALgBcAG4AIAAgACAAIAAgACAAIAAgACAAIAAgACAAIAAgACAAIAAgAHwAIAAgACAAIAAgACAAIAAgACAAIAAgACAAIAAgACAAIAAgACAAfAAgACAAIAAgACAAIAAgACAAIAAgACAAIABOADoAIABhAGwAdwBhAHkAcwAgAHIAbwB1AG4AZAAgAHQAbwAgAG4AZQBhAHIAZQBzAHQALgBcAG4AIAAgACAAIAAgACAAIAAgACAAIAAgACAAIAAgACAAIAAgAHwAIAAgACAAIAAgACAAIAAgACAAIAAgACAAIAAgACAAIAAgACAAfAAgACAAIAAgACAAIAAgACAAIAAgACAAIABGADoAIABhAGwAdwBhAHkAcwAgAHIAbwB1AG4AZAAgAGQAbwB3AG4AXABuACAAIAAgACAAIAAgACAAIAAgACAAIAAgACAAIAAgACAAIAB8ACAAIAAgACAAIAAgACAAIAAgACAAIAAgACAAIAAgACAAIAAgAHwAIABMAG8AdwBPAHIAZABlAHIAIAA6ACAATABvAHcAIABvAHIAZABlAHIAIABjAG8AbQBwAG8AbgBlAG4AdAAuACAAVQBwAHAAZQByACAAYwBhAHMAZQAgAHQAbwAgAHMAZQB0ACAAZQB4AHAAbABpAGMAaQB0AGwAeQAuACAATABvAHcAZQByACAAYwBhAHMAZQAgAGEAbABsAG8AdwBzACAAZgBsAG8AYQB0AGkAbgBnAFwAbgAgACAAIAAgACAAIAAgACAAIAAgACAAIAAgACAAIAAgACAAfAAgACAAIAAgACAAIAAgACAAIAAgACAAIAAgACAAIAAgACAAIAB8ACAAIAAgACAAIAAgACAAIAAgACAAIAAgAGYAcgBvAG0AIABlAHgAcAByAGUAcwBzAGkAbgBnACAAaQBuACAAdABoAGUAIABnAGkAdgBlAG4AIABjAG8AbQBwAG8AbgBlAG4AdAAgAGQAbwB3AG4AIAB0AG8AIABzAGUAYwBvAG4AZABzACAAYQBzACAAbgBlAGUAZABlAGQALgBcAG4AIAAgACAAIAAgACAAIAAgACAAIAAgACAAIAAgACAAIAAgAHwAIAAgACAAIAAgACAAIAAgACAAIAAgACAAIAAgACAAIAAgACAAfAAgACAAIAAgACAAIAAgACAAIAAgACAAIABUAGEAawBlAHMAIAB0AGgAZQAgAGYAbwBsAGwAbwB3AGkAbgBnADoAXABuACAAIAAgACAAIAAgACAAIAAgACAAIAAgACAAIAAgACAAIAB8ACAAIAAgACAAIAAgACAAIAAgACAAIAAgACAAIAAgACAAIAAgAHwAIAAgACAAIAAgACAAIAAgACAAIAAgACAARAAsACAAZAAgADoAIABEAGEAeQBcAG4AIAAgACAAIAAgACAAIAAgACAAIAAgACAAIAAgACAAIAAgAHwAIAAgACAAIAAgACAAIAAgACAAIAAgACAAIAAgACAAIAAgACAAfAAgACAAIAAgACAAIAAgACAAIAAgACAAIABIACwAIABoACAAOgAgAEgAbwB1AHIAXABuACAAIAAgACAAIAAgACAAIAAgACAAIAAgACAAIAAgACAAIAB8ACAAIAAgACAAIAAgACAAIAAgACAAIAAgACAAIAAgACAAIAAgAHwAIAAgACAAIAAgACAAIAAgACAAIAAgACAATQAsACAAbQAgADoAIABNAGkAbgB1AHQAZQBcAG4AIAAgACAAIAAgACAAIAAgACAAIAAgACAAIAAgACAAIAAgAHwAIAAgACAAIAAgACAAIAAgACAAIAAgACAAIAAgACAAIAAgACAAfAAgACAAIAAgACAAIAAgACAAIAAgACAAIABTACwAIABzACAAOgAgAFMAZQBjAG8AbgBkACAAXABuACAAIAAgACAAIAAgACAAIAAgACAAIAAgACAAIAAgACAAIAB8ACAAIAAgACAAIAAgACAAIAAgACAAIAAgACAAIAAgACAAIAAgAHwAIAAgACAAIAAgACAAIAAgACoAIAA6ACAAQQBsAGwAbwB3AHMAIABmAGwAbwBhAHQAaQBuAGcAIABkAG8AdwBuACAAdABoAGUAIABsAG8AdwBlAHMAdAAgAG8AcgBkAGUAcgAgAGMAbwBtAHAAbwBuAGUAbgB0ACAAbgBlAGUAZABlAGQALAAgAGkAbgBjAGwAdQBkAGkAbgBnACAAdABoAGUAIABtAGEAeABpAG0AdQBtACAAcAByAGUAYwBpAHMAaQBvAG4AXABuACAAIAAgACAAIAAgACAAIAAgACAAIAAgACAAIAAgACAAIAB8ACAAIAAgACAAIAAgACAAIAAgACAAIAAgACAAIAAgACAAIAAgAHwAIAAgACAAIAAgACAAIAAgACAAIAAgACAAZgBvAHIAIABzAGUAYwBvAG4AZABzAC4AXABuACAAIAAgACAAIAAgACAAIAAgACAAIAAgACAAIAAgACAAIAB8ACAAIAAgACAAIAAgACAAIAAgACAAIAAgACAAIAAgACAAIAAgAHwAIAAgACAAIAAgACAAMAAtADkAIAA6ACAARABlAGMAaQBtAGEAbAAgAHAAbABhAGMAZQBzACAAZgBvAHIAIABzAGUAYwBvAG4AZABzAC4AIAAqACAAZgBsAG8AYQB0AHMAIAB1AHAAIAB0AG8AIABhACAAbQBhAHgAaQBtAHUAbQAgAHAAcgBlAGMAaQBzAGkAbwBuACAAbwBmACAAOQAuAFwAbgBbAEoAdQBsAGkAYQBuAEMAYQBsAGUAbgBkAGEAcgBdACAAfAAgAHMAdwBpAHQAYwBoACA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JAFMATwBfAEQAQQBUAEUAVABJAE0ARQAgAD0AIABMAEEATQBCAEQAQQAoAEQAYQB0AGUAXwBZAE0ARABUACwAIABbAFQAWgBPAE0AaQBuAHUAdABlAHMAXQAsACAAWwBPAHAAdABpAG8AbgBzAF0ALAAgAFsASgB1AGwAaQBhAG4AQwBhAGwAZQBuAGQAYQByAF0ALABcAG4AIAAgACAAIABMAEUAVAAoAFwAbgAgACAAIAAgACAAIAAgACAAXwBvAHAAdABpAG8AbgBzACwAIABGAE4ALgBOAFUATABMAEkARgBZACgATwBwAHQAaQBvAG4AcwApACwAXABuACAAIAAgACAAIAAgACAAIABfAGoAdQBsAGkAYQBuAEMAYQBsAGUAbgBkAGEAcgAsACAARgBOAC4AQwBPAEUAUgBDAEUAKABKAHUAbABpAGEAbgBDAGEAbABlAG4AZABhAHIAKQAgADwAPgAgADAALABcAG4AIAAgACAAIAAgACAAIAAgAF8AZABhAHQAZQBPAHAAdABpAG8AbgBzACwAIABGAE4ALgBTAEkARgBUAF8ARgBPAFIAXwBDAEgAQQBSAFMAKABfAG8AcAB0AGkAbwBuAHMALAAgAFwAIgBCACsAXAAiACkALABcAG4AIAAgACAAIAAgACAAIAAgAF8AYgBhAHMAaQBjACwAIABJAEYARQBSAFIATwBSACgAUwBFAEEAUgBDAEgAKABcACIAQgBcACIALAAgAF8AZABhAHQAZQBPAHAAdABpAG8AbgBzACkALAAgADAAKQAgAD4AIAAwACwAXABuACAAIAAgACAAIAAgACAAIABfAFQAWgBvAHAAdABpAG8AbgBzACwAIABGAE4ALgBTAEkARgBUAF8ARgBPAFIAXwBDAEgAQQBSAFMAKABfAG8AcAB0AGkAbwBuAHMALAAgAFwAIgBCAFoAXAAiACkALABcAG4AIAAgACAAIAAgACAAIAAgAF8AVABaAE8AcABhAHIAdAAsACAAQwBIAFIATwBOAE8ALgBGAE8AUgBNAEEAVABfAEkAUwBPAF8AVABaAE8AKABUAFoATwBNAGkAbgB1AHQAZQBzACwAIABfAFQAWgBvAHAAdABpAG8AbgBzACkALABcAG4AIAAgACAAIAAgACAAIAAgAFwAbgAgACAAIAAgACAAIAAgACAAXwB0AGkAbQBlAE8AZgBEAGEAeQBPAHAAdABpAG8AbgBTAGUAdAAsACAAXwBGAE8AUgBNAEEAVABfAFQASQBNAEUAXwBPAEYAXwBEAEEAWQBfAE8AUABUAEkATwBOAFMAKABfAG8AcAB0AGkAbwBuAHMAIAAmACAAXAAiAEkAXAAiACwAIABUAFIAVQBFACkALABcAG4AXABuACAAIAAgACAAIAAgACAAIABmAG4AVgBhAGwAaQBkAGEAdABlACwAIABMAEEATQBCAEQAQQAoAF8AWQBNAEQAVAAsAFwAbgAgACAAIAAgACAAIAAgACAAIAAgACAAIABJAEYAKABDAE8ATABVAE0ATgBTACgAXwBZAE0ARABUACkAIAA+ACAANAAsACAAewAjAEMAQQBMAEMAIQB9ACwAXABuACAAIAAgACAAIAAgACAAIAAgACAAIAAgACAAIAAgACAASQBGACgAQQBSAFIAQQBZAFMALgBJAFMAXwBFAE0AUABUAFkAKABfAFkATQBEAFQAKQAsACAAXAAiAFwAIgAsAFwAbgAgACAAIAAgACAAIAAgACAAIAAgACAAIAAgACAAIAAgACAAIAAgACAATABFAFQAKABcAG4AIAAgACAAIAAgACAAIAAgACAAIAAgACAAIAAgACAAIAAgACAAIAAgACAAIAAgACAAXwBmAGkAcgBzAHQARQByAHIAbwByACwAIABBAFIAUgBBAFkAUwAuAEgAXwBFAFIAUgBPAFIAKABfAFkATQBEAFQAKQAsAFwAbgAgACAAIAAgACAAIAAgACAAIAAgACAAIAAgACAAIAAgACAAIAAgACAAIAAgACAAIABJAEYAKABJAFMARQBSAFIATwBSACgAXwBmAGkAcgBzAHQARQByAHIAbwByACkALAAgAF8AZgBpAHIAcwB0AEUAcgByAG8AcgAgACoAIAB7ADEAfQAsAFwAbgAgACAAIAAgACAAIAAgACAAIAAgACAAIAAgACAAIAAgACAAIAAgACAAIAAgACAAIAAgACAAIAAgAEkARgAoAE4ATwBUACgAQQBSAFIAQQBZAFMALgBJAFMAXwBOAFUATQBFAFIASQBDAF8ATgBVAEwATAAoAF8AWQBNAEQAVAApACkALAAgAHsAIwBWAEEATABVAEUAIQB9ACwAXABuACAAIAAgACAAIAAgACAAIAAgACAAIAAgACAAIAAgACAAIAAgACAAIAAgACAAIAAgACAAIAAgACAAIAAgACAAIABMAEUAVAAoAFwAbgAgACAAIAAgACAAIAAgACAAIAAgACAAIAAgACAAIAAgACAAIAAgACAAIAAgACAAIAAgACAAIAAgACAAIAAgACAAIAAgACAAIABfAGUAeABwAGEAbgBkAFkATQBEAFQALAAgAEUAWABQAEEATgBEACgAXwBZAE0ARABUACwAIAAxACwAIAA0ACwAIABcACIAXAAiACkALABcAG4AIAAgACAAIAAgACAAIAAgACAAIAAgACAAIAAgACAAIAAgACAAIAAgACAAIAAgACAAIAAgACAAIAAgACAAIAAgACAAIAAgACAASQBGACgAQQBSAFIAQQBZAFMALgBIAEEAUwBfAE4ARQBHAEEAVABJAFYARQAoAEQAUgBPAFAAKABfAGUAeABwAGEAbgBkAFkATQBEAFQALAAsACAAMQApACkALAAgAHsAIwBOAFUATQAhAH0ALABcAG4AIAAgACAAIAAgACAAIAAgACAAIAAgACAAIAAgACAAIAAgACAAIAAgACAAIAAgACAAIAAgACAAIAAgACAAIAAgACAAIAAgACAAIAAgACAAIABMAEUAVAAoAFwAbgAgACAAIAAgACAAIAAgACAAIAAgACAAIAAgACAAIAAgACAAIAAgACAAIAAgACAAIAAgACAAIAAgACAAIAAgACAAIAAgACAAIAAgACAAIAAgACAAIAAgACAAXwBuAG8AbQBpAG4AYQBsAFQAbwBEACwAIABJAE4ARABFAFgAKABfAGUAeABwAGEAbgBkAFkATQBEAFQALAAgADEALAAgADQAKQAsAFwAbgAgACAAIAAgACAAIAAgACAAIAAgACAAIAAgACAAIAAgACAAIAAgACAAIAAgACAAIAAgACAAIAAgACAAIAAgACAAIAAgACAAIAAgACAAIAAgACAAIAAgACAAXwBoAGEAcwBUAG8ARAAsACAASQBTAE4AVQBNAEIARQBSACgAXwBuAG8AbQBpAG4AYQBsAFQAbwBEACkALABcAG4AIAAgACAAIAAgACAAIAAgACAAIAAgACAAIAAgACAAIAAgACAAIAAgACAAIAAgACAAIAAgACAAIAAgACAAIAAgACAAIAAgACAAIAAgACAAIAAgACAAIAAgAEkARgAoAF8AaABhAHMAVABvAEQAIAAqACAAKAAoAF8AbgBvAG0AaQBuAGEAbABUAG8ARAAgADwAIAAwACkAIAArACAAKABfAG4AbwBtAGkAbgBhAGwAVABvAEQAIAA+ACAAMQApACkALAAgAHsAIwBOAFUATQAhAH0ALABcAG4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BfAFkATQBEACwAIABUAEEASwBFACgAXwBlAHgAcABhAG4AZABZAE0ARABUACwAIAAxACwAIAAzACkALABcAG4AIAAgACAAIAAgACAAIAAgACAAIAAgACAAIAAgACAAIAAgACAAIAAgACAAIAAgACAAIAAgACAAIAAgACAAIAAgACAAIAAgACAAIAAgACAAIAAgACAAIAAgACAAIAAgACAAIAAgACAAIABfAG4AbwBEAGEAdABlACwAIABBAFIAUgBBAFkAUwAuAEkAUwBfAEUATQBQAFQAWQAoAF8AWQBNAEQAKQAsAFwAbgAgACAAIAAgACAAIAAgACAAIAAgACAAIAAgACAAIAAgACAAIAAgACAAIAAgACAAIAAgACAAIAAgACAAIAAgACAAIAAgACAAIAAgACAAIAAgACAAIAAgACAAIAAgACAAIAAgACAAIAAgAEkARgAoAF8AbgBvAEQAYQB0AGUALAAgAF8AZQB4AHAAYQBuAGQAWQBNAEQAVAAsAFwAbgAgACAAIAAgACAAIAAgACAAIAAgACAAIAAgACAAIAAgACAAIAAgACAAIAAgACAAIAAgACAAIAAgACAAIAAgACAAIAAgACAAIAAgACAAIAAgACAAIAAgACAAIAAgACAAIAAgACAAIAAgACAAIAAgACAASQBGACgATgBPAFQAKABDAEgAUgBPAE4ATwAuAEkAUwBfAFYAQQBMAEkARABfAEMAQQBMAEUATgBEAEEAUgBfAEQAQQBUAEUAKABfAFkATQBEACwAIABUAFIAVQBFACwAIABfAGoAdQBsAGkAYQBuAEMAYQBsAGUAbgBkAGEAcgApACkALAAgAHsAIwBOAFUATQAhAH0ALABcAG4AIAAgACAAIAAgACAAIAAgACAAIAAgACAAIAAgACAAIAAgACAAIAAgACAAIAAgACAAIAAgACAAIAAgACAAIAAgACAAIAAgACAAIAAgACAAIAAgACAAIAAgACAAIAAgACAAIAAgACAAIAAgACAAIAAgACAAIAAgACAAXwBlAHgAcABhAG4AZABZAE0ARABUAFwAbgAgACAAIAAgACAAIAAgACAAIAAgACAAIAAgACAAIAAgACAAIAAgACAAIAAgACAAIAAgACAAIAAgACAAIAAgACAAIAAgACAAIAAgACAAIAAgACAAIAAgACAAIAAgACAAIAAgACAAIAAgACAAIAAgACAAKQBcAG4AIAAgACAAIAAgACAAIAAgACAAIAAgACAAIAAgACAAIAAgACAAIAAgACAAIAAgACAAIAAgACAAIAAgACAAIAAgACAAIAAgACAAIAAgACAAIAAgACAAIAAgACAAIAAgACAAIAAgACAAIAApAFwAbgAgACAAIAAgACAAIAAgACAAIAAgACAAIAAgACAAIAAgACAAIAAgACAAIAAgACAAIAAgACAAIAAgACAAIAAgACAAIAAgACAAIAAgACAAIAAgACAAIAAgACAAIAAgACAAIAAp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GYAbgBSAGUAcwBvAGwAdgBlAEQAYQB0AGUAUABhAHIAdAAsACAATABBAE0AQgBEAEEAKABfAHYAYQBsAGkAZABhAHQAZQBkAFkATQBEAFQALAAgAF8AYwBhAHIAcgB5AEQAYQB5ACwAXABuACAAIAAgACAAIAAgACAAIAAgACAAIAAgAEkARgAoAEkATgBEAEUAWAAoAF8AdgBhAGwAaQBkAGEAdABlAGQAWQBNAEQAVAAsACAAMQAsACAAMQApACAAPQAgAFwAIgBcACIALAAgAFwAIgBcACIALABcAG4AIAAgACAAIAAgACAAIAAgACAAIAAgACAAIAAgACAAIABMAEUAVAAoAFwAbgAgACAAIAAgACAAIAAgACAAIAAgACAAIAAgACAAIAAgACAAIAAgACAAXwBZAE0ALAAgAFQAQQBLAEUAKABfAHYAYQBsAGkAZABhAHQAZQBkAFkATQBEAFQALAAgADEALAAgADIAKQAsAFwAbgAgACAAIAAgACAAIAAgACAAIAAgACAAIAAgACAAIAAgACAAIAAgACAAXwBwAHIAbwB2AGkAZABlAGQARABhAHkALAAgAEkATgBEAEUAWAAoAF8AdgBhAGwAaQBkAGEAdABlAGQAWQBNAEQAVAAsACAAMQAsACAAMwApACwAXABuACAAIAAgACAAIAAgACAAIAAgACAAIAAgACAAIAAgACAAIAAgACAAIABfAG4AbwBtAGkAbgBhAGwARABhAHkALAAgAF8AYwBhAHIAcgB5AEQAYQB5ACAAKwAgAEkARgAoAF8AcAByAG8AdgBpAGQAZQBkAEQAYQB5ACAAPQAgAFwAIgBcACIALAAgADEALAAgAF8AcAByAG8AdgBpAGQAZQBkAEQAYQB5ACkALABcAG4AIAAgACAAIAAgACAAIAAgACAAIAAgACAAIAAgACAAIAAgACAAIAAgAF8AWQBNAEQALAAgAEgAUwBUAEEAQwBLACgAXwBZAE0ALAAgAF8AbgBvAG0AaQBuAGEAbABEAGEAeQApACwAXABuACAAIAAgACAAIAAgACAAIAAgACAAIAAgACAAIAAgACAAIAAgACAAIABfAHIAZQBzAG8AbAB2AGUARABhAHQAZQAsACAAQwBIAFIATwBOAE8ALgBSAEUAUwBPAEwAVgBFAF8AQwBBAEwARQBOAEQAQQBSAF8ARABBAFQARQAoAF8AWQBNAEQALAAgAF8AagB1AGwAaQBhAG4AQwBhAGwAZQBuAGQAYQByACkALABcAG4AIAAgACAAIAAgACAAIAAgACAAIAAgACAAIAAgACAAIAAgACAAIAAgAEMASABSAE8ATgBPAC4ARgBPAFIATQBBAFQAXwBJAFMATwBfAEMAQQBMAEUATgBEAEEAUgBfAEQAQQBUAEUAKABfAHIAZQBzAG8AbAB2AGUARABhAHQAZQAsACAAXwBkAGEAdABlAE8AcAB0AGkAbwBuAHMALAAgAF8AagB1AGwAaQBhAG4AQwBhAGwAZQBuAGQAYQByACkAXABuACAAIAAgACAAIAAgACAAIAAgACAAIAAgACAAIAAgACAAKQBcAG4AIAAgACAAIAAgACAAIAAgACAAIAAgACAAKQBcAG4AIAAgACAAIAAgACAAIAAgACkALABcAG4AIAAgACAAIAAgACAAIAAgACAAIAAgACAAIAAgACAAIABcAG4AIAAgACAAIAAgACAAIAAgAGYAbgBGAG8AcgBtAGEAdABJAFMATwBEAGEAdABlAFQAaQBtAGUALAAgAEwAQQBNAEIARABBACgAXwBZAE0ARABUACwAXABuACAAIAAgACAAIAAgACAAIAAgACAAIAAgAEwARQBUACgAXABuACAAIAAgACAAIAAgACAAIAAgACAAIAAgACAAIAAgACAAXwB2AGEAbABpAGQAYQB0AGUAWQBNAEQAVAAsACAAZgBuAFYAYQBsAGkAZABhAHQAZQAoAF8AWQBNAEQAVAApACwAXABuACAAIAAgACAAIAAgACAAIAAgACAAIAAgACAAIAAgACAASQBGACgAQwBPAEwAVQBNAE4AUwAoAF8AdgBhAGwAaQBkAGEAdABlAFkATQBEAFQAKQAgAD0AIAAxACwAIABJAE4ARABFAFgAKABfAHYAYQBsAGkAZABhAHQAZQBZAE0ARABUACwAIAAxACwAIAAxACkALABcAG4AIAAgACAAIAAgACAAIAAgACAAIAAgACAAIAAgACAAIAAgACAAIAAgAEwARQBUACgAXABuACAAIAAgACAAIAAgACAAIAAgACAAIAAgACAAIAAgACAAIAAgACAAIAAgACAAIAAgAF8AdABpAG0AZQBJAG4AZgBvACwAIABfAEYATwBSAE0AQQBUAF8AVABJAE0ARQBfAE8ARgBfAEQAQQBZACgASQBOAEQARQBYACgAXwB2AGEAbABpAGQAYQB0AGUAWQBNAEQAVAAsACAAMQAsACAANAApACwAIABfAHQAaQBtAGUATwBmAEQAYQB5AE8AcAB0AGkAbwBuAFMAZQB0ACkALABcAG4AIAAgACAAIAAgACAAIAAgACAAIAAgACAAIAAgACAAIAAgACAAIAAgACAAIAAgACAAXwBjAGEAcgByAHkARABhAHkALAAgAEkATgBEAEUAWAAoAF8AdABpAG0AZQBJAG4AZgBvACwAIAAxACwAIAAxACkALABcAG4AIAAgACAAIAAgACAAIAAgACAAIAAgACAAIAAgACAAIAAgACAAIAAgACAAIAAgACAAXwB0AGkAbQBlAFAAYQByAHQALAAgAEkATgBEAEUAWAAoAF8AdABpAG0AZQBJAG4AZgBvACwAIAAxACwAIAAyACkALABcAG4AIAAgACAAIAAgACAAIAAgACAAIAAgACAAIAAgACAAIAAgACAAIAAgACAAIAAgACAAXwBkAGEAdABlAFAAYQByAHQALAAgAGYAbgBSAGUAcwBvAGwAdgBlAEQAYQB0AGUAUABhAHIAdAAoAF8AdgBhAGwAaQBkAGEAdABlAFkATQBEAFQALAAgAF8AYwBhAHIAcgB5AEQAYQB5ACkALABcAG4AIAAgACAAIAAgACAAIAAgACAAIAAgACAAIAAgACAAIAAgACAAIAAgACAAIAAgACAASQBGACgAXwB0AGkAbQBlAFAAYQByAHQAIAA9ACAAXAAiAFwAIgAsAFwAbgAgACAAIAAgACAAIAAgACAAIAAgACAAIAAgACAAIAAgACAAIAAgACAAIAAgACAAIAAgACAAIAAgAF8AZABhAHQAZQBQAGEAcgB0ACwAXABuACAAIAAgACAAIAAgACAAIAAgACAAIAAgACAAIAAgACAAIAAgACAAIAAgACAAIAAgACAAIAAgACAAQwBPAE4AQwBBAFQAKABfAGQAYQB0AGUAUABhAHIAdAAsACAAXwB0AGkAbQBlAFAAYQByAHQALAAgAF8AVABaAE8AcABhAHIAdA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XABuACAAIAAgACAAIAAgACAAIABfAGQAYQB0AGUAXwBZAE0ARABUACwAIABGAE4ALgBOAFUATABMAEkARgBZACgARABhAHQAZQBfAFkATQBEAFQAKQAsAFwAbgAgACAAIAAgACAAIAAgACAAQgBZAFIATwBXACgAXwBkAGEAdABlAF8AWQBNAEQAVAAsAFwAbgAgACAAIAAgACAAIAAgACAAIAAgACAAIABMAEEATQBCAEQAQQAoAF8AcgBvAHcALABcAG4AIAAgACAAIAAgACAAIAAgACAAIAAgACAAIAAgACAAIABmAG4ARgBvAHIAbQBhAHQASQBTAE8ARABhAHQAZQBUAGkAbQBlACgAXwByAG8Adw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RABBAFQARQBUAEkATQBFAFwAbgBcAG4AUABhAHIAcwBlAHMAIABhACAAZgBvAHIAbQBhAHQAZQBkACAAZABhAHQAZQAgAGkAbgB0AG8AIAByAGUAcwBwAGUAYwB0AGkAdgBlACAAcABhAHIAdABzACAAbwBmACAAeQBlAGEAcgAsACAAbQBvAG4AdABoACwAIABkAGEAeQAgAGEAbgBkACAAdABpAG0AZQAgAG8AZgAgAGQAYQB5AC4AXABuAFwAbgBBAHIAcgBhAHkAIABjAG8AbQBwAGEAdABpAGIAbABlADoAIABFAHgAcAByAGUAcwBzAGkAbwBuACAAYQBzACAAYwBvAGwAdQBtAG4AXABuAFwAbgBPAHUAdABwAHUAdAAgAEMAWwA0AF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FwAbgAgADIAIAB8ACAAaQBuAHQAZQBnAGUAcgAgAFsAMQAuAC4AMQAyAF0AIAB8ACAATQBvAG4AdABoAFwAbgAgADMAIAB8ACAAaQBuAHQAZQBnAGUAcgAgAFsAMQAuAC4AMwAxAF0AIAB8ACAARABhAHkAXABuACAANAAgAHwAIABkAGUAYwBpAG0AYQBsACAAWwAwAC4ALgAxACkAIAAgAHwAIABUAGkAbQ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HAAcgBlAHMAcwBpAG8AbgAgACAAIAAgACAAIAAgACAAIAAgACAAIAB8ACAAdABlAHgAdAAgACAAIAB8ACAARABhAHQAZQAgAGEAbgBkACAAdABpAG0AZQAgAGkAbgAgAEQATQBZAFQAIABmAG8AcgBtAGEAdAAgAGkAZQAuACAAZABkAC8ATQBNAC8AeQB5AHkAeQAgAGgAaAA6AG0AbQA6AHMAcwBcAG4AWwBOAG8AcgB0AGgAQQBtAGUAcgBpAGMAYQBuAFIAZQBnAGkAbwBuAF0AIAB8ACAAcwB3AGkAdABjAGgAIAB8ACAAVABSAFUARQAgAGEAcwBzAHUAbQBlACAAbwByAGQAZQByACAAaQBuACAATgBvAHIAdABoACAAQQBtAGUAcgBpAGMAYQBuACAAZgBvAHIAbQBhAHQAIABtAG0ALwBkAGQALwB5AHkAeQB5ACAAXABuACAAIAAgACAAIAAgACAAIAAgACAAIAAgACAAIAAgACAAIAAgACAAIAAgACAAfAAgACAAIAAgACAAIAAgACAAfAAgAEYAQQBMAFMARQAgAGEAcwBzAHUAbQBlACAAbwByAGQAZQByACAAaQBuACAAaQBuAHQAZQByAG4AYQB0AGkAbwBuAGwAIABmAG8AcgBtAGEAdAAgAGQAZAAvAG0AbQAvAHkAeQB5AHkAIABcAG4AIAAgACAAIAAgACAAIAAgACAAIAAgACAAIAAgACAAIAAgACAAIAAgACAAIAB8ACAAIAAgACAAIAAgACAAIAB8ACAASQBmACAAbwBtAGkAdAB0AGUAZAAgAHQAaABlAG4AIABkAGUAZgBhAHUAbAB0AHMAIAB0AG8AIABsAG8AYwBhAGwAIAByAGUAZwBpAG8AbgBhAGwAIABzAGUAdAB0AGkAbgBnAHMAIABvAGYAIABFAHgAYwBlAGwAXABuAFsASgB1AGwAaQBhAG4AQwBhAGwAZQBuAGQAYQByAF0AIAAgACAAIAAgACAAfAAgAHMAdwBpAHQAYwBoACAAfAAgAEMAYQBsAGMAdQBsAGEAdABlACAAZgBvAHIAIAB0AGgAZQAgAEoAdQBsAGkAYQBuACAAcAByAG8AbABlAHAAdABpAGMAIABjAGEAbABlAG4AZABhAHIALgAgAEQAZQBmAGEAdQBsAHQAIABpAHMAIABHAHIAZQBnAG8AcgBpAGEAbgBcAG4AIAAgACAAIAAgACAAIAAgACAAIAAgACAAIAAgACAAIAAgACAAIAAgACAAIAB8ACAAIAAgACAAIAAgACAAIAB8ACAAcAByAG8AbABlAHAAdABpAGMAIABjAGEAbABlAG4AZABhAHIALgAg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EAEEAVABFAFQASQBNAEUAKABcACIAMgA1AC8AMQAvADIAMAAxADQAIAA2ADoAMAAwAFwAIgApAFwAbgBSAGUAdAB1AHIAbgBzADoAIAB7ADIAMAAxADQALAAgADEALAAgADIANQAsACAAMAAuADIANQB9AFwAbgBcAG4AUABBAFIAUwBFAF8ARABBAFQARQBUAEkATQBFACgAXAAiADMAMQAvADEAMgAvADIAMAAyADMAXAAiACkAXABuAFIAZQB0AHUAcgBuAHMAOgAgAHsAMgAwADIAMwAsACAAMQAyACwAIAAzADEALAAgAFwAIgBcACIAf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RABBAFQARQBUAEkATQBFACAAPQAgAEwAQQBNAEIARABBACgARQB4AHAAcgBlAHMAcwBpAG8AbgAsACAAWwBOAG8AcgB0AGgAQQBtAGUAcgBpAGMAYQBuAFIAZQBnAGkAbwBuAF0ALAAgAFsASgB1AGwAaQBhAG4AQwBhAGwAZQBuAGQAYQByAF0ALAAgAFwAbgAgACAAIAAgAEwARQBUACgAXABuACAAIAAgACAAIAAgACAAIABfAG4AbwByAHQAaABBAG0AZQByAGkAYwBhAG4AUgBlAGcAaQBvAG4ALAAgAEkARgAoAEkAUwBPAE0ASQBUAFQARQBEACgATgBvAHIAdABoAEEAbQBlAHIAaQBjAGEAbgBSAGUAZwBpAG8AbgApACwAIABGAE4ALgBOAE8AUgBUAEgAXwBBAE0ARQBSAEkAQwBBAE4AXwBSAEUARwBJAE8ATgAoACkALABcAG4AIAAgACAAIAAgACAAIAAgACAAIAAgACAARgBOAC4AQwBPAEUAUgBDAEUAKABOAG8AcgB0AGgAQQBtAGUAcgBpAGMAYQBuAFIAZQBnAGkAbwBuACkAIAA8AD4AIAAwAFwAbgAgACAAIAAgACAAIAAgACAAKQAsAFwAbgAgACAAIAAgACAAIAAgACAAXABuACAAIAAgACAAIAAgACAAIABfAGoAdQBsAGkAYQBuAEMAYQBsAGUAbgBkAGEAcgAsACAATgAoAEoAdQBsAGkAYQBuAEMAYQBsAGUAbgBkAGEAcgApACAAPAA+ACAAMAAsAFwAbgAgACAAIAAgACAAIAAgACAAXABuACAAIAAgACAAIAAgACAAIABfAHYAYQBsAGkAZABDAGgAYQByAFMAZQB0ACwAIABcACIAMAAxADIAMwA0ADUANgA3ADgAOQBBAE0AUABUAGEAbQBwACAAOgAsAC0ALgAvAF8AEiJcACIALAAgAC8ALwAgABIiIABVAE4ASQBDAEgAQQBSACgAOAA3ADIAMgApAFwAbgBcAG4AIAAgACAAIAAgACAAIAAgAGYAbgBQAGEAcgBzAGUARABhAHQAZQBUAGkAbQBlACwAIABMAEEATQBCAEQAQQAoAF8AZQB4AHAAcgBlAHMAcwBpAG8AbgAsAFwAbgAgACAAIAAgACAAIAAgACAAIAAgACAAIABJAEYAKABJAFMARQBSAFIATwBSACgAXwBlAHgAcAByAGUAcwBzAGkAbwBuACkALAAgAEUAeABwAHIAZQBzAHMAaQBvAG4AIAAqACAAewAxACwAIAAyACwAIAAzACwAIAA0AH0ALABcAG4AIAAgACAAIAAgACAAIAAgACAAIAAgACAAIAAgACAAIABJAEYAKABfAGUAeABwAHIAZQBzAHMAaQBvAG4AIAA9ACAAXAAiAFwAIgAsACAAewBcACIAXAAiACwAIABcACIAXAAiACwAIABcACIAXAAiACwAIABcACIAXAAiAH0ALABcAG4AIAAgACAAIAAgACAAIAAgACAAIAAgACAAIAAgACAAIAAgACAAIAAgAEkARgAoAE4ATwBUACgARgBOAC4AVgBBAEwASQBEAEEAVABFAF8AQwBIAEEAUgBTAEUAVAAoAF8AZQB4AHAAcgBlAHMAcwBpAG8AbgAsACAAXwB2AGEAbABpAGQAQwBoAGEAcgBTAGUAdAAsACAAVABSAFUARQApACkALAAgAHsAIwBWAEEATABVAEUAIQAsACAAIwBWAEEATABVAEUAIQAsACAAIwBWAEEATABVAEUAIQAsACAAIwBWAEEATABVAEUAIQB9ACwAXABuACAAIAAgACAAIAAgACAAIAAgACAAIAAgACAAIAAgACAAIAAgACAAIAAgACAAIAAgAEwARQBUACgAXABuACAAIAAgACAAIAAgACAAIAAgACAAIAAgACAAIAAgACAAIAAgACAAIAAgACAAIAAgACAAIAAgACAAXwB0AGkAbQBlAEQAZQBsAGkAbQAsACAATABFAEYAVAAoAEYATgAuAFMASQBGAFQAXwBGAE8AUgBfAEMASABBAFIAUwAoAF8AZQB4AHAAcgBlAHMAcwBpAG8AbgAsACAAXAAiACwALQAuAC8AXwA6AG0AXAAiACkAKQAsAFwAbgAgACAAIAAgACAAIAAgACAAIAAgACAAIAAgACAAIAAgACAAIAAgACAAIAAgACAAIAAgACAAIAAgAF8AaQBzAFQAaQBtAGUATwBuAGwAeQAsACAAUwBXAEkAVABDAEgAKABfAHQAaQBtAGUARABlAGwAaQBtACwAXABuACAAIAAgACAAIAAgACAAIAAgACAAIAAgACAAIAAgACAAIAAgACAAIAAgACAAIAAgACAAIAAgACAAIAAgACAAIABcACIAOgBcACIALAAgAFQAUgBVAEUALABcAG4AIAAgACAAIAAgACAAIAAgACAAIAAgACAAIAAgACAAIAAgACAAIAAgACAAIAAgACAAIAAgACAAIAAgACAAIAAgAFwAIgBtAFwAIgAsACAAVABSAFUARQAsAFwAbgAgACAAIAAgACAAIAAgACAAIAAgACAAIAAgACAAIAAgACAAIAAgACAAIAAgACAAIAAgACAAIAAgACAAIAAgACAARgBBAEwAUwBFAFwAbgAgACAAIAAgACAAIAAgACAAIAAgACAAIAAgACAAIAAgACAAIAAgACAAIAAgACAAIAAgACAAIAAgACkALABcAG4AIAAgACAAIAAgACAAIAAgACAAIAAgACAAIAAgACAAIAAgACAAIAAgACAAIAAgACAAIAAgACAAIABfAHAAYQByAHQAcwAsACAASQBGACgAXwBpAHMAVABpAG0AZQBPAG4AbAB5ACwAIABIAFMAVABBAEMASwAoAFwAIgBcACIALAAgAF8AZQB4AHAAcgBlAHMAcwBpAG8AbgApACwAXABuACAAIAAgACAAIAAgACAAIAAgACAAIAAgACAAIAAgACAAIAAgACAAIAAgACAAIAAgACAAIAAgACAAIAAgACAAIABMAEUAVAAoAFwAbgAgACAAIAAgACAAIAAgACAAIAAgACAAIAAgACAAIAAgACAAIAAgACAAIAAgACAAIAAgACAAIAAgACAAIAAgACAAIAAgACAAIABfAHQAUABvAHMAMQAsACAARgBOAC4ARgBJAE4ARABfAE4AVABIAF8AQwBIAEEAUgAoAF8AZQB4AHAAcgBlAHMAcwBpAG8AbgAsACAAXAAiACAAVABfACwAXAAiACwAIAAxACwAIABUAFIAVQBFACkALABcAG4AIAAgACAAIAAgACAAIAAgACAAIAAgACAAIAAgACAAIAAgACAAIAAgACAAIAAgACAAIAAgACAAIAAgACAAIAAgACAAIAAgACAAXwB0AFAAbwBzADIALAAgAEkARgAoAF8AdABQAG8AcwAxACAAPQAgADAALAAgADAALAAgAEYATgAuAEYASQBOAEQAXwBOAFQASABfAEMASABBAFIAKABfAGUAeABwAHIAZQBzAHMAaQBvAG4ALAAgAFwAIgAwADEAMgAzADQANQA2ADcAOAA5AFwAIgAsACAAMQAsACAARgBBAEwAUwBFACwAIABGAEEATABTAEUALAAgAF8AdABQAG8AcwAxACAAKwAgADEAKQApACwAXABuACAAIAAgACAAIAAgACAAIAAgACAAIAAgACAAIAAgACAAIAAgACAAIAAgACAAIAAgACAAIAAgACAAIAAgACAAIAAgACAAIAAgAF8AZABhAHQAZQBQAGEAcgB0ACwAIABJAEYAKABfAHQAUABvAHMAMQAgAD0AIAAwACwAIABfAGUAeABwAHIAZQBzAHMAaQBvAG4ALAAgAFQAUgBJAE0AKABMAEUARgBUACgAXwBlAHgAcAByAGUAcwBzAGkAbwBuACwAIABfAHQAUABvAHMAMQAgAC0AIAAxACkAKQApACwAXABuACAAIAAgACAAIAAgACAAIAAgACAAIAAgACAAIAAgACAAIAAgACAAIAAgACAAIAAgACAAIAAgACAAIAAgACAAIAAgACAAIAAgAF8AdABpAG0AZQBQAGEAcgB0ACwAIABJAEYAKABfAHQAUABvAHMAMgAgAD0AIAAwACwAIABcACIAXAAiACwAIABUAFIASQBNACgAUgBJAEcASABUACgAXwBlAHgAcAByAGUAcwBzAGkAbwBuACwAIABMAEUATgAoAF8AZQB4AHAAcgBlAHMAcwBpAG8AbgApACAALQAgAF8AdABQAG8AcwAyACAAKwAgADEAKQApACkALABcAG4AIAAgACAAIAAgACAAIAAgACAAIAAgACAAIAAgACAAIAAgACAAIAAgACAAIAAgACAAIAAgACAAIAAgACAAIAAgACAAIAAgACAASABTAFQAQQBDAEsAKABfAGQAYQB0AGUAUABhAHIAdAAsACAAXwB0AGkAbQBlAFAAYQByAHQAKQBcAG4AIAAgACAAIAAgACAAIAAgACAAIAAgACAAIAAgACAAIAAgACAAIAAgACAAIAAgACAAIAAgACAAIAAgACAAIAAgACkAXABuACAAIAAgACAAIAAgACAAIAAgACAAIAAgACAAIAAgACAAIAAgACAAIAAgACAAIAAgACAAIAAgACAAKQAsAFwAbgAgACAAIAAgACAAIAAgACAAIAAgACAAIAAgACAAIAAgACAAIAAgACAAIAAgACAAIAAgACAAIAAgAF8AWQBNAEQALAAgAEMASABSAE8ATgBPAC4AUABBAFIAUwBFAF8AQwBBAEwARQBOAEQAQQBSAF8ARABBAFQARQAoAEkATgBEAEUAWAAoAF8AcABhAHIAdABzACwAIAAxACwAIAAxACkALAAgAF8AbgBvAHIAdABoAEEAbQBlAHIAaQBjAGEAbgBSAGUAZwBpAG8AbgAsACAAXwBqAHUAbABpAGEAbgBDAGEAbABlAG4AZABhAHIAKQAsAFwAbgAgACAAIAAgACAAIAAgACAAIAAgACAAIAAgACAAIAAgACAAIAAgACAAIAAgACAAIAAgACAAIAAgAF8AdABpAG0AZQBPAGYARABhAHkALAAgAEMASABSAE8ATgBPAC4AUABBAFIAUwBFAF8AVABJAE0ARQBfAE8ARgBfAEQAQQBZACgASQBOAEQARQBYACgAXwBwAGEAcgB0AHMALAAgADEALAAgADIAKQAsACAARgBBAEwAUwBFACkALABcAG4AIAAgACAAIAAgACAAIAAgACAAIAAgACAAIAAgACAAIAAgACAAIAAgACAAIAAgACAAIAAgACAAIABIAFMAVABBAEMASwAoAF8AWQBNAEQALAAgAF8AdABpAG0AZQBPAGYARABhAHkAKQBcAG4AIAAgACAAIAAgACAAIAAgACAAIAAgACAAIAAgACAAIAAgACAAIAAgACAAIAAgACAAKQBcAG4AIAAgACAAIAAgACAAIAAgACAAIAAgACAAIAAgACAAIAAgACAAIAAgACkAXABuACAAIAAgACAAIAAgACAAIAAgACAAIAAgACAAIAAgACAAKQBcAG4AIAAgACAAIAAgACAAIAAgACAAIAAgACAAKQBcAG4AIAAgACAAIAAgACAAIAAgACkALABcAG4AIAAgACAAIAAgACAAIAAgAFwAbgAgACAAIAAgACAAIAAgACAAXwBlAHgAcAByAGUAcwBzAGkAbwBuACwAIABGAE4ALgBOAFUATABMAEkARgBZACgASQBOAEQARQBYACgARQB4AHAAcgBlAHMAcwBpAG8AbgAsACAALAAgADEAKQApACwAXABuACAAIAAgACAAIAAgACAAIABfAHIAbwB3AEMAbwB1AG4AdAAsACAAUgBPAFcAUwAoAF8AZQB4AHAAcgBlAHMAcwBpAG8AbgApACwAXABuACAAIAAgACAAIAAgACAAIABfAGIAeQBSAG8AdwAsACAAUgBFAEQAVQBDAEUAKABcACIAXAAi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GYAbgBQAGEAcgBzAGUARABhAHQAZQBUAGkAbQBlACgASQBOAEQARQBYACgAXwBlAHgAcAByAGUAcwBzAGkAbwBuACwAIABfAGMAdQByAHIALAAgADEAKQApAFwAbgAgACAAIAAgACAAIAAgACAAIAAgACAAIAAgACAAIAAgACkAXABuACAAIAAgACAAIAAgACAAIAAgACAAIAAgACkAXABuACAAIAAgACAAIAAgACAAIAApACw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EAEEAVABFAFQASQBNAEUAXABuAFwAbgBSAGUAdAB1AHIAbgBzACAAYQAgAGYAbwByAG0AYQB0AHQAZQBkACAAZABhAHQAZQAgAGEAbgBkACAAdABpAG0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QAYQB0AGUAIABhAG4AZAAgAHQAaQBt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NAEQAVAAgACAAIAAgACAAIAAgACAAfAAgAGEAcgByAGEAeQAgACAAIABDAFsAMwAuAC4ANABdACAAIAB8AFwAbgAgACAAIABZAGUAYQByAEMARQAgACAAIAAgACAAIAAgACAAfAAgAGkAbgB0AGUAZwBlAHIAIAAgACAAIAAgACAAIAAgACAAIAB8ACAAWQBlAGEAcgAgAGkAbgAgAEMAbwBtAG0AbwBuACAARQByAGEALgAgAE4AbwB0AGUAIAB0AGgAYQB0ACAAMQAgAEIAQwAgAD0AIAAwACAAQwBFACwAIAAyACAAQgBDACAAPQAgAC0AMQAgAEMARQBcAG4AIAAgACAATQBvAG4AdABoACAAIAAgACAAIAAgACAAIAAgAHwAIABpAG4AdABlAGcAZQByACAAWwAxAC4ALgAxADIAXQAgACAAfAAgAE0AbwBuAHQAaAAgAG8AZgAgAHkAZQBhAHIALgBcAG4AIAAgACAARABhAHkAIAAgACAAIAAgACAAIAAgACAAIAAgAHwAIABkAGUAYwBpAG0AYQBsACAAWwAwAC4ALgAzADIAKQAgACAAfAAgAEQAYQB5AC4AIABJAGYAIAB0AGkAbQBlACAAaQBzACAAbgBvAHQAIABvAG0AaQB0AHQAZQBkACAAYQBuAHkAIABkAGUAYwBpAG0AYQBsACAAcABhAHIAdAAgAGkAcwAgAGkAZwBuAG8AcgBlAGQALgBcAG4AIAAgACAAWwBUAGkAbQBlAF0AIAAgACAAIAAgACAAIAAgAHwAIABkAGUAYwBpAG0AYQBsACAAWwAwAC4ALgAxAF0AIAAgACAAfAAgAFQAaQBtAGUAIABvAGYAIABkAGEAeQAuACAASQBmACAAbwBtAGkAdAB0AGUAZAAgAHQAaABlAG4AIABkAGUAYwBpAG0AYQBsACAAcABhAHIAdAAgAG8AZgAgAGQAYQB5ACAAaQBzACAAdABhAGsAZQBuAC4AXABuAFsATwBwAHQAaQBvAG4AcwBdACAAIAAgACAAIAAgACAAIAB8ACAAdABlAHgAdAAgACAAIAAgACAAIAAgACAAIAAgACAAIAAgAHwAIABbAC4AfAAtAF0AWwArAF0AWwBVAHwAVgBdAFsAQwBdAFsAQQBdAFsAUABdAFsASgBdAFsASwBdAFsATABdAFsATgB8AEYAXQBbAEwAbwB3AE8AcgBkAGUAcgBdAFsAKgBdAFsAMAAtADkAXQBcAG4AIAAgACAAIAAgACAAIAAgACAAIAAgACAAIAAgACAAIAAgAHwAIAAgACAAIAAgACAAIAAgACAAIAAgACAAIAAgACAAIAAgACAAfAAgACAAIAAgACAAIAAuAHwALQAgADoAIABTAGUAcABhAHIAYQB0AG8AcgAuACAARABlAGYAYQB1AGwAdABzACAAdABvACAALwBcAG4AIAAgACAAIAAgACAAIAAgACAAIAAgACAAIAAgACAAIAAgAHwAIAAgACAAIAAgACAAIAAgACAAIAAgACAAIAAgACAAIAAgACAAfAAgACAAIAAgACAAIAAgACAAKwAgADoAIABEAGkAcwBwAGwAYQB5ACAAcABvAHMAaQB0AGkAdgBlACAAcwBpAGcAbgAgAGYAbwByACAAbgBvAG4ALQBuAGUAZwBhAHQAaQB2AGUAIAB5AGUAYQByAHMALgBcAG4AIAAgACAAIAAgACAAIAAgACAAIAAgACAAIAAgACAAIAAgAHwAIAAgACAAIAAgACAAIAAgACAAIAAgACAAIAAgACAAIAAgACAAfAAgACAAIAAgACAAVQAsACAAVgAgADoAIABVACAAdABvACAAbwByAGQAZQByACAAaQBuACAAaQBuAHQAZQByAG4AYQB0AGkAbwBuAGEAbAAgAGYAbwByAG0AYQB0ACAAZABkAC8AbQBtAC8AeQB5AHkAeQBcAG4AIAAgACAAIAAgACAAIAAgACAAIAAgACAAIAAgACAAIAAgAHwAIAAgACAAIAAgACAAIAAgACAAIAAgACAAIAAgACAAIAAgACAAfAAgACAAIAAgACAAIAAgACAAIAAgACAAIABWACAAdABvACAAbwByAGQAZQByACAAaQBuACAATgBvAHIAdABoACAAQQBtAGUAcgBpAGMAYQBuACAAZgBvAHIAbQBhAHQAIABtAG0ALwBkAGQALwB5AHkAeQB5AFwAbgAgACAAIAAgACAAIAAgACAAIAAgACAAIAAgACAAIAAgACAAfAAgACAAIAAgACAAIAAgACAAIAAgACAAIAAgACAAIAAgACAAIAB8ACAAIAAgACAAIAAgACAAIAAgACAAIAAgAEQAZQBmAGEAdQBsAHQAcwAgAHQAbwAgAGwAbwBjAGEAbAAgAHIAZQBnAGkAbwBuAGEAbAAgAHMAZQB0AHQAaQBuAGcAcwAgAG8AZgAgAEUAeABjAGUAbAAuAFwAbgAgACAAIAAgACAAIAAgACAAIAAgACAAIAAgACAAIAAgACAAfAAgACAAIAAgACAAIAAgACAAIAAgACAAIAAgACAAIAAgACAAIAB8ACAAIAAgACAAIAAgACAAIABDACAAOgAgAEMAaQB2AGkAbAAgAHQAaQBtAGUAIABzAHQAeQBsAGUALgAgAEQAZQBmAGEAdQBsAHQAcwAgAHQAbwAgADIANAAgAGgAbwB1AHIAIABzAHQAeQBsAGUALgBcAG4AIAAgACAAIAAgACAAIAAgACAAIAAgACAAIAAgACAAIAAgAHwAIAAgACAAIAAgACAAIAAgACAAIAAgACAAIAAgACAAIAAgACAAfAAgACAAIAAgACAAIAAgACAAIAAgACAAIAAyADQAIABIAG8AdQByADoAIABIADoAbQBtADoAcwBzAC4AMAAwADAAIAAgACAAIABcAG4AIAAgACAAIAAgACAAIAAgACAAIAAgACAAIAAgACAAIAAgAHwAIAAgACAAIAAgACAAIAAgACAAIAAgACAAIAAgACAAIAAgACAAfAAgACAAIAAgACAAIAAgACAAIAAgACAAIABDAGkAdgBpAGwAOgAgACAAIABoADoAbQBtADoAcwBzACAAQQBNAHwAUABNAFwAbgAgACAAIAAgACAAIAAgACAAIAAgACAAIAAgACAAIAAgACAAfAAgACAAIAAgACAAIAAgACAAIAAgACAAIAAgACAAIAAgACAAIAB8ACAAIAAgACAAIAAgACAAIABBACAAOgAgAEEAbABsAG8AdwAgAGEAIAB0AGkAbQBlACAAdgBhAGwAdQBlACAAbwBmACAAMgA0ADoAMAAwACAAdABvACAAcgBlAHAAcgBlAHMAZQBuAHQAIABtAGkAZABuAGkAZwBoAHQAIAB0AGgAZQAgAGYAbwBsAGwAbwB3AGkAbgBnACAAZABhAHkALgBcAG4AIAAgACAAIAAgACAAIAAgACAAIAAgACAAIAAgACAAIAAgAHwAIAAgACAAIAAgACAAIAAgACAAIAAgACAAIAAgACAAIAAgACAAfAAgACAAIAAgACAAIAAgACAAIAAgACAAIABOAG8AdAAgAGEAcABwAGwAaQBjAGEAYgBsAGUAIABpAGYAIABMAG8AdwBPAHIAZABlAHIAIABpAHMAIABEAFwAbgAgACAAIAAgACAAIAAgACAAIAAgACAAIAAgACAAIAAgACAAfAAgACAAIAAgACAAIAAgACAAIAAgACAAIAAgACAAIAAgACAAIAB8ACAAIAAgACAAIAAgACAAIABQACAAOgAgAFAAYQBkACAAYwBvAG0AcABvAG4AZQBuAHQAcwAgAHcAaQB0AGgAIABsAGUAYQBkAGkAbgBnACAAegBlAHIAbwAuAFwAbgAgACAAIAAgACAAIAAgACAAIAAgACAAIAAgACAAIAAgACAAfAAgACAAIAAgACAAIAAgACAAIAAgACAAIAAgACAAIAAgACAAIAB8ACAAIAAgACAAIAAgACAAIABKACAAOgAgAEQAbwB0AHQAZQBkACAAcwB0AHkAbABlACAAQQAuAE0ALgB8AFAALgBNAC4AIABBAHAAcABsAGkAYwBhAGIAbABlACAAdABvACAAQwBpAHYAaQBsACAAcwB0AHkAbABlAC4AXABuACAAIAAgACAAIAAgACAAIAAgACAAIAAgACAAIAAgACAAIAB8ACAAIAAgACAAIAAgACAAIAAgACAAIAAgACAAIAAgACAAIAAgAHwAIAAgACAAIAAgACAAIAAgAEsAIAA6ACAATgBvACAAcwBwAGEAYwBlACAAcAByAGUAYwBlAGQAaQBuAGcAIABBAE0AfABQAE0ALgAgAEEAcABwAGwAaQBjAGEAYgBsAGUAIAB0AG8AIABDAGkAdgBpAGwAIABzAHQAeQBsAGUALgBcAG4AIAAgACAAIAAgACAAIAAgACAAIAAgACAAIAAgACAAIAAgAHwAIAAgACAAIAAgACAAIAAgACAAIAAgACAAIAAgACAAIAAgACAAfAAgACAAIAAgACAAIAAgACAATAAgADoAIABMAG8AdwBlAHIAIABjAGEAcwBlACAAYQBtAHwAcABtAC4AIABBAHAAcABsAGkAYwBhAGIAbABlACAAdABvACAAQwBpAHYAaQBsACAAcwB0AHkAbABlAC4AXABuACAAIAAgACAAIAAgACAAIAAgACAAIAAgACAAIAAgACAAIAB8ACAAIAAgACAAIAAgACAAIAAgACAAIAAgACAAIAAgACAAIAAgAHwAIAAgACAAIAAgAE4ALAAgAEYAIAA6ACAATwB2AGUAcgByAGkAZABlACAAcgBvAHUAbgBkAGkAbgBnACAAYgBlAGgAYQB2AGkAbwB1AHIALgAgAEQAZQBmAGEAdQBsAHQAIABtAGUAdABoAG8AZAAgAHIAbwB1AG4AZABzACAAdABvACAAbgBlAGEAcgBlAHMAdAAgAHMAZQBjAG8AbgBkACwAIABhAG4AZABcAG4AIAAgACAAIAAgACAAIAAgACAAIAAgACAAIAAgACAAIAAgAHwAIAAgACAAIAAgACAAIAAgACAAIAAgACAAIAAgACAAIAAgACAAfAAgACAAIAAgACAAIAAgACAAIAAgACAAIAByAG8AdQBuAGQAcwAgAGQAbwB3AG4AIABvAG4AIABvAHQAaABlAHIAIABsAG8AdwAgAG8AcgBkAGUAcgAgAGMAbwBtAHAAbwBuAGUAbgB0AHMALgBcAG4AIAAgACAAIAAgACAAIAAgACAAIAAgACAAIAAgACAAIAAgAHwAIAAgACAAIAAgACAAIAAgACAAIAAgACAAIAAgACAAIAAgACAAfAAgACAAIAAgACAAIAAgACAAIAAgACAAIABOADoAIABhAGwAdwBhAHkAcwAgAHIAbwB1AG4AZAAgAHQAbwAgAG4AZQBhAHIAZQBzAHQALgBcAG4AIAAgACAAIAAgACAAIAAgACAAIAAgACAAIAAgACAAIAAgAHwAIAAgACAAIAAgACAAIAAgACAAIAAgACAAIAAgACAAIAAgACAAfAAgACAAIAAgACAAIAAgACAAIAAgACAAIABGADoAIABhAGwAdwBhAHkAcwAgAHIAbwB1AG4AZAAgAGQAbwB3AG4AXABuACAAIAAgACAAIAAgACAAIAAgACAAIAAgACAAIAAgACAAIAB8ACAAIAAgACAAIAAgACAAIAAgACAAIAAgACAAIAAgACAAIAAgAHwAIABMAG8AdwBPAHIAZABlAHIAIAA6ACAATABvAHcAIABvAHIAZABlAHIAIABjAG8AbQBwAG8AbgBlAG4AdAAuACAAVQBwAHAAZQByACAAYwBhAHMAZQAgAHQAbwAgAHMAZQB0ACAAZQB4AHAAbABpAGMAaQB0AGwAeQAuACAATABvAHcAZQByACAAYwBhAHMAZQAgAGEAbABsAG8AdwBzACAAZgBsAG8AYQB0AGkAbgBnAFwAbgAgACAAIAAgACAAIAAgACAAIAAgACAAIAAgACAAIAAgACAAfAAgACAAIAAgACAAIAAgACAAIAAgACAAIAAgACAAIAAgACAAIAB8ACAAIAAgACAAIAAgACAAIAAgACAAIAAgAGYAcgBvAG0AIABlAHgAcAByAGUAcwBzAGkAbgBnACAAaQBuACAAdABoAGUAIABnAGkAdgBlAG4AIABjAG8AbQBwAG8AbgBlAG4AdAAgAGQAbwB3AG4AIAB0AG8AIABzAGUAYwBvAG4AZABzACAAYQBzACAAbgBlAGUAZABlAGQALgBcAG4AIAAgACAAIAAgACAAIAAgACAAIAAgACAAIAAgACAAIAAgAHwAIAAgACAAIAAgACAAIAAgACAAIAAgACAAIAAgACAAIAAgACAAfAAgACAAIAAgACAAIAAgACAAIAAgACAAIABUAGEAawBlAHMAIAB0AGgAZQAgAGYAbwBsAGwAbwB3AGkAbgBnADoAXABuACAAIAAgACAAIAAgACAAIAAgACAAIAAgACAAIAAgACAAIAB8ACAAIAAgACAAIAAgACAAIAAgACAAIAAgACAAIAAgACAAIAAgAHwAIAAgACAAIAAgACAAIAAgACAAIAAgACAARAAsACAAZAAgADoAIABEAGEAeQBcAG4AIAAgACAAIAAgACAAIAAgACAAIAAgACAAIAAgACAAIAAgAHwAIAAgACAAIAAgACAAIAAgACAAIAAgACAAIAAgACAAIAAgACAAfAAgACAAIAAgACAAIAAgACAAIAAgACAAIABIACwAIABoACAAOgAgAEgAbwB1AHIAXABuACAAIAAgACAAIAAgACAAIAAgACAAIAAgACAAIAAgACAAIAB8ACAAIAAgACAAIAAgACAAIAAgACAAIAAgACAAIAAgACAAIAAgAHwAIAAgACAAIAAgACAAIAAgACAAIAAgACAATQAsACAAbQAgADoAIABNAGkAbgB1AHQAZQBcAG4AIAAgACAAIAAgACAAIAAgACAAIAAgACAAIAAgACAAIAAgAHwAIAAgACAAIAAgACAAIAAgACAAIAAgACAAIAAgACAAIAAgACAAfAAgACAAIAAgACAAIAAgACAAIAAgACAAIABTACwAIABzACAAOgAgAFMAZQBjAG8AbgBkACAAXABuACAAIAAgACAAIAAgACAAIAAgACAAIAAgACAAIAAgACAAIAB8ACAAIAAgACAAIAAgACAAIAAgACAAIAAgACAAIAAgACAAIAAgAHwAIAAgACAAIAAgACAAIAAgACoAIAA6ACAAQQBsAGwAbwB3AHMAIABmAGwAbwBhAHQAaQBuAGcAIABkAG8AdwBuACAAdABoAGUAIABsAG8AdwBlAHMAdAAgAG8AcgBkAGUAcgAgAGMAbwBtAHAAbwBuAGUAbgB0ACAAbgBlAGUAZABlAGQALAAgAGkAbgBjAGwAdQBkAGkAbgBnACAAdABoAGUAIABtAGEAeABpAG0AdQBtACAAcAByAGUAYwBpAHMAaQBvAG4AXABuACAAIAAgACAAIAAgACAAIAAgACAAIAAgACAAIAAgACAAIAB8ACAAIAAgACAAIAAgACAAIAAgACAAIAAgACAAIAAgACAAIAAgAHwAIAAgACAAIAAgACAAIAAgACAAIAAgACAAZgBvAHIAIABzAGUAYwBvAG4AZABzAC4AXABuACAAIAAgACAAIAAgACAAIAAgACAAIAAgACAAIAAgACAAIAB8ACAAIAAgACAAIAAgACAAIAAgACAAIAAgACAAIAAgACAAIAAgAHwAIAAgACAAIAAgACAAMAAtADkAIAA6ACAARABlAGMAaQBtAGEAbAAgAHAAbABhAGMAZQBzACAAZgBvAHIAIABzAGUAYwBvAG4AZABzAC4AIABJAGYAIABMAG8AdwBPAHIAZABlAHIAIABuAG8AdAAgAHMAdQBwAHAAbABpAGUAZAAsACAAdABoAGUAbgAgAGkAbQBwAGwAaQBjAGkAdABsAHkAIABMAG8AdwBPAHIAZABlAHIAIABpAHMAIAAnAHMAJwAuAFwAbgAgACAAIAAgACAAIAAgACAAIAAgACAAIAAgACAAIAAgACAAfAAgACAAIAAgACAAIAAgACAAIAAgACAAIAAgACAAIAAgACAAIAB8ACAAIAAgACAAIAAgACAAIAAgACAAIAAgAE4AbwB0ACAAYQBwAHAAbABpAGMAYQBiAGwAZQAgAHQAbwAgAEMAaQB2AGkAbAAgAHMAdAB5AGwAZQAuAFwAbgBbAEoAdQBsAGkAYQBuAEMAYQBsAGUAbgBkAGEAcgBdACAAfAAgAHMAdwBpAHQAYwBoACA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EAEEAVABFAFQASQBNAEUAIAA9ACAATABBAE0AQgBEAEEAKABEAGEAdABlAF8AWQBNAEQAVAAsACAAWwBPAHAAdABpAG8AbgBzAF0ALAAgAFsASgB1AGwAaQBhAG4AQwBhAGwAZQBuAGQAYQByAF0ALABcAG4AIAAgACAAIABMAEUAVAAoAFwAbgAgACAAIAAgACAAIAAgACAAXwBqAHUAbABpAGEAbgBDAGEAbABlAG4AZABhAHIALAAgAE4AKABKAHUAbABpAGEAbgBDAGEAbABlAG4AZABhAHIAKQAgADwAPgAgADAALABcAG4AIAAgACAAIAAgACAAIAAgAF8AbwBwAHQAaQBvAG4AcwAsACAARgBOAC4ATgBVAEwATABJAEYAWQAoAE8AcAB0AGkAbwBuAHMAKQAsAFwAbgAgACAAIAAgACAAIAAgACAAXwBwAGEAZABkAGkAbgBnACwAIABJAEYARQBSAFIATwBSACgAUwBFAEEAUgBDAEgAKABcACIAUABcACIALAAgAF8AbwBwAHQAaQBvAG4AcwApACwAIAAwACkAIAA+ACAAMAAsAFwAbgAgACAAIAAgACAAIAAgACAAXABuACAAIAAgACAAIAAgACAAIABfAGQAYQB0AGUATwBwAHQAaQBvAG4AcwAsACAARgBOAC4AUwBJAEYAVABfAEYATwBSAF8AQwBIAEEAUgBTACgAXwBvAHAAdABpAG8AbgBzACwAIABcACIALgAtACsAVQBWAFAAXAAiACkALABcAG4AIAAgACAAIAAgACAAIAAgAF8AdABpAG0AZQBPAHAAdABpAG8AbgBzACwAIABGAE4ALgBTAEkARgBUAF8ARgBPAFIAXwBDAEgAQQBSAFMAKABfAG8AcAB0AGkAbwBuAHMALAAgAFwAIgBDAEEAUABKAEsATABOAEYARABIAE0AUwAqADAAMQAyADMANAA1ADYANwA4ADkAXAAiACkALABcAG4AIAAgACAAIAAgACAAIAAgAF8AdABpAG0AZQBPAGYARABhAHkATwBwAHQAaQBvAG4AUwBlAHQALAAgAF8ARgBPAFIATQBBAFQAXwBUAEkATQBFAF8ATwBGAF8ARABBAFkAXwBPAFAAVABJAE8ATgBTACgAXwB0AGkAbQBlAE8AcAB0AGkAbwBuAHMALAAgAFQAUgBVAEUAKQAsAFwAbgAgACAAIAAgACAAIAAgACAAXABuACAAIAAgACAAIAAgACAAIABmAG4ARgBvAHIAbQBhAHQARABhAHQAZQBUAGkAbQBlACwAIABMAEEATQBCAEQAQQAoAF8AZABhAHQAZQBfAFkATQBEAFQALABcAG4AIAAgACAAIAAgACAAIAAgACAAIAAgACAASQBGACgAQwBPAEwAVQBNAE4AUwAoAF8AZABhAHQAZQBfAFkATQBEAFQAKQAgAD4AIAA0ACwAIAB7ACMAQwBBAEwAQwAhAH0ALABcAG4AIAAgACAAIAAgACAAIAAgACAAIAAgACAAIAAgACAAIABMAEUAVAAoAFwAbgAgACAAIAAgACAAIAAgACAAIAAgACAAIAAgACAAIAAgACAAIAAgACAAXwBmAGkAcgBzAHQARQByAHIAbwByACwAIABBAFIAUgBBAFkAUwAuAEgAXwBFAFIAUgBPAFIAKABfAGQAYQB0AGUAXwBZAE0ARABUACkALABcAG4AIAAgACAAIAAgACAAIAAgACAAIAAgACAAIAAgACAAIAAgACAAIAAgAEkARgAoAEkAUwBFAFIAUgBPAFIAKABfAGYAaQByAHMAdABFAHIAcgBvAHIAKQAsACAAXwBmAGkAcgBzAHQARQByAHIAbwByACAAKgAgAHsAMQB9ACwAXABuACAAIAAgACAAIAAgACAAIAAgACAAIAAgACAAIAAgACAAIAAgACAAIAAgACAAIAAgAEkARgAoAEEAUgBSAEEAWQBTAC4ASQBTAF8ARQBNAFAAVABZACgAXwBkAGEAdABlAF8AWQBNAEQAVAApACwAIABcACIAXAAiACwAXABuACAAIAAgACAAIAAgACAAIAAgACAAIAAgACAAIAAgACAAIAAgACAAIAAgACAAIAAgACAAIAAgACAASQBGACgATgBPAFQAKABBAFIAUgBBAFkAUwAuAEkAUwBfAE4AVQBNAEUAUgBJAEMAXwBOAFUATABMACgAXwBkAGEAdABlAF8AWQBNAEQAVAApACkALAAgAHsAIwBWAEEATABVAEUAIQB9ACwAXABuACAAIAAgACAAIAAgACAAIAAgACAAIAAgACAAIAAgACAAIAAgACAAIAAgACAAIAAgACAAIAAgACAAIAAgACAAIABMAEUAVAAoAFwAbgAgACAAIAAgACAAIAAgACAAIAAgACAAIAAgACAAIAAgACAAIAAgACAAIAAgACAAIAAgACAAIAAgACAAIAAgACAAIAAgACAAIABfAGUAeABwAGEAbgBkAFkATQBEAFQALAAgAEUAWABQAEEATgBEACgAXwBkAGEAdABlAF8AWQBNAEQAVAAsACAAMQAsACAANAAsACAAXAAiAFwAIgApACwAXABuACAAIAAgACAAIAAgACAAIAAgACAAIAAgACAAIAAgACAAIAAgACAAIAAgACAAIAAgACAAIAAgACAAIAAgACAAIAAgACAAIAAgAF8AWQBNAEQALAAgAFQAQQBLAEUAKABfAGUAeABwAGEAbgBkAFkATQBEAFQALAAgADEALAAgADMAKQAsAFwAbgAgACAAIAAgACAAIAAgACAAIAAgACAAIAAgACAAIAAgACAAIAAgACAAIAAgACAAIAAgACAAIAAgACAAIAAgACAAIAAgACAAIABJAEYAKABOAE8AVAAoAEMASABSAE8ATgBPAC4ASQBTAF8AVgBBAEwASQBEAF8AQwBBAEwARQBOAEQAQQBSAF8ARABBAFQARQAoAF8AWQBNAEQALAAgAFQAUgBVAEUALAAgAF8AagB1AGwAaQBhAG4AQwBhAGwAZQBuAGQAYQByACkAKQAsACAAewAjAE4AVQBNACEAfQAsAFwAbgAgACAAIAAgACAAIAAgACAAIAAgACAAIAAgACAAIAAgACAAIAAgACAAIAAgACAAIAAgACAAIAAgACAAIAAgACAAIAAgACAAIAAgACAAIAAgAEwARQBUACgAXABuACAAIAAgACAAIAAgACAAIAAgACAAIAAgACAAIAAgACAAIAAgACAAIAAgACAAIAAgACAAIAAgACAAIAAgACAAIAAgACAAIAAgACAAIAAgACAAIAAgACAAIABfAGgAYQBzAFQAaQBtAGUALAAgAE4ATwBUACgARgBOAC4ASQBTAF8ARQBNAFAAVABZACgASQBOAEQARQBYACgAXwBlAHgAcABhAG4AZABZAE0ARABUACwAIAAxACwAIAA0ACkAKQApACwAXABuACAAIAAgACAAIAAgACAAIAAgACAAIAAgACAAIAAgACAAIAAgACAAIAAgACAAIAAgACAAIAAgACAAIAAgACAAIAAgACAAIAAgACAAIAAgACAAIAAgACAAIABfAEQAVAAsACAAXwBGAE8AUgBNAEEAVABfAFQASQBNAEUAXwBPAEYAXwBEAEEAWQAoAEkATgBEAEUAWAAoAF8AZQB4AHAAYQBuAGQAWQBNAEQAVAAsACAAMQAsACAANAApACwAIABfAHQAaQBtAGUATwBmAEQAYQB5AE8AcAB0AGkAbwBuAFMAZQB0ACkALABcAG4AIAAgACAAIAAgACAAIAAgACAAIAAgACAAIAAgACAAIAAgACAAIAAgACAAIAAgACAAIAAgACAAIAAgACAAIAAgACAAIAAgACAAIAAgACAAIAAgACAAIAAgAF8AYwBhAHIAcgB5AEQAYQB5ACwAIABJAE4ARABFAFgAKABfAEQAVAAsACAAMQAsACAAMQApACwAXABuACAAIAAgACAAIAAgACAAIAAgACAAIAAgACAAIAAgACAAIAAgACAAIAAgACAAIAAgACAAIAAgACAAIAAgACAAIAAgACAAIAAgACAAIAAgACAAIAAgACAAIABfAHMAVABvAEQALAAgAEkATgBEAEUAWAAoAF8ARABUACwAIAAxACwAIAAyACkALABcAG4AIAAgACAAIAAgACAAIAAgACAAIAAgACAAIAAgACAAIAAgACAAIAAgACAAIAAgACAAIAAgACAAIAAgACAAIAAgACAAIAAgACAAIAAgACAAIAAgACAAIAAgAF8AcgBlAHMAbwBsAHYAZQBZAE0ARAAsACAASQBGACgAXwBjAGEAcgByAHkARABhAHkAIAA9ACAAMAAsAFwAbgAgACAAIAAgACAAIAAgACAAIAAgACAAIAAgACAAIAAgACAAIAAgACAAIAAgACAAIAAgACAAIAAgACAAIAAgACAAIAAgACAAIAAgACAAIAAgACAAIAAgACAAIAAgACAAIABDAEgAUgBPAE4ATwAuAFIARQBTAE8ATABWAEUAXwBDAEEATABFAE4ARABBAFIAXwBEAEEAVABFACgAXwBZAE0ARAAsACAAXwBqAHUAbABpAGEAbgBDAGEAbABlAG4AZABhAHIAKQAsAFwAbg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F8AWQBNAEQAMQAsACAAQwBIAFIATwBOAE8ALgBSAEUAUwBPAEwAVgBFAF8AQwBBAEwARQBOAEQAQQBSAF8ARABBAFQARQAoAF8AWQBNAEQALAAgAF8AagB1AGwAaQBhAG4AQwBhAGwAZQBuAGQAYQByACkALABcAG4AIAAgACAAIAAgACAAIAAgACAAIAAgACAAIAAgACAAIAAgACAAIAAgACAAIAAgACAAIAAgACAAIAAgACAAIAAgACAAIAAgACAAIAAgACAAIAAgACAAIAAgACAAIAAgACAAIAAgACAAIABfAHIAbwB1AG4AZABlAGQAWQBNAEQALAAgAF8AWQBNAEQAMQAgACsAIABIAFMAVABBAEMASwAoADAALAAgADAALAAgAF8AYwBhAHIAcgB5AEQAYQB5ACkALABcAG4AIAAgACAAIAAgACAAIAAgACAAIAAgACAAIAAgACAAIAAgACAAIAAgACAAIAAgACAAIAAgACAAIAAgACAAIAAgACAAIAAgACAAIAAgACAAIAAgACAAIAAgACAAIAAgACAAIAAgACAAIABDAEgAUgBPAE4ATwAuAFIARQBTAE8ATABWAEUAXwBDAEEATABFAE4ARABBAFIAXwBEAEEAVABFACgAXwByAG8AdQBuAGQAZQBkAFkATQBEACwAIABfAGoAdQBsAGkAYQBuAEMAYQBsAGUAbgBkAGEAcgApAFwAbgAgACAAIAAgACAAIAAgACAAIAAgACAAIAAgACAAIAAgACAAIAAgACAAIAAgACAAIAAgACAAIAAgACAAIAAgACAAIAAgACAAIAAgACAAIAAgACAAIAAgACAAIAAgACAAIAApAFwAbgAgACAAIAAgACAAIAAgACAAIAAgACAAIAAgACAAIAAgACAAIAAgACAAIAAgACAAIAAgACAAIAAgACAAIAAgACAAIAAgACAAIAAgACAAIAAgACAAIAAgACAAKQAsAFwAbgAgACAAIAAgACAAIAAgACAAIAAgACAAIAAgACAAIAAgACAAIAAgACAAIAAgACAAIAAgACAAIAAgACAAIAAgACAAIAAgACAAIAAgACAAIAAgACAAIAAgACAAXwBzAEQAYQB0AGUALAAgAEMASABSAE8ATgBPAC4ARgBPAFIATQBBAFQAXwBDAEEATABFAE4ARABBAFIAXwBEAEEAVABFACgAXwByAGUAcwBvAGwAdgBlAFkATQBEACwAIABfAGQAYQB0AGUATwBwAHQAaQBvAG4AcwAsACAAXwBqAHUAbABpAGEAbgBDAGEAbABlAG4AZABhAHIAKQAsAFwAbgAgACAAIAAgACAAIAAgACAAIAAgACAAIAAgACAAIAAgACAAIAAgACAAIAAgACAAIAAgACAAIAAgACAAIAAgACAAIAAgACAAIAAgACAAIAAgACAAIAAgACAASQBGACgAXwBoAGEAcwBUAGkAbQBlACwAIABfAHMARABhAHQAZQAgACYAIABcACIAIABcACIAIAAmACAAXwBzAFQAbwBEACwAIABfAHMARABhAHQAZQ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QgBZAFIATwBXACgARgBOAC4ATgBVAEwATABJAEYAWQAoAEQAYQB0AGUAXwBZAE0ARABUACkALABcAG4AIAAgACAAIAAgACAAIAAgACAAIAAgACAATABBAE0AQgBEAEEAKABfAHIAbwB3ACwAXABuACAAIAAgACAAIAAgACAAIAAgACAAIAAgACAAIAAgACAAZgBuAEYAbwByAG0AYQB0AEQAYQB0AGUAVABpAG0AZQAoAF8AcgBvAHc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wASQBUAEUAUgBBAFIAWQBfAEQAQQBUAEUAVABJAE0ARQBcAG4AXABuAFAAYQByAHMAZQBzACAAYQAgAGwAaQB0AGUAcgBhAHIAeQAgAGQAYQB0AGUAIABpAG4AdABvACAAcgBlAHMAcABlAGMAdABpAHYAZQAgAHAAYQByAHQAcwAgAG8AZgAgAHkAZQBhAHIALAAgAG0AbwBuAHQAaAAsACAAZABhAHkALAAgAHQAaQBtAGUAIABvAGYAIABkAGEAeQAgAGEAbgBkACAAZABhAHkAIABvAGYAIAB3AGUAZQBrAC4AXABuAFwAbgBBAHIAcgBhAHkAIABjAG8AbQBwAGEAdABpAGIAbABlADoAIABFAHgAcAByAGUAcwBzAGkAbwBuACAAYQBzACAAYwBvAGwAdQBtAG4AXABuAFwAbgBPAHUAdABwAHUAdAAgAEMAWwA1AF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FwAbgAgADIAIAB8ACAAaQBuAHQAZQBnAGUAcgAgAFsAMQAuAC4AMQAyAF0AIAB8ACAATQBvAG4AdABoAFwAbgAgADMAIAB8ACAAaQBuAHQAZQBnAGUAcgAgAFsAMQAuAC4AMwAxAF0AIAB8ACAARABhAHkAXABuACAANAAgAHwAIABpAG4AdABlAGcAZQByACAAWwAxAC4ALgA3AF0AIAAgAHwAIABEAGEAeQAgAG8AZgAgAFcAZQBlAGsAXABuACAANQAgAHwAIABkAGUAYwBpAG0AYQBsACAAWwAwAC4ALgAxAF0AIAAgAHwAIABUAGkAbQBlACAAbwBmACAARABhAHkALgAgAE0AYQB4AGkAbQB1AG0AIAByAGUAcwBvAGwAdQB0AGkAbwBuACAAaQBzACAAcwBlAGMAbwBuAGQAcw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HAAcgBlAHMAcwBpAG8AbgAgACAAIAAgACAAIAAgAHwAIAB0AGUAeAB0ACAAIAAgAHwAIABMAGkAdABlAHIAYQByAHkAIABkAGEAdABlACAAYQBuAGQAIAB0AGkAbQBlAFwAbgBbAEwAYQBuAGcAdQBhAGcAZQBDAG8AZABlAF0AIAAgACAAfAAgAHQAZQB4AHQAIAAgACAAfAAgAEwAYQBuAGcAdQBhAGcAZQAuACAASQBmACAAbwBtAGkAdAB0AGUAZAAgAHQAaABlAG4AIABsAG8AYwBhAGwAIABsAGEAbgBnAHUAYQBnAGUAIABzAGUAdAAgAGkAbgAgAEUAeABjAGUAbAAuAFwAbgBbAEoAdQBsAGkAYQBuAEMAYQBsAGUAbgBkAGEAcgBdACAAfAAgAHMAdwBpAHQAYwBoACAAfAAgAEMAYQBsAGMAdQBsAGEAdABlACAAZgBvAHIAIAB0AGgAZQAgAEoAdQBsAGkAYQBuACAAcAByAG8AbABlAHAAdABpAGMAIABjAGEAbABlAG4AZABhAHIALgAgAEQAZQBmAGEAdQBsAHQAIABpAHMAIABHAHIAZQBnAG8AcgBpAGEAbgBcAG4AIAAgACAAIAAgACAAIAAgACAAIAAgACAAIAAgACAAIAAgAHwAIAAgACAAIAAgACAAIAAgAHwAIABwAHIAbwBsAGUAcAB0AGkAYwAgAGMAYQBsAGUAbgBkAGEAcgAuACA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wASQBUAEUAUgBBAFIAWQBfAEQAQQBUAEUAVABJAE0ARQAoAFwAIgBGAGUAYgAgADIANQAsACAAMgAwADEANAAsACAANgA6ADAAMABcACIAKQBcAG4AUgBlAHQAdQByAG4AcwA6ACAAewAyADAAMQA0ACwAIAAyACwAIAAyADUALAAgADAALgAyADUALAAgAFwAIgBcACIAfQBcAG4AXABuAFAAQQBSAFMARQBfAEwASQBUAEUAUgBBAFIAWQBfAEQAQQBUAEUAVABJAE0ARQAoAFwAIgBTAHUAbgAgAEQAZQBjACAAMwAxACwAIAAyADAAMgAzACwAIAAyADQAOgAwADAAXAAiACkAXABuAFIAZQB0AHUAcgBuAHMAOgAgAHsAMgAwADIAMwAsACAAMQAyACwAIAAzADEALAAgADEALAAgADcAfQBcAG4AXABuAFAAQQBSAFMARQBfAEwASQBUAEUAUgBBAFIAWQBfAEQAQQBUAEUAVABJAE0ARQAoAFwAIgBNAG8AbgAgAEYAZQBiACAAMgA1AHQAaABcACIAKQBcAG4AUgBlAHQAdQByAG4AcwA6ACAAewBcACIAXAAiACwAIAAyACwAIAAyADUALAAgAFwAIgBcACIALAAgADEAfQBcAG4AXABuAFAAQQBSAFMARQBfAEwASQBUAEUAUgBBAFIAWQBfAEQAQQBUAEUAVABJAE0ARQAoAFwAIgBGAGUAYgAgADIAMAAwADAAXAAiACkAXABuAFIAZQB0AHUAcgBuAHMAOgAgAHsAMgAwADAAMAAsACAAMgAsACAAXAAiAFwAIgAsACAAXAAiAFwAIgAsACAAXAAiAFwAIgB9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MAEkAVABFAFIAQQBSAFkAXwBEAEEAVABFAFQASQBNAEUAIAA9ACAATABBAE0AQgBEAEEAKABFAHgAcAByAGUAcwBzAGkAbwBuACwAIABbAEwAYQBuAGcAdQBhAGcAZQBDAG8AZABlAF0ALAAgAFsASgB1AGwAaQBhAG4AQwBhAGwAZQBuAGQAYQByAF0ALABcAG4AIAAgACAAIABMAEUAVAAoAFwAbgAgACAAIAAgACAAIAAgACAAXwBqAHUAbABpAGEAbgBDAGEAbABlAG4AZABhAHIALAAgAEYATgAuAEMATwBFAFIAQwBFACgASgB1AGwAaQBhAG4AQwBhAGwAZQBuAGQAYQByACkAIAA8AD4AIAAwACwAXABuACAAIAAgACAAIAAgACAAIABfAGwAYQBuAGcAdQBhAGcAZQBJAEQALAAgAEYATgAuAEwAQQBOAEcAVQBBAEcARQBfAEkARAAoAEYATgAuAE4AVQBMAEwASQBGAFkAKABMAGEAbgBnAHUAYQBnAGUAQwBvAGQAZQApACkALABcAG4AIAAgACAAIAAgACAAIAAgAFwAbgAgACAAIAAgACAAIAAgACAAZgBuAE0AaQBuAHUAcwBEAGUAbABpAG0AVABvAFMAcABhAGMAZQAsACAATABBAE0AQgBEAEEAKABfAHQAZQB4AHQALABcAG4AIAAgACAAIAAgACAAIAAgACAAIAAgACAATABFAFQAKABcAG4AIAAgACAAIAAgACAAIAAgACAAIAAgACAAIAAgACAAIABfAGMAaABhAHIAQQByAHIAYQB5ACwAIABNAEkARAAoAF8AdABlAHgAdAAsACAAUwBFAFEAVQBFAE4AQwBFACgATABFAE4AKABfAHQAZQB4AHQAKQApACwAIAAxACkALABcAG4AIAAgACAAIAAgACAAIAAgACAAIAAgACAAIAAgACAAIABfAHIAZQBkAHUAYwBlAE0AaQBuAHUAcwAsACAAUgBFAEQAVQBDAEUAKAB7AFwAIgBcACIAOwAgADEAfQAsACAAXwBjAGgAYQByAEEAcgByAGEAeQAsAFwAbgAgACAAIAAgACAAIAAgACAAIAAgACAAIAAgACAAIAAgACAAIAAgACAATABBAE0AQgBEAEEAKABfAGEAYwBjACwAIABfAGMAdQByAHIAQwBoAGEAcgAsAFwAbgAgACAAIAAgACAAIAAgACAAIAAgACAAIAAgACAAIAAgACAAIAAgACAAIAAgACAAIABMAEUAVAAoAFwAbgAgACAAIAAgACAAIAAgACAAIAAgACAAIAAgACAAIAAgACAAIAAgACAAIAAgACAAIAAgACAAIAAgAF8AaQBzAE0AaQBuAHUAcwAsACAATgAoAF8AYwB1AHIAcgBDAGgAYQByACAAPQAgAFwAIgAtAFwAIgApACwAXABuACAAIAAgACAAIAAgACAAIAAgACAAIAAgACAAIAAgACAAIAAgACAAIAAgACAAIAAgACAAIAAgACAAXwBwAHIAZQB2AEkAcwBTAHAAYQBjAGUALAAgAEkATgBEAEUAWAAoAF8AYQBjAGMALAAgADIALAAgADEAKQAsAFwAbgBcAG4AIAAgACAAIAAgACAAIAAgACAAIAAgACAAIAAgACAAIAAgACAAIAAgACAAIAAgACAAIAAgACAAIABJAEYAKABOAE8AVAAoAF8AcAByAGUAdgBJAHMAUwBwAGEAYwBlACkAIAAqACAAXwBpAHMATQBpAG4AdQBzACwAXABuACAAIAAgACAAIAAgACAAIAAgACAAIAAgACAAIAAgACAAIAAgACAAIAAgACAAIAAgACAAIAAgACAAIAAgACAAIABWAFMAVABBAEMASwAoAEkATgBEAEUAWAAoAF8AYQBjAGMALAAgADEALAAgADEAKQAgACYAIABcACIAIABcACIALAAgADEAKQAsAFwAbgAgACAAIAAgACAAIAAgACAAIAAgACAAIAAgACAAIAAgACAAIAAgACAAIAAgACAAIAAgACAAIAAgACAAIAAgACAATABFAFQAKABcAG4AIAAgACAAIAAgACAAIAAgACAAIAAgACAAIAAgACAAIAAgACAAIAAgACAAIAAgACAAIAAgACAAIAAgACAAIAAgACAAIAAgACAAXwBpAHMAUwBwAGEAYwBlACwAIABOACgAXwBjAHUAcgByAEMAaABhAHIAIAA9ACAAXAAiACAAXAAiACkALABcAG4AIAAgACAAIAAgACAAIAAgACAAIAAgACAAIAAgACAAIAAgACAAIAAgACAAIAAgACAAIAAgACAAIAAgACAAIAAgACAAIAAgACAAVgBTAFQAQQBDAEsAKABJAE4ARABFAFgAKABfAGEAYwBjACwAIAAxACwAIAAxACkAIAAmACAAXwBjAHUAcgByAEMAaABhAHIALAAgAF8AaQBzAFMAcABhAGMAZQ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CwAXABuACAAIAAgACAAIAAgACAAIAAgACAAIAAgACAAIAAgACAASQBOAEQARQBYACgAXwByAGUAZAB1AGMAZQBNAGkAbgB1AHMALAAgADEALAAgADEAKQBcAG4AIAAgACAAIAAgACAAIAAgACAAIAAgACAAKQBcAG4AIAAgACAAIAAgACAAIAAgACkALABcAG4AXABuACAAIAAgACAAIAAgACAAIABmAG4AUABhAHIAcwBlAE4AbwB0AGEAdABpAG8AbgAsACAATABBAE0AQgBEAEEAKABfAHQAZQB4AHQALABcAG4AIAAgACAAIAAgACAAIAAgACAAIAAgACAATABFAFQAKABcAG4AIAAgACAAIAAgACAAIAAgACAAIAAgACAAIAAgACAAIABfAHIAZQBzAG8AbAB2AGUAUwB1AGYAZgBpAHgALAAgAFMAVQBCAFMAVABJAFQAVQBUAEUAKABTAFUAQgBTAFQASQBUAFUAVABFACgAUwBVAEIAUwBUAEkAVABVAFQARQAoAFMAVQBCAFMAVABJAFQAVQBUAEUAKABTAFUAQgBTAFQASQBUAFUAVABFACgAUwBVAEIAUwBUAEkAVABVAFQARQAoAFwAbgAgACAAIAAgACAAIAAgACAAIAAgACAAIAAgACAAIAAgACAAIAAgACAAVQBQAFAARQBSACgAXwB0AGUAeAB0ACkALABcAG4AIAAgACAAIAAgACAAIAAgACAAIAAgACAAIAAgACAAIAAgACAAIAAgAFwAIgBBAC4ATQAuAFwAIgAsACAAXAAiAEEATQBcACIAKQAsAFwAbgAgACAAIAAgACAAIAAgACAAIAAgACAAIAAgACAAIAAgACAAIAAgACAAXAAiAFAALgBNAC4AXAAiACwAIABcACIAUABNAFwAIgApACwAXABuACAAIAAgACAAIAAgACAAIAAgACAAIAAgACAAIAAgACAAIAAgACAAIABcACIAQwAuAEUALgBcACIALAAgAFwAIgBDAEUAXAAiACkALABcAG4AIAAgACAAIAAgACAAIAAgACAAIAAgACAAIAAgACAAIAAgACAAIAAgAFwAIgBBAC4ARAAuAFwAIgAsACAAXAAiAEEARABcACIAKQAsAFwAbgAgACAAIAAgACAAIAAgACAAIAAgACAAIAAgACAAIAAgACAAIAAgACAAXAAiAEIALgBDAC4ARQAuAFwAIgAsACAAXAAiAEIAQwBFAFwAIgApACwAXABuACAAIAAgACAAIAAgACAAIAAgACAAIAAgACAAIAAgACAAIAAgACAAIABcACIAQgAuAEMALgBcACIALAAgAFwAIgBCAEMAXAAiAFwAbgAgACAAIAAgACAAIAAgACAAIAAgACAAIAAgACAAIAAgACkALABcAG4AIAAgACAAIAAgACAAIAAgACAAIAAgACAAIAAgACAAIABcAG4AIAAgACAAIAAgACAAIAAgACAAIAAgACAAIAAgACAAIABfAGMAbwBuAGQAZQBuAHMAZQBkACwAIABGAE4ALgBDAE8ATgBEAEUATgBTAEUAXwBXAEgASQBUAEUAUwBQAEEAQwBFACgAVABSAEkATQAoAEYATgAuAFIARQBQAEwAQQBDAEUAXwBDAEgAQQBSAFMAKABfAHIAZQBzAG8AbAB2AGUAUwB1AGYAZgBpAHgALAAgAFwAIgBcAFwAfAAsADsALwAuAFwAIgAsACAAXAAiACAAXAAiACkAKQApACwAXABuACAAIAAgACAAIAAgACAAIAAgACAAIAAgACAAIAAgACAAXABuACAAIAAgACAAIAAgACAAIAAgACAAIAAgACAAIAAgACAAUwBVAEIAUwBUAEkAVABVAFQARQAoAFMAVQBCAFMAVABJAFQAVQBUAEUAKABTAFUAQgBTAFQASQBUAFUAVABFACgAUwBVAEIAUwBUAEkAVABVAFQARQAoAFMAVQBCAFMAVABJAFQAVQBUAEUAKABcAG4AIAAgACAAIAAgACAAIAAgACAAIAAgACAAIAAgACAAIAAgACAAIAAgAF8AYwBvAG4AZABlAG4AcwBlAGQALABcAG4AIAAgACAAIAAgACAAIAAgACAAIAAgACAAIAAgACAAIAAgACAAIAAgAFwAIgAgAEEATQBcACIALAAgAFwAIgBBAE0AXAAiACkALABcAG4AIAAgACAAIAAgACAAIAAgACAAIAAgACAAIAAgACAAIAAgACAAIAAgAFwAIgAgAFAATQBcACIALAAgAFwAIgBQAE0AXAAiACkALABcAG4AIAAgACAAIAAgACAAIAAgACAAIAAgACAAIAAgACAAIAAgACAAIAAgAFwAIgAgAEMARQBcACIALAAgAFwAIgBDAEUAXAAiACkALABcAG4AIAAgACAAIAAgACAAIAAgACAAIAAgACAAIAAgACAAIAAgACAAIAAgAFwAIgAgAEEARABcACIALAAgAFwAIgBBAEQAXAAiACkALABcAG4AIAAgACAAIAAgACAAIAAgACAAIAAgACAAIAAgACAAIAAgACAAIAAgAFwAIgAgAEIAQwBcACIALAAgAFwAIgBCAEMAXAAiAFwAbgAgACAAIAAgACAAIAAgACAAIAAgACAAIAAgACAAIAAgACkAXABuACAAIAAgACAAIAAgACAAIAAgACAAIAAgACkAXABuACAAIAAgACAAIAAgACAAIAApACwAXABuAFwAbgAgACAAIAAgACAAIAAgACAAZgBuAFAAYQByAHMAZQBMAGkAdABlAHIAYQByAHkARABhAHQAZQAsACAATABBAE0AQgBEAEEAKABfAGwAaQB0AGUAcgBhAHIAeQBEAGEAdABlACwAXABuACAAIAAgACAAIAAgACAAIAAgACAAIAAgAEkARgAoAEkAUwBFAFIAUgBPAFIAKABfAGwAaQB0AGUAcgBhAHIAeQBEAGEAdABlACkALAAgAF8AbABpAHQAZQByAGEAcgB5AEQAYQB0AGUAIAAqACAAewAxACwAIAAyACwAIAAzACwAIAA0ACwAIAA1AH0ALABcAG4AIAAgACAAIAAgACAAIAAgACAAIAAgACAAIAAgACAAIABJAEYAKABfAGwAaQB0AGUAcgBhAHIAeQBEAGEAdABlACAAPQAgAFwAIgBcACIALAAgAHsAXAAiAFwAIgAsACAAXAAiAFwAIgAsACAAXAAiAFwAIgAsACAAXAAiAFwAIgAsACAAXAAiAFwAIgB9ACwAXABuACAAIAAgACAAIAAgACAAIAAgACAAIAAgACAAIAAgACAAIAAgACAAIABMAEUAVAAoAFwAbgAgACAAIAAgACAAIAAgACAAIAAgACAAIAAgACAAIAAgACAAIAAgACAAIAAgACAAIABfAHAAYQByAHMAZQBNAGkAbgB1AHMARABlAGwAaQBtAHMALAAgAGYAbgBNAGkAbgB1AHMARABlAGwAaQBtAFQAbwBTAHAAYQBjAGUAKABfAGwAaQB0AGUAcgBhAHIAeQBEAGEAdABlACkALABcAG4AIAAgACAAIAAgACAAIAAgACAAIAAgACAAIAAgACAAIAAgACAAIAAgACAAIAAgACAAXwBwAGEAcgBzAGUARABlAGwAaQBtAHMALAAgAGYAbgBQAGEAcgBzAGUATgBvAHQAYQB0AGkAbwBuACgAXwBwAGEAcgBzAGUATQBpAG4AdQBzAEQAZQBsAGkAbQBzACkALABcAG4AIAAgACAAIAAgACAAIAAgACAAIAAgACAAIAAgACAAIAAgACAAIAAgACAAIAAgACAAXwBzAHAAbABpAHQALAAgAEYATgAuAFMAUABMAEkAVAAoAF8AcABhAHIAcwBlAEQAZQBsAGkAbQBzACwAIABcACIAIABcACIALAAgAEYAQQBMAFMARQAsACAAVABSAFUARQAsACAANgApACwAXABuACAAIAAgACAAIAAgACAAIAAgACAAIAAgACAAIAAgACAAIAAgACAAIAAgACAAIAAgAF8AYwBvAHUAbgB0AFAAYQByAHQAcwAsACAASQBOAEQARQBYACgAXwBzAHAAbABpAHQALAAgADEALAAgADEAKQAsAFwAbgAgACAAIAAgACAAIAAgACAAIAAgACAAIAAgACAAIAAgACAAIAAgACAAIAAgACAAIABfAHAAYQByAHQAcwAsACAARABSAE8AUAAoAF8AcwBwAGwAaQB0ACwALAAgADEAKQAsAFwAbgAgACAAIAAgACAAIAAgACAAIAAgACAAIAAgACAAIAAgACAAIAAgACAAIAAgACAAIABJAEYAKABfAGMAbwB1AG4AdABQAGEAcgB0AHMAIAA+ACAANQAsACAAewAjAFYAQQBMAFUARQAhACwAIAAjAFYAQQBMAFUARQAhACwAIAAjAFYAQQBMAFUARQAhACwAIAAjAFYAQQBMAFUARQAhACwAIAAjAFYAQQBMAFUARQAhAH0ALABcAG4AIAAgACAAIAAgACAAIAAgACAAIAAgACAAIAAgACAAIAAgACAAIAAgACAAIAAgACAAIAAgACAAIABMAEUAVAAoAFwAbgAgACAAIAAgACAAIAAgACAAIAAgACAAIAAgACAAIAAgACAAIAAgACAAIAAgACAAIAAgACAAIAAgACAAIAAgACAAXwB2AGEAbAB1AGUAcwAsACAAVgBBAEwAVQBFACgAXwBwAGEAcgB0AHMAKQAsAFwAbgAgACAAIAAgACAAIAAgACAAIAAgACAAIAAgACAAIAAgACAAIAAgACAAIAAgACAAIAAgACAAIAAgACAAIAAgACAAXwB0AGUAcwB0AFQAZQB4AHQAUABhAHIAdABzACwAIABOACgASQBTAEUAUgBSAE8AUgAoAF8AdgBhAGwAdQBlAHMAKQApACAAKwAgAE4AKABJAEYARQBSAFIATwBSACgARgBJAE4ARAAoAFwAIgA6AFwAIgAsACAAXwBwAGEAcgB0AHMAKQAsACAAMAApACAAPgAgADAAKQAsAFwAbgAgACAAIAAgACAAIAAgACAAIAAgACAAIAAgACAAIAAgACAAIAAgACAAIAAgACAAIAAgACAAIAAgACAAIAAgACAAXwB0AGUAeAB0AFAAYQByAHQAcwAsACAARgBJAEwAVABFAFIAKABfAHAAYQByAHQAcwAsACAAXwB0AGUAcwB0AFQAZQB4AHQAUABhAHIAdABzACAAPgAgADAALAAgAHsAIwBOAC8AQQB9ACkALABcAG4AIAAgACAAIAAgACAAIAAgACAAIAAgACAAIAAgACAAIAAgACAAIAAgACAAIAAgACAAIAAgACAAIAAgACAAIAAgAF8AbgB1AG0AZQByAGkAYwBQAGEAcgB0AHMALAAgAEYASQBMAFQARQBSACgAXwB2AGEAbAB1AGUAcwAsACAAXwB0AGUAcwB0AFQAZQB4AHQAUABhAHIAdABzACAAPQAgADAALAAgAHsAIwBOAC8AQQB9ACkALABcAG4AIAAgACAAIAAgACAAIAAgACAAIAAgACAAIAAgACAAIAAgACAAIAAgACAAIAAgACAAIAAgACAAIAAgACAAIAAgAF8AcABhAHIAcwBlAFQAZQB4AHQAUABhAHIAdABzACwAIABfAFAAQQBSAFMARQBfAEwASQBUAEUAUgBBAFIAWQBfAEQAQQBUAEUAXwBUAEUAWABUAF8AUABBAFIAVABTACgAXwB0AGUAeAB0AFAAYQByAHQAcwAsACAAXwBsAGEAbgBnAHUAYQBnAGUASQBEACkALABcAG4AIAAgACAAIAAgACAAIAAgACAAIAAgACAAIAAgACAAIAAgACAAIAAgACAAIAAgACAAIAAgACAAIAAgACAAIAAgAF8AcABhAHIAcwBlAGQAVABlAHgAdABZAE0ARAAsACAAVABBAEsARQAoAF8AcABhAHIAcwBlAFQAZQB4AHQAUABhAHIAdABzACwAIAAxACwAIAAzACkALABcAG4AIAAgACAAIAAgACAAIAAgACAAIAAgACAAIAAgACAAIAAgACAAIAAgACAAIAAgACAAIAAgACAAIAAgACAAIAAgAF8AcABhAHIAcwBlAE4AdQBtAGUAcgBpAGMAUABhAHIAdABzACwAIABfAFAAQQBSAFMARQBfAEwASQBUAEUAUgBBAFIAWQBfAEQAQQBUAEUAXwBOAFUATQBFAFIASQBDAF8AUABBAFIAVABTACgAXwBuAHUAbQBlAHIAaQBjAFAAYQByAHQAcwAsACAAXwBwAGEAcgBzAGUAZABUAGUAeAB0AFkATQBEACwAIABfAGoAdQBsAGkAYQBuAEMAYQBsAGUAbgBkAGEAcgApACwAXABuACAAIAAgACAAIAAgACAAIAAgACAAIAAgACAAIAAgACAAIAAgACAAIAAgACAAIAAgACAAIAAgACAAIAAgACAAIABfAHIAZQBzAG8AbAB2AGUAZABZAE0ARAAsACAASABTAFQAQQBDAEsAKABcAG4AIAAgACAAIAAgACAAIAAgACAAIAAgACAAIAAgACAAIAAgACAAIAAgACAAIAAgACAAIAAgACAAIAAgACAAIAAgACAAIAAgACAASQBOAEQARQBYACgAXwBwAGEAcgBzAGUATgB1AG0AZQByAGkAYwBQAGEAcgB0AHMALAAgADEALAAgADEAKQAsAFwAbgAgACAAIAAgACAAIAAgACAAIAAgACAAIAAgACAAIAAgACAAIAAgACAAIAAgACAAIAAgACAAIAAgACAAIAAgACAAIAAgACAAIABJAE4ARABFAFgAKABfAHAAYQByAHMAZQBkAFQAZQB4AHQAWQBNAEQALAAgADEALAAgADIAKQAsAFwAbgAgACAAIAAgACAAIAAgACAAIAAgACAAIAAgACAAIAAgACAAIAAgACAAIAAgACAAIAAgACAAIAAgACAAIAAgACAAIAAgACAAIABJAE4ARABFAFgAKABfAHAAYQByAHMAZQBOAHUAbQBlAHIAaQBjAFAAYQByAHQAcwAsACAAMQAsACAAMgApAFwAbgAgACAAIAAgACAAIAAgACAAIAAgACAAIAAgACAAIAAgACAAIAAgACAAIAAgACAAIAAgACAAIAAgACAAIAAgACAAKQAsAFwAbgAgACAAIAAgACAAIAAgACAAIAAgACAAIAAgACAAIAAgACAAIAAgACAAIAAgACAAIAAgACAAIAAgACAAIAAgACAAXwBwAGEAcgBzAGUAZABXAGUAZQBrAGQAYQB5ACwAIABJAE4ARABFAFgAKABfAHAAYQByAHMAZQBUAGUAeAB0AFAAYQByAHQAcwAsACAAMQAsACAANAApACwAXABuACAAIAAgACAAIAAgACAAIAAgACAAIAAgACAAIAAgACAAIAAgACAAIAAgACAAIAAgACAAIAAgACAAIAAgACAAIABfAHAAYQByAHMAZQBkAFQAbwBEACwAIABJAE4ARABFAFgAKABfAHAAYQByAHMAZQBUAGUAeAB0AFAAYQByAHQAcwAsACAAMQAsACAANQApACwAXABuACAAIAAgACAAIAAgACAAIAAgACAAIAAgACAAIAAgACAAIAAgACAAIAAgACAAIAAgACAAIAAgACAAIAAgACAAIABfAHIAZQBzAG8AbAB2AGUAZABXAGUAZQBrAGQAYQB5ACwAIABJAEYAKABOAE8AVAAoAEkAUwBOAFUATQBCAEUAUgAoAF8AcABhAHIAcwBlAGQAVwBlAGUAawBkAGEAeQApACkALAAgAF8AcABhAHIAcwBlAGQAVwBlAGUAawBkAGEAeQAsAFwAbgAgACAAIAAgACAAIAAgACAAIAAgACAAIAAgACAAIAAgACAAIAAgACAAIAAgACAAIAAgACAAIAAgACAAIAAgACAAIAAgACAAIABJAEYAKABOAE8AVAAoAEEAUgBSAEEAWQBTAC4ASQBTAF8ATgBVAE0ARQBSAEkAQwAoAF8AcgBlAHMAbwBsAHYAZQBkAFkATQBEACkAKQAsACAAXwBwAGEAcgBzAGUAZABXAGUAZQBrAGQAYQB5ACwAXABuACAAIAAgACAAIAAgACAAIAAgACAAIAAgACAAIAAgACAAIAAgACAAIAAgACAAIAAgACAAIAAgACAAIAAgACAAIAAgACAAIAAgACAAIAAgACAATABFAFQAKABcAG4AIAAgACAAIAAgACAAIAAgACAAIAAgACAAIAAgACAAIAAgACAAIAAgACAAIAAgACAAIAAgACAAIAAgACAAIAAgACAAIAAgACAAIAAgACAAIAAgACAAIAAgAF8ATQBKAEQATgAsACAAQwBIAFIATwBOAE8ALgBNAEoARABOACgAXwByAGUAcwBvAGwAdgBlAGQAWQBNAEQALAAgAF8AagB1AGwAaQBhAG4AQwBhAGwAZQBuAGQAYQByACkALABcAG4AIAAgACAAIAAgACAAIAAgACAAIAAgACAAIAAgACAAIAAgACAAIAAgACAAIAAgACAAIAAgACAAIAAgACAAIAAgACAAIAAgACAAIAAgACAAIAAgACAAIAAgAEkARgAoAF8AcABhAHIAcwBlAGQAVwBlAGUAawBkAGEAeQAgAD0AIABDAEgAUgBPAE4ATwAuAE0ASgBEAE4AXwBUAE8AXwBXAEUARQBLAEQAQQBZACgAXwBNAEoARABOACkALAAgAF8AcABhAHIAcwBlAGQAVwBlAGUAawBkAGEAeQAsACAAewAjAE4AVQBNACEAfQ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CwAXABuACAAIAAgACAAIAAgACAAIAAgACAAIAAgACAAIAAgACAAIAAgACAAIAAgACAAIAAgACAAIAAgACAAIAAgACAAIABfAHIAZQBzAG8AbAB2AGUAZABZAE0ARABXAFQALAAgAEgAUwBUAEEAQwBLACgAXwByAGUAcwBvAGwAdgBlAGQAWQBNAEQALAAgAF8AcgBlAHMAbwBsAHYAZQBkAFcAZQBlAGsAZABhAHkALAAgAF8AcABhAHIAcwBlAGQAVABvAEQAKQAsAFwAbgAgACAAIAAgACAAIAAgACAAIAAgACAAIAAgACAAIAAgACAAIAAgACAAIAAgACAAIAAgACAAIAAgACAAIAAgACAASQBGACgASQBTAEUAUgBSAE8AUgAoAEkATgBEAEUAWAAoAF8AcgBlAHMAbwBsAHYAZQBkAFkATQBEAFcAVAAsACAAMQAsACAAMQApACkAIAAqACAAQQBSAFIAQQBZAFMALgBJAFMAXwBFAE0AUABUAFkAKABEAFIATwBQACgAXwByAGUAcwBvAGwAdgBlAGQAWQBNAEQAVwBUACwAIAAsACAAMQApACkALABcAG4AIAAgACAAIAAgACAAIAAgACAAIAAgACAAIAAgACAAIAAgACAAIAAgACAAIAAgACAAIAAgACAAIAAgACAAIAAgACAAIAAgACAASQBOAEQARQBYACgAXwByAGUAcwBvAGwAdgBlAGQAWQBNAEQAVwBUACwAIAAxACwAIAAxACkAIAAqACAAewAxACwAIAAyACwAIAAzACwAIAA0ACwAIAA1AH0ALABcAG4AIAAgACAAIAAgACAAIAAgACAAIAAgACAAIAAgACAAIAAgACAAIAAgACAAIAAgACAAIAAgACAAIAAgACAAIAAgACAAIAAgACAAXwByAGUAcwBvAGwAdgBlAGQAWQBNAEQAVwBU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XABuACAAIAAgACAAIAAgACAAIABfAGUAeABwAHIAZQBzAHMAaQBvAG4ALAAgAEkATgBEAEUAWAAoAEYATgAuAE4AVQBMAEwASQBGAFkAKABFAHgAcAByAGUAcwBzAGkAbwBuACkALAAsACAAMQApACwAXABuACAAIAAgACAAIAAgACAAIABfAGIAeQBSAG8AdwAsACAAUgBFAEQAVQBDAEUAKABcACIAXAAiACwAIABfAGUAeABwAHIAZQBzAHMAaQBvAG4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FAAYQByAHMAZQBMAGkAdABlAHIAYQByAHkARABhAHQAZQAoAF8AYwB1AHIAcgApAFwAbgAgACAAIAAgACAAIAAgACAAIAAgACAAIAAgACAAIAAgACkAXABuACAAIAAgACAAIAAgACAAIAAgACAAIAAgACkAXABuACAAIAAgACAAIAAgACAAIAApACwAXABuACAAIAAgACAAIAAgACAAIABEAFIATwBQACgAXwBiAHkAUgBvAHcALAAgADEAKQBcAG4AIAAgACAAIAApAFwAbgApADsAXABuAFwAbgBfAFAAQQBSAFMARQBfAEwASQBUAEUAUgBBAFIAWQBfAEQAQQBUAEUAXwBUAEUAWABUAF8AUABBAFIAVABTACAAPQAgAEwAQQBNAEIARABBACgAXwB0AGUAeAB0AFAAYQByAHQAcwAsACAAXwBsAGEAbgBnAHUAYQBnAGUASQBEACwAXABuACAAIAAgACAALwAvACAAUgBlAHQAdQByAG4AcwAgAHsAWQBlAGEAcgAsACAATQBvAG4AdABoACwAIABEAGEAeQAsACAAVABpAG0AZQAsACAARABhAHkATwBmAFcAZQBlAGsAfQBcAG4AIAAgACAAIABJAEYAKABBAFIAUgBBAFkAUwAuAEgAXwBOAEEAKABfAHQAZQB4AHQAUABhAHIAdABzACkALAAgAEgAUwBUAEEAQwBLACgAXAAiAFwAIgAsACAAXAAiAFwAIgAsACAAXAAiAFwAIgAsACAAXAAiAFwAIgAsACAAXAAiAFwAIgApACwAXABuACAAIAAgACAAIAAgACAAIABMAEUAVAAoAFwAbgAgACAAIAAgACAAIAAgACAAIAAgACAAIABfAHAAYQByAHMAZQBNAG8AbgB0AGgAUABhAHIAdABzACwAIABDAEgAUgBPAE4ATwAuAFAAQQBSAFMARQBfAE0ATwBOAFQASAAoAF8AdABlAHgAdABQAGEAcgB0AHMALAAgAF8AbABhAG4AZwB1AGEAZwBlAEkARAApACwAXABuACAAIAAgACAAIAAgACAAIAAgACAAIAAgAF8AaQBzAE0AbwBuAHQAaAAsACAATgAoAEkAUwBOAFUATQBCAEUAUgAoAF8AcABhAHIAcwBlAE0AbwBuAHQAaABQAGEAcgB0AHMAKQApACwAXABuACAAIAAgACAAIAAgACAAIAAgACAAIAAgAF8AYwBvAHUAbgB0AE0AbwBuAHQAaAAsACAAUwBVAE0AKABfAGkAcwBNAG8AbgB0AGgAKQAsAFwAbgAgACAAIAAgACAAIAAgACAAIAAgACAAIABfAG0AbwBuAHQAaAAsACAAUwBXAEkAVABDAEgAKABfAGMAbwB1AG4AdABNAG8AbgB0AGgALABcAG4AIAAgACAAIAAgACAAIAAgACAAIAAgACAAIAAgACAAIAAwACwAIABcACIAXAAiACwAXABuACAAIAAgACAAIAAgACAAIAAgACAAIAAgACAAIAAgACAAMQAsACAAWABMAE8ATwBLAFUAUAAoADEALAAgAF8AaQBzAE0AbwBuAHQAaAAsACAAXwBwAGEAcgBzAGUATQBvAG4AdABoAFAAYQByAHQAcwApACwAXABuACAAIAAgACAAIAAgACAAIAAgACAAIAAgACAAIAAgACAAewAjAFYAQQBMAFUARQAhAH0AXABuACAAIAAgACAAIAAgACAAIAAgACAAIAAgACkALABcAG4AIAAgACAAIAAgACAAIAAgACAAIAAgACAAXwByAGUAbQBhAGkAbgBQAGEAcgB0AHMAMQAsACAARgBJAEwAVABFAFIAKABfAHQAZQB4AHQAUABhAHIAdABzACwAIABfAGkAcwBNAG8AbgB0AGgAIAA9ACAAMAAsACAAewAjAE4ALwBBAH0AKQAsAFwAbgAgACAAIAAgACAAIAAgACAAIAAgACAAIABJAEYAKABBAFIAUgBBAFkAUwAuAEgAXwBOAEEAKABfAHIAZQBtAGEAaQBuAFAAYQByAHQAcwAxACkALAAgAEgAUwBUAEEAQwBLACgAXAAiAFwAIgAsACAAXwBtAG8AbgB0AGgALAAgAFwAIgBcACIALAAgAFwAIgBcACIALAAgAFwAIgBcACIAKQAsAFwAbgAgACAAIAAgACAAIAAgACAAIAAgACAAIAAgACAAIAAgAEwARQBUACgAXABuACAAIAAgACAAIAAgACAAIAAgACAAIAAgACAAIAAgACAAIAAgACAAIABfAHAAYQByAHMAZQBEAGEAeQBPAGYAVwBlAGUAawBQAGEAcgB0AHMALAAgAEMASABSAE8ATgBPAC4AUABBAFIAUwBFAF8AVwBFAEUASwBEAEEAWQAoAF8AcgBlAG0AYQBpAG4AUABhAHIAdABzADEALAAgAF8AbABhAG4AZwB1AGEAZwBlAEkARAApACwAXABuACAAIAAgACAAIAAgACAAIAAgACAAIAAgACAAIAAgACAAIAAgACAAIABfAGkAcwBEAGEAeQBPAGYAVwBlAGUAawAsACAATgAoAEkAUwBOAFUATQBCAEUAUgAoAF8AcABhAHIAcwBlAEQAYQB5AE8AZgBXAGUAZQBrAFAAYQByAHQAcwApACkALABcAG4AIAAgACAAIAAgACAAIAAgACAAIAAgACAAIAAgACAAIAAgACAAIAAgAF8AYwBvAHUAbgB0AEQAYQB5AE8AZgBXAGUAZQBrACwAIABTAFUATQAoAF8AaQBzAEQAYQB5AE8AZgBXAGUAZQBrACkALABcAG4AIAAgACAAIAAgACAAIAAgACAAIAAgACAAIAAgACAAIAAgACAAIAAgAF8AZABhAHkATwBmAFcAZQBlAGsALAAgAFMAVwBJAFQAQwBIACgAXwBjAG8AdQBuAHQARABhAHkATwBmAFcAZQBlAGsALABcAG4AIAAgACAAIAAgACAAIAAgACAAIAAgACAAIAAgACAAIAAgACAAIAAgACAAIAAgACAAMAAsACAAXAAiAFwAIgAsAFwAbgAgACAAIAAgACAAIAAgACAAIAAgACAAIAAgACAAIAAgACAAIAAgACAAIAAgACAAIAAxACwAIABYAEwATwBPAEsAVQBQACgAMQAsACAAXwBpAHMARABhAHkATwBmAFcAZQBlAGsALAAgAF8AcABhAHIAcwBlAEQAYQB5AE8AZgBXAGUAZQBrAFAAYQByAHQAcwApACwAXABuACAAIAAgACAAIAAgACAAIAAgACAAIAAgACAAIAAgACAAIAAgACAAIAAgACAAIAAgAHsAIwBWAEEATABVAEUAIQB9AFwAbgAgACAAIAAgACAAIAAgACAAIAAgACAAIAAgACAAIAAgACAAIAAgACAAKQAsAFwAbgAgACAAIAAgACAAIAAgACAAIAAgACAAIAAgACAAIAAgACAAIAAgACAAXwByAGUAbQBhAGkAbgBQAGEAcgB0AHMAMgAsACAARgBJAEwAVABFAFIAKABfAHIAZQBtAGEAaQBuAFAAYQByAHQAcwAxACwAIABfAGkAcwBEAGEAeQBPAGYAVwBlAGUAawAgAD0AIAAwACwAIAB7ACMATgAvAEEAfQApACwAXABuACAAIAAgACAAIAAgACAAIAAgACAAIAAgACAAIAAgACAAIAAgACAAIABJAEYAKABBAFIAUgBBAFkAUwAuAEgAXwBOAEEAKABfAHIAZQBtAGEAaQBuAFAAYQByAHQAcwAyACkALAAgAEgAUwBUAEEAQwBLACgAXAAiAFwAIgAsACAAXwBtAG8AbgB0AGgALAAgAFwAIgBcACIALAAgAF8AZABhAHkATwBmAFcAZQBlAGsALAAgAFwAIgBcACIAKQAsAFwAbgAgACAAIAAgACAAIAAgACAAIAAgACAAIAAgACAAIAAgACAAIAAgACAAIAAgACAAIABMAEUAVAAoAFwAbgAgACAAIAAgACAAIAAgACAAIAAgACAAIAAgACAAIAAgACAAIAAgACAAIAAgACAAIAAgACAAIAAgAF8AcABhAHIAcwBlAEQAYQB5AE8AcgBkAGkAbgBhAGwAUABhAHIAdABzACwAIABGAE4ALgBPAFIARABJAE4AQQBMAF8AVgBBAEwAVQBFACgAXwByAGUAbQBhAGkAbgBQAGEAcgB0AHMAMgApACwAXABuACAAIAAgACAAIAAgACAAIAAgACAAIAAgACAAIAAgACAAIAAgACAAIAAgACAAIAAgACAAIAAgACAAXwBpAHMARABhAHkATwByAGQAaQBuAGEAbAAsACAATgAoAEkAUwBOAFUATQBCAEUAUgAoAF8AcABhAHIAcwBlAEQAYQB5AE8AcgBkAGkAbgBhAGwAUABhAHIAdABzACkAKQAsAFwAbgAgACAAIAAgACAAIAAgACAAIAAgACAAIAAgACAAIAAgACAAIAAgACAAIAAgACAAIAAgACAAIAAgAF8AYwBvAHUAbgB0AEQAYQB5AE8AcgBkAGkAbgBhAGwALAAgAFMAVQBNACgAXwBpAHMARABhAHkATwByAGQAaQBuAGEAbAApACwAXABuACAAIAAgACAAIAAgACAAIAAgACAAIAAgACAAIAAgACAAIAAgACAAIAAgACAAIAAgACAAIAAgACAAXwBkAGEAeQAsACAAUwBXAEkAVABDAEgAKABfAGMAbwB1AG4AdABEAGEAeQBPAHIAZABpAG4AYQBsACwAXABuACAAIAAgACAAIAAgACAAIAAgACAAIAAgACAAIAAgACAAIAAgACAAIAAgACAAIAAgACAAIAAgACAAIAAgACAAIAAwACwAIABcACIAXAAiACwAXABuACAAIAAgACAAIAAgACAAIAAgACAAIAAgACAAIAAgACAAIAAgACAAIAAgACAAIAAgACAAIAAgACAAIAAgACAAIAAxACwAIABYAEwATwBPAEsAVQBQACgAMQAsACAAXwBpAHMARABhAHkATwByAGQAaQBuAGEAbAAsACAAXwBwAGEAcgBzAGUARABhAHkATwByAGQAaQBuAGEAbABQAGEAcgB0AHMAKQAsAFwAbgAgACAAIAAgACAAIAAgACAAIAAgACAAIAAgACAAIAAgACAAIAAgACAAIAAgACAAIAAgACAAIAAgACAAIAAgACAAewAjAFYAQQBMAFUARQAhAH0AXABuACAAIAAgACAAIAAgACAAIAAgACAAIAAgACAAIAAgACAAIAAgACAAIAAgACAAIAAgACAAIAAgACAAKQAsAFwAbgAgACAAIAAgACAAIAAgACAAIAAgACAAIAAgACAAIAAgACAAIAAgACAAIAAgACAAIAAgACAAIAAgAF8AcgBlAG0AYQBpAG4AUABhAHIAdABzADMALAAgAEYASQBMAFQARQBSACgAXwByAGUAbQBhAGkAbgBQAGEAcgB0AHMAMgAsACAAXwBpAHMARABhAHkATwByAGQAaQBuAGEAbAAgAD0AIAAwACwAIAB7ACMATgAvAEEAfQApACwAXABuACAAIAAgACAAIAAgACAAIAAgACAAIAAgACAAIAAgACAAIAAgACAAIAAgACAAIAAgACAAIAAgACAASQBGACgAQQBSAFIAQQBZAFMALgBIAF8ATgBBACgAXwByAGUAbQBhAGkAbgBQAGEAcgB0AHMAMwApACwAIABIAFMAVABBAEMASwAoAFwAIgBcACIALAAgAF8AbQBvAG4AdABoACwAIABfAGQAYQB5ACwAIABfAGQAYQB5AE8AZgBXAGUAZQBrACwAIABcACIAXAAiACkALABcAG4AIAAgACAAIAAgACAAIAAgACAAIAAgACAAIAAgACAAIAAgACAAIAAgACAAIAAgACAAIAAgACAAIAAgACAAIAAgAEwARQBUACgAXABuACAAIAAgACAAIAAgACAAIAAgACAAIAAgACAAIAAgACAAIAAgACAAIAAgACAAIAAgACAAIAAgACAAIAAgACAAIAAgACAAIAAgAF8AcABhAHIAcwBlAFQAaQBtAGUAUwBwAGEAbgBQAGEAcgB0AHMALAAgAEMASABSAE8ATgBPAC4AUABBAFIAUwBFAF8AVABJAE0ARQBTAFAAQQBOACgAXwByAGUAbQBhAGkAbgBQAGEAcgB0AHMAMwApACwAXABuACAAIAAgACAAIAAgACAAIAAgACAAIAAgACAAIAAgACAAIAAgACAAIAAgACAAIAAgACAAIAAgACAAIAAgACAAIAAgACAAIAAgAF8AcABhAHIAcwBlAFQAaQBtAGUATwBmAEQAYQB5AFAAYQByAHQAcwAsACAAQwBIAFIATwBOAE8ALgBQAEEAUgBTAEUAXwBUAEkATQBFAF8ATwBGAF8ARABBAFkAKABfAHIAZQBtAGEAaQBuAFAAYQByAHQAcwAzACkALABcAG4AIAAgACAAIAAgACAAIAAgACAAIAAgACAAIAAgACAAIAAgACAAIAAgACAAIAAgACAAIAAgACAAIAAgACAAIAAgACAAIAAgACAAXwBpAHMAVABpAG0AZQBTAHAAYQBuACwAIABOACgASQBTAE4AVQBNAEIARQBSACgAXwBwAGEAcgBzAGUAVABpAG0AZQBTAHAAYQBuAFAAYQByAHQAcwApACkALABcAG4AIAAgACAAIAAgACAAIAAgACAAIAAgACAAIAAgACAAIAAgACAAIAAgACAAIAAgACAAIAAgACAAIAAgACAAIAAgACAAIAAgACAAXwBpAHMAVABpAG0AZQBPAGYARABhAHkALAAgAE4AKABJAFMATgBVAE0AQgBFAFIAKABfAHAAYQByAHMAZQBUAGkAbQBlAE8AZgBEAGEAeQBQAGEAcgB0AHMAKQApACwAXABuACAAIAAgACAAIAAgACAAIAAgACAAIAAgACAAIAAgACAAIAAgACAAIAAgACAAIAAgACAAIAAgACAAIAAgACAAIAAgACAAIAAgAF8AYwBvAHUAbgB0AFQAaQBtAGUAUwBwAGEAbgAsACAAUwBVAE0AKABfAGkAcwBUAGkAbQBlAFMAcABhAG4AKQAsAFwAbgAgACAAIAAgACAAIAAgACAAIAAgACAAIAAgACAAIAAgACAAIAAgACAAIAAgACAAIAAgACAAIAAgACAAIAAgACAAIAAgACAAIABfAGMAbwB1AG4AdABUAGkAbQBlAE8AZgBEAGEAeQAsACAAUwBVAE0AKABfAGkAcwBUAGkAbQBlAE8AZgBEAGEAeQApACwAXABuACAAIAAgACAAIAAgACAAIAAgACAAIAAgACAAIAAgACAAIAAgACAAIAAgACAAIAAgACAAIAAgACAAIAAgACAAIAAgACAAIAAgAF8AdABpAG0AZQBPAGYAZABhAHkALAAgAFMAVwBJAFQAQwBIACgAXwBjAG8AdQBuAHQAVABpAG0AZQBPAGYARABhAHkALABcAG4AIAAgACAAIAAgACAAIAAgACAAIAAgACAAIAAgACAAIAAgACAAIAAgACAAIAAgACAAIAAgACAAIAAgACAAIAAgACAAIAAgACAAIAAgACAAIAAwACwAIABJAEYAKABfAGMAbwB1AG4AdABUAGkAbQBlAFMAcABhAG4AIAA9ACAAMAAsACAAXAAiAFwAIgAsACAAewAjAE4AVQBNACEAfQApACwAXABuACAAIAAgACAAIAAgACAAIAAgACAAIAAgACAAIAAgACAAIAAgACAAIAAgACAAIAAgACAAIAAgACAAIAAgACAAIAAgACAAIAAgACAAIAAgACAAMQAsACAAWABMAE8ATwBLAFUAUAAoADEALAAgAF8AaQBzAFQAaQBtAGUATwBmAEQAYQB5ACwAIABfAHAAYQByAHMAZQBUAGkAbQBlAE8AZgBEAGEAeQBQAGEAcgB0AHMAKQAsAFwAbgAgACAAIAAgACAAIAAgACAAIAAgACAAIAAgACAAIAAgACAAIAAgACAAIAAgACAAIAAgACAAIAAgACAAIAAgACAAIAAgACAAIAAgACAAIAAgAHsAIwBWAEEATABVAEUAIQB9AFwAbgAgACAAIAAgACAAIAAgACAAIAAgACAAIAAgACAAIAAgACAAIAAgACAAIAAgACAAIAAgACAAIAAgACAAIAAgACAAIAAgACAAIAApACwAXABuACAAIAAgACAAIAAgACAAIAAgACAAIAAgACAAIAAgACAAIAAgACAAIAAgACAAIAAgACAAIAAgACAAIAAgACAAIAAgACAAIAAgAF8AcgBlAG0AYQBpAG4AUABhAHIAdABzADQALAAgAEYASQBMAFQARQBSACgAXwByAGUAbQBhAGkAbgBQAGEAcgB0AHMAMwAsACAAKABfAGkAcwBUAGkAbQBlAFMAcABhAG4AIAA9ACAAMAApACAAKgAgACgAXwBpAHMAVABpAG0AZQBPAGYARABhAHkAIAA9ACAAMAApACwAIAB7ACMATgAvAEEAfQApACwAXABuACAAIAAgACAAIAAgACAAIAAgACAAIAAgACAAIAAgACAAIAAgACAAIAAgACAAIAAgACAAIAAgACAAIAAgACAAIAAgACAAIAAgAEkARgAoAEEAUgBSAEEAWQBTAC4ASABfAE4AQQAoAF8AcgBlAG0AYQBpAG4AUABhAHIAdABzADQAKQAsACAASABTAFQAQQBDAEsAKABcACIAXAAiACwAIABfAG0AbwBuAHQAaAAsACAAXwBkAGEAeQAsACAAXwBkAGEAeQBPAGYAVwBlAGUAawAsACAAXwB0AGkAbQBlAE8AZgBkAGEAeQApACwAXABuACAAIAAgACAAIAAgACAAIAAgACAAIAAgACAAIAAgACAAIAAgACAAIAAgACAAIAAgACAAIAAgACAAIAAgACAAIAAgACAAIAAgACAAIAAgACAATABFAFQAKABcAG4AIAAgACAAIAAgACAAIAAgACAAIAAgACAAIAAgACAAIAAgACAAIAAgACAAIAAgACAAIAAgACAAIAAgACAAIAAgACAAIAAgACAAIAAgACAAIAAgACAAIAAgAF8AcABhAHIAcwBlAFkAZQBhAHIAUABhAHIAdABzACwAIABDAEgAUgBPAE4ATwAuAFAAQQBSAFMARQBfAEwASQBUAEUAUgBBAFIAWQBfAFkARQBBAFIAKABfAHIAZQBtAGEAaQBuAFAAYQByAHQAcwA0ACkALABcAG4AIAAgACAAIAAgACAAIAAgACAAIAAgACAAIAAgACAAIAAgACAAIAAgACAAIAAgACAAIAAgACAAIAAgACAAIAAgACAAIAAgACAAIAAgACAAIAAgACAAIAAgAF8AaQBzAFkAZQBhAHIALAAgAE4AKABJAFMATgBVAE0AQgBFAFIAKABfAHAAYQByAHMAZQBZAGUAYQByAFAAYQByAHQAcwApACkALABcAG4AIAAgACAAIAAgACAAIAAgACAAIAAgACAAIAAgACAAIAAgACAAIAAgACAAIAAgACAAIAAgACAAIAAgACAAIAAgACAAIAAgACAAIAAgACAAIAAgACAAIAAgAF8AYwBvAHUAbgB0AFkAZQBhAHIALAAgAFMAVQBNACgAXwBpAHMAWQBlAGEAcgApACwAXABuACAAIAAgACAAIAAgACAAIAAgACAAIAAgACAAIAAgACAAIAAgACAAIAAgACAAIAAgACAAIAAgACAAIAAgACAAIAAgACAAIAAgACAAIAAgACAAIAAgACAAIABfAHkAZQBhAHIALAAgAFMAVwBJAFQAQwBIACgAXwBjAG8AdQBuAHQAWQBlAGEAcgAsAFwAbgAgACAAIAAgACAAIAAgACAAIAAgACAAIAAgACAAIAAgACAAIAAgACAAIAAgACAAIAAgACAAIAAgACAAIAAgACAAIAAgACAAIAAgACAAIAAgACAAIAAgACAAIAAgACAAIAAwACwAIAB7ACMAVgBBAEwAVQBFACEAfQAsAFwAbgAgACAAIAAgACAAIAAgACAAIAAgACAAIAAgACAAIAAgACAAIAAgACAAIAAgACAAIAAgACAAIAAgACAAIAAgACAAIAAgACAAIAAgACAAIAAgACAAIAAgACAAIAAgACAAIAAxACwAIABYAEwATwBPAEsAVQBQACgAMQAsACAAXwBpAHMAWQBlAGEAcgAsACAAXwBwAGEAcgBzAGUAWQBlAGEAcgBQAGEAcgB0AHMAKQAsAFwAbgAgACAAIAAgACAAIAAgACAAIAAgACAAIAAgACAAIAAgACAAIAAgACAAIAAgACAAIAAgACAAIAAgACAAIAAgACAAIAAgACAAIAAgACAAIAAgACAAIAAgACAAIAAgACAAIAB7ACMAVgBBAEwAVQBFACEAfQBcAG4AIAAgACAAIAAgACAAIAAgACAAIAAgACAAIAAgACAAIAAgACAAIAAgACAAIAAgACAAIAAgACAAIAAgACAAIAAgACAAIAAgACAAIAAgACAAIAAgACAAIAAgACkALABcAG4AIAAgACAAIAAgACAAIAAgACAAIAAgACAAIAAgACAAIAAgACAAIAAgACAAIAAgACAAIAAgACAAIAAgACAAIAAgACAAIAAgACAAIAAgACAAIAAgACAAIAAgAEgAUwBUAEEAQwBLACgAXwB5AGUAYQByACwAIABfAG0AbwBuAHQAaAAsACAAXwBkAGEAeQAsACAAXwBkAGEAeQBPAGYAVwBlAGUAawAsACAAXwB0AGkAbQBlAE8AZgBkAGEAeQ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8AUABBAFIAUwBFAF8ATABJAFQARQBSAEEAUgBZAF8ARABBAFQARQBfAE4AVQBNAEUAUgBJAEMAXwBQAEEAUgBUAFMAIAA9ACAATABBAE0AQgBEAEEAKABfAG4AdQBtAGUAcgBpAGMAUABhAHIAdABzACwAIABfAHQAZQB4AHQAWQBNAEQALAAgAF8AagB1AGwAaQBhAG4AQwBhAGwAZQBuAGQAYQByACwAXABuACAAIAAgACAALwAvACAAUgBlAHQAdQByAG4AcwAgAHsAWQBlAGEAcgAsACAARABhAHkAfQBcAG4AIAAgACAAIABMAEUAVAAoAFwAbgAgACAAIAAgACAAIAAgACAAXwB0AGUAeAB0AFkAZQBhAHIALAAgAEkATgBEAEUAWAAoAF8AdABlAHgAdABZAE0ARAAsACAAMQAsACAAMQApACwAXABuACAAIAAgACAAIAAgACAAIABfAHQAZQB4AHQATQBvAG4AdABoACwAIABJAE4ARABFAFgAKABfAHQAZQB4AHQAWQBNAEQALAAgADEALAAgADIAKQAsAFwAbgAgACAAIAAgACAAIAAgACAAXwB0AGUAeAB0AEQAYQB5ACwAIABJAE4ARABFAFgAKABfAHQAZQB4AHQAWQBNAEQALAAgADEALAAgADMAKQAsAFwAbgAgACAAIAAgACAAIAAgACAAXwBjAG8AdQBuAHQATgB1AG0AZQByAGkAYwBQAGEAcgB0AHMALAAgAEkARgAoAEEAUgBSAEEAWQBTAC4AVgBfAE4AQQAoAF8AbgB1AG0AZQByAGkAYwBQAGEAcgB0AHMAKQAsACAAMAAsACAAQwBPAEwAVQBNAE4AUwAoAF8AbgB1AG0AZQByAGkAYwBQAGEAcgB0AHMAKQApACwAXABuACAAIAAgACAAIAAgACAAIABfAGMAbwB1AG4AdABZAEQALAAgAE4AKABJAFMATgBVAE0AQgBFAFIAKABfAHQAZQB4AHQAWQBlAGEAcgApACkAIAArACAATgAoAEkAUwBOAFUATQBCAEUAUgAoAF8AdABlAHgAdABEAGEAeQApACkALABcAG4AIAAgACAAIAAgACAAIAAgAF8AbQBhAHgATgB1AG0AZQByAGkAYwBQAGEAcgB0AHMALAAgADIAIAAtACAAXwBjAG8AdQBuAHQAWQBEACwAXABuACAAIAAgACAAIAAgACAAIABcAG4AIAAgACAAIAAgACAAIAAgAEkARgAoAF8AYwBvAHUAbgB0AE4AdQBtAGUAcgBpAGMAUABhAHIAdABzACAAPgAgAF8AbQBhAHgATgB1AG0AZQByAGkAYwBQAGEAcgB0AHMALAAgAEgAUwBUAEEAQwBLACgASQBGACgASQBTAE4AVQBNAEIARQBSACgAXwB0AGUAeAB0AFkAZQBhAHIAKQAsACAAXwB0AGUAeAB0AFkAZQBhAHIALAAgAHsAIwBWAEEATABVAEUAIQB9ACkALAAgAHsAIwBWAEEATABVAEUAIQB9ACkALABcAG4AIAAgACAAIAAgACAAIAAgACAAIAAgACAASQBGACgAXwBjAG8AdQBuAHQATgB1AG0AZQByAGkAYwBQAGEAcgB0AHMAIAA9ACAAMAAsACAASABTAFQAQQBDAEsAKABfAHQAZQB4AHQAWQBlAGEAcgAsACAAXwB0AGUAeAB0AEQAYQB5ACkALABcAG4AIAAgACAAIAAgACAAIAAgACAAIAAgACAAIAAgACAAIABJAEYAKABfAGMAbwB1AG4AdABOAHUAbQBlAHIAaQBjAFAAYQByAHQAcwAgAD0AIAAxACwAXABuACAAIAAgACAAIAAgACAAIAAgACAAIAAgACAAIAAgACAAIAAgACAAIABJAEYAKABJAE4ARABFAFgAKABfAG4AdQBtAGUAcgBpAGMAUABhAHIAdABzACwAIAAxACwAIAAxACkAIAA8ACAAMQAsAFwAbgAgACAAIAAgACAAIAAgACAAIAAgACAAIAAgACAAIAAgACAAIAAgACAAIAAgACAAIABJAEYAKABJAFMATgBVAE0AQgBFAFIAKABfAHQAZQB4AHQAWQBlAGEAcgApACwAXABuACAAIAAgACAAIAAgACAAIAAgACAAIAAgACAAIAAgACAAIAAgACAAIAAgACAAIAAgACAAIAAgACAASABTAFQAQQBDAEsAKABfAHQAZQB4AHQAWQBlAGEAcgAsACAAewAjAFYAQQBMAFUARQAhAH0AKQAsAFwAbgAgACAAIAAgACAAIAAgACAAIAAgACAAIAAgACAAIAAgACAAIAAgACAAIAAgACAAIAAgACAAIAAgAEgAUwBUAEEAQwBLACgASQBOAEQARQBYACgAXwBuAHUAbQBlAHIAaQBjAFAAYQByAHQAcwAsACAAMQAsACAAMQApACwAIABfAHQAZQB4AHQARABhAHkAKQBcAG4AIAAgACAAIAAgACAAIAAgACAAIAAgACAAIAAgACAAIAAgACAAIAAgACAAIAAgACAAKQAsAFwAbgAgACAAIAAgACAAIAAgACAAIAAgACAAIAAgACAAIAAgACAAIAAgACAAIAAgACAAIABMAEUAVAAoAFwAbgAgACAAIAAgACAAIAAgACAAIAAgACAAIAAgACAAIAAgACAAIAAgACAAIAAgACAAIAAgACAAIAAgAF8AbQBhAHgARABhAHkALAAgAEkARgAoAEkAUwBOAFUATQBCAEUAUgAoAF8AdABlAHgAdABNAG8AbgB0AGgAKQAsACAAQwBIAFIATwBOAE8ALgBEAEEAWQBTAF8ASQBOAF8ATQBPAE4AVABIACgAXwB0AGUAeAB0AE0AbwBuAHQAaAAsACAAXwB0AGUAeAB0AFkAZQBhAHIALAAgAF8AagB1AGwAaQBhAG4AQwBhAGwAZQBuAGQAYQByACkALAAgADMAMQApACwAXABuACAAIAAgACAAIAAgACAAIAAgACAAIAAgACAAIAAgACAAIAAgACAAIAAgACAAIAAgACAAIAAgACAASQBGACgASQBOAEQARQBYACgAXwBuAHUAbQBlAHIAaQBjAFAAYQByAHQAcwAsACAAMQAsACAAMQApACAAPAA9ACAAXwBtAGEAeABEAGEAeQAsAFwAbgAgACAAIAAgACAAIAAgACAAIAAgACAAIAAgACAAIAAgACAAIAAgACAAIAAgACAAIAAgACAAIAAgACAAIAAgACAASABTAFQAQQBDAEsAKABfAHQAZQB4AHQAWQBlAGEAcgAsACAASQBOAEQARQBYACgAXwBuAHUAbQBlAHIAaQBjAFAAYQByAHQAcwAsACAAMQAsACAAMQApACkALABcAG4AIAAgACAAIAAgACAAIAAgACAAIAAgACAAIAAgACAAIAAgACAAIAAgACAAIAAgACAAIAAgACAAIAAgACAAIAAgAEkARgAoAEkAUwBOAFUATQBCAEUAUgAoAF8AdABlAHgAdABZAGUAYQByACkALABcAG4AIAAgACAAIAAgACAAIAAgACAAIAAgACAAIAAgACAAIAAgACAAIAAgACAAIAAgACAAIAAgACAAIAAgACAAIAAgACAAIAAgACAASABTAFQAQQBDAEsAKABfAHQAZQB4AHQAWQBlAGEAcgAsACAAewAjAFYAQQBMAFUARQAhAH0AKQAsAFwAbgAgACAAIAAgACAAIAAgACAAIAAgACAAIAAgACAAIAAgACAAIAAgACAAIAAgACAAIAAgACAAIAAgACAAIAAgACAAIAAgACAAIABIAFMAVABBAEMASwAoAEkATgBEAEUAWAAoAF8AbgB1AG0AZQByAGkAYwBQAGEAcgB0AHMALAAgADEALAAgADEAKQAsACAAXwB0AGUAeAB0AEQAYQB5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CwAXABuACAAIAAgACAAIAAgACAAIAAgACAAIAAgACAAIAAgACAAIAAgACAAIABJAEYAKABfAGMAbwB1AG4AdABOAHUAbQBlAHIAaQBjAFAAYQByAHQAcwAgAD0AIAAyACwAXABuACAAIAAgACAAIAAgACAAIAAgACAAIAAgACAAIAAgACAAIAAgACAAIAAgACAAIAAgAEwARQBUACgAXABuACAAIAAgACAAIAAgACAAIAAgACAAIAAgACAAIAAgACAAIAAgACAAIAAgACAAIAAgACAAIAAgACAAXwBpAHMARABhAHkARgBpAHIAcwB0ACwAIABJAEYAKABJAE4ARABFAFgAKABfAG4AdQBtAGUAcgBpAGMAUABhAHIAdABzACwAIAAxACwAIAAxACkAIAA8ACAAMQAsACAARgBBAEwAUwBFACwAXABuACAAIAAgACAAIAAgACAAIAAgACAAIAAgACAAIAAgACAAIAAgACAAIAAgACAAIAAgACAAIAAgACAAIAAgACAAIABMAEUAVAAoAFwAbgAgACAAIAAgACAAIAAgACAAIAAgACAAIAAgACAAIAAgACAAIAAgACAAIAAgACAAIAAgACAAIAAgACAAIAAgACAAIAAgACAAIABfAG0AYQB4AEQAYQB5AEYAaQByAHMAdAAsACAASQBGACgASQBTAE4AVQBNAEIARQBSACgAXwB0AGUAeAB0AE0AbwBuAHQAaAApACwAIABDAEgAUgBPAE4ATwAuAEQAQQBZAFMAXwBJAE4AXwBNAE8ATgBUAEgAKABfAHQAZQB4AHQATQBvAG4AdABoACwAIABJAE4ARABFAFgAKABfAG4AdQBtAGUAcgBpAGMAUABhAHIAdABzACwAIAAxACwAIAAyACkALAAgAF8AagB1AGwAaQBhAG4AQwBhAGwAZQBuAGQAYQByACkALAAgADMAMQApACwAXABuACAAIAAgACAAIAAgACAAIAAgACAAIAAgACAAIAAgACAAIAAgACAAIAAgACAAIAAgACAAIAAgACAAIAAgACAAIAAgACAAIAAgAEkATgBEAEUAWAAoAF8AbgB1AG0AZQByAGkAYwBQAGEAcgB0AHMALAAgADEALAAgADEAKQAgADwAPQAgAF8AbQBhAHgARABhAHkARgBpAHIAcwB0AFwAbgAgACAAIAAgACAAIAAgACAAIAAgACAAIAAgACAAIAAgACAAIAAgACAAIAAgACAAIAAgACAAIAAgACAAIAAgACAAKQBcAG4AIAAgACAAIAAgACAAIAAgACAAIAAgACAAIAAgACAAIAAgACAAIAAgACAAIAAgACAAIAAgACAAIAApACwAXABuACAAIAAgACAAIAAgACAAIAAgACAAIAAgACAAIAAgACAAIAAgACAAIAAgACAAIAAgACAAIAAgACAASQBGACgAXwBpAHMARABhAHkARgBpAHIAcwB0ACwAIABDAEgATwBPAFMARQBDAE8ATABTACgAXwBuAHUAbQBlAHIAaQBjAFAAYQByAHQAcwAsACAAewAyACwAIAAxAH0AKQAsAFwAbgAgACAAIAAgACAAIAAgACAAIAAgACAAIAAgACAAIAAgACAAIAAgACAAIAAgACAAIAAgACAAIAAgACAAIAAgACAATABFAFQAKABcAG4AIAAgACAAIAAgACAAIAAgACAAIAAgACAAIAAgACAAIAAgACAAIAAgACAAIAAgACAAIAAgACAAIAAgACAAIAAgACAAIAAgACAAXwBpAHMARABhAHkAUwBlAGMAbwBuAGQALAAgAEkARgAoAEkATgBEAEUAWAAoAF8AbgB1AG0AZQByAGkAYwBQAGEAcgB0AHMALAAgADEALAAgADIAKQAgADwAIAAxACwAIABGAEEATABTAEUALABcAG4AIAAgACAAIAAgACAAIAAgACAAIAAgACAAIAAgACAAIAAgACAAIAAgACAAIAAgACAAIAAgACAAIAAgACAAIAAgACAAIAAgACAAIAAgACAAIABMAEUAVAAoAFwAbgAgACAAIAAgACAAIAAgACAAIAAgACAAIAAgACAAIAAgACAAIAAgACAAIAAgACAAIAAgACAAIAAgACAAIAAgACAAIAAgACAAIAAgACAAIAAgACAAIAAgACAAXwBtAGEAeABEAGEAeQBTAGUAYwBvAG4AZAAsACAASQBGACgASQBTAE4AVQBNAEIARQBSACgAXwB0AGUAeAB0AE0AbwBuAHQAaAApACwAIABDAEgAUgBPAE4ATwAuAEQAQQBZAFMAXwBJAE4AXwBNAE8ATgBUAEgAKABfAHQAZQB4AHQATQBvAG4AdABoACwAIABJAE4ARABFAFgAKABfAG4AdQBtAGUAcgBpAGMAUABhAHIAdABzACwAIAAxACwAIAAxACkALAAgAF8AagB1AGwAaQBhAG4AQwBhAGwAZQBuAGQAYQByACkALAAgADMAMQApACwAXABuACAAIAAgACAAIAAgACAAIAAgACAAIAAgACAAIAAgACAAIAAgACAAIAAgACAAIAAgACAAIAAgACAAIAAgACAAIAAgACAAIAAgACAAIAAgACAAIAAgACAAIABJAE4ARABFAFgAKABfAG4AdQBtAGUAcgBpAGMAUABhAHIAdABzACwAIAAxACwAIAAyACkAIAA8AD0AIABfAG0AYQB4AEQAYQB5AFMAZQBjAG8AbgBkAFwAbgAgACAAIAAgACAAIAAgACAAIAAgACAAIAAgACAAIAAgACAAIAAgACAAIAAgACAAIAAgACAAIAAgACAAIAAgACAAIAAgACAAIAAgACAAIAAgACkAXABuACAAIAAgACAAIAAgACAAIAAgACAAIAAgACAAIAAgACAAIAAgACAAIAAgACAAIAAgACAAIAAgACAAIAAgACAAIAAgACAAIAAgACkALABcAG4AIAAgACAAIAAgACAAIAAgACAAIAAgACAAIAAgACAAIAAgACAAIAAgACAAIAAgACAAIAAgACAAIAAgACAAIAAgACAAIAAgACAASQBGACgAXwBpAHMARABhAHkAUwBlAGMAbwBuAGQALABcAG4AIAAgACAAIAAgACAAIAAgACAAIAAgACAAIAAgACAAIAAgACAAIAAgACAAIAAgACAAIAAgACAAIAAgACAAIAAgACAAIAAgACAAIAAgACAAIABfAG4AdQBtAGUAcgBpAGMAUABhAHIAdABzACwAXABuACAAIAAgACAAIAAgACAAIAAgACAAIAAgACAAIAAgACAAIAAgACAAIAAgACAAIAAgACAAIAAgACAAIAAgACAAIAAgACAAIAAgACAAIAAgACAASABTAFQAQQBDAEsAKABJAE4ARABFAFgAKABfAG4AdQBtAGUAcgBpAGMAUABhAHIAdABzACwAIAAxACwAIAAyACkALAAgAHsAIwBOAFUATQAhAH0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TABJAFQARQBSAEEAUgBZAF8ARABBAFQARQBUAEkATQBFAFwAbgBcAG4AUgBlAHQAdQByAG4AcwAgAGEAIABkAGEAdABlACAAYQBuAGQAIAB0AGkAbQBlACAAZgBvAHIAbQBhAHQAdABlAGQAIABpAG4AIABsAGkAdABlAHIAYQByAHkAIABzAHQAeQBsAGUALgBcAG4AXABuAEEAcgByAGEAeQAgAGMAbwBtAHAAYQB0AGkAYgBsAGUAOgAgAEQAYQB0AGUAXwBZAE0ARABXAFQAIABh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wAaQB0AGUAcgBhAHIAeQAgAG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NAEQAVwBUACAAIAAgACAAIAAgACAAfAAgAGEAcgByAGEAeQAgACAAIABDAFsAMQAuAC4ANQBdACAAIAB8AFwAbgAgACAAIABbAFkAZQBhAHIAQwBFAF0AIAAgACAAIAAgACAAfAAgAGkAbgB0AGUAZwBlAHIAIAAgACAAIAAgACAAIAAgACAAIAB8ACAAWQBlAGEAcgAgAGkAbgAgAEMAbwBtAG0AbwBuACAARQByAGEALgAgAE4AbwB0AGUAIAB0AGgAYQB0ACAAMQAgAEIAQwAgAD0AIAAwACAAQwBFACwAIAAyACAAQgBDACAAPQAgAC0AMQAgAEMARQBcAG4AIAAgACAAWwBNAG8AbgB0AGgAXQAgACAAIAAgACAAIAAgAHwAIABpAG4AdABlAGcAZQByACAAWwAxAC4ALgAxADIAXQAgACAAfAAgAFwAbgAgACAAIABbAEQAYQB5AF0AIAAgACAAIAAgACAAIAAgACAAfAAgAGQAZQBjAGkAbQBhAGwAIABbADAALgAuADMAMQBdACAAIAB8ACAAXABuACAAIAAgAFsARABhAHkATwBmAFcAZQBlAGsAXQAgACAAIAB8ACAAaQBuAHQAZQBnAGUAcgAgAFsAMQAuAC4ANwBdACAAIAAgAHwAIABBAHAAcABsAGkAYwBhAGIAbABlACAAaQBmACAAYQBuAHkAIABvAGYAIAB5AGUAYQByACwAIABtAG8AbgB0AGgAIABvAHIAIABkAGEAeQAgAGEAcgBlACAAbwBtAGkAdAB0AGUAZAAuAFwAbgAgACAAIABbAFQAaQBtAGUAXQAgACAAIAAgACAAIAAgACAAfAAgAGQAZQBjAGkAbQBhAGwAIABbADAALgAuADEAXQAgACAAIAB8ACAAXABuAFsATwBwAHQAaQBvAG4AcwBdACAAIAAgACAAIAAgACAAIAB8ACAAdABlAHgAdAAgACAAIAAgACAAIAAgACAAIAAgACAAIAAgAHwAIABbAFcAXQBbAFIAXQBbAEUAXQBbAFQAXQBbAEoAXQBbAEsAXQBbAEwAXQBbAEEAXQBbAEwAbwB3AE8AcgBkAGUAcgBdAFwAbgAgACAAIAAgACAAIAAgACAAIAAgACAAIAAgACAAIAAgACAAfAAgACAAIAAgACAAIAAgACAAIAAgACAAIAAgACAAIAAgACAAIAB8ACAAIAAgACAAIAAgACAAIABXACAAOgAgAEQAaQBzAHAAbABhAHkAIAB3AGUAZQBrAGQAYQB5AC4AXABuACAAIAAgACAAIAAgACAAIAAgACAAIAAgACAAIAAgACAAIAB8ACAAIAAgACAAIAAgACAAIAAgACAAIAAgACAAIAAgACAAIAAgAHwAIAAgACAAIAAgACAAIAAgAFIAIAA6ACAARABpAHMAcABsAGEAeQAgAHMAaABvAHIAdAAtAGYAbwByAG0AIABtAG8AbgB0AGgAIABhAG4AZAAgAHcAZQBlAGsAZABhAHkALgBcAG4AIAAgACAAIAAgACAAIAAgACAAIAAgACAAIAAgACAAIAAgAHwAIAAgACAAIAAgACAAIAAgACAAIAAgACAAIAAgACAAIAAgACAAfAAgACAAIAAgACAAIAAgACAARwAgADoAIABOAG8AIABjAG8AbQBtAGEAIABkAGUAbABpAG0AaQB0AGUAcgBzAC4AXABuACAAIAAgACAAIAAgACAAIAAgACAAIAAgACAAIAAgACAAIAB8ACAAIAAgACAAIAAgACAAIAAgACAAIAAgACAAIAAgACAAIAAgAHwAIAAgACAAIAAgACAAIAAgAEUAIAA6ACAAQQBsAHcAYQB5AHMAIABhAHAAcABsAHkAIABlAHIAYQAgAHMAdQBmAGYAaQB4AC4AIABJAGYAIABuAG8AdAAgAHUAcwBlAGQALAAgAG8AbgBsAHkAIAB5AGUAYQByAHMAIABsAGUAcwBzACAAdABoAGEAbgAgADEAMAAwADAAXABuACAAIAAgACAAIAAgACAAIAAgACAAIAAgACAAIAAgACAAIAB8ACAAIAAgACAAIAAgACAAIAAgACAAIAAgACAAIAAgACAAIAAgAHwAIAAgACAAIAAgACAAIAAgACAAIAAgACAAcwBoAG8AdwAgAGEAbgAgAGUAcgBhAC4AXABuACAAIAAgACAAIAAgACAAIAAgACAAIAAgACAAIAAgACAAIAB8ACAAIAAgACAAIAAgACAAIAAgACAAIAAgACAAIAAgACAAIAAgAHwAIAAgACAAIAAgACAAIAAgAFQAIAA6ACAAVQBzAGUAIAB0AHIAYQBkAGkAdABpAG8AbgBhAGwAIABlAHIAYQAgAG4AbwB0AGEAdABpAG8AbgAgAEEARAB8AEIAQwAgAGkAbgBzAHQAZQBhAGQAIABvAGYAIABzAGUAYwB1AGwAYQByACAAQgBDAEUAfABDAEUALgBcAG4AIAAgACAAIAAgACAAIAAgACAAIAAgACAAIAAgACAAIAAgAHwAIAAgACAAIAAgACAAIAAgACAAIAAgACAAIAAgACAAIAAgACAAfAAgACAAIAAgACAAIAAgACAASgAgADoAIABEAG8AdAB0AGUAZAAgAG0AbwBuAGkAawBlAHIAcwAgAEIALgBDAC4ARQB8AEMALgBFAC4AfABBAC4ATQAuAHwAUAAuAE0ALgBcAG4AIAAgACAAIAAgACAAIAAgACAAIAAgACAAIAAgACAAIAAgAHwAIAAgACAAIAAgACAAIAAgACAAIAAgACAAIAAgACAAIAAgACAAfAAgACAAIAAgACAAIAAgACAASwAgADoAIABOAG8AIABzAHAAYQBjAGUAIABwAHIAZQBjAGUAZABpAG4AZwAgAG0AbwBuAGkAawBlAHIAcwAgAEIAQwBFAHwAQwBFAHwAQQBNAHwAUABNAC4AXABuACAAIAAgACAAIAAgACAAIAAgACAAIAAgACAAIAAgACAAIAB8ACAAIAAgACAAIAAgACAAIAAgACAAIAAgACAAIAAgACAAIAAgAHwAIAAgACAAIAAgACAAIAAgAEwAIAA6ACAATABvAHcAZQByACAAYwBhAHMAZQAgAGEAbQB8AHAAbQAuAFwAbgAgACAAIAAgACAAIAAgACAAIAAgACAAIAAgACAAIAAgACAAfAAgACAAIAAgACAAIAAgACAAIAAgACAAIAAgACAAIAAgACAAIAB8ACAATABvAHcATwByAGQAZQByACAAOgAgAEwAbwB3ACAAbwByAGQAZQByACAAYwBvAG0AcABvAG4AZQBuAHQALgAgAEQAZQBmAGEAdQBsAHQAcwAgAHQAbwAgAG0AaQBuAHUAdABlAC4AXABuACAAIAAgACAAIAAgACAAIAAgACAAIAAgACAAIAAgACAAIAB8ACAAIAAgACAAIAAgACAAIAAgACAAIAAgACAAIAAgACAAIAAgAHwAIAAgACAAIAAgACAAIAAgACAAIAAgACAARAAgADoAIABEAGEAeQBcAG4AIAAgACAAIAAgACAAIAAgACAAIAAgACAAIAAgACAAIAAgAHwAIAAgACAAIAAgACAAIAAgACAAIAAgACAAIAAgACAAIAAgACAAfAAgACAAIAAgACAAIAAgACAAIAAgACAAIABIACAAOgAgAEgAbwB1AHIAXABuACAAIAAgACAAIAAgACAAIAAgACAAIAAgACAAIAAgACAAIAB8ACAAIAAgACAAIAAgACAAIAAgACAAIAAgACAAIAAgACAAIAAgAHwAIAAgACAAIAAgACAAIAAgACAAIAAgACAATQAgADoAIABNAGkAbgB1AHQAZQBcAG4AIAAgACAAIAAgACAAIAAgACAAIAAgACAAIAAgACAAIAAgAHwAIAAgACAAIAAgACAAIAAgACAAIAAgACAAIAAgACAAIAAgACAAfAAgACAAIAAgACAAIAAgACAAIAAgACAAIABTACAAOgAgAFMAZQBjAG8AbgBkAFwAbgBbAEwAYQBuAGcAdQBhAGcAZQBDAG8AZABlAF0AIAAgACAAfAAgAHQAZQB4AHQAIAAgACAAIAAgACAAIAAgACAAIAAgACAAIAB8ACAATABhAG4AZwB1AGEAZwBlAC4AIABJAGYAIABvAG0AaQB0AHQAZQBkACAAdABoAGUAbgAgAGwAbwBjAGEAbAAgAGwAYQBuAGcAdQBhAGcAZQAgAHMAZQB0ACAAaQBuACAARQB4AGMAZQBsAC4AXABuAFsASgB1AGwAaQBhAG4AQwBhAGwAZQBuAGQAYQByAF0AIAB8ACAAcwB3AGkAdABjAGgAI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AgAHwAIABwAHIAbwBsAGUAcAB0AGkAYwAgAGMAYQBsAGUAbgBkAGEAcg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wASQBUAEUAUgBBAFIAWQBfAEQAQQBUAEUAVABJAE0ARQAoAHsAMgAwADEANAAsACAAMgAsACAAMgA1ACwAIAAwAC4AMgA1AH0ALAAgAFwAIgBXAFIARQBUAEoASwBMAFwAIgApAFwAbgBSAGUAdAB1AHIAbgBzADoAIABcACIAVAB1AGUAIABGAGUAYgAgADIANQB0AGgAIAAyADAAMQA0AEEARAAgADYAOgAwADAAYQBtAFwAIgBcAG4AXABuAEYATwBSAE0AQQBUAF8ATABJAFQARQBSAEEAUgBZAF8ARABBAFQARQBUAEkATQBFACgAewBcACIAXAAiACwAIAAxADIALAAgADMAMQB9ACkAXABuAFIAZQB0AHUAcgBuAHMAOgAgAFwAIgBEAGUAYwBlAG0AYgBlAHIAIAAzADEAcwB0AFwAIgBcAG4AXABuAEYATwBSAE0AQQBUAF8ATABJAFQARQBSAEEAUgBZAF8ARABBAFQARQBUAEkATQBFACgAewAyADAAMAAwACwAIAAzAH0ALAAgAFwAIgBcACIAKQBcAG4AUgBlAHQAdQByAG4AcwA6ACAAXAAiAE0AYQByAGMAaAAsACAAMgAwADAAMABcAC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TABJAFQARQBSAEEAUgBZAF8ARABBAFQARQBUAEkATQBFACAAPQAgAEwAQQBNAEIARABBACgARABhAHQAZQBfAFkATQBEAFcAVAAsACAAWwBPAHAAdABpAG8AbgBzAF0ALAAgAFsATABhAG4AZwB1AGEAZwBlAEMAbwBkAGUAXQAsACAAWwBKAHUAbABpAGEAbgBDAGEAbABlAG4AZABhAHIAXQAsAFwAbgAgACAAIAAgAEwARQBUACgAXABuACAAIAAgACAAIAAgACAAIABfAG8AcAB0AGkAbwBuAHMALAAgAEkARgAoAEkAUwBPAE0ASQBUAFQARQBEACgATwBwAHQAaQBvAG4AcwApACwAIABcACIAXAAiACwAIABPAHAAdABpAG8AbgBzACkALABcAG4AIAAgACAAIAAgACAAIAAgAF8AbABhAG4AZwB1AGEAZwBlAEkARAAsACAARgBOAC4ATABBAE4ARwBVAEEARwBFAF8ASQBEACgARgBOAC4ATgBVAEwATABJAEYAWQAoAEwAYQBuAGcAdQBhAGcAZQBDAG8AZABlACkAKQAsAFwAbgAgACAAIAAgACAAIAAgACAAXwBqAHUAbABpAGEAbgBDAGEAbABlAG4AZABhAHIALAAgAEYATgAuAEMATwBFAFIAQwBFACgASgB1AGwAaQBhAG4AQwBhAGwAZQBuAGQAYQByACkAIAA8AD4AIAAwACwAXABuACAAIAAgACAAIAAgACAAIABcAG4AIAAgACAAIAAgACAAIAAgAF8AcwBoAG8AdwBXAGUAZQBrAGQAYQB5ACwAIABJAEYARQBSAFIATwBSACgAUwBFAEEAUgBDAEgAKABcACIAVwBcACIALAAgAF8AbwBwAHQAaQBvAG4AcwApACwAIAAwACkAIAA+ACAAMAAsAFwAbgAgACAAIAAgACAAIAAgACAAXwBzAGgAbwByAHQALAAgAEkARgBFAFIAUgBPAFIAKABTAEUAQQBSAEMASAAoAFwAIgBSAFwAIgAsACAAXwBvAHAAdABpAG8AbgBzACkALAAgADAAKQAgAD4AIAAwACwAXABuACAAIAAgACAAIAAgACAAIABfAGQAZQBsAGkAbQAsACAASQBGACgASQBGAEUAUgBSAE8AUgAoAFMARQBBAFIAQwBIACgAXAAiAEcAXAAiACwAIABfAG8AcAB0AGkAbwBuAHMAKQAsACAAMAApACAAPgAgADAALAAgAFwAIgAgAFwAIgAsACAAXAAiACwAIABcACIAKQAsAFwAbgAgACAAIAAgACAAIAAgACAAXABuACAAIAAgACAAIAAgACAAIABfAHkAZQBhAHIATwBwAHQAaQBvAG4AcwAsACAARgBOAC4AUwBJAEYAVABfAEYATwBSAF8AQwBIAEEAUgBTACgAXwBvAHAAdABpAG8AbgBzACwAIABcACIARQBUAEoASwBcACIALAAgADEAKQAsAFwAbgBcAG4AIAAgACAAIAAgACAAIAAgAF8AdABpAG0AZQBPAHAAdABpAG8AbgBzACwAIABcACIAQwBcACIAIAAmACAARgBOAC4AUwBJAEYAVABfAEYATwBSAF8AQwBIAEEAUgBTACgAXwBvAHAAdABpAG8AbgBzACwAIABcACIASgBLAEwARABIAE0AUwBcACIAKQAsAFwAbgAgACAAIAAgACAAIAAgACAAXwB0AGkAbQBlAE8AZgBEAGEAeQBPAHAAdABpAG8AbgBTAGUAdAAsACAAXwBGAE8AUgBNAEEAVABfAFQASQBNAEUAXwBPAEYAXwBEAEEAWQBfAE8AUABUAEkATwBOAFMAKABfAHQAaQBtAGUATwBwAHQAaQBvAG4AcwAsACAAVABSAFUARQApACwAXABuAFwAbgAgACAAIAAgACAAIAAgACAAZgBuAFYAYQBsAGkAZABhAHQAZQAsACAATABBAE0AQgBEAEEAKABfAFkATQBEAFcAVAAsAFwAbgAgACAAIAAgACAAIAAgACAAIAAgACAAIABJAEYAKABDAE8ATABVAE0ATgBTACgAXwBZAE0ARABXAFQAKQAgAD4AIAA1ACwAIAB7ACMAQwBBAEwAQwAhAH0ALABcAG4AIAAgACAAIAAgACAAIAAgACAAIAAgACAAIAAgACAAIABJAEYAKABBAFIAUgBBAFkAUwAuAEkAUwBfAEUATQBQAFQAWQAoAF8AWQBNAEQAVwBUACkALAAgAFwAIgBcACIALABcAG4AIAAgACAAIAAgACAAIAAgACAAIAAgACAAIAAgACAAIAAgACAAIAAgAEwARQBUACgAXABuACAAIAAgACAAIAAgACAAIAAgACAAIAAgACAAIAAgACAAIAAgACAAIAAgACAAIAAgAF8AZgBpAHIAcwB0AEUAcgByAG8AcgAsACAAQQBSAFIAQQBZAFMALgBIAF8ARQBSAFIATwBSACgAXwBZAE0ARABXAFQAKQAsAFwAbgAgACAAIAAgACAAIAAgACAAIAAgACAAIAAgACAAIAAgACAAIAAgACAAIAAgACAAIABJAEYAKABJAFMARQBSAFIATwBSACgAXwBmAGkAcgBzAHQARQByAHIAbwByACkALAAgAF8AZgBpAHIAcwB0AEUAcgByAG8AcgAgACoAIAB7ADEAfQAsAFwAbgAgACAAIAAgACAAIAAgACAAIAAgACAAIAAgACAAIAAgACAAIAAgACAAIAAgACAAIAAgACAAIAAgAEkARgAoAE4ATwBUACgAQQBSAFIAQQBZAFMALgBJAFMAXwBOAFUATQBFAFIASQBDAF8ATgBVAEwATAAoAF8AWQBNAEQAVwBUACkAKQAsACAAewAjAFYAQQBMAFUARQAhAH0ALABcAG4AIAAgACAAIAAgACAAIAAgACAAIAAgACAAIAAgACAAIAAgACAAIAAgACAAIAAgACAAIAAgACAAIAAgACAAIAAgAEwARQBUACgAXABuACAAIAAgACAAIAAgACAAIAAgACAAIAAgACAAIAAgACAAIAAgACAAIAAgACAAIAAgACAAIAAgACAAIAAgACAAIAAgACAAIAAgAF8AZQB4AHAAYQBuAGQAWQBNAEQAVwBUACwAIABFAFgAUABBAE4ARAAoAF8AWQBNAEQAVwBUACwAIAAxACwAIAA1ACwAIABcACIAXAAiACkALABcAG4AIAAgACAAIAAgACAAIAAgACAAIAAgACAAIAAgACAAIAAgACAAIAAgACAAIAAgACAAIAAgACAAIAAgACAAIAAgACAAIAAgACAASQBGACgAQQBSAFIAQQBZAFMALgBIAEEAUwBfAE4ARQBHAEEAVABJAFYARQAoAEQAUgBPAFAAKABfAGUAeABwAGEAbgBkAFkATQBEAFcAVAAsACwAIAAxACkAKQAsACAAewAjAE4AVQBNACEAfQAsAFwAbgAgACAAIAAgACAAIAAgACAAIAAgACAAIAAgACAAIAAgACAAIAAgACAAIAAgACAAIAAgACAAIAAgACAAIAAgACAAIAAgACAAIAAgACAAIAAgAEkARgAoAE4AKABJAE4ARABFAFgAKABfAGUAeABwAGEAbgBkAFkATQBEAFcAVAAsACAAMQAsACAANQApACkAIAA+ACAAMQAsACAAewAjAE4AVQBNACEAfQAsACAAXwBlAHgAcABhAG4AZABZAE0ARABXAFQ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mAG4AUgBlAHMAbwBsAHYAZQBEAGEAdABlAFAAYQByAHQALAAgAEwAQQBNAEIARABBACgAXwB2AGEAbABpAGQAYQB0AGUAWQBNAEQAVwBUACwAIABfAGMAYQByAHIAeQBEAGEAeQAsAFwAbgAgACAAIAAgACAAIAAgACAAIAAgACAAIABMAEUAVAAoAFwAbgAgACAAIAAgACAAIAAgACAAIAAgACAAIAAgACAAIAAgAF8AWQBNAEQALAAgAFQAQQBLAEUAKABfAHYAYQBsAGkAZABhAHQAZQBZAE0ARABXAFQALAAgADEALAAgADMAKQAsAFwAbgAgACAAIAAgACAAIAAgACAAIAAgACAAIAAgACAAIAAgAEkARgAoAEEAUgBSAEEAWQBTAC4ASQBTAF8ARQBNAFAAVABZACgAXwBZAE0ARAApACwAIABIAFMAVABBAEMASwAoAFwAIgBcACIALAAgAFwAIgBcACIALAAgAFwAIgBcACIALAAgAFwAIgBcACIAKQAsAFwAbgAgACAAIAAgACAAIAAgACAAIAAgACAAIAAgACAAIAAgACAAIAAgACAATABFAFQAKABcAG4AIAAgACAAIAAgACAAIAAgACAAIAAgACAAIAAgACAAIAAgACAAIAAgACAAIAAgACAAXwByAGUAcwBvAGwAdgBlAFkATQBEACwAIABJAEYAKABfAGMAYQByAHIAeQBEAGEAeQAgAD0AIAAwACwAIABfAFkATQBEACwAXABuACAAIAAgACAAIAAgACAAIAAgACAAIAAgACAAIAAgACAAIAAgACAAIAAgACAAIAAgACAAIAAgACAASQBGACgAQQBSAFIAQQBZAFMALgBIAEEAUwBfAEUATQBQAFQAWQAoAF8AWQBNAEQAKQAsACAAXwBZAE0ARAAsAFwAbgAgACAAIAAgACAAIAAgACAAIAAgACAAIAAgACAAIAAgACAAIAAgACAAIAAgACAAIAAgACAAIAAgACAAIAAgACAATABFAFQAKABcAG4AIAAgACAAIAAgACAAIAAgACAAIAAgACAAIAAgACAAIAAgACAAIAAgACAAIAAgACAAIAAgACAAIAAgACAAIAAgACAAIAAgACAAXwBNAEoARABOACwAIABDAEgAUgBPAE4ATwAuAE0ASgBEAE4AKABfAFkATQBEACwAIABfAGoAdQBsAGkAYQBuAEMAYQBsAGUAbgBkAGEAcgApACAAKwAgAF8AYwBhAHIAcgB5AEQAYQB5ACwAXABuACAAIAAgACAAIAAgACAAIAAgACAAIAAgACAAIAAgACAAIAAgACAAIAAgACAAIAAgACAAIAAgACAAIAAgACAAIAAgACAAIAAgAEMASABSAE8ATgBPAC4ATQBKAEQATgBfAFQATwBfAEMAQQBMAEUATgBEAEEAUgBfAEQAQQBUAEUAKABfAE0ASgBEAE4ALAAgAF8AagB1AGwAaQBhAG4AQwBhAGwAZQBuAGQAYQByACkAXABuACAAIAAgACAAIAAgACAAIAAgACAAIAAgACAAIAAgACAAIAAgACAAIAAgACAAIAAgACAAIAAgACAAIAAgACAAIAApAFwAbgAgACAAIAAgACAAIAAgACAAIAAgACAAIAAgACAAIAAgACAAIAAgACAAIAAgACAAIAAgACAAIAAgACkAXABuACAAIAAgACAAIAAgACAAIAAgACAAIAAgACAAIAAgACAAIAAgACAAIAAgACAAIAAgACkALABcAG4AIAAgACAAIAAgACAAIAAgACAAIAAgACAAIAAgACAAIAAgACAAIAAgACAAIAAgACAAXwBzAFkAZQBhAHIALAAgAEMASABSAE8ATgBPAC4ARgBPAFIATQBBAFQAXwBMAEkAVABFAFIAQQBSAFkAXwBZAEUAQQBSACgASQBOAEQARQBYACgAXwByAGUAcwBvAGwAdgBlAFkATQBEACwAIAAxACwAIAAxACkALAAgAF8AeQBlAGEAcgBPAHAAdABpAG8AbgBzACkALABcAG4AIAAgACAAIAAgACAAIAAgACAAIAAgACAAIAAgACAAIAAgACAAIAAgACAAIAAgACAAXwBzAE0AbwBuAHQAaAAsACAAQwBIAFIATwBOAE8ALgBNAE8ATgBUAEgAXwBOAEEATQBFACgASQBOAEQARQBYACgAXwByAGUAcwBvAGwAdgBlAFkATQBEACwAIAAxACwAIAAyACkALAAgAF8AcwBoAG8AcgB0ACwAIABfAGwAYQBuAGcAdQBhAGcAZQBJAEQAKQAsAFwAbgAgACAAIAAgACAAIAAgACAAIAAgACAAIAAgACAAIAAgACAAIAAgACAAIAAgACAAIABfAHMARABhAHkALAAgAEYATgAuAEYATwBSAE0AQQBUAF8ATwBSAEQASQBOAEEATAAoAEkATgBEAEUAWAAoAF8AcgBlAHMAbwBsAHYAZQBZAE0ARAAsACAAMQAsACAAMwApACkALABcAG4AIAAgACAAIAAgACAAIAAgACAAIAAgACAAIAAgACAAIAAgACAAIAAgACAAIAAgACAAXwBzAE0AbwBuAHQAaABEAGEAeQAsACAAVABFAFgAVABKAE8ASQBOACgAXAAiACAAXAAiACwAIABUAFIAVQBFACwAIABfAHMATQBvAG4AdABoACwAIABfAHMARABhAHkAKQAsAFwAbgAgACAAIAAgACAAIAAgACAAIAAgACAAIAAgACAAIAAgACAAIAAgACAAIAAgACAAIABfAHMARABhAHQAZQAsACAAVABFAFgAVABKAE8ASQBOACgAXwBkAGUAbABpAG0ALAAgAFQAUgBVAEUALAAgAF8AcwBNAG8AbgB0AGgARABhAHkALAAgAF8AcwBZAGUAYQByACkALABcAG4AIAAgACAAIAAgACAAIAAgACAAIAAgACAAIAAgACAAIAAgACAAIAAgACAAIAAgACAASABTAFQAQQBDAEsAKABfAHMARABhAHQAZQAsACAAXwByAGUAcwBvAGwAdgBlAFkATQBEACkAXABuACAAIAAgACAAIAAgACAAIAAgACAAIAAgACAAIAAgACAAIAAgACAAIAApAFwAbgAgACAAIAAgACAAIAAgACAAIAAgACAAIAAgACAAIAAgACkAXABuACAAIAAgACAAIAAgACAAIAAgACAAIAAgACkAXABuACAAIAAgACAAIAAgACAAIAApACwAXABuAFwAbgAgACAAIAAgACAAIAAgACAAZgBuAFIAZQBzAG8AbAB2AGUAVwBlAGUAawBkAGEAeQAsACAATABBAE0AQgBEAEEAKABfAFkATQBEACwAIABfAEQAbwBXACwAXABuACAAIAAgACAAIAAgACAAIAAgACAAIAAgAEkARgAoAEEAUgBSAEEAWQBTAC4ASQBTAF8ARQBNAFAAVABZACgAXwBZAE0ARAApACAAKgAgAEYATgAuAEkAUwBfAEUATQBQAFQAWQAoAF8ARABvAFcAKQAsACAAXAAiAFwAIgAsAFwAbgAgACAAIAAgACAAIAAgACAAIAAgACAAIAAgACAAIAAgAEwARQBUACgAXABuACAAIAAgACAAIAAgACAAIAAgACAAIAAgACAAIAAgACAAIAAgACAAIABfAHIAZQBzAG8AbAB2AGUAZABEAG8AVwAsACAASQBGACgAQQBSAFIAQQBZAFMALgBIAEEAUwBfAEUATQBQAFQAWQAoAF8AWQBNAEQAKQAsACAAXwBEAG8AVwAsAFwAbgAgACAAIAAgACAAIAAgACAAIAAgACAAIAAgACAAIAAgACAAIAAgACAAIAAgACAAIABMAEUAVAAoAFwAbgAgACAAIAAgACAAIAAgACAAIAAgACAAIAAgACAAIAAgACAAIAAgACAAIAAgACAAIAAgACAAIAAgAF8ATQBKAEQATgAsACAAQwBIAFIATwBOAE8ALgBNAEoARABOACgAXwBZAE0ARAAsACAAXwBqAHUAbABpAGEAbgBDAGEAbABlAG4AZABhAHIAKQAsAFwAbgAgACAAIAAgACAAIAAgACAAIAAgACAAIAAgACAAIAAgACAAIAAgACAAIAAgACAAIAAgACAAIAAgAEMASABSAE8ATgBPAC4ATQBKAEQATgBfAFQATwBfAFcARQBFAEsARABBAFkAKABfAE0ASgBEAE4AKQBcAG4AIAAgACAAIAAgACAAIAAgACAAIAAgACAAIAAgACAAIAAgACAAIAAgACAAIAAgACAAKQBcAG4AIAAgACAAIAAgACAAIAAgACAAIAAgACAAIAAgACAAIAAgACAAIAAgACkALABcAG4AIAAgACAAIAAgACAAIAAgACAAIAAgACAAIAAgACAAIAAgACAAIAAgAEMASABSAE8ATgBPAC4AVwBFAEUASwBEAEEAWQBfAE4AQQBNAEUAKABfAHIAZQBzAG8AbAB2AGUAZABEAG8AVwAsACAAXwBzAGgAbwByAHQALAAgAF8AbABhAG4AZwB1AGEAZwBlAEkARAApAFwAbgAgACAAIAAgACAAIAAgACAAIAAgACAAIAAgACAAIAAgACkAXABuACAAIAAgACAAIAAgACAAIAAgACAAIAAgACkAXABuACAAIAAgACAAIAAgACAAIAApACwAXABuACAAIAAgACAAIAAgACAAIABcAG4AIAAgACAAIAAgACAAIAAgAGYAbgBGAG8AcgBtAGEAdABMAGkAdABlAHIAYQByAHkARABhAHQAZQBUAGkAbQBlACwAIABMAEEATQBCAEQAQQAoAF8AZABhAHQAZQBfAFkATQBEAFcAVAAsAFwAbgAgACAAIAAgACAAIAAgACAAIAAgACAAIABMAEUAVAAoAFwAbgAgACAAIAAgACAAIAAgACAAIAAgACAAIAAgACAAIAAgAF8AdgBhAGwAaQBkAGEAdABlAFkATQBEAFcAVAAsACAAZgBuAFYAYQBsAGkAZABhAHQAZQAoAF8AZABhAHQAZQBfAFkATQBEAFcAVAApACwAXABuACAAIAAgACAAIAAgACAAIAAgACAAIAAgACAAIAAgACAASQBGACgAQwBPAEwAVQBNAE4AUwAoAF8AdgBhAGwAaQBkAGEAdABlAFkATQBEAFcAVAApACAAPQAgADEALAAgAEkATgBEAEUAWAAoAF8AdgBhAGwAaQBkAGEAdABlAFkATQBEAFcAVAAsACAAMQAsACAAMQApACwAXABuACAAIAAgACAAIAAgACAAIAAgACAAIAAgACAAIAAgACAAIAAgACAAIABMAEUAVAAoAFwAbgAgACAAIAAgACAAIAAgACAAIAAgACAAIAAgACAAIAAgACAAIAAgACAAIAAgACAAIABfAHQAaQBtAGUALAAgAEkATgBEAEUAWAAoAF8AdgBhAGwAaQBkAGEAdABlAFkATQBEAFcAVAAsACAAMQAsACAANQApACwAXABuACAAIAAgACAAIAAgACAAIAAgACAAIAAgACAAIAAgACAAIAAgACAAIAAgACAAIAAgAF8ARABUACwAIABfAEYATwBSAE0AQQBUAF8AVABJAE0ARQBfAE8ARgBfAEQAQQBZACgAXwB0AGkAbQBlACwAIABfAHQAaQBtAGUATwBmAEQAYQB5AE8AcAB0AGkAbwBuAFMAZQB0ACkALABcAG4AIAAgACAAIAAgACAAIAAgACAAIAAgACAAIAAgACAAIAAgACAAIAAgACAAIAAgACAAXwBjAGEAcgByAHkARABhAHkALAAgAEkATgBEAEUAWAAoAF8ARABUACwAIAAxACwAIAAxACkALABcAG4AIAAgACAAIAAgACAAIAAgACAAIAAgACAAIAAgACAAIAAgACAAIAAgACAAIAAgACAAXwB0AGkAbQBlAFAAYQByAHQALAAgAEkATgBEAEUAWAAoAF8ARABUACwAIAAxACwAIAAyACkALABcAG4AIAAgACAAIAAgACAAIAAgACAAIAAgACAAIAAgACAAIAAgACAAIAAgACAAIAAgACAAXwBkAGEAdABlAEkAbgBmAG8ALAAgAGYAbgBSAGUAcwBvAGwAdgBlAEQAYQB0AGUAUABhAHIAdAAoAF8AdgBhAGwAaQBkAGEAdABlAFkATQBEAFcAVAAsACAAXwBjAGEAcgByAHkARABhAHkAKQAsAFwAbgAgACAAIAAgACAAIAAgACAAIAAgACAAIAAgACAAIAAgACAAIAAgACAAIAAgACAAIABfAGQAYQB0AGUAUABhAHIAdAAsACAASQBOAEQARQBYACgAXwBkAGEAdABlAEkAbgBmAG8ALAAgADEALAAgADEAKQAsAFwAbgAgACAAIAAgACAAIAAgACAAIAAgACAAIAAgACAAIAAgACAAIAAgACAAIAAgACAAIABfAHIAZQBzAG8AbAB2AGUAWQBNAEQALAAgAEQAUgBPAFAAKABfAGQAYQB0AGUASQBuAGYAbwAsACwAMQApACwAXABuACAAIAAgACAAIAAgACAAIAAgACAAIAAgACAAIAAgACAAIAAgACAAIAAgACAAIAAgAF8AcwBEAGEAdABlAFQAaQBtAGUALAAgAFQARQBYAFQASgBPAEkATgAoAF8AZABlAGwAaQBtACwAIABUAFIAVQBFACwAIABfAGQAYQB0AGUAUABhAHIAdAAsACAAXwB0AGkAbQBlAFAAYQByAHQAKQAsAFwAbgAgACAAIAAgACAAIAAgACAAIAAgACAAIAAgACAAIAAgACAAIAAgACAAIAAgACAAIABJAEYAKABOAE8AVAAoAF8AcwBoAG8AdwBXAGUAZQBrAGQAYQB5ACkALAAgAF8AcwBEAGEAdABlAFQAaQBtAGUALAAgAFwAbgAgACAAIAAgACAAIAAgACAAIAAgACAAIAAgACAAIAAgACAAIAAgACAAIAAgACAAIAAgACAAIAAgAEwARQBUACgAXABuACAAIAAgACAAIAAgACAAIAAgACAAIAAgACAAIAAgACAAIAAgACAAIAAgACAAIAAgACAAIAAgACAAIAAgACAAIABfAHMARABvAFcALAAgAGYAbgBSAGUAcwBvAGwAdgBlAFcAZQBlAGsAZABhAHkAKABfAHIAZQBzAG8AbAB2AGUAWQBNAEQALAAgAEkATgBEAEUAWAAoAF8AdgBhAGwAaQBkAGEAdABlAFkATQBEAFcAVAAsACAAMQAsACAANAApACkALABcAG4AIAAgACAAIAAgACAAIAAgACAAIAAgACAAIAAgACAAIAAgACAAIAAgACAAIAAgACAAIAAgACAAIAAgACAAIAAgAFQARQBYAFQASgBPAEkATgAoAF8AZABlAGwAaQBtACwAIABUAFIAVQBFACwAIABfAHMARABvAFcALAAgAF8AcwBEAGEAdABlAFQAaQBtAGU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XABuACAAIAAgACAAIAAgACAAIABCAFkAUgBPAFcAKABGAE4ALgBOAFUATABMAEkARgBZACgARABhAHQAZQBfAFkATQBEAFcAVAApACwAXABuACAAIAAgACAAIAAgACAAIAAgACAAIAAgAEwAQQBNAEIARABBACgAXwByAG8AdwAsAFwAbgAgACAAIAAgACAAIAAgACAAIAAgACAAIAAgACAAIAAgAGYAbgBGAG8AcgBtAGEAdABMAGkAdABlAHIAYQByAHkARABhAHQAZQBUAGkAbQBlACgAXwByAG8Adw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TQBJAEwAXwBEAFQARwBcAG4AXABuAFAAYQByAHMAZQBzACAAYQAgAGQAYQB0AGUALQB0AGkAbQBlACAAZwByAG8AdQBwACAAaQBuACAAdABoAGUAIABmAG8AcgBtAGEAdAAgAHUAcwBlAGQAIABiAHkAIABVAFMAIABNAGkAbABpAHQAYQByAHkAIABtAGUAcwBzAGEAZwBlACAAdAByAGEAZgBmAGkAYwAsACAAaQBuAHQAbwAgAHIAZQBzAHAAZQBjAHQAaQB2AGUAIABwAGEAcgB0AHMAIABvAGYAIAB5AGUAYQByACwAXABuAG0AbwBuAHQAaAAsACAAZABhAHkALAAgAHQAaQBtAGUAIABvAGYAIABkAGEAeQAgAGEAbgBkACAAdABpAG0AZQAgAHoAbwBuAGUAIABvAGYAZgBzAGUAdAAgAGkAbgAgAG0AaQBuAHUAdABlAHMALgBcAG4AXABuAEEAcgByAGEAeQAgAGMAbwBtAHAAYQB0AGkAYgBsAGUAOgAgAEUAeABwAHIAZQBzAHMAaQBvAG4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MQA5ADUAMQAuAC4AMgAwADUAMABdACAAfAAgAFkAZQBhAHIAXABuACAAMgAgAHwAIABpAG4AdABlAGcAZQByACAAWwAxAC4ALgAxADIAXQAgACAAIAAgACAAIAB8ACAATQBvAG4AdABoAFwAbgAgADMAIAB8ACAAaQBuAHQAZQBnAGUAcgAgAFsAMQAuAC4AMwAxAF0AIAAgACAAIAAgACAAfAAgAEQAYQB5AFwAbgAgADQAIAB8ACAAZABlAGMAaQBtAGEAbAAgAFsAMAAuAC4AMQApACAAIAAgACAAIAAgACAAfAAgAFQAaQBtAGUAXABuACAANQAgAHwAIABkAGUAYwBpAG0AYQBsACAAWwAtADkAMAAwAC4ALgA5ADAAMABdACAAIAB8ACAAVABpAG0AZQAgAHoAbwBuAGUAIABvAGYAZgBzAGUAdAAgAG0AaQBuAHUAdABl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FQARwAgAHwAIAB0AGUAeAB0ACAAfAAgAEQAYQB0AGUALQB0AGkAbQBlACAAZwByAG8AdQBwACAAaQBuACAAVQBTACAATQBpAGwAaQB0AGEAcgB5ACAAZgBvAHIAbQBhAHQAIABpAGUALgAgAGQAZABIAEgAbQBtAHMAcwBaAG0AbQBtAFkAWQ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TQBJAEwAXwBEAFQARwAoAFwAIgAxADIAIAAxADUAIAAzADAAIAA0ADUAIABCACAATQBBAFkAIAAyADMAXAAiACkAXABuAFIAZQB0AHUAcgBuAHMAOgAgAHsAMgAwADIAMwAsACAANQAsACAAMQAyACwAIAAwAC4ANwA3ADEAMQA4ADAANQA1ACwAIAAxADIAMAB9AFwAbgBcAG4AUABBAFIAUwBFAF8ATQBJAEwAXwBEAFQARwAoAFwAIgAwADUAMAA2ADQANQAxADUASwBKAFUATgAwADAAXAAiACkAXABuAFIAZQB0AHUAcgBuAHMAOgAgAHsAMgAwADAAMAAsACAANgAsACAANQAsACAAMAAuADIAOAAxADQAMgAzADYAMQAxACwAIAA2ADAAMAB9AFwAbgBcAG4AUABBAFIAUwBFAF8ATQBJAEwAXwBEAFQARwAoAFwAIgAxADUAMAA2ADAAMABaAFwAIgApAFwAbgBSAGUAdAB1AHIAbgBzADoAIAB7ACAALAAgACwAIAAxADUALAAgADAALgAyADUALAAgADAAf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TQBJAEwAXwBEAFQARwAgAD0AIABMAEEATQBCAEQAQQAoAEUAeABwAHIAZQBzAHMAaQBvAG4ALABcAG4AIAAgACAAIABMAEUAVAAoAFwAbgAgACAAIAAgACAAIAAgACAAXwB2AGEAbABFAHIAcgAsACAAewAjAFYAQQBMAFUARQAhACwAIAAjAFYAQQBMAFUARQAhACwAIAAjAFYAQQBMAFUARQAhACwAIAAjAFYAQQBMAFUARQAhACwAIAAjAFYAQQBMAFUARQAhAH0ALABcAG4AXABuACAAIAAgACAAIAAgACAAIABmAG4AUABhAHIAcwBlAEQAVABHACwAIABMAEEATQBCAEQAQQAoAF8AZQB4AHAAcgAsAFwAbgAgACAAIAAgACAAIAAgACAAIAAgACAAIABJAEYAKABJAFMARQBSAFIATwBSACgAXwBlAHgAcAByACkALAAgAF8AZQB4AHAAcgAgACoAIAB7ADEALAAgADIALAAgADMALAAgADQALAAgADUAfQAsAFwAbgAgACAAIAAgACAAIAAgACAAIAAgACAAIAAgACAAIAAgAEwARQBUACgAXABuACAAIAAgACAAIAAgACAAIAAgACAAIAAgACAAIAAgACAAIAAgACAAIABfAEQAVABHACwAIABTAFUAQgBTAFQASQBUAFUAVABFACgAXwBlAHgAcAByACwAIABcACIAIABcACIALAAgAFwAIgBcACIAKQAsAFwAbgAgACAAIAAgACAAIAAgACAAIAAgACAAIAAgACAAIAAgACAAIAAgACAASQBGACgAXwBEAFQARwAgAD0AIABcACIAXAAiACwAIAB7AFwAIgBcACIALAAgAFwAIgBcACIALAAgAFwAIgBcACIALAAgAFwAIgBcACIALAAgAFwAIgBcACIAfQAsAFwAbgAgACAAIAAgACAAIAAgACAAIAAgACAAIAAgACAAIAAgACAAIAAgACAAIAAgACAAIABJAEYAKABOAE8AVAAoAEYATgAuAFYAQQBMAEkARABBAFQARQBfAEMASABBAFIAUwBFAFQAKABfAEQAVABHACwAIABcACIAMAAxADIAMwA0ADUANgA3ADgAOQBBAEIAQwBEAEUARgBHAEgASQBKAEsATABNAE4ATwBQAFEAUgBTAFQAVQBWAFcAWABZAFoAXAAiACwAIAAxACkAKQAsACAAXwB2AGEAbABFAHIAcgAsAFwAbgAgACAAIAAgACAAIAAgACAAIAAgACAAIAAgACAAIAAgACAAIAAgACAAIAAgACAAIAAgACAAIAAgAEwARQBUACgAXABuACAAIAAgACAAIAAgACAAIAAgACAAIAAgACAAIAAgACAAIAAgACAAIAAgACAAIAAgACAAIAAgACAAIAAgACAAIABmAG4AWQBlAGEAcgAsACAATABBAE0AQgBEAEEAKABfAHMAWQBlAGEAcgAsAFwAbgAgACAAIAAgACAAIAAgACAAIAAgACAAIAAgACAAIAAgACAAIAAgACAAIAAgACAAIAAgACAAIAAgACAAIAAgACAAIAAgACAAIABMAEUAVAAoAFwAbgAgACAAIAAgACAAIAAgACAAIAAgACAAIAAgACAAIAAgACAAIAAgACAAIAAgACAAIAAgACAAIAAgACAAIAAgACAAIAAgACAAIAAgACAAIAAgAF8AeQB5ACwAIABWAEEATABVAEUAKABfAHMAWQBlAGEAcgApACwAXABuACAAIAAgACAAIAAgACAAIAAgACAAIAAgACAAIAAgACAAIAAgACAAIAAgACAAIAAgACAAIAAgACAAIAAgACAAIAAgACAAIAAgACAAIAAgACAASQBGACgAXwB5AHkAIAA8ACAANQAxACwAIAAyADAAMAAwACAAKwAgAF8AeQB5ACwAIAAxADkAMAAwACAAKwAgAF8AeQB5ACkAXABuACAAIAAgACAAIAAgACAAIAAgACAAIAAgACAAIAAgACAAIAAgACAAIAAgACAAIAAgACAAIAAgACAAIAAgACAAIAAgACAAIAAgACkAXABuACAAIAAgACAAIAAgACAAIAAgACAAIAAgACAAIAAgACAAIAAgACAAIAAgACAAIAAgACAAIAAgACAAIAAgACAAIAApACwAXABuAFwAbgAgACAAIAAgACAAIAAgACAAIAAgACAAIAAgACAAIAAgACAAIAAgACAAIAAgACAAIAAgACAAIAAgACAAIAAgACAAZgBuAFAAYQByAHMAZQBGAHUAbABsACwAIABMAEEATQBCAEQAQQAoAF8ARABUAEcALABcAG4AIAAgACAAIAAgACAAIAAgACAAIAAgACAAIAAgACAAIAAgACAAIAAgACAAIAAgACAAIAAgACAAIAAgACAAIAAgACAAIAAgACAATABFAFQAKABcAG4AIAAgACAAIAAgACAAIAAgACAAIAAgACAAIAAgACAAIAAgACAAIAAgACAAIAAgACAAIAAgACAAIAAgACAAIAAgACAAIAAgACAAIAAgACAAIABfAFkATQBEACwAIABIAFMAVABBAEMASwAoAFwAbgAgACAAIAAgACAAIAAgACAAIAAgACAAIAAgACAAIAAgACAAIAAgACAAIAAgACAAIAAgACAAIAAgACAAIAAgACAAIAAgACAAIAAgACAAIAAgACAAIAAgACAAZgBuAFkAZQBhAHIAKABSAEkARwBIAFQAKABfAEQAVABHACwAIAAyACkAKQAsAFwAbgAgACAAIAAgACAAIAAgACAAIAAgACAAIAAgACAAIAAgACAAIAAgACAAIAAgACAAIAAgACAAIAAgACAAIAAgACAAIAAgACAAIAAgACAAIAAgACAAIAAgACAAQwBIAFIATwBOAE8ALgBQAEEAUgBTAEUAXwBNAE8ATgBUAEgAKABNAEkARAAoAF8ARABUAEcALAAgADEAMAAsACAAMwApACkALABcAG4AIAAgACAAIAAgACAAIAAgACAAIAAgACAAIAAgACAAIAAgACAAIAAgACAAIAAgACAAIAAgACAAIAAgACAAIAAgACAAIAAgACAAIAAgACAAIAAgACAAIAAgAFYAQQBMAFUARQAoAEwARQBGAFQAKABfAEQAVABHACwAIAAyACkAKQBcAG4AIAAgACAAIAAgACAAIAAgACAAIAAgACAAIAAgACAAIAAgACAAIAAgACAAIAAgACAAIAAgACAAIAAgACAAIAAgACAAIAAgACAAIAAgACAAIAApACwAXABuACAAIAAgACAAIAAgACAAIAAgACAAIAAgACAAIAAgACAAIAAgACAAIAAgACAAIAAgACAAIAAgACAAIAAgACAAIAAgACAAIAAgACAAIAAgACAASQBGACgATgBPAFQAKABDAEgAUgBPAE4ATwAuAEkAUwBfAFYAQQBMAEkARABfAEMAQQBMAEUATgBEAEEAUgBfAEQAQQBUAEUAKABfAFkATQBEACwAIABUAFIAVQBFACwAIABGAEEATABTAEUAKQApACwAIABfAHYAYQBsAEUAcgByACwAXABuACAAIAAgACAAIAAgACAAIAAgACAAIAAgACAAIAAgACAAIAAgACAAIAAgACAAIAAgACAAIAAgACAAIAAgACAAIAAgACAAIAAgACAAIAAgACAAIAAgACAAIABMAEUAVAAoAFwAbgAgACAAIAAgACAAIAAgACAAIAAgACAAIAAgACAAIAAgACAAIAAgACAAIAAgACAAIAAgACAAIAAgACAAIAAgACAAIAAgACAAIAAgACAAIAAgACAAIAAgACAAIAAgACAAIABfAEgATQBTACwAIABIAFMAVABBAEMASwAoAFwAbgAgACAAIAAgACAAIAAgACAAIAAgACAAIAAgACAAIAAgACAAIAAgACAAIAAgACAAIAAgACAAIAAgACAAIAAgACAAIAAgACAAIAAgACAAIAAgACAAIAAgACAAIAAgACAAIAAgACAAIAAgAFYAQQBMAFUARQAoAE0ASQBEACgAXwBEAFQARwAsACAAMwAsACAAMgApACkALABcAG4AIAAgACAAIAAgACAAIAAgACAAIAAgACAAIAAgACAAIAAgACAAIAAgACAAIAAgACAAIAAgACAAIAAgACAAIAAgACAAIAAgACAAIAAgACAAIAAgACAAIAAgACAAIAAgACAAIAAgACAAIABWAEEATABVAEUAKABNAEkARAAoAF8ARABUAEcALAAgADUALAAgADIAKQApACwAXABuACAAIAAgACAAIAAgACAAIAAgACAAIAAgACAAIAAgACAAIAAgACAAIAAgACAAIAAgACAAIAAgACAAIAAgACAAIAAgACAAIAAgACAAIAAgACAAIAAgACAAIAAgACAAIAAgACAAIAAgACAAVgBBAEwAVQBFACgATQBJAEQAKABfAEQAVABHACwAIAA3ACwAIAAyACkAKQBcAG4AIAAgACAAIAAgACAAIAAgACAAIAAgACAAIAAgACAAIAAgACAAIAAgACAAIAAgACAAIAAgACAAIAAgACAAIAAgACAAIAAgACAAIAAgACAAIAAgACAAIAAgACAAIAAgACAAKQAsAFwAbgAgACAAIAAgACAAIAAgACAAIAAgACAAIAAgACAAIAAgACAAIAAgACAAIAAgACAAIAAgACAAIAAgACAAIAAgACAAIAAgACAAIAAgACAAIAAgACAAIAAgACAAIAAgACAAIABfAFQAbwBEACwAIABDAEgAUgBPAE4ATwAuAFQASQBNAEUAXwBPAEYAXwBEAEEAWQAoAF8ASABNAFMAKQAsAFwAbgAgACAAIAAgACAAIAAgACAAIAAgACAAIAAgACAAIAAgACAAIAAgACAAIAAgACAAIAAgACAAIAAgACAAIAAgACAAIAAgACAAIAAgACAAIAAgACAAIAAgACAAIAAgACAAIABfAFQAWgAsACAASQBGAE4AQQAoAEMASABSAE8ATgBPAC4ATQBJAEwASQBUAEEAUgBZAF8AVABaAE8AKABNAEkARAAoAF8ARABUAEcALAAgADkALAAgADEAKQApACwAIABcACIAXAAiACkALABcAG4AIAAgACAAIAAgACAAIAAgACAAIAAgACAAIAAgACAAIAAgACAAIAAgACAAIAAgACAAIAAgACAAIAAgACAAIAAgACAAIAAgACAAIAAgACAAIAAgACAAIAAgACAAIAAgACAASABTAFQAQQBDAEsAKABfAFkATQBEACwAIABfAFQAbwBEACwAIABfAFQAWgAp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AsAFwAbgBcAG4AIAAgACAAIAAgACAAIAAgACAAIAAgACAAIAAgACAAIAAgACAAIAAgACAAIAAgACAAIAAgACAAIAAgACAAIAAgAGYAbgBQAGEAcgBzAGUAUwBoAG8AcgB0ACwAIABMAEEATQBCAEQAQQAoAF8ARABUAEcALABcAG4AIAAgACAAIAAgACAAIAAgACAAIAAgACAAIAAgACAAIAAgACAAIAAgACAAIAAgACAAIAAgACAAIAAgACAAIAAgACAAIAAgACAATABFAFQAKABcAG4AIAAgACAAIAAgACAAIAAgACAAIAAgACAAIAAgACAAIAAgACAAIAAgACAAIAAgACAAIAAgACAAIAAgACAAIAAgACAAIAAgACAAIAAgACAAIABfAFkATQBEACwAIABIAFMAVABBAEMASwAoAFwAbgAgACAAIAAgACAAIAAgACAAIAAgACAAIAAgACAAIAAgACAAIAAgACAAIAAgACAAIAAgACAAIAAgACAAIAAgACAAIAAgACAAIAAgACAAIAAgACAAIAAgACAAZgBuAFkAZQBhAHIAKABSAEkARwBIAFQAKABfAEQAVABHACwAIAAyACkAKQAsAFwAbgAgACAAIAAgACAAIAAgACAAIAAgACAAIAAgACAAIAAgACAAIAAgACAAIAAgACAAIAAgACAAIAAgACAAIAAgACAAIAAgACAAIAAgACAAIAAgACAAIAAgACAAQwBIAFIATwBOAE8ALgBQAEEAUgBTAEUAXwBNAE8ATgBUAEgAKABNAEkARAAoAF8ARABUAEcALAAgADgALAAgADMAKQApACwAXABuACAAIAAgACAAIAAgACAAIAAgACAAIAAgACAAIAAgACAAIAAgACAAIAAgACAAIAAgACAAIAAgACAAIAAgACAAIAAgACAAIAAgACAAIAAgACAAIAAgACAAIABWAEEATABVAEUAKABMAEUARgBUACgAXwBEAFQARwAsACAAMgApACkAXABuACAAIAAgACAAIAAgACAAIAAgACAAIAAgACAAIAAgACAAIAAgACAAIAAgACAAIAAgACAAIAAgACAAIAAgACAAIAAgACAAIAAgACAAIAAgACAAKQAsAFwAbgAgACAAIAAgACAAIAAgACAAIAAgACAAIAAgACAAIAAgACAAIAAgACAAIAAgACAAIAAgACAAIAAgACAAIAAgACAAIAAgACAAIAAgACAAIAAgAEkARgAoAE4ATwBUACgAQwBIAFIATwBOAE8ALgBJAFMAXwBWAEEATABJAEQAXwBDAEEATABFAE4ARABBAFIAXwBEAEEAVABFACgAXwBZAE0ARAAsACAAVABSAFUARQAsACAARgBBAEwAUwBFACkAKQAsACAAXwB2AGEAbABFAHIAcgAsAFwAbgAgACAAIAAgACAAIAAgACAAIAAgACAAIAAgACAAIAAgACAAIAAgACAAIAAgACAAIAAgACAAIAAgACAAIAAgACAAIAAgACAAIAAgACAAIAAgACAAIAAgACAATABFAFQAKABcAG4AIAAgACAAIAAgACAAIAAgACAAIAAgACAAIAAgACAAIAAgACAAIAAgACAAIAAgACAAIAAgACAAIAAgACAAIAAgACAAIAAgACAAIAAgACAAIAAgACAAIAAgACAAIAAgACAAXwBIAE0AUwAsACAASABTAFQAQQBDAEsAKABcAG4AIAAgACAAIAAgACAAIAAgACAAIAAgACAAIAAgACAAIAAgACAAIAAgACAAIAAgACAAIAAgACAAIAAgACAAIAAgACAAIAAgACAAIAAgACAAIAAgACAAIAAgACAAIAAgACAAIAAgACAAIABWAEEATABVAEUAKABNAEkARAAoAF8ARABUAEcALAAgADMALAAgADIAKQApACwAXABuACAAIAAgACAAIAAgACAAIAAgACAAIAAgACAAIAAgACAAIAAgACAAIAAgACAAIAAgACAAIAAgACAAIAAgACAAIAAgACAAIAAgACAAIAAgACAAIAAgACAAIAAgACAAIAAgACAAIAAgACAAVgBBAEwAVQBFACgATQBJAEQAKABfAEQAVABHACwAIAA1ACwAIAAyACkAKQAsAFwAbgAgACAAIAAgACAAIAAgACAAIAAgACAAIAAgACAAIAAgACAAIAAgACAAIAAgACAAIAAgACAAIAAgACAAIAAgACAAIAAgACAAIAAgACAAIAAgACAAIAAgACAAIAAgACAAIAAgACAAIAAgADAAXABuACAAIAAgACAAIAAgACAAIAAgACAAIAAgACAAIAAgACAAIAAgACAAIAAgACAAIAAgACAAIAAgACAAIAAgACAAIAAgACAAIAAgACAAIAAgACAAIAAgACAAIAAgACAAIAAgACkALABcAG4AIAAgACAAIAAgACAAIAAgACAAIAAgACAAIAAgACAAIAAgACAAIAAgACAAIAAgACAAIAAgACAAIAAgACAAIAAgACAAIAAgACAAIAAgACAAIAAgACAAIAAgACAAIAAgACAAXwBUAG8ARAAsACAAQwBIAFIATwBOAE8ALgBUAEkATQBFAF8ATwBGAF8ARABBAFkAKABfAEgATQBTACkALABcAG4AIAAgACAAIAAgACAAIAAgACAAIAAgACAAIAAgACAAIAAgACAAIAAgACAAIAAgACAAIAAgACAAIAAgACAAIAAgACAAIAAgACAAIAAgACAAIAAgACAAIAAgACAAIAAgACAAXwBUAFoALAAgAEkARgBOAEEAKABDAEgAUgBPAE4ATwAuAE0ASQBMAEkAVABBAFIAWQBfAFQAWgBPACgATQBJAEQAKABfAEQAVABHACwAIAA3ACwAIAAxACkAKQAsACAAXAAiAFwAIgApACwAXABuACAAIAAgACAAIAAgACAAIAAgACAAIAAgACAAIAAgACAAIAAgACAAIAAgACAAIAAgACAAIAAgACAAIAAgACAAIAAgACAAIAAgACAAIAAgACAAIAAgACAAIAAgACAAIAAgAEgAUwBUAEEAQwBLACgAXwBZAE0ARAAsACAAXwBUAG8ARAAsACAAXwBUAFoAKQ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LABcAG4AXABuACAAIAAgACAAIAAgACAAIAAgACAAIAAgACAAIAAgACAAIAAgACAAIAAgACAAIAAgACAAIAAgACAAIAAgACAAIABmAG4AUABhAHIAcwBlAFAAbABhAG4ALAAgAEwAQQBNAEIARABBACgAXwBEAFQARwAsAFwAbgAgACAAIAAgACAAIAAgACAAIAAgACAAIAAgACAAIAAgACAAIAAgACAAIAAgACAAIAAgACAAIAAgACAAIAAgACAAIAAgACAAIABMAEUAVAAoAFwAbgAgACAAIAAgACAAIAAgACAAIAAgACAAIAAgACAAIAAgACAAIAAgACAAIAAgACAAIAAgACAAIAAgACAAIAAgACAAIAAgACAAIAAgACAAIAAgAF8AWQBNAEQALAAgAEgAUwBUAEEAQwBLACgAXAAiAFwAIgAsACAAXAAiAFwAIgAsACAAVgBBAEwAVQBFACgATABFAEYAVAAoAF8ARABUAEcALAAgADIAKQApACkALABcAG4AIAAgACAAIAAgACAAIAAgACAAIAAgACAAIAAgACAAIAAgACAAIAAgACAAIAAgACAAIAAgACAAIAAgACAAIAAgACAAIAAgACAAIAAgACAAIABfAEgATQBTACwAIABIAFMAVABBAEMASwAoAFwAbgAgACAAIAAgACAAIAAgACAAIAAgACAAIAAgACAAIAAgACAAIAAgACAAIAAgACAAIAAgACAAIAAgACAAIAAgACAAIAAgACAAIAAgACAAIAAgACAAIAAgACAAVgBBAEwAVQBFACgATQBJAEQAKABfAEQAVABHACwAIAAzACwAIAAyACkAKQAsAFwAbgAgACAAIAAgACAAIAAgACAAIAAgACAAIAAgACAAIAAgACAAIAAgACAAIAAgACAAIAAgACAAIAAgACAAIAAgACAAIAAgACAAIAAgACAAIAAgACAAIAAgACAAVgBBAEwAVQBFACgATQBJAEQAKABfAEQAVABHACwAIAA1ACwAIAAyACkAKQAsAFwAbgAgACAAIAAgACAAIAAgACAAIAAgACAAIAAgACAAIAAgACAAIAAgACAAIAAgACAAIAAgACAAIAAgACAAIAAgACAAIAAgACAAIAAgACAAIAAgACAAIAAgACAAMABcAG4AIAAgACAAIAAgACAAIAAgACAAIAAgACAAIAAgACAAIAAgACAAIAAgACAAIAAgACAAIAAgACAAIAAgACAAIAAgACAAIAAgACAAIAAgACAAIAApACwAXABuACAAIAAgACAAIAAgACAAIAAgACAAIAAgACAAIAAgACAAIAAgACAAIAAgACAAIAAgACAAIAAgACAAIAAgACAAIAAgACAAIAAgACAAIAAgACAAXwBUAG8ARAAsACAAQwBIAFIATwBOAE8ALgBUAEkATQBFAF8ATwBGAF8ARABBAFkAKABfAEgATQBTACkALABcAG4AIAAgACAAIAAgACAAIAAgACAAIAAgACAAIAAgACAAIAAgACAAIAAgACAAIAAgACAAIAAgACAAIAAgACAAIAAgACAAIAAgACAAIAAgACAAIABfAFQAWgAsACAASQBGAE4AQQAoAEMASABSAE8ATgBPAC4ATQBJAEwASQBUAEEAUgBZAF8AVABaAE8AKABNAEkARAAoAF8ARABUAEcALAAgADcALAAgADEAKQApACwAIABcACIAXAAiACkALABcAG4AIAAgACAAIAAgACAAIAAgACAAIAAgACAAIAAgACAAIAAgACAAIAAgACAAIAAgACAAIAAgACAAIAAgACAAIAAgACAAIAAgACAAIAAgACAAIABIAFMAVABBAEMASwAoAF8AWQBNAEQALAAgAF8AVABvAEQALAAgAF8AVABaACkAXABuACAAIAAgACAAIAAgACAAIAAgACAAIAAgACAAIAAgACAAIAAgACAAIAAgACAAIAAgACAAIAAgACAAIAAgACAAIAAgACAAIAAgACkAXABuACAAIAAgACAAIAAgACAAIAAgACAAIAAgACAAIAAgACAAIAAgACAAIAAgACAAIAAgACAAIAAgACAAIAAgACAAIAApACwAXABuAFwAbgAgACAAIAAgACAAIAAgACAAIAAgACAAIAAgACAAIAAgACAAIAAgACAAIAAgACAAIAAgACAAIAAgACAAIAAgACAAXwBsAGUAbgAsACAATABFAE4AKABfAEQAVABHACkALABcAG4AIAAgACAAIAAgACAAIAAgACAAIAAgACAAIAAgACAAIAAgACAAIAAgACAAIAAgACAAIAAgACAAIAAgACAAIAAgAFMAVwBJAFQAQwBIACgAXwBsAGUAbgAsAFwAbgAgACAAIAAgACAAIAAgACAAIAAgACAAIAAgACAAIAAgACAAIAAgACAAIAAgACAAIAAgACAAIAAgACAAIAAgACAAIAAgACAAIAAxADQALAAgAGYAbgBQAGEAcgBzAGUARgB1AGwAbAAoAF8ARABUAEcAKQAsAFwAbgAgACAAIAAgACAAIAAgACAAIAAgACAAIAAgACAAIAAgACAAIAAgACAAIAAgACAAIAAgACAAIAAgACAAIAAgACAAIAAgACAAIAAxADIALAAgAGYAbgBQAGEAcgBzAGUAUwBoAG8AcgB0ACgAXwBEAFQARwApACwAXABuACAAIAAgACAAIAAgACAAIAAgACAAIAAgACAAIAAgACAAIAAgACAAIAAgACAAIAAgACAAIAAgACAAIAAgACAAIAAgACAAIAAgADcALAAgAGYAbgBQAGEAcgBzAGUAUABsAGEAbgAoAF8ARABUAEcAKQAsAFwAbgAgACAAIAAgACAAIAAgACAAIAAgACAAIAAgACAAIAAgACAAIAAgACAAIAAgACAAIAAgACAAIAAgACAAIAAgACAAIAAgACAAIABfAHYAYQBsAEUAcgBy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ZQB4AHAAcgBlAHMAcwBpAG8AbgAsACAARgBOAC4ATgBVAEwATABJAEYAWQAoAEkATgBEAEUAWAAoAEUAeABwAHIAZQBzAHMAaQBvAG4ALAAgACwAIAAxACkAKQAsAFwAbgAgACAAIAAgACAAIAAgACAAXwByAG8AdwBDAG8AdQBuAHQALAAgAFIATwBXAFMAKABfAGUAeABwAHIAZQBzAHMAaQBvAG4AKQAsAFwAbgAgACAAIAAgACAAIAAgACAAXwBiAHkAUgBvAHcALAAgAFIARQBEAFUAQwBFACgAXAAiAFwAIg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UABhAHIAcwBlAEQAVABHACgASQBOAEQARQBYACgAXwBlAHgAcAByAGUAcwBzAGkAbwBuACwAIABfAGMAdQByAHIALAAgADEAKQApAFwAbgAgACAAIAAgACAAIAAgACAAIAAgACAAIAAgACAAIAAgACkAXABuACAAIAAgACAAIAAgACAAIAAgACAAIAAgACkAXABuACAAIAAgACAAIAAgACAAIAApACw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NAEkATABfAEQAVABHAFwAbgBcAG4AUgBlAHQAdQByAG4AcwAgAGEAIABkAGEAdABlACAAZgBvAHIAbQBhAHQAdABlAGQAIABpAG4AIABVAFMAIABNAGkAbABpAHQAYQByAHkAIABtAGUAcwBzAGEAZwBlACAAdAByAGEAZgBmAGkAYwAgAHMAdAB5AGwAZQAuAFwAbgBcAG4AQQByAHIAYQB5ACAAYwBvAG0AcABhAHQAaQBiAGwAZQA6ACAARABhAHQAZQBfAFkATQBEAFQAIABh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QAVABHACAAZgBvAHIAbQBhAHQAdABlAGQAIABk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AgACAAIAAgACAAIAAgACAAIAB8ACAAaQBuAHQAZQBnAGUAcgAgACAAIAAgACAAIAAgACAAIAB8AFwAbgAgACAAIAAgACAAIAAgACAAIAAgACAAIAAgAHwAIABbADEAOQA1ADEALgAuADIAMAA1ADAAXQAgACAAIAAgAHwAXABuAE0AbwBuAHQAaAAgACAAIAAgACAAIAAgACAAfAAgAGkAbgB0AGUAZwBlAHIAIABbADEALgAuADEAMgBdACAAfABcAG4ARABhAHkAIAAgACAAIAAgACAAIAAgACAAIAB8ACAAaQBuAHQAZQBnAGUAcgAgAFsAMQAuAC4AMwAxAF0AIAB8AFwAbgBUAGkAbQBlACAAIAAgACAAIAAgACAAIAAgAHwAIABkAGUAYwBpAG0AYQBsACAAWwAwAC4ALgAxACkAIAAgAHwAIABUAGkAbQBlACAAbwBmACAAZABhAHkAIABhAHMAIABkAGUAYwBpAG0AYQBsACAAZgByAGEAYwB0AGkAbwBuACAAbwBmACAAYQAgAGQAYQB5AC4AXABuAFsAVABaAE8ATQBpAG4AdQB0AGUAcwBdACAAfAAgAGQAZQBjAGkAbQBhAGwAIAAgACAAIAAgACAAIAAgACAAfAAgAFQAaQBtAGUAIAB6AG8AbgBlACAAbwBmAGYAcwBlAHQAIABmAHIAbwBtACAAVQBUAEMAIABpAG4AIABtAGkAbgB1AHQAZQBzAFwAbgAgACAAIAAgACAAIAAgACAAIAAgACAAIAAgAHwAIABbAC0AOQAwADAALgAuADkAMAAwAF0AIAAgACAAIAAgAHwAIABBAHMAcwB1AG0AZQBkACAAdABvACAAYgBlACAAVQBUAEMAIABpAGYAIABvAG0AaQB0AHQAZQBkAC4AIABbAC0AMQA1ADoAMAAwAC4ALgArADEANQA6ADAAMABdAFwAbgAgACAAIAAgACAAIAAgACAAIAAgACAAIAAgAHwAIAAgACAAIAAgACAAIAAgACAAIAAgACAAIAAgACAAIAAgAHwAIABUAGkAbQBlACAAdwBpAGwAbAAgAGIAZQAgAGMAbwBuAHYAZQByAHQAZQBkACAAaQBmACAAdABoAGUAIABvAGYAZgBzAGUAdAAgAGQAbwBlAHMAIABuAG8AdAAgAGEAbABpAGcAbgAgAHcAaQB0AGgAIABtAGkAbABpAHQAYQByAHkAXABuACAAIAAgACAAIAAgACAAIAAgACAAIAAgACAAfAAgACAAIAAgACAAIAAgACAAIAAgACAAIAAgACAAIAAgACAAfAAgAHQAaQBtAGUAIAB6AG8AbgBlAHMALgBcAG4AWwBPAHAAdABpAG8AbgBzAF0AIAAgACAAIAB8ACAAdABlAHgAdAAgACAAIAAgACAAIAAgACAAIAAgACAAIAB8ACAAUwB0AHIAaQBuAGcAIAB3AGkAdABoACAAZQBsAGUAbQBlAG4AdABzADoAIABbAE0AXQBbAFgAXQBbAE4AfABGAF0AXABuACAAIAAgACAAIAAgACAAIAAgACAAIAAgACAAfAAgACAAIAAgACAAIAAgACAAIAAgACAAIAAgACAAIAAgACAAfAAgACAAIAAgACAATQAgADoAIABTAGgAbwByAHQAIABmAG8AcgBtAGEAdAAsACAAbwBtAGkAdABzACAAcwBlAGMAbwBuAGQAcwAuAFwAbgAgACAAIAAgACAAIAAgACAAIAAgACAAIAAgAHwAIAAgACAAIAAgACAAIAAgACAAIAAgACAAIAAgACAAIAAgAHwAIAAgACAAIAAgAFgAIAA6ACAASQBuAHMAZQByAHQAIABzAHAAYQBjAGkAbgBnACAAYgBlAHQAdwBlAGUAbgAgAGMAbwBtAHAAbwBuAGUAbgB0AHMALgBcAG4AIAAgACAAIAAgACAAIAAgACAAIAAgACAAIAB8ACAAIAAgACAAIAAgACAAIAAgACAAIAAgACAAIAAgACAAIAB8ACAAIABOACwAIABGACAAOgAgAE8AdgBlAHIAcgBpAGQAZQAgAHIAbwB1AG4AZABpAG4AZwAgAGIAZQBoAGEAdgBpAG8AdQByAC4AXABuACAAIAAgACAAIAAgACAAIAAgACAAIAAgACAAfAAgACAAIAAgACAAIAAgACAAIAAgACAAIAAgACAAIAAgACAAfAAgACAAIAAgACAAIAAgACAAIABEAGUAZgBhAHUAbAB0ACAAbQBlAHQAaABvAGQAIAByAG8AdQBuAGQAcwAgAHQAbwAgAG4AZQBhAHIAZQBzAHQAIABzAGUAYwBvAG4AZAAgAGEAbgBkACAAdABoAGUAbgAgAHQAcgB1AG4AYwBhAHQAZQBzACAAdABvACAAbABvAHcAIABvAHIAZABlAHIAIABjAG8AbQBwAG8AbgBlAG4AdAAuAFwAbgAgACAAIAAgACAAIAAgACAAIAAgACAAIAAgAHwAIAAgACAAIAAgACAAIAAgACAAIAAgACAAIAAgACAAIAAgAHwAIAAgACAAIAAgACAAIAAgACAATgA6ACAAYQBsAHcAYQB5AHMAIAByAG8AdQBuAGQAIAB0AG8AIABuAGUAYQByAGUAcwB0AC4AXABuACAAIAAgACAAIAAgACAAIAAgACAAIAAgACAAfAAgACAAIAAgACAAIAAgACAAIAAgACAAIAAgACAAIAAgACAAfAAgACAAIAAgACAAIAAgACAAIABGADoAIABhAGwAdwBhAHkAcwAgAHIAbwB1AG4AZAAgAGQAbwB3AG4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NAEkATABfAEQAVABHACgAMgAwADIAMwAsACAAMgAsACAAMQAyACwAIAAwAC4ANwA1ACwAIAA2ADAAMAAsACAAMQApAFwAbgBSAGUAdAB1AHIAbgBzADoAIAAxADIAMQA4ADAAMABLAEYARQBCADIAMwBcAG4AXABuAEYATwBSAE0AQQBUAF8ATQBJAEwAXwBEAFQARwAoACAALAAgACwAIAAxADIALAAgADAALgAyADUAKQBcAG4AUgBlAHQAdQByAG4AcwA6ACAAMQAyADAANgAwADAAS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NAEkATABfAEQAVABHACAAPQAgAEwAQQBNAEIARABBACgARABhAHQAZQBfAFkATQBEAFQALAAgAFsAVABaAE8ATQBpAG4AdQB0AGUAcwBdACwAIABbAE8AcAB0AGkAbwBuAHMAXQAsAFwAbgAgACAAIAAgAEwARQBUACgAXABuACAAIAAgACAAIAAgACAAIABfAHQAegBvACwAIABGAE4ALgBOAFUATABMAEkARgBZACgAVABaAE8ATQBpAG4AdQB0AGUAcwApACwAXABuACAAIAAgACAAIAAgACAAIABfAG0AaQBsAGkAdABhAHIAeQBUAFoALAAgAEwARQBUACgAXABuACAAIAAgACAAIAAgACAAIAAgACAAIAAgAF8AegAsACAASQBGACgAXwB0AHoAbwAgAD0AIABcACIAXAAiACwAIAB7ACMATgAvAEEAfQAsACAAXwB0AHoAbwApACwAXABuACAAIAAgACAAIAAgACAAIAAgACAAIAAgAEMASABSAE8ATgBPAC4AVABaAE8AXwBUAE8AXwBNAEkATABJAFQAQQBSAFkAKABfAHoAKQBcAG4AIAAgACAAIAAgACAAIAAgACkALABcAG4AIAAgACAAIAAgACAAIAAgAF8AcwBUAFoALAAgAEkATgBEAEUAWAAoAF8AbQBpAGwAaQB0AGEAcgB5AFQAWgAsACAAMQAsACAAMQApACwAXABuACAAIAAgACAAIAAgACAAIABfAG0AaQBsAE8AZgBmAHMAZQB0ACwAIABJAE4ARABFAFgAKABfAG0AaQBsAGkAdABhAHIAeQBUAFoALAAgADEALAAgADMAKQAsAFwAbgBcAG4AIAAgACAAIAAgACAAIAAgAF8AbwBwAHQAaQBvAG4AcwAsACAARgBOAC4ATgBVAEwATABJAEYAWQAoAE8AcAB0AGkAbwBuAHMAKQAsAFwAbgAgACAAIAAgACAAIAAgACAAXwBzAGgAbwByAHQALAAgAEkARgBFAFIAUgBPAFIAKABTAEUAQQBSAEMASAAoAFwAIgBTAFwAIgAsACAAXwBvAHAAdABpAG8AbgBzACkALAAgADAAKQAgAD4AIAAwACwAXABuACAAIAAgACAAIAAgACAAIABfAHMAcABhAGMAaQBuAGcALAAgAEkARgBFAFIAUgBPAFIAKABTAEUAQQBSAEMASAAoAFwAIgBYAFwAIgAsACAAXwBvAHAAdABpAG8AbgBzACkALAAgADAAKQAgAD4AIAAwACwAXABuACAAIAAgACAAIAAgACAAIABfAHMAcABjACwAIABJAEYAKABfAHMAcABhAGMAaQBuAGcALAAgAFwAIgAgAFwAIgAsACAAXAAiAFwAIgApACwAXABuACAAIAAgACAAIAAgACAAIABfAHQAaQBtAGUARgBtAHQALAAgAEkARgAoAF8AcwBoAG8AcgB0ACwAXABuACAAIAAgACAAIAAgACAAIAAgACAAIAAgAEkARgAoAF8AcwBwAGEAYwBpAG4AZwAsACAAXAAiAFsASABIAF0AIABtAG0AXAAiACwAIABcACIAWwBIAEgAXQBtAG0AXAAiACkALABcAG4AIAAgACAAIAAgACAAIAAgACAAIAAgACAASQBGACgAXwBzAHAAYQBjAGkAbgBnACwAIABcACIAWwBIAEgAXQAgAG0AbQAgAHMAcwBcACIALAAgAFwAIgBbAEgASABdAG0AbQBzAHMAXAAiACkAXABuACAAIAAgACAAIAAgACAAIAApACwAXABuACAAIAAgACAAIAAgACAAIABcAG4AIAAgACAAIAAgACAAIAAgAF8AbABvAHcATwByAGQAZQByACwAIAA0ACAALQAgAE4AKABfAHMAaABvAHIAdAApACwAIABcAG4AIAAgACAAIAAgACAAIAAgAF8AcgBvAHUAbgBkAGkAbgBnAE8AdgBlAHIAcgBpAGQAZQAsACAATABFAFQAKABcAG4AIAAgACAAIAAgACAAIAAgACAAIAAgACAAXwByACwAIABMAEUARgBUACgARgBOAC4AUwBJAEYAVABfAEYATwBSAF8AQwBIAEEAUgBTACgAXwBvAHAAdABpAG8AbgBzACwAIABcACIATgBGAFwAIgApACkALABcAG4AIAAgACAAIAAgACAAIAAgACAAIAAgACAAUwBXAEkAVABDAEgAKABfAHIALABcAG4AIAAgACAAIAAgACAAIAAgACAAIAAgACAAIAAgACAAIABcACIATgBcACIALAAgADEALABcAG4AIAAgACAAIAAgACAAIAAgACAAIAAgACAAIAAgACAAIABcACIARgBcACIALAAgAC0AMQAsAFwAbgAgACAAIAAgACAAIAAgACAAIAAgACAAIAAgACAAIAAgADAAXABuACAAIAAgACAAIAAgACAAIAAgACAAIAAgACkAXABuACAAIAAgACAAIAAgACAAIAApACwAXABuAFwAbgAgACAAIAAgACAAIAAgACAAZgBuAEYAbwByAG0AYQB0AFQAaQBtAGUALAAgAEwAQQBNAEIARABBACgAXwB0AGkAbQBlACwAXABuACAAIAAgACAAIAAgACAAIAAgACAAIAAgAEwARQBUACgAXABuACAAIAAgACAAIAAgACAAIAAgACAAIAAgACAAIAAgACAAXwBuAG8AbQBpAG4AYQBsAFQAaQBtAGUALAAgAE4AKABfAHQAaQBtAGUAKQAgACsAIABfAG0AaQBsAE8AZgBmAHMAZQB0ACwAXABuACAAIAAgACAAIAAgACAAIAAgACAAIAAgACAAIAAgACAASQBGACgAXwBuAG8AbQBpAG4AYQBsAFQAaQBtAGUAIAA9ACAAMQAsACAASABTAFQAQQBDAEsAKAAwACwAIABUAEUAWABUACgAMQAsACAAXwB0AGkAbQBlAEYAbQB0ACkAKQAsAFwAbgAgACAAIAAgACAAIAAgACAAIAAgACAAIAAgACAAIAAgACAAIAAgACAATABFAFQAKABcAG4AIAAgACAAIAAgACAAIAAgACAAIAAgACAAIAAgACAAIAAgACAAIAAgACAAIAAgACAAXwBEAFQALAAgAEMASABSAE8ATgBPAC4AUgBPAFUATgBEAF8AVABPAF8ARABUACgAXwBuAG8AbQBpAG4AYQBsAFQAaQBtAGUALAAgAF8AbABvAHcATwByAGQAZQByACwAIAAwACwAIABfAHIAbwB1AG4AZABpAG4AZwBPAHYAZQByAHIAaQBkAGUAKQAsAFwAbgAgACAAIAAgACAAIAAgACAAIAAgACAAIAAgACAAIAAgACAAIAAgACAAIAAgACAAIABfAFQAbwBEACwAIABJAE4ARABFAFgAKABfAEQAVAAsACAAMQAsACAAMgApACwAXABuACAAIAAgACAAIAAgACAAIAAgACAAIAAgACAAIAAgACAAIAAgACAAIAAgACAAIAAgAF8AYwBhAHIAcgB5AEQAYQB5ACwAIABJAE4ARABFAFgAKABfAEQAVAAsACAAMQAsACAAMQApACwAXABuACAAIAAgACAAIAAgACAAIAAgACAAIAAgACAAIAAgACAAIAAgACAAIAAgACAAIAAgAF8AcwBUAGkAbQBlACwAIABUAEUAWABUACgAXwBUAG8ARAAsACAAXwB0AGkAbQBlAEYAbQB0ACkALABcAG4AIAAgACAAIAAgACAAIAAgACAAIAAgACAAIAAgACAAIAAgACAAIAAgACAAIAAgACAASABTAFQAQQBDAEsAKABfAGMAYQByAHIAeQBEAGEAeQAsACAAXwBzAFQAaQBtAGUAKQBcAG4AIAAgACAAIAAgACAAIAAgACAAIAAgACAAIAAgACAAIAAgACAAIAAgACkAXABuACAAIAAgACAAIAAgACAAIAAgACAAIAAgACAAIAAgACAAKQBcAG4AIAAgACAAIAAgACAAIAAgACAAIAAgACAAKQBcAG4AIAAgACAAIAAgACAAIAAgACkALABcAG4AXABuACAAIAAgACAAIAAgACAAIABmAG4ARgBvAHIAbQBhAHQARABUAEcALAAgAEwAQQBNAEIARABBACgAXwBkAGEAdABlAF8AWQBNAEQAVAAsAFwAbgAgACAAIAAgACAAIAAgACAAIAAgACAAIABJAEYAKABDAE8ATABVAE0ATgBTACgAXwBkAGEAdABlAF8AWQBNAEQAVAApACAAPAA+ACAANAAsACAAewAjAEMAQQBMAEMAIQB9ACwAXABuACAAIAAgACAAIAAgACAAIAAgACAAIAAgACAAIAAgACAASQBGACgAQQBSAFIAQQBZAFMALgBJAFMAXwBFAE0AUABUAFkAKABfAGQAYQB0AGUAXwBZAE0ARABUACkALAAgAFwAIgBcACIALABcAG4AIAAgACAAIAAgACAAIAAgACAAIAAgACAAIAAgACAAIAAgACAAIAAgAEwARQBUACgAXABuACAAIAAgACAAIAAgACAAIAAgACAAIAAgACAAIAAgACAAIAAgACAAIAAgACAAIAAgAF8AZgBpAHIAcwB0AEUAcgByAG8AcgAsACAAQQBSAFIAQQBZAFMALgBIAF8ARQBSAFIATwBSACgAXwBkAGEAdABlAF8AWQBNAEQAVAApACwAXABuACAAIAAgACAAIAAgACAAIAAgACAAIAAgACAAIAAgACAAIAAgACAAIAAgACAAIAAgAEkARgAoAEkAUwBFAFIAUgBPAFIAKABfAGYAaQByAHMAdABFAHIAcgBvAHIAKQAsACAAXwBmAGkAcgBzAHQARQByAHIAbwByACAAKgAgAHsAMQB9ACwAXABuACAAIAAgACAAIAAgACAAIAAgACAAIAAgACAAIAAgACAAIAAgACAAIAAgACAAIAAgACAAIAAgACAASQBGACgATgBPAFQAKABBAFIAUgBBAFkAUwAuAEkAUwBfAE4AVQBNAEUAUgBJAEMAXwBOAFUATABMACgAXwBkAGEAdABlAF8AWQBNAEQAVAApACkALAAgAHsAIwBWAEEATABVAEUAIQB9ACwAXABuACAAIAAgACAAIAAgACAAIAAgACAAIAAgACAAIAAgACAAIAAgACAAIAAgACAAIAAgACAAIAAgACAAIAAgACAAIABJAEYAKABJAE4ARABFAFgAKABfAGQAYQB0AGUAXwBZAE0ARABUACwAIAAxACwAIAAzACkAIAA9ACAAXAAiAFwAIgAsACAAewAjAFYAQQBMAFUARQAhAH0ALABcAG4AIAAgACAAIAAgACAAIAAgACAAIAAgACAAIAAgACAAIAAgACAAIAAgACAAIAAgACAAIAAgACAAIAAgACAAIAAgACAAIAAgACAATABFAFQAKABcAG4AIAAgACAAIAAgACAAIAAgACAAIAAgACAAIAAgACAAIAAgACAAIAAgACAAIAAgACAAIAAgACAAIAAgACAAIAAgACAAIAAgACAAIAAgACAAIABfAGkAcwBQAGwAYQBuAG4AZQByACwAIABBAFIAUgBBAFkAUwAuAEkAUwBfAEUATQBQAFQAWQAoAFQAQQBLAEUAKABfAGQAYQB0AGUAXwBZAE0ARABUACwAIAAxACwAIAAyACkAKQAsAFwAbgAgACAAIAAgACAAIAAgACAAIAAgACAAIAAgACAAIAAgACAAIAAgACAAIAAgACAAIAAgACAAIAAgACAAIAAgACAAIAAgACAAIAAgACAAIAAgAEkARgAoAF8AaQBzAFAAbABhAG4AbgBlAHIALABcAG4AIAAgACAAIAAgACAAIAAgACAAIAAgACAAIAAgACAAIAAgACAAIAAgACAAIAAgACAAIAAgACAAIAAgACAAIAAgACAAIAAgACAAIAAgACAAIAAgACAAIAAgAEwARQBUACgAXABuACAAIAAgACAAIAAgACAAIAAgACAAIAAgACAAIAAgACAAIAAgACAAIAAgACAAIAAgACAAIAAgACAAIAAgACAAIAAgACAAIAAgACAAIAAgACAAIAAgACAAIAAgACAAIAAgAF8ARABUACwAIABmAG4ARgBvAHIAbQBhAHQAVABpAG0AZQAoAEkATgBEAEUAWAAoAF8AZABhAHQAZQBfAFkATQBEAFQALAAgADEALAAgADQAKQApACwAXABuACAAIAAgACAAIAAgACAAIAAgACAAIAAgACAAIAAgACAAIAAgACAAIAAgACAAIAAgACAAIAAgACAAIAAgACAAIAAgACAAIAAgACAAIAAgACAAIAAgACAAIAAgACAAIAAgAF8AZABhAHkALAAgAE4AKABJAE4ARABFAFgAKABfAGQAYQB0AGUAXwBZAE0ARABUACwAIAAxACwAIAAzACkAKQAgACsAIABJAE4ARABFAFgAKABfAEQAVAAsACAAMQAsACAAMQApACwAXABuACAAIAAgACAAIAAgACAAIAAgACAAIAAgACAAIAAgACAAIAAgACAAIAAgACAAIAAgACAAIAAgACAAIAAgACAAIAAgACAAIAAgACAAIAAgACAAIAAgACAAIAAgACAAIAAgAF8AcwBEAGEAeQAsACAAVABFAFgAVAAoAF8AZABhAHkALAAgAFwAIgAwADAAXAAiACkALABcAG4AIAAgACAAIAAgACAAIAAgACAAIAAgACAAIAAgACAAIAAgACAAIAAgACAAIAAgACAAIAAgACAAIAAgACAAIAAgACAAIAAgACAAIAAgACAAIAAgACAAIAAgACAAIAAgACAAXwBzAFQAaQBtAGUALAAgAEkATgBEAEUAWAAoAF8ARABUACwAIAAxACwAIAAyACkALABcAG4AIAAgACAAIAAgACAAIAAgACAAIAAgACAAIAAgACAAIAAgACAAIAAgACAAIAAgACAAIAAgACAAIAAgACAAIAAgACAAIAAgACAAIAAgACAAIAAgACAAIAAgACAAIAAgACAAQwBPAE4AQwBBAFQAKABfAHMARABhAHkALAAgAF8AcwBwAGMALAAgAF8AcwBUAGkAbQBlACwAIABfAHMAcABjACwAIABfAHMAVABaACkAXABuACAAIAAgACAAIAAgACAAIAAgACAAIAAgACAAIAAgACAAIAAgACAAIAAgACAAIAAgACAAIAAgACAAIAAgACAAIAAgACAAIAAgACAAIAAgACAAIAAgACAAIAApACwAXABuACAAIAAgACAAIAAgACAAIAAgACAAIAAgACAAIAAgACAAIAAgACAAIAAgACAAIAAgACAAIAAgACAAIAAgACAAIAAgACAAIAAgACAAIAAgACAAIAAgACAAIABMAEUAVAAoAFwAbgAgACAAIAAgACAAIAAgACAAIAAgACAAIAAgACAAIAAgACAAIAAgACAAIAAgACAAIAAgACAAIAAgACAAIAAgACAAIAAgACAAIAAgACAAIAAgACAAIAAgACAAIAAgACAAIABfAHYAYQBsAGkAZABhAHQAZQBZAE0ARAAsACAAQwBIAFIATwBOAE8ALgBWAEEATABJAEQAQQBUAEUAXwBDAEEATABFAE4ARABBAFIAXwBEAEEAVABFACgAVABBAEsARQAoAF8AZABhAHQAZQBfAFkATQBEAFQALAAgADEALAAgADMAKQAsACAARgBBAEwAUwBFACkALABcAG4AIAAgACAAIAAgACAAIAAgACAAIAAgACAAIAAgACAAIAAgACAAIAAgACAAIAAgACAAIAAgACAAIAAgACAAIAAgACAAIAAgACAAIAAgACAAIAAgACAAIAAgACAAIAAgACAAXwBmAGkAcgBzAHQARQByAHIAbwByADEALAAgAEEAUgBSAEEAWQBTAC4ASABfAEUAUgBSAE8AUgAoAF8AdgBhAGwAaQBkAGEAdABlAFkATQBEACkALABcAG4AIAAgACAAIAAgACAAIAAgACAAIAAgACAAIAAgACAAIAAgACAAIAAgACAAIAAgACAAIAAgACAAIAAgACAAIAAgACAAIAAgACAAIAAgACAAIAAgACAAIAAgACAAIAAgACAASQBGACgASQBTAEUAUgBSAE8AUgAoAF8AZgBpAHIAcwB0AEUAcgByAG8AcgAxACkALAAgAF8AZgBpAHIAcwB0AEUAcgByAG8AcgAxACAAKgAgAHsAMQB9ACwAXABuACAAIAAgACA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AgACAAIAAgAF8ARABUACwAIABmAG4ARgBvAHIAbQBhAHQAVABpAG0AZQAoAEkATgBEAEUAWAAoAF8AZABhAHQAZQBfAFkATQBEAFQALAAgADEALAAgADQAKQApACwAXABuACAAIAAgACAAIAAgACAAIAAgACAAIAAgACAAIAAgACAAIAAgACAAIAAgACAAIAAgACAAIAAgACAAIAAgACAAIAAgACAAIAAgACAAIAAgACAAIAAgACAAIAAgACAAIAAgACAAIAAgACAAIAAgACAAIABfAGQAYQB5ACwAIABJAE4ARABFAFgAKABfAHYAYQBsAGkAZABhAHQAZQBZAE0ARAAsACAAMQAsACAAMwApACAAKwAgAEkATgBEAEUAWAAoAF8ARABUACwAIAAxACwAIAAxACkALABcAG4AIAAgACAAIAAgACAAIAAgACAAIAAgACAAIAAgACAAIAAgACAAIAAgACAAIAAgACAAIAAgACAAIAAgACAAIAAgACAAIAAgACAAIAAgACAAIAAgACAAIAAgACAAIAAgACAAIAAgACAAIAAgACAAIAAgAF8AcgBlAHMAbwBsAHYAZQBZAE0ARAAsACAAQwBIAFIATwBOAE8ALgBSAEUAUwBPAEwAVgBFAF8AQwBBAEwARQBOAEQAQQBSAF8ARABBAFQARQAoAEgAUwBUAEEAQwBLACgAVABBAEsARQAoAF8AdgBhAGwAaQBkAGEAdABlAFkATQBEACwAIAAxACwAIAAyACkALAAgAF8AZABhAHkAKQAsACAARgBBAEwAUwBFACkALABcAG4AIAAgACAAIAAgACAAIAAgACAAIAAgACAAIAAgACAAIAAgACAAIAAgACAAIAAgACAAIAAgACAAIAAgACAAIAAgACAAIAAgACAAIAAgACAAIAAgACAAIAAgACAAIAAgACAAIAAgACAAIAAgACAAIAAgAF8AeQBlAGEAcgAsACAASQBOAEQARQBYACgAXwByAGUAcwBvAGwAdgBlAFkATQBEACwAIAAxACwAIAAxACkALABcAG4AIAAgACAAIAAgACAAIAAgACAAIAAgACAAIAAgACAAIAAgACAAIAAgACAAIAAgACAAIAAgACAAIAAgACAAIAAgACAAIAAgACAAIAAgACAAIAAgACAAIAAgACAAIAAgACAAIAAgACAAIAAgACAAIAAgAEkARgAoACgAXwB5AGUAYQByACAAPAAgADEAOQA1ADEAKQAgACsAIAAoAF8AeQBlAGEAcgAgAD4AIAAyADAANQAwACkALAAgAHsAIwBOAFUATQAhAH0ALABcAG4AIAAgACAAIAAgACAAIAAgACAAIAAgACA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AgACAAIAAgACAAIAAgACAAIAAgACAAIABfAHMAVABpAG0AZQAsACAASQBOAEQARQBYACgAXwBEAFQALAAgADEALAAgADIAKQAsAFwAbgAgACAAIAAgACAAIAAgACAAIAAgACAAIAAgACAAIAAgACAAIAAgACAAIAAgACAAIAAgACAAIAAgACAAIAAgACAAIAAgACAAIAAgACAAIAAgACAAIAAgACAAIAAgACAAIAAgACAAIAAgACAAIAAgACAAIAAgACAAIAAgACAAIAAgAF8AcwBEAGEAeQAsACAAVABFAFgAVAAoAEkATgBEAEUAWAAoAF8AcgBlAHMAbwBsAHYAZQBZAE0ARAAsACAAMQAsACAAMwApACwAIABcACIAMAAwAFwAIgApACwAXABuACAAIAAgACAAIAAgACAAIAAgACAAIAAgACAAIAAgACAAIAAgACAAIAAgACAAIAAgACAAIAAgACAAIAAgACAAIAAgACAAIAAgACAAIAAgACAAIAAgACAAIAAgACAAIAAgACAAIAAgACAAIAAgACAAIAAgACAAIAAgACAAIAAgACAAXwBzAE0AbwBuAHQAaAAsACAAVQBQAFAARQBSACgATQBPAE4AVABIAF8ATgBBAE0ARQAoAEkATgBEAEUAWAAoAF8AcgBlAHMAbwBsAHYAZQBZAE0ARAAsACAAMQAsACAAMgApACwAIABUAFIAVQBFACwAIABUAFIAVQBFACkAKQAsAFwAbgAgACAAIAAgACAAIAAgACAAIAAgACAAIAAgACAAIAAgACAAIAAgACAAIAAgACAAIAAgACAAIAAgACAAIAAgACAAIAAgACAAIAAgACAAIAAgACAAIAAgACAAIAAgACAAIAAgACAAIAAgACAAIAAgACAAIAAgACAAIAAgACAAIAAgAF8AcwBZAFkALAAgAFQARQBYAFQAKABNAE8ARAAoAF8AeQBlAGEAcgAsACAAMQAwADAAKQAsACAAXAAiADAAMABcACIAKQAsAFwAbgAgACAAIAAgACAAIAAgACAAIAAgACAAIAAgACAAIAAgACAAIAAgACAAIAAgACAAIAAgACAAIAAgACAAIAAgACAAIAAgACAAIAAgACAAIAAgACAAIAAgACAAIAAgACAAIAAgACAAIAAgACAAIAAgACAAIAAgACAAIAAgACAAIAAgAEMATwBOAEMAQQBUACgAXwBzAEQAYQB5ACwAIABfAHMAcABjACwAIABfAHMAVABpAG0AZQAsACAAXwBzAHAAYwAsACAAXwBzAFQAWgAsACAAXwBzAHAAYwAsACAAXwBzAE0AbwBuAHQAaAAsACAAXwBzAHAAYwAsACAAXwBzAFkAWQApAFwAbgAgACAAIAAgACAAIAAgACAAIAAgACAAIAAgACAAIAAgACAAIAAgACAAIAAgACAAIAAgACAAIAAgACAAIAAgACAAIAAgACAAIAAgACAAIAAgACAAIAAgACAAIAAgACAAIAAgACAAIAAgACAAIAAgACAAIAAgACAAIAApAFwAbgAgACAAIAAgACAAIAAgACAAIAAgACAAIAAgACAAIAAgACAAIAAgACAAIAAgACAAIAAgACAAIAAgACAAIAAgACAAIAAgACAAIAAgACAAIAAgACAAIAAgACAAIAAgACAAIAAgACAAIAAgACAAIAAgACAAKQBcAG4AIAAgACAAIAAgACAAIAAgACAAIAAgACAAIAAgACAAIAAgACAAIAAgACAAIAAgACAAIAAgACAAIAAgACAAIAAgACAAIAAgACAAIAAgACAAIAAgACAAIAAgACAAIAAgACAAIAAgACAAIAApAFwAbgAgACAAIAAgACAAIAAgACAAIAAgACAAIAAgACAAIAAgACAAIAAgACAAIAAgACAAIAAgACAAIAAgACAAIAAgACAAIAAgACAAIAAgACAAIAAgACAAIAAgACAAIAAgACAAIAAp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BcAG4AIAAgACAAIAAgACAAIAAgACAAIAAgACAAKQBcAG4AIAAgACAAIAAgACAAIAAgACkALABcAG4AXABuACAAIAAgACAAIAAgACAAIABfAGQAYQB0AGUAXwBZAE0ARABUACwAIABGAE4ALgBOAFUATABMAEkARgBZACgARABhAHQAZQBfAFkATQBEAFQAKQAsAFwAbgAgACAAIAAgACAAIAAgACAAQgBZAFIATwBXACgAXwBkAGEAdABlAF8AWQBNAEQAVAAsAFwAbgAgACAAIAAgACAAIAAgACAAIAAgACAAIABMAEEATQBCAEQAQQAoAF8AcgBvAHcALABcAG4AIAAgACAAIAAgACAAIAAgACAAIAAgACAAIAAgACAAIABmAG4ARgBvAHIAbQBhAHQARABUAEcAKABfAHIAbwB3ACkAXABuACAAIAAgACAAIAAgACAAIAAgACAAIAAgACkAXABuACAAIAAgACAAIAAgACAAIAApAFwAbgAgACAAIAAgACkAXABuACkAOw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FcARQBFAEsAIABEAEEAVABFACAAIA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XAEUARQBLAFMAXwBJAE4AXwBZAEUAQQBSAFwAbgBcAG4AUgBlAHQAdQByAG4AcwAgAHQAaABlACAAYwBvAHUAbgB0ACAAbwBmACAASQBTAE8AIABkAGUAZgBpAG4AZQBkACAAdwBlAGUAawBzACAAaQBuACAAYQAgAGcAaQB2AGUAbgAgAHkAZQBhAHIAIABvAGYAIAB0AGgAZQAgAHMAcABlAGMAaQBmAGkAZQBkACAAYwBhAGwAZQBuAGQAYQByAC4AXABuAFwAbgBBAHIAcgBhAHkAIABjAG8AbQBwAGEAdABpAGIAbABlADoAIABZAGUAYQByAEMARQAgAG8AbgBsAHk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UAMgAsADUAMwBd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pAG4AdABlAGcAZQByACAAfAAgAFkAZQBhAHIAIABpAG4AIABDAG8AbQBtAG8AbgAgAEUAcgBhAC4AIABOAG8AdABlACAAdABoAGEAdAAgADEAIABCAEMAIAA9ACAAMAAgAEMARQAsACAAMgAgAEIAQwAgAD0AIAAtADEAIABDAEUAXABuAFsASgB1AGwAaQBhAG4AQwBhAGwAZQBuAGQAYQByAF0AIAB8ACAAcwB3AGkAdABjAGgAIAAgAHwAIABDAGEAbABjAHUAbABhAHQAZQAgAGYAbwBy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XAEUARQBLAFMAXwBJAE4AXwBZAEUAQQBSACAAPQAgAEwAQQBNAEIARABBACgAWQBlAGEAcgBDAEUALAAgAFsASgB1AGwAaQBhAG4AQwBhAGwAZQBuAGQAYQByAF0ALABcAG4AIAAgACAAIABMAEUAVAAoAFwAbgAgACAAIAAgACAAIAAgACAAXwBqAHUAaQBsAGkAYQBuAEMAYQBsAGUAbgBkAGEAcgAsACAARgBOAC4AQwBPAEUAUgBDAEUAKABKAHUAbABpAGEAbgBDAGEAbABlAG4AZABhAHIAKQAgADwAPgAgADAALABcAG4AXABuACAAIAAgACAAIAAgACAAIABmAG4ATABhAHMAdABXAGUAZQBrAGQAYQB5AE8AZgBZAGUAYQByACwAIABMAEEATQBCAEQAQQAoAF8AeQBlAGEAcgBDAEUALABcAG4AIAAgACAAIAAgACAAIAAgACAAIAAgACAATABFAFQAKABcAG4AIAAgACAAIAAgACAAIAAgACAAIAAgACAAIAAgACAAIABfAGQAYQB5AFAAcgBlAGMAZQBzAHMAaQBvAG4ALAAgAEkARgAoAF8AagB1AGkAbABpAGEAbgBDAGEAbABlAG4AZABhAHIALABcAG4AIAAgACAAIAAgACAAIAAgACAAIAAgACAAIAAgACAAIAAgACAAIAAgAF8AeQBlAGEAcgBDAEUAIAArACAASQBOAFQAKABfAHkAZQBhAHIAQwBFACAALwAgADQAKQAgACsAIAA0ACwAXABuACAAIAAgACAAIAAgACAAIAAgACAAIAAgACAAIAAgACAAIAAgACAAIABfAHkAZQBhAHIAQwBFACAAKwAgAEkATgBUACgAXwB5AGUAYQByAEMARQAgAC8AIAA0ACkAIAAtACAASQBOAFQAKABfAHkAZQBhAHIAQwBFACAALwAgADEAMAAwACkAIAArACAASQBOAFQAKABfAHkAZQBhAHIAQwBFACAALwAgADQAMAAwACkAIAArACAANgBcAG4AIAAgACAAIAAgACAAIAAgACAAIAAgACAAIAAgACAAIAApACwAXABuACAAIAAgACAAIAAgACAAIAAgACAAIAAgACAAIAAgACAATQBPAEQAKABfAGQAYQB5AFAAcgBlAGMAZQBzAHMAaQBvAG4ALAAgADcAKQAgACsAIAAxAFwAbgAgACAAIAAgACAAIAAgACAAIAAgACAAIAApAFwAbgAgACAAIAAgACAAIAAgACAAKQAsAFwAbgBcAG4AIAAgACAAIAAgACAAIAAgAGYAbgBXAGUAZQBrAHMASQBuAFkAZQBhAHIALAAgAEwAQQBNAEIARABBACgAXwB5AGUAYQByAEMARQAsAFwAbgAgACAAIAAgACAAIAAgACAAIAAgACAAIABJAEYAKABJAFMARQBSAFIATwBSACgAXwB5AGUAYQByAEMARQApACwAIABfAHkAZQBhAHIAQwBFACAAKgAgAHsAMQB9ACwAXABuACAAIAAgACAAIAAgACAAIAAgACAAIAAgACAAIAAgACAASQBGACgAXwB5AGUAYQByAEMARQAgAD0AIABcACIAXAAiACwAIABcACIAXAAiACwAXABuACAAIAAgACAAIAAgACAAIAAgACAAIAAgACAAIAAgACAAIAAgACAAIABJAEYAKABOAE8AVAAoAEkAUwBOAFUATQBCAEUAUgAoAF8AeQBlAGEAcgBDAEUAKQApACwAIAB7ACMAVgBBAEwAVQBFACEAfQAsAFwAbgAgACAAIAAgACAAIAAgACAAIAAgACAAIAAgACAAIAAgACAAIAAgACAAIAAgACAAIABMAEUAVAAoAFwAbgAgACAAIAAgACAAIAAgACAAIAAgACAAIAAgACAAIAAgACAAIAAgACAAIAAgACAAIAAgACAAIAAgAF8AaQBZAGUAYQByACwAIABJAE4AVAAoAF8AeQBlAGEAcgBDAEUAKQAsAFwAbgAgACAAIAAgACAAIAAgACAAIAAgACAAIAAgACAAIAAgACAAIAAgACAAIAAgACAAIAAgACAAIAAgAF8AZABvAHcATABhAHMAdABEAGEAeQAsACAAZgBuAEwAYQBzAHQAVwBlAGUAawBEAGEAeQBPAGYAWQBlAGEAcgAoAF8AaQBZAGUAYQByACkALABcAG4AIAAgACAAIAAgACAAIAAgACAAIAAgACAAIAAgACAAIAAgACAAIAAgACAAIAAgACAAIAAgACAAIABJAEYAKABfAGQAbwB3AEwAYQBzAHQARABhAHkAIAA9ACAANAAsACAANQAzACwAIAAgAC8ALwAgAGkAZgAgAGwAYQBzAHQAIABkAGEAeQAgAG8AZgAgAHkAZQBhAHIAIABpAHMAIABhACAAVABoAHUAcgBzAGQAYQB5ACwAIAB0AGgAZQBuACAAaABhAHMAIABhAG4AIABlAHgAdAByAGEAIAB3AGUAZQBrAFwAbgAgACAAIAAgACAAIAAgACAAIAAgACAAIAAgACAAIAAgACAAIAAgACAAIAAgACAAIAAgACAAIAAgACAAIAAgACAATABFAFQAKABcAG4AIAAgACAAIAAgACAAIAAgACAAIAAgACAAIAAgACAAIAAgACAAIAAgACAAIAAgACAAIAAgACAAIAAgACAAIAAgACAAIAAgACAAXwBkAG8AdwBMAGEAcwB0AEQAYQB5AFAAcgBlAHYAWQByACwAIABmAG4ATABhAHMAdABXAGUAZQBrAEQAYQB5AE8AZgBZAGUAYQByACgAXwBpAFkAZQBhAHIAIAAtACAAMQApACwAXABuACAAIAAgACAAIAAgACAAIAAgACAAIAAgACAAIAAgACAAIAAgACAAIAAgACAAIAAgACAAIAAgACAAIAAgACAAIAAgACAAIAAgAEkARgAoAF8AZABvAHcATABhAHMAdABEAGEAeQBQAHIAZQB2AFkAcgAgAD0AIAAzACwAIAA1ADMALAAgADUAMgApACAAIAAvAC8AIABpAGYAIABsAGEAcwB0ACAAZABhAHkAIABvAGYAIABwAHIAZQB2AGkAbwB1AHMAIAB5AGUAYQByACAAaQBzACAAYQAgAFcAZQBkAG4AZQBzAGQAYQB5ACwAIAB0AGgAZQBuACAAaABhAHMAIABhAG4AIABlAHgAdAByAGEAIAB3AGUAZQBr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E0AQQBQACgARgBOAC4ATgBVAEwATABJAEYAWQAoAFkAZQBhAHIAQwBFACkALABcAG4AIAAgACAAIAAgACAAIAAgACAAIAAgACAATABBAE0AQgBEAEEAKABfAGUAbABlAG0AZQBuAHQALABcAG4AIAAgACAAIAAgACAAIAAgACAAIAAgACAAIAAgACAAIABmAG4AVwBlAGUAawBzAEkAbgBZAGUAYQByACgAXwBlAGwAZQBtAGUAbgB0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WAEEATABJAEQAQQBUAEUAXwBJAFMATwBfAFcARQBFAEsAXwBEAEEAVABFAFwAbgBcAG4AVgBhAGwAaQBkAGEAdABlACAAYQAgAHkAZQBhAHIALAAgAHcAZQBlAGsAIABhAG4AZAAgAHcAZQBlAGsAZABhAHkAIAByAGUAcAByAGUAcwBlAG4AdABhAHQAaQBvAG4AIABvAGYAIABhACAASQBTAE8AIAB3AGUAZQBrACAAZABhAHQAZQAgAGkAbgAgAGEAIABnAGkAdgBlAG4AIABjAGEAbABlAG4AZABhAHIALgBcAG4AXABuAEEAcgByAGEAeQAgAGMAbwBtAHAAYQB0AGkAYgBsAGUAOgAgAEQAYQB0AGUAXwBZAFcARAAgAGEAcwAgAGMAbwBsAHUAbQBu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QwBFAFwAbgAgADIAIAB8ACAAaQBuAHQAZQBnAGUAcgAgAFsAMQAuAC4ANQAzAF0AIAB8ACAASQBTAE8AIABXAGUAZQBrAFwAbgAgADMAIAB8ACAAaQBuAHQAZQBnAGUAcgAgAFsAMQAuAC4ANwBdACAAIAB8ACAASQBTAE8AIABXAGUAZQBr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fAFkAVwBEACAAIAAgACAAIAAgACAAIAAgAHwAIABhAHIAcgBhAHkAIAAgACAAQwBbADEALgAuADMAXQAgAHwAXABuACAAIAAgAFkAZQBhAHIAQwBFACAAIAAgACAAIAAgACAAIAB8ACAAaQBuAHQAZQBnAGUAcgAgACAAIAAgACAAIAAgACAAIAB8ACAAWQBlAGEAcgAgAGkAbgAgAEMAbwBtAG0AbwBuACAARQByAGEALgAgAE4AbwB0AGUAIAB0AGgAYQB0ACAAMQAgAEIAQwAgAD0AIAAwACAAQwBFACwAIAAyACAAQgBDACAAPQAgAC0AMQAgAEMARQAuAFwAbgAgACAAIABbAEkAUwBPAFcAZQBlAGsAXQAgACAAIAAgACAAfAAgAGkAbgB0AGUAZwBlAHIAIABbADEALgAuADUAMwBdACAAfAAgAEkAUwBPACAAdwBlAGUAawAgAG8AZgAgAHkAZQBhAHIALgBcAG4AIAAgACAAWwBXAGUAZQBrAGQAYQB5AF0AIAAgACAAIAAgAHwAIABkAGUAYwBpAG0AYQBsACAAWwAxAC4ALgA4ACkAIAAgAHwAIABJAFMATwAgAGQAYQB5ACAAbwBmACAAdwBlAGUAawAu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WAEEATABJAEQAQQBUAEUAXwBJAFMATwBfAFcARQBFAEsAXwBEAEEAVABFACAAPQAgAEwAQQBNAEIARABBACgARABhAHQAZQBfAFkAVwBEACwAIABbAEoAdQBsAGkAYQBuAEMAYQBsAGUAbgBkAGEAcgBdACwAXABuACAAIAAgACAATABFAFQAKABcAG4AIAAgACAAIAAgACAAIAAgAF8AagB1AGwAaQBhAG4AQwBhAGwAZQBuAGQAYQByACwAIABGAE4ALgBDAE8ARQBSAEMARQAoAEoAdQBsAGkAYQBuAEMAYQBsAGUAbgBkAGEAcgApACAAPAA+ACAAMAAsAFwAbgAgACAAIAAgACAAIAAgACAAXABuACAAIAAgACAAIAAgACAAIABmAG4AVgBhAGwAaQBkAGEAdABlAFcAZQBlAGsARABhAHQAZQAsACAATABBAE0AQgBEAEEAKABfAGQAYQB0AGUAXwBZAFcARAAsAFwAbgAgACAAIAAgACAAIAAgACAAIAAgACAAIABJAEYAKABDAE8ATABVAE0ATgBTACgAXwBkAGEAdABlAF8AWQBXAEQAKQAgAD4AIAAzACwAIAB7ACMAQwBBAEwAQwAhACwAIAAjAEMAQQBMAEMAIQAsACAAIwBDAEEATABDACEAfQAsAFwAbgAgACAAIAAgACAAIAAgACAAIAAgACAAIAAgACAAIAAgAEkARgAoAEEAUgBSAEEAWQBTAC4ASQBTAF8ARQBNAFAAVABZACgAXwBkAGEAdABlAF8AWQBXAEQAKQAsACAAewBcACIAXAAiACwAIABcACIAXAAiACwAIABcACIAXAAiAH0ALABcAG4AIAAgACAAIAAgACAAIAAgACAAIAAgACAAIAAgACAAIAAgACAAIAAgAEwARQBUACgAXABuACAAIAAgACAAIAAgACAAIAAgACAAIAAgACAAIAAgACAAIAAgACAAIAAgACAAIAAgAF8AWQBXAEQALAAgAEUAWABQAEEATgBEACgAXwBkAGEAdABlAF8AWQBXAEQALAAgADEALAAgADMALAAgAFwAIgBcACIAKQAsAFwAbgAgACAAIAAgACAAIAAgACAAIAAgACAAIAAgACAAIAAgACAAIAAgACAAIAAgACAAIABfAHkALAAgAEkATgBEAEUAWAAoAF8AWQBXAEQALAAgADEALAAgADEAKQAsAFwAbgAgACAAIAAgACAAIAAgACAAIAAgACAAIAAgACAAIAAgACAAIAAgACAAIAAgACAAIABfAHcALAAgAEkATgBEAEUAWAAoAF8AWQBXAEQALAAgADEALAAgADIAKQAsAFwAbgAgACAAIAAgACAAIAAgACAAIAAgACAAIAAgACAAIAAgACAAIAAgACAAIAAgACAAIABfAGQALAAgAEkATgBEAEUAWAAoAF8AWQBXAEQALAAgADEALAAgADMAKQAsAFwAbgAgACAAIAAgACAAIAAgACAAIAAgACAAIAAgACAAIAAgACAAIAAgACAAIAAgACAAIAAgACAAIAAgACAAIAAgACAAIAAgACAAIABcAG4AIAAgACAAIAAgACAAIAAgACAAIAAgACAAIAAgACAAIAAgACAAIAAgACAAIAAgACAAXwB5AGUAYQByACwAIABJAEYAKABJAFMARQBSAFIATwBSACgAXwB5ACkALAAgAF8AeQAgACoAIAB7ADEAfQAsAFwAbgAgACAAIAAgACAAIAAgACAAIAAgACAAIAAgACAAIAAgACAAIAAgACAAIAAgACAAIAAgACAAIAAgAEkARgAoAE4ATwBUACgASQBTAE4AVQBNAEIARQBSACgAXwB5ACkAKQAsACAAewAjAFYAQQBMAFUARQAhAH0ALABcAG4AIAAgACAAIAAgACAAIAAgACAAIAAgACAAIAAgACAAIAAgACAAIAAgACAAIAAgACAAIAAgACAAIAAgACAAIAAgAEkARgAoAEYATgAuAEkAUwBfAEkATgBUAEUARwBFAFIAKABfAHkAKQAsACAAXwB5ACwAIAB7ACMATgBVAE0AIQB9ACkAXABuACAAIAAgACAAIAAgACAAIAAgACAAIAAgACAAIAAgACAAIAAgACAAIAAgACAAIAAgACAAIAAgACAAKQBcAG4AIAAgACAAIAAgACAAIAAgACAAIAAgACAAIAAgACAAIAAgACAAIAAgACAAIAAgACAAKQAsAFwAbgBcAG4AIAAgACAAIAAgACAAIAAgACAAIAAgACAAIAAgACAAIAAgACAAIAAgACAAIAAgACAAXwB3AGUAZQBrACwAIABJAEYAKABJAFMARQBSAFIATwBSACgAXwB3ACkALAAgAF8AdwAgACoAIAB7ADEAfQAsAFwAbgAgACAAIAAgACAAIAAgACAAIAAgACAAIAAgACAAIAAgACAAIAAgACAAIAAgACAAIAAgACAAIAAgAEkARgAoAE4ATwBUACgASQBTAE4AVQBNAEIARQBSACgAXwB3ACkAKQAsACAAewAjAFYAQQBMAFUARQAhAH0ALABcAG4AIAAgACAAIAAgACAAIAAgACAAIAAgACAAIAAgACAAIAAgACAAIAAgACAAIAAgACAAIAAgACAAIAAgACAAIAAgAEkARgAoAE4ATwBUACgARgBOAC4ASQBTAF8ASQBOAFQARQBHAEUAUgAoAF8AdwApACkALAAgAHsAIwBOAFUATQAhAH0ALABcAG4AIAAgACAAIAAgACAAIAAgACAAIAAgACAAIAAgACAAIAAgACAAIAAgACAAIAAgACAAIAAgACAAIAAgACAAIAAgACAAIAAgACAASQBGACgAKABfAHcAIAA8ACAAMQApACAAKwAgACgAXwB3ACAAPgAgADUAMwApACwAIAB7ACMATgBVAE0AIQB9ACwAXABuACAAIAAgACAAIAAgACAAIAAgACAAIAAgACAAIAAgACAAIAAgACAAIAAgACAAIAAgACAAIAAgACAAIAAgACAAIAAgACAAIAAgACAAIAAgACAASQBGACgAXwB3ACAAPQAgADUAMwAsAFwAbgAgACAAIAAgACAAIAAgACAAIAAgACAAIAAgACAAIAAgACAAIAAgACAAIAAgACAAIAAgACAAIAAgACAAIAAgACAAIAAgACAAIAAgACAAIAAgACAAIAAgACAASQBGACgASQBTAEUAUgBSAE8AUgAoAF8AeQBlAGEAcgApACwAIABfAHcALABcAG4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BfAHcAZQBlAGsAcwBJAG4AWQBlAGEAcgAsACAAQwBIAFIATwBOAE8ALgBXAEUARQBLAFMAXwBJAE4AXwBZAEUAQQBSACgAXwB5AGUAYQByACwAIABfAGoAdQBsAGkAYQBuAEMAYQBsAGUAbgBkAGEAcgApACwAXABuACAAIAAgACAAIAAgACAAIAAgACAAIAAgACAAIAAgACAAIAAgACAAIAAgACAAIAAgACAAIAAgACAAIAAgACAAIAAgACAAIAAgACAAIAAgACAAIAAgACAAIAAgACAAIAAgACAAIAAgACAASQBGACgAXwB3ACAAPQAgAF8AdwBlAGUAawBzAEkAbgBZAGUAYQByACwAIAA1ADMALAAgAHsAIwBOAFUATQAhAH0AKQBcAG4AIAAgACAAIAAgACAAIAAgACAAIAAgACAAIAAgACAAIAAgACAAIAAgACAAIAAgACAAIAAgACAAIAAgACAAIAAgACAAIAAgACAAIAAgACAAIAAgACAAIAAgACAAIAAgACAAKQBcAG4AIAAgACAAIAAgACAAIAAgACAAIAAgACAAIAAgACAAIAAgACAAIAAgACAAIAAgACAAIAAgACAAIAAgACAAIAAgACAAIAAgACAAIAAgACAAIAAgACAAIAAgACkALABcAG4AIAAgACAAIAAgACAAIAAgACAAIAAgACAAIAAgACAAIAAgACAAIAAgACAAIAAgACAAIAAgACAAIAAgACAAIAAgACAAIAAgACAAIAAgACAAIAAgACAAIAAgACAAXwB3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LABcAG4AIAAgACAAIAAgACAAIAAgACAAIAAgACAAIAAgACAAIAAgACAAIAAgACAAIAAgACAAIAAgACAAIAAgACAAIAAgACAAIAAgACAAXABuACAAIAAgACAAIAAgACAAIAAgACAAIAAgACAAIAAgACAAIAAgACAAIAAgACAAIAAgAF8AdwBlAGUAawBkAGEAeQAsACAASQBGACgASQBTAEUAUgBSAE8AUgAoAF8AZAApACwAIABfAGQAIAAqACAAewAxAH0ALABcAG4AIAAgACAAIAAgACAAIAAgACAAIAAgACAAIAAgACAAIAAgACAAIAAgACAAIAAgACAAIAAgACAAIABJAEYAKABfAGQAIAA9ACAAXAAiAFwAIgAsACAAXAAiAFwAIgAsAFwAbgAgACAAIAAgACAAIAAgACAAIAAgACAAIAAgACAAIAAgACAAIAAgACAAIAAgACAAIAAgACAAIAAgACAAIAAgACAASQBGACgATgBPAFQAKABJAFMATgBVAE0AQgBFAFIAKABfAGQAKQApACwAIAB7ACMAVgBBAEwAVQBFACEAfQAsAFwAbgAgACAAIAAgACAAIAAgACAAIAAgACAAIAAgACAAIAAgACAAIAAgACAAIAAgACAAIAAgACAAIAAgACAAIAAgACAAIAAgACAAIABMAEUAVAAoAFwAbgAgACAAIAAgACAAIAAgACAAIAAgACAAIAAgACAAIAAgACAAIAAgACAAIAAgACAAIAAgACAAIAAgACAAIAAgACAAIAAgACAAIAAgACAAIAAgAF8AaQBEAGEAeQAsACAASQBOAFQAKABfAGQAKQAsAFwAbgAgACAAIAAgACAAIAAgACAAIAAgACAAIAAgACAAIAAgACAAIAAgACAAIAAgACAAIAAgACAAIAAgACAAIAAgACAAIAAgACAAIAAgACAAIAAgAEkARgAoACgAXwBpAEQAYQB5ACAAPgA9ACAAMQApACAAKgAgACgAXwBpAEQAYQB5ACAAPAA9ACAANwApACwAIABfAGkARABhAHkALAAgAHsAIwBOAFUATQAhAH0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AsAFwAbgAgACAAIAAgACAAIAAgACAAIAAgACAAIAAgACAAIAAgACAAIAAgACAAIAAgACAAIABcAG4AIAAgACAAIAAgACAAIAAgACAAIAAgACAAIAAgACAAIAAgACAAIAAgACAAIAAgACAASABTAFQAQQBDAEsAKABfAHkAZQBhAHIALAAgAF8AdwBlAGUAawAsACAAXwB3AGUAZQBrAGQAYQB5ACkAXABuACAAIAAgACAAIAAgACAAIAAgACAAIAAgACAAIAAgACAAIAAgACAAIAApAFwAbgAgACAAIAAgACAAIAAgACAAIAAgACAAIAAgACAAIAAgACkAXABuACAAIAAgACAAIAAgACAAIAAgACAAIAAgACkAXABuACAAIAAgACAAIAAgACAAIAApACwAXABuAFwAbgAgACAAIAAgACAAIAAgACAAXwBkAGEAdABlAF8AWQBXAEQALAAgAEYATgAuAE4AVQBMAEwASQBGAFkAKABEAGEAdABlAF8AWQBXAEQAKQAsAFwAbgAgACAAIAAgACAAIAAgACAAXwByAG8AdwBDAG8AdQBuAHQALAAgAFIATwBXAFMAKABfAGQAYQB0AGUAXwBZAFcARAApACwAXABuACAAIAAgACAAIAAgACAAIABfAGIAeQBSAG8AdwAsACAAUgBFAEQAVQBDAEUAKABcACIAXAAi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GYAbgBWAGEAbABpAGQAYQB0AGUAVwBlAGUAawBEAGEAdABlACgASQBOAEQARQBYACgAXwBkAGEAdABlAF8AWQBXAEQALAAgAF8AYwB1AHIAcgAsACkAKQBcAG4AIAAgACAAIAAgACAAIAAgACAAIAAgACAAIAAgACAAIAApAFwAbgAgACAAIAAgACAAIAAgACAAIAAgACAAIAApAFwAbgAgACAAIAAgACAAIAAgACAAKQAs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FYAQQBMAEkARABfAEkAUwBPAF8AVwBFAEUASwBfAEQAQQBUAEUAXABuAFwAbgBUAGUAcwB0AHMAIABpAGYAIABhACAAeQBlAGEAcgAsACAAdwBlAGUAawAgAGEAbgBkACAAdwBlAGUAawBkAGEAeQAgAHIAZQBwAHIAZQBzAGUAbgB0AGEAdABpAG8AbgAgAG8AZgAgAGEAIABJAFMATwAgAHcAZQBlAGsAIABkAGEAdABlACAAaQBzACAAdgBhAGwAaQBkACAAZgBvAHIAIAB0AGgAZQAgAGcAaQB2AGUAbgAgAGMAYQBsAGUAbgBkAGEAcgAuAFwAbgBcAG4AQQByAHIAYQB5ACAAYwBvAG0AcABhAHQAaQBiAGwAZQA6ACAARABhAHQAZQBfAFkAVwBEACAAYQBzACAAYwBvAGwAdQBtAG4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XAEQAIAAgACAAIAAgACAAIAAgACAAfAAgAGEAcgByAGEAeQAgACAAIABDAFsAMQAuAC4AMwBdACAAfABcAG4AIAAgACAAWQBlAGEAcgBDAEUAIAAgACAAIAAgACAAIAAgAHwAIABpAG4AdABlAGcAZQByACAAIAAgACAAIAAgACAAIAAgAHwAIABZAGUAYQByACAAaQBuACAAQwBvAG0AbQBvAG4AIABFAHIAYQAuACAATgBvAHQAZQAgAHQAaABhAHQAIAAxACAAQgBDACAAPQAgADAAIABDAEUALAAgADIAIABCAEMAIAA9ACAALQAxACAAQwBFAC4AXABuACAAIAAgAFsASQBTAE8AVwBlAGUAawBdACAAIAAgACAAIAB8ACAAaQBuAHQAZQBnAGUAcgAgAFsAMQAuAC4ANQAzAF0AIAB8ACAASQBTAE8AIAB3AGUAZQBrACAAbwBmACAAeQBlAGEAcgAuAFwAbgAgACAAIABbAFcAZQBlAGsAZABhAHkAXQAgACAAIAAgACAAfAAgAGQAZQBjAGkAbQBhAGwAIABbADEALgAuADgAKQAgACAAfAAgAEkAUwBPACAAZABhAHkAIABvAGYAIAB3AGUAZQBrAC4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FYAQQBMAEkARABfAEkAUwBPAF8AVwBFAEUASwBfAEQAQQBUAEUAIAA9ACAATABBAE0AQgBEAEEAKABEAGEAdABlAF8AWQBXAEQALAAgAFsASgB1AGwAaQBhAG4AQwBhAGwAZQBuAGQAYQByAF0ALABcAG4AIAAgACAAIABMAEUAVAAoAFwAbgAgACAAIAAgACAAIAAgACAAXwBqAHUAbABpAGEAbgBDAGEAbABlAG4AZABhAHIALAAgAEYATgAuAEMATwBFAFIAQwBFACgASgB1AGwAaQBhAG4AQwBhAGwAZQBuAGQAYQByACkAIAA8AD4AIAAwACwAXABuAFwAbgAgACAAIAAgACAAIAAgACAAZgBuAEkAcwBWAGEAbABpAGQAVwBlAGUAawBEAGEAdABlACwAIABMAEEATQBCAEQAQQAoAF8AZABhAHQAZQBfAFkAVwBEACwAXABuACAAIAAgACAAIAAgACAAIAAgACAAIAAgAEkARgAoAEEAUgBSAEEAWQBTAC4ASQBTAF8ARQBNAFAAVABZACgAXwBkAGEAdABlAF8AWQBXAEQAKQAsACAARgBBAEwAUwBFACwAXABuACAAIAAgACAAIAAgACAAIAAgACAAIAAgACAAIAAgACAATABFAFQAKABcAG4AIAAgACAAIAAgACAAIAAgACAAIAAgACAAIAAgACAAIAAgACAAIAAgAF8AdgBhAGwAaQBkAGEAdABlAFkAVwBEACwAIABDAEgAUgBPAE4ATwAuAFYAQQBMAEkARABBAFQARQBfAEkAUwBPAF8AVwBFAEUASwBfAEQAQQBUAEUAKABfAGQAYQB0AGUAXwBZAFcARAAsACAAXwBqAHUAbABpAGEAbgBDAGEAbABlAG4AZABhAHIAKQAsAFwAbgAgACAAIAAgACAAIAAgACAAIAAgACAAIAAgACAAIAAgACAAIAAgACAATgBPAFQAKABBAFIAUgBBAFkAUwAuAEgAQQBTAF8ARQBSAFIATwBSACgAXwB2AGEAbABpAGQAYQB0AGUAWQBXAEQAKQApAFwAbgAgACAAIAAgACAAIAAgACAAIAAgACAAIAAgACAAIAAgACkAXABuACAAIAAgACAAIAAgACAAIAAgACAAIAAgACkAXABuACAAIAAgACAAIAAgACAAIAApACwAXABuACAAIAAgACAAIAAgACAAIABcAG4AIAAgACAAIAAgACAAIAAgAF8AZABhAHQAZQBfAFkAVwBEACwAIABGAE4ALgBOAFUATABMAEkARgBZACgARABhAHQAZQBfAFkAVwBEACkALABcAG4AIAAgACAAIAAgACAAIAAgAEIAWQBSAE8AVwAoAF8AZABhAHQAZQBfAFkAVwBEACwAXABuACAAIAAgACAAIAAgACAAIAAgACAAIAAgAEwAQQBNAEIARABBACgAXwByAG8AdwAsAFwAbgAgACAAIAAgACAAIAAgACAAIAAgACAAIAAgACAAIAAgAGYAbgBJAHMAVgBhAGwAaQBkAFcAZQBlAGsARABhAHQAZQAoAF8AcgBvAHc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IARQBTAE8ATABWAEUAXwBJAFMATwBfAFcARQBFAEsAXwBEAEEAVABFAFwAbgBcAG4AUgBlAHMAbwBsAHYAZQBzACAAYQBuACAASQBTAE8AIAB3AGUAZQBrACAAZABhAHQAZQAgAHcAaABlAHIAZQAgAHcAZQBlAGsAIABhAG4AZAAgAHcAZQBlAGsAZABhAHkAIAB2AGEAbAB1AGUAcwAgAG0AYQB5ACAAZQB4AGMAZQBlAGQAIAB0AGgAZQBpAHIAIABtAG8AZAB1AGwAdQBzAC4AXABuAFwAbgBBAHIAcgBhAHkAIABjAG8AbQBwAGEAdABpAGIAbABlADoAIABEAGEAdABlAF8AWQBXAEQAIABh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EMARQBcAG4AIAAyACAAfAAgAGkAbgB0AGUAZwBlAHIAIABbADEALgAuADUAMwBdACAAfAAgAEkAUwBPACAAdwBlAGUAawBcAG4AIAAzACAAfAAgAGkAbgB0AGUAZwBlAHIAIABbADEALgAuADcAXQAgACAAfAAgAEkAUwBPACAAdwBlAGUAawBkAGEAeQBcAG4AIAA0ACAAfAAgAGkAbgB0AGUAZwBlAHIAIABbADUAMgAsADUAMwBdACAAfAAgAEkAUwBPACAAdwBlAGUAawBzACAAaQBuACAAeQBlAGEAc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FcARAAgACAAIAAgACAAIAAgACAAIAB8ACAAYQByAHIAYQB5ACAAIAAgAEMAWwAxAC4ALgAzAF0AIAB8AFwAbgAgACAAIABZAGUAYQByAEMARQAgACAAIAAgACAAIAAgACAAfAAgAGkAbgB0AGUAZwBlAHIAIAAgACAAIAAgACAAIAAgACAAfAAgAFkAZQBhAHIAIABpAG4AIABDAG8AbQBtAG8AbgAgAEUAcgBhAC4AIABOAG8AdABlACAAdABoAGEAdAAgADEAIABCAEMAIAA9ACAAMAAgAEMARQAsACAAMgAgAEIAQwAgAD0AIAAtADEAIABDAEUALgBcAG4AIAAgACAAWwBJAFMATwBXAGUAZQBrAF0AIAAgACAAIAAgAHwAIABpAG4AdABlAGcAZQByACAAIAAgACAAIAAgACAAIAAgAHwAIABJAFMATwAgAHcAZQBlAGsAIABvAGYAIAB5AGUAYQByAC4AXABuACAAIAAgAFsAVwBlAGUAawBkAGEAeQBdACAAIAAgACAAIAB8ACAAZABlAGMAaQBtAGEAbAAgACAAIAAgACAAIAAgACAAIAB8ACAASQBTAE8AIABkAGEAeQAgAG8AZgAgAHcAZQBlAGsALg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gBFAFMATwBMAFYARQBfAEkAUwBPAF8AVwBFAEUASwBfAEQAQQBUAEUAIAA9ACAATABBAE0AQgBEAEEAKABEAGEAdABlAF8AWQBXAEQALAAgAFsASgB1AGwAaQBhAG4AQwBhAGwAZQBuAGQAYQByAF0ALABcAG4AIAAgACAAIABMAEUAVAAoAFwAbgAgACAAIAAgACAAIAAgACAAXwBqAHUAbABpAGEAbgBDAGEAbABlAG4AZABhAHIALAAgAEYATgAuAEMATwBFAFIAQwBFACgASgB1AGwAaQBhAG4AQwBhAGwAZQBuAGQAYQByACkAIAA8AD4AIAAwACwAXABuACAAIAAgACAAIAAgACAAXABuACAAIAAgACAAIAAgACAAIABmAG4AUgBlAHMAbwBsAHYAZQBXAGUAZQBrAEQAYQB0AGUALAAgAEwAQQBNAEIARABBACgAXwBkAGEAdABlAF8AWQBXAEQALABcAG4AIAAgACAAIAAgACAAIAAgACAAIAAgACAASQBGACgAQwBPAEwAVQBNAE4AUwAoAF8AZABhAHQAZQBfAFkAVwBEACkAIAA+ACAAMwAsACAAewAjAEMAQQBMAEMAIQAsACAAIwBDAEEATABDACEALAAgACMAQwBBAEwAQwAhACwAIAAjAEMAQQBMAEMAIQB9ACwAXABuACAAIAAgACAAIAAgACAAIAAgACAAIAAgACAAIAAgACAASQBGACgAQQBSAFIAQQBZAFMALgBJAFMAXwBFAE0AUABUAFkAKABfAGQAYQB0AGUAXwBZAFcARAApACwAIAB7AFwAIgBcACIALAAgAFwAIgBcACIALAAgAFwAIgBcACIALAAgAFwAIgBcACIAfQAsAFwAbgAgACAAIAAgACAAIAAgACAAIAAgACAAIAAgACAAIAAgACAAIAAgACAATABFAFQAKABcAG4AIAAgACAAIAAgACAAIAAgACAAIAAgACAAIAAgACAAIAAgACAAIAAgACAAIAAgACAAXwBmAGkAcgBzAHQARQByAHIAbwByACwAIABBAFIAUgBBAFkAUwAuAEgAXwBFAFIAUgBPAFIAKABfAGQAYQB0AGUAXwBZAFcARAApACwAXABuACAAIAAgACAAIAAgACAAIAAgACAAIAAgACAAIAAgACAAIAAgACAAIAAgACAAIAAgAEkARgAoAEkAUwBFAFIAUgBPAFIAKABfAGYAaQByAHMAdABFAHIAcgBvAHIAKQAsACAAXwBmAGkAcgBzAHQARQByAHIAbwByACAAKgAgAHsAMQAsACAAMgAsACAAMwAsACAANAB9ACwAXABuACAAIAAgACAAIAAgACAAIAAgACAAIAAgACAAIAAgACAAIAAgACAAIAAgACAAIAAgACAAIAAgACAASQBGACgATgBPAFQAKABBAFIAUgBBAFkAUwAuAEkAUwBfAE4AVQBNAEUAUgBJAEMAXwBOAFUATABMACgAXwBkAGEAdABlAF8AWQBXAEQAKQApACwAIAB7ACMAVgBBAEwAVQBFACEALAAgACMAVgBBAEwAVQBFACEALAAgACMAVgBBAEwAVQBFACEALAAgACMAVgBBAEwAVQBFACEAfQAsAFwAbgAgACAAIAAgACAAIAAgACAAIAAgACAAIAAgACAAIAAgACAAIAAgACAAIAAgACAAIAAgACAAIAAgACAAIAAgACAASQBGACgATgBPAFQAKABGAE4ALgBJAFMAXwBJAE4AVABFAEcARQBSACgASQBOAEQARQBYACgAXwBkAGEAdABlAF8AWQBXAEQALAAgADEALAAgADEAKQApACkALAAgAHsAIwBOAFUATQAhACwAIAAjAE4AVQBNACEALAAgACMATgBVAE0AIQAsACAAIwBOAFUATQAhAH0ALABcAG4AIAAgACAAIAAgACAAIAAgACAAIAAgACAAIAAgACAAIAAgACAAIAAgACAAIAAgACAAIAAgACAAIAAgACAAIAAgACAAIAAgACAATABFAFQAKABcAG4AIAAgACAAIAAgACAAIAAgACAAIAAgACAAIAAgACAAIAAgACAAIAAgACAAIAAgACAAIAAgACAAIAAgACAAIAAgACAAIAAgACAAIAAgACAAIABfAFkAVwBEACwAIABFAFgAUABBAE4ARAAoAF8AZABhAHQAZQBfAFkAVwBEACwAIAAxACwAIAAzACwAIAAxACkALABcAG4AIAAgACAAIAAgACAAIAAgACAAIAAgACAAIAAgACAAIAAgACAAIAAgACAAIAAgACAAIAAgACAAIAAgACAAIAAgACAAIAAgACAAIAAgACAAIABfAGIAYQBzAGUAWQBlAGEAcgAsACAASQBOAEQARQBYACgAXwBZAFcARAAsACAAMQAsACAAMQApACwAXABuACAAIAAgACAAIAAgACAAIAAgACAAIAAgACAAIAAgACAAIAAgACAAIAAgACAAIAAgACAAIAAgACAAIAAgACAAIAAgACAAIAAgACAAIAAgACAAXwB3ACwAIABJAE4ARABFAFgAKABfAFkAVwBEACwAIAAxACwAIAAyACkALABcAG4AIAAgACAAIAAgACAAIAAgACAAIAAgACAAIAAgACAAIAAgACAAIAAgACAAIAAgACAAIAAgACAAIAAgACAAIAAgACAAIAAgACAAIAAgACAAIABfAGQALAAgAEkATgBEAEUAWAAoAF8AWQBXAEQALAAgADEALAAgADMAKQAsAFwAbgAgACAAIAAgACAAIAAgACAAIAAgACAAIAAgACAAIAAgACAAIAAgACAAIAAgACAAIABcAG4AIAAgACAAIAAgACAAIAAgACAAIAAgACAAIAAgACAAIAAgACAAIAAgACAAIAAgACAAIAAgACAAIAAgACAAIAAgACAAIAAgACAAIAAgACAAIABfAG4AbwBtAGkAbgBhAGwAVwBlAGUAawAsACAASQBGACgAXwB3ACAAPQAgAFwAIgBcACIALAAgADEALAAgAEkATgBUACgAXwB3ACkAKQAsAFwAbgAgACAAIAAgACAAIAAgACAAIAAgACAAIAAgACAAIAAgACAAIAAgACAAIAAgACAAIAAgACAAIAAgACAAIAAgACAAIAAgACAAIAAgACAAIAAgAF8AbgBvAG0AaQBuAGEAbABXAGUAZQBrAGQAYQB5ACwAIABJAEYAKABfAGQAIAA9ACAAXAAiAFwAIgAsACAAMQAsACAASQBOAFQAKABfAGQAKQApACwAXABuACAAIAAgACAAIAAgACAAIAAgACAAIAAgACAAIAAgACAAIAAgACAAIAAgACAAIAAgACAAIAAgACAAIAAgACAAIAAgACAAIAAgACAAIAAgACAAXABuACAAIAAgACAAIAAgACAAIAAgACAAIAAgACAAIAAgACAAIAAgACAAIAAgACAAIAAgACAAIAAgACAAIAAgACAAIAAgACAAIAAgACAAIAAgACAAXwBNAEoARABOAG8AZgBJAFMATwBZAGUAYQByACwAIABDAEgAUgBPAE4ATwAuAEkAUwBPAF8AVwBFAEUASwBfAEQAQQBUAEUAXwBUAE8AXwBNAEoARABOACgASABTAFQAQQBDAEsAKABfAGIAYQBzAGUAWQBlAGEAcgAsACAAMQAsACAAMQApACwAIABfAGoAdQBsAGkAYQBuAEMAYQBsAGUAbgBkAGEAcgApACAALQAgADEALABcAG4AIAAgACAAIAAgACAAIAAgACAAIAAgACAAIAAgACAAIAAgACAAIAAgACAAIAAgACAAIAAgACAAIAAgACAAIAAgACAAIAAgACAAIAAgACAAIABfAE0ASgBEAE4AbwBmAFcAZQBlAGsARABhAHQAZQAsACAAXwBNAEoARABOAG8AZgBJAFMATwBZAGUAYQByACAAKwAgACgAKABfAG4AbwBtAGkAbgBhAGwAVwBlAGUAawAgAC0AIAAxACkAIAAqACAANwApACAAKwAgAF8AbgBvAG0AaQBuAGEAbABXAGUAZQBrAGQAYQB5ACwAXABuACAAIAAgACAAIAAgACAAIAAgACAAIAAgACAAIAAgACAAIAAgACAAIAAgACAAIAAgACAAIAAgACAAIAAgACAAIAAgACAAIAAgACAAIAAgACAAQwBIAFIATwBOAE8ALgBNAEoARABOAF8AVABPAF8ASQBTAE8AXwBXAEUARQBLAF8ARABBAFQARQAoAF8ATQBKAEQATgBvAGYAVwBlAGUAawBEAGEAdABlACwAIABfAGoAdQBsAGkAYQBuAEMAYQBsAGUAbgBkAGEAcg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XABuACAAIAAgACAAIAAgACAAIABfAGQAYQB0AGUAXwBZAFcARAAsACAARgBOAC4ATgBVAEwATABJAEYAWQAoAEQAYQB0AGUAXwBZAFcARAApACwAXABuACAAIAAgACAAIAAgACAAIABfAHIAbwB3AEMAbwB1AG4AdAAsACAAUgBPAFcAUwAoAF8AZABhAHQAZQBfAFkAVwBE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FIAZQBzAG8AbAB2AGUAVwBlAGUAawBEAGEAdABlACgASQBOAEQARQBYACgAXwBkAGEAdABlAF8AWQBXAEQALAAgAF8AYwB1AHIAcgAsACAAKQApAFwAbgAgACAAIAAgACAAIAAgACAAIAAgACAAIAAgACAAIAAgACkAXABuACAAIAAgACAAIAAgACAAIAAgACAAIAAgACkAXABuACAAIAAgACAAIAAgACAAIAApACw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E8AXwBXAEUARQBLAF8ARABBAFQARQBfAFQATwBfAE0ASgBEAE4AXABuAFwAbgBDAG8AbgB2AGUAcgB0AHMAIABhACAASQBTAE8AIAB3AGUAZQBrACAAZABhAHQAZQAgAGkAbgAgAHQAaABlACAAcwBwAGUAYwBpAGYAaQBlAGQAIABjAGEAbABlAG4AZABhAHIAIAB0AG8AIABhACAATQBvAGQAaQBmAGkAZQBkACAASgB1AGwAaQBhAG4AIABEAGEAeQAgAE4AdQBtAGIAZQByACAAKABNAEoARABOAC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NAG8AZABpAGYAaQBlAGQAIABKAHUAbABpAGEAbgAgAEQAYQB5ACAATgB1AG0AYgBl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XAEQAIAAgACAAIAAgACAAIAAgACAAfAAgAGEAcgByAGEAeQAgACAAIABDAFsAMQAuAC4AMwBdACAAfABcAG4AIAAgACAAWQBlAGEAcgBDAEUAIAAgACAAIAAgACAAIAAgAHwAIABpAG4AdABlAGcAZQByACAAIAAgACAAIAAgACAAIAAgAHwAIABZAGUAYQByACAAaQBuACAAQwBvAG0AbQBvAG4AIABFAHIAYQAuACAATgBvAHQAZQAgAHQAaABhAHQAIAAxACAAQgBDACAAPQAgADAAIABDAEUALAAgADIAIABCAEMAIAA9ACAALQAxACAAQwBFAC4AXABuACAAIAAgAFsASQBTAE8AVwBlAGUAawBdACAAIAAgACAAIAB8ACAAaQBuAHQAZQBnAGUAcgAgAFsAMQAuAC4ANQAzAF0AIAB8ACAASQBTAE8AIAB3AGUAZQBrACAAbwBmACAAeQBlAGEAcgAuAFwAbgAgACAAIABbAFcAZQBlAGsAZABhAHkAXQAgACAAIAAgACAAfAAgAGQAZQBjAGkAbQBhAGwAIABbADEALgAuADgAKQAgACAAfAAgAEkAUwBPACAAZABhAHkAIABvAGYAIAB3AGUAZQBrAC4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PAF8AVwBFAEUASwBfAEQAQQBUAEUAXwBUAE8AXwBNAEoARABOACAAPQAgAEwAQQBNAEIARABBACgARABhAHQAZQBfAFkAVwBEACwAIABbAEoAdQBsAGkAYQBuAEMAYQBsAGUAbgBkAGEAcgBdACwAXABuACAAIAAgACAATABFAFQAKABcAG4AIAAgACAAIAAgACAAIAAgAF8AagB1AGwAaQBhAG4AQwBhAGwAZQBuAGQAYQByACwAIABGAE4ALgBDAE8ARQBSAEMARQAoAEoAdQBsAGkAYQBuAEMAYQBsAGUAbgBkAGEAcgApACAAPAA+ACAAMAAsAFwAbgBcAG4AIAAgACAAIAAgACAAIAAgAGYAbgBJAFMATwBXAGUAZQBrAGQAYQB0AGUAVABvAE0ASgBEAE4ALAAgAEwAQQBNAEIARABBACgAXwBkAGEAdABlAF8AWQBXAEQALABcAG4AIAAgACAAIAAgACAAIAAgACAAIAAgACAASQBGACgAQQBSAFIAQQBZAFMALgBJAFMAXwBFAE0AUABUAFkAKABfAGQAYQB0AGUAXwBZAFcARAApACwAIABcACIAXAAiACwAXABuACAAIAAgACAAIAAgACAAIAAgACAAIAAgACAAIAAgACAATABFAFQAKABcAG4AIAAgACAAIAAgACAAIAAgACAAIAAgACAAIAAgACAAIAAgACAAIAAgAF8AZgBpAHIAcwB0AEUAcgByAG8AcgAsACAAQQBSAFIAQQBZAFMALgBIAF8ARQBSAFIATwBSACgAXwBkAGEAdABlAF8AWQBXAEQAKQAsAFwAbgAgACAAIAAgACAAIAAgACAAIAAgACAAIAAgACAAIAAgACAAIAAgACAASQBGACgASQBTAEUAUgBSAE8AUgAoAF8AZgBpAHIAcwB0AEUAcgByAG8AcgApACwAIABfAGYAaQByAHMAdABFAHIAcgBvAHIAIAAqACAAewAxAH0ALABcAG4AIAAgACAAIAAgACAAIAAgACAAIAAgACAAIAAgACAAIAAgACAAIAAgACAAIAAgACAATABFAFQAKABcAG4AIAAgACAAIAAgACAAIAAgACAAIAAgACAAIAAgACAAIAAgACAAIAAgACAAIAAgACAAIAAgACAAIABfAHYAYQBsAGkAZABhAHQAZQBZAFcARAAsACAAQwBIAFIATwBOAE8ALgBWAEEATABJAEQAQQBUAEUAXwBJAFMATwBfAFcARQBFAEsAXwBEAEEAVABFACgAXwBkAGEAdABlAF8AWQBXAEQALAAgAF8AagB1AGwAaQBhAG4AQwBhAGwAZQBuAGQAYQByACkALABcAG4AIAAgACAAIAAgACAAIAAgACAAIAAgACAAIAAgACAAIAAgACAAIAAgACAAIAAgACAAIAAgACAAIABfAGYAaQByAHMAdABFAHIAcgBvAHIAMQAsACAAQQBSAFIAQQBZAFMALgBIAF8ARQBSAFIATwBSACgAXwB2AGEAbABpAGQAYQB0AGUAWQBXAEQAKQAsAFwAbgAgACAAIAAgACAAIAAgACAAIAAgACAAIAAgACAAIAAgACAAIAAgACAAIAAgACAAIAAgACAAIAAgAEkARgAoAEkAUwBFAFIAUgBPAFIAKABfAGYAaQByAHMAdABFAHIAcgBvAHIAMQApACwAIABfAGYAaQByAHMAdABFAHIAcgBvAHIAMQAgACoAIAB7ADEAfQAsAFwAbgAgACAAIAAgACAAIAAgACAAIAAgACAAIAAgACAAIAAgACAAIAAgACAAIAAgACAAIAAgACAAIAAgACAAIAAgACAATABFAFQAKABcAG4AIAAgACAAIAAgACAAIAAgACAAIAAgACAAIAAgACAAIAAgACAAIAAgACAAIAAgACAAIAAgACAAIAAgACAAIAAgACAAIAAgACAAXwB5AGUAYQByACwAIABJAE4ARABFAFgAKABfAHYAYQBsAGkAZABhAHQAZQBZAFcARAAsACAAMQAsACAAMQApACwAXABuACAAIAAgACAAIAAgACAAIAAgACAAIAAgACAAIAAgACAAIAAgACAAIAAgACAAIAAgACAAIAAgACAAIAAgACAAIAAgACAAIAAgAF8AdwBlAGUAawAsACAASQBOAEQARQBYACgAXwB2AGEAbABpAGQAYQB0AGUAWQBXAEQALAAgADEALAAgADIAKQAsAFwAbgAgACAAIAAgACAAIAAgACAAIAAgACAAIAAgACAAIAAgACAAIAAgACAAIAAgACAAIAAgACAAIAAgACAAIAAgACAAIAAgACAAIABfAHcAZQBlAGsAZABhAHkALAAgAEwARQBUACgAXABuACAAIAAgACAAIAAgACAAIAAgACAAIAAgACAAIAAgACAAIAAgACAAIAAgACAAIAAgACAAIAAgACAAIAAgACAAIAAgACAAIAAgACAAIAAgACAAXwBkACwAIABJAE4ARABFAFgAKABfAHYAYQBsAGkAZABhAHQAZQBZAFcARAAsACAAMQAsACAAMwApACwAXABuACAAIAAgACAAIAAgACAAIAAgACAAIAAgACAAIAAgACAAIAAgACAAIAAgACAAIAAgACAAIAAgACAAIAAgACAAIAAgACAAIAAgACAAIAAgACAASQBGACgAXwBkACAAPQAgAFwAIgBcACIALAAgADEALAAgAF8AZAApAFwAbgAgACAAIAAgACAAIAAgACAAIAAgACAAIAAgACAAIAAgACAAIAAgACAAIAAgACAAIAAgACAAIAAgACAAIAAgACAAIAAgACAAIAApACwAXABuACAAIAAgACAAIAAgACAAIAAgACAAIAAgACAAIAAgACAAIAAgACAAIAAgACAAIAAgACAAIAAgACAAIAAgACAAIAAgACAAIAAgAF8AcwBoAGkAZgB0AFcAZQBlAGsALAAgACgAXwB3AGUAZQBrACAALQAgADEAKQAgACoAIAA3ACwAXABuACAAIAAgACAAIAAgACAAIAAgACAAIAAgACAAIAAgACAAIAAgACAAIAAgACAAIAAgACAAIAAgACAAIAAgACAAIAAgACAAIAAgAF8AcwBoAGkAZgB0AEQAYQB5AE8AZgBXAGUAZQBrACwAIABNAE8ARAAoAF8AdwBlAGUAawBkAGEAeQAgAC0AIAAxACwAIAA3ACkALABcAG4AIAAgACAAIAAgACAAIAAgACAAIAAgACAAIAAgACAAIAAgACAAIAAgACAAIAAgACAAIAAgACAAIAAgACAAIAAgACAAIAAgACAAXwBmAGkAcgBzAHQARABhAHkATwBmAFkAZQBhAHIALAAgAEMASABSAE8ATgBPAC4ATQBKAEQATgAoAF8AeQBlAGEAcgAsACAAXwBqAHUAbABpAGEAbgBDAGEAbABlAG4AZABhAHIAKQAsAFwAbgAgACAAIAAgACAAIAAgACAAIAAgACAAIAAgACAAIAAgACAAIAAgACAAIAAgACAAIAAgACAAIAAgACAAIAAgACAAIAAgACAAIABfAGYAaQByAHMAdABXAGUAZQBrAEQAYQB5ACwAIABDAEgAUgBPAE4ATwAuAE0ASgBEAE4AXwBUAE8AXwBXAEUARQBLAEQAQQBZACgAXwBmAGkAcgBzAHQARABhAHkATwBmAFkAZQBhAHIAKQAsAFwAbgAgACAAIAAgACAAIAAgACAAIAAgACAAIAAgACAAIAAgACAAIAAgACAAIAAgACAAIAAgACAAIAAgACAAIAAgACAAIAAgACAAIABfAHkAZQBhAHIAQwBvAHIAcgBlAGMAdABpAG8AbgAsACAATQBPAEQAKAA0ACAALQAgAF8AZgBpAHIAcwB0AFcAZQBlAGsARABhAHkALAAgADcAKQAgAC0AIAAzACwAXABuACAAIAAgACAAIAAgACAAIAAgACAAIAAgACAAIAAgACAAIAAgACAAIAAgACAAIAAgACAAIAAgACAAIAAgACAAIAAgACAAIAAgAF8AZgBpAHIAcwB0AEQAYQB5AE8AZgBZAGUAYQByACAAKwAgAF8AeQBlAGEAcgBDAG8AcgByAGUAYwB0AGkAbwBuACAAKwAgAF8AcwBoAGkAZgB0AFcAZQBlAGsAIAArACAAXwBzAGgAaQBmAHQARABhAHkATwBmAFcAZQBlAGs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kAGEAdABlAF8AWQBXAEQALAAgAEYATgAuAE4AVQBMAEwASQBGAFkAKABEAGEAdABlAF8AWQBXAEQAKQAsAFwAbgAgACAAIAAgACAAIAAgACAAQgBZAFIATwBXACgAXwBkAGEAdABlAF8AWQBXAEQALABcAG4AIAAgACAAIAAgACAAIAAgACAAIAAgACAATABBAE0AQgBEAEEAKABfAHIAbwB3ACwAXABuACAAIAAgACAAIAAgACAAIAAgACAAIAAgACAAIAAgACAAZgBuAEkAUwBPAFcAZQBlAGsAZABhAHQAZQBUAG8ATQBKAEQATgAoAF8AcgBvAHc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4AXwBUAE8AXwBJAFMATwBfAFcARQBFAEsAXwBEAEEAVABFAFwAbgBcAG4AQwBvAG4AdgBlAHIAdABzACAAYQAgAE0AbwBkAGkAZgBpAGUAZAAgAEoAdQBsAGkAYQBuACAARABhAHkAIABOAHUAbQBiAGUAcgAgACgATQBKAEQATgApACAAdABvACAAYQBuACAASQBTAE8AIAB3AGUAZQBrACAAZABhAHQAZQAgAGkAbgAgAHQAaABlACAAcwBwAGUAYwBpAGYAaQBlAGQ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BDAEUAXABuACAAMgAgAHwAIABpAG4AdABlAGcAZQByACAAWwAxAC4ALgA1ADMAXQAgAHwAIABJAFMATwAgAFcAZQBlAGsAXABuACAAMwAgAHwAIABpAG4AdABlAGcAZQByACAAWwAxAC4ALgA3AF0AIAAgAHwAIABJAFMATwAgAFcAZQBlAGsAZABhAHkAXABuACAANAAgAHwAIABpAG4AdABlAGcAZQByACAAWwA1ADIALAA1ADMAXQAgAHwAIABJAFMATwAgAHcAZQBlAGsAcwAgAGkAbgAgAHkAZQBh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OACAAIAAgACAAIAAgACAAIAAgACAAIAAgACAAfAAgAGkAbgB0AGUAZwBlAHIAIAB8ACAATQBvAGQAaQBmAGkAZQBkACAASgB1AGwAaQBhAG4AIABEAGEAeQAgAE4AdQBtAGIAZQByAFwAbgBbAEoAdQBsAGkAYQBuAEMAYQBsAGUAbgBkAGEAcgBdACAAfAAgAHMAdwBpAHQAYwBoACAAIAB8ACAAQwBhAGwAYwB1AGwAYQB0AGUAIABmAG8Ac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KAEQATgBfAFQATwBfAEkAUwBPAF8AVwBFAEUASwBfAEQAQQBUAEUAIAA9ACAATABBAE0AQgBEAEEAKABNAEoARABOACwAIABbAEoAdQBsAGkAYQBuAEMAYQBsAGUAbgBkAGEAcgBdACwAXABuACAAIAAgACAATABFAFQAKABcAG4AIAAgACAAIAAgACAAIAAgAF8AagB1AGwAaQBhAG4AQwBhAGwAZQBuAGQAYQByACwAIABGAE4ALgBDAE8ARQBSAEMARQAoAEoAdQBsAGkAYQBuAEMAYQBsAGUAbgBkAGEAcgApACAAPAA+ACAAMAAsAFwAbgBcAG4AIAAgACAAIAAgACAAIAAgAGYAbgBNAEoARABOAHQAbwBJAFMATwBXAGUAZQBrAEQAYQB0AGUALAAgAEwAQQBNAEIARABBACgAXwBNAEoARABOACwAXABuACAAIAAgACAAIAAgACAAIAAgACAAIAAgAEkARgAoAEkAUwBFAFIAUgBPAFIAKABfAE0ASgBEAE4AKQAsACAAXwBNAEoARABOACAAKgAgAHsAMQAsACAAMgAsACAAMwAsACAANAB9ACwAXABuACAAIAAgACAAIAAgACAAIAAgACAAIAAgACAAIAAgACAASQBGACgAXwBNAEoARABOACAAPQAgAFwAIgBcACIALAAgAHsAXAAiAFwAIgAsACAAXAAiAFwAIgAsACAAXAAiAFwAIgAsACAAXAAiAFwAIgB9ACwAIABcAG4AIAAgACAAIAAgACAAIAAgACAAIAAgACAAIAAgACAAIAAgACAAIAAgAEkARgAoAE4ATwBUACgASQBTAE4AVQBNAEIARQBSACgAXwBNAEoARABOACkAKQAsACAAewAjAFYAQQBMAFUARQAhACwAIAAjAFYAQQBMAFUARQAhACwAIAAjAFYAQQBMAFUARQAhACwAIAAjAFYAQQBMAFUARQAhAH0ALABcAG4AIAAgACAAIAAgACAAIAAgACAAIAAgACAAIAAgACAAIAAgACAAIAAgACAAIAAgACAATABFAFQAKABcAG4AIAAgACAAIAAgACAAIAAgACAAIAAgACAAIAAgACAAIAAgACAAIAAgACAAIAAgACAAIAAgACAAIABfAGMARABhAHQAZQAsACAAQwBIAFIATwBOAE8ALgBNAEoARABOAF8AVABPAF8AQwBBAEwARQBOAEQAQQBSAF8ARABBAFQARQAoAF8ATQBKAEQATgAsACAAXwBqAHUAbABpAGEAbgBDAGEAbABlAG4AZABhAHIAKQAsAFwAbgAgACAAIAAgACAAIAAgACAAIAAgACAAIAAgACAAIAAgACAAIAAgACAAIAAgACAAIAAgACAAIAAgAF8AeQBlAGEAcgAsACAASQBOAEQARQBYACgAXwBjAEQAYQB0AGUALAAgADEALAAgADEAKQAsAFwAbgAgACAAIAAgACAAIAAgACAAIAAgACAAIAAgACAAIAAgACAAIAAgACAAIAAgACAAIAAgACAAIAAgAF8AdwBlAGUAawBkAGEAeQAsACAAQwBIAFIATwBOAE8ALgBNAEoARABOAF8AVABPAF8AVwBFAEUASwBEAEEAWQAoAF8ATQBKAEQATgApACwAXABuACAAIAAgACAAIAAgACAAIAAgACAAIAAgACAAIAAgACAAIAAgACAAIAAgACAAIAAgACAAIAAgACAAXwBNAEoARABOAG8AZgBZAGUAYQByACwAIABDAEgAUgBPAE4ATwAuAE0ASgBEAE4AKABfAHkAZQBhAHIALAAgAF8AagB1AGwAaQBhAG4AQwBhAGwAZQBuAGQAYQByACkAIAAtACAAMQAsAFwAbgAgACAAIAAgACAAIAAgACAAIAAgACAAIAAgACAAIAAgACAAIAAgACAAIAAgACAAIAAgACAAIAAgAF8AZABhAHkATwBmAFkAZQBhAHIALAAgAF8ATQBKAEQATgAgAC0AIABfAE0ASgBEAE4AbwBmAFkAZQBhAHIALABcAG4AIAAgACAAIAAgACAAIAAgACAAIAAgACAAIAAgACAAIAAgACAAIAAgACAAIAAgACAAIAAgACAAIABfAG4AbwBtAGkAbgBhAGwAVwBlAGUAawAsACAASQBOAFQAKAAoAF8AZABhAHkATwBmAFkAZQBhAHIAIAAtACAAXwB3AGUAZQBrAGQAYQB5ACAAKwAgADEAMAApACAALwAgADcAKQAsAFwAbgAgACAAIAAgACAAIAAgACAAIAAgACAAIAAgACAAIAAgACAAIAAgACAAIAAgACAAIAAgACAAIAAgAEkARgAoAF8AbgBvAG0AaQBuAGEAbABXAGUAZQBrACAAPQAgADAALABcAG4AIAAgACAAIAAgACAAIAAgACAAIAAgACAAIAAgACAAIAAgACAAIAAgACAAIAAgACAAIAAgACAAIAAgACAAIAAgAC8ALwAgAGwAYQBzAHQAIAB3AGUAZQBrACAAbwBmACAAcAByAGUAdgBpAG8AdQBzACAAeQBlAGEAcgBcAG4AIAAgACAAIAAgACAAIAAgACAAIAAgACAAIAAgACAAIAAgACAAIAAgACAAIAAgACAAIAAgACAAIAAgACAAIAAgAEwARQBUACgAXABuACAAIAAgACAAIAAgACAAIAAgACAAIAAgACAAIAAgACAAIAAgACAAIAAgACAAIAAgACAAIAAgACAAIAAgACAAIAAgACAAIAAgAF8AcAByAGUAdgBpAG8AdQBzAFkAZQBhAHIALAAgAF8AeQBlAGEAcgAgAC0AIAAxACwAXABuACAAIAAgACAAIAAgACAAIAAgACAAIAAgACAAIAAgACAAIAAgACAAIAAgACAAIAAgACAAIAAgACAAIAAgACAAIAAgACAAIAAgAF8AdwBlAGUAawBzAEkAbgBZAGUAYQByACwAIABDAEgAUgBPAE4ATwAuAFcARQBFAEsAUwBfAEkATgBfAFkARQBBAFIAKABfAHAAcgBlAHYAaQBvAHUAcwBZAGUAYQByACwAIABfAGoAdQBsAGkAYQBuAEMAYQBsAGUAbgBkAGEAcgApACwAXABuACAAIAAgACAAIAAgACAAIAAgACAAIAAgACAAIAAgACAAIAAgACAAIAAgACAAIAAgACAAIAAgACAAIAAgACAAIAAgACAAIAAgAEgAUwBUAEEAQwBLACgAXwBwAHIAZQB2AGkAbwB1AHMAWQBlAGEAcgAsACAAXwB3AGUAZQBrAHMASQBuAFkAZQBhAHIALAAgAF8AdwBlAGUAawBkAGEAeQAsACAAXwB3AGUAZQBrAHMASQBuAFkAZQBhAHIAKQBcAG4AIAAgACAAIAAgACAAIAAgACAAIAAgACAAIAAgACAAIAAgACAAIAAgACAAIAAgACAAIAAgACAAIAAgACAAIAAgACkALABcAG4AIAAgACAAIAAgACAAIAAgACAAIAAgACAAIAAgACAAIAAgACAAIAAgACAAIAAgACAAIAAgACAAIAAgACAAIAAgAEkARgAoAF8AbgBvAG0AaQBuAGEAbABXAGUAZQBrACAAPQAgADUAMwAsAFwAbgAgACAAIAAgACAAIAAgACAAIAAgACAAIAAgACAAIAAgACAAIAAgACAAIAAgACAAIAAgACAAIAAgACAAIAAgACAAIAAgACAAIAAvAC8AIABhAHUAeABpAGwAbABhAHIAeQAgAHcAZQBlAGsAXABuACAAIAAgACAAIAAgACAAIAAgACAAIAAgACAAIAAgACAAIAAgACAAIAAgACAAIAAgACAAIAAgACAAIAAgACAAIAAgACAAIAAgAEkARgAoAEMASABSAE8ATgBPAC4AVwBFAEUASwBTAF8ASQBOAF8AWQBFAEEAUgAoAF8AeQBlAGEAcgAsACAAXwBqAHUAbABpAGEAbgBDAGEAbABlAG4AZABhAHIAKQAgAD0AIAA1ADMALABcAG4AIAAgACAAIAAgACAAIAAgACAAIAAgACAAIAAgACAAIAAgACAAIAAgACAAIAAgACAAIAAgACAAIAAgACAAIAAgACAAIAAgACAAIAAgACAAIAAvAC8AIABsAGUAYQBwACAAdwBlAGUAawBcAG4AIAAgACAAIAAgACAAIAAgACAAIAAgACAAIAAgACAAIAAgACAAIAAgACAAIAAgACAAIAAgACAAIAAgACAAIAAgACAAIAAgACAAIAAgACAAIABIAFMAVABBAEMASwAoAF8AeQBlAGEAcgAsACAANQAzACwAIABfAHcAZQBlAGsAZABhAHkALAAgADUAMwApACwAXABuACAAIAAgACAAIAAgACAAIAAgACAAIAAgACAAIAAgACAAIAAgACAAIAAgACAAIAAgACAAIAAgACAAIAAgACAAIAAgACAAIAAgACAAIAAgACAATABFAFQAKABcAG4AIAAgACAAIAAgACAAIAAgACAAIAAgACAAIAAgACAAIAAgACAAIAAgACAAIAAgACAAIAAgACAAIAAgACAAIAAgACAAIAAgACAAIAAgACAAIAAgACAAIAAgAC8ALwAgAGYAaQByAHMAdAAgAHcAZQBlAGsAIABvAGYAIABmAG8AbABsAG8AdwBpAG4AZwAgAHkAZQBhAHIAXABuACAAIAAgACAAIAAgACAAIAAgACAAIAAgACAAIAAgACAAIAAgACAAIAAgACAAIAAgACAAIAAgACAAIAAgACAAIAAgACAAIAAgACAAIAAgACAAIAAgACAAIABfAG4AZQB4AHQAWQBlAGEAcgAsACAAXwB5AGUAYQByACAAKwAgADEALABcAG4AIAAgACAAIAAgACAAIAAgACAAIAAgACAAIAAgACAAIAAgACAAIAAgACAAIAAgACAAIAAgACAAIAAgACAAIAAgACAAIAAgACAAIAAgACAAIAAgACAAIAAgAF8AdwBlAGUAawBzAEkAbgBZAGUAYQByACwAIABDAEgAUgBPAE4ATwAuAFcARQBFAEsAUwBfAEkATgBfAFkARQBBAFIAKABfAG4AZQB4AHQAWQBlAGEAcgAsACAAXwBqAHUAbABpAGEAbgBDAGEAbABlAG4AZABhAHIAKQAsAFwAbgAgACAAIAAgACAAIAAgACAAIAAgACAAIAAgACAAIAAgACAAIAAgACAAIAAgACAAIAAgACAAIAAgACAAIAAgACAAIAAgACAAIAAgACAAIAAgACAAIAAgACAASABTAFQAQQBDAEsAKABfAG4AZQB4AHQAWQBlAGEAcgAsACAAMQAsACAAXwB3AGUAZQBrAGQAYQB5ACwAIABfAHcAZQBlAGsAcwBJAG4AWQBlAGEAcgApAFwAbgAgACAAIAAgACAAIAAgACAAIAAgACAAIAAgACAAIAAgACAAIAAgACAAIAAgACAAIAAgACAAIAAgACAAIAAgACAAIAAgACAAIAAgACAAIAAgACkAXABuACAAIAAgACAAIAAgACAAIAAgACAAIAAgACAAIAAgACAAIAAgACAAIAAgACAAIAAgACAAIAAgACAAIAAgACAAIAAgACAAIAAgACkALABcAG4AIAAgACAAIAAgACAAIAAgACAAIAAgACAAIAAgACAAIAAgACAAIAAgACAAIAAgACAAIAAgACAAIAAgACAAIAAgACAAIAAgACAATABFAFQAKABcAG4AIAAgACAAIAAgACAAIAAgACAAIAAgACAAIAAgACAAIAAgACAAIAAgACAAIAAgACAAIAAgACAAIAAgACAAIAAgACAAIAAgACAAIAAgACAAIAAvAC8AIABhAG4AeQAgAG8AdABoAGUAcgAgAHcAZQBlAGsAIABpAG4AIAB0AGgAZQAgAHkAZQBhAHIAXABuACAAIAAgACAAIAAgACAAIAAgACAAIAAgACAAIAAgACAAIAAgACAAIAAgACAAIAAgACAAIAAgACAAIAAgACAAIAAgACAAIAAgACAAIAAgACAAXwB3AGUAZQBrAHMASQBuAFkAZQBhAHIALAAgAEMASABSAE8ATgBPAC4AVwBFAEUASwBTAF8ASQBOAF8AWQBFAEEAUgAoAF8AeQBlAGEAcgAsACAAXwBqAHUAbABpAGEAbgBDAGEAbABlAG4AZABhAHIAKQAsAFwAbgAgACAAIAAgACAAIAAgACAAIAAgACAAIAAgACAAIAAgACAAIAAgACAAIAAgACAAIAAgACAAIAAgACAAIAAgACAAIAAgACAAIAAgACAAIAAgAEgAUwBUAEEAQwBLACgAXwB5AGUAYQByACwAIABfAG4AbwBtAGkAbgBhAGwAVwBlAGUAawAsACAAXwB3AGUAZQBrAGQAYQB5ACwAIABfAHcAZQBlAGsAcwBJAG4AWQBlAGEAcg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TQBKAEQATgAsACAARgBOAC4ATgBVAEwATABJAEYAWQAoAEkATgBEAEUAWAAoAE0ASgBEAE4ALAAgACwAIAAxACkAKQAsAFwAbgAgACAAIAAgACAAIAAgACAAXwByAG8AdwBDAG8AdQBuAHQALAAgAFIATwBXAFMAKABfAE0ASgBEAE4AKQAsAFwAbgAgACAAIAAgACAAIAAgACAAXwBiAHkAUgBvAHcALAAgAFIARQBEAFUAQwBFACgAXAAiAFwAIg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TQBKAEQATgB0AG8ASQBTAE8AVwBlAGUAawBEAGEAdABlACgASQBOAEQARQBYACgAXwBNAEoARABOACwAIABfAGMAdQByAHIALAAgADEAKQApAFwAbgAgACAAIAAgACAAIAAgACAAIAAgACAAIAAgACAAIAAgACkAXABuACAAIAAgACAAIAAgACAAIAAgACAAIAAgACkAXABuACAAIAAgACAAIAAgACAAIAApACw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SQBTAE8AXwBXAEUARQBLAF8ARABBAFQARQBcAG4AXABuAFAAYQByAHMAZQBzACAAYQBuACAASQBTAE8AIABmAG8AcgBtAGEAdAB0AGUAZAAgAHcAZQBlAGsAIABkAGEAdABlACAAaQBuAHQAbwAgAHIAZQBzAHAAZQBjAHQAaQB2AGUAIABwAGEAcgB0AHMAIABvAGYAIAB5AGUAYQByACwAIAB3AGUAZQBrACAAYQBuAGQAIAB3AGUAZQBrAGQAYQB5AC4AXABuAFwAbgBBAHIAcgBhAHkAIABjAG8AbQBwAGEAdABpAGIAbABlADoAIABFAHgAcAByAGUAcwBzAGkAbwBu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QwBFAFwAbgAgADIAIAB8ACAAaQBuAHQAZQBnAGUAcgAgAFsAMQAuAC4ANQAzAF0AIAB8ACAASQBTAE8AIAB3AGUAZQBrAFwAbgAgADMAIAB8ACAAaQBuAHQAZQBnAGUAcgAgAFsAMQAuAC4ANwBdACAAIAB8ACAASQBTAE8AIAB3AGUAZQBrACAAZ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HgAcAByAGUAcwBzAGkAbwBuACAAIAAgACAAIAAgACAAfAAgAHQAZQB4AHQAIAAgACAAfAAgAFcAZQBlAGsAIABkAGEAdABlACAAaQBuACAASQBTAE8AIABmAG8AcgBtAGEAdAAgAGkAZQAuACAAeQB5AHkAeQAtAFcAdwB3AC0AZABcAG4AWwBKAHUAbABpAGEAbgBDAGEAbABlAG4AZABhAHIAXQAgAHwAIABzAHcAaQB0AGMAaAAgAHwAIABWAGEAbABpAGQAYQB0AGUAIABpAG4AIAB0AGgAZQAgAEoAdQBsAGkAYQBuACAAcAByAG8AbABlAHAAdABpAGMAIABjAGEAbABlAG4AZABhAHIALgAgAEQAZQBmAGEAdQBsAHQAIABpAHMAIABHAHIAZQBnAG8AcgBpAGEAbgBcAG4AIAAgACAAIAAgACAAIAAgACAAIAAgACAAIAAgACAAIAAgAHwAIAAgACAAIAAgACAAIAAgAHwAIABwAHIAbwBsAGUAcAB0AGkAYwAgAGMAYQBsAGUAbgBkAGEAcg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JAFMATwBfAFcARQBFAEsAXwBEAEEAVABFACgAXAAiADIAMAAyADMALQBXADAANQAtADEAXAAiACkAXABuAFIAZQB0AHUAcgBuAHMAOgAgAHsAMgAwADIAMwAsACAANQAsACAAMQB9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JAFMATwBfAFcARQBFAEsAXwBEAEEAVABFACAAPQAgAEwAQQBNAEIARABBACgARQB4AHAAcgBlAHMAcwBpAG8AbgAsACAAWwBKAHUAbABpAGEAbgBDAGEAbABlAG4AZABhAHIAXQAsAFwAbgAgACAAIAAgAEwARQBUACgAXABuACAAIAAgACAAIAAgACAAIABfAGoAdQBsAGkAYQBuAEMAYQBsAGUAbgBkAGEAcgAsACAARgBOAC4AQwBPAEUAUgBDAEUAKABKAHUAbABpAGEAbgBDAGEAbABlAG4AZABhAHIAKQAgADwAPgAgADAALABcAG4AIAAgACAAIAAgACAAIAAgAF8AdgBhAGwAaQBkAEMAaABhAHIAUwBlAHQALAAgAFwAIgAwADEAMgAzADQANQA2ADcAOAA5AFcAKwAtABIiXAAiACwAIAAvAC8AIAASIiAAVQBOAEkAQwBIAEEAUgAoADgANwAyADIAKQBcAG4AIAAgACAAIAAgACAAIAAgAF8AdgBhAGwARQByAHIALAAgAHsAIwBWAEEATABVAEUAIQAsACAAIwBWAEEATABVAEUAIQAsACAAIwBWAEEATABVAEUAIQB9ACwAXABuACAAIAAgACAAXABuACAAIAAgACAAIAAgACAAIABmAG4AUABhAHIAcwBlAEkAUwBPAFcAZQBlAGsARABhAHQAZQAsACAATABBAE0AQgBEAEEAKABfAGUAeABwAHIALABcAG4AIAAgACAAIAAgACAAIAAgACAAIAAgACAASQBGACgASQBTAEUAUgBSAE8AUgAoAF8AZQB4AHAAcgApACwAIABfAGUAeABwAHIAIAAqACAAewAxACwAIAAyACwAIAAzAH0ALABcAG4AIAAgACAAIAAgACAAIAAgACAAIAAgACAAIAAgACAAIABJAEYAKABfAGUAeABwAHIAIAA9ACAAXAAiAFwAIgAsACAAewBcACIAXAAiACwAIABcACIAXAAiACwAIABcACIAXAAiAH0ALABcAG4AIAAgACAAIAAgACAAIAAgACAAIAAgACAAIAAgACAAIAAgACAAIAAgAEkARgAoAE4ATwBUACgARgBOAC4AVgBBAEwASQBEAEEAVABFAF8AQwBIAEEAUgBTAEUAVAAoAF8AZQB4AHAAcgAsACAAXwB2AGEAbABpAGQAQwBoAGEAcgBTAGUAdAApACkALAAgAF8AdgBhAGwARQByAHIALABcAG4AIAAgACAAIAAgACAAIAAgACAAIAAgACAAIAAgACAAIAAgACAAIAAgACAAIAAgACAATABFAFQAKABcAG4AIAAgACAAIAAgACAAIAAgACAAIAAgACAAIAAgACAAIAAgACAAIAAgACAAIAAgACAAIAAgACAAIABfAGYAaQByAHMAdABDAGgAYQByACwAIABMAEUARgBUACgAXwBlAHgAcAByACkALABcAG4AIAAgACAAIAAgACAAIAAgACAAIAAgACAAIAAgACAAIAAgACAAIAAgACAAIAAgACAAIAAgACAAIABfAGkAcwBTAGkAZwBuAGUAZAAsACAAUwBXAEkAVABDAEgAKABfAGYAaQByAHMAdABDAGgAYQByACwAXABuACAAIAAgACAAIAAgACAAIAAgACAAIAAgACAAIAAgACAAIAAgACAAIAAgACAAIAAgACAAIAAgACAAIAAgACAAIABcACIAKwBcACIALAAgAFQAUgBVAEUALABcAG4AIAAgACAAIAAgACAAIAAgACAAIAAgACAAIAAgACAAIAAgACAAIAAgACAAIAAgACAAIAAgACAAIAAgACAAIAAgAFwAIgAtAFwAIgAsACAAVABSAFUARQAsAFwAbgAgACAAIAAgACAAIAAgACAAIAAgACAAIAAgACAAIAAgACAAIAAgACAAIAAgACAAIAAgACAAIAAgACAAIAAgACAAXAAiABIiXAAiACwAIABUAFIAVQBFACwAIAAvAC8AIAASIiAAVQBOAEkAQwBIAEEAUgAoADgANwAyADIAKQBcAG4AIAAgACAAIAAgACAAIAAgACAAIAAgACAAIAAgACAAIAAgACAAIAAgACAAIAAgACAAIAAgACAAIAAgACAAIAAgAEYAQQBMAFMARQBcAG4AIAAgACAAIAAgACAAIAAgACAAIAAgACAAIAAgACAAIAAgACAAIAAgACAAIAAgACAAIAAgACAAIAApACwAXABuACAAIAAgACAAIAAgACAAIAAgACAAIAAgACAAIAAgACAAIAAgACAAIAAgACAAIAAgACAAIAAgACAAXwBzAGkAZwBuACwAIABJAEYAKABOAE8AVAAoAF8AaQBzAFMAaQBnAG4AZQBkACkALAAgADEALABcAG4AIAAgACAAIAAgACAAIAAgACAAIAAgACAAIAAgACAAIAAgACAAIAAgACAAIAAgACAAIAAgACAAIAAgACAAIAAgAFMAVwBJAFQAQwBIACgAXwBmAGkAcgBzAHQAQwBoAGEAcgAsAFwAbgAgACAAIAAgACAAIAAgACAAIAAgACAAIAAgACAAIAAgACAAIAAgACAAIAAgACAAIAAgACAAIAAgACAAIAAgACAAIAAgACAAIABcACIALQBcACIALAAgAC0AMQAsAFwAbgAgACAAIAAgACAAIAAgACAAIAAgACAAIAAgACAAIAAgACAAIAAgACAAIAAgACAAIAAgACAAIAAgACAAIAAgACAAIAAgACAAIABcACIAEiJcACIALAAgAC0AMQAsACAALwAvACAAEiIgAFUATgBJAEMASABBAFIAKAA4ADcAMgAyACkAXABuACAAIAAgACAAIAAgACAAIAAgACAAIAAgACAAIAAgACAAIAAgACAAIAAgACAAIAAgACAAIAAgACAAIAAgACAAIAAgACAAIAAgADEAXABuACAAIAAgACAAIAAgACAAIAAgACAAIAAgACAAIAAgACAAIAAgACAAIAAgACAAIAAgACAAIAAgACAAIAAgACAAIAApAFwAbgAgACAAIAAgACAAIAAgACAAIAAgACAAIAAgACAAIAAgACAAIAAgACAAIAAgACAAIAAgACAAIAAgACkALABcAG4AIAAgACAAIAAgACAAIAAgACAAIAAgACAAIAAgACAAIAAgACAAIAAgACAAIAAgACAAIAAgACAAIABfAHUAbgBTAGkAZwBuAGUAZAAsACAASQBGACgAXwBpAHMAUwBpAGcAbgBlAGQALABcAG4AIAAgACAAIAAgACAAIAAgACAAIAAgACAAIAAgACAAIAAgACAAIAAgACAAIAAgACAAIAAgACAAIAAgACAAIAAgAFIASQBHAEgAVAAoAF8AZQB4AHAAcgAsACAATABFAE4AKABfAGUAeABwAHIAKQAgAC0AIAAxACkALABcAG4AIAAgACAAIAAgACAAIAAgACAAIAAgACAAIAAgACAAIAAgACAAIAAgACAAIAAgACAAIAAgACAAIAAgACAAIAAgAF8AZQB4AHAAcgBcAG4AIAAgACAAIAAgACAAIAAgACAAIAAgACAAIAAgACAAIAAgACAAIAAgACAAIAAgACAAIAAgACAAIAApACwAXABuACAAIAAgACAAIAAgACAAIAAgACAAIAAgACAAIAAgACAAIAAgACAAIAAgACAAIAAgACAAIAAgACAAXwBsAGUAbgAsACAATABFAE4AKABfAHUAbgBTAGkAZwBuAGUAZAApACwAXABuACAAIAAgACAAIAAgACAAIAAgACAAIAAgACAAIAAgACAAIAAgACAAIAAgACAAIAAgACAAIAAgACAAXwBwAGEAdAB0AGUAcgBuACwAIABGAE4ALgBSAEUAUABMAEEAQwBFAF8AQwBIAEEAUgBTACgAXwB1AG4AUwBpAGcAbgBlAGQALAAgAFwAIgAwADEAMgAzADQANQA2ADcAOAA5AFwAIgAsACAAXAAiAF8AXAAiACkALABcAG4AIAAgACAAIAAgACAAIAAgACAAIAAgACAAXABuACAAIAAgACAAIAAgACAAIAAgACAAIAAgACAAIAAgACAAIAAgACAAIAAgACAAIAAgACAAIAAgACAAZgBuAFQAcgB5AFAAYQByAHMAZQAxADAALAAgAEwAQQBNAEIARABBACgAXABuACAAIAAgACAAIAAgACAAIAAgACAAIAAgACAAIAAgACAAIAAgACAAIAAgACAAIAAgACAAIAAgACAAIAAgACAAIABJAEYAKABfAHAAYQB0AHQAZQByAG4AIAA9ACAAUgBJAEcASABUACgAXAAiAF8AXwBfAF8AXwBfAF8AXwBfAF8AXwBfAF8AXwBfAC0AVwBfAF8ALQBfAFwAIgAsACAAXwBsAGUAbgApACwAXABuACAAIAAgACAAIAAgACAAIAAgACAAIAAgACAAIAAgACAAIAAgACAAIAAgACAAIAAgACAAIAAgACAAIAAgACAAIAAgACAAIAAgAEgAUwBUAEEAQwBLACgAXABuACAAIAAgACAAIAAgACAAIAAgACAAIAAgACAAIAAgACAAIAAgACAAIAAgACAAIAAgACAAIAAgACAAIAAgACAAIAAgACAAIAAgACAAIAAgACAAXwBzAGkAZwBuACAAKgAgAFYAQQBMAFUARQAoAEwARQBGAFQAKABfAHUAbgBTAGkAZwBuAGUAZAAsACAAXwBsAGUAbgAgAC0AIAA2ACkAKQAsAFwAbgAgACAAIAAgACAAIAAgACAAIAAgACAAIAAgACAAIAAgACAAIAAgACAAIAAgACAAIAAgACAAIAAgACAAIAAgACAAIAAgACAAIAAgACAAIAAgAFYAQQBMAFUARQAoAE0ASQBEACgAXwB1AG4AUwBpAGcAbgBlAGQALAAgAF8AbABlAG4AIAAtACAAMwAsACAAMgApACkALABcAG4AIAAgACAAIAAgACAAIAAgACAAIAAgACAAIAAgACAAIAAgACAAIAAgACAAIAAgACAAIAAgACAAIAAgACAAIAAgACAAIAAgACAAIAAgACAAIABWAEEATABVAEUAKABSAEkARwBIAFQAKABfAHUAbgBTAGkAZwBuAGUAZAAsACAAMQApACkAXABuACAAIAAgACAAIAAgACAAIAAgACAAIAAgACAAIAAgACAAIAAgACAAIAAgACAAIAAgACAAIAAgACAAIAAgACAAIAAgACAAIAAgACkALABcAG4AIAAgACAAIAAgACAAIAAgACAAIAAgACAAIAAgACAAIAAgACAAIAAgACAAIAAgACAAIAAgACAAIAAgACAAIAAgACAAIAAgACAASQBGACgAXwBwAGEAdAB0AGUAcgBuACAAPQAgAFIASQBHAEgAVAAoAFwAIgBfAF8AXwBfAF8AXwBfAF8AXwBfAF8AXwBfAF8AXwAtAFcAXwBfAFwAIgAsACAAXwBsAGUAbgApACwAXABuACAAIAAgACAAIAAgACAAIAAgACAAIAAgACAAIAAgACAAIAAgACAAIAAgACAAIAAgACAAIAAgACAAIAAgACAAIAAgACAAIAAgACAAIAAgACAASABTAFQAQQBDAEsAKABcAG4AIAAgACAAIAAgACAAIAAgACAAIAAgACAAIAAgACAAIAAgACAAIAAgACAAIAAgACAAIAAgACAAIAAgACAAIAAgACAAIAAgACAAIAAgACAAIAAgACAAIAAgAF8AcwBpAGcAbgAgACoAIABWAEEATABVAEUAKABMAEUARgBUACgAXwB1AG4AUwBpAGcAbgBlAGQALAAgAF8AbABlAG4AIAAtACAANAApACkALABcAG4AIAAgACAAIAAgACAAIAAgACAAIAAgACAAIAAgACAAIAAgACAAIAAgACAAIAAgACAAIAAgACAAIAAgACAAIAAgACAAIAAgACAAIAAgACAAIAAgACAAIAAgAFYAQQBMAFUARQAoAFIASQBHAEgAVAAoAF8AdQBuAFMAaQBnAG4AZQBkACwAIAAyACkAKQAsAFwAbgAgACAAIAAgACAAIAAgACAAIAAgACAAIAAgACAAIAAgACAAIAAgACAAIAAgACAAIAAgACAAIAAgACAAIAAgACAAIAAgACAAIAAgACAAIAAgACAAIAAgACAAXAAiAFwAIgBcAG4AIAAgACAAIAAgACAAIAAgACAAIAAgACAAIAAgACAAIAAgACAAIAAgACAAIAAgACAAIAAgACAAIAAgACAAIAAgACAAIAAgACAAIAAgACAAIAApACwAXABuACAAIAAgACAAIAAgACAAIAAgACAAIAAgACAAIAAgACAAIAAgACAAIAAgACAAIAAgACAAIAAgACAAIAAgACAAIAAgACAAIAAgACAAIAAgACAASQBGACgAXwBwAGEAdAB0AGUAcgBuACAAPQAgAFIASQBHAEgAVAAoAFwAIgBfAF8AXwBfAF8AXwBfAF8AXwBfAF8AXwBfAF8AXwBXAF8AXwBfAFwAIgAsACAAXwBsAGUAbgApACwAXABuACAAIAAgACAAIAAgACAAIAAgACAAIAAgACAAIAAgACAAIAAgACAAIAAgACAAIAAgACAAIAAgACAAIAAgACAAIAAgACAAIAAgACAAIAAgACAAIAAgACAAIABIAFMAVABBAEMASwAoAFwAbgAgACAAIAAgACAAIAAgACAAIAAgACAAIAAgACAAIAAgACAAIAAgACAAIAAgACAAIAAgACAAIAAgACAAIAAgACAAIAAgACAAIAAgACAAIAAgACAAIAAgACAAIAAgACAAIABfAHMAaQBnAG4AIAAqACAAVgBBAEwAVQBFACgATABFAEYAVAAoAF8AdQBuAFMAaQBnAG4AZQBkACwAIABfAGwAZQBuACAALQAgADQAKQApACwAXABuACAAIAAgACAAIAAgACAAIAAgACAAIAAgACAAIAAgACAAIAAgACAAIAAgACAAIAAgACAAIAAgACAAIAAgACAAIAAgACAAIAAgACAAIAAgACAAIAAgACAAIAAgACAAIAAgAFYAQQBMAFUARQAoAE0ASQBEACgAXwB1AG4AUwBpAGcAbgBlAGQALAAgAF8AbABlAG4AIAAtACAAMgAsACAAMgApACkALABcAG4AIAAgACAAIAAgACAAIAAgACAAIAAgACAAIAAgACAAIAAgACAAIAAgACAAIAAgACAAIAAgACAAIAAgACAAIAAgACAAIAAgACAAIAAgACAAIAAgACAAIAAgACAAIAAgACAAVgBBAEwAVQBFACgAUgBJAEcASABUACgAXwB1AG4AUwBpAGcAbgBlAGQALAAgADEAKQApAFwAbgAgACAAIAAgACAAIAAgACAAIAAgACAAIAAgACAAIAAgACAAIAAgACAAIAAgACAAIAAgACAAIAAgACAAIAAgACAAIAAgACAAIAAgACAAIAAgACAAIAAgACAAKQAsAFwAbgAgACAAIAAgACAAIAAgACAAIAAgACAAIAAgACAAIAAgACAAIAAgACAAIAAgACAAIAAgACAAIAAgACAAIAAgACAAIAAgACAAIAAgACAAIAAgACAAIAAgACAASQBGACgAXwBwAGEAdAB0AGUAcgBuACAAPQAgAFIASQBHAEgAVAAoAFwAIgBfAF8AXwBfAF8AXwBfAF8AXwBfAF8AXwBfAF8AXwBXAF8AXwBcACIALAAgAF8AbABlAG4AKQAsAFwAbgAgACAAIAAgACAAIAAgACAAIAAgACAAIAAgACAAIAAgACAAIAAgACAAIAAgACAAIAAgACAAIAAgACAAIAAgACAAIAAgACAAIAAgACAAIAAgACAAIAAgACAAIAAgACAAIABIAFMAVABBAEMASwAoAFwAbgAgACAAIAAgACAAIAAgACAAIAAgACAAIAAgACAAIAAgACAAIAAgACAAIAAgACAAIAAgACAAIAAgACAAIAAgACAAIAAgACAAIAAgACAAIAAgACAAIAAgACAAIAAgACAAIAAgACAAIAAgAF8AcwBpAGcAbgAgACoAIABWAEEATABVAEUAKABMAEUARgBUACgAXwB1AG4AUwBpAGcAbgBlAGQALAAgAF8AbABlAG4AIAAtACAAMwApACkALABcAG4AIAAgACAAIAAgACAAIAAgACAAIAAgACAAIAAgACAAIAAgACAAIAAgACAAIAAgACAAIAAgACAAIAAgACAAIAAgACAAIAAgACAAIAAgACAAIAAgACAAIAAgACAAIAAgACAAIAAgACAAIABWAEEATABVAEUAKABSAEkARwBIAFQAKABfAHUAbgBTAGkAZwBuAGUAZAAsACAAMgApACkALABcAG4AIAAgACAAIAAgACAAIAAgACAAIAAgACAAIAAgACAAIAAgACAAIAAgACAAIAAgACAAIAAgACAAIAAgACAAIAAgACAAIAAgACAAIAAgACAAIAAgACAAIAAgACAAIAAgACAAIAAgACAAIABcACIAXAAiAFwAbgAgACAAIAAgACAAIAAgACAAIAAgACAAIAAgACAAIAAgACAAIAAgACAAIAAgACAAIAAgACAAIAAgACAAIAAgACAAIAAgACAAIAAgACAAIAAgACAAIAAgACAAIAAgACAAIAApACwAXABuACAAIAAgACAAIAAgACAAIAAgACAAIAAgACAAIAAgACAAIAAgACAAIAAgACAAIAAgACAAIAAgACAAIAAgACAAIAAgACAAIAAgACAAIAAgACAAIAAgACAAIAAgACAAIAAgAF8AdgBhAGwARQByAHI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LABcAG4AXABuACAAIAAgACAAIAAgACAAIAAgACAAIAAgACAAIAAgACAAIAAgACAAIAAgACAAIAAgACAAIAAgACAAZgBuAFQAcgB5AFAAYQByAHMAZQA4ACwAIABMAEEATQBCAEQAQQAoAFwAbgAgACAAIAAgACAAIAAgACAAIAAgACAAIAAgACAAIAAgACAAIAAgACAAIAAgACAAIAAgACAAIAAgACAAIAAgACAASQBGACgAXwBwAGEAdAB0AGUAcgBuACAAPQAgAFIASQBHAEgAVAAoAFwAIgBfAF8AXwBfAF8ALQBXAF8AXwBcACIALAAgAF8AbABlAG4AKQAsAFwAbgAgACAAIAAgACAAIAAgACAAIAAgACAAIAAgACAAIAAgACAAIAAgACAAIAAgACAAIAAgACAAIAAgACAAIAAgACAAIAAgACAAIABIAFMAVABBAEMASwAoAFwAbgAgACAAIAAgACAAIAAgACAAIAAgACAAIAAgACAAIAAgACAAIAAgACAAIAAgACAAIAAgACAAIAAgACAAIAAgACAAIAAgACAAIAAgACAAIAAgAF8AcwBpAGcAbgAgACoAIABWAEEATABVAEUAKABMAEUARgBUACgAXwB1AG4AUwBpAGcAbgBlAGQALAAgAF8AbABlAG4AIAAtACAANAApACkALABcAG4AIAAgACAAIAAgACAAIAAgACAAIAAgACAAIAAgACAAIAAgACAAIAAgACAAIAAgACAAIAAgACAAIAAgACAAIAAgACAAIAAgACAAIAAgACAAIABWAEEATABVAEUAKABSAEkARwBIAFQAKABfAHUAbgBTAGkAZwBuAGUAZAAsACAAMgApACkALABcAG4AIAAgACAAIAAgACAAIAAgACAAIAAgACAAIAAgACAAIAAgACAAIAAgACAAIAAgACAAIAAgACAAIAAgACAAIAAgACAAIAAgACAAIAAgACAAIABcACIAXAAiAFwAbgAgACAAIAAgACAAIAAgACAAIAAgACAAIAAgACAAIAAgACAAIAAgACAAIAAgACAAIAAgACAAIAAgACAAIAAgACAAIAAgACAAIAApACwAXABuACAAIAAgACAAIAAgACAAIAAgACAAIAAgACAAIAAgACAAIAAgACAAIAAgACAAIAAgACAAIAAgACAAIAAgACAAIAAgACAAIAAgAEkARgAoAF8AcABhAHQAdABlAHIAbgAgAD0AIABSAEkARwBIAFQAKABcACIAXwBfAF8AXwBfAFcAXwBfAF8AXAAiACwAIABfAGwAZQBuACkALABcAG4AIAAgACAAIAAgACAAIAAgACAAIAAgACAAIAAgACAAIAAgACAAIAAgACAAIAAgACAAIAAgACAAIAAgACAAIAAgACAAIAAgACAAIAAgACAAIABIAFMAVABBAEMASwAoAFwAbgAgACAAIAAgACAAIAAgACAAIAAgACAAIAAgACAAIAAgACAAIAAgACAAIAAgACAAIAAgACAAIAAgACAAIAAgACAAIAAgACAAIAAgACAAIAAgACAAIAAgACAAXwBzAGkAZwBuACAAKgAgAFYAQQBMAFUARQAoAEwARQBGAFQAKABfAHUAbgBTAGkAZwBuAGUAZAAsACAAXwBsAGUAbgAgAC0AIAA0ACkAKQAsAFwAbgAgACAAIAAgACAAIAAgACAAIAAgACAAIAAgACAAIAAgACAAIAAgACAAIAAgACAAIAAgACAAIAAgACAAIAAgACAAIAAgACAAIAAgACAAIAAgACAAIAAgACAAVgBBAEwAVQBFACgATQBJAEQAKABfAHUAbgBTAGkAZwBuAGUAZAAsACAAXwBsAGUAbgAgAC0AIAAyACwAIAAyACkAKQAsAFwAbgAgACAAIAAgACAAIAAgACAAIAAgACAAIAAgACAAIAAgACAAIAAgACAAIAAgACAAIAAgACAAIAAgACAAIAAgACAAIAAgACAAIAAgACAAIAAgACAAIAAgACAAVgBBAEwAVQBFACgAUgBJAEcASABUACgAXwB1AG4AUwBpAGcAbgBlAGQALAAgADEAKQApAFwAbgAgACAAIAAgACAAIAAgACAAIAAgACAAIAAgACAAIAAgACAAIAAgACAAIAAgACAAIAAgACAAIAAgACAAIAAgACAAIAAgACAAIAAgACAAIAAgACkALABcAG4AIAAgACAAIAAgACAAIAAgACAAIAAgACAAIAAgACAAIAAgACAAIAAgACAAIAAgACAAIAAgACAAIAAgACAAIAAgACAAIAAgACAAIAAgACAAIABJAEYAKABfAHAAYQB0AHQAZQByAG4AIAA9ACAAUgBJAEcASABUACgAXAAiAF8AXwBfAF8AXwBfAFcAXwBfAFwAIgAsACAAXwBsAGUAbgApACwAXABuACAAIAAgACAAIAAgACAAIAAgACAAIAAgACAAIAAgACAAIAAgACAAIAAgACAAIAAgACAAIAAgACAAIAAgACAAIAAgACAAIAAgACAAIAAgACAAIAAgACAAIABIAFMAVABBAEMASwAoAFwAbgAgACAAIAAgACAAIAAgACAAIAAgACAAIAAgACAAIAAgACAAIAAgACAAIAAgACAAIAAgACAAIAAgACAAIAAgACAAIAAgACAAIAAgACAAIAAgACAAIAAgACAAIAAgACAAIABfAHMAaQBnAG4AIAAqACAAVgBBAEwAVQBFACgATABFAEYAVAAoAF8AdQBuAFMAaQBnAG4AZQBkACwAIABfAGwAZQBuACAALQAgADMAKQApACwAXABuACAAIAAgACAAIAAgACAAIAAgACAAIAAgACAAIAAgACAAIAAgACAAIAAgACAAIAAgACAAIAAgACAAIAAgACAAIAAgACAAIAAgACAAIAAgACAAIAAgACAAIAAgACAAIAAgAFYAQQBMAFUARQAoAFIASQBHAEgAVAAoAF8AdQBuAFMAaQBnAG4AZQBkACwAIAAyACkAKQAsAFwAbgAgACAAIAAgACAAIAAgACAAIAAgACAAIAAgACAAIAAgACAAIAAgACAAIAAgACAAIAAgACAAIAAgACAAIAAgACAAIAAgACAAIAAgACAAIAAgACAAIAAgACAAIAAgACAAIABcACIAXAAiAFwAbgAgACAAIAAgACAAIAAgACAAIAAgACAAIAAgACAAIAAgACAAIAAgACAAIAAgACAAIAAgACAAIAAgACAAIAAgACAAIAAgACAAIAAgACAAIAAgACAAIAAgACAAKQAsAFwAbgAgACAAIAAgACAAIAAgACAAIAAgACAAIAAgACAAIAAgACAAIAAgACAAIAAgACAAIAAgACAAIAAgACAAIAAgACAAIAAgACAAIAAgACAAIAAgACAAIAAgACAAXwB2AGEAbABFAHIAcg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CwAXABuAFwAbgAgACAAIAAgACAAIAAgACAAIAAgACAAIAAgACAAIAAgACAAIAAgACAAIAAgACAAIAAgACAAIAAgAGYAbgBUAHIAeQBQAGEAcgBzAGUANwAsACAATABBAE0AQgBEAEEAKABcAG4AIAAgACAAIAAgACAAIAAgACAAIAAgACAAIAAgACAAIAAgACAAIAAgACAAIAAgACAAIAAgACAAIAAgACAAIAAgAEkARgAoAF8AcABhAHQAdABlAHIAbgAgAD0AIABcACIAXwBfAF8AXwBXAF8AXwBcACIALABcAG4AIAAgACAAIAAgACAAIAAgACAAIAAgACAAIAAgACAAIAAgACAAIAAgACAAIAAgACAAIAAgACAAIAAgACAAIAAgACAAIAAgACAASABTAFQAQQBDAEsAKABcAG4AIAAgACAAIAAgACAAIAAgACAAIAAgACAAIAAgACAAIAAgACAAIAAgACAAIAAgACAAIAAgACAAIAAgACAAIAAgACAAIAAgACAAIAAgACAAIABfAHMAaQBnAG4AIAAqACAAVgBBAEwAVQBFACgATABFAEYAVAAoAF8AdQBuAFMAaQBnAG4AZQBkACwAIABfAGwAZQBuACAALQAgADMAKQApACwAXABuACAAIAAgACAAIAAgACAAIAAgACAAIAAgACAAIAAgACAAIAAgACAAIAAgACAAIAAgACAAIAAgACAAIAAgACAAIAAgACAAIAAgACAAIAAgACAAVgBBAEwAVQBFACgAUgBJAEcASABUACgAXwB1AG4AUwBpAGcAbgBlAGQALAAgADIAKQApACwAXABuACAAIAAgACAAIAAgACAAIAAgACAAIAAgACAAIAAgACAAIAAgACAAIAAgACAAIAAgACAAIAAgACAAIAAgACAAIAAgACAAIAAgACAAIAAgACAAXAAiAFwAIgBcAG4AIAAgACAAIAAgACAAIAAgACAAIAAgACAAIAAgACAAIAAgACAAIAAgACAAIAAgACAAIAAgACAAIAAgACAAIAAgACAAIAAgACAAKQAsAFwAbgAgACAAIAAgACAAIAAgACAAIAAgACAAIAAgACAAIAAgACAAIAAgACAAIAAgACAAIAAgACAAIAAgACAAIAAgACAAIAAgACAAIABfAHYAYQBsAEUAcgByAFwAbgAgACAAIAAgACAAIAAgACAAIAAgACAAIAAgACAAIAAgACAAIAAgACAAIAAgACAAIAAgACAAIAAgACAAIAAgACAAKQBcAG4AIAAgACAAIAAgACAAIAAgACAAIAAgACAAIAAgACAAIAAgACAAIAAgACAAIAAgACAAIAAgACAAIAApACwAXABuAFwAbgAgACAAIAAgACAAIAAgACAAIAAgACAAIAAgACAAIAAgACAAIAAgACAAIAAgACAAIAAgACAAIAAgAGYAbgBUAHIAeQBQAGEAcgBzAGUANAAsACAATABBAE0AQgBEAEEAKABcAG4AIAAgACAAIAAgACAAIAAgACAAIAAgACAAIAAgACAAIAAgACAAIAAgACAAIAAgACAAIAAgACAAIAAgACAAIAAgAEkARgAoAF8AcABhAHQAdABlAHIAbgAgAD0AIABSAEkARwBIAFQAKABcACIAXwBfAF8AXwBfAFwAIgAsACAAXwBsAGUAbgApACwAXABuACAAIAAgACAAIAAgACAAIAAgACAAIAAgACAAIAAgACAAIAAgACAAIAAgACAAIAAgACAAIAAgACAAIAAgACAAIAAgACAAIAAgAEgAUwBUAEEAQwBLACgAXABuACAAIAAgACAAIAAgACAAIAAgACAAIAAgACAAIAAgACAAIAAgACAAIAAgACAAIAAgACAAIAAgACAAIAAgACAAIAAgACAAIAAgACAAIAAgACAAXwBzAGkAZwBuACAAKgAgAFYAQQBMAFUARQAoAF8AdQBuAFMAaQBnAG4AZQBkACkALABcAG4AIAAgACAAIAAgACAAIAAgACAAIAAgACAAIAAgACAAIAAgACAAIAAgACAAIAAgACAAIAAgACAAIAAgACAAIAAgACAAIAAgACAAIAAgACAAIABcACIAXAAiACwAXABuACAAIAAgACAAIAAgACAAIAAgACAAIAAgACAAIAAgACAAIAAgACAAIAAgACAAIAAgACAAIAAgACAAIAAgACAAIAAgACAAIAAgACAAIAAgACAAXAAiAFwAIgBcAG4AIAAgACAAIAAgACAAIAAgACAAIAAgACAAIAAgACAAIAAgACAAIAAgACAAIAAgACAAIAAgACAAIAAgACAAIAAgACAAIAAgACAAKQAsAFwAbgAgACAAIAAgACAAIAAgACAAIAAgACAAIAAgACAAIAAgACAAIAAgACAAIAAgACAAIAAgACAAIAAgACAAIAAgACAAIAAgACAAIABfAHYAYQBsAEUAcgByAFwAbgAgACAAIAAgACAAIAAgACAAIAAgACAAIAAgACAAIAAgACAAIAAgACAAIAAgACAAIAAgACAAIAAgACAAIAAgACAAKQBcAG4AIAAgACAAIAAgACAAIAAgACAAIAAgACAAIAAgACAAIAAgACAAIAAgACAAIAAgACAAIAAgACAAIAApACwAXABuACAAIAAgACAAIAAgACAAIAAgACAAIAAgACAAIAAgACAAIAAgACAAIAAgACAAIAAgACAAIAAgACAAXABuACAAIAAgACAAIAAgACAAIAAgACAAIAAgACAAIAAgACAAIAAgACAAIAAgACAAIAAgACAAIAAgACAAXwB0AHIAeQBQAGEAcgBzAGUALAAgAEkARgAoAF8AbABlAG4AIAA+AD0AIAAxADAALAAgAGYAbgBUAHIAeQBQAGEAcgBzAGUAMQAwACgAKQAsAFwAbgAgACAAIAAgACAAIAAgACAAIAAgACAAIAAgACAAIAAgACAAIAAgACAAIAAgACAAIAAgACAAIAAgACAAIAAgACAASQBGACgAXwBsAGUAbgAgAD4APQAgADgALAAgAGYAbgBUAHIAeQBQAGEAcgBzAGUAOAAoACkALABcAG4AIAAgACAAIAAgACAAIAAgACAAIAAgACAAIAAgACAAIAAgACAAIAAgACAAIAAgACAAIAAgACAAIAAgACAAIAAgACAAIAAgACAASQBGACgAXwBsAGUAbgAgAD0AIAA3ACwAIABmAG4AVAByAHkAUABhAHIAcwBlADcAKAApACwAXABuACAAIAAgACAAIAAgACAAIAAgACAAIAAgACAAIAAgACAAIAAgACAAIAAgACAAIAAgACAAIAAgACAAIAAgACAAIAAgACAAIAAgACAAIAAgACAASQBGACgAKABfAGwAZQBuACAAPQAgADUAKQAgACsAIAAoAF8AbABlAG4AIAA9ACAANAApACwAIABmAG4AVAByAHkAUABhAHIAcwBlADQAKAApACwAXABuACAAIAAgACAAIAAgACAAIAAgACAAIAAgACAAIAAgACAAIAAgACAAIAAgACAAIAAgACAAIAAgACAAIAAgACAAIAAgACAAIAAgACAAIAAgACAAIAAgACAAIABfAHYAYQBsAEUAcgBy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LABcAG4AIAAgACAAIAAgACAAIAAgACAAIAAgACAAIAAgACAAIAAgACAAIAAgACAAIAAgACAAIAAgACAAIABcAG4AIAAgACAAIAAgACAAIAAgACAAIAAgACAAIAAgACAAIAAgACAAIAAgACAAIAAgACAAIAAgACAAIABJAEYAKABJAFMARQBSAFIATwBSACgASQBOAEQARQBYACgAXwB0AHIAeQBQAGEAcgBzAGUALAAgADEALAAgADEAKQApACwAIABfAHQAcgB5AFAAYQByAHMAZQAsAFwAbgAgACAAIAAgACAAIAAgACAAIAAgACAAIAAgACAAIAAgACAAIAAgACAAIAAgACAAIAAgACAAIAAgACAAIAAgACAAQwBIAFIATwBOAE8ALgBWAEEATABJAEQAQQBUAEUAXwBJAFMATwBfAFcARQBFAEsAXwBEAEEAVABFACgAXwB0AHIAeQBQAGEAcgBzAGUALAAgAF8AagB1AGwAaQBhAG4AQwBhAGwAZQBuAGQAYQBy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GUAeABwAHIAZQBzAHMAaQBvAG4ALAAgAEYATgAuAE4AVQBMAEwASQBGAFkAKABJAE4ARABFAFgAKABFAHgAcAByAGUAcwBzAGkAbwBuACwAIAAsACAAMQApACkALABcAG4AIAAgACAAIAAgACAAIAAgAF8AcgBvAHcAQwBvAHUAbgB0ACwAIABSAE8AVwBTACgAXwBlAHgAcAByAGUAcwBzAGkAbwBu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FAAYQByAHMAZQBJAFMATwBXAGUAZQBrAEQAYQB0AGUAKABJAE4ARABFAFgAKABfAGUAeABwAHIAZQBzAHMAaQBvAG4ALAAgAF8AYwB1AHIAcgAsACAAKQApAFwAbgAgACAAIAAgACAAIAAgACAAIAAgACAAIAAgACAAIAAgACkAXABuACAAIAAgACAAIAAgACAAIAAgACAAIAAgACkAXABuACAAIAAgACAAIAAgACAAIAApACw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JAFMATwBfAFcARQBFAEsAXwBEAEEAVABFAFwAbgBcAG4AUgBlAHQAdQByAG4AcwAgAGEAIAB3AGUAZQBrACAAZABhAHQAZQAgAGEAcwAgAHQAZQB4AHQAIABpAG4AIABJAFMATwAgAGYAbwByAG0AYQB0AC4AXABuAFwAbgBBAHIAcgBhAHkAIABjAG8AbQBwAGEAdABpAGIAbABlADoAIABEAGEAdABlAF8AWQBXAEQAIABh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kAUwBPACAAZgBvAHIAbQBhAHQAdABlAGQAIAB3AGUAZQBrACAAZ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FcARAAgACAAIAAgACAAIAAgACAAIAB8ACAAYQByAHIAYQB5ACAAIAAgAEMAWwAxAC4ALgAzAF0AIAAgAHwAXABuACAAIAAgAFkAZQBhAHIAQwBFACAAIAAgACAAIAAgACAAIAB8ACAAaQBuAHQAZQBnAGUAcgAgACAAIAAgACAAIAAgACAAIAAgAHwAIABZAGUAYQByACAAaQBuACAAQwBvAG0AbQBvAG4AIABFAHIAYQAuACAATgBvAHQAZQAgAHQAaABhAHQAIAAxACAAQgBDACAAPQAgADAAIABDAEUALAAgADIAIABCAEMAIAA9ACAALQAxACAAQwBFAFwAbgAgACAAIABJAFMATwBXAGUAZQBrACAAIAAgACAAIAAgACAAfAAgAGkAbgB0AGUAZwBlAHIAIABbADEALgAuADUAMwBdACAAIAB8ACAASQBTAE8AIABkAGUAZgBpAG4AZQBkACAAdwBlAGUAawAgAG8AZgAgAHkAZQBhAHIALgBcAG4AIAAgACAAWwBXAGUAZQBrAGQAYQB5AF0AIAAgACAAIAAgAHwAIABkAGUAYwBpAG0AYQBsACAAWwAxAC4ALgA3ACkAIAAgACAAfAAgAFcAZQBlAGsAZABhAHkALgAgAEMAYQBuACAAYgBlACAAZQBtAHAAdAB5AC4AXABuAFsATwBwAHQAaQBvAG4AcwBdACAAIAAgACAAIAAgACAAIAB8ACAAdABlAHgAdAAgACAAIAAgACAAIAAgACAAIAAgACAAIAAgAHwAIABbAEIAXQBbACsAXQBcAG4AIAAgACAAIAAgACAAIAAgACAAIAAgACAAIAAgACAAIAAgAHwAIAAgACAAIAAgACAAIAAgACAAIAAgACAAIAAgACAAIAAgACAAfAAgACAAIABCACAAOgAgAEQAaQBzAHAAbABhAHkAIABpAG4AIABiAGEAcwBpAGMAIABJAFMATwAgAHMAdAB5AGwAZQAuAFwAbgAgACAAIAAgACAAIAAgACAAIAAgACAAIAAgACAAIAAgACAAfAAgACAAIAAgACAAIAAgACAAIAAgACAAIAAgACAAIAAgACAAIAB8ACAAIAAgACsAIAA6ACAARABpAHMAcABsAGEAeQAgAHAAbwBzAGkAdABpAHYAZQAgAHMAaQBnAG4AIABmAG8AcgAgAG4AbwBuAC0AbgBlAGcAYQB0AGkAdgBlACAAeQBlAGEAcgBzAC4AXABuAFsASgB1AGwAaQBhAG4AQwBhAGwAZQBuAGQAYQByAF0AIAB8ACAAcwB3AGkAdABjAGgAIAAgACAAIAAgACAAIAAgACAAIAAgAHwAIABDAGEAbABjAHUAbABhAHQAZQAgAGYAbwByACAAdABoAGUAIABKAHUAbABpAGEAbgAgAHAAcgBvAGwAZQBwAHQAaQBjACAAYwBhAGwAZQBuAGQAYQByAC4AIABEAGUAZgBhAHUAbAB0ACAAaQBzACAARwByAGUAZwBvAHIAaQBhAG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SQBTAE8AXwBXAEUARQBLAF8ARABBAFQARQAgAD0AIABMAEEATQBCAEQAQQAoAEQAYQB0AGUAXwBZAFcARAAsACAAWwBPAHAAdABpAG8AbgBzAF0ALAAgAFsASgB1AGwAaQBhAG4AQwBhAGwAZQBuAGQAYQByAF0ALABcAG4AIAAgACAAIABMAEUAVAAoAFwAbgAgACAAIAAgACAAIAAgACAAXwBvAHAAdABpAG8AbgBzACwAIABGAE4ALgBOAFUATABMAEkARgBZACgATwBwAHQAaQBvAG4AcwApACwAXABuACAAIAAgACAAIAAgACAAIABfAGoAdQBsAGkAYQBuAEMAYQBsAGUAbgBkAGEAcgAsACAARgBOAC4AQwBPAEUAUgBDAEUAKABKAHUAbABpAGEAbgBDAGEAbABlAG4AZABhAHIAKQAgADwAPgAgADAALABcAG4AIAAgACAAIAAgACAAIAAgAF8AYgBhAHMAaQBjACwAIABJAEYARQBSAFIATwBSACgAUwBFAEEAUgBDAEgAKABcACIAQgBcACIALAAgAF8AbwBwAHQAaQBvAG4AcwApACwAIAAwACkAIAA+ACAAMAAsAFwAbgAgACAAIAAgACAAIAAgACAAXwBhAGwAdwBhAHkAcwBTAGkAZwBuACwAIABJAEYARQBSAFIATwBSACgARgBJAE4ARAAoAFwAIgArAFwAIgAsACAAXwBvAHAAdABpAG8AbgBzACkALAAgADAAKQAgAD4AIAAwACwAIABcAG4AIAAgACAAIAAgACAAIAAgAF8AcwBlAHAAYQByAGEAdABvAHIALAAgAEkARgAoAF8AYgBhAHMAaQBjACwAIABcACIAXAAiACwAIABcACIALQBcACIAKQAsAFwAbgAgACAAIAAgACAAIAAgACAAXABuACAAIAAgACAAIAAgACAAIABmAG4ARgBvAHIAbQBhAHQASQBTAE8AVwBlAGUAawBEAGEAdABlACwAIABMAEEATQBCAEQAQQAoAF8AZABhAHQAZQBfAFkAVwBEACwAXABuACAAIAAgACAAIAAgACAAIAAgACAAIAAgAEkARgAoAEEAUgBSAEEAWQBTAC4ASQBTAF8ARQBNAFAAVABZACgAXwBkAGEAdABlAF8AWQBXAEQAKQAsACAAXAAiAFwAIgAsAFwAbgAgACAAIAAgACAAIAAgACAAIAAgACAAIAAgACAAIAAgAEwARQBUACgAXABuACAAIAAgACAAIAAgACAAIAAgACAAIAAgACAAIAAgACAAIAAgACAAIABfAHYAYQBsAGkAZABhAHQAZQBZAFcARAAsACAAQwBIAFIATwBOAE8ALgBWAEEATABJAEQAQQBUAEUAXwBJAFMATwBfAFcARQBFAEsAXwBEAEEAVABFACgAXwBkAGEAdABlAF8AWQBXAEQALAAgAF8AagB1AGwAaQBhAG4AQwBhAGwAZQBuAGQAYQByACkALABcAG4AIAAgACAAIAAgACAAIAAgACAAIAAgACAAIAAgACAAIAAgACAAIAAgAF8AZgBpAHIAcwB0AEUAcgByAG8AcgAsACAAQQBSAFIAQQBZAFMALgBIAF8ARQBSAFIATwBSACgAXwB2AGEAbABpAGQAYQB0AGUAWQBXAEQAKQAsAFwAbgAgACAAIAAgACAAIAAgACAAIAAgACAAIAAgACAAIAAgACAAIAAgACAASQBGACgASQBTAEUAUgBSAE8AUgAoAF8AZgBpAHIAcwB0AEUAcgByAG8AcgApACwAIABfAGYAaQByAHMAdABFAHIAcgBvAHIAIAAqACAAewAxAH0ALABcAG4AIAAgACAAIAAgACAAIAAgACAAIAAgACAAIAAgACAAIAAgACAAIAAgACAAIAAgACAATABFAFQAKABcAG4AIAAgACAAIAAgACAAIAAgACAAIAAgACAAIAAgACAAIAAgACAAIAAgACAAIAAgACAAIAAgACAAIABfAHMAWQBlAGEAcgAsACAAQwBIAFIATwBOAE8ALgBGAE8AUgBNAEEAVABfAEkAUwBPAF8AWQBFAEEAUgAoAEkATgBEAEUAWAAoAF8AdgBhAGwAaQBkAGEAdABlAFkAVwBEACwAIAAxACwAIAAxACkALAAgAF8AYQBsAHcAYQB5AHMAUwBpAGcAbgApACwAIABcAG4AIAAgACAAIAAgACAAIAAgACAAIAAgACAAIAAgACAAIAAgACAAIAAgACAAIAAgACAAIAAgACAAIABfAHMAVwBlAGUAawAsACAAVABFAFgAVAAoAEkATgBEAEUAWAAoAF8AdgBhAGwAaQBkAGEAdABlAFkAVwBEACwAIAAxACwAIAAyACkALAAgAFwAIgBXADAAMABcACIAKQAsAFwAbgAgACAAIAAgACAAIAAgACAAIAAgACAAIAAgACAAIAAgACAAIAAgACAAIAAgACAAIAAgACAAIAAgAEkARgAoAEkATgBEAEUAWAAoAF8AdgBhAGwAaQBkAGEAdABlAFkAVwBEACwAIAAxACwAIAAzACkAIAA9ACAAXAAiAFwAIgAsAFwAbgAgACAAIAAgACAAIAAgACAAIAAgACAAIAAgACAAIAAgACAAIAAgACAAIAAgACAAIAAgACAAIAAgACAAIAAgACAAQwBPAE4AQwBBAFQAKABfAHMAWQBlAGEAcgAsACAAXwBzAGUAcABhAHIAYQB0AG8AcgAsACAAXwBzAFcAZQBlAGsAKQAsAFwAbgAgACAAIAAgACAAIAAgACAAIAAgACAAIAAgACAAIAAgACAAIAAgACAAIAAgACAAIAAgACAAIAAgACAAIAAgACAATABFAFQAKABcAG4AIAAgACAAIAAgACAAIAAgACAAIAAgACAAIAAgACAAIAAgACAAIAAgACAAIAAgACAAIAAgACAAIAAgACAAIAAgACAAIAAgACAAXwBzAEQAYQB5ACwAIABUAEUAWABUACgASQBOAEQARQBYACgAXwB2AGEAbABpAGQAYQB0AGUAWQBXAEQALAAgADEALAAgADMAKQAsACAAXAAiADAAXAAiACkALABcAG4AIAAgACAAIAAgACAAIAAgACAAIAAgACAAIAAgACAAIAAgACAAIAAgACAAIAAgACAAIAAgACAAIAAgACAAIAAgACAAIAAgACAAQwBPAE4AQwBBAFQAKABfAHMAWQBlAGEAcgAsACAAXwBzAGUAcABhAHIAYQB0AG8AcgAsACAAXwBzAFcAZQBlAGsALAAgAF8AcwBlAHAAYQByAGEAdABvAHIALAAgAF8AcwBEAGEAeQ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ZABhAHQAZQBfAFkAVwBEACwAIABGAE4ALgBOAFUATABMAEkARgBZACgARABhAHQAZQBfAFkAVwBEACkALABcAG4AIAAgACAAIAAgACAAIAAgAEIAWQBSAE8AVwAoAF8AZABhAHQAZQBfAFkAVwBEACwAXABuACAAIAAgACAAIAAgACAAIAAgACAAIAAgAEwAQQBNAEIARABBACgAXwByAG8AdwAsAFwAbgAgACAAIAAgACAAIAAgACAAIAAgACAAIAAgACAAIAAgAGYAbgBGAG8AcgBtAGEAdABJAFMATwBXAGUAZQBrAEQAYQB0AGUAKABfAHIAbwB3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OAF8ARABBAFkAUwBfAFQATwBfAFcARQBFAEsARABBAFkAXABuAFwAbgBSAGUAdAB1AHIAbgBzACAAdABoAGUAIABkAGEAeQBzACAAYgBlAHQAdwBlAGUAbgAgAGEAIABnAGkAdgBlAG4AIABNAG8AZABpAGYAaQBlAGQAIABKAHUAbABpAGEAbgAgAEQAYQB5ACAATgB1AG0AYgBlAHIAIAAoAE0ASgBEAE4AKQAgAGEAbgBkACAAdABoAGUAIABuAGUAeAB0ACAAcwBwAGUAYwBpAGYAaQBlAGQAIAB3AGUAZQBrAGQAYQB5AC4AXABuAE8AcAB0AGkAbwBuAGEAbABsAHkAIABjAGEAbgAgAHQAYQBrAGUAIABhACAAbgB1AG0AYgBlAHIAIABvAGYAIAB3AGUAZQBrAHMAIABhAG4AZAAgAHMAZQB0ACAAdABvACAAZQB4AGMAbAB1AGQAZQAgAHQAaABlACAAcgBlAGYAZQByAGUAbgBjAGUAIABkAGEAdABlAC4AXABuAFwAbgBBAHIAcgBhAHkAIABjAG8AbQBwAGEAdABpAGIAbABlADoAIABNAEoARABOACwAIABXAGUAZQBrAGQAYQB5ACwAIABXAGUAZQBrAHMALAAgAEUAeABjAGwAdQBzAGkAdgBlACAAYQBzACAAYwBvAGwAdQBtAG4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EAGEAeQBzACAAZABpAGYAZgBlAHIAZQBuAGM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4AIAAgACAAIAAgACAAIAAgAHwAIABpAG4AdABlAGcAZQByACAAfAAgAE0AbwBkAGkAZgBpAGUAZAAgAEoAdQBsAGkAYQBuACAARABhAHkAIABOAHUAbQBiAGUAcgAuACAASQBmACAAYQAgAGQAZQBjAGkAbQBhAGwAIABNAEoARABhAHQAZQAgAHAAcgBvAHYAaQBkAGUAZAAsACAAdwBpAGwAbAAgAHQAcgB1AG4AYwBhAHQAZQAgAHQAbwAgAE0ASgBEAE4ALgBcAG4AVwBlAGUAawBkAGEAeQAgACAAIAAgACAAfAAgAGkAbgB0AGUAZwBlAHIAIAB8ACAASQBTAE8AIABkAGEAeQAgAG8AZgAgAHcAZQBlAGsALgBcAG4AIAAgACAAIAAgACAAIAAgACAAIAAgACAAfAAgAFsAMQAuAC4ANwBdACAAIAB8AFwAbgBbAFcAZQBlAGsAcwBdACAAIAAgACAAIAB8ACAAaQBuAHQAZQBnAGUAcgAgAHwAIAAgACAAMAAgADoAIAB0AGgAaQBzACAAdwBlAGUAawAgACgAZABlAGYAYQB1AGwAdAApAFwAbgAgACAAIAAgACAAIAAgACAAIAAgACAAIAB8ACAAIAAgACAAIAAgACAAIAAgAHwAIAAgAC0AMQAgADoAIABsAGEAcwB0ACAAdwBlAGUAawBcAG4AIAAgACAAIAAgACAAIAAgACAAIAAgACAAfAAgACAAIAAgACAAIAAgACAAIAB8ACAAIAAtAG0AIAA6ACAAdwBlAGUAawBzACAAYgBhAGMAawBcAG4AIAAgACAAIAAgACAAIAAgACAAIAAgACAAfAAgACAAIAAgACAAIAAgACAAIAB8ACAAIAAgAG4AIAA6ACAAdwBlAGUAawBzACAAZgBvAHIAdwBhAHIAZABcAG4AWwBFAHgAYwBsAHUAcwBpAHYAZQBdACAAfAAgAHMAdwBpAHQAYwBoACAAIAB8ACAARQB4AGMAbAB1AGQAZQAgAHQAaABlACAAcgBlAGYAZQByAGUAbgBjAGUAIABkAGEAdABl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OAF8ARABBAFkAUwBfAFQATwBfAFcARQBFAEsARABBAFkAKAA2ADAAMwAxADcALAAgADcAKQBcAG4AUgBlAHQAdQByAG4AcwA6ACAAMABcAG4AMgAwADIANAAtADAAMQAtADAANwAgAGkAcwAgAGEAIABTAHUAbgBkAGEAeQAsACAAMAAgAGQAYQB5AHMAIABkAGkAZgBmAGUAcgBlAG4AYwBlAC4AXABuAFwAbgBNAEoARABOAF8ARABBAFkAUwBfAFQATwBfAFcARQBFAEsARABBAFkAKAA2ADAAMwAxADcALAAgADcALAAgACwAIABUAFIAVQBFACkAXABuAFIAZQB0AHUAcgBuAHMAOgAgADcAXABuADIAMAAyADQALQAwADEALQAwADcAIABpAHMAIABhACAAUwB1AG4AZABhAHkALAAgADcAIABkAGEAeQBzACAAZABpAGYAZgBlAHIAZQBuAGMAZQAgAHQAbwAgAG4AZQB4AHQAIABTAHUAbgBkAGEAeQAuAFwAbgBcAG4ATQBKAEQATgBfAEQAQQBZAFMAXwBUAE8AXwBXAEUARQBLAEQAQQBZACgANgAwADMAMQA2ACwAIAA3ACwAIAAtADEAKQBcAG4AUgBlAHQAdQByAG4AcwA6ACAALQA2AFwAbgAyADAAMgA0AC0AMAAxAC0AMAA2ACAAaQBzACAAYQAgAFMAYQB0AHUAcgBkAGEAeQAsACAALQA2ACAAZABhAHkAcwAgAGQAaQBmAGYAZQByAGUAbgBjAGUAIAB0AG8AIABwAHIAZQB2AGkAbwB1AHMAIABTAHUAbgBkAGEAeQAuAFwAbgBcAG4ATQBKAEQATgBfAEQAQQBZAFMAXwBUAE8AXwBXAEUARQBLAEQAQQBZACgANgAwADMAMQA5ACwAIAA3ACwAIAAxACkAXABuAFIAZQB0AHUAcgBuAHMAOgAgADEAMgBcAG4AMgAwADIANAAtADAAMQAtADAAOQAgAGkAcwAgAGEAIABUAHUAZQBzAGQAYQB5ACwAIAAxADIAIABkAGEAeQBzACAAZABpAGYAZgBlAHIAZQBuAGMAZQAgAHQAbwAgAFMAdQBuAGQAYQB5AC0AdwBlAGUAaw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oARABOAF8ARABBAFkAUwBfAFQATwBfAFcARQBFAEsARABBAFkAIAA9ACAATABBAE0AQgBEAEEAKABNAEoARABOACwAIABXAGUAZQBrAGQAYQB5ACwAIABbAFcAZQBlAGsAcwBdACwAIABbAEUAeABjAGwAdQBzAGkAdgBlAF0ALABcAG4AIAAgACAAIABMAEUAVAAoAFwAbgAgACAAIAAgACAAIAAgACAAXwBNAEoARABOACwAIABDAEgATwBPAFMARQBDAE8ATABTACgARgBOAC4ATgBVAEwATABJAEYAWQAoAE0ASgBEAE4AKQAsACAAMQApACwAXABuACAAIAAgACAAIAAgACAAIABfAHcAZQBlAGsARABhAHkALAAgAEkATgBUACgAQwBIAE8ATwBTAEUAQwBPAEwAUwAoAEYATgAuAE4AVQBMAEwASQBGAFkAKABXAGUAZQBrAGQAYQB5ACkALAAgADEAKQApACwAXABuACAAIAAgACAAIAAgACAAIABfAHcAZQBlAGsAcwAsACAASQBOAFQAKABDAEgATwBPAFMARQBDAE8ATABTACgARgBOAC4AQwBPAEUAUgBDAEUAKABXAGUAZQBrAHMAKQAsACAAMQApACkALABcAG4AIAAgACAAIAAgACAAIAAgAF8AZQB4AGMAbAB1AHMAaQB2AGUALAAgAEMASABPAE8AUwBFAEMATwBMAFMAKABGAE4ALgBDAE8ARQBSAEMARQAoAEUAeABjAGwAdQBzAGkAdgBlACkALAAgADEAKQAsAFwAbgAgACAAIAAgACAAIAAgACAAXABuACAAIAAgACAAIAAgACAAIABfAHIAbwB3AEMAbwB1AG4AdAAsACAAUgBPAFcAUwAoAF8ATQBKAEQATgApACwAXABuACAAIAAgACAAIAAgACAAIABfAHIAbwB3AHMAVwBEACwAIABSAE8AVwBTACgAXwB3AGUAZQBrAGQAYQB5ACkALABcAG4AIAAgACAAIAAgACAAIAAgAF8AcgBvAHcAcwBXAGUAZQBrAHMALAAgAFIATwBXAFMAKABfAHcAZQBlAGsAcwApACwAXABuACAAIAAgACAAIAAgACAAIABfAHIAbwB3AHMARQB4AGMAbAAsACAAUgBPAFcAUwAoAF8AZQB4AGMAbAB1AHMAaQB2AGUAKQAsAFwAbgAgACAAIAAgACAAIAAgACAAXABuACAAIAAgACAAIAAgACAAIABfAGUAbgB1AG0ARQByAHIALAAgAEkARgAoACgAXwByAG8AdwBzAFcARAAgADwAIABfAHIAbwB3AEMAbwB1AG4AdAApACAAKgAgACgAXwByAG8AdwBzAFcARAAgAD4AIAAxACkALAAgAFQAUgBVAEUALABcAG4AIAAgACAAIAAgACAAIAAgACAAIAAgACAASQBGACgAKABfAHIAbwB3AHMAVwBlAGUAawBzACAAPAAgAF8AcgBvAHcAQwBvAHUAbgB0ACkAIAAqACAAKABfAHIAbwB3AHMAVwBlAGUAawBzACAAPgAgADEAKQAsACAAVABSAFUARQAsAFwAbgAgACAAIAAgACAAIAAgACAAIAAgACAAIAAgACAAIAAgAEkARgAoACgAXwByAG8AdwBzAEUAeABjAGwAIAA8ACAAXwByAG8AdwBDAG8AdQBuAHQAKQAgACoAIAAoAF8AcgBvAHcAcwBFAHgAYwBsACAAPgAgADEAKQAsACAAVABSAFUARQAsACAARgBBAEwAUwBFACkAXABuACAAIAAgACAAIAAgACAAIAAgACAAIAAgACkAXABuACAAIAAgACAAIAAgACAAIAApACwAXABuAFwAbgAgACAAIAAgACAAIAAgACAASQBGACgAXwBlAG4AdQBtAEUAcgByACwAIAB7ACMAQwBBAEwAQwAhAH0ALABcAG4AIAAgACAAIAAgACAAIAAgACAAIAAgACAATABFAFQAKABcAG4AIAAgACAAIAAgACAAIAAgACAAIAAgACAAIAAgACAAIABfAGUAbgB1AG0AVwBEACwAIABJAEYAKABfAHIAbwB3AHMAVwBEACAAPQAgAF8AcgBvAHcAQwBvAHUAbgB0ACwAIABfAHcAZQBlAGsARABhAHkALAAgAFMARQBRAFUARQBOAEMARQAoAF8AcgBvAHcAQwBvAHUAbgB0ACwALAAgADEALAAgADAAKQAgACoAIABfAHcAZQBlAGsARABhAHkAKQAsAFwAbgAgACAAIAAgACAAIAAgACAAIAAgACAAIAAgACAAIAAgAF8AZQBuAHUAbQBXAGUAZQBrAHMALAAgAEkARgAoAF8AcgBvAHcAcwBXAGUAZQBrAHMAIAA9ACAAXwByAG8AdwBDAG8AdQBuAHQALAAgAF8AdwBlAGUAawBzACwAIABTAEUAUQBVAEUATgBDAEUAKABfAHIAbwB3AEMAbwB1AG4AdAAsACwAIAAxACwAIAAwACkAIAAqACAAXwB3AGUAZQBrAHMAKQAsAFwAbgAgACAAIAAgACAAIAAgACAAIAAgACAAIAAgACAAIAAgAF8AZQBuAHUAbQBFAHgAYwBsACwAIABJAEYAKABfAHIAbwB3AHMARQB4AGMAbAAgAD0AIABfAHIAbwB3AEMAbwB1AG4AdAAsACAAXwBlAHgAYwBsAHUAcwBpAHYAZQAsACAAUwBFAFEAVQBFAE4AQwBFACgAXwByAG8AdwBDAG8AdQBuAHQALAAsACAAMQAsACAAMAApACAAKgAgAF8AZQB4AGMAbAB1AHMAaQB2AGUAKQAsAFwAbgAgACAAIAAgACAAIAAgACAAIAAgACAAIAAgACAAIAAgAEIAWQBSAE8AVwAoAFMARQBRAFUARQBOAEMARQAoAF8AcgBvAHcAQwBvAHUAbgB0ACkALABcAG4AIAAgACAAIAAgACAAIAAgACAAIAAgACAAIAAgACAAIAAgACAAIAAgAEwAQQBNAEIARABBACgAXwBpAGQAeAAsAFwAbgAgACAAIAAgACAAIAAgACAAIAAgACAAIAAgACAAIAAgACAAIAAgACAAIAAgACAAIABfAE0ASgBEAE4AXwBEAEEAWQBTAF8AVABPAF8AVwBFAEUASwBEAEEAWQAoAEMASABPAE8AUwBFAFIATwBXAFMAKABfAE0ASgBEAE4ALAAgAF8AaQBkAHgAKQAsACAAQwBIAE8ATwBTAEUAUgBPAFcAUwAoAF8AZQBuAHUAbQBXAEQALAAgAF8AaQBkAHgAKQAsACAAQwBIAE8ATwBTAEUAUgBPAFcAUwAoAF8AZQBuAHUAbQBXAGUAZQBrAHMALAAgAF8AaQBkAHgAKQAsACAAQwBIAE8ATwBTAEUAUgBPAFcAUwAoAF8AZQBuAHUAbQBFAHgAYwBsACwAIABfAGkAZAB4ACkAKQBcAG4AIAAgACAAIAAgACAAIAAgACAAIAAgACAAIAAgACAAIAAgACAAIAAgACkAXABuACAAIAAgACAAIAAgACAAIAAgACAAIAAgACAAIAAgACAAKQBcAG4AIAAgACAAIAAgACAAIAAgACAAIAAgACAAKQBcAG4AIAAgACAAIAAgACAAIAAgACkAXABuACAAIAAgACAAKQBcAG4AKQA7AFwAbgBcAG4AXwBNAEoARABOAF8ARABBAFkAUwBfAFQATwBfAFcARQBFAEsARABBAFkAIAA9ACAATABBAE0AQgBEAEEAKABNAEoARABOACwAIABXAGUAZQBrAGQAYQB5ACwAIABXAGUAZQBrAHMALAAgAEUAeABjAGwAdQBzAGkAdgBlACwAXABuACAAIAAgACAASQBGACgASQBTAEUAUgBSAE8AUgAoAE0ASgBEAE4AKQAsACAATQBKAEQATgAgACoAIAB7ADEAfQAsAFwAbgAgACAAIAAgACAAIAAgACAASQBGACgATQBKAEQATgAgAD0AIABcACIAXAAiACwAIABcACIAXAAiACwAXABuACAAIAAgACAAIAAgACAAIAAgACAAIAAgAEkARgAoAE4ATwBUACgASQBTAE4AVQBNAEIARQBSACgATQBKAEQATgApACkALAAgAHsAIwBWAEEATABVAEUAIQB9ACwAXABuACAAIAAgACAAIAAgACAAIAAgACAAIAAgACAAIAAgACAATABFAFQAKABcAG4AIAAgACAAIAAgACAAIAAgACAAIAAgACAAIAAgACAAIAAgACAAIAAgAF8ATQBKAEQATgAsACAASQBOAFQAKABNAEoARABOACkALABcAG4AIAAgACAAIAAgACAAIAAgACAAIAAgACAAIAAgACAAIAAgACAAIAAgAF8AdABoAGkAcwBEAG8AVwAsACAAQwBIAFIATwBOAE8ALgBNAEoARABOAF8AVABPAF8AVwBFAEUASwBEAEEAWQAoAF8ATQBKAEQATgApACwAXABuACAAIAAgACAAIAAgACAAIAAgACAAIAAgACAAIAAgACAAIAAgACAAIABfAGIAYQBjAGsAdwBhAHIAZABzACwAIABOACgAVwBlAGUAawBzACAAPAAgADAAKQAsAFwAbgAgACAAIAAgACAAIAAgACAAIAAgACAAIAAgACAAIAAgACAAIAAgACAAXwB3AGUAZQBrAE8AZgBmAHMAZQB0ACwAIABXAGUAZQBrAHMAIAArACAAXwBiAGEAYwBrAHcAYQByAGQAcwAsAFwAbgAgACAAIAAgACAAIAAgACAAIAAgACAAIAAgACAAIAAgACAAIAAgACAAXwBzAGkAZwBuACwAIABJAEYAKABfAGIAYQBjAGsAdwBhAHIAZABzACwAIAAtADEALAAgADEAKQAsAFwAbgAgACAAIAAgACAAIAAgACAAIAAgACAAIAAgACAAIAAgACAAIAAgACAAXwBlAHgAYwBsAHUAcwBpAHYAZQAsACAATgAoAEUAeABjAGwAdQBzAGkAdgBlACAAPAA+ACAAMAApACwAXABuACAAIAAgACAAIAAgACAAIAAgACAAIAAgACAAIAAgACAAIAAgACAAIABfAGQAYQB5AEQAZQBsAHQAYQAsACAAKABfAHMAaQBnAG4AIAAqACAAKABXAGUAZQBrAGQAYQB5ACAALQAgAF8AdABoAGkAcwBEAG8AVwApACkAIAAtACAAXwBlAHgAYwBsAHUAcwBpAHYAZQAsAFwAbgAgACAAIAAgACAAIAAgACAAIAAgACAAIAAgACAAIAAgACAAIAAgACAAXwBkAGEAeQBPAGYAZgBzAGUAdAAsACAAXwBzAGkAZwBuACAAKgAgACgATQBPAEQAKABfAGQAYQB5AEQAZQBsAHQAYQAsACAANwApACAAKwAgAF8AZQB4AGMAbAB1AHMAaQB2AGUAKQAsAFwAbgAgACAAIAAgACAAIAAgACAAIAAgACAAIAAgACAAIAAgACAAIAAgACAAXwBkAGEAeQBPAGYAZgBzAGUAdAAgACsAIAAoAF8AdwBlAGUAawBPAGYAZgBzAGUAdAAgACoAIAA3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4AXwBBAEQASgBBAEMARQBOAFQAXwBXAEUARQBLAEQAQQBZAFwAbgBcAG4AUgBlAHQAdQByAG4AcwAgAGEAIABNAG8AZABpAGYAaQBlAGQAIABKAHUAbABpAGEAbgAgAEQAYQB5ACAATgB1AG0AYgBlAHIAIAAoAE0ASgBEAE4AKQAgAGYAbwByACAAYQAgAGQAYQB5ACAAbwBmACAAdwBlAGUAawAgAGIAZQBmAG8AcgBlACAAbwByACAAYQBmAHQAZQByACAAdABoAGUAIABnAGkAdgBlAG4AIABNAEoARABOACAAZgBvAHIAIAB0AGgAZQAgAHMAcABlAGMAaQBmAGkAZQBkACAAYwBhAGwAZQBuAGQAYQByAC4AXABuAFwAbgBBAHIAcgBhAHkAIABjAG8AbQBwAGEAdABpAGIAbABlADoAIABNAEoARABOACwAIABXAGUAZQBrAGQAYQB5ACwAIABXAGUAZQBrAHMALAAgAEUAeABjAGwAdQBzAGkAdgBlACAAYQBzACAAYwBvAGwAdQBtAG4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NAG8AZABpAGYAaQBlAGQAIABKAHUAbABpAGEAbgAgAEQAYQB5ACAATgB1AG0AYgBl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OACAAIAAgACAAIAAgACAAIAB8ACAAaQBuAHQAZQBnAGUAcgAgAHwAIABNAG8AZABpAGYAaQBlAGQAIABKAHUAbABpAGEAbgAgAEQAYQB5ACAATgB1AG0AYgBlAHIALgAgAEkAZgAgAGEAIABkAGUAYwBpAG0AYQBsACAATQBKAEQAYQB0AGUAIABwAHIAbwB2AGkAZABlAGQALAAgAHcAaQBsAGwAIAB0AHIAdQBuAGMAYQB0AGUAIAB0AG8AIABNAEoARABOAC4AXABuAFcAZQBlAGsAZABhAHkAIAAgACAAIAAgAHwAIABpAG4AdABlAGcAZQByACAAfAAgAEkAUwBPACAAZABhAHkAIABvAGYAIAB3AGUAZQBrAC4AXABuACAAIAAgACAAIAAgACAAIAAgACAAIAAgAHwAIABbADEALgAuADcAXQAgACAAfABcAG4AWwBXAGUAZQBrAHMAXQAgACAAIAAgACAAfAAgAGkAbgB0AGUAZwBlAHIAIAB8ACAAIAAgADAAIAA6ACAAdABoAGkAcwAgAHcAZQBlAGsAXABuACAAIAAgACAAIAAgACAAIAAgACAAIAAgAHwAIAAgACAAIAAgACAAIAAgACAAfAAgACAALQAxACAAOgAgAGwAYQBzAHQAIAB3AGUAZQBrAFwAbgAgACAAIAAgACAAIAAgACAAIAAgACAAIAB8ACAAIAAgACAAIAAgACAAIAAgAHwAIAAgAC0AbQAgADoAIAB3AGUAZQBrAHMAIABiAGEAYwBrAFwAbgAgACAAIAAgACAAIAAgACAAIAAgACAAIAB8ACAAIAAgACAAIAAgACAAIAAgAHwAIAAgACAAbgAgADoAIAB3AGUAZQBrAHMAIABmAG8AcgB3AGEAcgBkAFwAbgBbAEUAeABjAGwAdQBzAGkAdgBlAF0AIAB8ACAAcwB3AGkAdABjAGgAIAAgAHwAIABFAHgAYwBsAHUAZABlACAAdABoAGUAIAByAGUAZgBlAHIAZQBuAGMAZQAgAGQAYQB0AG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SgBEAE4AXwBBAEQASgBBAEMARQBOAFQAXwBXAEUARQBLAEQAQQBZACAAPQAgAEwAQQBNAEIARABBACgATQBKAEQATgAsACAAVwBlAGUAawBkAGEAeQAsACAAWwBXAGUAZQBrAHMAXQAsACAAWwBFAHgAYwBsAHUAcwBpAHYAZQBdACwAXABuACAAIAAgACAATABFAFQAKABcAG4AIAAgACAAIAAgACAAIAAgAF8AZABhAHkAcwAsACAAQwBIAFIATwBOAE8ALgBNAEoARABOAF8ARABBAFkAUwBfAFQATwBfAFcARQBFAEsARABBAFkAKABNAEoARABOACwAIABXAGUAZQBrAGQAYQB5ACwAIABXAGUAZQBrAHMALAAgAEUAeABjAGwAdQBzAGkAdgBlACkALABcAG4AIAAgACAAIAAgACAAIAAgAEkARgAoAE4ATwBUACgASQBTAE4AVQBNAEIARQBSACgAXwBkAGEAeQBzACkAKQAsACAAXwBkAGEAeQBzACwAXABuACAAIAAgACAAIAAgACAAIAAgACAAIAAgAEkATgBUACgATQBKAEQATgApACAAKwAgAF8AZABhAHkAcw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cARQBFAEsARABBAFkAXwBPAEYAXwBNAE8ATgBUAEgAXwBUAE8AXwBNAEoARABBAFQARQBcAG4AXABuAFIAZQB0AHUAcgBuAHMAIABhACAATQBvAGQAaQBmAGkAZQBkACAASgB1AGwAaQBhAG4AIABEAGEAdABlACAAKABNAEoARABBAFQARQApACAAZgBvAHIAIABhACAAZwBpAHYAZQBuACAAdwBlAGUAawAgAG8AZgAgAGEAIABtAG8AbgB0AGgAIABhAG4AZAAgAGQAYQB5ACAAbwBmACAAdwBlAGUAawAgAGYAbwByACAAdABoAGUAIABzAHAAZQBjAGkAZgBpAGUAZAAgAGMAYQBsAGUAbgBkAGEAcgAuAFwAbgBcAG4AQQByAHIAYQB5ACAAYwBvAG0AcABhAHQAaQBiAGwAZQA6ACAATgBv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0AbwBkAGkAZgBpAGUAZAAgAEoAdQBsAGkAYQBuACA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CAAIAAgACAAIAAgACAAIAB8ACAAWQBlAGEAcgAgAGkAbgAgAEMAbwBtAG0AbwBuACAARQByAGEALgAgAE4AbwB0AGUAIAB0AGgAYQB0ACAAMQAgAEIAQwAgAD0AIAAwACAAQwBFACwAIAAyACAAQgBDACAAPQAgAC0AMQAgAEMARQAuAFwAbgBNAG8AbgB0AGgAIAAgACAAIAAgACAAIAAgACAAIAAgACAAfAAgAGkAbgB0AGUAZwBlAHIAIABbADEALgAuADEAMgBdACAAfAAgAE0AbwBuAHQAaABcAG4AVwBlAGUAawAgACAAIAAgACAAIAAgACAAIAAgACAAIAAgAHwAIABpAG4AdABlAGcAZQByACAAWwAtADQALgAuADUAXQAgAHwAIABXAGUAZQBrACAAcgBlAGwAYQB0AGkAdgBlACAAdABvACAAbQBvAG4AdABoAC4AIAAwACAAZgBvAHIAIAB3AGUAZQBrACAAcAByAGUAYwBlAGQAaQBuAGcAIAB0AGgAZQAgAHMAdABhAHIAdAAgAG8AZgAgAG0AbwBuAHQAaAAuAFwAbgAgACAAIAAgACAAIAAgACAAIAAgACAAIAAgACAAIAAgACAAfAAgACAAIAAgACAAIAAgACAAIAAgACAAIAAgACAAIAAgACAAfAAgAE4AZQBnAGEAdABpAHYAZQAgAHYAYQBsAHUAZQBzACAAcgBlAGYAZQByAGUAbgBjAGUAIABmAHIAbwBtACAAZQBuAGQAIABvAGYAIABtAG8AbgB0AGgAIABiAGEAYwBrAC4AXABuAFcAZQBlAGsAZABhAHkAIAAgACAAIAAgACAAIAAgACAAIAB8ACAAZABlAGMAaQBtAGEAbAAgAFsAMQAuAC4AOAApACAAIAB8ACAASQBTAE8AIABkAGEAeQAgAG8AZgAgAHcAZQBlAGsALgAgAEkAZgAgAGQAZQBjAGkAbQBhAGwAIAB2AGEAbAB1AGUAIABnAGkAdgBlAG4AIAB3AGkAbABsACAAdAByAGEAbgBzAGYAZQByACAAdABvACAAVABpAG0AZQBPAGYARABhAHkAIABpAGYAIABpAHQAIABpAHMAIABlAG0AcAB0AHkALgBcAG4AWwBUAGkAbQBlAE8AZgBEAGEAeQBdACAAIAAgACAAIAAgAHwAIABkAGUAYwBpAG0AYQBsACAAWwAwAC4ALgAxACkAIAAgAHwAIABUAGkAbQBlACAAbwBmACAAZABhAHkALgAgAE8AcAB0AGkAbwBuAGEAbAAsACAAZgByAGEAYwB0AGkAbwBuAGEAbAAgAHYAYQBsAHUAZQAgAG8AZgAgAHcAZQBlAGsAZABhAHkAIABpAGYAIABlAG0AcAB0AHkALg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IAAgACAAIA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XAEUARQBLAEQAQQBZAF8ATwBGAF8ATQBPAE4AVABIAF8AVABPAF8ATQBKAEQAQQBUAEUAKAB7ADIAMAAyADMALAAgADYALAAgADAALAAgADcAfQApAFwAbgBSAGUAdAB1AHIAbgBzADoAIABNAEoARABhAHQAZQAgADYAMAAxADIAMAAuADAAIAAoADIANQAvADAANgAvADIAMAAyADMAKQAgAGkAZQAuACAAdABoAGUAIABsAGEAcwB0ACAAUwB1AG4AZABhAHkAIABvAGYAIABKAHUAbgBlACAAMgAwADIAMwBcAG4AXABuAFcARQBFAEsARABBAFkAXwBPAEYAXwBNAE8ATgBUAEgAXwBUAE8AXwBNAEoARABBAFQARQAoAHsAMgAwADIAMwAsACAAMQAsACAAMgAsACAAMgAsACAAMAAuADUAfQApAFwAbgBSAGUAdAB1AHIAbgBzADoAIABNAEoARABhAHQAZQAgADUAOQA5ADUANAAuADUAIAAoADEAMAAvADAAMQAvADIAMAAyADMAKQAgAGkAZQAuACAAbQBpAGQAZABhAHkAIABvAGYAIAB0AGgAZQAgAHMAZQBjAG8AbgBkACAAVAB1AGUAcwBkAGEAeQAgAG8AZgAgAEoAYQBuAHUAYQByAHkAIAAyADAAMgA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XAEUARQBLAEQAQQBZAF8ATwBGAF8ATQBPAE4AVABIAF8AVABPAF8ATQBKAEQAQQBUAEUAIAA9ACAATABBAE0AQgBEAEEAKABZAGUAYQByAEMARQAsACAATQBvAG4AdABoACwAIABXAGUAZQBrACwAIABXAGUAZQBrAGQAYQB5ACwAIABbAFQAaQBtAGUATwBmAEQAYQB5AF0ALAAgAFsASgB1AGwAaQBhAG4AQwBhAGwAZQBuAGQAYQByAF0ALABcAG4AIAAgACAAIABJAEYAKABBAFIAUgBBAFkAUwAuAEkAUwBfAEEAUgBSAEEAWQAoAFkAZQBhAHIAQwBFACkALAAgAHsAIwBDAEEATABDACEAfQAsAFwAbgAgACAAIAAgACAAIAAgACAASQBGACgATgBPAFQAKABJAFMATgBVAE0AQgBFAFIAKABZAGUAYQByAEMARQApACkALAAgAHsAIwBWAEEATABVAEUAIQB9ACwAXABuACAAIAAgACAAIAAgACAAIAAgACAAIAAgAEkARgAoAE4ATwBUACgASQBTAE4AVQBNAEIARQBSACgATQBvAG4AdABoACkAKQAsACAAewAjAFYAQQBMAFUARQAhAH0ALABcAG4AIAAgACAAIAAgACAAIAAgACAAIAAgACAAIAAgACAAIABJAEYAKABOAE8AVAAoAEkAUwBOAFUATQBCAEUAUgAoAFcAZQBlAGsAKQApACwAIAB7ACMAVgBBAEwAVQBFACEAfQAsAFwAbgAgACAAIAAgACAAIAAgACAAIAAgACAAIAAgACAAIAAgACAAIAAgACAASQBGACgATgBPAFQAKABJAFMATgBVAE0AQgBFAFIAKABXAGUAZQBrAGQAYQB5ACkAKQAsACAAewAjAFYAQQBMAFUARQAhAH0ALABcAG4AIAAgACAAIAAgACAAIAAgACAAIAAgACAAIAAgACAAIAAgACAAIAAgACAAIAAgACAASQBGACgATgBPAFQAKABGAE4ALgBJAFMAXwBOAFUATQBFAFIASQBDAF8ATgBVAEwATAAoAFQAaQBtAGUATwBmAEQAYQB5ACkAKQAsACAAewAjAFYAQQBMAFUARQAhAH0ALABcAG4AIAAgACAAIAAgACAAIAAgACAAIAAgACAAIAAgACAAIAAgACAAIAAgACAAIAAgACAAIAAgACAAIABMAEUAVAAoAFwAbgAgACAAIAAgACAAIAAgACAAIAAgACAAIAAgACAAIAAgACAAIAAgACAAIAAgACAAIAAgACAAIAAgACAAIAAgACAAXwBqAHUAbABpAGEAbgBDAGEAbABlAG4AZABhAHIALAAgAEYATgAuAEMATwBFAFIAQwBFACgASgB1AGwAaQBhAG4AQwBhAGwAZQBuAGQAYQByACkAIAA8AD4AIAAwACwAXABuACAAIAAgACAAIAAgACAAIAAgACAAIAAgACAAIAAgACAAIAAgACAAIAAgACAAIAAgACAAIAAgACAAIAAgACAAIABfAHkAZQBhAHIALAAgAEkATgBUACgAWQBlAGEAcgBDAEUAKQAsAFwAbgAgACAAIAAgACAAIAAgACAAIAAgACAAIAAgACAAIAAgACAAIAAgACAAIAAgACAAIAAgACAAIAAgACAAIAAgACAAXwBtAG8AbgB0AGgALAAgAEkATgBUACgATQBvAG4AdABoACkALABcAG4AIAAgACAAIAAgACAAIAAgACAAIAAgACAAIAAgACAAIAAgACAAIAAgACAAIAAgACAAIAAgACAAIAAgACAAIAAgAF8AdwBlAGUAawAsACAASQBOAFQAKABXAGUAZQBrACkALABcAG4AIAAgACAAIAAgACAAIAAgACAAIAAgACAAIAAgACAAIAAgACAAIAAgACAAIAAgACAAIAAgACAAIAAgACAAIAAgAF8AbQBvAG4AdABoAE8AZgBmAHMAZQB0ACwAIABfAG0AbwBuAHQAaAAgACsAIABOACgAXwB3AGUAZQBrACAAPAAgADAAKQAgAC0AIAAxACwAXABuACAAIAAgACAAIAAgACAAIAAgACAAIAAgACAAIAAgACAAIAAgACAAIAAgACAAIAAgACAAIAAgACAAIAAgACAAIABfAGQAYQB5AE8AZgBmAHMAZQB0ACwAIAAwACAALQAgAE4AKABfAHcAZQBlAGsAIAA8AD0AIAAwACkALABcAG4AIAAgACAAIAAgACAAIAAgACAAIAAgACAAIAAgACAAIAAgACAAIAAgACAAIAAgACAAIAAgACAAIAAgACAAIAAgAF8AZgBpAHIAcwB0AE8AZgBZAGUAYQByACwAIABDAEgAUgBPAE4ATwAuAE0ASgBEAE4AKABIAFMAVABBAEMASwAoAF8AeQBlAGEAcgAsACAAMQAsACAAMQApACwAIABfAGoAdQBsAGkAYQBuAEMAYQBsAGUAbgBkAGEAcgApACwAXABuACAAIAAgACAAIAAgACAAIAAgACAAIAAgACAAIAAgACAAIAAgACAAIAAgACAAIAAgACAAIAAgACAAIAAgACAAIABfAGYAaQByAHMAdABPAGYATQBvAG4AdABoACwAIABDAEgAUgBPAE4ATwAuAE0ASgBEAEEAVABFAF8AQQBEAEQASQBUAEkATwBOACgAXwBmAGkAcgBzAHQATwBmAFkAZQBhAHIALAAgAF8AbQBvAG4AdABoAE8AZgBmAHMAZQB0ACwAIABcACIATABcACIALAAgAF8AagB1AGwAaQBhAG4AQwBhAGwAZQBuAGQAYQByACkALABcAG4AIAAgACAAIAAgACAAIAAgACAAIAAgACAAIAAgACAAIAAgACAAIAAgACAAIAAgACAAIAAgACAAIAAgACAAIAAgAF8AcgBlAGYATQBKAEQATgAsACAAXwBmAGkAcgBzAHQATwBmAE0AbwBuAHQAaAAgACsAIABfAGQAYQB5AE8AZgBmAHMAZQB0ACwAXABuACAAIAAgACAAIAAgACAAIAAgACAAIAAgACAAIAAgACAAIAAgACAAIAAgACAAIAAgACAAIAAgACAAIAAgACAAIABcAG4AIAAgACAAIAAgACAAIAAgACAAIAAgACAAIAAgACAAIAAgACAAIAAgACAAIAAgACAAIAAgACAAIAAgACAAIAAgAF8AdwBlAGUAawBkAGEAeQAsACAASQBOAFQAKABXAGUAZQBrAGQAYQB5ACkALABcAG4AIAAgACAAIAAgACAAIAAgACAAIAAgACAAIAAgACAAIAAgACAAIAAgACAAIAAgACAAIAAgACAAIAAgACAAIAAgAF8AdABpAG0AZQBPAGYARABhAHkALAAgAEkARgAoAFQAaQBtAGUATwBmAEQAYQB5ACAAPQAgAFwAIgBcACIALAAgAE0ATwBEACgAVwBlAGUAawBkAGEAeQAsACAAMQApACwAIABUAGkAbQBlAE8AZgBEAGEAeQApACwAXABuACAAIAAgACAAIAAgACAAIAAgACAAIAAgACAAIAAgACAAIAAgACAAIAAgACAAIAAgACAAIAAgACAAIAAgACAAIABfAHcAZQBlAGsATwBmAGYAcwBlAHQALAAgAF8AdwBlAGUAawAgAC0AIABOACgAXwB3AGUAZQBrACAAPgA9ACAAMAApACwAXABuACAAIAAgACAAIAAgACAAIAAgACAAIAAgACAAIAAgACAAIAAgACAAIAAgACAAIAAgACAAIAAgACAAIAAgACAAIABfAGQAYQB5AFMAaABpAGYAdAAsACAAXwBNAEoARABOAF8ARABBAFkAUwBfAFQATwBfAFcARQBFAEsARABBAFkAKABfAHIAZQBmAE0ASgBEAE4ALAAgAF8AdwBlAGUAawBkAGEAeQAsACAAXwB3AGUAZQBrAE8AZgBmAHMAZQB0ACwAIAAwACkALABcAG4AIAAgACAAIAAgACAAIAAgACAAIAAgACAAIAAgACAAIAAgACAAIAAgACAAIAAgACAAIAAgACAAIAAgACAAIAAgAF8AcgBlAGYATQBKAEQATgAgACsAIABfAGQAYQB5AFMAaABpAGYAdAAgACsAIABfAHQAaQBtAGUATwBmAEQAYQB5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UQBVAEEAUgBUAEUAUgAgAEQAQQBUAEU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QQBZAFMAXwBJAE4AXwBRAFUAQQBSAFQARQBSAFwAbgBcAG4AUgBlAHQAdQByAG4AcwAgAHQAaABlACAAYwBvAHUAbgB0ACAAbwBmACAAZABhAHkAcwAgAGkAbgAgAGEAIABxAHUAYQByAHQAZQByACAAbwBmACAAYQAgAGcAaQB2AGUAbgAgAHkAZQBhAHIAIABpAG4AIAB0AGgAZQAgAHMAcABlAGMAaQBmAGkAZQBkACAAYwBhAGwAZQBuAGQAYQByAC4AXABuAFwAbgBBAHIAcgBhAHkAIABjAG8AbQBwAGEAdABpAGIAbABlADoAIABRAHUAYQByAHQAZQByACAAYQBuAGQAIABGAGkAcwBjAGEAbABZAGUAYQByAEMARQAgAGEAcwAgAGMAbwBsAHUAbQBuAHMAXABuACAAIAAgACAAIAAgACAAIAAgACAAIAAgACAAIAAgACAAIAAgAFEAdQBhAHIAdABlAHI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OAA5AC4ALgA5ADIAX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EAdQBhAHIAdABlAHIAIAAgACAAIAAgACAAIAAgACAAIAB8ACAAaQBuAHQAZQBnAGUAcgAgAFsAMQAuAC4ANABdACAAIAB8ACAAUQB1AGEAcgB0AGUAcgAgAG8AZgAgAHQAaABlACAAeQBlAGEAcgAgADEALgAuADQALgAgAEMAYQBuACAAZQB4AGMAZQBlAGQAIABtAG8AZAB1AGwAdQBzAC4AXABuAFsARgBpAHMAYwBhAGwAWQBlAGEAcgBDAEUAXQAgACAAIAB8ACAAaQBuAHQAZQBnAGUAcgAgACAAIAAgACAAIAAgACAAIAB8ACAARgBpAHMAYwBhAGwAIAB5AGUAYQByAC4AIABPAHAAdABpAG8AbgBhAGwALgAgAEEAcwBzAHUAbQBlAGQAIABuAG8AdAAgAGEAIABsAGUAYQBwACAAeQBlAGEAcgAgAGkAZgAgAGUAbQBwAHQAeQAuAFwAbgAgACAAIAAgACAAIAAgACAAIAAgACAAIAAgACAAIAAgACAAfAAgACAAIAAgACAAIAAgACAAIAAgACAAIAAgACAAIAAgACAAfAAgAFcAaABlAG4AIABtAG8AbgB0AGgAIABvAGYAZgBzAGUAdAAgAGkAcwAgAG4AbwBuAC0AegBlAHIAbwAgAHQAaABlACAAZgBpAHMAYwBhAGwAIAB5AGUAYQByACAAcwBwAGEAbgBzACAAYwBhAGwAZQBuAGQAYQByACAAeQBlAGEAcgBzACAAYQBuAGQAXABuACAAIAAgACAAIAAgACAAIAAgACAAIAAgACAAIAAgACAAIAB8ACAAIAAgACAAIAAgACAAIAAgACAAIAAgACAAIAAgACAAIAB8ACAAaQBzACAAZABlAGYAaQBuAGUAZAAgAGEAcwAgAHQAaABlACAAeQBlAGEAcgAgAHcAaABlAHIAZQAgAEoAdQBuAGUAIABmAGEAbABsAHMALgBcAG4AWwBNAG8AbgB0AGgATwBmAGYAcwBlAHQAXQAgACAAIAAgAHwAIABpAG4AdABlAGcAZQByACAAWwAtADYALgAuADMAXQAgAHwAIABRAHUAYQByAHQAZQByACAAbQBvAG4AdABoACAAbwBmAGYAcwBlAHQAIABmAHIAbwBtACAASgBhAG4AdQBhAHIAeQAuACAARABlAGYAYQB1AGwAdABzACAAdABvACAAMAAuAFwAbgAgACAAIAAgACAAIAAgACAAIAAgACAAIAAgACAAIAAgACAAfAAgACAAIAAgACAAIAAgACAAIAAgACAAIAAgACAAIAAgACAAfAAgAE8AZgBmAHMAZQB0AHMAIABiAHkAIABjAG8AdQBuAHQAcgB5ADoAXABuACAAIAAgACAAIAAgACAAIAAgACAAIAAgACAAIAAgACAAIAB8ACAAIAAgACAAIAAgACAAIAAgACAAIAAgACAAIAAgACAAIAB8ACAAIAAgAEEAdQBzAHQAcgBhAGwAaQBhACAAIAA6ACAALQA2AFwAbgAgACAAIAAgACAAIAAgACAAIAAgACAAIAAgACAAIAAgACAAfAAgACAAIAAgACAAIAAgACAAIAAgACAAIAAgACAAIAAgACAAfAAgACAAIABDAGEAbgBhAGQAYQAgACAAIAAgACAAOgAgACAAMABcAG4AIAAgACAAIAAgACAAIAAgACAAIAAgACAAIAAgACAAIAAgAHwAIAAgACAAIAAgACAAIAAgACAAIAAgACAAIAAgACAAIAAgAHwAIAAgACAARwBlAHIAbQBhAG4AeQAgACAAIAAgADoAIAAgADAAXABuACAAIAAgACAAIAAgACAAIAAgACAAIAAgACAAIAAgACAAIAB8ACAAIAAgACAAIAAgACAAIAAgACAAIAAgACAAIAAgACAAIAB8ACAAIAAgAFUASwAgACAAIAAgACAAIAAgACAAIAA6ACAAKwAzAFwAbgAgACAAIAAgACAAIAAgACAAIAAgACAAIAAgACAAIAAgACAAfAAgACAAIAAgACAAIAAgACAAIAAgACAAIAAgACAAIAAgACAAfAAgACAAIABVAFMAIABGAGUAZABlAHIAYQBsACAAOgAgAC0AMw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BAFkAUwBfAEkATgBfAFEAVQBBAFIAVABFAFIAKAAzACwAIAAyADAAMgAwACwAIAAtADYAKQBcAG4AUgBlAHQAdQByAG4AcwA6ACAAOQAxAFwAbgBpAC4AZQAuACAAMwByAGQAIABxAHUAYQByAHQAZQByACAAcwB0AGEAcgB0AGkAbgBnACAAZgByAG8AbQAgAEoAdQBsAHkAIAAyADAAMQA5ACwAIABuAGEAbQBlAGwAeQAgAEoAYQBuACwAIABGAGUAYgAsACAATQBhAHIAIAAyADAAMgAwACAAdwBpAHQAaAAgADMAMQAsACAAMgA5ACwAIAAzADEAIABkAGEAeQBzACAAcgBlAHMAcABlAGMAdABpAHYAZQBsAHk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QQBZAFMAXwBJAE4AXwBRAFUAQQBSAFQARQBSACAAPQAgAEwAQQBNAEIARABBACgAUQB1AGEAcgB0AGUAcgAsACAAWwBGAGkAcwBjAGEAbABZAGUAYQByAEMARQBdACwAIABbAE0AbwBuAHQAaABPAGYAZgBzAGUAdABdACwAIABbAEoAdQBsAGkAYQBuAEMAYQBsAGUAbgBkAGEAcgBdACwAXABuACAAIAAgACAATABFAFQAKABcAG4AIAAgACAAIAAgACAAIAAgAF8AbQBvAG4AdABoAE8AZgBmAHMAZQB0ACwAIABMAEUAVAAoAFwAbgAgACAAIAAgACAAIAAgACAAIAAgACAAIABfAG0AbwAsACAASQBOAFQAKABGAE4ALgBDAE8ARQBSAEMARQAoAE0AbwBuAHQAaABPAGYAZgBzAGUAdAApACkALABcAG4AIAAgACAAIAAgACAAIAAgACAAIAAgACAASQBGACgAKABfAG0AbwAgAD4APQAgAC0ANgApACAAKgAgACgAXwBtAG8AIAA8AD0AIAAzACkALAAgAF8AbQBvACwAIAB7ACMATgBVAE0AIQB9ACkAXABuACAAIAAgACAAIAAgACAAIAApACwAXABuACAAIAAgACAAIAAgACAAIABfAGoAdQBsAGkAYQBuAEMAYQBsAGUAbgBkAGEAcgAsACAARgBOAC4AQwBPAEUAUgBDAEUAKABKAHUAbABpAGEAbgBDAGEAbABlAG4AZABhAHIAKQAgADwAPgAgADAALABcAG4AIAAgACAAIAAgACAAIAAgAF8AZABhAHkAcwBJAG4AUQB1AGEAcgB0AGUAcgBDAHkAYwBsAGkAYwBhAGwALAAgAHsAOQAwACwAOAA5ACwAOQAyACwAOQAxACwAOQAyACwAOQAyACwAOQAyACwAOQAyACwAOQAxACwAOQAyACwAOQAyACwAOQAwAH0ALABcAG4AXABuACAAIAAgACAAIAAgACAAIABmAG4ARABhAHkAcwBJAG4AUQB1AGEAcgB0AGUAcgAsACAATABBAE0AQgBEAEEAKABfAHEAdQBhAHIAdABlAHIALAAgAF8AZgBpAHMAYwBhAGwAWQBlAGEAcgAsAFwAbgAgACAAIAAgACAAIAAgACAAIAAgACAAIABJAEYAKABJAFMARQBSAFIATwBSACgAXwBtAG8AbgB0AGgATwBmAGYAcwBlAHQAKQAsACAAXwBtAG8AbgB0AGgATwBmAGYAcwBlAHQAIAAqACAAewAxAH0ALABcAG4AIAAgACAAIAAgACAAIAAgACAAIAAgACAAIAAgACAAIABJAEYAKABJAFMARQBSAFIATwBSACgAXwBxAHUAYQByAHQAZQByACkALAAgAF8AcQB1AGEAcgB0AGUAcgAgACoAIAB7ADEAfQAsAFwAbgAgACAAIAAgACAAIAAgACAAIAAgACAAIAAgACAAIAAgACAAIAAgACAASQBGACgASQBTAEUAUgBSAE8AUgAoAF8AZgBpAHMAYwBhAGwAWQBlAGEAcgApACwAIABfAGYAaQBzAGMAYQBsAFkAZQBhAHIAIAAqACAAewAxAH0ALABcAG4AIAAgACAAIAAgACAAIAAgACAAIAAgACAAIAAgACAAIAAgACAAIAAgACAAIAAgACAASQBGACgATgBPAFQAKABGAE4ALgBJAFMAXwBOAFUATQBFAFIASQBDAF8ATgBVAEwATAAoAF8AZgBpAHMAYwBhAGwAWQBlAGEAcgApACkALAAgAHsAIwBWAEEATABVAEUAIQB9ACwAXABuACAAIAAgACAAIAAgACAAIAAgACAAIAAgACAAIAAgACAAIAAgACAAIAAgACAAIAAgACAAIAAgACAASQBGACgAXwBxAHUAYQByAHQAZQByACAAPQAgAFwAIgBcACIALAAgAFwAIgBcACIALABcAG4AIAAgACAAIAAgACAAIAAgACAAIAAgACAAIAAgACAAIAAgACAAIAAgACAAIAAgACAAIAAgACAAIAAgACAAIAAgAEkARgAoAE4ATwBUACgASQBTAE4AVQBNAEIARQBSACgAXwBxAHUAYQByAHQAZQByACkAKQAsACAAewAjAFYAQQBMAFUARQAhAH0ALABcAG4AIAAgACAAIAAgACAAIAAgACAAIAAgACAAIAAgACAAIAAgACAAIAAgACAAIAAgACAAIAAgACAAIAAgACAAIAAgACAAIAAgACAATABFAFQAKABcAG4AIAAgACAAIAAgACAAIAAgACAAIAAgACAAIAAgACAAIAAgACAAIAAgACAAIAAgACAAIAAgACAAIAAgACAAIAAgACAAIAAgACAAIAAgACAAIABfAG4AbwBtAGkAbgBhAGwAUQB1AGEAcgB0AGUAcgAsACAASQBOAFQAKABfAHEAdQBhAHIAdABlAHIAKQAgAC0AIAAxACwAXABuACAAIAAgACAAIAAgACAAIAAgACAAIAAgACAAIAAgACAAIAAgACAAIAAgACAAIAAgACAAIAAgACAAIAAgACAAIAAgACAAIAAgACAAIAAgACAAXwByAGUAcwBvAGwAdgBlAFEAdQBhAHIAdABlAHIALAAgAE0ATwBEACgAXwBuAG8AbQBpAG4AYQBsAFEAdQBhAHIAdABlAHIALAAgADQAKQAsACAALwAvACAAMAAuAC4AMwBcAG4AIAAgACAAIAAgACAAIAAgACAAIAAgACAAIAAgACAAIAAgACAAIAAgACAAIAAgACAAIAAgACAAIAAgACAAIAAgACAAIAAgACAAIAAgACAAIABfAHIAZQBzAG8AbAB2AGUAWQBlAGEAcgAsACAASQBGACgAXwBmAGkAcwBjAGEAbABZAGUAYQByACAAPQAgAFwAIgBcACIALAAgAFwAIgBcACIALABcAG4AIAAgACAAIAAgACAAIAAgACAAIAAgACAAIAAgACAAIAAgACAAIAAgACAAIAAgACAAIAAgACAAIAAgACAAIAAgACAAIAAgACAAIAAgACAAIAAgACAAIAAgAEkATgBUACgAXwBmAGkAcwBjAGEAbABZAGUAYQByACkAIAArACAASQBOAFQAKABfAG4AbwBtAGkAbgBhAGwAUQB1AGEAcgB0AGUAcgAgAC8AIAA0ACkAXABuACAAIAAgACAAIAAgACAAIAAgACAAIAAgACAAIAAgACAAIAAgACAAIAAgACAAIAAgACAAIAAgACAAIAAgACAAIAAgACAAIAAgACAAIAAgACAAKQAsAFwAbgAgACAAIAAgACAAIAAgACAAIAAgACAAIAAgACAAIAAgACAAIAAgACAAIAAgACAAIAAgACAAIAAgACAAIAAgACAAIAAgACAAIAAgACAAIAAgAF8AcQB1AGEAcgB0AGUAcgBXAGkAdABoAEYAZQBiACwAIABJAE4AVAAoAE0ATwBEACgAMQAgAC0AIABfAG0AbwBuAHQAaABPAGYAZgBzAGUAdAAsACAAMQAyACkAIAAvACAAMwApACwAIAAgAC8ALwAgADAALgAuADMAXABuACAAIAAgACAAIAAgACAAIAAgACAAIAAgACAAIAAgACAAIAAgACAAIAAgACAAIAAgACAAIAAgACAAIAAgACAAIAAgACAAIAAgACAAIAAgACAAXwBxAHUAYQByAHQAZQByAFAAcgBlAGMAZQBzAHMAaQBvAG4ALAAgAE0ATwBEACgAXwBtAG8AbgB0AGgATwBmAGYAcwBlAHQAIAArACAAKABfAHIAZQBzAG8AbAB2AGUAUQB1AGEAcgB0AGUAcgAgACoAIAAzACkALAAgADEAMgApACAAKwAgADEALABcAG4AIAAgACAAIAAgACAAIAAgACAAIAAgACAAIAAgACAAIAAgACAAIAAgACAAIAAgACAAIAAgACAAIAAgACAAIAAgACAAIAAgACAAIAAgACAAIABfAG4AbwBtAGkAbgBhAGwARABhAHkAcwBJAG4AUQB1AGEAcgB0AGUAcgAsACAASQBOAEQARQBYACgAXwBkAGEAeQBzAEkAbgBRAHUAYQByAHQAZQByAEMAeQBjAGwAaQBjAGEAbAAsACAAMQAsACAAXwBxAHUAYQByAHQAZQByAFAAcgBlAGMAZQBzAHMAaQBvAG4AKQAsAFwAbgAgACAAIAAgACAAIAAgACAAIAAgACAAIAAgACAAIAAgACAAIAAgACAAIAAgACAAIAAgACAAIAAgACAAIAAgACAAIAAgACAAIAAgACAAIAAgAF8AbABlAGEAcABEAGEAeQAsACAASQBGACgATgBPAFQAKABJAFMATgBVAE0AQgBFAFIAKABfAHIAZQBzAG8AbAB2AGUAWQBlAGEAcgApACAAKgAgACgAXwBxAHUAYQByAHQAZQByAFcAaQB0AGgARgBlAGIAIAA9ACAAXwByAGUAcwBvAGwAdgBlAFEAdQBhAHIAdABlAHIAKQApACwAIAAwACwAXABuACAAIAAgACAAIAAgACAAIAAgACAAIAAgACAAIAAgACAAIAAgACAAIAAgACAAIAAgACAAIAAgACAAIAAgACAAIAAgACAAIAAgACAAIAAgACAAIAAgACAAIABMAEUAVAAoAFwAbgAgACAAIAAgACAAIAAgACAAIAAgACAAIAAgACAAIAAgACAAIAAgACAAIAAgACAAIAAgACAAIAAgACAAIAAgACAAIAAgACAAIAAgACAAIAAgACAAIAAgACAAIAAgACAAIABfAHkAZQBhAHIATwBmAEYAZQBiACwAIABfAHIAZQBzAG8AbAB2AGUAWQBlAGEAcgAgACsAIABOACgAXwByAGUAcwBvAGwAdgBlAFEAdQBhAHIAdABlAHIAIAA9ACAAMwApACwAXABuACAAIAAgACAAIAAgACAAIAAgACAAIAAgACAAIAAgACAAIAAgACAAIAAgACAAIAAgACAAIAAgACAAIAAgACAAIAAgACAAIAAgACAAIAAgACAAIAAgACAAIAAgACAAIAAgAE4AKABJAFMAXwBMAEUAQQBQAF8AWQBFAEEAUgAoAF8AeQBlAGEAcgBPAGYARgBlAGIALAAgAF8AagB1AGwAaQBhAG4AQwBhAGwAZQBuAGQAYQByACkAKQBcAG4AIAAgACAAIAAgACAAIAAgACAAIAAgACAAIAAgACAAIAAgACAAIAAgACAAIAAgACAAIAAgACAAIAAgACAAIAAgACAAIAAgACAAIAAgACAAIAAgACAAIAAgACkAXABuACAAIAAgACAAIAAgACAAIAAgACAAIAAgACAAIAAgACAAIAAgACAAIAAgACAAIAAgACAAIAAgACAAIAAgACAAIAAgACAAIAAgACAAIAAgACAAKQAsAFwAbgAgACAAIAAgACAAIAAgACAAIAAgACAAIAAgACAAIAAgACAAIAAgACAAIAAgACAAIAAgACAAIAAgACAAIAAgACAAIAAgACAAIAAgACAAIAAgAF8AbgBvAG0AaQBuAGEAbABEAGEAeQBzAEkAbgBRAHUAYQByAHQAZQByACAAKwAgAF8AbABlAGEAcABEAGEAe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HEAdQBhAHIAdABlAHIALAAgAEYATgAuAE4AVQBMAEwASQBGAFkAKABJAE4ARABFAFgAKABRAHUAYQByAHQAZQByACwAIAAsACAAMQApACkALABcAG4AIAAgACAAIAAgACAAIAAgAF8AZgBpAHMAYwBhAGwAWQBlAGEAcgAsACAARgBOAC4ATgBVAEwATABJAEYAWQAoAEkATgBEAEUAWAAoAEYAaQBzAGMAYQBsAFkAZQBhAHIAQwBFACwAIAAsACAAMQApACkALABcAG4AIAAgACAAIAAgACAAIAAgAF8AcwBjAGEAbABhAHIALAAgAFIATwBXAFMAKABfAGYAaQBzAGMAYQBsAFkAZQBhAHIAKQAgAD0AIAAxACwAXABuACAAIAAgACAAIAAgACAAIABfAHIAbwB3AEMAbwB1AG4AdAAsACAATQBBAFgAKABSAE8AVwBTACgAXwBxAHUAYQByAHQAZQByACkALAAgAFIATwBXAFMAKABfAGYAaQBzAGMAYQBsAFkAZQBhAHIAKQApACwAXABuAFwAbgAgACAAIAAgACAAIAAgACAAXwBiAHkAUgBvAHcALAAgAFIARQBEAFUAQwBFACgAXAAiAFwAIgAsACAAUwBFAFEAVQBFAE4AQwBFACgAXwByAG8AdwBDAG8AdQBuAHQAKQAsAFwAbgAgACAAIAAgACAAIAAgACAAIAAgACAAIABMAEEATQBCAEQAQQAoAF8AYQBjAGMALAAgAF8AYwB1AHIAcgAsAFwAbgAgACAAIAAgACAAIAAgACAAIAAgACAAIAAgACAAIAAgAEwARQBUACgAXABuACAAIAAgACAAIAAgACAAIAAgACAAIAAgACAAIAAgACAAIAAgACAAIABfAGYAeQBJAGQAeAAsACAASQBGACgAXwBzAGMAYQBsAGEAcgAsACAAMQAsACAAXwBjAHUAcgByACkALABcAG4AIAAgACAAIAAgACAAIAAgACAAIAAgACAAIAAgACAAIAAgACAAIAAgAF8AZgB5ACwAIABJAE4ARABFAFgAKABfAGYAaQBzAGMAYQBsAFkAZQBhAHIALAAgAF8AZgB5AEkAZAB4ACwAIAAxACkALABcAG4AIAAgACAAIAAgACAAIAAgACAAIAAgACAAIAAgACAAIAAgACAAIAAgAF8AcQAsACAASQBOAEQARQBYACgAXwBxAHUAYQByAHQAZQByACwAIABfAGMAdQByAHIALAAgADEAKQAsAFwAbgAgACAAIAAgACAAIAAgACAAIAAgACAAIAAgACAAIAAgACAAIAAgACAAVgBTAFQAQQBDAEsAKABcAG4AIAAgACAAIAAgACAAIAAgACAAIAAgACAAIAAgACAAIAAgACAAIAAgACAAIAAgACAAXwBhAGMAYwAsAFwAbgAgACAAIAAgACAAIAAgACAAIAAgACAAIAAgACAAIAAgACAAIAAgACAAIAAgACAAIABmAG4ARABhAHkAcwBJAG4AUQB1AGEAcgB0AGUAcgAoAF8AcQAsACAAXwBmAHkAKQBcAG4AIAAgACAAIAAgACAAIAAgACAAIAAgACAAIAAgACAAIAAgACAAIAAgACkAXABuACAAIAAgACAAIAAgACAAIAAgACAAIAAgACAAIAAgACAAKQBcAG4AIAAgACAAIAAgACAAIAAgACAAIAAgACAAKQBcAG4AIAAgACAAIAAgACAAIAAgACkALABcAG4AIAAgACAAIAAgACAAIAAgAEQAUgBPAFAAKABfAGIAeQBSAG8Adw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RAFUAQQBSAFQARQBSAF8ARABBAFQARQBfAFQATwBfAE0ASgBEAE4AXABuACAAXABuAFIAZQB0AHUAcgBuAHMAIAB0AGgAZQAgAE0AbwBkAGkAZgBpAGUAZAAgAEoAdQBsAGkAYQBuACAARABhAHkAIABOAHUAbQBiAGUAcgAgACgATQBKAEQATgApACAAZgBvAHIAIABhACAAZABhAHQAZQAgAGUAeABwAHIAZQBzAHMAZQBkACAAYQBzACAAZgBpAHMAYwBhAGwAIAB5AGUAYQByACwAIABxAHUAYQByAHQAZQByACwAIABhAG4AZAAgAGQAYQB5ACAAbwBmACAAcQB1AGEAcgB0AGUAcgBcAG4AaQBuACAAdABoAGUAIABzAHAAZQBjAGkAZgBpAGUAZAAgAGMAYQBsAGUAbgBkAGEAcgAuAFwAbgBcAG4AQQByAHIAYQB5ACAAYwBvAG0AcABhAHQAaQBiAGwAZQA6ACAARABhAHQAZQBZAFEARAAgAGEAcwAgAGMAbwBsAHUAbQBu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TQBvAGQAaQBmAGkAZQBkACAASgB1AGwAaQBhAG4AIABEAGEAeQAgAE4AdQBtAGIAZ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fAFkAUQBEACAAIAAgACAAIAAgACAAIAAgAHwAIABhAHIAcgBhAHkAIAAgACAAQwBbADEALgAuADMAXQAgAHwAXABuACAAIABGAGkAcwBjAGEAbABZAGUAYQByAEMARQAgACAAIAB8ACAAaQBuAHQAZQBnAGUAcgAgACAAIAAgACAAIAAgACAAIAB8ACAARgBpAHMAYwBhAGwAIAB5AGUAYQByAFwAbgAgACAAIAAgACAAIAAgACAAIAAgACAAIAAgACAAIAAgACAAfAAgACAAIAAgACAAIAAgACAAIAAgACAAIAAgACAAIAAgACAAfAAgAFcAaABlAG4AIABtAG8AbgB0AGgAIABvAGYAZgBzAGUAdAAgAGkAcwAgAG4AbwBuAC0AegBlAHIAbwAgAHQAaABlACAAZgBpAHMAYwBhAGwAIAB5AGUAYQByACAAcwBwAGEAbgBzACAAYwBhAGwAZQBuAGQAYQByACAAeQBlAGEAcgBzACAAYQBuAGQAXABuACAAIAAgACAAIAAgACAAIAAgACAAIAAgACAAIAAgACAAIAB8ACAAIAAgACAAIAAgACAAIAAgACAAIAAgACAAIAAgACAAIAB8ACAAaQBzACAAZABlAGYAaQBuAGUAZAAgAGEAcwAgAHQAaABlACAAeQBlAGEAcgAgAHcAaABlAHIAZQAgAEoAdQBuAGUAIABmAGEAbABsAHMALgBcAG4AIAAgAFEAdQBhAHIAdABlAHIAIAAgACAAIAAgACAAIAAgAHwAIABpAG4AdABlAGcAZQByACAAWwAxAC4ALgA0AF0AIAAgAHwAIABRAHUAYQByAHQAZQByACAAbwBmACAAdABoAGUAIAB5AGUAYQByACAAMQAuAC4ANAAuACAAQwBhAG4AIABlAHgAYwBlAGUAZAAgAG0AbwBkAHUAbAB1AHMALgBcAG4AIAAgAFsARABhAHkATwBmAFEAdQBhAHIAdABlAHIAXQAgAHwAIABpAG4AdABlAGcAZQByACAAWwAxAC4ALgA5ADIAXQAgAHwAIABEAGEAeQAgAG8AZgAgAHEAdQBhAHIAdABlAHIALgAgAEMAYQBuACAAZQB4AGMAZQBlAGQAIABtAG8AZAB1AGwAdQBzAC4AIABDAGEAbgAgAGIAZQAgAGUAbQBwAHQAeQAuAFwAbgBbAE0AbwBuAHQAaABPAGYAZgBzAGUAdABdACAAIAAgACAAfAAgAGkAbgB0AGUAZwBlAHIAIABbAC0ANgAuAC4AMwBdACAAfAAgAFEAdQBhAHIAdABlAHIAIABtAG8AbgB0AGgAIABvAGYAZgBzAGUAdAAgAGYAcgBvAG0AIABKAGEAbgB1AGEAcgB5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RAFUAQQBSAFQARQBSAF8ARABBAFQARQBfAFQATwBfAE0ASgBEAE4AIAA9ACAATABBAE0AQgBEAEEAKABEAGEAdABlAF8AWQBRAEQALAAgAFsATQBvAG4AdABoAE8AZgBmAHMAZQB0AF0ALAAgAFsASgB1AGwAaQBhAG4AQwBhAGwAZQBuAGQAYQByAF0ALABcAG4AIAAgACAAIABMAEUAVAAoAFwAbgAgACAAIAAgACAAIAAgACAAXwBtAG8AbgB0AGgATwBmAGYAcwBlAHQALAAgAEwARQBUACgAXABuACAAIAAgACAAIAAgACAAIAAgACAAIAAgAF8AbQBvACwAIABJAE4AVAAoAEYATgAuAEMATwBFAFIAQwBFACgATQBvAG4AdABoAE8AZgBmAHMAZQB0ACkAKQAsAFwAbgAgACAAIAAgACAAIAAgACAAIAAgACAAIABJAEYAKAAoAF8AbQBvACAAPgA9ACAALQA2ACkAIAAqACAAKABfAG0AbwAgADwAPQAgADMAKQAsACAAXwBtAG8ALAAgAHsAIwBOAFUATQAhAH0AKQBcAG4AIAAgACAAIAAgACAAIAAgACkALABcAG4AIAAgACAAIAAgACAAIAAgAF8AagB1AGwAaQBhAG4AQwBhAGwAZQBuAGQAYQByACwAIABGAE4ALgBDAE8ARQBSAEMARQAoAEoAdQBsAGkAYQBuAEMAYQBsAGUAbgBkAGEAcgApACAAPAA+ACAAMAAsAFwAbgAgACAAIAAgACAAIAAgACAAXABuACAAIAAgACAAIAAgACAAIABmAG4AUQB1AGEAcgB0AGUAcgBEAGEAdABlAFQAbwBNAEoARABOACwAIABMAEEATQBCAEQAQQAoAF8AWQBRAEQALABcAG4AIAAgACAAIAAgACAAIAAgACAAIAAgACAASQBGACgAQQBSAFIAQQBZAFMALgBJAFMAXwBFAE0AUABUAFkAKABfAFkAUQBEACkALAAgAFwAIgBcACIALABcAG4AIAAgACAAIAAgACAAIAAgACAAIAAgACAAIAAgACAAIABMAEUAVAAoAFwAbgAgACAAIAAgACAAIAAgACAAIAAgACAAIAAgACAAIAAgACAAIAAgACAAXwBmAGkAcgBzAHQARQByAHIAbwByACwAIABBAFIAUgBBAFkAUwAuAEgAXwBFAFIAUgBPAFIAKABfAFkAUQBEACkALABcAG4AIAAgACAAIAAgACAAIAAgACAAIAAgACAAIAAgACAAIAAgACAAIAAgAEkARgAoAEkAUwBFAFIAUgBPAFIAKABfAGYAaQByAHMAdABFAHIAcgBvAHIAKQAsACAAXwBmAGkAcgBzAHQARQByAHIAbwByACAAKgAgAHsAMQB9ACwAXABuACAAIAAgACAAIAAgACAAIAAgACAAIAAgACAAIAAgACAAIAAgACAAIAAgACAAIAAgAEkARgAoAE4ATwBUACgASQBTAE4AVQBNAEIARQBSACgASQBOAEQARQBYACgAXwBZAFEARAAsACAAMQAsACAAMQApACkAKQAsACAAewAjAFYAQQBMAFUARQAhAH0ALABcAG4AIAAgACAAIAAgACAAIAAgACAAIAAgACAAIAAgACAAIAAgACAAIAAgACAAIAAgACAAIAAgACAAIABJAEYAKABJAFMARQBSAFIATwBSACgAXwBtAG8AbgB0AGgATwBmAGYAcwBlAHQAKQAsACAAXwBtAG8AbgB0AGgATwBmAGYAcwBlAHQAIAAqACAAewAxAH0ALABcAG4AIAAgACAAIAAgACAAIAAgACAAIAAgACAAIAAgACAAIAAgACAAIAAgACAAIAAgACAAIAAgACAAIAAgACAAIAAgAEwARQBUACgAXABuACAAIAAgACAAIAAgACAAIAAgACAAIAAgACAAIAAgACAAIAAgACAAIAAgACAAIAAgACAAIAAgACAAIAAgACAAIAAgACAAIAAgAF8AZQB4AHAAYQBuAGQAWQBRAEQALAAgAEUAWABQAEEATgBEACgAXwBZAFEARAAsACAAMQAsACAAMwAsACAAMQApACwAXABuACAAIAAgACAAIAAgACAAIAAgACAAIAAgACAAIAAgACAAIAAgACAAIAAgACAAIAAgACAAIAAgACAAIAAgACAAIAAgACAAIAAgAF8AbgBvAG0AaQBuAGEAbABZAFEARAAsACAASQBGACgAXwBlAHgAcABhAG4AZABZAFEARAAgAD0AIABcACIAXAAiACwAIAAxACwAIABJAE4AVAAoAF8AZQB4AHAAYQBuAGQAWQBRAEQAKQApACwAXABuACAAIAAgACAAIAAgACAAIAAgACAAIAAgACAAIAAgACAAIAAgACAAIAAgACAAIAAgACAAIAAgACAAIAAgACAAIAAgACAAIAAgAF8AbgBvAG0AaQBuAGEAbABRAHUAYQByAHQAZQByACwAIABJAE4ARABFAFgAKABfAG4AbwBtAGkAbgBhAGwAWQBRAEQALAAgADEALAAgADIAKQAgAC0AIAAxACwAIAAvAC8AIAAwAC4ALgAzAFwAbgAgACAAIAAgACAAIAAgACAAIAAgACAAIAAgACAAIAAgACAAIAAgACAAIAAgACAAIAAgACAAIAAgACAAIAAgACAAIAAgACAAIABfAHMAaABpAGYAdABNAG8AbgB0AGgALAAgACgAXwBuAG8AbQBpAG4AYQBsAFEAdQBhAHIAdABlAHIAIAAqACAAMwApACAAKwAgAF8AbQBvAG4AdABoAE8AZgBmAHMAZQB0ACwAXABuACAAIAAgACAAIAAgACAAIAAgACAAIAAgACAAIAAgACAAIAAgACAAIAAgACAAIAAgACAAIAAgACAAIAAgACAAIAAgACAAIAAgAF8AeQBlAGEAcgAsACAASQBOAEQARQBYACgAXwBuAG8AbQBpAG4AYQBsAFkAUQBEACwAIAAxACwAIAAxACkAIAArACAASQBOAFQAKABfAHMAaABpAGYAdABNAG8AbgB0AGgAIAAvACAAMQAyACkALABcAG4AIAAgACAAIAAgACAAIAAgACAAIAAgACAAIAAgACAAIAAgACAAIAAgACAAIAAgACAAIAAgACAAIAAgACAAIAAgACAAIAAgACAAXwBtAG8AbgB0AGgALAAgAE0ATwBEACgAXwBzAGgAaQBmAHQATQBvAG4AdABoACwAIAAxADIAKQAgACsAIAAxACwAXABuACAAIAAgACAAIAAgACAAIAAgACAAIAAgACAAIAAgACAAIAAgACAAIAAgACAAIAAgACAAIAAgACAAIAAgACAAIAAgACAAIAAgAF8ATQBKAEQATgBvAGYAUQB1AGEAcgB0AGUAcgAsACAAQwBIAFIATwBOAE8ALgBNAEoARABOACgASABTAFQAQQBDAEsAKABfAHkAZQBhAHIALAAgAF8AbQBvAG4AdABoACwAIAAxACkALAAgAF8AagB1AGwAaQBhAG4AQwBhAGwAZQBuAGQAYQByACkAIAAtACAAMQAsAFwAbgAgACAAIAAgACAAIAAgACAAIAAgACAAIAAgACAAIAAgACAAIAAgACAAIAAgACAAIAAgACAAIAAgACAAIAAgACAAIAAgACAAIABfAE0ASgBEAE4AbwBmAFEAdQBhAHIAdABlAHIAIAArACAASQBOAEQARQBYACgAXwBuAG8AbQBpAG4AYQBsAFkAUQBEACwAIAAxACwAIAAz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kAGEAdABlAF8AWQBRAEQALAAgAEYATgAuAE4AVQBMAEwASQBGAFkAKABEAGEAdABlAF8AWQBRAEQAKQAsAFwAbgAgACAAIAAgACAAIAAgACAAQgBZAFIATwBXACgAXwBkAGEAdABlAF8AWQBRAEQALABcAG4AIAAgACAAIAAgACAAIAAgACAAIAAgACAATABBAE0AQgBEAEEAKABfAHIAbwB3ACwAXABuACAAIAAgACAAIAAgACAAIAAgACAAIAAgACAAIAAgACAAZgBuAFEAdQBhAHIAdABlAHIARABhAHQAZQBUAG8ATQBKAEQATgAoAF8AcgBvAHc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4AXwBUAE8AXwBRAFUAQQBSAFQARQBSAF8ARABBAFQARQBcAG4AXABuAEMAbwBuAHYAZQByAHQAcwAgAE0AbwBkAGkAZgBpAGUAZAAgAEoAdQBsAGkAYQBuACAARABhAHkAIABOAHUAbQBiAGUAcgAgACgATQBKAEQATgApACAAdABvACAAYQAgAGQAYQB0AGUAIABlAHgAcAByAGUAcwBzAGUAZAAgAGEAcwAgAGYAaQBzAGMAYQBsACAAeQBlAGEAcgAsACAAcQB1AGEAcgB0AGUAcgAgAGEAbgBkACAAZABhAHkAIABvAGYAIABxAHUAYQByAHQAZQByACAAaQBuACAAdABoAGUAXABuAHMAcABlAGMAaQBmAGkAZQBkACAAYwBhAGwAZQBuAGQAYQByAC4AXABuAFwAbgBBAHIAcgBhAHkAIABjAG8AbQBwAGEAdABpAGIAbABlADoAIABNAEoARABOACAAYQBzACAAYwBvAGwAdQBtAG4AXABuAFwAbgBPAHUAdABwAHUAdAAgAEMAWwAxAC4ALgAzAF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CAAfAAgAEYAaQBzAGMAYQBsACAAeQBlAGEAcgBcAG4AIAAgACAAfAAgACAAIAAgACAAIAAgACAAIAAgACAAIAAgACAAIAAgACAAIAB8ACAAVwBoAGUAbgAgAG0AbwBuAHQAaAAgAG8AZgBmAHMAZQB0ACAAaQBzACAAbgBvAG4ALQB6AGUAcgBvACAAdABoAGUAIABmAGkAcwBjAGEAbAAgAHkAZQBhAHIAIABzAHAAYQBuAHMAIABjAGEAbABlAG4AZABhAHIAIAB5AGUAYQByAHMAIABhAG4AZABcAG4AIAAgACAAfAAgACAAIAAgACAAIAAgACAAIAAgACAAIAAgACAAIAAgACAAIAB8ACAAaQBzACAAZABlAGYAaQBuAGUAZAAgAGEAcwAgAHQAaABlACAAeQBlAGEAcgAgAHcAaABlAHIAZQAgAEoAdQBuAGUAIABmAGEAbABsAHMALgBcAG4AIAAyACAAfAAgAGkAbgB0AGUAZwBlAHIAIABbADEALgAuADQAXQAgACAAIAB8ACAAUQB1AGEAcgB0AGUAcgAgAG8AZgAgAHQAaABlACAAeQBlAGEAcgAgADEALgAuADQALgBcAG4AIAAzACAAfAAgAGkAbgB0AGUAZwBlAHIAIABbADEALgAuADkAMgBdACAAIAB8ACAARABhAHkAIABvAGYAIABxAHUAYQByAHQAZQByAC4AXABuACAANAAgAHwAIABpAG4AdABlAGcAZQByACAAWwA4ADkALgAuADkAMgBdACAAfAAgAEQAYQB5ACAAaQBuACAAcQB1AGEAcgB0AGUAcg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TgAgACAAIAAgACAAIAAgACAAIAAgACAAIAAgAHwAIABpAG4AdABlAGcAZQByACAAIAAgACAAIAAgACAAIAAgAHwAIABNAG8AZABpAGYAaQBlAGQAIABKAHUAbABpAGEAbgAgAEQAYQB5ACAATgB1AG0AYgBlAHIAXABuAFsATQBvAG4AdABoAE8AZgBmAHMAZQB0AF0AIAAgACAAIAB8ACAAaQBuAHQAZQBnAGUAcgAgAFsALQA2AC4ALgAzAF0AIAB8ACAAUQB1AGEAcgB0AGUAcgAgAG0AbwBuAHQAaAAgAG8AZgBmAHMAZQB0ACAAZgByAG8AbQAgAEoAYQBuAHUAYQByAHk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SgBEAE4AXwBUAE8AXwBRAFUAQQBSAFQARQBSAF8ARABBAFQARQAgAD0AIABMAEEATQBCAEQAQQAoAE0ASgBEAE4ALAAgAFsATQBvAG4AdABoAE8AZgBmAHMAZQB0AF0ALAAgAFsASgB1AGwAaQBhAG4AQwBhAGwAZQBuAGQAYQByAF0ALABcAG4AIAAgACAAIABMAEUAVAAoAFwAbgAgACAAIAAgACAAIAAgACAAXwBtAG8AbgB0AGgATwBmAGYAcwBlAHQALAAgAEwARQBUACgAXABuACAAIAAgACAAIAAgACAAIAAgACAAIAAgAF8AbQBvACwAIABJAE4AVAAoAEYATgAuAEMATwBFAFIAQwBFACgATQBvAG4AdABoAE8AZgBmAHMAZQB0ACkAKQAsAFwAbgAgACAAIAAgACAAIAAgACAAIAAgACAAIABJAEYAKAAoAF8AbQBvACAAPgA9ACAALQA2ACkAIAAqACAAKABfAG0AbwAgADwAPQAgADMAKQAsACAAXwBtAG8ALAAgAHsAIwBOAFUATQAhAH0AKQBcAG4AIAAgACAAIAAgACAAIAAgACkALABcAG4AIAAgACAAIAAgACAAIAAgAF8AagB1AGwAaQBhAG4AQwBhAGwAZQBuAGQAYQByACwAIABGAE4ALgBDAE8ARQBSAEMARQAoAEoAdQBsAGkAYQBuAEMAYQBsAGUAbgBkAGEAcgApACAAPAA+ACAAMAAsAFwAbgAgACAAIAAgACAAIAAgACAAXABuACAAIAAgACAAIAAgACAAIABmAG4ATQBKAEQATgB0AG8AWQBRAEQALAAgAEwAQQBNAEIARABBACgAXwBNAEoARABOACwAXABuACAAIAAgACAAIAAgACAAIAAgACAAIAAgAEkARgAoAEkAUwBFAFIAUgBPAFIAKABfAE0ASgBEAE4AKQAsACAAXwBNAEoARABOACAAKgAgAHsAMQAsACAAMgAsACAAMwAsACAANAB9ACwAXABuACAAIAAgACAAIAAgACAAIAAgACAAIAAgACAAIAAgACAASQBGACgAXwBNAEoARABOACAAPQAgAFwAIgBcACIALAAgAHsAXAAiAFwAIgAsACAAXAAiAFwAIgAsACAAXAAiAFwAIgAsACAAXAAiAFwAIgB9ACwAXABuACAAIAAgACAAIAAgACAAIAAgACAAIAAgACAAIAAgACAAIAAgACAAIABJAEYAKABOAE8AVAAoAEkAUwBOAFUATQBCAEUAUgAoAF8ATQBKAEQATgApACkALAAgAHsAIwBWAEEATABVAEUAIQAsACAAIwBWAEEATABVAEUAIQAsACAAIwBWAEEATABVAEUAIQAsACAAIwBWAEEATABVAEUAIQB9ACwAXABuACAAIAAgACAAIAAgACAAIAAgACAAIAAgACAAIAAgACAAIAAgACAAIAAgACAAIAAgAEkARgAoAEkAUwBFAFIAUgBPAFIAKABfAG0AbwBuAHQAaABPAGYAZgBzAGUAdAApACwAIABfAG0AbwBuAHQAaABPAGYAZgBzAGUAdAAgACoAIAB7ADEALAAgADIALAAgADMALAAgADQAfQAsAFwAbgAgACAAIAAgACAAIAAgACAAIAAgACAAIAAgACAAIAAgACAAIAAgACAAIAAgACAAIAAgACAAIAAgAEwARQBUACgAXABuACAAIAAgACAAIAAgACAAIAAgACAAIAAgACAAIAAgACAAIAAgACAAIAAgACAAIAAgACAAIAAgACAAIAAgACAAIABfAGMARABhAHQAZQAsACAAQwBIAFIATwBOAE8ALgBNAEoARABOAF8AVABPAF8AQwBBAEwARQBOAEQAQQBSAF8ARABBAFQARQAoAE0ASgBEAE4ALAAgAF8AagB1AGwAaQBhAG4AQwBhAGwAZQBuAGQAYQByACkALABcAG4AIAAgACAAIAAgACAAIAAgACAAIAAgACAAIAAgACAAIAAgACAAIAAgACAAIAAgACAAIAAgACAAIAAgACAAIAAgAF8AcwBoAGkAZgB0AE0AbwBuAHQAaAAsACAASQBOAEQARQBYACgAXwBjAEQAYQB0AGUALAAgADEALAAgADIAKQAgAC0AIAAxACAALQAgAF8AbQBvAG4AdABoAE8AZgBmAHMAZQB0ACwAXABuACAAIAAgACAAIAAgACAAIAAgACAAIAAgACAAIAAgACAAIAAgACAAIAAgACAAIAAgACAAIAAgACAAIAAgACAAIABfAGYAaQBzAGMAYQBsAFkAZQBhAHIALAAgAEkATgBEAEUAWAAoAF8AYwBEAGEAdABlACwAIAAxACwAIAAxACkAIAArACAASQBOAFQAKABfAHMAaABpAGYAdABNAG8AbgB0AGgAIAAvACAAMQAyACkALABcAG4AIAAgACAAIAAgACAAIAAgACAAIAAgACAAIAAgACAAIAAgACAAIAAgACAAIAAgACAAIAAgACAAIAAgACAAIAAgAF8AegBlAHIAbwBCAGEAcwBlAGQARgBpAHMAYwBhAGwATQBvAG4AdABoACwAIABNAE8ARAAoAF8AcwBoAGkAZgB0AE0AbwBuAHQAaAAsACAAMQAyACkALABcAG4AIAAgACAAIAAgACAAIAAgACAAIAAgACAAIAAgACAAIAAgACAAIAAgACAAIAAgACAAIAAgACAAIAAgACAAIAAgAF8AcQB1AGEAcgB0AGUAcgAsACAASQBOAFQAKABfAHoAZQByAG8AQgBhAHMAZQBkAEYAaQBzAGMAYQBsAE0AbwBuAHQAaAAgAC8AIAAzACkAIAArACAAMQAsAFwAbgAgACAAIAAgACAAIAAgACAAIAAgACAAIAAgACAAIAAgACAAIAAgACAAIAAgACAAIAAgACAAIAAgACAAIAAgACAAXwBNAEoARABOAG8AZgBRAHUAYQByAHQAZQByACwAIABDAEgAUgBPAE4ATwAuAFEAVQBBAFIAVABFAFIAXwBEAEEAVABFAF8AVABPAF8ATQBKAEQATgAoAEgAUwBUAEEAQwBLACgAXwBmAGkAcwBjAGEAbABZAGUAYQByACwAIABfAHEAdQBhAHIAdABlAHIALAAgADEAKQAsACAAXwBtAG8AbgB0AGgATwBmAGYAcwBlAHQALAAgAF8AagB1AGwAaQBhAG4AQwBhAGwAZQBuAGQAYQByACkALABcAG4AIAAgACAAIAAgACAAIAAgACAAIAAgACAAIAAgACAAIAAgACAAIAAgACAAIAAgACAAIAAgACAAIAAgACAAIAAgAF8AZABhAHkATwBmAFEAdQBhAHIAdABlAHIALAAgAE0ASgBEAE4AIAAtACAAXwBNAEoARABOAG8AZgBRAHUAYQByAHQAZQByACAAKwAgADEALABcAG4AIAAgACAAIAAgACAAIAAgACAAIAAgACAAIAAgACAAIAAgACAAIAAgACAAIAAgACAAIAAgACAAIAAgACAAIAAgAF8AZABhAHkAcwBJAG4AUQB1AGEAcgB0AGUAcgAsACAAQwBIAFIATwBOAE8ALgBEAEEAWQBTAF8ASQBOAF8AUQBVAEEAUgBUAEUAUgAoAF8AcQB1AGEAcgB0AGUAcgAsACAAXwBmAGkAcwBjAGEAbABZAGUAYQByACwAIABfAG0AbwBuAHQAaABPAGYAZgBzAGUAdAAsACAAXwBqAHUAbABpAGEAbgBDAGEAbABlAG4AZABhAHIAKQAsAFwAbgAgACAAIAAgACAAIAAgACAAIAAgACAAIAAgACAAIAAgACAAIAAgACAAIAAgACAAIAAgACAAIAAgACAAIAAgACAASABTAFQAQQBDAEsAKABfAGYAaQBzAGMAYQBsAFkAZQBhAHIALAAgAF8AcQB1AGEAcgB0AGUAcgAsACAAXwBkAGEAeQBPAGYAUQB1AGEAcgB0AGUAcgAsACAAXwBkAGEAeQBzAEkAbgBRAHUAYQByAHQAZQBy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E0ASgBEAE4ALAAgAEYATgAuAE4AVQBMAEwASQBGAFkAKABJAE4ARABFAFgAKABNAEoARABOACwAIAAsACAAMQApACkALABcAG4AIAAgACAAIAAgACAAIAAgAF8AcgBvAHcAQwBvAHUAbgB0ACwAIABSAE8AVwBTACgAXwBNAEoARABO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E0ASgBEAE4AdABvAFkAUQBEACgASQBOAEQARQBYACgAXwBNAEoARABOACwAIABfAGMAdQByAHIALAAgADEAKQApAFwAbgAgACAAIAAgACAAIAAgACAAIAAgACAAIAAgACAAIAAgACkAXABuACAAIAAgACAAIAAgACAAIAAgACAAIAAgACkAXABuACAAIAAgACAAIAAgACAAIAApACwAXABuACAAIAAgACAAIAAgACAAIABEAFIATwBQACgAXwBiAHkAUgBvAHcALAAgADEAKQBcAG4AIAAgACAAIAApAFwAbgApADsAXABuAFwAbgBcAG4AXABuAFwAbgBcAG4AXABu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RABFAEwAVABBAFM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E0ATwBOAFQASABTAFwAbgBcAG4AUgBlAHQAdQByAG4AcwAgAHQAaABlACAAdABpAG0AZQBzAHAAYQBuACAAZABpAGYAZgBlAHIAZQBuAGMAZQAgAGIAZQB0AHcAZQBlAG4AIABNAG8AZABpAGYAaQBlAGQAIABKAHUAbABpAGEAbgAgAEQAYQB0AGUAcwAgAGkAbgAgAG0AbwBuAHQAaABzAC4AIABDAGEAbABjAHUAbABhAHQAZQBkACAAbwBuACAAYgBhAHMAaQBzACAAbwBmACAAYQBuACAAYQB2AGUAcgBhAGcAZQAgAG8AZgBcAG4AZABhAHkAcwAgAHAAZQByACAAbQBvAG4AdABoACAAZgBvAHIAIAB0AGgAZQAgAGMAYQBsAGUAbgBkAGEAcgAuAFwAbgBcAG4AQQByAHIAYQB5ACAAYwBvAG0AcABhAHQAaQBiAGwAZQA6ACAAUwB0AGEAcgB0AE0ASgBEAGEAdABlACAAYQBuAGQAIABFAG4AZABNAEoARABhAHQAZQAgAGEAcwAgAGMAbwBsAHUAbQBu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RABpAGYAZgBlAHIAZQBuAGMAZQAgAGkAbgAgAG0AbwBuAHQAaA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0AGEAcgB0AE0ASgBEAGEAdABlACAAIAAgACAAIAAgAHwAIABkAGUAYwBpAG0AYQBsACAAfAAgAFMAdABhAHIAdAAgAE0AbwBkAGkAZgBpAGUAZAAgAEoAdQBsAGkAYQBuACAARABhAHQAZQAgAFwAbgBFAG4AZABNAEoARABhAHQAZQAgACAAIAAgACAAIAAgACAAfAAgAGQAZQBjAGkAbQBhAGwAIAB8ACAARQBuAGQAIABNAG8AZABpAGYAaQBlAGQAIABKAHUAbABpAGEAbgAgAEQAYQB0AGUAXABuAFsASgB1AGwAaQBhAG4AQwBhAGwAZQBuAGQAYQByAF0AIAB8ACAAcwB3AGkAdABjAGgAIAAgAHwAIABDAGEAbABjAHUAbABhAHQAZQAgAGkAb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TQBPAE4AVABIAFMAIAA9ACAATABBAE0AQgBEAEEAKABTAHQAYQByAHQATQBKAEQAYQB0AGUALAAgAEUAbgBkAE0ASgBEAGEAdABlACwAIABbAEoAdQBsAGkAYQBuAEMAYQBsAGUAbgBkAGEAcgBdACwAXABuACAAIAAgACAATABFAFQAKABcAG4AIAAgACAAIAAgACAAIAAgAF8AagB1AGwAaQBhAG4AQwBhAGwAZQBuAGQAYQByACwAIABGAE4ALgBDAE8ARQBSAEMARQAoAEoAdQBsAGkAYQBuAEMAYQBsAGUAbgBkAGEAcgApACAAPAA+ACAAMAAsAFwAbgAgACAAIAAgACAAIAAgACAAXwBhAHYAZwBNAG8AbgB0AGgARABhAHkAcwBHAHIAZQBnAG8AcgBpAGEAbgAsACAAMwAwAC4ANAAzADYAOAA3ADUALABcAG4AIAAgACAAIAAgACAAIAAgAF8AYQB2AGcATQBvAG4AdABoAEQAYQB5AHMASgB1AGwAaQBhAG4ALAAgADMAMAAuADQAMwA3ADUALABcAG4AIAAgACAAIAAgACAAIAAgAF8AYQB2AGcATQBvAG4AdABoAEQAYQB5AHMALAAgAEkARgAoAF8AagB1AGwAaQBhAG4AQwBhAGwAZQBuAGQAYQByACwAIABfAGEAdgBnAE0AbwBuAHQAaABEAGEAeQBzAEoAdQBsAGkAYQBuACwAIABfAGEAdgBnAE0AbwBuAHQAaABEAGEAeQBzAEcAcgBlAGcAbwByAGkAYQBuACkALABcAG4AXABuACAAIAAgACAAIAAgACAAIABmAG4ARABlAGwAdABhAE0AbwBuAHQAaABzACwAIABMAEEATQBCAEQAQQAoAF8AcwB0AGEAcgB0AE0ASgBEAGEAdABlACwAIABfAGUAbgBkAE0ASgBEAGEAdABlACwAXABuACAAIAAgACAAIAAgACAAIAAgACAAIAAgAEkARgAoAEYATgAuAEkAUwBfAEUATQBQAFQAWQAoAF8AcwB0AGEAcgB0AE0ASgBEAGEAdABlACkAIAAqACAARgBOAC4ASQBTAF8ARQBNAFAAVABZACgAXwBlAG4AZABNAEoARABhAHQAZQApACwAIABcACIAXAAiACwAXABuACAAIAAgACAAIAAgACAAIAAgACAAIAAgACAAIAAgACAATABFAFQAKABcAG4AIAAgACAAIAAgACAAIAAgACAAIAAgACAAIAAgACAAIAAgACAAIAAgAF8AbQBvAG4AdABoAHMALAAgACgAXwBlAG4AZABNAEoARABhAHQAZQAgAC0AIABfAHMAdABhAHIAdABNAEoARABhAHQAZQApACAALwAgAF8AYQB2AGcATQBvAG4AdABoAEQAYQB5AHMALABcAG4AIAAgACAAIAAgACAAIAAgACAAIAAgACAAIAAgACAAIAAgACAAIAAgAEkARgAoAEkAUwBFAFIAUgBPAFIAKABfAG0AbwBuAHQAaABzACkALAAgAF8AbQBvAG4AdABoAHMAIAAqACAAewAxAH0ALABcAG4AIAAgACAAIAAgACAAIAAgACAAIAAgACAAIAAgACAAIAAgACAAIAAgACAAIAAgACAAXwBtAG8AbgB0AGgAcwBcAG4AIAAgACAAIAAgACAAIAAgACAAIAAgACAAIAAgACAAIAAgACAAIAAgACkAXABuACAAIAAgACAAIAAgACAAIAAgACAAIAAgACAAIAAgACAAKQBcAG4AIAAgACAAIAAgACAAIAAgACAAIAAgACAAKQBcAG4AIAAgACAAIAAgACAAIAAgACkALABcAG4AXABuACAAIAAgACAAIAAgACAAIABfAHMAdABhAHIAdABNAEoARABhAHQAZQAsACAARgBOAC4ATgBVAEwATABJAEYAWQAoAEkATgBEAEUAWAAoAFMAdABhAHIAdABNAEoARABhAHQAZQAsACAALAAgADEAKQApACwAXABuACAAIAAgACAAIAAgACAAIABfAGUAbgBkAE0ASgBEAGEAdABlACAALAAgAEYATgAuAE4AVQBMAEwASQBGAFkAKABJAE4ARABFAFgAKABFAG4AZABNAEoARABhAHQAZQAsACAALAAgADEAKQApACwAXABuAFwAbgAgACAAIAAgACAAIAAgACAAXwByAG8AdwBzAFMAdABhAHIAdAAsACAAUgBPAFcAUwAoAF8AcwB0AGEAcgB0AE0ASgBEAGEAdABlACkALABcAG4AIAAgACAAIAAgACAAIAAgAF8AcgBvAHcAcwBFAG4AZAAsACAAUgBPAFcAUwAoAF8AZQBuAGQATQBKAEQAYQB0AGUAKQAsAFwAbgAgACAAIAAgACAAIAAgACAAXwByAG8AdwBDAG8AdQBuAHQALAAgAE0AQQBYACgAXwByAG8AdwBzAFMAdABhAHIAdAAsACAAXwByAG8AdwBzAEUAbgBkACkALABcAG4AXABuACAAIAAgACAAIAAgACAAIABfAGIAeQBSAG8AdwAsACAASQBGACgAXwByAG8AdwBzAFMAdABhAHIAdAAgAD0AIAAxACwAXABuACAAIAAgACAAIAAgACAAIAAgACAAIAAgAFIARQBEAFUAQwBFACgAXAAiAFwAIgAsACAAUwBFAFEAVQBFAE4AQwBFACgAXwByAG8AdwBDAG8AdQBuAHQAKQAsAFwAbgAgACAAIAAgACAAIAAgACAAIAAgACAAIAAgACAAIAAgAEwAQQBNAEIARABBACgAXwBhAGMAYwAsACAAXwBjAHUAcgByACwAXABuACAAIAAgACAAIAAgACAAIAAgACAAIAAgACAAIAAgACAAIAAgACAAIABWAFMAVABBAEMASwAoAFwAbgAgACAAIAAgACAAIAAgACAAIAAgACAAIAAgACAAIAAgACAAIAAgACAAIAAgACAAIABfAGEAYwBjACwAXABuACAAIAAgACAAIAAgACAAIAAgACAAIAAgACAAIAAgACAAIAAgACAAIAAgACAAIAAgAGYAbgBEAGUAbAB0AGEATQBvAG4AdABoAHMAKABfAHMAdABhAHIAdABNAEoARABhAHQAZQAsACAASQBOAEQARQBYACgAXwBlAG4AZABNAEoARABhAHQAZQAsACAAXwBjAHUAcgByACwAIAAxACkAKQBcAG4AIAAgACAAIAAgACAAIAAgACAAIAAgACAAIAAgACAAIAAgACAAIAAgACkAXABuACAAIAAgACAAIAAgACAAIAAgACAAIAAgACAAIAAgACAAKQBcAG4AIAAgACAAIAAgACAAIAAgACAAIAAgACAAKQAsAFwAbgAgACAAIAAgACAAIAAgACAAIAAgACAAIABJAEYAKABfAHIAbwB3AHMARQBuAGQAIAA9ACAAMQAsAFwAbgAgACAAIAAgACAAIAAgACAAIAAgACAAIAAgACAAIAAgAFIARQBEAFUAQwBFACgAXAAiAFwAIgAsACAAUwBFAFEAVQBFAE4AQwBFACgAXwByAG8AdwBDAG8AdQBuAHQAKQAsAFwAbgAgACAAIAAgACAAIAAgACAAIAAgACAAIAAgACAAIAAgACAAIAAgACAATABBAE0AQgBEAEEAKABfAGEAYwBjACwAIABfAGMAdQByAHIALABcAG4AIAAgACAAIAAgACAAIAAgACAAIAAgACAAIAAgACAAIAAgACAAIAAgACAAIAAgACAAVgBTAFQAQQBDAEsAKABcAG4AIAAgACAAIAAgACAAIAAgACAAIAAgACAAIAAgACAAIAAgACAAIAAgACAAIAAgACAAIAAgACAAIABfAGEAYwBjACwAXABuACAAIAAgACAAIAAgACAAIAAgACAAIAAgACAAIAAgACAAIAAgACAAIAAgACAAIAAgACAAIAAgACAAZgBuAEQAZQBsAHQAYQBNAG8AbgB0AGgAcwAoAEkATgBEAEUAWAAoAF8AcwB0AGEAcgB0AE0ASgBEAGEAdABlACwAIABfAGMAdQByAHIALAAgADEAKQAsACAAXwBlAG4AZABNAEoARABhAHQAZQApAFwAbgAgACAAIAAgACAAIAAgACAAIAAgACAAIAAgACAAIAAgACAAIAAgACAAIAAgACAAIAApAFwAbgAgACAAIAAgACAAIAAgACAAIAAgACAAIAAgACAAIAAgACAAIAAgACAAKQBcAG4AIAAgACAAIAAgACAAIAAgACAAIAAgACAAIAAgACAAIAApACwAXABuACAAIAAgACAAIAAgACAAIAAgACAAIAAgACAAIAAgACAAUgBFAEQAVQBDAEUAKABcACIAXAAiACwAIABTAEUAUQBVAEUATgBDAEUAKABfAHIAbwB3AEMAbwB1AG4AdAApACwAXABuACAAIAAgACAAIAAgACAAIAAgACAAIAAgACAAIAAgACAAIAAgACAAIABMAEEATQBCAEQAQQAoAF8AYQBjAGMALAAgAF8AYwB1AHIAcgAsAFwAbgAgACAAIAAgACAAIAAgACAAIAAgACAAIAAgACAAIAAgACAAIAAgACAAIAAgACAAIABWAFMAVABBAEMASwAoAFwAbgAgACAAIAAgACAAIAAgACAAIAAgACAAIAAgACAAIAAgACAAIAAgACAAIAAgACAAIAAgACAAIAAgAF8AYQBjAGMALABcAG4AIAAgACAAIAAgACAAIAAgACAAIAAgACAAIAAgACAAIAAgACAAIAAgACAAIAAgACAAIAAgACAAIABmAG4ARABlAGwAdABhAE0AbwBuAHQAaABzACgASQBOAEQARQBYACgAXwBzAHQAYQByAHQATQBKAEQAYQB0AGUALAAgAF8AYwB1AHIAcgAsACAAMQApACwAIABJAE4ARABFAFgAKABfAGUAbgBkAE0ASgBEAGEAdABlACwAIABfAGMAdQByAHIALAAgADEAKQ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EQAUgBPAFAAKABfAGIAeQBSAG8Adw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UATABUAEEAXwBZAEUAQQBSAFMAXABuAFwAbgBSAGUAdAB1AHIAbgBzACAAdABoAGUAIAB0AGkAbQBlAHMAcABhAG4AIABkAGkAZgBmAGUAcgBlAG4AYwBlACAAYgBlAHQAdwBlAGUAbgAgAE0AbwBkAGkAZgBpAGUAZAAgAEoAdQBsAGkAYQBuACAARABhAHQAZQBzACAAaQBuACAAeQBlAGEAcgBzAC4AIABDAGEAbABjAHUAbABhAHQAZQBkACAAbwBuACAAYgBhAHMAaQBzACAAbwBmACAAYQBuACAAYQB2AGUAcgBhAGcAZQAgAG8AZgBcAG4AZABhAHkAcwAgAHAAZQByACAAeQBlAGEAcgAgAGYAbwByACAAdABoAGUAIABjAGEAbABlAG4AZABhAHIALgBcAG4AXABuAEEAcgByAGEAeQAgAGMAbwBtAHAAYQB0AGkAYgBsAGUAOgAgAFMAdABhAHIAdABNAEoARABhAHQAZQAgAGEAbgBkACAARQBuAGQATQBKAEQAYQB0AGUAIABh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QAaQBmAGYAZQByAGUAbgBjAGUAIABpAG4AIAB5AGUAYQBy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HQAYQByAHQATQBKAEQAYQB0AGUAIAAgACAAIAAgACAAfAAgAGQAZQBjAGkAbQBhAGwAIAB8ACAAUwB0AGEAcgB0ACAATQBvAGQAaQBmAGkAZQBkACAASgB1AGwAaQBhAG4AIABEAGEAdABlACAAXABuAEUAbgBkAE0ASgBEAGEAdABlACAAIAAgACAAIAAgACAAIAB8ACAAZABlAGMAaQBtAGEAbAAgAHwAIABFAG4AZAAgAE0AbwBkAGkAZgBpAGUAZAAgAEoAdQBsAGkAYQBuACAARABhAHQAZQBcAG4AWwBKAHUAbABpAGEAbgBDAGEAbABlAG4AZABhAHIAXQAgAHwAIABzAHcAaQB0AGMAaAAgACAAfAAgAEMAYQBsAGMAdQBsAGEAdABlACAAaQBu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ZAEUAQQBSAFMAIAA9ACAATABBAE0AQgBEAEEAKABTAHQAYQByAHQATQBKAEQAYQB0AGUALAAgAEUAbgBkAE0ASgBEAGEAdABlACwAIABbAEoAdQBsAGkAYQBuAEMAYQBsAGUAbgBkAGEAcgBdACwAXABuACAAIAAgACAATABFAFQAKABcAG4AIAAgACAAIAAgACAAIAAgAF8AagB1AGwAaQBhAG4AQwBhAGwAZQBuAGQAYQByACwAIABGAE4ALgBDAE8ARQBSAEMARQAoAEoAdQBsAGkAYQBuAEMAYQBsAGUAbgBkAGEAcgApACAAPAA+ACAAMAAsAFwAbgAgACAAIAAgACAAIAAgACAAXwBhAHYAZwBZAGUAYQByAEQAYQB5AHMARwByAGUAZwBvAHIAaQBhAG4ALAAgADMANgA1AC4AMgA0ADIANQAsAFwAbgAgACAAIAAgACAAIAAgACAAXwBhAHYAZwBZAGUAYQByAEQAYQB5AHMASgB1AGwAaQBhAG4ALAAgADMANgA1AC4AMgA1ACwAXABuACAAIAAgACAAIAAgACAAIABfAGEAdgBnAFkAZQBhAHIARABhAHkAcwAsACAASQBGACgAXwBqAHUAbABpAGEAbgBDAGEAbABlAG4AZABhAHIALAAgAF8AYQB2AGcAWQBlAGEAcgBEAGEAeQBzAEoAdQBsAGkAYQBuACwAIABfAGEAdgBnAFkAZQBhAHIARABhAHkAcwBHAHIAZQBnAG8AcgBpAGEAbgApACwAXABuAFwAbgAgACAAIAAgACAAIAAgACAAZgBuAEQAZQBsAHQAYQBZAGUAYQByAHMALAAgAEwAQQBNAEIARABBACgAXwBzAHQAYQByAHQATQBKAEQAYQB0AGUALAAgAF8AZQBuAGQATQBKAEQAYQB0AGUALABcAG4AIAAgACAAIAAgACAAIAAgACAAIAAgACAASQBGACgARgBOAC4ASQBTAF8ARQBNAFAAVABZACgAXwBzAHQAYQByAHQATQBKAEQAYQB0AGUAKQAgACoAIABGAE4ALgBJAFMAXwBFAE0AUABUAFkAKABfAGUAbgBkAE0ASgBEAGEAdABlACkALAAgAFwAIgBcACIALABcAG4AIAAgACAAIAAgACAAIAAgACAAIAAgACAAIAAgACAAIABMAEUAVAAoAFwAbgAgACAAIAAgACAAIAAgACAAIAAgACAAIAAgACAAIAAgACAAIAAgACAAXwB5AGUAYQByAHMALAAgACgAXwBlAG4AZABNAEoARABhAHQAZQAgAC0AIABfAHMAdABhAHIAdABNAEoARABhAHQAZQApACAALwAgAF8AYQB2AGcAWQBlAGEAcgBEAGEAeQBzACwAXABuACAAIAAgACAAIAAgACAAIAAgACAAIAAgACAAIAAgACAAIAAgACAAIABJAEYAKABJAFMARQBSAFIATwBSACgAXwB5AGUAYQByAHMAKQAsACAAXwB5AGUAYQByAHMAIAAqACAAewAxAH0ALABcAG4AIAAgACAAIAAgACAAIAAgACAAIAAgACAAIAAgACAAIAAgACAAIAAgACAAIAAgACAAXwB5AGUAYQByAHMAXABuACAAIAAgACAAIAAgACAAIAAgACAAIAAgACAAIAAgACAAIAAgACAAIAApAFwAbgAgACAAIAAgACAAIAAgACAAIAAgACAAIAAgACAAIAAgACkAXABuACAAIAAgACAAIAAgACAAIAAgACAAIAAgACkAXABuACAAIAAgACAAIAAgACAAIAApACwAXABuAFwAbgAgACAAIAAgACAAIAAgACAAXwBzAHQAYQByAHQATQBKAEQAYQB0AGUALAAgAEYATgAuAE4AVQBMAEwASQBGAFkAKABJAE4ARABFAFgAKABTAHQAYQByAHQATQBKAEQAYQB0AGUALAAgACwAIAAxACkAKQAsAFwAbgAgACAAIAAgACAAIAAgACAAXwBlAG4AZABNAEoARABhAHQAZQAgACwAIABGAE4ALgBOAFUATABMAEkARgBZACgASQBOAEQARQBYACgARQBuAGQATQBKAEQAYQB0AGUALAAgACwAIAAxACkAKQAsAFwAbgBcAG4AIAAgACAAIAAgACAAIAAgAF8AcgBvAHcAcwBTAHQAYQByAHQALAAgAFIATwBXAFMAKABfAHMAdABhAHIAdABNAEoARABhAHQAZQApACwAXABuACAAIAAgACAAIAAgACAAIABfAHIAbwB3AHMARQBuAGQALAAgAFIATwBXAFMAKABfAGUAbgBkAE0ASgBEAGEAdABlACkALABcAG4AIAAgACAAIAAgACAAIAAgAF8AcgBvAHcAQwBvAHUAbgB0ACwAIABNAEEAWAAoAF8AcgBvAHcAcwBTAHQAYQByAHQALAAgAF8AcgBvAHcAcwBFAG4AZAApACwAXABuAFwAbgAgACAAIAAgACAAIAAgACAAXwBiAHkAUgBvAHcALAAgAEkARgAoAF8AcgBvAHcAcwBTAHQAYQByAHQAIAA9ACAAMQAsAFwAbgAgACAAIAAgACAAIAAgACAAIAAgACAAIABSAEUARABVAEMARQAoAFwAIgBcACIALAAgAFMARQBRAFUARQBOAEMARQAoAF8AcgBvAHcAQwBvAHUAbgB0ACkALABcAG4AIAAgACAAIAAgACAAIAAgACAAIAAgACAAIAAgACAAIABMAEEATQBCAEQAQQAoAF8AYQBjAGMALAAgAF8AYwB1AHIAcgAsAFwAbgAgACAAIAAgACAAIAAgACAAIAAgACAAIAAgACAAIAAgACAAIAAgACAAVgBTAFQAQQBDAEsAKABcAG4AIAAgACAAIAAgACAAIAAgACAAIAAgACAAIAAgACAAIAAgACAAIAAgACAAIAAgACAAXwBhAGMAYwAsAFwAbgAgACAAIAAgACAAIAAgACAAIAAgACAAIAAgACAAIAAgACAAIAAgACAAIAAgACAAIABmAG4ARABlAGwAdABhAFkAZQBhAHIAcwAoAF8AcwB0AGEAcgB0AE0ASgBEAGEAdABlACwAIABJAE4ARABFAFgAKABfAGUAbgBkAE0ASgBEAGEAdABlACwAIABfAGMAdQByAHIALAAgADEAKQApAFwAbgAgACAAIAAgACAAIAAgACAAIAAgACAAIAAgACAAIAAgACAAIAAgACAAKQBcAG4AIAAgACAAIAAgACAAIAAgACAAIAAgACAAIAAgACAAIAApAFwAbgAgACAAIAAgACAAIAAgACAAIAAgACAAIAApACwAXABuACAAIAAgACAAIAAgACAAIAAgACAAIAAgAEkARgAoAF8AcgBvAHcAcwBFAG4AZAAgAD0AIAAxACwAXABuACAAIAAgACAAIAAgACAAIAAgACAAIAAgACAAIAAgACAAUgBFAEQAVQBDAEUAKABcACIAXAAiACwAIABTAEUAUQBVAEUATgBDAEUAKABfAHIAbwB3AEMAbwB1AG4AdAApACwAXABuACAAIAAgACAAIAAgACAAIAAgACAAIAAgACAAIAAgACAAIAAgACAAIABMAEEATQBCAEQAQQAoAF8AYQBjAGMALAAgAF8AYwB1AHIAcgAsAFwAbgAgACAAIAAgACAAIAAgACAAIAAgACAAIAAgACAAIAAgACAAIAAgACAAIAAgACAAIABWAFMAVABBAEMASwAoAFwAbgAgACAAIAAgACAAIAAgACAAIAAgACAAIAAgACAAIAAgACAAIAAgACAAIAAgACAAIAAgACAAIAAgAF8AYQBjAGMALABcAG4AIAAgACAAIAAgACAAIAAgACAAIAAgACAAIAAgACAAIAAgACAAIAAgACAAIAAgACAAIAAgACAAIABmAG4ARABlAGwAdABhAFkAZQBhAHIAcwAoAEkATgBEAEUAWAAoAF8AcwB0AGEAcgB0AE0ASgBEAGEAdABlACwAIABfAGMAdQByAHIALAAgADEAKQAsACAAXwBlAG4AZABNAEoARABhAHQAZQApAFwAbgAgACAAIAAgACAAIAAgACAAIAAgACAAIAAgACAAIAAgACAAIAAgACAAIAAgACAAIAApAFwAbgAgACAAIAAgACAAIAAgACAAIAAgACAAIAAgACAAIAAgACAAIAAgACAAKQBcAG4AIAAgACAAIAAgACAAIAAgACAAIAAgACAAIAAgACAAIAApACwAXABuACAAIAAgACAAIAAgACAAIAAgACAAIAAgACAAIAAgACAAUgBFAEQAVQBDAEUAKABcACIAXAAiACwAIABTAEUAUQBVAEUATgBDAEUAKABfAHIAbwB3AEMAbwB1AG4AdAApACwAXABuACAAIAAgACAAIAAgACAAIAAgACAAIAAgACAAIAAgACAAIAAgACAAIABMAEEATQBCAEQAQQAoAF8AYQBjAGMALAAgAF8AYwB1AHIAcgAsAFwAbgAgACAAIAAgACAAIAAgACAAIAAgACAAIAAgACAAIAAgACAAIAAgACAAIAAgACAAIABWAFMAVABBAEMASwAoAFwAbgAgACAAIAAgACAAIAAgACAAIAAgACAAIAAgACAAIAAgACAAIAAgACAAIAAgACAAIAAgACAAIAAgAF8AYQBjAGMALABcAG4AIAAgACAAIAAgACAAIAAgACAAIAAgACAAIAAgACAAIAAgACAAIAAgACAAIAAgACAAIAAgACAAIABmAG4ARABlAGwAdABhAFkAZQBhAHIAcwAoAEkATgBEAEUAWAAoAF8AcwB0AGEAcgB0AE0ASgBEAGEAdABlACwAIABfAGMAdQByAHIALAAgADEAKQAsACAASQBOAEQARQBYACgAXwBlAG4AZABNAEoARABhAHQAZQAsACAAXwBjAHUAcgByACwAIAAxACk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WQBNAEQAXABuAFwAbgBSAGUAdAB1AHIAbgBzACAAdABoAGUAIAB0AGkAbQBlAHMAcABhAG4AIABkAGkAZgBmAGUAcgBlAG4AYwBlACAAYgBlAHQAdwBlAGUAbgAgAE0AbwBkAGkAZgBpAGUAZAAgAEoAdQBsAGkAYQBuACAARABhAHQAZQBzACAAaQBuACAAeQBlAGEAcgBzACwAIABtAG8AbgB0AGgAcwAgAGEAbgBkACAAZABhAHkAcwAuAFwAbgBEAHUAZQAgAHQAbwAgAG0AbwBuAHQAaABzACAAaABhAHYAaQBuAGcAIABkAGkAZgBmAGUAcgBlAG4AdAAgAGwAZQBuAGcAdABoAHMALAAgAHQAaABlACAAcgBlAHMAdQBsAHQAIABzAGgAbwB1AGwAZAAgAG4AbwB0ACAAYgBlACAAdQBzAGUAZAAgAGkAbgAgAGYAdQByAHQAaABlAHIAIABtAGEAdABoAGUAbQBhAHQAaQBjAGEAbAAgAG8AcABlAHIAYQB0AGkAbwBuAHMALgBcAG4AXABuAEEAcgByAGEAeQAgAGMAbwBtAHAAYQB0AGkAYgBsAGUAOgAgAFMAdABhAHIAdABNAEoARABhAHQAZQAgAGEAbgBkACAARQBuAGQATQBKAEQAYQB0AGUAIABh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pAG4AdABlAGcAZQByACAAWwAwAC4ALgBdACAAIAAgACAAfAAgAEQAZQBsAHQAYQAgAHkAZQBhAHIAcwBcAG4AIAAzACAAfAAgAGkAbgB0AGUAZwBlAHIAIABbADAALgAuADEAMQBdACAAIAB8ACAARABlAGwAdABhACAAbQBvAG4AdABoAHMAXABuACAANAAgAHwAIABkAGUAYwBpAG0AYQBsACAAWwAwAC4ALgAzADEAKQAgACAAfAAgAEQAZQBsAHQAYQAgAGQAYQB5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HQAYQByAHQATQBKAEQAYQB0AGUAIAAgACAAIAAgACAAfAAgAGQAZQBjAGkAbQBhAGwAIAB8ACAAUwB0AGEAcgB0ACAATQBvAGQAaQBmAGkAZQBkACAASgB1AGwAaQBhAG4AIABEAGEAdABlACAAXABuAEUAbgBkAE0ASgBEAGEAdABlACAAIAAgACAAIAAgACAAIAB8ACAAZABlAGMAaQBtAGEAbAAgAHwAIABFAG4AZAAgAE0AbwBkAGkAZgBpAGUAZAAgAEoAdQBsAGkAYQBuACAARABhAHQAZQBcAG4AWwBKAHUAbABpAGEAbgBDAGEAbABlAG4AZABhAHIAXQAgAHwAIABzAHcAaQB0AGMAaAAgACAAfAAgAEMAYQBsAGMAdQBsAGEAdABlACAAaQBu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ZAE0ARAAgAD0AIABMAEEATQBCAEQAQQAoAFMAdABhAHIAdABNAEoARABhAHQAZQAsACAARQBuAGQATQBKAEQAYQB0AGUALAAgAFsASgB1AGwAaQBhAG4AQwBhAGwAZQBuAGQAYQByAF0ALABcAG4AIAAgACAAIABMAEUAVAAoAFwAbgAgACAAIAAgACAAIAAgACAAXwBqAHUAbABpAGEAbgBDAGEAbABlAG4AZABhAHIALAAgAEYATgAuAEMATwBFAFIAQwBFACgASgB1AGwAaQBhAG4AQwBhAGwAZQBuAGQAYQByACkAIAA8AD4AIAAwACwAXABuACAAIAAgACAAIAAgACAAIABcAG4AIAAgACAAIAAgACAAIAAgAGYAbgBEAGUAbAB0AGEAWQBNAEQALAAgAEwAQQBNAEIARABBACgAXwBzAHQAYQByAHQATQBKAEQAYQB0AGUALAAgAF8AZQBuAGQATQBKAEQAYQB0AGUALABcAG4AIAAgACAAIAAgACAAIAAgACAAIAAgACAASQBGACgASQBTAEUAUgBSAE8AUgAoAF8AcwB0AGEAcgB0AE0ASgBEAGEAdABlACkALAAgAF8AcwB0AGEAcgB0AE0ASgBEAGEAdABlACAAKgAgAHsAMQAsACAAMgAsACAAMwAsACAANAB9ACwAXABuACAAIAAgACAAIAAgACAAIAAgACAAIAAgACAAIAAgACAASQBGACgASQBTAEUAUgBSAE8AUgAoAF8AZQBuAGQATQBKAEQAYQB0AGUAKQAsACAAXwBlAG4AZABNAEoARABhAHQAZQAgACoAIAB7ADEALAAgADIALAAgADMALAAgADQAfQAsAFwAbgAgACAAIAAgACAAIAAgACAAIAAgACAAIAAgACAAIAAgACAAIAAgACAASQBGACgARgBOAC4ASQBTAF8ARQBNAFAAVABZACgAXwBzAHQAYQByAHQATQBKAEQAYQB0AGUAKQAgACoAIABGAE4ALgBJAFMAXwBFAE0AUABUAFkAKABfAGUAbgBkAE0ASgBEAGEAdABlACkALAAgAHsAXAAiAFwAIgAsACAAXAAiAFwAIgAsACAAXAAiAFwAIgAsACAAXAAiAFwAIgB9ACwAXABuACAAIAAgACAAIAAgACAAIAAgACAAIAAgACAAIAAgACAAIAAgACAAIAAgACAAIAAgAEkARgAoAF8AcwB0AGEAcgB0AE0ASgBEAGEAdABlACAAPQAgAF8AZQBuAGQATQBKAEQAYQB0AGUALAAgAHsAMAAsACAAMAAsACAAMAAsACAAMAB9ACwAXABuACAAIAAgACAAIAAgACAAIAAgACAAIAAgACAAIAAgACAAIAAgACAAIAAgACAAIAAgACAAIAAgACAATABFAFQAKABcAG4AIAAgACAAIAAgACAAIAAgACAAIAAgACAAIAAgACAAIAAgACAAIAAgACAAIAAgACAAIAAgACAAIAAgACAAIAAgAF8AcwBpAGcAbgAsACAASQBGACgAXwBzAHQAYQByAHQATQBKAEQAYQB0AGUAIAA8AD0AIABfAGUAbgBkAE0ASgBEAGEAdABlACwAIAAxACwAIAAtADEAKQAsAFwAbgAgACAAIAAgACAAIAAgACAAIAAgACAAIAAgACAAIAAgACAAIAAgACAAIAAgACAAIAAgACAAIAAgACAAIAAgACAAXwBkAGEAdABlAF8AQQAsACAAQwBIAFIATwBOAE8ALgBNAEoARABBAFQARQBfAFQATwBfAFkATQBEAFQAKABcAG4AIAAgACAAIAAgACAAIAAgACAAIAAgACAAIAAgACAAIAAgACAAIAAgACAAIAAgACAAIAAgACAAIAAgACAAIAAgACAAIAAgACAASQBGACgAXwBzAGkAZwBuACAAPQAgADEALAAgAF8AcwB0AGEAcgB0AE0ASgBEAGEAdABlACwAIABfAGUAbgBkAE0ASgBEAGEAdABlACkALAAgACwAIAAsACAALABcAG4AIAAgACAAIAAgACAAIAAgACAAIAAgACAAIAAgACAAIAAgACAAIAAgACAAIAAgACAAIAAgACAAIAAgACAAIAAgACAAIAAgACAAXwBqAHUAbABpAGEAbgBDAGEAbABlAG4AZABhAHIAXABuACAAIAAgACAAIAAgACAAIAAgACAAIAAgACAAIAAgACAAIAAgACAAIAAgACAAIAAgACAAIAAgACAAIAAgACAAIAApACwAXABuACAAIAAgACAAIAAgACAAIAAgACAAIAAgACAAIAAgACAAIAAgACAAIAAgACAAIAAgACAAIAAgACAAIAAgACAAIABfAGQAYQB0AGUAXwBCACwAIABDAEgAUgBPAE4ATwAuAE0ASgBEAEEAVABFAF8AVABPAF8AWQBNAEQAVAAoAFwAbgAgACAAIAAgACAAIAAgACAAIAAgACAAIAAgACAAIAAgACAAIAAgACAAIAAgACAAIAAgACAAIAAgACAAIAAgACAAIAAgACAAIABJAEYAKABfAHMAaQBnAG4AIAA9ACAAMQAsACAAXwBlAG4AZABNAEoARABhAHQAZQAsACAAXwBzAHQAYQByAHQATQBKAEQAYQB0AGUAKQAsACAALAAgACwAIAAsAFwAbgAgACAAIAAgACAAIAAgACAAIAAgACAAIAAgACAAIAAgACAAIAAgACAAIAAgACAAIAAgACAAIAAgACAAIAAgACAAIAAgACAAIABfAGoAdQBsAGkAYQBuAEMAYQBsAGUAbgBkAGEAcgBcAG4AIAAgACAAIAAgACAAIAAgACAAIAAgACAAIAAgACAAIAAgACAAIAAgACAAIAAgACAAIAAgACAAIAAgACAAIAAgACkALABcAG4AIAAgACAAIAAgACAAIAAgACAAIAAgACAAIAAgACAAIAAgACAAIAAgACAAIAAgACAAIAAgACAAIAAgACAAIAAgAF8AZABpAGYAZgBEAGEAeQBzACwAIABJAE4ARABFAFgAKABfAGQAYQB0AGUAXwBCACwAIAAxACwAIAAzACkAIAAtACAASQBOAEQARQBYACgAXwBkAGEAdABlAF8AQQAsACAAMQAsACAAMwApAFwAbgAgACAAIAAgACAAIAAgACAAIAAgACAAIAAgACAAIAAgACAAIAAgACAAIAAgACAAIAAgACAAIAAgACAAIAAgACAAIAAgACAAIAArACAASQBOAEQARQBYACgAXwBkAGEAdABlAF8AQgAsACAAMQAsACAANAApACAALQAgAEkATgBEAEUAWAAoAF8AZABhAHQAZQBfAEEALAAgADEALAAgADQAKQAsAFwAbgAgACAAIAAgACAAIAAgACAAIAAgACAAIAAgACAAIAAgACAAIAAgACAAIAAgACAAIAAgACAAIAAgACAAIAAgACAAXwBkAGUAbAB0AGEARABhAHkALAAgAEkARgAoAF8AZABpAGYAZgBEAGEAeQBzACAAPgA9ACAAMAAsACAAXwBkAGkAZgBmAEQAYQB5AHMALABcAG4AIAAgACAAIAAgACAAIAAgACAAIAAgACAAIAAgACAAIAAgACAAIAAgACAAIAAgACAAIAAgACAAIAAgACAAIAAgACAAIAAgACAATABFAFQAKABcAG4AIAAgACAAIAAgACAAIAAgACAAIAAgACAAIAAgACAAIAAgACAAIAAgACAAIAAgACAAIAAgACAAIAAgACAAIAAgACAAIAAgACAAIAAgACAAIABfAGQAYQB5AHMATQBvAG4AdABoAF8AQQAsACAAQwBIAFIATwBOAE8ALgBEAEEAWQBTAF8ASQBOAF8ATQBPAE4AVABIACgASQBOAEQARQBYACgAXwBkAGEAdABlAF8AQQAsACAAMQAsACAAMgApACwAIABJAE4ARABFAFgAKABfAGQAYQB0AGUAXwBBACwAIAAxACwAIAAxACkALAAgAF8AagB1AGwAaQBhAG4AQwBhAGwAZQBuAGQAYQByACkALABcAG4AIAAgACAAIAAgACAAIAAgACAAIAAgACAAIAAgACAAIAAgACAAIAAgACAAIAAgACAAIAAgACAAIAAgACAAIAAgACAAIAAgACAAIAAgACAAIABNAE8ARAAoAF8AZABpAGYAZgBEAGEAeQBzACwAIABfAGQAYQB5AHMATQBvAG4AdABoAF8AQQApAFwAbgAgACAAIAAgACAAIAAgACAAIAAgACAAIAAgACAAIAAgACAAIAAgACAAIAAgACAAIAAgACAAIAAgACAAIAAgACAAIAAgACAAIAApAFwAbgAgACAAIAAgACAAIAAgACAAIAAgACAAIAAgACAAIAAgACAAIAAgACAAIAAgACAAIAAgACAAIAAgACAAIAAgACAAKQAsAFwAbgAgACAAIAAgACAAIAAgACAAIAAgACAAIAAgACAAIAAgACAAIAAgACAAIAAgACAAIAAgACAAIAAgACAAIAAgACAAXwBkAGkAZgBmAE0AbwBuAHQAaABzACwAIABJAE4ARABFAFgAKABfAGQAYQB0AGUAXwBCACwAIAAxACwAIAAyACkAIAAtACAASQBOAEQARQBYACgAXwBkAGEAdABlAF8AQQAsACAAMQAsACAAMgApACAALQAgAE4AKABfAGQAaQBmAGYARABhAHkAcwAgADwAIAAwACkALABcAG4AIAAgACAAIAAgACAAIAAgACAAIAAgACAAIAAgACAAIAAgACAAIAAgACAAIAAgACAAIAAgACAAIAAgACAAIAAgAF8AZABlAGwAdABhAE0AbwBuAHQAaAAsACAATQBPAEQAKABfAGQAaQBmAGYATQBvAG4AdABoAHMALAAgADEAMgApACwAXABuACAAIAAgACAAIAAgACAAIAAgACAAIAAgACAAIAAgACAAIAAgACAAIAAgACAAIAAgACAAIAAgACAAIAAgACAAIABfAGQAZQBsAHQAYQBZAGUAYQByACwAIABJAE4ARABFAFgAKABfAGQAYQB0AGUAXwBCACwAIAAxACwAIAAxACkAIAAtACAASQBOAEQARQBYACgAXwBkAGEAdABlAF8AQQAsACAAMQAsACAAMQApACAALQAgAE4AKABfAGQAaQBmAGYATQBvAG4AdABoAHMAIAA8ACAAMAApACwAXABuACAAIAAgACAAIAAgACAAIAAgACAAIAAgACAAIAAgACAAIAAgACAAIAAgACAAIAAgACAAIAAgACAAIAAgACAAIABIAFMAVABBAEMASwAoAF8AcwBpAGcAbgAsACAAXwBkAGUAbAB0AGEAWQBlAGEAcgAsACAAXwBkAGUAbAB0AGEATQBvAG4AdABoACwAIABfAGQAZQBsAHQAYQBEAGEAeQ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zAHQAYQByAHQATQBKAEQAYQB0AGUALAAgAEYATgAuAE4AVQBMAEwASQBGAFkAKABJAE4ARABFAFgAKABTAHQAYQByAHQATQBKAEQAYQB0AGUALAAgACwAIAAxACkAKQAsAFwAbgAgACAAIAAgACAAIAAgACAAXwBlAG4AZABNAEoARABhAHQAZQAgACwAIABGAE4ALgBOAFUATABMAEkARgBZACgASQBOAEQARQBYACgARQBuAGQATQBKAEQAYQB0AGUALAAgACwAIAAxACkAKQAsAFwAbgBcAG4AIAAgACAAIAAgACAAIAAgAF8AcgBvAHcAcwBTAHQAYQByAHQALAAgAFIATwBXAFMAKABfAHMAdABhAHIAdABNAEoARABhAHQAZQApACwAXABuACAAIAAgACAAIAAgACAAIABfAHIAbwB3AHMARQBuAGQALAAgAFIATwBXAFMAKABfAGUAbgBkAE0ASgBEAGEAdABlACkALABcAG4AIAAgACAAIAAgACAAIAAgAF8AcgBvAHcAQwBvAHUAbgB0ACwAIABNAEEAWAAoAF8AcgBvAHcAcwBTAHQAYQByAHQALAAgAF8AcgBvAHcAcwBFAG4AZAApACwAXABuAFwAbgAgACAAIAAgACAAIAAgACAAXwBiAHkAUgBvAHcALAAgAEkARgAoAF8AcgBvAHcAcwBTAHQAYQByAHQAIAA9ACAAMQAsAFwAbgAgACAAIAAgACAAIAAgACAAIAAgACAAIABSAEUARABVAEMARQAoAFwAIgBcACIALAAgAFMARQBRAFUARQBOAEMARQAoAF8AcgBvAHcAQwBvAHUAbgB0ACkALABcAG4AIAAgACAAIAAgACAAIAAgACAAIAAgACAAIAAgACAAIABMAEEATQBCAEQAQQAoAF8AYQBjAGMALAAgAF8AYwB1AHIAcgAsAFwAbgAgACAAIAAgACAAIAAgACAAIAAgACAAIAAgACAAIAAgACAAIAAgACAAVgBTAFQAQQBDAEsAKABcAG4AIAAgACAAIAAgACAAIAAgACAAIAAgACAAIAAgACAAIAAgACAAIAAgACAAIAAgACAAXwBhAGMAYwAsAFwAbgAgACAAIAAgACAAIAAgACAAIAAgACAAIAAgACAAIAAgACAAIAAgACAAIAAgACAAIABmAG4ARABlAGwAdABhAFkATQBEACgAXwBzAHQAYQByAHQATQBKAEQAYQB0AGUALAAgAEkATgBEAEUAWAAoAF8AZQBuAGQATQBKAEQAYQB0AGUALAAgAF8AYwB1AHIAcgAsACAAMQApACkAXABuACAAIAAgACAAIAAgACAAIAAgACAAIAAgACAAIAAgACAAIAAgACAAIAApAFwAbgAgACAAIAAgACAAIAAgACAAIAAgACAAIAAgACAAIAAgACkAXABuACAAIAAgACAAIAAgACAAIAAgACAAIAAgACkALABcAG4AIAAgACAAIAAgACAAIAAgACAAIAAgACAASQBGACgAXwByAG8AdwBzAEUAbgBkACAAPQAgADEALABcAG4AIAAgACAAIAAgACAAIAAgACAAIAAgACAAIAAgACAAIABSAEUARABVAEMARQAoAFwAIgBcACIALAAgAFMARQBRAFUARQBOAEMARQAoAF8AcgBvAHcAQwBvAHUAbgB0ACkALABcAG4AIAAgACAAIAAgACAAIAAgACAAIAAgACAAIAAgACAAIAAgACAAIAAgAEwAQQBNAEIARABBACgAXwBhAGMAYwAsACAAXwBjAHUAcgByACwAXABuACAAIAAgACAAIAAgACAAIAAgACAAIAAgACAAIAAgACAAIAAgACAAIAAgACAAIAAgAFYAUwBUAEEAQwBLACgAXABuACAAIAAgACAAIAAgACAAIAAgACAAIAAgACAAIAAgACAAIAAgACAAIAAgACAAIAAgACAAIAAgACAAXwBhAGMAYwAsAFwAbgAgACAAIAAgACAAIAAgACAAIAAgACAAIAAgACAAIAAgACAAIAAgACAAIAAgACAAIAAgACAAIAAgAGYAbgBEAGUAbAB0AGEAWQBNAEQAKABJAE4ARABFAFgAKABfAHMAdABhAHIAdABNAEoARABhAHQAZQAsACAAXwBjAHUAcgByACwAIAAxACkALAAgAF8AZQBuAGQATQBKAEQAYQB0AGUAKQBcAG4AIAAgACAAIAAgACAAIAAgACAAIAAgACAAIAAgACAAIAAgACAAIAAgACAAIAAgACAAKQBcAG4AIAAgACAAIAAgACAAIAAgACAAIAAgACAAIAAgACAAIAAgACAAIAAgACkAXABuACAAIAAgACAAIAAgACAAIAAgACAAIAAgACAAIAAgACAAKQAsAFwAbgAgACAAIAAgACAAIAAgACAAIAAgACAAIAAgACAAIAAgAFIARQBEAFUAQwBFACgAXAAiAFwAIgAsACAAUwBFAFEAVQBFAE4AQwBFACgAXwByAG8AdwBDAG8AdQBuAHQAKQAsAFwAbgAgACAAIAAgACAAIAAgACAAIAAgACAAIAAgACAAIAAgACAAIAAgACAATABBAE0AQgBEAEEAKABfAGEAYwBjACwAIABfAGMAdQByAHIALABcAG4AIAAgACAAIAAgACAAIAAgACAAIAAgACAAIAAgACAAIAAgACAAIAAgACAAIAAgACAAVgBTAFQAQQBDAEsAKABcAG4AIAAgACAAIAAgACAAIAAgACAAIAAgACAAIAAgACAAIAAgACAAIAAgACAAIAAgACAAIAAgACAAIABfAGEAYwBjACwAXABuACAAIAAgACAAIAAgACAAIAAgACAAIAAgACAAIAAgACAAIAAgACAAIAAgACAAIAAgACAAIAAgACAAZgBuAEQAZQBsAHQAYQBZAE0ARAAoAEkATgBEAEUAWAAoAF8AcwB0AGEAcgB0AE0ASgBEAGEAdABlACwAIABfAGMAdQByAHIALAAgADEAKQAsACAASQBOAEQARQBYACgAXwBlAG4AZABNAEoARABhAHQAZQAsACAAXwBjAHUAcgByACwAIAAxACk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WQBXAEQAXABuAFwAbgBSAGUAdAB1AHIAbgBzACAAdABoAGUAIAB0AGkAbQBlAHMAcABhAG4AIABkAGkAZgBmAGUAcgBlAG4AYwBlACAAYgBlAHQAdwBlAGUAbgAgAE0AbwBkAGkAZgBpAGUAZAAgAEoAdQBsAGkAYQBuACAARABhAHQAZQBzACAAaQBuACAAeQBlAGEAcgBzACwAIABJAFMATwAgAHcAZQBlAGsAcwAgAGEAbgBkACAAZABhAHkAcwAuAFwAbgBEAHUAZQAgAHQAbwAgAHkAZQBhAHIAcwAgAGgAYQB2AGkAbgBnACAAZABpAGYAZgBlAHIAaQBuAGcAIABuAHUAbQBiAGUAcgBzACAAbwBmACAASQBTAE8AIAB3AGUAZQBrAHMALAAgAHQAaABlACAAcgBlAHMAdQBsAHQAIABzAGgAbwB1AGwAZAAgAG4AbwB0ACAAYgBlACAAdQBzAGUAZAAgAGkAbgAgAGYAdQByAHQAaABlAHIAIABtAGEAdABoAGUAbQBhAHQAaQBjAGEAbAAgAG8AcABlAHIAYQB0AGkAbwBuAHMALgBcAG4AXABuAEEAcgByAGEAeQAgAGMAbwBtAHAAYQB0AGkAYgBsAGUAOgAgAFMAdABhAHIAdABNAEoARABhAHQAZQAgAGEAbgBkACAARQBuAGQATQBKAEQAYQB0AGUAIABh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pAG4AdABlAGcAZQByACAAWwAwAC4ALgBdACAAIAAgACAAfAAgAEQAZQBsAHQAYQAgAHkAZQBhAHIAcwBcAG4AIAAzACAAfAAgAGkAbgB0AGUAZwBlAHIAIABbADAALgAuADUAMgBdACAAIAB8ACAARABlAGwAdABhACAAdwBlAGUAawBzAFwAbgAgADQAIAB8ACAAZABlAGMAaQBtAGEAbAAgAFsAMAAuAC4AMwAxACkAIAAgAHwAIABEAGUAbAB0AGEAIABkAGEAeQ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0AGEAcgB0AE0ASgBEAGEAdABlACAAIAAgACAAIAAgAHwAIABkAGUAYwBpAG0AYQBsACAAfAAgAFMAdABhAHIAdAAgAE0AbwBkAGkAZgBpAGUAZAAgAEoAdQBsAGkAYQBuACAARABhAHQAZQAgAFwAbgBFAG4AZABNAEoARABhAHQAZQAgACAAIAAgACAAIAAgACAAfAAgAGQAZQBjAGkAbQBhAGwAIAB8ACAARQBuAGQAIABNAG8AZABpAGYAaQBlAGQAIABKAHUAbABpAGEAbgAgAEQAYQB0AGUAXABuAFsASgB1AGwAaQBhAG4AQwBhAGwAZQBuAGQAYQByAF0AIAB8ACAAcwB3AGkAdABjAGgAIAAgAHwAIABDAGEAbABjAHUAbABhAHQAZQAgAGkAb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WQBXAEQAIAA9ACAATABBAE0AQgBEAEEAKABTAHQAYQByAHQATQBKAEQAYQB0AGUALAAgAEUAbgBkAE0ASgBEAGEAdABlACwAIABbAEoAdQBsAGkAYQBuAEMAYQBsAGUAbgBkAGEAcgBdACwAXABuACAAIAAgACAATABFAFQAKABcAG4AIAAgACAAIAAgACAAIAAgAF8AagB1AGwAaQBhAG4AQwBhAGwAZQBuAGQAYQByACwAIABGAE4ALgBDAE8ARQBSAEMARQAoAEoAdQBsAGkAYQBuAEMAYQBsAGUAbgBkAGEAcgApACAAPAA+ACAAMAAsAFwAbgAgACAAIAAgACAAIAAgACAAXABuACAAIAAgACAAIAAgACAAIABmAG4ARABlAGwAdABhAFkAVwBEACwAIABMAEEATQBCAEQAQQAoAF8AcwB0AGEAcgB0AE0ASgBEAGEAdABlACwAIABfAGUAbgBkAE0ASgBEAGEAdABlACwAXABuACAAIAAgACAAIAAgACAAIAAgACAAIAAgAEkARgAoAEkAUwBFAFIAUgBPAFIAKABfAHMAdABhAHIAdABNAEoARABhAHQAZQApACwAIABfAHMAdABhAHIAdABNAEoARABhAHQAZQAgACoAIAB7ADEALAAgADIALAAgADMALAAgADQAfQAsAFwAbgAgACAAIAAgACAAIAAgACAAIAAgACAAIAAgACAAIAAgAEkARgAoAEkAUwBFAFIAUgBPAFIAKABfAGUAbgBkAE0ASgBEAGEAdABlACkALAAgAF8AZQBuAGQATQBKAEQAYQB0AGUAIAAqACAAewAxACwAIAAyACwAIAAzACwAIAA0AH0ALABcAG4AIAAgACAAIAAgACAAIAAgACAAIAAgACAAIAAgACAAIAAgACAAIAAgAEkARgAoAEYATgAuAEkAUwBfAEUATQBQAFQAWQAoAF8AcwB0AGEAcgB0AE0ASgBEAGEAdABlACkAIAAqACAARgBOAC4ASQBTAF8ARQBNAFAAVABZACgAXwBlAG4AZABNAEoARABhAHQAZQApACwAIAB7AFwAIgBcACIALAAgAFwAIgBcACIALAAgAFwAIgBcACIALAAgAFwAIgBcACIAfQAsAFwAbgAgACAAIAAgACAAIAAgACAAIAAgACAAIAAgACAAIAAgACAAIAAgACAAIAAgACAAIABJAEYAKABfAHMAdABhAHIAdABNAEoARABhAHQAZQAgAD0AIABfAGUAbgBkAE0ASgBEAGEAdABlACwAIAB7ADAALAAgADAALAAgADAALAAgADAAfQAsAFwAbgAgACAAIAAgACAAIAAgACAAIAAgACAAIAAgACAAIAAgACAAIAAgACAAIAAgACAAIAAgACAAIAAgAEwARQBUACgAXABuACAAIAAgACAAIAAgACAAIAAgACAAIAAgACAAIAAgACAAIAAgACAAIAAgACAAIAAgACAAIAAgACAAIAAgACAAIABfAHMAaQBnAG4ALAAgAEkARgAoAF8AcwB0AGEAcgB0AE0ASgBEAGEAdABlACAAPAA9ACAAXwBlAG4AZABNAEoARABhAHQAZQAsACAAMQAsACAALQAxACkALABcAG4AIAAgACAAIAAgACAAIAAgACAAIAAgACAAIAAgACAAIAAgACAAIAAgACAAIAAgACAAIAAgACAAIAAgACAAIAAgAF8AZABhAHQAZQBfAEEALAAgAEMASABSAE8ATgBPAC4ATQBKAEQAQQBUAEUAXwBUAE8AXwBZAE0ARABUACgAXABuACAAIAAgACAAIAAgACAAIAAgACAAIAAgACAAIAAgACAAIAAgACAAIAAgACAAIAAgACAAIAAgACAAIAAgACAAIAAgACAAIAAgAEkARgAoAF8AcwBpAGcAbgAgAD0AIAAxACwAIABfAHMAdABhAHIAdABNAEoARABhAHQAZQAsACAAXwBlAG4AZABNAEoARABhAHQAZQApACwAIAAsACAALAAgACwAXABuACAAIAAgACAAIAAgACAAIAAgACAAIAAgACAAIAAgACAAIAAgACAAIAAgACAAIAAgACAAIAAgACAAIAAgACAAIAAgACAAIAAgAF8AagB1AGwAaQBhAG4AQwBhAGwAZQBuAGQAYQByAFwAbgAgACAAIAAgACAAIAAgACAAIAAgACAAIAAgACAAIAAgACAAIAAgACAAIAAgACAAIAAgACAAIAAgACAAIAAgACAAKQAsAFwAbgAgACAAIAAgACAAIAAgACAAIAAgACAAIAAgACAAIAAgACAAIAAgACAAIAAgACAAIAAgACAAIAAgACAAIAAgACAAXwBkAGEAdABlAF8AQgAsACAAQwBIAFIATwBOAE8ALgBNAEoARABBAFQARQBfAFQATwBfAFkATQBEAFQAKABcAG4AIAAgACAAIAAgACAAIAAgACAAIAAgACAAIAAgACAAIAAgACAAIAAgACAAIAAgACAAIAAgACAAIAAgACAAIAAgACAAIAAgACAASQBGACgAXwBzAGkAZwBuACAAPQAgADEALAAgAF8AZQBuAGQATQBKAEQAYQB0AGUALAAgAF8AcwB0AGEAcgB0AE0ASgBEAGEAdABlACkALAAgACwAIAAsACAALABcAG4AIAAgACAAIAAgACAAIAAgACAAIAAgACAAIAAgACAAIAAgACAAIAAgACAAIAAgACAAIAAgACAAIAAgACAAIAAgACAAIAAgACAAXwBqAHUAbABpAGEAbgBDAGEAbABlAG4AZABhAHIAXABuACAAIAAgACAAIAAgACAAIAAgACAAIAAgACAAIAAgACAAIAAgACAAIAAgACAAIAAgACAAIAAgACAAIAAgACAAIAApACwAXABuACAAIAAgACAAIAAgACAAIAAgACAAIAAgACAAIAAgACAAIAAgACAAIAAgACAAIAAgACAAIAAgACAAIAAgACAAIABcAG4AIAAgACAAIAAgACAAIAAgACAAIAAgACAAIAAgACAAIAAgACAAIAAgACAAIAAgACAAIAAgACAAIAAgACAAIAAgAF8AZABpAGYAZgBZAGUAYQByAHMALAAgAEkATgBEAEUAWAAoAF8AZABhAHQAZQBfAEIALAAgADEALAAgADEAKQAgAC0AIABJAE4ARABFAFgAKABfAGQAYQB0AGUAXwBBACwAIAAxACwAIAAxACkALABcAG4AIAAgACAAIAAgACAAIAAgACAAIAAgACAAIAAgACAAIAAgACAAIAAgACAAIAAgACAAIAAgACAAIAAgACAAIAAgAF8AZABlAGwAdABhAFkAZQBhAHIALAAgAEkARgAoAF8AZABpAGYAZgBZAGUAYQByAHMAIAA9ACAAMAAsACAAMAAsACAAXwBkAGkAZgBmAFkAZQBhAHIAcwAgAC0AIAAxACkALABcAG4AIAAgACAAIAAgACAAIAAgACAAIAAgACAAIAAgACAAIAAgACAAIAAgACAAIAAgACAAIAAgACAAIAAgACAAIAAgAF8AZABpAGYAZgBEAGEAeQBzACwAIABJAEYAKABfAGQAaQBmAGYAWQBlAGEAcgBzACAAPQAgADAALAAgAF8AcwBpAGcAbgAgACoAIAAoAF8AZQBuAGQATQBKAEQAYQB0AGUAIAAtACAAXwBzAHQAYQByAHQATQBKAEQAYQB0AGUAKQAsAFwAbgAgACAAIAAgACAAIAAgACAAIAAgACAAIAAgACAAIAAgACAAIAAgACAAIAAgACAAIAAgACAAIAAgACAAIAAgACAAIAAgACAAIABMAEUAVAAoAFwAbgAgACAAIAAgACAAIAAgACAAIAAgACAAIAAgACAAIAAgACAAIAAgACAAIAAgACAAIAAgACAAIAAgACAAIAAgACAAIAAgACAAIAAgACAAIAAgAF8AcAByAGUAdgBZAGUAYQByACwAIABJAE4ARABFAFgAKABfAGQAYQB0AGUAXwBCACwAIAAxACwAIAAxACkAIAAtACAAMQAsAFwAbgAgACAAIAAgACAAIAAgACAAIAAgACAAIAAgACAAIAAgACAAIAAgACAAIAAgACAAIAAgACAAIAAgACAAIAAgACAAIAAgACAAIAAgACAAIAAgAF8AcAByAGUAdgBZAGUAYQByAE0ASgBEAGEAdABlACwAIABDAEgAUgBPAE4ATwAuAE0ATwBEAEkARgBJAEUARABfAEoAVQBMAEkAQQBOAF8ARABBAFQARQAoAFwAbgAgACAAIAAgACAAIAAgACAAIAAgACAAIAAgACAAIAAgACAAIAAgACAAIAAgACAAIAAgACAAIAAgACAAIAAgACAAIAAgACAAIAAgACAAIAAgACAAIAAgACAASABTAFQAQQBDAEsAKABfAHAAcgBlAHYAWQBlAGEAcgAsACAARABSAE8AUAAoAF8AZABhAHQAZQBfAEEALAAgACwAIAAxACkAKQAsAFwAbgAgACAAIAAgACAAIAAgACAAIAAgACAAIAAgACAAIAAgACAAIAAgACAAIAAgACAAIAAgACAAIAAgACAAIAAgACAAIAAgACAAIAAgACAAIAAgACAAIAAgACAAXwBqAHUAbABpAGEAbgBDAGEAbABlAG4AZABhAHIAXABuACAAIAAgACAAIAAgACAAIAAgACAAIAAgACAAIAAgACAAIAAgACAAIAAgACAAIAAgACAAIAAgACAAIAAgACAAIAAgACAAIAAgACAAIAAgACAAKQAsAFwAbgAgACAAIAAgACAAIAAgACAAIAAgACAAIAAgACAAIAAgACAAIAAgACAAIAAgACAAIAAgACAAIAAgACAAIAAgACAAIAAgACAAIAAgACAAIAAgAEkARgAoAF8AcwBpAGcAbgAgAD0AIAAxACwAIABfAGUAbgBkAE0ASgBEAGEAdABlACwAIABfAHMAdABhAHIAdABNAEoARABhAHQAZQApACAALQAgAF8AcAByAGUAdgBZAGUAYQByAE0ASgBEAGEAdABlAFwAbgAgACAAIAAgACAAIAAgACAAIAAgACAAIAAgACAAIAAgACAAIAAgACAAIAAgACAAIAAgACAAIAAgACAAIAAgACAAIAAgACAAIAApAFwAbgAgACAAIAAgACAAIAAgACAAIAAgACAAIAAgACAAIAAgACAAIAAgACAAIAAgACAAIAAgACAAIAAgACAAIAAgACAAKQAsAFwAbgBcAG4AIAAgACAAIAAgACAAIAAgACAAIAAgACAAIAAgACAAIAAgACAAIAAgACAAIAAgACAAIAAgACAAIAAgACAAIAAgAF8AZABlAGwAdABhAFcAZQBlAGsALAAgAEkATgBUACgAXwBkAGkAZgBmAEQAYQB5AHMAIAAvACAANwApACwAXABuACAAIAAgACAAIAAgACAAIAAgACAAIAAgACAAIAAgACAAIAAgACAAIAAgACAAIAAgACAAIAAgACAAIAAgACAAIABfAGQAZQBsAHQAYQBEAGEAeQAsACAATQBPAEQAKABfAGQAaQBmAGYARABhAHkAcwAsACAANwApACwAXABuACAAIAAgACAAIAAgACAAIAAgACAAIAAgACAAIAAgACAAIAAgACAAIAAgACAAIAAgACAAIAAgACAAIAAgACAAIABIAFMAVABBAEMASwAoAF8AcwBpAGcAbgAsACAAXwBkAGUAbAB0AGEAWQBlAGEAcgAsACAAXwBkAGUAbAB0AGEAVwBlAGUAawAsACAAXwBkAGUAbAB0AGEARABhAHk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cwB0AGEAcgB0AE0ASgBEAGEAdABlACwAIABGAE4ALgBOAFUATABMAEkARgBZACgASQBOAEQARQBYACgAUwB0AGEAcgB0AE0ASgBEAGEAdABlACwAIAAsACAAMQApACkALABcAG4AIAAgACAAIAAgACAAIAAgAF8AZQBuAGQATQBKAEQAYQB0AGUAIAAsACAARgBOAC4ATgBVAEwATABJAEYAWQAoAEkATgBEAEUAWAAoAEUAbgBkAE0ASgBEAGEAdABlACwAIAAsACAAMQApACkALABcAG4AXABuACAAIAAgACAAIAAgACAAIABfAHIAbwB3AHMAUwB0AGEAcgB0ACwAIABSAE8AVwBTACgAXwBzAHQAYQByAHQATQBKAEQAYQB0AGUAKQAsAFwAbgAgACAAIAAgACAAIAAgACAAXwByAG8AdwBzAEUAbgBkACwAIABSAE8AVwBTACgAXwBlAG4AZABNAEoARABhAHQAZQApACwAXABuACAAIAAgACAAIAAgACAAIABfAHIAbwB3AEMAbwB1AG4AdAAsACAATQBBAFgAKABfAHIAbwB3AHMAUwB0AGEAcgB0ACwAIABfAHIAbwB3AHMARQBuAGQAKQAsAFwAbgBcAG4AIAAgACAAIAAgACAAIAAgAF8AYgB5AFIAbwB3ACwAIABJAEYAKABfAHIAbwB3AHMAUwB0AGEAcgB0ACAAPQAgADEALABcAG4AIAAgACAAIAAgACAAIAAgACAAIAAgACAAUgBFAEQAVQBDAEUAKABcACIAXAAiACwAIABTAEUAUQBVAEUATgBDAEUAKABfAHIAbwB3AEMAbwB1AG4AdAApACwAXABuACAAIAAgACAAIAAgACAAIAAgACAAIAAgACAAIAAgACAATABBAE0AQgBEAEEAKABfAGEAYwBjACwAIABfAGMAdQByAHIALABcAG4AIAAgACAAIAAgACAAIAAgACAAIAAgACAAIAAgACAAIAAgACAAIAAgAFYAUwBUAEEAQwBLACgAXABuACAAIAAgACAAIAAgACAAIAAgACAAIAAgACAAIAAgACAAIAAgACAAIAAgACAAIAAgAF8AYQBjAGMALABcAG4AIAAgACAAIAAgACAAIAAgACAAIAAgACAAIAAgACAAIAAgACAAIAAgACAAIAAgACAAZgBuAEQAZQBsAHQAYQBZAFcARAAoAF8AcwB0AGEAcgB0AE0ASgBEAGEAdABlACwAIABJAE4ARABFAFgAKABfAGUAbgBkAE0ASgBEAGEAdABlACwAIABfAGMAdQByAHIALAAgADEAKQApAFwAbgAgACAAIAAgACAAIAAgACAAIAAgACAAIAAgACAAIAAgACAAIAAgACAAKQBcAG4AIAAgACAAIAAgACAAIAAgACAAIAAgACAAIAAgACAAIAApAFwAbgAgACAAIAAgACAAIAAgACAAIAAgACAAIAApACwAXABuACAAIAAgACAAIAAgACAAIAAgACAAIAAgAEkARgAoAF8AcgBvAHcAcwBFAG4AZAAgAD0AIAAxACwAXABuACAAIAAgACAAIAAgACAAIAAgACAAIAAgACAAIAAgACAAUgBFAEQAVQBDAEUAKABcACIAXAAiACwAIABTAEUAUQBVAEUATgBDAEUAKABfAHIAbwB3AEMAbwB1AG4AdAApACwAXABuACAAIAAgACAAIAAgACAAIAAgACAAIAAgACAAIAAgACAAIAAgACAAIABMAEEATQBCAEQAQQAoAF8AYQBjAGMALAAgAF8AYwB1AHIAcgAsAFwAbgAgACAAIAAgACAAIAAgACAAIAAgACAAIAAgACAAIAAgACAAIAAgACAAIAAgACAAIABWAFMAVABBAEMASwAoAFwAbgAgACAAIAAgACAAIAAgACAAIAAgACAAIAAgACAAIAAgACAAIAAgACAAIAAgACAAIAAgACAAIAAgAF8AYQBjAGMALABcAG4AIAAgACAAIAAgACAAIAAgACAAIAAgACAAIAAgACAAIAAgACAAIAAgACAAIAAgACAAIAAgACAAIABmAG4ARABlAGwAdABhAFkAVwBEACgASQBOAEQARQBYACgAXwBzAHQAYQByAHQATQBKAEQAYQB0AGUALAAgAF8AYwB1AHIAcgAsACAAMQApACwAIABfAGUAbgBkAE0ASgBEAGEAdABlACkAXABuACAAIAAgACAAIAAgACAAIAAgACAAIAAgACAAIAAgACAAIAAgACAAIAAgACAAIAAgACkAXABuACAAIAAgACAAIAAgACAAIAAgACAAIAAgACAAIAAgACAAIAAgACAAIAApAFwAbgAgACAAIAAgACAAIAAgACAAIAAgACAAIAAgACAAIAAgACkALABcAG4AIAAgACAAIAAgACAAIAAgACAAIAAgACAAIAAgACAAIABSAEUARABVAEMARQAoAFwAIgBcACIALAAgAFMARQBRAFUARQBOAEMARQAoAF8AcgBvAHcAQwBvAHUAbgB0ACkALABcAG4AIAAgACAAIAAgACAAIAAgACAAIAAgACAAIAAgACAAIAAgACAAIAAgAEwAQQBNAEIARABBACgAXwBhAGMAYwAsACAAXwBjAHUAcgByACwAXABuACAAIAAgACAAIAAgACAAIAAgACAAIAAgACAAIAAgACAAIAAgACAAIAAgACAAIAAgAFYAUwBUAEEAQwBLACgAXABuACAAIAAgACAAIAAgACAAIAAgACAAIAAgACAAIAAgACAAIAAgACAAIAAgACAAIAAgACAAIAAgACAAXwBhAGMAYwAsAFwAbgAgACAAIAAgACAAIAAgACAAIAAgACAAIAAgACAAIAAgACAAIAAgACAAIAAgACAAIAAgACAAIAAgAGYAbgBEAGUAbAB0AGEAWQBXAEQAKABJAE4ARABFAFgAKABfAHMAdABhAHIAdABNAEoARABhAHQAZQAsACAAXwBjAHUAcgByACwAIAAxACkALAAgAEkATgBEAEUAWAAoAF8AZQBuAGQATQBKAEQAYQB0AGUALAAgAF8AYwB1AHIAcgAsACAAMQAp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RABSAE8AUAAoAF8AYgB5AFIAbwB3ACwAIAAxACkAXABuACAAIAAgACAAKQBcAG4AKQA7AFwAbgBcAG4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DAE8ATgBWAEUAUgBTAEkATwBOAFM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E8AXwBEAEEAVABFAFQASQBNAEUAXwBUAE8AXwBNAEoARABBAFQARQBcAG4AXABuAEMAbwBuAHYAZQByAHQAcwAgAGEAbgAgAEkAUwBPACAAZgBvAHIAbQBhAHQAdABlAGQAIABkAGEAdABlACAAYQBuAGQAIAB0AGkAbQBlACAAdABvACAAYQAgAE0AbwBkAGkAZgBpAGUAZAAgAEoAdQBsAGkAYQBuACAARABhAHQAZQAgAGEAbgBkACAAdABpAG0AZQAgAHoAbwBuAGUAIABvAGYAZgBzAGUAdAAuAFwAbgBcAG4AQQByAHIAYQB5ACAAYwBvAG0AcABhAHQAaQBiAGwAZQA6ACAARQB4AHAAcgBlAHMAcwBpAG8AbgAgAGEAcwAgAGMAbwBsAHUAbQBu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AgACAAIAAgACAAIAAgACAAfAAgAEwAbwBjAGEAbAAgAE0AbwBkAGkAZgBlAGQAIABKAHUAbABpAGEAbgAgAEQAYQB0AGUAXABuACAAMgAgAHwAIABkAGUAYwBpAG0AYQBsACAAIAAgACAAIAAgACAAIAAgAHwAIABUAGkAbQBlACAAegBvAG4AZQAgAG8AZgBmAHMAZQB0ACAAZgByAG8AbQAgAFUAVABDACAAYQBzACAAZABlAGMAaQBtAGEAbAAgAGYAcgBhAGMAdABpAG8AbgAgAG8AZgAgAGEAIABkAGEAeQAuAFwAbgAgACAAIAB8ACAAWwAtADAALgA2ADIANQAuAC4AMAAuADYAMgA1AF0AIAB8ACAALQAxADUAOgAwADAALgAuACsAMQA1ADoAMAAw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HAAcgBlAHMAcwBpAG8AbgAgACAAIAAgACAAIAAgACAAIAB8ACAAdABlAHgAdAAgACAAIAB8ACAARABhAHQAZQAsACAAdABpAG0AZQAgAGEAbgBkACAAdABpAG0AZQAgAHoAbwBuAGUAIABvAGYAZgBzAGUAdAAgAGkAbgAgAEkAUwBPACAAZgBvAHIAbQBhAHQAXABuAFsAUwB0AHIAaQBjAHQASQBTAE8AXQAgACAAIAAgACAAIAAgACAAfAAgAHMAdwBpAHQAYwBoACAAfAAgAEUAbgBmAG8AcgBjAGUAIABzAHQAcgBpAGMAdAAgAEkAUwBPACAAdgBhAGwAaQBkAGEAdABpAG8AbgAuACAATgBvACAAbQBpAHgAaQBuAGcAIABvAGYAIABiAGEAcwBpAGMAIABhAG4AZAAgAGUAeAB0AGUAbgBkAGUAZAAgAGYAbwByAG0AYQB0AHMALgAgAGUAZwAuACAAeQB5AHkAeQBNAE0AZABkAFQAaABoADoAbQBtAFwAbgBbAEoAdQBsAGkAYQBuAEMAYQBsAGUAbgBkAGEAcgBdACAAIAAgAHwAIABzAHcAaQB0AGMAaAAgAHwAIABDAGEAbABjAHUAbABhAHQAZQAgAGYAbwByACAAdABoAGUAIABKAHUAbABpAGEAbgAgAHAAcgBvAGwAZQBwAHQAaQBjACAAYwBhAGwAZQBuAGQAYQByAC4AIABEAGUAZgBhAHUAbAB0ACAAaQBzACAARwByAGUAZwBvAHIAaQBhAG4AXABuACAAIAAgACAAIAAgACAAIAAgACAAIAAgACAAIAAgACAAIAAgACAAf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PAF8ARABBAFQARQBUAEkATQBFAF8AVABPAF8ATQBKAEQAQQBUAEUAIAA9ACAATABBAE0AQgBEAEEAKABFAHgAcAByAGUAcwBzAGkAbwBuACwAIABbAFMAdAByAGkAYwB0AEkAUwBPAF0ALAAgAFsASgB1AGwAaQBhAG4AQwBhAGwAZQBuAGQAYQByAF0ALABcAG4AIAAgACAAIABMAEUAVAAoAFwAbgAgACAAIAAgACAAIAAgACAAXwBzAHQAcgBpAGMAdABJAFMATwAsACAARgBOAC4AQwBPAEUAUgBDAEUAKABTAHQAcgBpAGMAdABJAFMATwApACAAPAA+ACAAMAAsAFwAbgAgACAAIAAgACAAIAAgACAAXwBqAHUAbABpAGEAbgBDAGEAbABlAG4AZABhAHIALAAgAEYATgAuAEMATwBFAFIAQwBFACgASgB1AGwAaQBhAG4AQwBhAGwAZQBuAGQAYQByACkAIAA8AD4AIAAwACwAXABuAFwAbgAgACAAIAAgACAAIAAgACAAZgBuAEkAUwBPAHQAbwBNAEoARABhAHQAZQAsACAATABBAE0AQgBEAEEAKABfAGUAeABwAHIALABcAG4AIAAgACAAIAAgACAAIAAgACAAIAAgACAASQBGACgARgBOAC4ASQBTAF8ARQBNAFAAVABZACgAXwBlAHgAcAByACkALAAgAHsAXAAiAFwAIgAsACAAXAAiAFwAIgB9ACwAXABuACAAIAAgACAAIAAgACAAIAAgACAAIAAgACAAIAAgACAATABFAFQAKABcAG4AIAAgACAAIAAgACAAIAAgACAAIAAgACAAIAAgACAAIAAgACAAIAAgAF8AaQBzAG8ARABhAHQAZQBUAGkAbQBlACwAIABDAEgAUgBPAE4ATwAuAFAAQQBSAFMARQBfAEkAUwBPAF8ARABBAFQARQBUAEkATQBFACgAXwBlAHgAcAByACwAIABfAHMAdAByAGkAYwB0AEkAUwBPACwAIABfAGoAdQBsAGkAYQBuAEMAYQBsAGUAbgBkAGEAcgApACwAXABuACAAIAAgACAAIAAgACAAIAAgACAAIAAgACAAIAAgACAAIAAgACAAIABfAHkALAAgAEMASABPAE8AUwBFAEMATwBMAFMAKABfAGkAcwBvAEQAYQB0AGUAVABpAG0AZQAsACAAMQApACwAXABuACAAIAAgACAAIAAgACAAIAAgACAAIAAgACAAIAAgACAAIAAgACAAIABfAHQALAAgAEMASABPAE8AUwBFAEMATwBMAFMAKABfAGkAcwBvAEQAYQB0AGUAVABpAG0AZQAsACAANAApACwAXABuACAAIAAgACAAIAAgACAAIAAgACAAIAAgACAAIAAgACAAIAAgACAAIABfAHQAegBvACwAIABDAEgATwBPAFMARQBDAE8ATABTACgAXwBpAHMAbwBEAGEAdABlAFQAaQBtAGUALAAgADUAKQAsAFwAbgAgACAAIAAgACAAIAAgACAAIAAgACAAIAAgACAAIAAgACAAIAAgACAAXwBkAGEAdABlAFYAYQBsAEUAcgByAG8AcgAsACAASABTAFQAQQBDAEsAKAB7ACMAVgBBAEwAVQBFACEAfQAsACAAXwB0AHoAbwApACwAXABuACAAIAAgACAAIAAgACAAIAAgACAAIAAgACAAIAAgACAAIAAgACAAIABJAEYAKABJAFMARQBSAFIATwBSACgAXwB5ACkALAAgAF8AZABhAHQAZQBWAGEAbABFAHIAcgBvAHIALABcAG4AIAAgACAAIAAgACAAIAAgACAAIAAgACAAIAAgACAAIAAgACAAIAAgACAAIAAgACAASQBGACgATgBPAFQAKABGAE4ALgBJAFMAXwBOAFUATQBFAFIASQBDAF8ATgBVAEwATAAoAF8AdAApACkALAAgAF8AZABhAHQAZQBWAGEAbABFAHIAcgBvAHIALABcAG4AIAAgACAAIAAgACAAIAAgACAAIAAgACAAIAAgACAAIAAgACAAIAAgACAAIAAgACAAIAAgACAAIABJAEYAKABGAE4ALgBJAFMAXwBFAE0AUABUAFkAKABfAHkAKQAsACAAXwBkAGEAdABlAFYAYQBsAEUAcgByAG8AcgAsAFwAbgAgACAAIAAgACAAIAAgACAAIAAgACAAIAAgACAAIAAgACAAIAAgACAAIAAgACAAIAAgACAAIAAgACAAIAAgACAATABFAFQAKABcAG4AIAAgACAAIAAgACAAIAAgACAAIAAgACAAIAAgACAAIAAgACAAIAAgACAAIAAgACAAIAAgACAAIAAgACAAIAAgACAAIAAgACAAXwBNAEoARABhAHQAZQAsACAAQwBIAFIATwBOAE8ALgBNAE8ARABJAEYASQBFAEQAXwBKAFUATABJAEEATgBfAEQAQQBUAEUAKABEAFIATwBQACgAXwBpAHMAbwBEAGEAdABlAFQAaQBtAGUALAAgACwAIAAtADEAKQAsACAAXwBqAHUAbABpAGEAbgBDAGEAbABlAG4AZABhAHIAKQAsAFwAbgAgACAAIAAgACAAIAAgACAAIAAgACAAIAAgACAAIAAgACAAIAAgACAAIAAgACAAIAAgACAAIAAgACAAIAAgACAAIAAgACAAIABIAFMAVABBAEMASwAoAF8ATQBKAEQAYQB0AGUALAAgAF8AdAB6AG8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GUAeABwAHIAZQBzAHMAaQBvAG4ALAAgAEYATgAuAE4AVQBMAEwASQBGAFkAKABJAE4ARABFAFgAKABFAHgAcAByAGUAcwBzAGkAbwBuACwAIAAsACAAMQApACkALABcAG4AIAAgACAAIAAgACAAIAAgAF8AcgBvAHcAQwBvAHUAbgB0ACwAIABSAE8AVwBTACgAXwBlAHgAcAByAGUAcwBzAGkAbwBu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EkAUwBPAHQAbwBNAEoARABhAHQAZQAoAEkATgBEAEUAWAAoAF8AZQB4AHAAcgBlAHMAcwBpAG8AbgAsACAAXwBjAHUAcgByACwAIAAxACkAKQBcAG4AIAAgACAAIAAgACAAIAAgACAAIAAgACAAIAAgACAAIAApAFwAbgAgACAAIAAgACAAIAAgACAAIAAgACAAIAApAFwAbgAgACAAIAAgACAAIAAgACAAKQAs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EAVABFAF8AVABPAF8ASQBTAE8AXwBEAEEAVABFAFQASQBNAEUAXABuAFwAbgBDAG8AbgB2AGUAcgB0AHMAIABhACAATQBvAGQAaQBmAGkAZQBkACAASgB1AGwAaQBhAG4AIABEAGEAdABlACAAYQBuAGQAIAB0AGkAbQBlACAAegBvAG4AZQAgAG8AZgBmAHMAZQB0ACAAdABvACAAYQBuACAASQBTAE8AIABmAG8AcgBtAGEAdAB0AGUAZAAgAGQAYQB0AGUAIABhAG4AZAAgAHQAaQBtAGUALgBcAG4AXABuAEEAcgByAGEAeQAgAGMAbwBtAHAAYQB0AGkAYgBsAGUAOgAgAE0ASgBEAGEAdABlACAAbwBuAGwAe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IAB8ACAASQBTAE8AIABmAG8AcgBtAGEAdABlAGQAIABkAGEAdABlACAAYQBuAGQAIAB0AGkAbQ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IAAgACAAIAAgACAAIAAgACAAIAAgAHwAIABkAGUAYwBpAG0AYQBsACAAIAAgACAAIAB8ACAATQBvAGQAaQBmAGkAZQBkACAASgB1AGwAaQBhAG4AIABEAGEAdABlAFwAbgBbAFQAWgBPAE0AaQBuAHUAdABlAHMAXQAgACAAIAAgACAAfAAgAGQAZQBjAGkAbQBhAGwAIAAgACAAIAAgAHwAIABUAGkAbQBlACAAegBvAG4AZQAgAG8AZgBmAHMAZQB0ACAAZgByAG8AbQAgAFUAVABDACAAaQBuACAAbQBpAG4AdQB0AGUAcwBcAG4AIAAgACAAIAAgACAAIAAgACAAIAAgACAAIAAgACAAIAAgAHwAIABbAC0AOQAwADAALgAuADkAMAAwAF0AIAB8ACAAWwAtADEANQA6ADAAMAAuAC4AKwAxADUAOgAwADAAXQBcAG4AWwBPAHAAdABpAG8AbgBzAF0AIAAgACAAIAAgACAAIAAgAHwAIAB0AGUAeAB0ACAAIAAgACAAIAAgACAAIAB8ACAAWwBCAF0AWwArAF0AWwBaAF0AWwBBAF0AWwBOAHwARgBdAFsATABvAHcATwByAGQAZQByAF0AWwAqAF0AWwAwAC0AOQBdAFwAbgAgACAAIAAgACAAIAAgACAAIAAgACAAIAAgACAAIAAgACAAfAAgACAAIAAgACAAIAAgACAAIAAgACAAIAAgAHwAIAAgACAAIAAgACAAIAAgAEIAIAA6ACAARABpAHMAcABsAGEAeQAgAGkAbgAgAGIAYQBzAGkAYwAgAEkAUwBPACAAcwB0AHkAbABlAC4AXABuACAAIAAgACAAIAAgACAAIAAgACAAIAAgACAAIAAgACAAIAB8ACAAIAAgACAAIAAgACAAIAAgACAAIAAgACAAfAAgACAAIAAgACAAIAAgACAAKwAgADoAIABEAGkAcwBwAGwAYQB5ACAAcABvAHMAaQB0AGkAdgBlACAAcwBpAGcAbgAgAGYAbwByACAAbgBvAG4ALQBuAGUAZwBhAHQAaQB2AGUAIAB5AGUAYQByAHMALgBcAG4AIAAgACAAIAAgACAAIAAgACAAIAAgACAAIAAgACAAIAAgAHwAIAAgACAAIAAgACAAIAAgACAAIAAgACAAIAB8ACAAIAAgACAAIAAgACAAIABaACAAOgAgAEQAaQBzAHAAbABhAHkAIAAnAFoAJwAgAGYAbwByACAAWgB1AGwAdQAgAHQAaQBtAGUAIAB6AG8AbgBlACAAKwAwADAAOgAwADAAXABuACAAIAAgACAAIAAgACAAIAAgACAAIAAgACAAIAAgACAAIAB8ACAAIAAgACAAIAAgACAAIAAgACAAIAAgACAAfAAgACAAIAAgACAAIAAgACAAQQAgADoAIABEAGkAcwBwAGwAYQB5ACAAYQAgAHQAaQBtAGUAIAB2AGEAbAB1AGUAIABvAGYAIAAyADQAOgAwADAAIAB0AG8AIAByAGUAcAByAGUAcwBlAG4AdAAgAG0AaQBkAG4AaQBnAGgAdAAgAGEAdAAgAHQAaABlACAAZQBuAGQAIABvAGYAIAB0AGgAZQAgAGMAYQBsAGUAbgBkAGEAcgAgAGQAYQB5AC4AXABuACAAIAAgACAAIAAgACAAIAAgACAAIAAgACAAIAAgACAAIAB8ACAAIAAgACAAIAAgACAAIAAgACAAIAAgACAAfAAgACAAIAAgACAAIAAgACAAIAAgACAAIABOAG8AdAAgAGEAcABwAGwAaQBjAGEAYgBsAGUAIABpAGYAIABMAG8AdwBPAHIAZABlAHIAIABpAHMAIABEAC4AXABuACAAIAAgACAAIAAgACAAIAAgACAAIAAgACAAIAAgACAAIAB8ACAAIAAgACAAIAAgACAAIAAgACAAIAAgACAAfAAgACAAIAAgACAATgAsACAARgAgADoAIABPAHYAZQByAHIAaQBkAGUAIAByAG8AdQBuAGQAaQBuAGcAIABiAGUAaABhAHYAaQBvAHUAcgAuACAARABlAGYAYQB1AGwAdAAgAG0AZQB0AGgAbwBkACAAcgBvAHUAbgBkAHMAIAB0AG8AIABuAGUAYQByAGUAcwB0ACAAcwBlAGMAbwBuAGQALAAgAGEAbgBkAFwAbgAgACAAIAAgACAAIAAgACAAIAAgACAAIAAgACAAIAAgACAAfAAgACAAIAAgACAAIAAgACAAIAAgACAAIAAgAHwAIAAgACAAIAAgACAAIAAgACAAIAAgACAAcgBvAHUAbgBkAHMAIABkAG8AdwBuACAAbwBuACAAbwB0AGgAZQByACAAbABvAHcAIABvAHIAZABlAHIAIABjAG8AbQBwAG8AbgBlAG4AdABzAC4AXABuACAAIAAgACAAIAAgACAAIAAgACAAIAAgACAAIAAgACAAIAB8ACAAIAAgACAAIAAgACAAIAAgACAAIAAgACAAfAAgACAAIAAgACAAIAAgACAAIAAgACAAIABOADoAIABhAGwAdwBhAHkAcwAgAHIAbwB1AG4AZAAgAHQAbwAgAG4AZQBhAHIAZQBzAHQALgBcAG4AIAAgACAAIAAgACAAIAAgACAAIAAgACAAIAAgACAAIAAgAHwAIAAgACAAIAAgACAAIAAgACAAIAAgACAAIAB8ACAAIAAgACAAIAAgACAAIAAgACAAIAAgAEYAOgAgAGEAbAB3AGEAeQBzACAAcgBvAHUAbgBkACAAZABvAHcAbgBcAG4AIAAgACAAIAAgACAAIAAgACAAIAAgACAAIAAgACAAIAAgAHwAIAAgACAAIAAgACAAIAAgACAAIAAgACAAIAB8ACAATABvAHcATwByAGQAZQByACAAOgAgAEwAbwB3ACAAbwByAGQAZQByACAAYwBvAG0AcABvAG4AZQBuAHQALgAgAFUAcABwAGUAcgAgAGMAYQBzAGUAIAB0AG8AIABzAGUAdAAgAGUAeABwAGwAaQBjAGkAdABsAHkALgAgAEwAbwB3AGUAcgAgAGMAYQBzAGUAIABhAGwAbABvAHcAcwAgAGYAbABvAGEAdABpAG4AZwBcAG4AIAAgACAAIAAgACAAIAAgACAAIAAgACAAIAAgACAAIAAgAHwAIAAgACAAIAAgACAAIAAgACAAIAAgACAAIAB8ACAAIAAgACAAIAAgACAAIAAgACAAIAAgAGYAcgBvAG0AIABlAHgAcAByAGUAcwBzAGkAbgBnACAAaQBuACAAdABoAGUAIABnAGkAdgBlAG4AIABjAG8AbQBwAG8AbgBlAG4AdAAgAGQAbwB3AG4AIAB0AG8AIABzAGUAYwBvAG4AZABzACAAYQBzACAAbgBlAGUAZABlAGQALgBcAG4AIAAgACAAIAAgACAAIAAgACAAIAAgACAAIAAgACAAIAAgAHwAIAAgACAAIAAgACAAIAAgACAAIAAgACAAIAB8ACAAIAAgACAAIAAgACAAIAAgACAAIAAgAFQAYQBrAGUAcwAgAHQAaABlACAAZgBvAGwAbABvAHcAaQBuAGcAOgBcAG4AIAAgACAAIAAgACAAIAAgACAAIAAgACAAIAAgACAAIAAgAHwAIAAgACAAIAAgACAAIAAgACAAIAAgACAAIAB8ACAAIAAgACAAIAAgACAAIAAgACAAIAAgAEQALAAgAGQAIAA6ACAARABhAHkAXABuACAAIAAgACAAIAAgACAAIAAgACAAIAAgACAAIAAgACAAIAB8ACAAIAAgACAAIAAgACAAIAAgACAAIAAgACAAfAAgACAAIAAgACAAIAAgACAAIAAgACAAIABIACwAIABoACAAOgAgAEgAbwB1AHIAXABuACAAIAAgACAAIAAgACAAIAAgACAAIAAgACAAIAAgACAAIAB8ACAAIAAgACAAIAAgACAAIAAgACAAIAAgACAAfAAgACAAIAAgACAAIAAgACAAIAAgACAAIABNACwAIABtACAAOgAgAE0AaQBuAHUAdABlAFwAbgAgACAAIAAgACAAIAAgACAAIAAgACAAIAAgACAAIAAgACAAfAAgACAAIAAgACAAIAAgACAAIAAgACAAIAAgAHwAIAAgACAAIAAgACAAIAAgACAAIAAgACAAUwAsACAAcwAgADoAIABTAGUAYwBvAG4AZAAgAFwAbgAgACAAIAAgACAAIAAgACAAIAAgACAAIAAgACAAIAAgACAAfAAgACAAIAAgACAAIAAgACAAIAAgACAAIAAgAHwAIAAgACAAIAAgACAAIAAgACoAIAA6ACAAQQBsAGwAbwB3AHMAIABmAGwAbwBhAHQAaQBuAGcAIABkAG8AdwBuACAAdABoAGUAIABsAG8AdwBlAHMAdAAgAG8AcgBkAGUAcgAgAGMAbwBtAHAAbwBuAGUAbgB0ACAAbgBlAGUAZABlAGQALAAgAGkAbgBjAGwAdQBkAGkAbgBnACAAdABoAGUAIABtAGEAeABpAG0AdQBtACAAcAByAGUAYwBpAHMAaQBvAG4AXABuACAAIAAgACAAIAAgACAAIAAgACAAIAAgACAAIAAgACAAIAB8ACAAIAAgACAAIAAgACAAIAAgACAAIAAgACAAfAAgACAAIAAgACAAIAAgACAAIAAgACAAIABmAG8AcgAgAHMAZQBjAG8AbgBkAHMALgBcAG4AIAAgACAAIAAgACAAIAAgACAAIAAgACAAIAAgACAAIAAgAHwAIAAgACAAIAAgACAAIAAgACAAIAAgACAAIAB8ACAAIAAgACAAIAAgADAALQA5ACAAOgAgAEQAZQBjAGkAbQBhAGwAIABwAGwAYQBjAGUAcwAgAGYAbwByACAAcwBlAGMAbwBuAGQAcwAuACAAKgAgAGYAbABvAGEAdABzACAAdQBwACAAdABvACAAYQAgAG0AYQB4AGkAbQB1AG0AIABwAHIAZQBjAGkAcwBpAG8AbgAgAG8AZgAgADkALgBcAG4AWwBKAHUAbABpAGEAbgBDAGEAbABlAG4AZABhAHIAXQAgAHwAIABzAHcAaQB0AGMAa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oARABBAFQARQBfAFQATwBfAEkAUwBPAF8ARABBAFQARQBUAEkATQBFACAAPQAgAEwAQQBNAEIARABBACgATQBKAEQAYQB0AGUALAAgAFsAVABaAE8ATQBpAG4AdQB0AGUAcwBdACwAIABbAE8AcAB0AGkAbwBuAHMAXQAsACAAWwBKAHUAbABpAGEAbgBDAGEAbABlAG4AZABhAHIAXQAsAFwAbgAgACAAIAAgAEwARQBUACgAXABuACAAIAAgACAAIAAgACAAIABfAFQAWgBPAE0AaQBuAHUAdABlAHMALAAgAEYATgAuAE4AVQBMAEwASQBGAFkAKABUAFoATwBNAGkAbgB1AHQAZQBzACkALABcAG4AIAAgACAAIAAgACAAIAAgAF8AbwBwAHQAaQBvAG4AcwAsACAARgBOAC4ATgBVAEwATABJAEYAWQAoAE8AcAB0AGkAbwBuAHMAKQAsAFwAbgAgACAAIAAgACAAIAAgACAAXwBqAHUAbABpAGEAbgBDAGEAbABlAG4AZABhAHIALAAgAEYATgAuAEMATwBFAFIAQwBFACgASgB1AGwAaQBhAG4AQwBhAGwAZQBuAGQAYQByACkAIAA8AD4AIAAwACwAXABuACAAIAAgACAAIAAgACAAIABcAG4AIAAgACAAIAAgACAAIAAgAGYAbgBJAFMATwBEAGEAdABlAFQAaQBtAGUALAAgAEwAQQBNAEIARABBACgAXwBNAEoARABhAHQAZQAsAFwAbgAgACAAIAAgACAAIAAgACAAIAAgACAAIABJAEYAKABJAFMARQBSAFIATwBSACgAXwBNAEoARABhAHQAZQApACwAIABfAE0ASgBEAGEAdABlACAAKgAgAHsAMQB9ACwAXABuACAAIAAgACAAIAAgACAAIAAgACAAIAAgACAAIAAgACAASQBGACgAXwBNAEoARABhAHQAZQAgAD0AIABcACIAXAAiACwAIABcACIAXAAiACwAXABuACAAIAAgACAAIAAgACAAIAAgACAAIAAgACAAIAAgACAAIAAgACAAIABMAEUAVAAoAFwAbgAgACAAIAAgACAAIAAgACAAIAAgACAAIAAgACAAIAAgACAAIAAgACAAIAAgACAAIABfAGQAYQB0AGUAXwBZAE0ARABUACwAIABDAEgAUgBPAE4ATwAuAE0ASgBEAEEAVABFAF8AVABPAF8AWQBNAEQAVAAoAF8ATQBKAEQAYQB0AGUALAAgACwAIAAsACAALAAgAF8AagB1AGwAaQBhAG4AQwBhAGwAZQBuAGQAYQByACkALABcAG4AIAAgACAAIAAgACAAIAAgACAAIAAgACAAIAAgACAAIAAgACAAIAAgACAAIAAgACAARgBPAFIATQBBAFQAXwBJAFMATwBfAEQAQQBUAEUAVABJAE0ARQAoAF8AZABhAHQAZQBfAFkATQBEAFQALAAgAFQAWgBPAE0AaQBuAHUAdABlAHMALAAgAE8AcAB0AGkAbwBuAHMALAAgAF8AagB1AGwAaQBhAG4AQwBhAGwAZQBuAGQAYQByACkAXABuACAAIAAgACAAIAAgACAAIAAgACAAIAAgACAAIAAgACAAIAAgACAAIAApAFwAbgAgACAAIAAgACAAIAAgACAAIAAgACAAIAAgACAAIAAgACkAXABuACAAIAAgACAAIAAgACAAIAAgACAAIAAgACkAXABuACAAIAAgACAAIAAgACAAIAApACwAXABuAFwAbgAgACAAIAAgACAAIAAgACAATQBBAFAAKABGAE4ALgBOAFUATABMAEkARgBZACgATQBKAEQAYQB0AGUAKQAsAFwAbgAgACAAIAAgACAAIAAgACAAIAAgACAAIABMAEEATQBCAEQAQQAoAF8AZQBsAGUAbQBlAG4AdAAsAFwAbgAgACAAIAAgACAAIAAgACAAIAAgACAAIAAgACAAIAAgAGYAbgBJAFMATwBEAGEAdABlAFQAaQBtAGUAKABfAGUAbABlAG0AZQBuAHQ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WABDAEUATABEAEEAVABFAF8AVABPAF8ATQBKAEQAQQBUAEUAXABuAFwAbgBDAG8AbgB2AGUAcgB0AHMAIABhAG4AIABFAHgAYwBlAGwAIABEAGEAdABlAC8AVABpAG0AZQAgAHQAbwAgAGEAIABNAG8AZABpAGYAaQBlAGQAIABKAHUAbABpAGEAbgAgAEQAYQB0AGUALgBcAG4ATgBvAHQAZQAgAEUAeABjAGUAbAAgAEQAYQB0AGUALwBUAGkAbQBlACAAdQBzAGUAcwAgAHQAaABlACAARwByAGUAZwBvAHIAaQBhAG4AIABjAGEAbABlAG4AZABhAHI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IAAgACAAIAAgACAAIAAgACAAfAAgAE0AbwBkAGkAZgBpAGUAZAAgAEoAdQBsAGkAYQBuACAARABhAHQAZQAuAFwAbgAgACAAIAB8ACAAWwAxADUAMAAxADkALgAuADIAOQA3ADMANAA4ADQAKQ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HgAYwBlAGwARABhAHQAZQAgAHwAIABkAGUAYwBpAG0AYQBsACAAIAAgACAAIAAgAHwAIABFAHgAYwBlAGwAIABEAGEAdABlAC8AVABpAG0AZQBcAG4AIAAgACAAIAAgACAAIAAgACAAIAB8ACAAWwAxAC4ALgAyADkANQA4ADQANgA2ACkAIAB8ACAAMQA5ADAAMAAtADAAMQAtADAAMQAuAC4AOQA5ADkAOQAtADEAMgAtADMAM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QBYAEMARQBMAEQAQQBUAEUAXwBUAE8AXwBNAEoARABBAFQARQAgAD0AIABMAEEATQBCAEQAQQAoAEUAeABjAGUAbABEAGEAdABlACwAXABuACAAIAAgACAASQBGACgARgBOAC4ASQBTAF8ARQBNAFAAVABZACgARQB4AGMAZQBsAEQAYQB0AGUAKQAsACAAXAAiAFwAIgAsACAARQB4AGMAZQBsAEQAYQB0AGUAIAArACAAMQA1ADAAMQA4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BAFQARQBfAFQATwBfAEUAWABDAEUATABEAEEAVABFAFwAbgBcAG4AQwBvAG4AdgBlAHIAdABzACAAYQAgAE0AbwBkAGkAZgBpAGUAZAAgAEoAdQBsAGkAYQBuACAARABhAHQAZQAgAHQAbwAgAGEAbgAgAEUAeABjAGUAbAAgAEQAYQB0AGUALwBUAGkAbQBlAC4AXABuAE4AbwB0AGUAIABFAHgAYwBlAGwAIABEAGEAdABlAC8AVABpAG0AZQAgAHUAcwBlAHMAIAB0AGgAZQAgAEcAcgBlAGcAbwByAGkAYQBuACAAYwBhAGwAZQBuAGQAYQBy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CAAIAAgACAAIAAgACAAIAB8ACAARQB4AGMAZQBsACAARABhAHQAZQAvAFQAaQBtAGUALgBcAG4AIAAgACAAfAAgAFsAMQAuAC4AMgA5ADUAOAA0ADYANgApACAAIAAgACAAfAAgADEAOQAwADAALQAwADEALQAwADEALgAuADkAOQA5ADkALQAxADIALQAzADE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AgACAAfAAgAGQAZQBjAGkAbQBhAGwAIAAgACAAIAAgACAAIAAgACAAIAB8ACAATQBvAGQAaQBmAGkAZQBkACAASgB1AGwAaQBhAG4AIABEAGEAdABlAFwAbgAgACAAIAAgACAAIAAgACAAfAAgAFsAMQA1ADAAMQA5AC4ALgAyADkANwAzADQAOAA0ACk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oARABBAFQARQBfAFQATwBfAEUAWABDAEUATABEAEEAVABFACAAPQAgAEwAQQBNAEIARABBACgATQBKAEQAYQB0AGUALABcAG4AIAAgACAAIABJAEYAKABGAE4ALgBJAFMAXwBFAE0AUABUAFkAKABNAEoARABhAHQAZQApACwAIABcACIAXAAiACwAXABuACAAIAAgACAAIAAgACAAIABJAEYAKABOAE8AVAAoACgATQBKAEQAYQB0AGUAIAA+AD0AIAAxADUAMAAxADkAKQAgACoAIAAoAE0ASgBEAGEAdABlACAAPAAgADIAOQA3ADMANAA4ADQAKQApACwAIAB7ACMATgBVAE0AIQB9ACwAXABuACAAIAAgACAAIAAgACAAIAAgACAAIAAgAE0ASgBEAGEAdABlACAALQAgADEANQAwADEAOA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PAF8ARABBAFQARQBUAEkATQBFAF8AVABPAF8ARQBYAEMARQBMAEQAQQBUAEUAXABuAFwAbgBDAG8AbgB2AGUAcgB0AHMAIABhAG4AIABJAFMATwAgAGYAbwByAG0AYQB0AHQAZQBkACAAZABhAHQAZQAgAGEAbgBkACAAdABpAG0AZQAgAHQAbwAgAGEAbgAgAEUAeABjAGUAbAAgAEQAYQB0AGUALwBUAGkAbQBlACAAYQBuAGQAIAB0AGkAbQBlACAAegBvAG4AZQAgAG8AZgBmAHMAZQB0AC4AXABuAE4AbwB0AGUAIABFAHgAYwBlAGwAIABEAGEAdABlAC8AVABpAG0AZQAgAHUAcwBlAHMAIAB0AGgAZQAgAEcAcgBlAGcAbwByAGkAYQBuACAAYwBhAGwAZQBuAGQAYQByAC4AXABuAFwAbgBBAHIAcgBhAHkAIABjAG8AbQBwAGEAdABpAGIAbABlADoAIABFAHgAcAByAGUAcwBzAGkAbwBuACAAYQBzACAAYwBvAGwAdQBtAG4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CAAIAAgACAAIAAgACAAIAB8ACAARQB4AGMAZQBsACAARABhAHQAZQAvAFQAaQBtAGUALgBcAG4AIAAgACAAfAAgAFsAMQAuAC4AMgA5ADUAOAA0ADYANgApACAAIAAgACAAfAAgADEAOQAwADAALQAwADEALQAwADEALgAuADkAOQA5ADkALQAxADIALQAzADEAXABuACAAMgAgAHwAIABkAGUAYwBpAG0AYQBsACAAIAAgACAAIAAgACAAIAAgAHwAIABUAGkAbQBlACAAegBvAG4AZQAgAG8AZgBmAHMAZQB0ACAAZgByAG8AbQAgAFUAVABDACAAYQBzACAAZABlAGMAaQBtAGEAbAAgAGYAcgBhAGMAdABpAG8AbgAgAG8AZgAgAGEAIABkAGEAeQAuAFwAbgAgACAAIAB8ACAAWwAtADAALgA2ADIANQAuAC4AMAAuADYAMgA1AF0AIAB8ACAALQAxADUAOgAwADAALgAuACsAMQA1ADoAMAAw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HAAcgBlAHMAcwBpAG8AbgAgACAAIAAgACAAIAAgACAAIAB8ACAAdABlAHgAdAAgACAAIAB8ACAARABhAHQAZQAsACAAdABpAG0AZQAgAGEAbgBkACAAdABpAG0AZQAgAHoAbwBuAGUAIABvAGYAZgBzAGUAdAAgAGkAbgAgAEkAUwBPACAAZgBvAHIAbQBhAHQAXABuACAAIAAgACAAIAAgACAAIAAgACAAIAAgACAAIAAgACAAIAAgACAAfAAgACAAIAAgACAAIAAgACAAfAAgADEAOQAwADAALQAwADEALQAwADEAVAAwADAAOgAwADAAOgAwADAAIAAuAC4AIAA5ADkAOQA5AC0AMQAyAC0AMwAxAFQAMgAzADoANQA5ADoANQA5AFwAbgBbAFMAdAByAGkAYwB0AEkAUwBPAF0AIAAgACAAIAAgACAAIAAgAHwAIABzAHcAaQB0AGMAaAAgAHwAIABFAG4AZgBvAHIAYwBlACAAcwB0AHIAaQBjAHQAIABJAFMATwAgAHYAYQBsAGkAZABhAHQAaQBvAG4ALgAgAE4AbwAgAG0AaQB4AGkAbgBnACAAbwBmACAAYgBhAHMAaQBjACAAYQBuAGQAIABlAHgAdABlAG4AZABlAGQAIABmAG8AcgBtAGEAdABzAC4AIABlAGcALgAgAHkAeQB5AHkATQBNAGQAZABUAGgAaAA6AG0Ab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E8AXwBEAEEAVABFAFQASQBNAEUAXwBUAE8AXwBFAFgAQwBFAEwARABBAFQARQAgAD0AIABMAEEATQBCAEQAQQAoAEUAeABwAHIAZQBzAHMAaQBvAG4ALAAgAFsAUwB0AHIAaQBjAHQASQBTAE8AXQAsAFwAbgAgACAAIAAgAEwARQBUACgAXABuACAAIAAgACAAIAAgACAAIABfAE0ASgBEAGEAdABlAFQAWgBPACwAIABDAEgAUgBPAE4ATwAuAEkAUwBPAF8ARABBAFQARQBUAEkATQBFAF8AVABPAF8ATQBKAEQAQQBUAEUAKABFAHgAcAByAGUAcwBzAGkAbwBuACwAIABTAHQAcgBpAGMAdABJAFMATwAsACAARgBBAEwAUwBFACkALABcAG4AIAAgACAAIAAgACAAIAAgAF8AZQB4AGMAZQBsAEQAYQB0AGUALAAgAEMASABSAE8ATgBPAC4ATQBKAEQAQQBUAEUAXwBUAE8AXwBFAFgAQwBFAEwARABBAFQARQAoAEMASABPAE8AUwBFAEMATwBMAFMAKABfAE0ASgBEAGEAdABlAFQAWgBPACwAIAAxACkAKQAsAFwAbgAgACAAIAAgACAAIAAgACAAXwBUAFoATwAsACAAQwBIAE8ATwBTAEUAQwBPAEwAUwAoAF8ATQBKAEQAYQB0AGUAVABaAE8ALAAgADIAKQAsAFwAbgAgACAAIAAgACAAIAAgACAASABTAFQAQQBDAEsAKABfAGUAeABjAGUAbABEAGEAdABlACwAIABfAFQAWgBP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WABDAEUATABEAEEAVABFAF8AVABPAF8ASQBTAE8AXwBEAEEAVABFAFQASQBNAEUAXABuAFwAbgBDAG8AbgB2AGUAcgB0AHMAIABhAG4AIABFAHgAYwBlAGwAIABEAGEAdABlAC8AVABpAG0AZQAgAGEAbgBkACAAdABpAG0AZQAgAHoAbwBuAGUAIABvAGYAZgBzAGUAdAAgAHQAbwAgAGEAbgAgAEkAUwBPACAAZgBvAHIAbQBhAHQAdABlAGQAIABkAGEAdABlACAAYQBuAGQAIAB0AGkAbQBlAC4AXABuAE4AbwB0AGUAIABFAHgAYwBlAGwAIABEAGEAdABlAC8AVABpAG0AZQAgAHUAcwBlAHMAIAB0AGgAZQAgAEcAcgBlAGcAbwByAGkAYQBuACAAYwBhAGwAZQBuAGQAYQByAC4AXABuAFwAbgBBAHIAcgBhAHkAIABjAG8AbQBwAGEAdABpAGIAbABlADoAIABFAHgAYwBlAGwARABhAHQAZQAgAG8AbgBsAH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CAAfAAgAEkAUwBPACAAZgBvAHIAbQBhAHQAZQBkACAAZABhAHQAZQAgAGEAbgBkACAAdABpAG0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eABjAGUAbABEAGEAdABlACAAIAAgACAAfAAgAGQAZQBjAGkAbQBhAGwAIAAgACAAIAAgACAAfAAgAEUAeABjAGUAbAAgAEQAYQB0AGUALwBUAGkAbQBlAC4AXABuACAAIAAgACAAIAAgACAAIAAgACAAIAAgACAAfAAgAFsAMQAuAC4AMgA5ADUAOAA0ADYANgApACAAfAAgADEAOQAwADAALQAwADEALQAwADEALgAuADkAOQA5ADkALQAxADIALQAzADEAXABuAFsAVABaAE8ATQBpAG4AdQB0AGUAcwBdACAAfAAgAGQAZQBjAGkAbQBhAGwAIAAgACAAIAAgACAAfAAgAFQAaQBtAGUAIAB6AG8AbgBlACAAbwBmAGYAcwBlAHQAIABmAHIAbwBtACAAVQBUAEMAIABpAG4AIABtAGkAbgB1AHQAZQBzAFwAbgAgACAAIAAgACAAIAAgACAAIAAgACAAIAAgAHwAIABbAC0AOQAwADAALgAuADkAMAAwAF0AIAAgAHwAIABBAHMAcwB1AG0AZQBkACAAdABvACAAYgBlACAAVQBUAEMAIABpAGYAIABvAG0AaQB0AHQAZQBkAC4AIABbAC0AMQA1ADoAMAAwAC4ALgArADEANQA6ADAAMABdAFwAbgBbAE8AcAB0AGkAbwBuAHMAXQAgACAAIAAgAHwAIAB0AGUAeAB0ACAAIAAgACAAIAAgACAAIAAgAHwAIABbAEIAXQBbACsAXQBbAFoAXQBbAEEAXQBbAE4AfABGAF0AWwBMAG8AdwBPAHIAZABlAHIAXQBbACoAXQBbADAALQA5AF0AXABuACAAIAAgACAAIAAgACAAIAAgACAAIAAgACAAfAAgACAAIAAgACAAIAAgACAAIAAgACAAIAAgACAAfAAgACAAIAAgACAAIAAgACAAQgAgADoAIABEAGkAcwBwAGwAYQB5ACAAaQBuACAAYgBhAHMAaQBjACAASQBTAE8AIABzAHQAeQBsAGUALgBcAG4AIAAgACAAIAAgACAAIAAgACAAIAAgACAAIAB8ACAAIAAgACAAIAAgACAAIAAgACAAIAAgACAAIAB8ACAAIAAgACAAIAAgACAAIAArACAAOgAgAEQAaQBzAHAAbABhAHkAIABwAG8AcwBpAHQAaQB2AGUAIABzAGkAZwBuACAAZgBvAHIAIABuAG8AbgAtAG4AZQBnAGEAdABpAHYAZQAgAHkAZQBhAHIAcwAuAFwAbgAgACAAIAAgACAAIAAgACAAIAAgACAAIAAgAHwAIAAgACAAIAAgACAAIAAgACAAIAAgACAAIAAgAHwAIAAgACAAIAAgACAAIAAgAFoAIAA6ACAARABpAHMAcABsAGEAeQAgACcAWgAnACAAZgBvAHIAIABaAHUAbAB1ACAAdABpAG0AZQAgAHoAbwBuAGUAIAArADAAMAA6ADAAMABcAG4AIAAgACAAIAAgACAAIAAgACAAIAAgACAAIAB8ACAAIAAgACAAIAAgACAAIAAgACAAIAAgACAAIAB8ACAAIAAgACAAIAAgACAAIABBACAAOgAgAEQAaQBzAHAAbABhAHkAIABhACAAdABpAG0AZQAgAHYAYQBsAHUAZQAgAG8AZgAgADIANAA6ADAAMAAgAHQAbwAgAHIAZQBwAHIAZQBzAGUAbgB0ACAAbQBpAGQAbgBpAGcAaAB0ACAAYQB0ACAAdABoAGUAIABlAG4AZAAgAG8AZgAgAHQAaABlACAAYwBhAGwAZQBuAGQAYQByACAAZABhAHkALgBcAG4AIAAgACAAIAAgACAAIAAgACAAIAAgACAAIAB8ACAAIAAgACAAIAAgACAAIAAgACAAIAAgACAAIAB8ACAAIAAgACAAIAAgACAAIAAgACAAIAAgAE4AbwB0ACAAYQBwAHAAbABpAGMAYQBiAGwAZQAgAGkAZgAgAEwAbwB3AE8AcgBkAGUAcgAgAGkAcwAgAEQALgBcAG4AIAAgACAAIAAgACAAIAAgACAAIAAgACAAIAB8ACAAIAAgACAAIAAgACAAIAAgACAAIAAgACAAIAB8ACAAIAAgACAAIABOACwAIABGACAAOgAgAE8AdgBlAHIAcgBpAGQAZQAgAHIAbwB1AG4AZABpAG4AZwAgAGIAZQBoAGEAdgBpAG8AdQByAC4AIABEAGUAZgBhAHUAbAB0ACAAbQBlAHQAaABvAGQAIAByAG8AdQBuAGQAcwAgAHQAbwAgAG4AZQBhAHIAZQBzAHQAIABzAGUAYwBvAG4AZAAsACAAYQBuAGQAXABuACAAIAAgACAAIAAgACAAIAAgACAAIAAgACAAfAAgACAAIAAgACAAIAAgACAAIAAgACAAIAAgACAAfAAgACAAIAAgACAAIAAgACAAIAAgACAAIAByAG8AdQBuAGQAcwAgAGQAbwB3AG4AIABvAG4AIABvAHQAaABlAHIAIABsAG8AdwAgAG8AcgBkAGUAcgAgAGMAbwBtAHAAbwBuAGUAbgB0AHMALgBcAG4AIAAgACAAIAAgACAAIAAgACAAIAAgACAAIAB8ACAAIAAgACAAIAAgACAAIAAgACAAIAAgACAAIAB8ACAAIAAgACAAIAAgACAAIAAgACAAIAAgAE4AOgAgAGEAbAB3AGEAeQBzACAAcgBvAHUAbgBkACAAdABvACAAbgBlAGEAcgBlAHMAdAAuAFwAbgAgACAAIAAgACAAIAAgACAAIAAgACAAIAAgAHwAIAAgACAAIAAgACAAIAAgACAAIAAgACAAIAAgAHwAIAAgACAAIAAgACAAIAAgACAAIAAgACAARgA6ACAAYQBsAHcAYQB5AHMAIAByAG8AdQBuAGQAIABkAG8AdwBuAFwAbgAgACAAIAAgACAAIAAgACAAIAAgACAAIAAgAHwAIAAgACAAIAAgACAAIAAgACAAIAAgACAAIAAgAHwAIABMAG8AdwBPAHIAZABlAHIAIAA6ACAATABvAHcAIABvAHIAZABlAHIAIABjAG8AbQBwAG8AbgBlAG4AdAAuACAAVQBwAHAAZQByACAAYwBhAHMAZQAgAHQAbwAgAHMAZQB0ACAAZQB4AHAAbABpAGMAaQB0AGwAeQAuACAATABvAHcAZQByACAAYwBhAHMAZQAgAGEAbABsAG8AdwBzACAAZgBsAG8AYQB0AGkAbgBnAFwAbgAgACAAIAAgACAAIAAgACAAIAAgACAAIAAgAHwAIAAgACAAIAAgACAAIAAgACAAIAAgACAAIAAgAHwAIAAgACAAIAAgACAAIAAgACAAIAAgACAAZgByAG8AbQAgAGUAeABwAHIAZQBzAHMAaQBuAGcAIABpAG4AIAB0AGgAZQAgAGcAaQB2AGUAbgAgAGMAbwBtAHAAbwBuAGUAbgB0ACAAZABvAHcAbgAgAHQAbwAgAHMAZQBjAG8AbgBkAHMAIABhAHMAIABuAGUAZQBkAGUAZAAuAFwAbgAgACAAIAAgACAAIAAgACAAIAAgACAAIAAgAHwAIAAgACAAIAAgACAAIAAgACAAIAAgACAAIAAgAHwAIAAgACAAIAAgACAAIAAgACAAIAAgACAAVABhAGsAZQBzACAAdABoAGUAIABmAG8AbABsAG8AdwBpAG4AZwA6AFwAbgAgACAAIAAgACAAIAAgACAAIAAgACAAIAAgAHwAIAAgACAAIAAgACAAIAAgACAAIAAgACAAIAAgAHwAIAAgACAAIAAgACAAIAAgACAAIAAgACAARAAsACAAZAAgADoAIABEAGEAeQBcAG4AIAAgACAAIAAgACAAIAAgACAAIAAgACAAIAB8ACAAIAAgACAAIAAgACAAIAAgACAAIAAgACAAIAB8ACAAIAAgACAAIAAgACAAIAAgACAAIAAgAEgALAAgAGgAIAA6ACAASABvAHUAcgBcAG4AIAAgACAAIAAgACAAIAAgACAAIAAgACAAIAB8ACAAIAAgACAAIAAgACAAIAAgACAAIAAgACAAIAB8ACAAIAAgACAAIAAgACAAIAAgACAAIAAgAE0ALAAgAG0AIAA6ACAATQBpAG4AdQB0AGUAXABuACAAIAAgACAAIAAgACAAIAAgACAAIAAgACAAfAAgACAAIAAgACAAIAAgACAAIAAgACAAIAAgACAAfAAgACAAIAAgACAAIAAgACAAIAAgACAAIABTACwAIABzACAAOgAgAFMAZQBjAG8AbgBkACAAXABuACAAIAAgACAAIAAgACAAIAAgACAAIAAgACAAfAAgACAAIAAgACAAIAAgACAAIAAgACAAIAAgACAAfAAgACAAIAAgACAAIAAgACAAKgAgADoAIABBAGwAbABvAHcAcwAgAGYAbABvAGEAdABpAG4AZwAgAGQAbwB3AG4AIAB0AGgAZQAgAGwAbwB3AGUAcwB0ACAAbwByAGQAZQByACAAYwBvAG0AcABvAG4AZQBuAHQAIABuAGUAZQBkAGUAZAAsACAAaQBuAGMAbAB1AGQAaQBuAGcAIAB0AGgAZQAgAG0AYQB4AGkAbQB1AG0AIABwAHIAZQBjAGkAcwBpAG8AbgBcAG4AIAAgACAAIAAgACAAIAAgACAAIAAgACAAIAB8ACAAIAAgACAAIAAgACAAIAAgACAAIAAgACAAIAB8ACAAIAAgACAAIAAgACAAIAAgACAAIAAgAGYAbwByACAAcwBlAGMAbwBuAGQAcwAuAFwAbgAgACAAIAAgACAAIAAgACAAIAAgACAAIAAgAHwAIAAgACAAIAAgACAAIAAgACAAIAAgACAAIAAgAHwAIAAgACAAIAAgACAAMAAtADkAIAA6ACAARABlAGMAaQBtAGEAbAAgAHAAbABhAGMAZQBzACAAZgBvAHIAIABzAGUAYwBvAG4AZABzAC4AIAAqACAAZgBsAG8AYQB0AHMAIAB1AHAAIAB0AG8AIABhACAAbQBhAHgAaQBtAHUAbQAgAHAAcgBlAGMAaQBzAGkAbwBuACAAbwBmACAAOQ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FAFgAQwBFAEwARABBAFQARQBfAFQATwBfAEkAUwBPAF8ARABBAFQARQBUAEkATQBFACAAPQAgAEwAQQBNAEIARABBACgARQB4AGMAZQBsAEQAYQB0AGUALAAgAFsAVABaAE8ATQBpAG4AdQB0AGUAcwBdACwAIABbAE8AcAB0AGkAbwBuAHMAXQAsAFwAbgAgACAAIAAgAEwARQBUACgAXABuACAAIAAgACAAIAAgACAAIABfAE0ASgBEAGEAdABlACwAIABDAEgAUgBPAE4ATwAuAEUAWABDAEUATABEAEEAVABFAF8AVABPAF8ATQBKAEQAQQBUAEUAKABFAHgAYwBlAGwARABhAHQAZQApACwAXABuACAAIAAgACAAIAAgACAAIABDAEgAUgBPAE4ATwAuAE0ASgBEAEEAVABFAF8AVABPAF8ASQBTAE8AXwBEAEEAVABFAFQASQBNAEUAKABfAE0ASgBEAGEAdABlACwAIABUAFoATwBNAGkAbgB1AHQAZQBzACwAIABPAHAAdABpAG8AbgBzACwAIABGAEEATABTAEU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QBTAEQAQQBUAEUAXwBUAE8AXwBFAFgAQwBFAEwARABBAFQARQBcAG4AXABuAEMAbwBuAHYAZQByAHQAcwAgAGEAIABVAFMAIABmAG8AcgBtAGEAdAAgAGQAYQB0AGUAIAB0AG8AIABhAG4AIABFAHgAYwBlAGwAIABEAGEAdABlAC8AVABpAG0AZQAuAFwAbgBOAG8AdABlACAARQB4AGMAZQBsACAARABhAHQAZQAvAFQAaQBtAGUAIAB1AHMAZQBzACAAdABoAGUAIABHAHIAZQBnAG8AcgBpAGEAbgAgAGMAYQBsAGUAbgBkAGEAcgAuAFwAbgBcAG4AQQByAHIAYQB5ACAAYwBvAG0AcABhAHQAaQBiAGwAZQA6ACAARQB4AHAAcgBlAHMAcwBpAG8AbgAgAGEAcwAgAGMAbwBsAHUAbQBu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AgACAAIAAgACAAfAAgAEUAeABjAGUAbAAgAEQAYQB0AGUALwBUAGkAbQBlAC4AXABuACAAIAAgAHwAIABbADEALgAuADIAOQA1ADgANAA2ADYAKQAgAHwAIAAxADkAMAAwAC0AMAAxAC0AMAAxAC4ALgA5ADkAOQA5AC0AMQAyAC0AMwAx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QBTAEQAYQB0AGUAIAB8ACAAdABlAHgAdAAgAHwAIABEAGEAdABlACAAaQBuACAAVQBTACAAZgBvAHIAbQBhAHQAIABpAGUALgAgAE0ATQAvAGQAZAAvAHkAeQB5AHkAIABoAGgAOgBtAG0AOgBz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UAUwBEAEEAVABFAF8AVABPAF8ARQBYAEMARQBMAEQAQQBUAEUAIAA9ACAATABBAE0AQgBEAEEAKABFAHgAcAByAGUAcwBzAGkAbwBuACwAXABuACAAIAAgACAASQBGACgARgBOAC4ASQBTAF8ARQBNAFAAVABZACgARQB4AHAAcgBlAHMAcwBpAG8AbgApACwAIABcACIAXAAiACwAXABuACAAIAAgACAAIAAgACAAIABMAEUAVAAoAFwAbgAgACAAIAAgACAAIAAgACAAIAAgACAAIABfAGQAYQB0AGUAXwBZAE0ARABUACwAIABDAEgAUgBPAE4ATwAuAFAAQQBSAFMARQBfAEQAQQBUAEUAVABJAE0ARQAoAEUAeABwAHIAZQBzAHMAaQBvAG4ALAAgAFQAUgBVAEUALAAgAEYAQQBMAFMARQApACwAXABuACAAIAAgACAAIAAgACAAIAAgACAAIAAgAEQAQQBUAEUAKABcAG4AIAAgACAAIAAgACAAIAAgACAAIAAgACAAIAAgACAAIABDAEgATwBPAFMARQBDAE8ATABTACgAXwBkAGEAdABlAF8AWQBNAEQAVAAsACAAMQApACwAXABuACAAIAAgACAAIAAgACAAIAAgACAAIAAgACAAIAAgACAAQwBIAE8ATwBTAEUAQwBPAEwAUwAoAF8AZABhAHQAZQBfAFkATQBEAFQALAAgADIAKQAsAFwAbgAgACAAIAAgACAAIAAgACAAIAAgACAAIAAgACAAIAAgAEMASABPAE8AUwBFAEMATwBMAFMAKABfAGQAYQB0AGUAXwBZAE0ARABUACwAIAAzACkAXABuACAAIAAgACAAIAAgACAAIAAgACAAIAAgACkAIAArACAATgAoAEMASABPAE8AUwBFAEMATwBMAFMAKABfAGQAYQB0AGUAXwBZAE0ARABUACwAIAA0ACk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WABDAEUATABEAEEAVABFAF8AVABPAF8AVQBTAEQAQQBUAEUAXABuAFwAbgBDAG8AbgB2AGUAcgB0AHMAIABhAG4AIABFAHgAYwBlAGwAIABEAGEAdABlAC8AVABpAG0AZQAgAHQAbwAgAGEAIABVAFMAIABmAG8AcgBtAGEAdAAgAGQAYQB0AGUALgBcAG4ATgBvAHQAZQAgAEUAeABjAGUAbAAgAEQAYQB0AGUALwBUAGkAbQBlACAAdQBzAGUAcwAgAHQAaABlACAARwByAGUAZwBvAHIAaQBhAG4AIABjAGEAbABlAG4AZABhAHIALgBcAG4AXABuAEEAcgByAGEAeQAgAGMAbwBtAHAAYQB0AGkAYgBsAGUAOgAgAEUAeABwAHIAZQBzAHMAaQBvAG4AIABhAHMAIABjAG8AbAB1AG0Ab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FUAUwAgAGYAbwByAG0AYQB0ACAAZABhAHQAZQAgAGEAbgBkACAAdABpAG0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eABjAGUAbABEAGEAdABlACAAfAAgAGQAZQBjAGkAbQBhAGwAIAB8ACAARQB4AGMAZQBsACAARABhAHQAZQAvAFQAaQBtAGUALgBcAG4AWwBPAHAAdABpAG8AbgBzAF0AIAB8ACAAdABlAHgAdAAgACAAIAAgAHwAIABTAHQAcgBpAG4AZwAgAHcAaQB0AGgAIABlAGwAZQBtAGUAbgB0AHMAOgAgAFsAPABdAFsATABvAHcATwByAGQAZQByAF0AWwBEAGEAdABlAFMAZQBwAGEAcgBhAHQAbwByAF0AWwBUAGkAbQBlAFMAZQBwAGEAcgBhAHQAbwByAF0AXABuACAAIAAgACAAIAAgACAAIAAgACAAfAAgACAAIAAgACAAIAAgACAAIAB8ACAAIAAgACAAIAAgAEwAbwB3AE8AcgBkAGUAcgAgADoAIABsAG8AdwAgAG8AcgBkAGUAcgAgAGMAbwBtAHAAbwBuAGUAbgB0ACAAdABvACAAZABpAHMAcABsAGEAeQBcAG4AIAAgACAAIAAgACAAIAAgACAAIAB8ACAAIAAgACAAIAAgACAAIAAgAHwAIAAgACAAIAAgACAAIAAgACAAIABOAHUAbABsACAAOgAgAEQAZQBmAGEAdQBsAHQAcwAgAHQAbwAgAG0AaQBuAHUAdABlAHMAIABpAGYAIAB0AGkAbQBlACAAcAByAGUAcwBlAG4AdAAsACAAbwB0AGgAZQByAHcAaQBzAGUAIABkAGEAeQBcAG4AIAAgACAAIAAgACAAIAAgACAAIAB8ACAAIAAgACAAIAAgACAAIAAgAHwAIAAgACAAIAAgACAAIAAgACAAIAAgACAAIABEACAAOgAgAEQAYQB5AFwAbgAgACAAIAAgACAAIAAgACAAIAAgAHwAIAAgACAAIAAgACAAIAAgACAAfAAgACAAIAAgACAAIAAgACAAIAAgACAAIAAgAEgAIAA6ACAASABvAHUAcgBcAG4AIAAgACAAIAAgACAAIAAgACAAIAB8ACAAIAAgACAAIAAgACAAIAAgAHwAIAAgACAAIAAgACAAIAAgACAAIAAgACAAIABNACAAOgAgAE0AaQBuAHUAdABlAFwAbgAgACAAIAAgACAAIAAgACAAIAAgAHwAIAAgACAAIAAgACAAIAAgACAAfAAgACAAIAAgACAAIAAgACAAIAAgACAAIAAgAFMAIAA6ACAAUwBlAGMAbwBuAGQAXABuACAAIAAgACAAIAAgACAAIAAgACAAfAAgACAAIAAgACAAIAAgACAAIAB8ACAAIAAgACAAIAAgACAAIAAgACAAIAAgACAAVAAgADoAIABNAGkAbABsAGkAcwBlAGMAbwBuAGQAIAAoAHQAaQBjAGsAcwApAFwAbgAgACAAIAAgACAAIAAgACAAIAAgAHwAIAAgACAAIAAgACAAIAAgACAAfAAgACAAIAAgACAAIAAgACAAIAAgACAAIAAgADwAIAA6ACAAUgBvAHUAbgBkACAAYgB5ACAAdAByAHUAbgBjAGEAdABpAG4AZwAgAGMAbwBtAHAAbwBuAGUAbgB0AHMALgAgAEQAZQBmAGEAdQBsAHQAIABpAHMAIAByAG8AdQBuAGQAaQBuAGcAIAB0AG8AIABuAGUAYQByAGUAcwB0AC4AXABuACAAIAAgACAAIAAgACAAIAAgACAAfAAgACAAIAAgACAAIAAgACAAIAB8ACAARABhAHQAZQBTAGUAcABhAHIAYQB0AG8AcgAgADoAIABDAGgAYQByAGEAYwB0AGUAcgAgAHQAbwAgAHMAZQBwAGEAcgBhAHQAZQAgAGQAYQB0AGUAIABjAG8AbQBwAG8AbgBlAG4AdABzAC4AIABbACwALgAvAC0AXwBdAFwAbgAgACAAIAAgACAAIAAgACAAIAAgAHwAIAAgACAAIAAgACAAIAAgACAAfAAgAFQAaQBtAGUAUwBlAHAAYQByAGEAdABvAHIAIAA6ACAAQwBoAGEAcgBhAGMAdABlAHIAIAB0AG8AIABzAGUAcABhAHIAYQB0AGUAIAB0AGkAbQBlACAAYwBvAG0AcABvAG4AZQBuAHQAcwAuACAAWwAsAC4AOgAtAF8AX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QBYAEMARQBMAEQAQQBUAEUAXwBUAE8AXwBVAFMARABBAFQARQAgAD0AIABMAEEATQBCAEQAQQAoAEUAeABjAGUAbABEAGEAdABlACwAIABbAE8AcAB0AGkAbwBuAHMAXQAsAFwAbgAgACAAIAAgAEwARQBUACgAXABuACAAIAAgACAAIAAgACAAIABfAG8AcAB0AGkAbwBuAHMALAAgAFwAIgBWAFwAIgAgACYAIABGAE4ALgBOAFUATABMAEkARgBZACgATwBwAHQAaQBvAG4AcwApACwAXABuACAAIAAgACAAIAAgACAAIABcAG4AIAAgACAAIAAgACAAIAAgAF8AWQBNAEQAVAAsACAASABTAFQAQQBDAEsAKABcAG4AIAAgACAAIAAgACAAIAAgACAAIAAgACAAWQBFAEEAUgAoAEUAeABjAGUAbABEAGEAdABlACkALABcAG4AIAAgACAAIAAgACAAIAAgACAAIAAgACAATQBPAE4AVABIACgARQB4AGMAZQBsAEQAYQB0AGUAKQAsAFwAbgAgACAAIAAgACAAIAAgACAAIAAgACAAIABEAEEAWQAoAEUAeABjAGUAbABEAGEAdABlACkALABcAG4AIAAgACAAIAAgACAAIAAgACAAIAAgACAATQBPAEQAKABFAHgAYwBlAGwARABhAHQAZQAsACAAMQApAFwAbgAgACAAIAAgACAAIAAgACAAKQAsAFwAbgAgACAAIAAgACAAIAAgACAAQwBIAFIATwBOAE8ALgBGAE8AUgBNAEEAVABfAEQAQQBUAEUAVABJAE0ARQAoAF8AWQBNAEQAVAAsACAAXwBvAHAAdABpAG8AbgBzACwAIABGAEEATABTAEUAKQBcAG4AIAAgACAAIAApAFwAbgApADs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UATgBEACAAQwBIAFIATwBOAE8AIABNAE8ARABVAEwARQ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IgB9ACwAewAiAHAAYQB0AGgAIgA6ACIALwBwAHIAbwBqAGUAYwB0AHMALwBDAEgAUgBPAE4ATwBfAEQAQQBUAEEAIgAsACIAdABlAHgAdAAiADoAI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QwBIAFIATwBOAE8AXwBEAEEAVABBACAATQBPAEQAVQBMAEUAIAAgACAAIAAgACAAIAAgACAAIAAgACAAIAAgACAAIAAgACAAIAAgACAAIAAgACAAIAAgACAAIAAgACAAIAAgACAAIAAgACAAIAAgACAAIAAgACAAIAAgACAAIAAgACAAIAAgACAAIAAgACAAIAAgACAAIAAgACAAIAAgACAAIAAgACAAIAAg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UwBoAGEAeQBuAGUAIABIAHUAcwBzAG8AbgAgADIAMAAyADQALQAwADYALQAxADcAIAAgACAAIAAgACAAIAAgACAAIAAgACAAIAAgACAAIAAgACAAIAAgACAAIAAgACAAIAAgACAAIAAgACAAIAAgACAAIAAgACAAIAAgACAAIAAgACAAIAAgACAAIAAgACAAIAAgACAAIAAgACAAIAAgACAAIAAgACAAIAAgACAAIAAgACAAIAAgACAAIAAgACAAIAAgACAAIAAgACAAIAAgACAAIAAgACAAIAAjAFwAbgAjACAARABhAHQAYQAgAGQAZQBwAGUAbgBkAGUAbgBjAGkAZQBzACAAZgBvAHIAIABDAEgAUgBPAE4ATwAgAGYAdQBuAGMAdABpAG8AbgBzAC4AIAAgACAAIAAgACAAIAAgACAAIAAgACAAIAAgACAAIAAgACAAIAAgACAAIAAgACAAIAAgACAAIAAgACAAIAAgACAAIAAgACAAIAAgACAAIAAgACAAIAAgACAAIAAg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VABJAE0ARQAgAFoATwBOAEU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IAAjAFwAbgAjACAARABhAHQAYQAgAHMAbwB1AHIAYwBlAGQAIABmAHIAbwBtACAASQBBAE4AQQAgAFQAaQBtAGUAIABaAG8AbgBlACAARABhAHQAYQBiAGEAcwBlAC4AIAAgACAAIAAgACAAIAAgACAAIAAgACAAIAAgACAAIAAgACAAIAAgACAAIAAgACAAIAAgACAAIAAgACAAIAAgACAAIAAgACAAIAAgACAAIAAgACAAIAAgACAAIAAgACAAIAAgACAAIAAgACAAIAAgACAAIAAgACAAIAAgACAAIAAgACAAIAAjAFwAbgAjACAAaAB0AHQAcABzADoALwAvAHcAdwB3AC4AaQBhAG4AYQAuAG8AcgBnAC8AdABpAG0AZQAtAHoAbwBuAGUAcwAgACAAIAAgACAAIAAgACAAIAAgACAAIAAgACAAIAAgACAAIAAgACAAIAAgACAAIAAgACAAIAAgACAAIAAgACAAIAAgACAAIAAgACAAIAAgACAAIAAgACAAIAAgACAAIAAgACAAIAAgACAAIAAg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SQBTAE8AXwAzADEANgA2ACAAIAAgACAAIAAgACAAIAAgACAAIAAgACAAIAAgAEMAbwB1AG4AdAByAHkAIABuAGEAbQBlACAAYQBuAGQAIABzAGgAbwByAHQAIABjAG8AZABlACAAZgByAG8AbQAgAEkAUwBPADMAMQA2ADYALgAgACAAIAAgACAAIAAgACAAIAAgACAAIAAgACAAIAAgACAAIAAgACAAIAAgACAAIAAgACAAIAAgACAAIAAgACAAIAAgACAAIAAgACAAIAAgACAAIAAgACAAIAAjAFwAbgAjACAAQwBPAFUATgBUAFIAWQBfAFQATwBfAFQAWgBOAEEATQBFACAAIAAgACAAIAAgAE0AYQBwAHMAIABJAFMATwAzADEANgA2ACAAYwBvAHUAbgB0AHIAeQAgAGMAbwBkAGUAcwAgAHQAbwAgAHQAaQBtAGUAIAB6AG8AbgBlACAAbgBhAG0AZQBzACAAIAAgACAAIAAgACAAIAAgACAAIAAgACAAIAAgACAAIAAgACAAIAAgACAAIAAgACAAIAAgACAAIAAgACAAIAAgACAAIAAgACAAIAAgACAAIAAjAFwAbgAjACAAVABJAE0ARQBaAE8ATgBFAF8ATgBBAE0ARQBTACAAIAAgACAAIAAgACAAIAAgAFQAaQBtAGUAIAB6AG8AbgBlACAAbgBhAG0AZQBzACAAZgByAG8AbQAgAHQAaABlACAAVABaACAARABhAHQAYQBiAGEAcwBlAC4AIAAgACAAIAAgACAAIAAgACAAIAAgACAAIAAgACAAIAAgACAAIAAgACAAIAAgACAAIAAgACAAIAAgACAAIAAgACAAIAAgACAAIAAgACAAIAAgACAAIAAgACAAIAAgACAAIAAjAFwAbgAjACAAVABJAE0ARQBaAE8ATgBFAF8ATgBBAE0ARQBTAF8AQQBDAFQASQBWAEUAIAAgAFQAaQBtAGUAIAB6AG8AbgBlACAAbgBhAG0AZQBzACAAaQBuACAAYwB1AHIAcgBlAG4AdAAgAHUAcwBlACAAZgByAG8AbQAgAHQAaABlACAAVABaACAARABhAHQAYQBiAGEAcwBlAC4AIAAgACAAIAAgACAAIAAgACAAIAAgACAAIAAgACAAIAAgACAAIAAgACAAIAAgACAAIAAgACAAIAAgACAAIAAgACAAIAAjAFwAbgAjACAAVABJAE0ARQBaAE8ATgBFAF8ASABJAFMAVABPAFIASQBDAEEATAAgACAAIAAgAEgAaQBzAHQAbwByAGkAYwBhAGwAIAB0AGkAbQBlACAAegBvAG4AZQAgAG4AYQBtAGUAcwAgAGYAcgBvAG0AIAB0AGgAZQAgAFQAWgAgAEQAYQB0AGEAYgBhAHMAZQAuACAAIAAgACAAIAAgACAAIAAgACAAIAAgACAAIAAgACAAIAAgACAAIAAgACAAIAAgACAAIAAgACAAIAAgACAAIAAgACAAIAAgACAAIAAjAFwAbgAjACAAVABJAE0ARQBaAE8ATgBFAF8AQQBMAEkAQQBTACAAIAAgACAAIAAgACAAIAAgAE0AYQBwAHMAIABkAGUAcAByAGUAYwBhAHQAZQBkACAAdABpAG0AZQAgAHoAbwBuAGUAIABuAGEAbQBlAHMAIAB0AG8AIABjAHUAcgByAGUAbgB0ACAAbgBhAG0AZQBzAC4AIAAgACAAIAAgACAAIAAgACAAIAAgACAAIAAgACAAIAAgACAAIAAgACAAIAAgACAAIAAgACAAIAAgACAAIAAgACAAIAAgACAAIAAjAFwAbgAjACAAVABJAE0ARQBaAE8ATgBFAF8AQwBPAE8AUgBEAFMAXwBEAEEAVABBACAAIAAgAEwAYQB0AGkAdAB1AGQAZQAgAGEAbgBkACAAbABvAG4AZwBpAHQAdQBkAGUAIABjAG8AbwByAGQAaQBuAGEAdABlAHMAIABmAG8AcgAgAGMAYQBwAGkAdABhAGwAIABjAGkAdABpAGUAcwAgAGEAcwBzAG8AYwBpAGEAdABlAGQAIAB3AGkAdABoACAAYQAgAHQAaQBtAGUAIAB6AG8AbgBlAC4AIAAgACAAIAAjAFwAbgAjACAARgBJAEwAVABFAFIAXwBUAEkATQBFAFoATwBOAEUAXwBJAE4ARgBPAFMAIAAgAFIAZQB0AHUAcgBuAHMAIABaAG8AbgBlACAAZQBuAHQAcgBpAGUAcwAgAGYAcgBvAG0AIAB0AGgAZQAgAFQAWgAgAEQAYQB0AGEAYgBhAHMAZQAuACAAIAAgACAAIAAgACAAIAAgACAAIAAgACAAIAAgACAAIAAgACAAIAAgACAAIAAgACAAIAAgACAAIAAgACAAIAAgACAAIAAgACAAIAAgACAAIAAgACAAIAAjAFwAbgAjACAAVABJAE0ARQBaAE8ATgBFAF8ASQBOAEYATwBTACAAIAAgACAAIAAgACAAIAAgAFIAZQB0AHUAcgBuAHMAIABaAG8AbgBlACAAZQBuAHQAcgBpAGUAcwAgAGYAbwByACAAYQAgAHMAcABlAGMAaQBmAGkAYwAgAHQAaQBtAGUAegBvAG4AZQAgAG4AYQBtAGUAIABmAHIAbwBtACAAdABoAGUAIABUAFoAIABEAGEAdABhAGIAYQBzAGUALgAgACAAIAAgACAAIAAgACAAIAAgACAAIAAgACAAIAAjAFwAbgAjACAAVABJAE0ARQBaAE8ATgBFAF8AUgBVAEwARQBfAEQAQQBUAEEAIAAgACAAIAAgAFQAaQBtAGUAIAB6AG8AbgBlACAAZABhAHkAbABpAGcAaAB0ACAAcwBhAHYAaQBuAGcAcwAgAHIAdQBsAGUAcwAgAGYAcgBvAG0AIAB0AGgAZQAgAFQAWgAgAEQAYQB0AGEAYgBhAHMAZQAuACAAIAAgACAAIAAgACAAIAAg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UAEkATQBFACAAWgBPAE4ARQAg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JAFMATwBfADMAMQA2ADYAIAA9ACAATABBAE0AQgBEAEEAKABcAG4AIAAgACAAIABfAEkAUwBPAF8AMwAxADYANgBcAG4AKQA7AFwAbgBcAG4AQwBPAFUATgBUAFIAWQBfAFQATwBfAFQAWgBOAEEATQBFACAAPQAgAEwAQQBNAEIARABBACgAXABuACAAIAAgACAAVgBTAFQAQQBDAEsAKABcAG4AIAAgACAAIAAgACAAIAAgAF8AQwBPAFUATgBUAFIAWQBfAFQATwBfAFQAWgBOAEEATQBFAF8AMQAsAFwAbgAgACAAIAAgACAAIAAgACAAXwBDAE8AVQBOAFQAUgBZAF8AVABPAF8AVABaAE4AQQBNAEUAXwAyAFwAbgAgACAAIAAgACkAXABuACkAOwBcAG4AXABuAF8AVABJAE0ARQBaAE8ATgBFAF8ATgBBAE0ARQBTACAAPQAgAEwAQQBNAEIARABBACgAXABuACAAIAAgACAAVgBTAFQAQQBDAEsAKABcAG4AIAAgACAAIAAgACAAIAAgAF8AVABJAE0ARQBaAE8ATgBFAF8ATgBBAE0ARQBTAF8AMQAsAFwAbgAgACAAIAAgACAAIAAgACAAXwBUAEkATQBFAFoATwBOAEUAXwBOAEEATQBFAFMAXwAyAFwAbgAgACAAIAAgACkAXABuACkAOwBcAG4AXABuAFQASQBNAEUAWgBPAE4ARQBfAE4AQQBNAEUAUwAgAD0AIABMAEEATQBCAEQAQQAoAFwAbgAgACAAIAAgAFQAQQBLAEUAKABfAFQASQBNAEUAWgBPAE4ARQBfAE4AQQBNAEUAUwAoACkALAAsACAAMQApAFwAbgApADsAXABuAFwAbgBUAEkATQBFAFoATwBOAEUAXwBOAEEATQBFAFMAXwBBAEMAVABJAFYARQAgAD0AIABMAEEATQBCAEQAQQAoAFwAbgAgACAAIAAgAEwARQBUACgAXABuACAAIAAgACAAIAAgACAAIABfAFQAWgBuAGEAbQBlAHMALAAgAF8AVABJAE0ARQBaAE8ATgBFAF8ATgBBAE0ARQBTACgAKQAsAFwAbgAgACAAIAAgACAAIAAgACAARgBJAEwAVABFAFIAKABDAEgATwBPAFMARQBDAE8ATABTACgAXwBUAFoAbgBhAG0AZQBzACwAIAAxACkALAAgAEMASABPAE8AUwBFAEMATwBMAFMAKABfAFQAWgBuAGEAbQBlAHMALAAgADIAKQAsACAAewAjAE4ALwBBAH0AKQBcAG4AIAAgACAAIAApAFwAbgApADsAXABuAFwAbgBUAEkATQBFAFoATwBOAEUAXwBOAEEATQBFAFMAXwBIAEkAUwBUAE8AUgBJAEMAQQBMACAAPQAgAEwAQQBNAEIARABBACgAXABuACAAIAAgACAATABFAFQAKABcAG4AIAAgACAAIAAgACAAIAAgAF8AVABaAG4AYQBtAGUAcwAsACAAXwBUAEkATQBFAFoATwBOAEUAXwBOAEEATQBFAFMAKAApACwAXABuACAAIAAgACAAIAAgACAAIABGAEkATABUAEUAUgAoAEMASABPAE8AUwBFAEMATwBMAFMAKABfAFQAWgBuAGEAbQBlAHMALAAgADEAKQAsACAATgBPAFQAKABDAEgATwBPAFMARQBDAE8ATABTACgAXwBUAFoAbgBhAG0AZQBzACwAIAAyACkAKQAsACAAewAjAE4ALwBBAH0AKQBcAG4AIAAgACAAIAApAFwAbgApADsAXABuAFwAbgBUAEkATQBFAFoATwBOAEUAXwBBAEwASQBBAFMAIAA9ACAATABBAE0AQgBEAEEAKABcAG4AIAAgACAAIABWAFMAVABBAEMASwAoAFwAbgAgACAAIAAgACAAIAAgACAAXwBUAEkATQBFAFoATwBOAEUAXwBBAEwASQBBAFMAXwAxACwAXABuACAAIAAgACAAIAAgACAAIABfAFQASQBNAEUAWgBPAE4ARQBfAEEATABJAEEAUwBfADIALABcAG4AIAAgACAAIAAgACAAIAAgAF8AVABJAE0ARQBaAE8ATgBFAF8AQQBMAEkAQQBTAF8AMwBcAG4AIAAgACAAIAApAFwAbgApADsAXABuAFwAbgBUAEkATQBFAFoATwBOAEUAXwBBAEwASQBBAFMAXwBUAE8AXwBOAEEATQBFACAAPQAgAEwAQQBNAEIARABBACgAXABuACAAIAAgACAAVgBTAFQAQQBDAEsAKABcAG4AIAAgACAAIAAgACAAIAAgAF8AVABJAE0ARQBaAE8ATgBFAF8AQQBMAEkAQQBTAF8AVABPAF8ATgBBAE0ARQBfADEALABcAG4AIAAgACAAIAAgACAAIAAgAF8AVABJAE0ARQBaAE8ATgBFAF8AQQBMAEkAQQBTAF8AVABPAF8ATgBBAE0ARQBfADIALABcAG4AIAAgACAAIAAgACAAIAAgAF8AVABJAE0ARQBaAE8ATgBFAF8AQQBMAEkAQQBTAF8AVABPAF8ATgBBAE0ARQBfADMALABcAG4AIAAgACAAIAAgACAAIAAgAF8AVABJAE0ARQBaAE8ATgBFAF8AQQBMAEkAQQBTAF8AVABPAF8ATgBBAE0ARQBfADQALABcAG4AIAAgACAAIAAgACAAIAAgAF8AVABJAE0ARQBaAE8ATgBFAF8AQQBMAEkAQQBTAF8AVABPAF8ATgBBAE0ARQBfADUAXABuACAAIAAgACAAKQBcAG4AKQA7AFwAbgBcAG4AVABJAE0ARQBaAE8ATgBFAF8AQwBPAE8AUgBEAFMAXwBEAEEAVABBACAAPQAgAEwAQQBNAEIARABBACgAXABuACAAIAAgACAAVgBTAFQAQQBDAEsAKABcAG4AIAAgACAAIAAgACAAIAAgAF8AVABJAE0ARQBaAE8ATgBFAF8AQwBPAE8AUgBEAFMAXwBEAEEAVABBAF8AMQAsAFwAbgAgACAAIAAgACAAIAAgACAAXwBUAEkATQBFAFoATwBOAEUAXwBDAE8ATwBSAEQAUwBfAEQAQQBUAEEAXwAy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kATABUAEUAUgBfAFQASQBNAEUAWgBPAE4ARQBfAEkATgBGAE8AUwBcAG4AXABuAFIAZQB0AHUAcgBuAHMAIABaAG8AbgBlACAAZQBuAHQAcgBpAGUAcwAgAGYAcgBvAG0AIAB0AGgAZQAgAFQAWgAgAEQAYQB0AGEAYgBhAHMAZQAuAFwAbgBcAG4AQQByAHIAYQB5ACAAYwBvAG0AcABhAHQAaQBiAGwAZQA6ACAAVABaAE4AYQBtAGU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CAAIAB8ACAAQwBbADEANABdAFIAWwBuAF0AIAB8ACAAVABaAG8AbgBlAHMAXABuACAAMQAgAHwAIAB0AGUAeAB0ACAAIAAgACAAIAAgAHwAIABUAFoAIABEAGEAdABhAGIAYQBzAGUAIABkAGUAZgBpAG4AZQBkACAAdABpAG0AZQB6AG8AbgBlACAAbgBhAG0AZQAuAFwAbgAgADIAIAB8ACAAZABlAGMAaQBtAGEAbAAgACAAIAB8ACAARgByAG8AbQAgAGQAYQB0AGUALwB0AGkAbQBlACAAaQBuACAAbABvAGMAYQBsACAAbwBiAHMAZQByAHYAZQBkACAAdABpAG0AZQAgACgATQBKAEQAYQB0AGUAKQAuACAARQBtAHAAdAB5ACAAZgBvAHIAIABlAHMAdABhAGIAbABpAHMAaABpAG4AZwAgAHQAaQBtAGUAegBvAG4AZQAuAFwAbgAgADMAIAB8ACAAZABlAGMAaQBtAGEAbAAgACAAIAB8ACAAVQBuAHQAaQBsACAAZABhAHQAZQAvAHQAaQBtAGUAIABpAG4AIABsAG8AYwBhAGwAIABvAGIAcwBlAHIAdgBlAGQAIAB0AGkAbQBlACAAKABNAEoARABhAHQAZQApAC4AIABFAG0AcAB0AHkAIABmAG8AcgAgAGEAYwB0AGkAdgBlACAAdABpAG0AZQB6AG8AbgBlAC4AXABuACAANAAgAHwAIABkAGUAYwBpAG0AYQBsACAAIAAgAHwAIABUAGkAbQBlAHoAbwBuAGUAIABzAHQAYQBuAGQAYQByAGQAIABvAGYAZgBzAGUAdAAgACgAVABpAG0AZQBTAHAAYQBuACkALgBcAG4AIAA1ACAAfAAgAGQAZQBjAGkAbQBhAGwAIAAgACAAfAAgAFQAaQBtAGUAegBvAG4AZQAgAGQAYQB5AGwAaQBnAGgAdAAgAG8AZgBmAHMAZQB0ACAAKABUAGkAbQBlAFMAcABhAG4AKQAuACAAVABpAG0AZQB6AG8AbgBlACAAcgB1AGwAZQBzACAAbQBhAHkAIABhAGQAagB1AHMAdAAgAHQAaABpAHMAIAB2AGEAbAB1AGUALgBcAG4AIAA2ACAAfAAgAGQAZQBjAGkAbQBhAGwAIAAgACAAfAAgAEQAZQBsAHQAYQAgAGYAcgBvAG0AIABwAHIAZQB2AGkAbwB1AHMAIAB0AGkAbQBlAHoAbwBuAGUAIABzAHQAYQBuAGQAYQByAGQAIABvAGYAZgBzAGUAdAAgACgAVABpAG0AZQBTAHAAYQBuACkALgAgAEUAbQBwAHQAeQAgAGYAbwByACAAZQBzAHQAYQBiAGwAaQBzAGgAaQBuAGcAIAB0AGkAbQBlAHoAbwBuAGUALgBcAG4AIAA3ACAAfAAgAGQAZQBjAGkAbQBhAGwAIAAgACAAfAAgAEQAZQBsAHQAYQAgAGYAcgBvAG0AIABwAHIAZQB2AGkAbwB1AHMAIAB0AGkAbQBlAHoAbwBuAGUAIABkAGEAeQBsAGkAZwBoAHQAIABvAGYAZgBzAGUAdAAgACgAVABpAG0AZQBTAHAAYQBuACkALgAgAEUAbQBwAHQAeQAgAGYAbwByACAAZQBzAHQAYQBiAGwAaQBzAGgAaQBuAGcAIAB0AGkAbQBlAHoAbwBuAGUALgBcAG4AIAA4ACAAfAAgAGQAZQBjAGkAbQBhAGwAIAAgACAAfAAgAEQAZQBsAHQAYQAgAHQAbwAgAG4AZQB4AHQAIAB0AGkAbQBlAHoAbwBuAGUAIABzAHQAYQBuAGQAYQByAGQAIABvAGYAZgBzAGUAdAAgACgAVABpAG0AZQBTAHAAYQBuACkALgAgAEUAbQBwAHQAeQAgAGYAbwByACAAYQBjAHQAaQB2AGUAIAB0AGkAbQBlAHoAbwBuAGUALgBcAG4AIAA5ACAAfAAgAGQAZQBjAGkAbQBhAGwAIAAgACAAfAAgAEQAZQBsAHQAYQAgAHQAbwAgAG4AZQB4AHQAIAB0AGkAbQBlAHoAbwBuAGUAIABkAGEAeQBsAGkAZwBoAHQAIABvAGYAZgBzAGUAdAAgACgAVABpAG0AZQBTAHAAYQBuACkALgAgAEUAbQBwAHQAeQAgAGYAbwByACAAYQBjAHQAaQB2AGUAIAB0AGkAbQBlAHoAbwBuAGUALgBcAG4AMQAwACAAfAAgAHQAZQB4AHQAIAAgACAAIAAgACAAfAAgAFQAaQBtAGUAegBvAG4AZQAgAHIAdQBsAGUAcwAgAG4AYQBtAGUALgAgAEMAYQBuACAAYgBlACAAZQBtAHAAdAB5AC4AIAAqACAAZABlAG4AbwB0AGUAcwAgAGEAIABkAGEAeQBsAGkAZwBoAHQAIABzAGEAdgBpAG4AZwAgAFQAWgBvAG4AZQAuAFwAbgAxADEAIAB8ACAAdABlAHgAdAAgACAAIAAgACAAIAB8ACAAQQBiAHIAZQB2AGkAYQB0AGUAZAAgAHMAdABhAG4AZABhAHIAZAAgAHQAaQBtAGUAIABkAGkAcwBwAGwAYQB5ACAAbgBhAG0AZQAuAFwAbgAxADIAIAB8ACAAdABlAHgAdAAgACAAIAAgACAAIAB8ACAAQQBiAHIAZQB2AGkAYQB0AGUAZAAgAGQAYQB5AGwAaQBnAGgAdAAgAHMAYQB2AGkAbgBnACAAdABpAG0AZQAgAGQAaQBzAHAAbABhAHkAIABuAGEAbQBlAC4AXABuADEAMwAgAHwAIAB0AGUAeAB0ACAAIAAgACAAIAAgAHwAIABTAHQAYQBuAGQAYQByAGQAIAB0AGkAbQBlACAAZABpAHMAcABsAGEAeQAgAG4AYQBtAGUALgBcAG4AMQA0ACAAfAAgAHQAZQB4AHQAIAAgACAAIAAgACAAfAAgAEQAYQB5AGwAaQBnAGgAdAAgAHMAYQB2AGkAbgBnACAAdABpAG0AZQAgAGQAaQBzAHAAbABhAHkAIABuAGEAbQBl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FQAWgBOAGEAbQBlAF0AIAAgACAAfAAgAHQAZQB4AHQAIAAgACAAIAB8ACAAVABaACAARABhAHQAYQBiAGEAcwBlACAAZABlAGYAaQBuAGUAZAAgAHQAaQBtAGUAegBvAG4AZQAgAG4AYQBtAGUALgBcAG4AWwBGAHIAbwBtAFkAZQBhAHIAXQAgAHwAIABpAG4AdABlAGcAZQByACAAfAAgAEYAaQBsAHQAZQByACAAYgBlAGcAaQBuAG4AaQBuAGcAIAB3AGkAdABoAGkAbgAgAG8AcgAgAGEAZgB0AGUAcgAgAHQAaABlACAAZwBpAHYAZQBuACAAeQBlAGEAcgAuAFwAbgBbAFQAbwBZAGUAYQByAF0AIAAgACAAfAAgAGkAbgB0AGUAZwBlAHIAIAB8ACAARgBpAGwAdABlAHIAIABlAG4AZABpAG4AZwAgAHcAaQB0AGgAaQBuACAAbwByACAAYgBlAGYAbwByAGUAIAB0AGgAZQAgAGcAaQB2AGUAbgAgAHkAZQ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JAEwAVABFAFIAXwBUAEkATQBFAFoATwBOAEUAXwBJAE4ARgBPAFMAIAA9ACAATABBAE0AQgBEAEEAKABbAFQAWgBOAGEAbQBlAF0ALAAgAFsARgByAG8AbQBNAEoARABhAHQAZQBdACwAIABbAFQAbwBNAEoARABhAHQAZQBdACwAXABuACAAIAAgACAATABFAFQAKABcAG4AIAAgACAAIAAgACAAIAAgAF8AVABaAE4AYQBtAGUALAAgAEMASABPAE8AUwBFAEMATwBMAFMAKABGAE4ALgBOAFUATABMAEkARgBZACgAVABaAE4AYQBtAGUAKQAsACAAMQApACwAXABuACAAIAAgACAAIAAgACAAIABfAGYAaQBsAHQAZQByAEYAcgBvAG0ALAAgAEYATgAuAE4AVQBMAEwASQBGAFkAKABGAHIAbwBtAE0ASgBEAGEAdABlACkALABcAG4AIAAgACAAIAAgACAAIAAgAF8AZgBpAGwAdABlAHIAVABvACwAIABGAE4ALgBOAFUATABMAEkARgBZACgAVABvAE0ASgBEAGEAdABlACkALABcAG4AIAAgACAAIAAgACAAIAAgAEkARgAoAE4ATwBUACgARgBOAC4ASQBTAF8ATgBVAE0ARQBSAEkAQwBfAE4AVQBMAEwAKABfAGYAaQBsAHQAZQByAEYAcgBvAG0AKQApACwAIAB7ACMAVgBBAEwAVQBFACEAfQAsAFwAbgAgACAAIAAgACAAIAAgACAAIAAgACAAIABJAEYAKABOAE8AVAAoAEYATgAuAEkAUwBfAE4AVQBNAEUAUgBJAEMAXwBOAFUATABMACgAXwBmAGkAbAB0AGUAcgBUAG8AKQApACwAIAB7ACMAVgBBAEwAVQBFACEAfQAsAFwAbgAgACAAIAAgACAAIAAgACAAIAAgACAAIAAgACAAIAAgAEkARgAoAEkAUwBOAFUATQBCAEUAUgAoAF8AZgBpAGwAdABlAHIARgByAG8AbQApACAAKgAgACgAXwBmAGkAbAB0AGUAcgBGAHIAbwBtACAAPgAgAF8AZgBpAGwAdABlAHIAVABvACkALAAgAHsAIwBWAEEATABVAEUAIQB9ACwAXABuACAAIAAgACAAIAAgACAAIAAgACAAIAAgACAAIAAgACAAIAAgACAAIABMAEUAVAAoAFwAbgAgACAAIAAgACAAIAAgACAAIAAgACAAIAAgACAAIAAgACAAIAAgACAAIAAgACAAIABfAFQAWgBvAG4AZQBzADEALAAgAEkARgAoAEEAUgBSAEEAWQBTAC4ASQBTAF8ARQBNAFAAVABZACgAXwBUAFoATgBhAG0AZQApACwAIABfAFQASQBNAEUAWgBPAE4ARQBfAEQAQQBUAEEAKAApACwAXABuACAAIAAgACAAIAAgACAAIAAgACAAIAAgACAAIAAgACAAIAAgACAAIAAgACAAIAAgACAAIAAgACAATABFAFQAKABcAG4AIAAgACAAIAAgACAAIAAgACAAIAAgACAAIAAgACAAIAAgACAAIAAgACAAIAAgACAAIAAgACAAIAAgACAAIAAgAF8AYgB5AFIAbwB3ACwAIABSAEUARABVAEMARQAoAFwAIgBcACIALAAgAF8AVABaAE4AYQBtAGUALABcAG4AIAAgACAAIAAgACAAIAAgACAAIAAgACAAIAAgACAAIAAgACAAIAAgACAAIAAgACAAIAAgACAAIAAgACAAIAAgACAAIAAgACAATABBAE0AQgBEAEEAKABfAGEAYwBjACwAIABfAFQAWgBuAGEAbQBlADEALABcAG4AIAAgACAAIAAgACAAIAAgACAAIAAgACAAIAAgACAAIAAgACAAIAAgACAAIAAgACAAIAAgACAAIAAgACAAIAAgACAAIAAgACAAIAAgACAAIABMAEUAVAAoAFwAbgAgACAAIAAgACAAIAAgACAAIAAgACAAIAAgACAAIAAgACAAIAAgACAAIAAgACAAIAAgACAAIAAgACAAIAAgACAAIAAgACAAIAAgACAAIAAgACAAIAAgACAAXwBUAFoALAAgAF8AVABJAE0ARQBaAE8ATgBFAF8ARABBAFQAQQBfAEIAWQBfAE4AQQBNAEUAKABfAFQAWgBuAGEAbQBlADEAKQAsAFwAbgAgACAAIAAgACAAIAAgACAAIAAgACAAIAAgACAAIAAgACAAIAAgACAAIAAgACAAIAAgACAAIAAgACAAIAAgACAAIAAgACAAIAAgACAAIAAgACAAIAAgACAASQBGACgAQQBSAFIAQQBZAFMALgBIAF8ATgBBACgAXwBUAFoAKQAsACAAXwBhAGMAYwAsAFwAbgAgACAAIAAgACAAIAAgACAAIAAgACAAIAAgACAAIAAgACAAIAAgACAAIAAgACAAIAAgACAAIAAgACAAIAAgACAAIAAgACAAIAAgACAAIAAgACAAIAAgACAAIAAgACAAIABWAFMAVABBAEMASwAoAF8AYQBjAGMALAAgAF8AVABa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CwAXABuACAAIAAgACAAIAAgACAAIAAgACAAIAAgACAAIAAgACAAIAAgACAAIAAgACAAIAAgACAAIAAgACAAIAAgACAAIABJAEYAKABSAE8AVwBTACgAXwBiAHkAUgBvAHcAKQAgAD0AIAAxACwAIAB7ACMATgAvAEEAfQAsAFwAbgAgACAAIAAgACAAIAAgACAAIAAgACAAIAAgACAAIAAgACAAIAAgACAAIAAgACAAIAAgACAAIAAgACAAIAAgACAAIAAgACAAIABEAFIATwBQACgAXwBiAHkAUgBvAHcALAAgADEAKQBcAG4AIAAgACAAIAAgACAAIAAgACAAIAAgACAAIAAgACAAIAAgACAAIAAgACAAIAAgACAAIAAgACAAIAAgACAAIAAgACkAXABuACAAIAAgACAAIAAgACAAIAAgACAAIAAgACAAIAAgACAAIAAgACAAIAAgACAAIAAgACAAIAAgACAAKQBcAG4AIAAgACAAIAAgACAAIAAgACAAIAAgACAAIAAgACAAIAAgACAAIAAgACAAIAAgACAAKQAsAFwAbgAgACAAIAAgACAAIAAgACAAIAAgACAAIAAgACAAIAAgACAAIAAgACAAIAAgACAAIABJAEYAKABBAFIAUgBBAFkAUwAuAEgAXwBOAEEAKABfAFQAWgBvAG4AZQBzADEAKQAsACAAewAjAE4ALwBBAH0ALABcAG4AIAAgACAAIAAgACAAIAAgACAAIAAgACAAIAAgACAAIAAgACAAIAAgACAAIAAgACAAIAAgACAAIABMAEUAVAAoAFwAbgAgACAAIAAgACAAIAAgACAAIAAgACAAIAAgACAAIAAgACAAIAAgACAAIAAgACAAIAAgACAAIAAgACAAIAAgACAAXwBUAFoAbwBuAGUAcwAyACwAIABfAFQAWgBPAE4ARQBTAF8AUgBFAFMATwBMAFYARQBfAFYAQQBMAFUARQBTACgAXwBUAFoAbwBuAGUAcwAxACkALABcAG4AIAAgACAAIAAgACAAIAAgACAAIAAgACAAIAAgACAAIAAgACAAIAAgACAAIAAgACAAIAAgACAAIAAgACAAIAAgAF8AaQBuAFIAYQBuAGcAZQAsACAASQBGACgAKABfAGYAaQBsAHQAZQByAEYAcgBvAG0AIAA9ACAAXAAiAFwAIgApACAAKgAgACgAXwBmAGkAbAB0AGUAcgBUAG8AIAA9ACAAXAAiAFwAIgApACwAIABBAFIAUgBBAFkAUwAuAFIARQBQAEUAQQBUACgAMQAsACAAUgBPAFcAUwAoAF8AVABaAG8AbgBlAHMAMgApACkALABcAG4AIAAgACAAIAAgACAAIAAgACAAIAAgACAAIAAgACAAIAAgACAAIAAgACAAIAAgACAAIAAgACAAIAAgACAAIAAgACAAIAAgACAATABFAFQAKABcAG4AIAAgACAAIAAgACAAIAAgACAAIAAgACAAIAAgACAAIAAgACAAIAAgACAAIAAgACAAIAAgACAAIAAgACAAIAAgACAAIAAgACAAIAAgACAAIABfAGYAcgBvAG0ATQBKAEQAYQB0AGUALAAgAEMASABPAE8AUwBFAEMATwBMAFMAKABfAFQAWgBvAG4AZQBzADIALAAgADIAKQAsAFwAbgAgACAAIAAgACAAIAAgACAAIAAgACAAIAAgACAAIAAgACAAIAAgACAAIAAgACAAIAAgACAAIAAgACAAIAAgACAAIAAgACAAIAAgACAAIAAgAF8AdQBuAHQAaQBsAE0ASgBEAGEAdABlACwAIABDAEgATwBPAFMARQBDAE8ATABTACgAXwBUAFoAbwBuAGUAcwAyACwAIAAzACkALABcAG4AIAAgACAAIAAgACAAIAAgACAAIAAgACAAIAAgACAAIAAgACAAIAAgACAAIAAgACAAIAAgACAAIAAgACAAIAAgACAAIAAgACAAIAAgACAAIABOACgAKAAoAF8AZgByAG8AbQBNAEoARABhAHQAZQAgAD0AIABcACIAXAAiACkAIAArACAAKABfAGYAcgBvAG0ATQBKAEQAYQB0AGUAIAA8AD0AIABfAGYAaQBsAHQAZQByAFQAbwApACkAIAAqACAAKAAoAF8AZgBpAGwAdABlAHIARgByAG8AbQAgAD0AIABcACIAXAAiACkAIAArACAAKABfAHUAbgB0AGkAbABNAEoARABhAHQAZQAgAD4AIABfAGYAaQBsAHQAZQByAEYAcgBvAG0AKQApACAAPAA+ACAAMAApAFwAbgAgACAAIAAgACAAIAAgACAAIAAgACAAIAAgACAAIAAgACAAIAAgACAAIAAgACAAIAAgACAAIAAgACAAIAAgACAAIAAgACAAIAApAFwAbgAgACAAIAAgACAAIAAgACAAIAAgACAAIAAgACAAIAAgACAAIAAgACAAIAAgACAAIAAgACAAIAAgACAAIAAgACAAKQAsAFwAbgAgACAAIAAgACAAIAAgACAAIAAgACAAIAAgACAAIAAgACAAIAAgACAAIAAgACAAIAAgACAAIAAgACAAIAAgACAARgBJAEwAVABFAFIAKABfAFQAWgBvAG4AZQBzADIALAAgAF8AaQBuAFIAYQBuAGcAZQAsACAAewAjAE4ALwBBAH0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JAE0ARQBaAE8ATgBFAF8ASQBOAEYATwBTAFwAbgBcAG4AUgBlAHQAdQByAG4AcwAgAFoAbwBuAGUAIABlAG4AdAByAGkAZQBzACAAZgBvAHIAIABhACAAcwBwAGUAYwBpAGYAaQBjACAAdABpAG0AZQB6AG8AbgBlACAAbgBhAG0AZQAgAGYAcgBvAG0AIAB0AGgAZQAgAFQAWgAgAEQAYQB0AGEAYgBhAHMAZQAuAFwAbgBcAG4AQQByAHIAYQB5ACAAYwBvAG0AcABhAHQAaQBiAGwAZQA6ACAATgBv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IAAgAHwAIABDAFsAMQA0AF0AUgBbAG4AXQAgAHwAIABUAFoAbwBuAGUAcwBcAG4AIAAxACAAfAAgAHQAZQB4AHQAIAAgACAAIAAgACAAfAAgAFQAWgAgAEQAYQB0AGEAYgBhAHMAZQAgAGQAZQBmAGkAbgBlAGQAIAB0AGkAbQBlAHoAbwBuAGUAIABuAGEAbQBlAC4AXABuACAAMgAgAHwAIABkAGUAYwBpAG0AYQBsACAAIAAgAHwAIABGAHIAbwBtACAAZABhAHQAZQAvAHQAaQBtAGUAIABpAG4AIABsAG8AYwBhAGwAIABvAGIAcwBlAHIAdgBlAGQAIAB0AGkAbQBlACAAKABNAEoARABhAHQAZQApAC4AIABFAG0AcAB0AHkAIABmAG8AcgAgAGUAcwB0AGEAYgBsAGkAcwBoAGkAbgBnACAAdABpAG0AZQB6AG8AbgBlAC4AXABuACAAMwAgAHwAIABkAGUAYwBpAG0AYQBsACAAIAAgAHwAIABVAG4AdABpAGwAIABkAGEAdABlAC8AdABpAG0AZQAgAGkAbgAgAGwAbwBjAGEAbAAgAG8AYgBzAGUAcgB2AGUAZAAgAHQAaQBtAGUAIAAoAE0ASgBEAGEAdABlACkALgAgAEUAbQBwAHQAeQAgAGYAbwByACAAYQBjAHQAaQB2AGUAIAB0AGkAbQBlAHoAbwBuAGUALgBcAG4AIAA0ACAAfAAgAGQAZQBjAGkAbQBhAGwAIAAgACAAfAAgAFQAaQBtAGUAegBvAG4AZQAgAHMAdABhAG4AZABhAHIAZAAgAG8AZgBmAHMAZQB0ACAAKABUAGkAbQBlAFMAcABhAG4AKQAuAFwAbgAgADUAIAB8ACAAZABlAGMAaQBtAGEAbAAgACAAIAB8ACAAVABpAG0AZQB6AG8AbgBlACAAZABhAHkAbABpAGcAaAB0ACAAbwBmAGYAcwBlAHQAIAAoAFQAaQBtAGUAUwBwAGEAbgApAC4AIABUAGkAbQBlAHoAbwBuAGUAIAByAHUAbABlAHMAIABtAGEAeQAgAGEAZABqAHUAcwB0ACAAdABoAGkAcwAgAHYAYQBsAHUAZQAuAFwAbgAgADYAIAB8ACAAZABlAGMAaQBtAGEAbAAgACAAIAB8ACAARABlAGwAdABhACAAZgByAG8AbQAgAHAAcgBlAHYAaQBvAHUAcwAgAHQAaQBtAGUAegBvAG4AZQAgAHMAdABhAG4AZABhAHIAZAAgAG8AZgBmAHMAZQB0ACAAKABUAGkAbQBlAFMAcABhAG4AKQAuACAARQBtAHAAdAB5ACAAZgBvAHIAIABlAHMAdABhAGIAbABpAHMAaABpAG4AZwAgAHQAaQBtAGUAegBvAG4AZQAuAFwAbgAgADcAIAB8ACAAZABlAGMAaQBtAGEAbAAgACAAIAB8ACAARABlAGwAdABhACAAZgByAG8AbQAgAHAAcgBlAHYAaQBvAHUAcwAgAHQAaQBtAGUAegBvAG4AZQAgAGQAYQB5AGwAaQBnAGgAdAAgAG8AZgBmAHMAZQB0ACAAKABUAGkAbQBlAFMAcABhAG4AKQAuACAARQBtAHAAdAB5ACAAZgBvAHIAIABlAHMAdABhAGIAbABpAHMAaABpAG4AZwAgAHQAaQBtAGUAegBvAG4AZQAuAFwAbgAgADgAIAB8ACAAZABlAGMAaQBtAGEAbAAgACAAIAB8ACAARABlAGwAdABhACAAdABvACAAbgBlAHgAdAAgAHQAaQBtAGUAegBvAG4AZQAgAHMAdABhAG4AZABhAHIAZAAgAG8AZgBmAHMAZQB0ACAAKABUAGkAbQBlAFMAcABhAG4AKQAuACAARQBtAHAAdAB5ACAAZgBvAHIAIABhAGMAdABpAHYAZQAgAHQAaQBtAGUAegBvAG4AZQAuAFwAbgAgADkAIAB8ACAAZABlAGMAaQBtAGEAbAAgACAAIAB8ACAARABlAGwAdABhACAAdABvACAAbgBlAHgAdAAgAHQAaQBtAGUAegBvAG4AZQAgAGQAYQB5AGwAaQBnAGgAdAAgAG8AZgBmAHMAZQB0ACAAKABUAGkAbQBlAFMAcABhAG4AKQAuACAARQBtAHAAdAB5ACAAZgBvAHIAIABhAGMAdABpAHYAZQAgAHQAaQBtAGUAegBvAG4AZQAuAFwAbgAxADAAIAB8ACAAdABlAHgAdAAgACAAIAAgACAAIAB8ACAAVABpAG0AZQB6AG8AbgBlACAAcgB1AGwAZQBzACAAbgBhAG0AZQAuACAAQwBhAG4AIABiAGUAIABlAG0AcAB0AHkALgAgACoAIABkAGUAbgBvAHQAZQBzACAAYQAgAGQAYQB5AGwAaQBnAGgAdAAgAHMAYQB2AGkAbgBnACAAVABaAG8AbgBlAC4AXABuADEAMQAgAHwAIAB0AGUAeAB0ACAAIAAgACAAIAAgAHwAIABBAGIAcgBlAHYAaQBhAHQAZQBkACAAcwB0AGEAbgBkAGEAcgBkACAAdABpAG0AZQAgAGQAaQBzAHAAbABhAHkAIABuAGEAbQBlAC4AXABuADEAMgAgAHwAIAB0AGUAeAB0ACAAIAAgACAAIAAgAHwAIABBAGIAcgBlAHYAaQBhAHQAZQBkACAAZABhAHkAbABpAGcAaAB0ACAAcwBhAHYAaQBuAGcAIAB0AGkAbQBlACAAZABpAHMAcABsAGEAeQAgAG4AYQBtAGUALgBcAG4AMQAzACAAfAAgAHQAZQB4AHQAIAAgACAAIAAgACAAfAAgAFMAdABhAG4AZABhAHIAZAAgAHQAaQBtAGUAIABkAGkAcwBwAGwAYQB5ACAAbgBhAG0AZQAuAFwAbgAxADQAIAB8ACAAdABlAHgAdAAgACAAIAAgACAAIAB8ACAARABhAHkAbABpAGcAaAB0ACAAcwBhAHYAaQBuAGcAIAB0AGkAbQBlACAAZABpAHMAcABsAGEAeQAgAG4AYQBtAGU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WgBOAGEAbQBlACAAfAAgAHQAZQB4AHQAIAB8ACAAVABaACAARABhAHQAYQBiAGEAcwBlACAAZABlAGYAaQBuAGUAZAAgAHQAaQBtAGUAegBvAG4AZQAgAG4AYQBtAGU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ABJAE0ARQBaAE8ATgBFAF8ASQBOAEYATwBTACAAPQAgAEwAQQBNAEIARABBACgAVABaAE4AYQBtAGUALABcAG4AIAAgACAAIABMAEUAVAAoAFwAbgAgACAAIAAgACAAIAAgACAAXwBUAFoAbwBuAGUAcwAsACAAXwBUAEkATQBFAFoATwBOAEUAXwBEAEEAVABBAF8AQgBZAF8ATgBBAE0ARQAoAFQAWgBOAGEAbQBlACkALABcAG4AIAAgACAAIAAgACAAIAAgAEkARgAoAEEAUgBSAEEAWQBTAC4AUwBfAEUAUgBSAE8AUgAoAF8AVABaAG8AbgBlAHMAKQAsACAAXwBUAFoAbwBuAGUAcwAgACoAIAB7ADEAfQAsAFwAbgAgACAAIAAgACAAIAAgACAAIAAgACAAIABfAFQAWgBPAE4ARQBTAF8AUgBFAFMATwBMAFYARQBfAFYAQQBMAFUARQBTACgAXwBUAFoAbwBuAGUAcwApAFwAbgAgACAAIAAgACAAIAAgACAAKQBcAG4AIAAgACAAIAApAFwAbgApADsAXABuAFwAbgBcAG4AXwBUAFoATwBOAEUAUwBfAFIARQBTAE8ATABWAEUAXwBWAEEATABVAEUAUwAgAD0AIABMAEEATQBCAEQAQQAoAFQAWgBvAG4AZQBzAEQAYQB0AGEAUgBhAHcALABcAG4AIAAgACAAIAAvAC8AIAAgACAAIAB8ACAAQwBbADEANABdAFIAWwBuAF0AIAB8ACAAVABaAG8AbgBlAHMAXABuACAAIAAgACAALwAvACAAIAAxACAAfAAgAHQAZQB4AHQAIAAgACAAIAAgACAAfAAgAFQAWgAgAEQAYQB0AGEAYgBhAHMAZQAgAGQAZQBmAGkAbgBlAGQAIAB0AGkAbQBlAHoAbwBuAGUAIABuAGEAbQBlAC4AXABuACAAIAAgACAALwAvACAAIAAyACAAfAAgAGQAZQBjAGkAbQBhAGwAIAAgACAAfAAgAEYAcgBvAG0AIABkAGEAdABlAC8AdABpAG0AZQAgAGkAbgAgAGwAbwBjAGEAbAAgAG8AYgBzAGUAcgB2AGUAZAAgAHQAaQBtAGUAIAAoAE0ASgBEAGEAdABlACkALgAgAEUAbQBwAHQAeQAgAGYAbwByACAAZQBzAHQAYQBiAGwAaQBzAGgAaQBuAGcAIAB0AGkAbQBlAHoAbwBuAGUALgBcAG4AIAAgACAAIAAvAC8AIAAgADMAIAB8ACAAZABlAGMAaQBtAGEAbAAgACAAIAB8ACAAVQBuAHQAaQBsACAAZABhAHQAZQAvAHQAaQBtAGUAIABpAG4AIABsAG8AYwBhAGwAIABvAGIAcwBlAHIAdgBlAGQAIAB0AGkAbQBlACAAKABNAEoARABhAHQAZQApAC4AIABFAG0AcAB0AHkAIABmAG8AcgAgAGEAYwB0AGkAdgBlACAAdABpAG0AZQB6AG8AbgBlAC4AXABuACAAIAAgACAALwAvACAAIAA0ACAAfAAgAGQAZQBjAGkAbQBhAGwAIAAgACAAfAAgAFQAaQBtAGUAegBvAG4AZQAgAHMAdABhAG4AZABhAHIAZAAgAG8AZgBmAHMAZQB0ACAAKABUAGkAbQBlAFMAcABhAG4AKQAuAFwAbgAgACAAIAAgAC8ALwAgACAANQAgAHwAIABkAGUAYwBpAG0AYQBsACAAIAAgAHwAIABUAGkAbQBlAHoAbwBuAGUAIABkAGEAeQBsAGkAZwBoAHQAIABvAGYAZgBzAGUAdAAgACgAVABpAG0AZQBTAHAAYQBuACkALgAgAFQAaQBtAGUAegBvAG4AZQAgAHIAdQBsAGUAcwAgAG0AYQB5ACAAYQBkAGoAdQBzAHQAIAB0AGgAaQBzACAAdgBhAGwAdQBlAC4AXABuACAAIAAgACAALwAvACAAIAA2ACAAfAAgAGQAZQBjAGkAbQBhAGwAIAAgACAAfAAgAEQAZQBsAHQAYQAgAGYAcgBvAG0AIABwAHIAZQB2AGkAbwB1AHMAIAB0AGkAbQBlAHoAbwBuAGUAIABzAHQAYQBuAGQAYQByAGQAIABvAGYAZgBzAGUAdAAgACgAVABpAG0AZQBTAHAAYQBuACkALgAgAEUAbQBwAHQAeQAgAGYAbwByACAAZQBzAHQAYQBiAGwAaQBzAGgAaQBuAGcAIAB0AGkAbQBlAHoAbwBuAGUALgBcAG4AIAAgACAAIAAvAC8AIAAgADcAIAB8ACAAZABlAGMAaQBtAGEAbAAgACAAIAB8ACAARABlAGwAdABhACAAZgByAG8AbQAgAHAAcgBlAHYAaQBvAHUAcwAgAHQAaQBtAGUAegBvAG4AZQAgAGQAYQB5AGwAaQBnAGgAdAAgAG8AZgBmAHMAZQB0ACAAKABUAGkAbQBlAFMAcABhAG4AKQAuACAARQBtAHAAdAB5ACAAZgBvAHIAIABlAHMAdABhAGIAbABpAHMAaABpAG4AZwAgAHQAaQBtAGUAegBvAG4AZQAuAFwAbgAgACAAIAAgAC8ALwAgACAAOAAgAHwAIABkAGUAYwBpAG0AYQBsACAAIAAgAHwAIABEAGUAbAB0AGEAIAB0AG8AIABuAGUAeAB0ACAAdABpAG0AZQB6AG8AbgBlACAAcwB0AGEAbgBkAGEAcgBkACAAbwBmAGYAcwBlAHQAIAAoAFQAaQBtAGUAUwBwAGEAbgApAC4AIABFAG0AcAB0AHkAIABmAG8AcgAgAGEAYwB0AGkAdgBlACAAdABpAG0AZQB6AG8AbgBlAC4AXABuACAAIAAgACAALwAvACAAIAA5ACAAfAAgAGQAZQBjAGkAbQBhAGwAIAAgACAAfAAgAEQAZQBsAHQAYQAgAHQAbwAgAG4AZQB4AHQAIAB0AGkAbQBlAHoAbwBuAGUAIABkAGEAeQBsAGkAZwBoAHQAIABvAGYAZgBzAGUAdAAgACgAVABpAG0AZQBTAHAAYQBuACkALgAgAEUAbQBwAHQAeQAgAGYAbwByACAAYQBjAHQAaQB2AGUAIAB0AGkAbQBlAHoAbwBuAGUALgBcAG4AIAAgACAAIAAvAC8AIAAxADAAIAB8ACAAdABlAHgAdAAgACAAIAAgACAAIAB8ACAAVABpAG0AZQB6AG8AbgBlACAAcgB1AGwAZQBzACAAbgBhAG0AZQAuACAAQwBhAG4AIABiAGUAIABlAG0AcAB0AHkALgAgACoAIABkAGUAbgBvAHQAZQBzACAAYQAgAGQAYQB5AGwAaQBnAGgAdAAgAHMAYQB2AGkAbgBnACAAVABaAG8AbgBlAC4AXABuACAAIAAgACAALwAvACAAMQAxACAAfAAgAHQAZQB4AHQAIAAgACAAIAAgACAAfAAgAEEAYgByAGUAdgBpAGEAdABlAGQAIABzAHQAYQBuAGQAYQByAGQAIAB0AGkAbQBlACAAZABpAHMAcABsAGEAeQAgAG4AYQBtAGUALgBcAG4AIAAgACAAIAAvAC8AIAAxADIAIAB8ACAAdABlAHgAdAAgACAAIAAgACAAIAB8ACAAQQBiAHIAZQB2AGkAYQB0AGUAZAAgAGQAYQB5AGwAaQBnAGgAdAAgAHMAYQB2AGkAbgBnACAAdABpAG0AZQAgAGQAaQBzAHAAbABhAHkAIABuAGEAbQBlAC4AXABuACAAIAAgACAALwAvACAAMQAzACAAfAAgAHQAZQB4AHQAIAAgACAAIAAgACAAfAAgAFMAdABhAG4AZABhAHIAZAAgAHQAaQBtAGUAIABkAGkAcwBwAGwAYQB5ACAAbgBhAG0AZQAuAFwAbgAgACAAIAAgAC8ALwAgADEANAAgAHwAIAB0AGUAeAB0ACAAIAAgACAAIAAgAHwAIABEAGEAeQBsAGkAZwBoAHQAIABzAGEAdgBpAG4AZwAgAHQAaQBtAGUAIABkAGkAcwBwAGwAYQB5ACAAbgBhAG0AZQAuAFwAbgAgACAAIAAgAC8ALwBcAG4AIAAgACAAIAAvAC8AIABQAGEAcgBhAG0AZQB0AGUAcgBzAFwAbgAgACAAIAAgAC8ALwAgAFQAWgBvAG4AZQBzAEQAYQB0AGEAIAB8ACAAQwBbADEANgBdACAAfAAgAEYAaQBsAHQAZQByAGUAZAAgAHMAZQB0ACAAZgByAG8AbQAgAEMASABSAE8ATgBPAF8ARABBAFQAQQAuAF8AVABJAE0ARQBaAE8ATgBFAF8AWgBPAE4ARQBfAEQAQQBUAEEAKAApAFwAbgAgACAAIAAgAFwAbgAgACAAIAAgAEwARQBUACgAXABuACAAIAAgACAAIAAgACAAIABfAGYAcgBvAG0ATQBKAEQAYQB0AGUALAAgAEMASABSAE8ATgBPAC4AVABJAE0ARQBTAFAAQQBOAF8AQQBEAEQAXwBTAEUAQwBPAE4ARABTACgAXABuACAAIAAgACAAIAAgACAAIAAgACAAIAAgAEMASABPAE8AUwBFAEMATwBMAFMAKABUAFoAbwBuAGUAcwBEAGEAdABhAFIAYQB3ACwAIAAyACkALAAgAEMASABPAE8AUwBFAEMATwBMAFMAKABUAFoAbwBuAGUAcwBEAGEAdABhAFIAYQB3ACwAIAAzACkAXABuACAAIAAgACAAIAAgACAAIAApACwAXABuAFwAbgAgACAAIAAgACAAIAAgACAAXwB1AG4AdABpAGwATQBKAEQAYQB0AGUALAAgAEMASABSAE8ATgBPAC4AVABJAE0ARQBTAFAAQQBOAF8AQQBEAEQAXwBTAEUAQwBPAE4ARABTACgAXABuACAAIAAgACAAIAAgACAAIAAgACAAIAAgAEMASABPAE8AUwBFAEMATwBMAFMAKABUAFoAbwBuAGUAcwBEAGEAdABhAFIAYQB3ACwAIAA0ACkALAAgAEMASABPAE8AUwBFAEMATwBMAFMAKABUAFoAbwBuAGUAcwBEAGEAdABhAFIAYQB3ACwAIAA1ACkAXABuACAAIAAgACAAIAAgACAAIAApACwAXABuAFwAbgAgACAAIAAgACAAIAAgACAAXwBzAHQAZABPAGYAZgBzAGUAdAAsACAAQwBIAFIATwBOAE8ALgBTAEUAQwBPAE4ARABTAF8AVABPAF8AVABJAE0ARQBTAFAAQQBOACgAQwBIAE8ATwBTAEUAQwBPAEwAUwAoAFQAWgBvAG4AZQBzAEQAYQB0AGEAUgBhAHcALAAgADYAKQApACwAXABuACAAIAAgACAAIAAgACAAIABfAEQATABTAG8AZgBmAHMAZQB0ACwAIABDAEgAUgBPAE4ATwAuAFMARQBDAE8ATgBEAFMAXwBUAE8AXwBUAEkATQBFAFMAUABBAE4AKABDAEgATwBPAFMARQBDAE8ATABTACgAVABaAG8AbgBlAHMARABhAHQAYQBSAGEAdwAsACAANwApACkALABcAG4AXABuACAAIAAgACAAIAAgACAAIABfAHMAdABkAE8AZgBmAHMAZQB0AEQAZQBsAHQAYQBQAHIAZQB2ACwAIABDAEgAUgBPAE4ATwAuAFMARQBDAE8ATgBEAFMAXwBUAE8AXwBUAEkATQBFAFMAUABBAE4AKABDAEgATwBPAFMARQBDAE8ATABTACgAVABaAG8AbgBlAHMARABhAHQAYQBSAGEAdwAsACAAOAApACkALABcAG4AIAAgACAAIAAgACAAIAAgAF8ARABMAFMAbwBmAGYAcwBlAHQARABlAGwAdABhAFAAcgBlAHYALAAgAEMASABSAE8ATgBPAC4AUwBFAEMATwBOAEQAUwBfAFQATwBfAFQASQBNAEUAUwBQAEEATgAoAEMASABPAE8AUwBFAEMATwBMAFMAKABUAFoAbwBuAGUAcwBEAGEAdABhAFIAYQB3ACwAIAA5ACkAKQAsAFwAbgAgACAAIAAgACAAIAAgACAAXwBzAHQAZABPAGYAZgBzAGUAdABEAGUAbAB0AGEATgBlAHgAdAAsACAAQwBIAFIATwBOAE8ALgBTAEUAQwBPAE4ARABTAF8AVABPAF8AVABJAE0ARQBTAFAAQQBOACgAQwBIAE8ATwBTAEUAQwBPAEwAUwAoAFQAWgBvAG4AZQBzAEQAYQB0AGEAUgBhAHcALAAgADEAMAApACkALABcAG4AIAAgACAAIAAgACAAIAAgAF8ARABMAFMAbwBmAGYAcwBlAHQARABlAGwAdABhAE4AZQB4AHQALAAgAEMASABSAE8ATgBPAC4AUwBFAEMATwBOAEQAUwBfAFQATwBfAFQASQBNAEUAUwBQAEEATgAoAEMASABPAE8AUwBFAEMATwBMAFMAKABUAFoAbwBuAGUAcwBEAGEAdABhAFIAYQB3ACwAIAAxADEAKQApACwAXABuAFwAbgAgACAAIAAgACAAIAAgACAASABTAFQAQQBDAEsAKABcAG4AIAAgACAAIAAgACAAIAAgACAAIAAgACAAQwBIAE8ATwBTAEUAQwBPAEwAUwAoAFQAWgBvAG4AZQBzAEQAYQB0AGEAUgBhAHcALAAgADEAKQAsAFwAbgAgACAAIAAgACAAIAAgACAAIAAgACAAIABfAGYAcgBvAG0ATQBKAEQAYQB0AGUALAAgAF8AdQBuAHQAaQBsAE0ASgBEAGEAdABlACwAXABuACAAIAAgACAAIAAgACAAIAAgACAAIAAgAF8AcwB0AGQATwBmAGYAcwBlAHQALAAgAF8ARABMAFMAbwBmAGYAcwBlAHQALABcAG4AIAAgACAAIAAgACAAIAAgACAAIAAgACAAXwBzAHQAZABPAGYAZgBzAGUAdABEAGUAbAB0AGEAUAByAGUAdgAsACAAXwBEAEwAUwBvAGYAZgBzAGUAdABEAGUAbAB0AGEAUAByAGUAdgAsAFwAbgAgACAAIAAgACAAIAAgACAAIAAgACAAIABfAHMAdABkAE8AZgBmAHMAZQB0AEQAZQBsAHQAYQBOAGUAeAB0ACwAIABfAEQATABTAG8AZgBmAHMAZQB0AEQAZQBsAHQAYQBOAGUAeAB0ACwAXABuACAAIAAgACAAIAAgACAAIAAgACAAIAAgAEQAUgBPAFAAKABUAFoAbwBuAGUAcwBEAGEAdABhAFIAYQB3ACwALAAgADEAMQApAFwAbgAgACAAIAAgACAAIAAgACAAKQBcAG4AIAAgACAAIAApAFwAbgApADsAXABuAFwAbgBcAG4AXwBUAEkATQBFAFoATwBOAEUAXwBEAEEAVABBACAAPQAgAEwAQQBNAEIARABBACgAXABuACAAIAAgACAAVgBTAFQAQQBDAEsAKABcAG4AIAAgACAAIAAgACAAIAAgAF8AVABJAE0ARQBaAE8ATgBFAF8AQQBGAFIASQBDAEEAXwAwADEALABcAG4AIAAgACAAIAAgACAAIAAgAF8AVABJAE0ARQBaAE8ATgBFAF8AQQBGAFIASQBDAEEAXwAwADIALABcAG4AIAAgACAAIAAgACAAIAAgAF8AVABJAE0ARQBaAE8ATgBFAF8AQQBNAEUAUgBJAEMAQQBfADAAMQAsAFwAbgAgACAAIAAgACAAIAAgACAAXwBUAEkATQBFAFoATwBOAEUAXwBBAE0ARQBSAEkAQwBBAF8AMAAyACwAXABuACAAIAAgACAAIAAgACAAIABfAFQASQBNAEUAWgBPAE4ARQBfAEEATQBFAFIASQBDAEEAXwAwADMALABcAG4AIAAgACAAIAAgACAAIAAgAF8AVABJAE0ARQBaAE8ATgBFAF8AQQBNAEUAUgBJAEMAQQBfADAANAAsAFwAbgAgACAAIAAgACAAIAAgACAAXwBUAEkATQBFAFoATwBOAEUAXwBBAE0ARQBSAEkAQwBBAF8AMAA1ACwAXABuACAAIAAgACAAIAAgACAAIABfAFQASQBNAEUAWgBPAE4ARQBfAEEATQBFAFIASQBDAEEAXwAwADYALABcAG4AIAAgACAAIAAgACAAIAAgAF8AVABJAE0ARQBaAE8ATgBFAF8AQQBNAEUAUgBJAEMAQQBfADAANwAsAFwAbgAgACAAIAAgACAAIAAgACAAXwBUAEkATQBFAFoATwBOAEUAXwBBAE0ARQBSAEkAQwBBAF8AMAA4ACwAXABuACAAIAAgACAAIAAgACAAIABfAFQASQBNAEUAWgBPAE4ARQBfAEEATQBFAFIASQBDAEEAXwAwADkALABcAG4AIAAgACAAIAAgACAAIAAgAF8AVABJAE0ARQBaAE8ATgBFAF8AQQBNAEUAUgBJAEMAQQBfADEAMAAsAFwAbgAgACAAIAAgACAAIAAgACAAXwBUAEkATQBFAFoATwBOAEUAXwBBAE0ARQBSAEkAQwBBAF8AMQAxACwAXABuACAAIAAgACAAIAAgACAAIABfAFQASQBNAEUAWgBPAE4ARQBfAEEATQBFAFIASQBDAEEAXwAxADIALABcAG4AIAAgACAAIAAgACAAIAAgAF8AVABJAE0ARQBaAE8ATgBFAF8AQQBOAFQAQQBSAEMAVABJAEMAQQAsAFwAbgAgACAAIAAgACAAIAAgACAAXwBUAEkATQBFAFoATwBOAEUAXwBBAFMASQBBAF8AMAAxACwAXABuACAAIAAgACAAIAAgACAAIABfAFQASQBNAEUAWgBPAE4ARQBfAEEAUwBJAEEAXwAwADIALABcAG4AIAAgACAAIAAgACAAIAAgAF8AVABJAE0ARQBaAE8ATgBFAF8AQQBTAEkAQQBfADAAMwAsAFwAbgAgACAAIAAgACAAIAAgACAAXwBUAEkATQBFAFoATwBOAEUAXwBBAFMASQBBAF8AMAA0ACwAXABuACAAIAAgACAAIAAgACAAIABfAFQASQBNAEUAWgBPAE4ARQBfAEEAUwBJAEEAXwAwADUALABcAG4AIAAgACAAIAAgACAAIAAgAF8AVABJAE0ARQBaAE8ATgBFAF8AQQBTAEkAQQBfADAANgAsAFwAbgAgACAAIAAgACAAIAAgACAAXwBUAEkATQBFAFoATwBOAEUAXwBBAFMASQBBAF8AMAA3ACwAXABuACAAIAAgACAAIAAgACAAIABfAFQASQBNAEUAWgBPAE4ARQBfAEEAVABMAEEATgBUAEkAQwAsAFwAbgAgACAAIAAgACAAIAAgACAAXwBUAEkATQBFAFoATwBOAEUAXwBBAFUAUwBUAFIAQQBMAEkAQQAsAFwAbgAgACAAIAAgACAAIAAgACAAXwBUAEkATQBFAFoATwBOAEUAXwBFAFQAQwAsAFwAbgAgACAAIAAgACAAIAAgACAAXwBUAEkATQBFAFoATwBOAEUAXwBFAFUAUgBPAFAARQBfADAAMQAsAFwAbgAgACAAIAAgACAAIAAgACAAXwBUAEkATQBFAFoATwBOAEUAXwBFAFUAUgBPAFAARQBfADAAMgAsAFwAbgAgACAAIAAgACAAIAAgACAAXwBUAEkATQBFAFoATwBOAEUAXwBFAFUAUgBPAFAARQBfADAAMwAsAFwAbgAgACAAIAAgACAAIAAgACAAXwBUAEkATQBFAFoATwBOAEUAXwBFAFUAUgBPAFAARQBfADAANAAsAFwAbgAgACAAIAAgACAAIAAgACAAXwBUAEkATQBFAFoATwBOAEUAXwBFAFUAUgBPAFAARQBfADAANQAsAFwAbgAgACAAIAAgACAAIAAgACAAXwBUAEkATQBFAFoATwBOAEUAXwBJAE4ARABJAEEATgAsAFwAbgAgACAAIAAgACAAIAAgACAAXwBUAEkATQBFAFoATwBOAEUAXwBQAEEAQwBJAEYASQBDAF8AMAAxACwAXABuACAAIAAgACAAIAAgACAAIABfAFQASQBNAEUAWgBPAE4ARQBfAFAAQQBDAEkARgBJAEMAXwAwADIAXABuACAAIAAgACAAKQBcAG4AKQA7AFwAbgBcAG4AXwBUAEkATQBFAFoATwBOAEUAXwBEAEEAVABBAF8AQgBZAF8ATgBBAE0ARQAgAD0AIABMAEEATQBCAEQAQQAoAFQAWgBOAGEAbQBlACwAXABuACAAIAAgACAASQBGACgAQQBSAFIAQQBZAFMALgBJAFMAXwBBAFIAUgBBAFkAKABUAFoATgBhAG0AZQApACwAIAB7ACMAQwBBAEwAQwAhAH0ALABcAG4AIAAgACAAIAAgACAAIAAgAEkARgAoAEkAUwBFAFIAUgBPAFIAKABUAFoATgBhAG0AZQApACwAIABUAFoATgBhAG0AZQAgACoAIAB7ADEAfQAsAFwAbgAgACAAIAAgACAAIAAgACAAIAAgACAAIABMAEUAVAAoAFwAbgAgACAAIAAgACAAIAAgACAAIAAgACAAIAAgACAAIAAgAF8AcwBlAHAAUABvAHMALAAgAEkARgBFAFIAUgBPAFIAKABGAEkATgBEACgAXAAiAC8AXAAiACwAIABUAFoATgBhAG0AZQApACwAIAAwACkALABcAG4AIAAgACAAIAAgACAAIAAgACAAIAAgACAAIAAgACAAIABJAEYAKABfAHMAZQBwAFAAbwBzACAAPQAgADAALAAgAHsAIwBOAC8AQQB9ACwAXABuACAAIAAgACAAIAAgACAAIAAgACAAIAAgACAAIAAgACAAIAAgACAAIABMAEUAVAAoAFwAbgAgACAAIAAgACAAIAAgACAAIAAgACAAIAAgACAAIAAgACAAIAAgACAAIAAgACAAIABfAHIAZQBnAGkAbwBuACwAIABMAEUARgBUACgAVABaAE4AYQBtAGUALAAgAF8AcwBlAHAAUABvAHMAIAAtACAAMQApACwAXABuACAAIAAgACAAIAAgACAAIAAgACAAIAAgACAAIAAgACAAIAAgACAAIAAgACAAIAAgAF8AbABvAGMAYQBsAGkAdAB5ACwAIABSAEkARwBIAFQAKABUAFoATgBhAG0AZQAsACAATABFAE4AKABUAFoATgBhAG0AZQApACAALQAgAF8AcwBlAHAAUABvAHMAKQAsAFwAbgAgACAAIAAgACAAIAAgACAAIAAgACAAIAAgACAAIAAgACAAIAAgACAAIAAgACAAIABfAHIAZQBnAGkAbwBuAFQAWgBvAG4AZQBzACwAIABTAFcASQBUAEMASAAoAF8AcgBlAGcAaQBvAG4ALABcAG4AIAAgACAAIAAgACAAIAAgACAAIAAgACAAIAAgACAAIAAgACAAIAAgACAAIAAgACAAIAAgACAAIABcACIAQQBGAFIASQBDAEEAXAAiACwAIABfAFQASQBNAEUAWgBPAE4ARQBfAEEARgBSAEkAQwBBACgAXwBsAG8AYwBhAGwAaQB0AHkAKQAsAFwAbgAgACAAIAAgACAAIAAgACAAIAAgACAAIAAgACAAIAAgACAAIAAgACAAIAAgACAAIAAgACAAIAAgAFwAIgBBAE0ARQBSAEkAQwBBAFwAIgAsACAAXwBUAEkATQBFAFoATwBOAEUAXwBBAE0ARQBSAEkAQwBBACgAXwBsAG8AYwBhAGwAaQB0AHkAKQAsAFwAbgAgACAAIAAgACAAIAAgACAAIAAgACAAIAAgACAAIAAgACAAIAAgACAAIAAgACAAIAAgACAAIAAgAFwAIgBBAE4AVABBAFIAQwBUAEkAQwBBAFwAIgAsACAAXwBUAEkATQBFAFoATwBOAEUAXwBBAE4AVABBAFIAQwBUAEkAQwBBACwAXABuACAAIAAgACAAIAAgACAAIAAgACAAIAAgACAAIAAgACAAIAAgACAAIAAgACAAIAAgACAAIAAgACAAXAAiAEEAUwBJAEEAXAAiACwAIABfAFQASQBNAEUAWgBPAE4ARQBfAEEAUwBJAEEAKABfAGwAbwBjAGEAbABpAHQAeQApACwAXABuACAAIAAgACAAIAAgACAAIAAgACAAIAAgACAAIAAgACAAIAAgACAAIAAgACAAIAAgACAAIAAgACAAXAAiAEEAVABMAEEATgBUAEkAQwBcACIALAAgAF8AVABJAE0ARQBaAE8ATgBFAF8AQQBUAEwAQQBOAFQASQBDACwAXABuACAAIAAgACAAIAAgACAAIAAgACAAIAAgACAAIAAgACAAIAAgACAAIAAgACAAIAAgACAAIAAgACAAXAAiAEEAVQBTAFQAUgBBAEwASQBBAFwAIgAsACAAXwBUAEkATQBFAFoATwBOAEUAXwBBAFUAUwBUAFIAQQBMAEkAQQAsAFwAbgAgACAAIAAgACAAIAAgACAAIAAgACAAIAAgACAAIAAgACAAIAAgACAAIAAgACAAIAAgACAAIAAgAFwAIgBFAFQAQwBcACIALAAgAF8AVABJAE0ARQBaAE8ATgBFAF8ARQBUAEMALABcAG4AIAAgACAAIAAgACAAIAAgACAAIAAgACAAIAAgACAAIAAgACAAIAAgACAAIAAgACAAIAAgACAAIABcACIARQBVAFIATwBQAEUAXAAiACwAIABfAFQASQBNAEUAWgBPAE4ARQBfAEUAVQBSAE8AUABFACgAXwBsAG8AYwBhAGwAaQB0AHkAKQAsAFwAbgAgACAAIAAgACAAIAAgACAAIAAgACAAIAAgACAAIAAgACAAIAAgACAAIAAgACAAIAAgACAAIAAgAFwAIgBJAE4ARABJAEEATgBcACIALAAgAF8AVABJAE0ARQBaAE8ATgBFAF8ASQBOAEQASQBBAE4ALABcAG4AIAAgACAAIAAgACAAIAAgACAAIAAgACAAIAAgACAAIAAgACAAIAAgACAAIAAgACAAIAAgACAAIABcACIAUABBAEMASQBGAEkAQwBcACIALAAgAF8AVABJAE0ARQBaAE8ATgBFAF8AUABBAEMASQBGAEkAQwAoAF8AbABvAGMAYQBsAGkAdAB5ACkALABcAG4AIAAgACAAIAAgACAAIAAgACAAIAAgACAAIAAgACAAIAAgACAAIAAgACAAIAAgACAAIAAgACAAIAB7ACMATgAvAEEAfQBcAG4AIAAgACAAIAAgACAAIAAgACAAIAAgACAAIAAgACAAIAAgACAAIAAgACAAIAAgACAAKQAsAFwAbgAgACAAIAAgACAAIAAgACAAIAAgACAAIAAgACAAIAAgACAAIAAgACAAIAAgACAAIABJAEYAKABBAFIAUgBBAFkAUwAuAEgAXwBOAEEAKABfAHIAZQBnAGkAbwBuAFQAWgBvAG4AZQBzACkALAAgAHsAIwBOAC8AQQB9ACwAXABuACAAIAAgACAAIAAgACAAIAAgACAAIAAgACAAIAAgACAAIAAgACAAIAAgACAAIAAgACAAIAAgACAATABFAFQAKABcAG4AIAAgACAAIAAgACAAIAAgACAAIAAgACAAIAAgACAAIAAgACAAIAAgACAAIAAgACAAIAAgACAAIAAgACAAIAAgAF8AbgBhAG0AZQBNAGEAdABjAGgALAAgAEMASABPAE8AUwBFAEMATwBMAFMAKABfAHIAZQBnAGkAbwBuAFQAWgBvAG4AZQBzACwAIAAxACkAIAA9ACAAVABaAE4AYQBtAGUALABcAG4AIAAgACAAIAAgACAAIAAgACAAIAAgACAAIAAgACAAIAAgACAAIAAgACAAIAAgACAAIAAgACAAIAAgACAAIAAgAEYASQBMAFQARQBSACgAXwByAGUAZwBpAG8AbgBUAFoAbwBuAGUAcwAsACAAXwBuAGEAbQBlAE0AYQB0AGMAaAAsACAAewAjAE4ALwBBAH0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fAFQASQBNAEUAWgBPAE4ARQBfAEEARgBSAEkAQwBBACAAPQAgAEwAQQBNAEIARABBACgATABvAGMAYQBsAGkAdAB5ACwAXABuACAAIAAgACAASQBGACgATABvAGMAYQBsAGkAdAB5ACAAPAA9ACAAXAAiAFMAYQBvAF8AVABvAG0AZQBcACIALAAgAF8AVABJAE0ARQBaAE8ATgBFAF8AQQBGAFIASQBDAEEAXwAwADEALABcAG4AIAAgACAAIAAgACAAIAAgAF8AVABJAE0ARQBaAE8ATgBFAF8AQQBGAFIASQBDAEEAXwAwADIAXABuACAAIAAgACAAKQBcAG4AKQA7AFwAbgBcAG4AXwBUAEkATQBFAFoATwBOAEUAXwBBAE0ARQBSAEkAQwBBACAAPQAgAEwAQQBNAEIARABBACgATABvAGMAYQBsAGkAdAB5ACwAXABuACAAIAAgACAASQBGACgATABvAGMAYQBsAGkAdAB5ACAAPAA9ACAAXAAiAEEAcgBnAGUAbgB0AGkAbgBhAC8ASgB1AGoAdQB5AFwAIgAsACAAXwBUAEkATQBFAFoATwBOAEUAXwBBAE0ARQBSAEkAQwBBAF8AMAAxACwAXABuACAAIAAgACAASQBGACgATABvAGMAYQBsAGkAdAB5ACAAPAA9ACAAXAAiAEEAcgBnAGUAbgB0AGkAbgBhAC8AUwBhAG4AXwBKAHUAYQBuAFwAIgAsACAAXwBUAEkATQBFAFoATwBOAEUAXwBBAE0ARQBSAEkAQwBBAF8AMAAyACwAXABuACAAIAAgACAASQBGACgATABvAGMAYQBsAGkAdAB5ACAAPAA9ACAAXAAiAEIAZQBsAGkAegBlAFwAIgAsACAAXwBUAEkATQBFAFoATwBOAEUAXwBBAE0ARQBSAEkAQwBBAF8AMAAzACwAXABuACAAIAAgACAASQBGACgATABvAGMAYQBsAGkAdAB5ACAAPAA9ACAAXAAiAEMAdQBpAGEAYgBhAFwAIgAsACAAXwBUAEkATQBFAFoATwBOAEUAXwBBAE0ARQBSAEkAQwBBAF8AMAA0ACwAXABuACAAIAAgACAASQBGACgATABvAGMAYQBsAGkAdAB5ACAAPAA9ACAAXAAiAEcAbwBvAHMAZQBfAEIAYQB5AFwAIgAsACAAXwBUAEkATQBFAFoATwBOAEUAXwBBAE0ARQBSAEkAQwBBAF8AMAA1ACwAXABuACAAIAAgACAASQBGACgATABvAGMAYQBsAGkAdAB5ACAAPAA9ACAAXAAiAEkAbgBkAGkAYQBuAGEALwBNAGEAcgBlAG4AZwBvAFwAIgAsACAAXwBUAEkATQBFAFoATwBOAEUAXwBBAE0ARQBSAEkAQwBBAF8AMAA2ACwAXABuACAAIAAgACAASQBGACgATABvAGMAYQBsAGkAdAB5ACAAPAA9ACAAXAAiAEoAdQBuAGUAYQB1AFwAIgAsACAAXwBUAEkATQBFAFoATwBOAEUAXwBBAE0ARQBSAEkAQwBBAF8AMAA3ACwAXABuACAAIAAgACAASQBGACgATABvAGMAYQBsAGkAdAB5ACAAPAA9ACAAXAAiAE0AZQBuAG8AbQBpAG4AZQBlAFwAIgAsACAAXwBUAEkATQBFAFoATwBOAEUAXwBBAE0ARQBSAEkAQwBBAF8AMAA4ACwAXABuACAAIAAgACAASQBGACgATABvAGMAYQBsAGkAdAB5ACAAPAA9ACAAXAAiAE4AbwByAG8AbgBoAGEAXAAiACwAIABfAFQASQBNAEUAWgBPAE4ARQBfAEEATQBFAFIASQBDAEEAXwAwADkALABcAG4AIAAgACAAIABJAEYAKABMAG8AYwBhAGwAaQB0AHkAIAA8AD0AIABcACIAUgBhAG4AawBpAG4AXwBJAG4AbABlAHQAXAAiACwAIABfAFQASQBNAEUAWgBPAE4ARQBfAEEATQBFAFIASQBDAEEAXwAxADAALABcAG4AIAAgACAAIABJAEYAKABMAG8AYwBhAGwAaQB0AHkAIAA8AD0AIABcACIAUwB0AF8ASgBvAGgAbgBzAFwAIgAsACAAXwBUAEkATQBFAFoATwBOAEUAXwBBAE0ARQBSAEkAQwBBAF8AMQAxACwAXABuACAAIAAgACAAIAAgACAAIABfAFQASQBNAEUAWgBPAE4ARQBfAEEATQBFAFIASQBDAEEAXwAxADIAXABuACAAIAAgACAAKQApACkAKQApACkAKQApACkAKQApAFwAbgApADsAXABuAFwAbgBfAFQASQBNAEUAWgBPAE4ARQBfAEEAUwBJAEEAIAA9ACAATABBAE0AQgBEAEEAKABMAG8AYwBhAGwAaQB0AHkALABcAG4AIAAgACAAIABJAEYAKABMAG8AYwBhAGwAaQB0AHkAIAA8AD0AIABcACIAQgBhAHIAbgBhAHUAbABcACIALAAgAF8AVABJAE0ARQBaAE8ATgBFAF8AQQBTAEkAQQBfADAAMQAsAFwAbgAgACAAIAAgAEkARgAoAEwAbwBjAGEAbABpAHQAeQAgADwAPQAgAFwAIgBIAGUAYgByAG8AbgBcACIALAAgAF8AVABJAE0ARQBaAE8ATgBFAF8AQQBTAEkAQQBfADAAMgAsAFwAbgAgACAAIAAgAEkARgAoAEwAbwBjAGEAbABpAHQAeQAgADwAPQAgAFwAIgBLAGgAYQBuAGQAeQBnAGEAXAAiACwAIABfAFQASQBNAEUAWgBPAE4ARQBfAEEAUwBJAEEAXwAwADMALABcAG4AIAAgACAAIABJAEYAKABMAG8AYwBhAGwAaQB0AHkAIAA8AD0AIABcACIATwBtAHMAawBcACIALAAgAF8AVABJAE0ARQBaAE8ATgBFAF8AQQBTAEkAQQBfADAANAAsAFwAbgAgACAAIAAgAEkARgAoAEwAbwBjAGEAbABpAHQAeQAgADwAPQAgAFwAIgBTAGEAbQBhAHIAawBhAG4AZABcACIALAAgAF8AVABJAE0ARQBaAE8ATgBFAF8AQQBTAEkAQQBfADAANQAsAFwAbgAgACAAIAAgAEkARgAoAEwAbwBjAGEAbABpAHQAeQAgADwAPQAgAFwAIgBVAHIAdQBtAHEAaQBcACIALAAgAF8AVABJAE0ARQBaAE8ATgBFAF8AQQBTAEkAQQBfADAANgAsAFwAbgAgACAAIAAgACAAIAAgACAAXwBUAEkATQBFAFoATwBOAEUAXwBBAFMASQBBAF8AMAA3AFwAbgAgACAAIAAgACkAKQApACkAKQApAFwAbgApADsAXABuAFwAbgBfAFQASQBNAEUAWgBPAE4ARQBfAEUAVQBSAE8AUABFACAAPQAgAEwAQQBNAEIARABBACgATABvAGMAYQBsAGkAdAB5ACwAXABuACAAIAAgACAASQBGACgATABvAGMAYQBsAGkAdAB5ACAAPAA9ACAAXAAiAEMAaABpAHMAaQBuAGEAdQBcACIALAAgAF8AVABJAE0ARQBaAE8ATgBFAF8ARQBVAFIATwBQAEUAXwAwADEALABcAG4AIAAgACAAIABJAEYAKABMAG8AYwBhAGwAaQB0AHkAIAA8AD0AIABcACIATABvAG4AZABvAG4AXAAiACwAIABfAFQASQBNAEUAWgBPAE4ARQBfAEUAVQBSAE8AUABFAF8AMAAyACwAXABuACAAIAAgACAASQBGACgATABvAGMAYQBsAGkAdAB5ACAAPAA9ACAAXAAiAFIAbwBtAGUAXAAiACwAIABfAFQASQBNAEUAWgBPAE4ARQBfAEUAVQBSAE8AUABFAF8AMAAzACwAXABuACAAIAAgACAASQBGACgATABvAGMAYQBsAGkAdAB5ACAAPAA9ACAAXAAiAFQAaQByAGEAbgBlAFwAIgAsACAAXwBUAEkATQBFAFoATwBOAEUAXwBFAFUAUgBPAFAARQBfADAANAAsAFwAbgAgACAAIAAgACAAIAAgACAAXwBUAEkATQBFAFoATwBOAEUAXwBFAFUAUgBPAFAARQBfADAANQBcAG4AIAAgACAAIAApACkAKQApAFwAbgApADsAXABuAFwAbgBfAFQASQBNAEUAWgBPAE4ARQBfAFAAQQBDAEkARgBJAEMAIAA9ACAATABBAE0AQgBEAEEAKABMAG8AYwBhAGwAaQB0AHkALABcAG4AIAAgACAAIABJAEYAKABMAG8AYwBhAGwAaQB0AHkAIAA8AD0AIABcACIATQBhAHIAcQB1AGUAcwBhAHMAXAAiACwAIABfAFQASQBNAEUAWgBPAE4ARQBfAFAAQQBDAEkARgBJAEMAXwAwADEALABcAG4AIAAgACAAIAAgACAAIAAgAF8AVABJAE0ARQBaAE8ATgBFAF8AUABBAEMASQBGAEkAQwBfADAAMgBcAG4AIAAgACAAIAApAFwAbgApADsAXABu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SQBMAFQARQBSAF8AVABJAE0ARQBaAE8ATgBFAF8AUgBVAEwARQBTAFwAbgBcAG4AUgBlAHQAdQByAG4AcwAgAFQAaQBtAGUAWgBvAG4AZQAgAHIAdQBsAGUAcwAgAGYAbwByACAAZABhAHkAbABpAGcAaAB0ACAAcwBhAHYAaQBuAGcAIABmAHIAbwBtACAAdABoAGUAIABUAFoAIABEAGEAdABhAGIAYQBzAGUALgBcAG4AXABuAEEAcgByAGEAeQAgAGMAbwBtAHAAYQB0AGkAYgBsAGUAOgAgAFQAWgBSAHUAbABlAE4AYQBtAGU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CAAIAB8ACAAQwBbADEANABdAFIAWwBuAF0AIAAgACAAIAAgACAAIAB8ACAAVABaAFIAdQBsAGUAcwBcAG4AIAAxACAAfAAgAHQAZQB4AHQAIAAgACAAIAAgACAAIAAgACAAIAAgACAAfAAgAFQAWgAgAEQAYQB0AGEAYgBhAHMAZQAgAGQAZQBmAGkAbgBlAGQAIAB0AGkAbQBlAHoAbwBuAGUAIAByAHUAbABlACAAbgBhAG0AZQAuAFwAbgAgADIAIAB8ACAAaQBuAHQAZQBnAGUAcgAgACAAIAAgACAAIAAgACAAIAB8ACAAUwB0AGEAcgB0ACAAbwBmACAAeQBlAGEAcgAgAHIAYQBuAGcAZQAuAFwAbgAgADMAIAB8ACAAaQBuAHQAZQBnAGUAcgAgACAAIAAgACAAIAAgACAAIAB8ACAARQBuAGQAIABvAGYAIAB5AGUAYQByACAAcgBhAG4AZwBlAC4AIABFAG0AcAB0AHkAIABmAG8AcgAgAGMAdQByAHIAZQBuAHQAIAByAHUAbABlAHMALgBcAG4AIAA0ACAAfAAgAGkAbgB0AGUAZwBlAHIAIABbADEALgAuADEAMgBdACAAfAAgAE0AbwBuAHQAaAAgAG8AZgAgAHkAZQBhAHIALgBcAG4AIAA1ACAAfAAgAGkAbgB0AGUAZwBlAHIAIABbAC0AMQAuAC4AMgBdACAAfAAgAFIAdQBsAGUAIAB0AHkAcABlAFwAbgAgACAAIAB8ACAAIAAgACAAIAAgACAAIAAgACAAIAAgACAAIAAgACAAIAB8ACAAIAAtADEAIAA6ACAATABhAHMAdAAgAHcAZQBlAGsAZABhAHkAIABvAGYAIABtAG8AbgB0AGgAXABuACAAIAAgAHwAIAAgACAAIAAgACAAIAAgACAAIAAgACAAIAAgACAAIAAgAHwAIAAgACAAMAAgADoAIABEAGEAeQAgAG8AZgAgAG0AbwBuAHQAaABcAG4AIAAgACAAfAAgACAAIAAgACAAIAAgACAAIAAgACAAIAAgACAAIAAgACAAfAAgACAAIAAxACAAOgAgAEYAaQByAHMAdAAgAHcAZQBlAGsAZABhAHkAIABhAGYAdABlAHIAIABpAG4AYwBsAHUAcwBpAHYAZQBcAG4AIAAgACAAfAAgACAAIAAgACAAIAAgACAAIAAgACAAIAAgACAAIAAgACAAfAAgACAAIAAyACAAOgAgAEYAaQByAHMAdAAgAHcAZQBlAGsAZABhAHkAIABiAGUAZgBvAHIAZQAgAGkAbgBjAGwAdQBzAGkAdgBlAFwAbgAgADYAIAB8ACAAaQBuAHQAZQBnAGUAcgAgAFsAMAAuAC4ANwBdACAAIAB8ACAARABhAHkAIABvAGYAIAB3AGUAZQBrAC4AIABaAGUAcgBvACAAaQBmACAAZABhAHkAIABvAGYAIABtAG8AbgB0AGgAIABpAHMAIABlAHgAcABsAGkAYwBpAHQALgBcAG4AIAA3ACAAfAAgAGkAbgB0AGUAZwBlAHIAIABbADAALgAuADMAMQBdACAAfAAgAEQAYQB5ACAAbwBmACAAbQBvAG4AdABoAC4AIABaAGUAcgBvACAAaQBmACAAbABhAHMAdAAgAHcAZQBlAGsAZABhAHkAIABvAGYAIABtAG8AbgB0AGgALgBcAG4AIAA4ACAAfAAgAGQAZQBjAGkAbQBhAGwAIABbADAALgAuADEAKQAgACAAfAAgAFQAaQBtAGUAIABvAGYAIABkAGEAeQAgAHIAZQBmAGUAcgBlAG4AYwBlAGQAIABpAG4AIABrAGkAbgBkACAAYQB0ACAAegBvAG4AZQAgAGMAaABhAG4AZwBlAC4AIAAoAFQAaQBtAGUAUwBwAGEAbgApAFwAbgAgADkAIAB8ACAAaQBuAHQAZQBnAGUAcgAgAFsAMAAsADEALAAyAF0AIAB8ACAASwBpAG4AZAAuACAAUgBlAGYAZQByAGUAbgBjAGUAIAB0AGkAbQBlAHoAbwBuAGUAIABmAG8AcgAgAHQAaQBtAGUAIABvAGYAIABkAGEAeQAuAFwAbgAgACAAIAB8ACAAIAAgACAAIAAgACAAIAAgACAAIAAgACAAIAAgACAAIAB8ACAAIAAwACAAOgAgAEwAbwBjAGEAbAAgAG8AYgBzAGUAcgB2AGUAZABcAG4AIAAgACAAfAAgACAAIAAgACAAIAAgACAAIAAgACAAIAAgACAAIAAgACAAfAAgACAAMQAgADoAIABMAG8AYwBhAGwAIABzAHQAYQBuAGQAYQByAGQAXABuACAAIAAgAHwAIAAgACAAIAAgACAAIAAgACAAIAAgACAAIAAgACAAIAAgAHwAIAAgADIAIAA6ACAAVQBUAEMAXABuADEAMAAgAHwAIABkAGUAYwBpAG0AYQBsACAAIAAgACAAIAAgACAAIAAgAHwAIABEAGEAeQBsAGkAZwBoAHQAIABvAGYAZgBzAGUAdAAuACAAKABUAGkAbQBlAFMAcABhAG4AKQBcAG4AMQAxACAAfAAgAHQAZQB4AHQAIAAgACAAIAAgACAAIAAgACAAIAAgACAAfAAgAEEAYgBiAHIAZQB2AGkAYQB0AGUAZAAgAHQAbwBrAGUAbgAgAGYAbwByACAAdABpAG0AZQB6AG8AbgBlAC4AIABDAGEAbgAgAGIAZQAgAGUAbQBwAHQAeQAgAHcAaABlAHIAZQAgAGQAaQBzAHAAbABhAHkAIABuAGEAbQBlACAAaQBzACAAZgB1AGwAbAB5ACAAZABlAGYAaQBuAGUAZAAgAGkAbgAgAHQAaQBtAGUAegBvAG4AZQAgAGkAbgBmAG8ALgBcAG4AMQAyACAAfAAgAHQAZQB4AHQAIAAgACAAIAAgACAAIAAgACAAIAAgACAAfAAgAEYAdQBsAGwAIAB0AG8AawBlAG4AIABmAG8AcgAgAHQAaQBtAGUAegBvAG4AZQAuACAAQwBhAG4AIABiAGUAIABlAG0AcAB0AHkAIAB3AGgAZQByAGUAIABkAGkAcwBwAGwAYQB5ACAAbgBhAG0AZQAgAGkAcwAgAGYAdQBsAGwAeQAgAGQAZQBmAGkAbgBlAGQAIABpAG4AIAB0AGkAbQBlAHoAbwBuAGUAIABpAG4AZgBv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FQAWgBSAHUAbABlAE4AYQBtAGUAXQAgAHwAIAB0AGUAeAB0ACAAIAAgACAAfAAgAFQAWgAgAEQAYQB0AGEAYgBhAHMAZQAgAGQAZQBmAGkAbgBlAGQAIAB0AGkAbQBlAHoAbwBuAGUAIAByAHUAbABlACAAbgBhAG0AZQAuAFwAbgBbAEYAcgBvAG0AWQBlAGEAcgBdACAAIAAgAHwAIABpAG4AdABlAGcAZQByACAAfAAgAEYAaQBsAHQAZQByACAAcwB0AGEAcgB0AGkAbgBnACAAZgByAG8AbQAgAG8AcgAgAGEAZgB0AGUAcgAgAHQAaABlACAAdABoAGUAIABnAGkAdgBlAG4AIAB5AGUAYQByAC4AXABuAFsAVABvAFkAZQBhAHIAXQAgACAAIAAgACAAfAAgAGkAbgB0AGUAZwBlAHIAIAB8ACAARgBpAGwAdABlAHIAIABlAG4AZABpAG4AZwAgAGEAdAAgAG8AcgAgAGIAZQBmAG8AcgBlACAAdABoAGUAIABnAGkAdgBlAG4AIAB5AGU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SQBMAFQARQBSAF8AVABJAE0ARQBaAE8ATgBFAF8AUgBVAEwARQBTACAAPQAgAEwAQQBNAEIARABBACgAWwBUAFoAUgB1AGwAZQBOAGEAbQBlAF0ALAAgAFsARgByAG8AbQBZAGUAYQByAF0ALAAgAFsAVABvAFkAZQBhAHIAXQAsAFwAbgAgACAAIAAgAEwARQBUACgAXABuACAAIAAgACAAIAAgACAAIABfAFQAWgBSAHUAbABlAE4AYQBtAGUAcwAsACAAQwBIAE8ATwBTAEUAQwBPAEwAUwAoAEYATgAuAE4AVQBMAEwASQBGAFkAKABUAFoAUgB1AGwAZQBOAGEAbQBlACkALAAgADEAKQAsAFwAbgAgACAAIAAgACAAIAAgACAAXwBmAHIAbwBtAFkAZQBhAHIALAAgAEkATgBEAEUAWAAoAEYATgAuAE4AVQBMAEwASQBGAFkAKABGAHIAbwBtAFkAZQBhAHIAKQAsACAAMQAsACAAMQApACwAXABuACAAIAAgACAAIAAgACAAIABfAHQAbwBZAGUAYQByACwAIABJAE4ARABFAFgAKABGAE4ALgBOAFUATABMAEkARgBZACgAVABvAFkAZQBhAHIAKQAsACAAMQAsACAAMQApACwAXABuACAAIAAgACAAIAAgACAAIABJAEYAKABOAE8AVAAoAEYATgAuAEkAUwBfAE4AVQBNAEUAUgBJAEMAXwBOAFUATABMACgAXwBmAHIAbwBtAFkAZQBhAHIAKQApACwAIAB7ACMAVgBBAEwAVQBFACEAfQAsAFwAbgAgACAAIAAgACAAIAAgACAAIAAgACAAIABJAEYAKABOAE8AVAAoAEYATgAuAEkAUwBfAE4AVQBNAEUAUgBJAEMAXwBOAFUATABMACgAXwB0AG8AWQBlAGEAcgApACkALAAgAHsAIwBWAEEATABVAEUAIQB9ACwAXABuACAAIAAgACAAIAAgACAAIAAgACAAIAAgACAAIAAgACAASQBGACgASQBTAE4AVQBNAEIARQBSACgAXwBmAHIAbwBtAFkAZQBhAHIAKQAgACoAIABJAFMATgBVAE0AQgBFAFIAKABfAHQAbwBZAGUAYQByACkAIAAqACAAKABfAHQAbwBZAGUAYQByACAAPAAgAF8AZgByAG8AbQBZAGUAYQByACkALAAgAHsAIwBWAEEATABVAEUAIQB9ACwAXABuACAAIAAgACAAIAAgACAAIAAgACAAIAAgACAAIAAgACAAIAAgACAAIABMAEUAVAAoAFwAbgAgACAAIAAgACAAIAAgACAAIAAgACAAIAAgACAAIAAgACAAIAAgACAAIAAgACAAIABfAFQAWgBSAHUAbABlAEQAYQB0AGEAMQAsACAASQBGACgAQQBSAFIAQQBZAFMALgBJAFMAXwBFAE0AUABUAFkAKABfAFQAWgBSAHUAbABlAE4AYQBtAGUAcwApACwAIABfAFQAWgBfAFIAVQBMAEUAUwBfAEQAQQBUAEEAKAApACwAXABuACAAIAAgACAAIAAgACAAIAAgACAAIAAgACAAIAAgACAAIAAgACAAIAAgACAAIAAgACAAIAAgACAATABFAFQAKABcAG4AIAAgACAAIAAgACAAIAAgACAAIAAgACAAIAAgACAAIAAgACAAIAAgACAAIAAgACAAIAAgACAAIAAgACAAIAAgAF8AYgB5AFIAbwB3ACwAIABSAEUARABVAEMARQAoAFwAIgBcACIALAAgAF8AVABaAFIAdQBsAGUATgBhAG0AZQBzACwAXABuACAAIAAgACAAIAAgACAAIAAgACAAIAAgACAAIAAgACAAIAAgACAAIAAgACAAIAAgACAAIAAgACAAIAAgACAAIAAgACAAIAAgAEwAQQBNAEIARABBACgAXwBhAGMAYwAsACAAXwBUAFoAUgB1AGwAZQBOAGEAbQBlACwAXABuACAAIAAgACAAIAAgACAAIAAgACAAIAAgACAAIAAgACAAIAAgACAAIAAgACAAIAAgACAAIAAgACAAIAAgACAAIAAgACAAIAAgACAAIAAgACAATABFAFQAKABcAG4AIAAgACAAIAAgACAAIAAgACAAIAAgACAAIAAgACAAIAAgACAAIAAgACAAIAAgACAAIAAgACAAIAAgACAAIAAgACAAIAAgACAAIAAgACAAIAAgACAAIAAgAF8AcgB1AGwAZQBzACwAIABfAFQAWgBfAFIAVQBMAEUAUwBfAEQAQQBUAEEAXwBCAFkAXwBOAEEATQBFACgAXwBUAFoAUgB1AGwAZQBOAGEAbQBlACkALABcAG4AIAAgACAAIAAgACAAIAAgACAAIAAgACAAIAAgACAAIAAgACAAIAAgACAAIAAgACAAIAAgACAAIAAgACAAIAAgACAAIAAgACAAIAAgACAAIAAgACAAIAAgAEkARgAoAEEAUgBSAEEAWQBTAC4ASABfAE4AQQAoAF8AcgB1AGwAZQBzACkALAAgAF8AYQBjAGMALABcAG4AIAAgACAAIAAgACAAIAAgACAAIAAgACAAIAAgACAAIAAgACAAIAAgACAAIAAgACAAIAAgACAAIAAgACAAIAAgACAAIAAgACAAIAAgACAAIAAgACAAIAAgACAAIAAgACAAVgBTAFQAQQBDAEsAKABfAGEAYwBjACwAIABfAHIAdQBsAGUAcwAp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AsAFwAbgAgACAAIAAgACAAIAAgACAAIAAgACAAIAAgACAAIAAgACAAIAAgACAAIAAgACAAIAAgACAAIAAgACAAIAAgACAASQBGACgAUgBPAFcAUwAoAF8AYgB5AFIAbwB3ACkAIAA9ACAAMQAsACAAewAjAE4ALwBBAH0ALABcAG4AIAAgACAAIAAgACAAIAAgACAAIAAgACAAIAAgACAAIAAgACAAIAAgACAAIAAgACAAIAAgACAAIAAgACAAIAAgACAAIAAgACAARABSAE8AUAAoAF8AYgB5AFIAbwB3ACwAIAAxACkAXABuACAAIAAgACAAIAAgACAAIAAgACAAIAAgACAAIAAgACAAIAAgACAAIAAgACAAIAAgACAAIAAgACAAIAAgACAAIAApAFwAbgAgACAAIAAgACAAIAAgACAAIAAgACAAIAAgACAAIAAgACAAIAAgACAAIAAgACAAIAAgACAAIAAgACkAXABuACAAIAAgACAAIAAgACAAIAAgACAAIAAgACAAIAAgACAAIAAgACAAIAAgACAAIAAgACkALABcAG4AIAAgACAAIAAgACAAIAAgACAAIAAgACAAIAAgACAAIAAgACAAIAAgACAAIAAgACAAXABuACAAIAAgACAAIAAgACAAIAAgACAAIAAgACAAIAAgACAAIAAgACAAIAAgACAAIAAgAEkARgAoAEEAUgBSAEEAWQBTAC4ASABfAE4AQQAoAF8AVABaAFIAdQBsAGUARABhAHQAYQAxACkALAAgAHsAIwBOAC8AQQB9ACwAXABuACAAIAAgACAAIAAgACAAIAAgACAAIAAgACAAIAAgACAAIAAgACAAIAAgACAAIAAgACAAIAAgACAATABFAFQAKABcAG4AIAAgACAAIAAgACAAIAAgACAAIAAgACAAIAAgACAAIAAgACAAIAAgACAAIAAgACAAIAAgACAAIAAgACAAIAAgAF8AaQBuAFIAYQBuAGcAZQAsACAASQBGACgAKABfAGYAcgBvAG0AWQBlAGEAcgAgAD0AIABcACIAXAAiACkAIAAqACAAKABfAHQAbwBZAGUAYQByACAAPQAgAFwAIgBcACIAKQAsACAAQQBSAFIAQQBZAFMALgBSAEUAUABFAEEAVAAoADEALAAgAFIATwBXAFMAKABfAFQAWgBSAHUAbABlAEQAYQB0AGEAMQApACkALABcAG4AIAAgACAAIAAgACAAIAAgACAAIAAgACAAIAAgACAAIAAgACAAIAAgACAAIAAgACAAIAAgACAAIAAgACAAIAAgACAAIAAgACAATABFAFQAKABcAG4AIAAgACAAIAAgACAAIAAgACAAIAAgACAAIAAgACAAIAAgACAAIAAgACAAIAAgACAAIAAgACAAIAAgACAAIAAgACAAIAAgACAAIAAgACAAIABfAHMAdABhAHIAdABZAGUAYQByACwAIABJAEYAKABfAGYAcgBvAG0AWQBlAGEAcgAgAD0AIABcACIAXAAiACwAIABcACIAXAAiACwAIABJAE4AVAAoAF8AZgByAG8AbQBZAGUAYQByACkAKQAsAFwAbgAgACAAIAAgACAAIAAgACAAIAAgACAAIAAgACAAIAAgACAAIAAgACAAIAAgACAAIAAgACAAIAAgACAAIAAgACAAIAAgACAAIAAgACAAIAAgAF8AZQBuAGQAWQBlAGEAcgAsACAASQBGACgAXwB0AG8AWQBlAGEAcgAgAD0AIABcACIAXAAiACwAIABcACIAXAAiACwAIABJAE4AVAAoAF8AdABvAFkAZQBhAHIAKQApACwAXABuACAAIAAgACAAIAAgACAAIAAgACAAIAAgACAAIAAgACAAIAAgACAAIAAgACAAIAAgACAAIAAgACAAIAAgACAAIAAgACAAIAAgACAAIAAgACAAXwBmAHIAbwBtAFkAZQBhAHIAcwAsACAAQwBIAE8ATwBTAEUAQwBPAEwAUwAoAF8AVABaAFIAdQBsAGUARABhAHQAYQAxACwAIAAyACkALABcAG4AIAAgACAAIAAgACAAIAAgACAAIAAgACAAIAAgACAAIAAgACAAIAAgACAAIAAgACAAIAAgACAAIAAgACAAIAAgACAAIAAgACAAIAAgACAAIABfAHUAbgB0AGkAbABZAGUAYQByAHMALAAgAEMASABPAE8AUwBFAEMATwBMAFMAKABfAFQAWgBSAHUAbABlAEQAYQB0AGEAMQAsACAAMwApACwAXABuACAAIAAgACAAIAAgACAAIAAgACAAIAAgACAAIAAgACAAIAAgACAAIAAgACAAIAAgACAAIAAgACAAIAAgACAAIAAgACAAIAAgACAAIAAgACAATgAoACgAKABfAGUAbgBkAFkAZQBhAHIAIAA9ACAAXAAiAFwAIgApACAAKwAgACgAXwBmAHIAbwBtAFkAZQBhAHIAcwAgAD0AIABcACIAXAAiACkAIAArACAAKABfAGYAcgBvAG0AWQBlAGEAcgBzACAAPAA9ACAAXwBlAG4AZABZAGUAYQByACkAKQAgACoAIAAoACgAXwBzAHQAYQByAHQAWQBlAGEAcgAgAD0AIABcACIAXAAiACkAIAArACAAKABfAHUAbgB0AGkAbABZAGUAYQByAHMAIAA+AD0AIABfAHMAdABhAHIAdABZAGUAYQByACkAKQAgADwAPgAgADAAKQBcAG4AIAAgACAAIAAgACAAIAAgACAAIAAgACAAIAAgACAAIAAgACAAIAAgACAAIAAgACAAIAAgACAAIAAgACAAIAAgACAAIAAgACAAKQBcAG4AIAAgACAAIAAgACAAIAAgACAAIAAgACAAIAAgACAAIAAgACAAIAAgACAAIAAgACAAIAAgACAAIAAgACAAIAAgACkALABcAG4AIAAgACAAIAAgACAAIAAgACAAIAAgACAAIAAgACAAIAAgACAAIAAgACAAIAAgACAAIAAgACAAIAAgACAAIAAgAF8AVABaAFIAdQBsAGUARABhAHQAYQAyACwAIABGAEkATABUAEUAUgAoAF8AVABaAFIAdQBsAGUARABhAHQAYQAxACwAIABfAGkAbgBSAGEAbgBnAGUALAAgAHsAIwBOAC8AQQB9ACkALABcAG4AIAAgACAAIAAgACAAIAAgACAAIAAgACAAIAAgACAAIAAgACAAIAAgACAAIAAgACAAIAAgACAAIAAgACAAIAAgAF8AVABaAF8AUgBVAEwARQBTAF8AUgBFAFMATwBMAFYARQBfAFYAQQBMAFUARQBTACgAXwBUAFoAUgB1AGwAZQBEAGEAdABhADI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JAE0ARQBaAE8ATgBFAF8AUgBVAEwARQBTAFwAbgBcAG4AUgBlAHQAdQByAG4AcwAgAHIAdQBsAGUAcwAgAGYAbwByACAAZABhAHkAbABpAGcAaAB0ACAAcwBhAHYAaQBuAGcAIABmAHIAbwBtACAAdABoAGUAIABUAFoAIABEAGEAdABhAGIAYQBzAGUAIABvAGYAIAB0AGgAZQAgAHMAcABlAGMAaQBmAGkAZQBkACAAdABpAG0AZQB6AG8AbgBlACAAcgB1AGwAZQAgAG4AYQBtAGUALgBcAG4AXABuAEEAcgByAGEAeQAgAGMAbwBtAHAAYQB0AGkAYgBsAGUAOgAgAE4Ab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CAAIAB8ACAAQwBbADEANABdAFIAWwBuAF0AIAAgACAAIAAgACAAIAB8ACAAVABaAFIAdQBsAGUAcwBcAG4AIAAxACAAfAAgAHQAZQB4AHQAIAAgACAAIAAgACAAIAAgACAAIAAgACAAfAAgAFQAWgAgAEQAYQB0AGEAYgBhAHMAZQAgAGQAZQBmAGkAbgBlAGQAIAB0AGkAbQBlAHoAbwBuAGUAIAByAHUAbABlACAAbgBhAG0AZQAuAFwAbgAgADIAIAB8ACAAaQBuAHQAZQBnAGUAcgAgACAAIAAgACAAIAAgACAAIAB8ACAAUwB0AGEAcgB0ACAAbwBmACAAeQBlAGEAcgAgAHIAYQBuAGcAZQAuAFwAbgAgADMAIAB8ACAAaQBuAHQAZQBnAGUAcgAgACAAIAAgACAAIAAgACAAIAB8ACAARQBuAGQAIABvAGYAIAB5AGUAYQByACAAcgBhAG4AZwBlAC4AIABPAG0AaQB0AHQAZQBkACAAZgBvAHIAIABjAHUAcgByAGUAbgB0ACAAcgB1AGwAZQBzAC4AXABuACAANAAgAHwAIABpAG4AdABlAGcAZQByACAAWwAxAC4ALgAxADIAXQAgAHwAIABNAG8AbgB0AGgAIABvAGYAIAB5AGUAYQByAC4AXABuACAANQAgAHwAIABpAG4AdABlAGcAZQByACAAWwAtADEALgAuADIAXQAgAHwAIABSAHUAbABlACAAdAB5AHAAZQBcAG4AIAAgACAAfAAgACAAIAAgACAAIAAgACAAIAAgACAAIAAgACAAIAAgACAAfAAgACAALQAxACAAOgAgAEwAYQBzAHQAIAB3AGUAZQBrAGQAYQB5ACAAbwBmACAAbQBvAG4AdABoAFwAbgAgACAAIAB8ACAAIAAgACAAIAAgACAAIAAgACAAIAAgACAAIAAgACAAIAB8ACAAIAAgADAAIAA6ACAARABhAHkAIABvAGYAIABtAG8AbgB0AGgAXABuACAAIAAgAHwAIAAgACAAIAAgACAAIAAgACAAIAAgACAAIAAgACAAIAAgAHwAIAAgACAAMQAgADoAIABGAGkAcgBzAHQAIAB3AGUAZQBrAGQAYQB5ACAAYQBmAHQAZQByACAAaQBuAGMAbAB1AHMAaQB2AGUAXABuACAAIAAgAHwAIAAgACAAIAAgACAAIAAgACAAIAAgACAAIAAgACAAIAAgAHwAIAAgACAAMgAgADoAIABGAGkAcgBzAHQAIAB3AGUAZQBrAGQAYQB5ACAAYgBlAGYAbwByAGUAIABpAG4AYwBsAHUAcwBpAHYAZQBcAG4AIAA2ACAAfAAgAGkAbgB0AGUAZwBlAHIAIABbADAALgAuADcAXQAgACAAfAAgAEQAYQB5ACAAbwBmACAAdwBlAGUAawAuACAAWgBlAHIAbwAgAGkAZgAgAGQAYQB5ACAAbwBmACAAbQBvAG4AdABoACAAaQBzACAAZQB4AHAAbABpAGMAaQB0AC4AXABuACAAOAAgAHwAIABkAGUAYwBpAG0AYQBsACAAWwAwAC4ALgAxACkAIAAgAHwAIABUAGkAbQBlACAAbwBmACAAZABhAHkAIAByAGUAZgBlAHIAZQBuAGMAZQBkACAAaQBuACAAawBpAG4AZAAgAGEAdAAgAHoAbwBuAGUAIABjAGgAYQBuAGcAZQAuACAAKABUAGkAbQBlAFMAcABhAG4AKQBcAG4AIAA5ACAAfAAgAGkAbgB0AGUAZwBlAHIAIABbADAALAAxACwAMgBdACAAfAAgAEsAaQBuAGQALgAgAFIAZQBmAGUAcgBlAG4AYwBlACAAdABpAG0AZQB6AG8AbgBlACAAZgBvAHIAIAB0AGkAbQBlACAAbwBmACAAZABhAHkALgBcAG4AIAAgACAAfAAgACAAIAAgACAAIAAgACAAIAAgACAAIAAgACAAIAAgACAAfAAgACAAMAAgADoAIABMAG8AYwBhAGwAIABvAGIAcwBlAHIAdgBlAGQAXABuACAAIAAgAHwAIAAgACAAIAAgACAAIAAgACAAIAAgACAAIAAgACAAIAAgAHwAIAAgADEAIAA6ACAATABvAGMAYQBsACAAcwB0AGEAbgBkAGEAcgBkAFwAbgAgACAAIAB8ACAAIAAgACAAIAAgACAAIAAgACAAIAAgACAAIAAgACAAIAB8ACAAIAAyACAAOgAgAFUAVABDAFwAbgAxADAAIAB8ACAAZABlAGMAaQBtAGEAbAAgACAAIAAgACAAIAAgACAAIAB8ACAARABhAHkAbABpAGcAaAB0ACAAbwBmAGYAcwBlAHQALgAgACgAVABpAG0AZQBTAHAAYQBuACkAXABuADEAMQAgAHwAIAB0AGUAeAB0ACAAIAAgACAAIAAgACAAIAAgACAAIAAgAHwAIABBAGIAYgByAGUAdgBpAGEAdABlAGQAIAB0AG8AawBlAG4AIABmAG8AcgAgAHQAaQBtAGUAegBvAG4AZQAuACAAQwBhAG4AIABiAGUAIABlAG0AcAB0AHkAIAB3AGgAZQByAGUAIABkAGkAcwBwAGwAYQB5ACAAbgBhAG0AZQAgAGkAcwAgAGYAdQBsAGwAeQAgAGQAZQBmAGkAbgBlAGQAIABpAG4AIAB0AGkAbQBlAHoAbwBuAGUAIABpAG4AZgBvAC4AXABuADEAMgAgAHwAIAB0AGUAeAB0ACAAIAAgACAAIAAgACAAIAAgACAAIAAgAHwAIABGAHUAbABsACAAdABvAGsAZQBuACAAZgBvAHIAIAB0AGkAbQBlAHoAbwBuAGUALgAgAEMAYQBuACAAYgBlACAAZQBtAHAAdAB5ACAAdwBoAGUAcgBlACAAZABpAHMAcABsAGEAeQAgAG4AYQBtAGUAIABpAHMAIABmAHUAbABsAHkAIABkAGUAZgBpAG4AZQBkACAAaQBuACAAdABpAG0AZQB6AG8AbgBlACAAaQBuAGYAbw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aAFIAdQBsAGUATgBhAG0AZQAgAHwAIAB0AGUAeAB0ACAAIAAgACAAfAAgAFQAWgAgAEQAYQB0AGEAYgBhAHMAZQAgAGQAZQBmAGkAbgBlAGQAIAB0AGkAbQBlAHoAbwBuAGUAIAByAHUAbABlACAAbgBhAG0AZQ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UAEkATQBFAFoATwBOAEUAXwBSAFUATABFAFMAIAA9ACAATABBAE0AQgBEAEEAKABUAFoAUgB1AGwAZQBOAGEAbQBlACwAXABuACAAIAAgACAASQBGACgAQQBSAFIAQQBZAFMALgBJAFMAXwBBAFIAUgBBAFkAKABUAFoAUgB1AGwAZQBOAGEAbQBlACkALAAgAHsAIwBDAEEATABDACEAfQAsAFwAbgAgACAAIAAgACAAIAAgACAASQBGACgASQBTAEUAUgBSAE8AUgAoAFQAWgBSAHUAbABlAE4AYQBtAGUAKQAsACAAVABaAFIAdQBsAGUATgBhAG0AZQAgACoAIAB7ADEAfQAsAFwAbgAgACAAIAAgACAAIAAgACAAIAAgACAAIABJAEYAKABUAFoAUgB1AGwAZQBOAGEAbQBlACAAPQAgAFwAIgBcACIALAAgAHsAIwBOAC8AQQB9ACwAXABuACAAIAAgACAAIAAgACAAIAAgACAAIAAgACAAIAAgACAATABFAFQAKABcAG4AIAAgACAAIAAgACAAIAAgACAAIAAgACAAIAAgACAAIAAgACAAIAAgAF8AVABaAFIAdQBsAGUARABhAHQAYQAsACAAXwBUAFoAXwBSAFUATABFAFMAXwBEAEEAVABBAF8AQgBZAF8ATgBBAE0ARQAoAFQAWgBSAHUAbABlAE4AYQBtAGUAKQAsAFwAbgAgACAAIAAgACAAIAAgACAAIAAgACAAIAAgACAAIAAgACAAIAAgACAAXwBUAFoAXwBSAFUATABFAFMAXwBSAEUAUwBPAEwAVgBFAF8AVgBBAEwAVQBFAFMAKABfAFQAWgBSAHUAbABlAEQAYQB0AGEAKQBcAG4AIAAgACAAIAAgACAAIAAgACAAIAAgACAAIAAgACAAIAApAFwAbgAgACAAIAAgACAAIAAgACAAIAAgACAAIAApAFwAbgAgACAAIAAgACAAIAAgACAAKQBcAG4AIAAgACAAIAApAFwAbgApADsAXABuAFwAbgBcAG4AXwBUAFoAXwBSAFUATABFAFMAXwBEAEEAVABBACAAPQAgAEwAQQBNAEIARABBACgAXABuACAAIAAgACAAVgBTAFQAQQBDAEsAKABcAG4AIAAgACAAIAAgACAAIAAgAF8AVABJAE0ARQBaAE8ATgBFAF8AUgBVAEwARQBTAF8AQQBMAEIAQQBOAEkAQQAsAFwAbgAgACAAIAAgACAAIAAgACAAXwBUAEkATQBFAFoATwBOAEUAXwBSAFUATABFAFMAXwBBAEwARwBFAFIASQBBACwAXABuACAAIAAgACAAIAAgACAAIABfAFQASQBNAEUAWgBPAE4ARQBfAFIAVQBMAEUAUwBfAEEATgAsAFwAbgAgACAAIAAgACAAIAAgACAAXwBUAEkATQBFAFoATwBOAEUAXwBSAFUATABFAFMAXwBBAFEALABcAG4AIAAgACAAIAAgACAAIAAgAF8AVABJAE0ARQBaAE8ATgBFAF8AUgBVAEwARQBTAF8AQQBSAEcALABcAG4AIAAgACAAIAAgACAAIAAgAF8AVABJAE0ARQBaAE8ATgBFAF8AUgBVAEwARQBTAF8AQQBSAE0ARQBOAEkAQQAsAFwAbgAgACAAIAAgACAAIAAgACAAXwBUAEkATQBFAFoATwBOAEUAXwBSAFUATABFAFMAXwBBAFMALABcAG4AIAAgACAAIAAgACAAIAAgAF8AVABJAE0ARQBaAE8ATgBFAF8AUgBVAEwARQBTAF8AQQBUACwAXABuACAAIAAgACAAIAAgACAAIABfAFQASQBNAEUAWgBPAE4ARQBfAFIAVQBMAEUAUwBfAEEAVQBTACwAXABuACAAIAAgACAAIAAgACAAIABfAFQASQBNAEUAWgBPAE4ARQBfAFIAVQBMAEUAUwBfAEEAVQBTAFQAUgBJAEEALABcAG4AIAAgACAAIAAgACAAIAAgAF8AVABJAE0ARQBaAE8ATgBFAF8AUgBVAEwARQBTAF8AQQBWACwAXABuACAAIAAgACAAIAAgACAAIABfAFQASQBNAEUAWgBPAE4ARQBfAFIAVQBMAEUAUwBfAEEAVwAsAFwAbgAgACAAIAAgACAAIAAgACAAXwBUAEkATQBFAFoATwBOAEUAXwBSAFUATABFAFMAXwBBAFoARQBSACwAXABuACAAIAAgACAAIAAgACAAIABfAFQASQBNAEUAWgBPAE4ARQBfAFIAVQBMAEUAUwBfAEIAQQBSAEIALABcAG4AIAAgACAAIAAgACAAIAAgAF8AVABJAE0ARQBaAE8ATgBFAF8AUgBVAEwARQBTAF8AQgBFAEwARwBJAFUATQAsAFwAbgAgACAAIAAgACAAIAAgACAAXwBUAEkATQBFAFoATwBOAEUAXwBSAFUATABFAFMAXwBCAEUATABJAFoARQAsAFwAbgAgACAAIAAgACAAIAAgACAAXwBUAEkATQBFAFoATwBOAEUAXwBSAFUATABFAFMAXwBCAEUAUgBNAFUARABBACwAXABuACAAIAAgACAAIAAgACAAIABfAFQASQBNAEUAWgBPAE4ARQBfAFIAVQBMAEUAUwBfAEIAUgBBAFoASQBMACwAXABuACAAIAAgACAAIAAgACAAIABfAFQASQBNAEUAWgBPAE4ARQBfAFIAVQBMAEUAUwBfAEIAVQBMAEcALABcAG4AIAAgACAAIAAgACAAIAAgAF8AVABJAE0ARQBaAE8ATgBFAF8AUgBVAEwARQBTAF8AQwBBACwAXABuACAAIAAgACAAIAAgACAAIABfAFQASQBNAEUAWgBPAE4ARQBfAFIAVQBMAEUAUwBfAEMAQQBOAEEARABBACwAXABuACAAIAAgACAAIAAgACAAIABfAFQASQBNAEUAWgBPAE4ARQBfAFIAVQBMAEUAUwBfAEMARQBVAFIALABcAG4AIAAgACAAIAAgACAAIAAgAF8AVABJAE0ARQBaAE8ATgBFAF8AUgBVAEwARQBTAF8AQwBIAEEAVABIAEEATQAsAFwAbgAgACAAIAAgACAAIAAgACAAXwBUAEkATQBFAFoATwBOAEUAXwBSAFUATABFAFMAXwBDAEgASQBDAEEARwBPACwAXABuACAAIAAgACAAIAAgACAAIABfAFQASQBNAEUAWgBPAE4ARQBfAFIAVQBMAEUAUwBfAEMASABJAEwARQAsAFwAbgAgACAAIAAgACAAIAAgACAAXwBUAEkATQBFAFoATwBOAEUAXwBSAFUATABFAFMAXwBDAE8ALABcAG4AIAAgACAAIAAgACAAIAAgAF8AVABJAE0ARQBaAE8ATgBFAF8AUgBVAEwARQBTAF8AQwBPAE8ASwAsAFwAbgAgACAAIAAgACAAIAAgACAAXwBUAEkATQBFAFoATwBOAEUAXwBSAFUATABFAFMAXwBDAFIALABcAG4AIAAgACAAIAAgACAAIAAgAF8AVABJAE0ARQBaAE8ATgBFAF8AUgBVAEwARQBTAF8AQwBVAEIAQQAsAFwAbgAgACAAIAAgACAAIAAgACAAXwBUAEkATQBFAFoATwBOAEUAXwBSAFUATABFAFMAXwBDAFkAUABSAFUAUwAsAFwAbgAgACAAIAAgACAAIAAgACAAXwBUAEkATQBFAFoATwBOAEUAXwBSAFUATABFAFMAXwBDAFoARQBDAEgALABcAG4AIAAgACAAIAAgACAAIAAgAF8AVABJAE0ARQBaAE8ATgBFAF8AUgBVAEwARQBTAF8ARABFAE4AVgBFAFIALABcAG4AIAAgACAAIAAgACAAIAAgAF8AVABJAE0ARQBaAE8ATgBFAF8AUgBVAEwARQBTAF8ARABFAFQAUgBPAEkAVAAsAFwAbgAgACAAIAAgACAAIAAgACAAXwBUAEkATQBFAFoATwBOAEUAXwBSAFUATABFAFMAXwBEAEgAQQBLAEEALABcAG4AIAAgACAAIAAgACAAIAAgAF8AVABJAE0ARQBaAE8ATgBFAF8AUgBVAEwARQBTAF8ARABSACwAXABuACAAIAAgACAAIAAgACAAIABfAFQASQBNAEUAWgBPAE4ARQBfAFIAVQBMAEUAUwBfAEUAQwBVAEEARABPAFIALABcAG4AIAAgACAAIAAgACAAIAAgAF8AVABJAE0ARQBaAE8ATgBFAF8AUgBVAEwARQBTAF8ARQBEAE0ALABcAG4AIAAgACAAIAAgACAAIAAgAF8AVABJAE0ARQBaAE8ATgBFAF8AUgBVAEwARQBTAF8ARQBFAFUAUgAsAFwAbgAgACAAIAAgACAAIAAgACAAXwBUAEkATQBFAFoATwBOAEUAXwBSAFUATABFAFMAXwBFAEUAVQBSAEEAUwBJAEEALABcAG4AIAAgACAAIAAgACAAIAAgAF8AVABJAE0ARQBaAE8ATgBFAF8AUgBVAEwARQBTAF8ARQBHAFkAUABUACwAXABuACAAIAAgACAAIAAgACAAIABfAFQASQBNAEUAWgBPAE4ARQBfAFIAVQBMAEUAUwBfAEUARwBZAFAAVABBAFMASQBBACwAXABuACAAIAAgACAAIAAgACAAIABfAFQASQBNAEUAWgBPAE4ARQBfAFIAVQBMAEUAUwBfAEUASQBSAEUALABcAG4AIAAgACAAIAAgACAAIAAgAF8AVABJAE0ARQBaAE8ATgBFAF8AUgBVAEwARQBTAF8ARQBVACwAXABuACAAIAAgACAAIAAgACAAIABfAFQASQBNAEUAWgBPAE4ARQBfAFIAVQBMAEUAUwBfAEUAVQBBAFMASQBBACwAXABuACAAIAAgACAAIAAgACAAIABfAFQASQBNAEUAWgBPAE4ARQBfAFIAVQBMAEUAUwBfAEYAQQBMAEsALABcAG4AIAAgACAAIAAgACAAIAAgAF8AVABJAE0ARQBaAE8ATgBFAF8AUgBVAEwARQBTAF8ARgBJAEoASQAsAFwAbgAgACAAIAAgACAAIAAgACAAXwBUAEkATQBFAFoATwBOAEUAXwBSAFUATABFAFMAXwBGAEkATgBMAEEATgBEACwAXABuACAAIAAgACAAIAAgACAAIABfAFQASQBNAEUAWgBPAE4ARQBfAFIAVQBMAEUAUwBfAEYAUgBBAE4AQwBFACwAXABuACAAIAAgACAAIAAgACAAIABfAFQASQBNAEUAWgBPAE4ARQBfAFIAVQBMAEUAUwBfAEcAQgBFAEkAUgBFACwAXABuACAAIAAgACAAIAAgACAAIABfAFQASQBNAEUAWgBPAE4ARQBfAFIAVQBMAEUAUwBfAEcARQBSAE0AQQBOAFkALABcAG4AIAAgACAAIAAgACAAIAAgAF8AVABJAE0ARQBaAE8ATgBFAF8AUgBVAEwARQBTAF8ARwBSAEUARQBDAEUALABcAG4AIAAgACAAIAAgACAAIAAgAF8AVABJAE0ARQBaAE8ATgBFAF8AUgBVAEwARQBTAF8ARwBVAEEATQAsAFwAbgAgACAAIAAgACAAIAAgACAAXwBUAEkATQBFAFoATwBOAEUAXwBSAFUATABFAFMAXwBHAFUAQQBUACwAXABuACAAIAAgACAAIAAgACAAIABfAFQASQBNAEUAWgBPAE4ARQBfAFIAVQBMAEUAUwBfAEgAQQBJAFQASQAsAFwAbgAgACAAIAAgACAAIAAgACAAXwBUAEkATQBFAFoATwBOAEUAXwBSAFUATABFAFMAXwBIAEEATABJAEYAQQBYACwAXABuACAAIAAgACAAIAAgACAAIABfAFQASQBNAEUAWgBPAE4ARQBfAFIAVQBMAEUAUwBfAEgASwAsAFwAbgAgACAAIAAgACAAIAAgACAAXwBUAEkATQBFAFoATwBOAEUAXwBSAFUATABFAFMAXwBIAE8ATABJAEQAQQBZACwAXABuACAAIAAgACAAIAAgACAAIABfAFQASQBNAEUAWgBPAE4ARQBfAFIAVQBMAEUAUwBfAEgATwBOAEQALABcAG4AIAAgACAAIAAgACAAIAAgAF8AVABJAE0ARQBaAE8ATgBFAF8AUgBVAEwARQBTAF8ASABVAE4ARwBBAFIAWQAsAFwAbgAgACAAIAAgACAAIAAgACAAXwBUAEkATQBFAFoATwBOAEUAXwBSAFUATABFAFMAXwBJAE4ARABJAEEATgBBAFAATwBMAEkAUwAsAFwAbgAgACAAIAAgACAAIAAgACAAXwBUAEkATQBFAFoATwBOAEUAXwBSAFUATABFAFMAXwBJAFIAQQBOACwAXABuACAAIAAgACAAIAAgACAAIABfAFQASQBNAEUAWgBPAE4ARQBfAFIAVQBMAEUAUwBfAEkAUgBBAFEALABcAG4AIAAgACAAIAAgACAAIAAgAF8AVABJAE0ARQBaAE8ATgBFAF8AUgBVAEwARQBTAF8ASQBUAEEATABZACwAXABuACAAIAAgACAAIAAgACAAIABfAFQASQBNAEUAWgBPAE4ARQBfAFIAVQBMAEUAUwBfAEoAQQBQAEEATgAsAFwAbgAgACAAIAAgACAAIAAgACAAXwBUAEkATQBFAFoATwBOAEUAXwBSAFUATABFAFMAXwBKAE8AUgBEAEEATgAsAFwAbgAgACAAIAAgACAAIAAgACAAXwBUAEkATQBFAFoATwBOAEUAXwBSAFUATABFAFMAXwBLAFkAUgBHAFkAWgAsAFwAbgAgACAAIAAgACAAIAAgACAAXwBUAEkATQBFAFoATwBOAEUAXwBSAFUATABFAFMAXwBMAEEAVABWAEkAQQAsAFwAbgAgACAAIAAgACAAIAAgACAAXwBUAEkATQBFAFoATwBOAEUAXwBSAFUATABFAFMAXwBMAEUAQgBBAE4ATwBOACwAXABuACAAIAAgACAAIAAgACAAIABfAFQASQBNAEUAWgBPAE4ARQBfAFIAVQBMAEUAUwBfAEwASAAsAFwAbgAgACAAIAAgACAAIAAgACAAXwBUAEkATQBFAFoATwBOAEUAXwBSAFUATABFAFMAXwBMAEkAQgBZAEEALABcAG4AIAAgACAAIAAgACAAIAAgAF8AVABJAE0ARQBaAE8ATgBFAF8AUgBVAEwARQBTAF8ATABPAFUASQBTAFYASQBMAEwARQAsAFwAbgAgACAAIAAgACAAIAAgACAAXwBUAEkATQBFAFoATwBOAEUAXwBSAFUATABFAFMAXwBNAEEAQwBBAFUALABcAG4AIAAgACAAIAAgACAAIAAgAF8AVABJAE0ARQBaAE8ATgBFAF8AUgBVAEwARQBTAF8ATQBBAEwAVABBACwAXABuACAAIAAgACAAIAAgACAAIABfAFQASQBNAEUAWgBPAE4ARQBfAFIAVQBMAEUAUwBfAE0AQQBSAEUATgBHAE8ALABcAG4AIAAgACAAIAAgACAAIAAgAF8AVABJAE0ARQBaAE8ATgBFAF8AUgBVAEwARQBTAF8ATQBBAFUAUgBJAFQASQBVAFMALABcAG4AIAAgACAAIAAgACAAIAAgAF8AVABJAE0ARQBaAE8ATgBFAF8AUgBVAEwARQBTAF8ATQBFAE4ATwBNAEkATgBFAEUALABcAG4AIAAgACAAIAAgACAAIAAgAF8AVABJAE0ARQBaAE8ATgBFAF8AUgBVAEwARQBTAF8ATQBFAFgASQBDAE8ALABcAG4AIAAgACAAIAAgACAAIAAgAF8AVABJAE0ARQBaAE8ATgBFAF8AUgBVAEwARQBTAF8ATQBPAEwARABPAFYAQQAsAFwAbgAgACAAIAAgACAAIAAgACAAXwBUAEkATQBFAFoATwBOAEUAXwBSAFUATABFAFMAXwBNAE8ATgBDAFQATwBOACwAXABuACAAIAAgACAAIAAgACAAIABfAFQASQBNAEUAWgBPAE4ARQBfAFIAVQBMAEUAUwBfAE0ATwBOAEcATwBMACwAXABuACAAIAAgACAAIAAgACAAIABfAFQASQBNAEUAWgBPAE4ARQBfAFIAVQBMAEUAUwBfAE0ATwBSAE8AQwBDAE8AXwAwADEALABcAG4AIAAgACAAIAAgACAAIAAgAF8AVABJAE0ARQBaAE8ATgBFAF8AUgBVAEwARQBTAF8ATQBPAFIATwBDAEMATwBfADAAMgAsAFwAbgAgACAAIAAgACAAIAAgACAAXwBUAEkATQBFAFoATwBOAEUAXwBSAFUATABFAFMAXwBOAEEATQBJAEIASQBBACwAXABuACAAIAAgACAAIAAgACAAIABfAFQASQBNAEUAWgBPAE4ARQBfAFIAVQBMAEUAUwBfAE4AQgBPAFIATgBFAE8ALABcAG4AIAAgACAAIAAgACAAIAAgAF8AVABJAE0ARQBaAE8ATgBFAF8AUgBVAEwARQBTAF8ATgBDACwAXABuACAAIAAgACAAIAAgACAAIABfAFQASQBNAEUAWgBPAE4ARQBfAFIAVQBMAEUAUwBfAE4ASQBDACwAXABuACAAIAAgACAAIAAgACAAIABfAFQASQBNAEUAWgBPAE4ARQBfAFIAVQBMAEUAUwBfAE4AVABfAFkASwAsAFwAbgAgACAAIAAgACAAIAAgACAAXwBUAEkATQBFAFoATwBOAEUAXwBSAFUATABFAFMAXwBOAFkAQwAsAFwAbgAgACAAIAAgACAAIAAgACAAXwBUAEkATQBFAFoATwBOAEUAXwBSAFUATABFAFMAXwBOAFoALABcAG4AIAAgACAAIAAgACAAIAAgAF8AVABJAE0ARQBaAE8ATgBFAF8AUgBVAEwARQBTAF8AUABBAEsASQBTAFQAQQBOACwAXABuACAAIAAgACAAIAAgACAAIABfAFQASQBNAEUAWgBPAE4ARQBfAFIAVQBMAEUAUwBfAFAAQQBMAEUAUwBUAEkATgBFACwAXABuACAAIAAgACAAIAAgACAAIABfAFQASQBNAEUAWgBPAE4ARQBfAFIAVQBMAEUAUwBfAFAAQQBSAEEALABcAG4AIAAgACAAIAAgACAAIAAgAF8AVABJAE0ARQBaAE8ATgBFAF8AUgBVAEwARQBTAF8AUABFAFIAUgBZACwAXABuACAAIAAgACAAIAAgACAAIABfAFQASQBNAEUAWgBPAE4ARQBfAFIAVQBMAEUAUwBfAFAARQBSAFUALABcAG4AIAAgACAAIAAgACAAIAAgAF8AVABJAE0ARQBaAE8ATgBFAF8AUgBVAEwARQBTAF8AUABIAEkATAAsAFwAbgAgACAAIAAgACAAIAAgACAAXwBUAEkATQBFAFoATwBOAEUAXwBSAFUATABFAFMAXwBQAEkASwBFACwAXABuACAAIAAgACAAIAAgACAAIABfAFQASQBNAEUAWgBPAE4ARQBfAFIAVQBMAEUAUwBfAFAATwBMAEEATgBEACwAXABuACAAIAAgACAAIAAgACAAIABfAFQASQBNAEUAWgBPAE4ARQBfAFIAVQBMAEUAUwBfAFAATwBSAFQALABcAG4AIAAgACAAIAAgACAAIAAgAF8AVABJAE0ARQBaAE8ATgBFAF8AUgBVAEwARQBTAF8AUABSAEMALABcAG4AIAAgACAAIAAgACAAIAAgAF8AVABJAE0ARQBaAE8ATgBFAF8AUgBVAEwARQBTAF8AUABVAEwAQQBTAEsASQAsAFwAbgAgACAAIAAgACAAIAAgACAAXwBUAEkATQBFAFoATwBOAEUAXwBSAFUATABFAFMAXwBSAEUARwBJAE4AQQAsAFwAbgAgACAAIAAgACAAIAAgACAAXwBUAEkATQBFAFoATwBOAEUAXwBSAFUATABFAFMAXwBSAE8ASwAsAFwAbgAgACAAIAAgACAAIAAgACAAXwBUAEkATQBFAFoATwBOAEUAXwBSAFUATABFAFMAXwBSAE8ATQBBAE4ASQBBACwAXABuACAAIAAgACAAIAAgACAAIABfAFQASQBNAEUAWgBPAE4ARQBfAFIAVQBMAEUAUwBfAFIAVQBTAFMASQBBACwAXABuACAAIAAgACAAIAAgACAAIABfAFQASQBNAEUAWgBPAE4ARQBfAFIAVQBMAEUAUwBfAFIAVQBTAFMASQBBAEEAUwBJAEEALABcAG4AIAAgACAAIAAgACAAIAAgAF8AVABJAE0ARQBaAE8ATgBFAF8AUgBVAEwARQBTAF8AUwBBACwAXABuACAAIAAgACAAIAAgACAAIABfAFQASQBNAEUAWgBPAE4ARQBfAFIAVQBMAEUAUwBfAFMAQQBMAFYALABcAG4AIAAgACAAIAAgACAAIAAgAF8AVABJAE0ARQBaAE8ATgBFAF8AUgBVAEwARQBTAF8AUwBBAE4ATABVAEkAUwAsAFwAbgAgACAAIAAgACAAIAAgACAAXwBUAEkATQBFAFoATwBOAEUAXwBSAFUATABFAFMAXwBTAEgAQQBOAEcALABcAG4AIAAgACAAIAAgACAAIAAgAF8AVABJAE0ARQBaAE8ATgBFAF8AUgBVAEwARQBTAF8AUwBPAFYASQBFAFQAWgBPAE4ARQAsAFwAbgAgACAAIAAgACAAIAAgACAAXwBUAEkATQBFAFoATwBOAEUAXwBSAFUATABFAFMAXwBTAFAAQQBJAE4ALABcAG4AIAAgACAAIAAgACAAIAAgAF8AVABJAE0ARQBaAE8ATgBFAF8AUgBVAEwARQBTAF8AUwBQAEEASQBOAEEARgBSAEkAQwBBACwAXABuACAAIAAgACAAIAAgACAAIABfAFQASQBNAEUAWgBPAE4ARQBfAFIAVQBMAEUAUwBfAFMAVABBAFIASwBFACwAXABuACAAIAAgACAAIAAgACAAIABfAFQASQBNAEUAWgBPAE4ARQBfAFIAVQBMAEUAUwBfAFMAVABKAE8ASABOAFMALABcAG4AIAAgACAAIAAgACAAIAAgAF8AVABJAE0ARQBaAE8ATgBFAF8AUgBVAEwARQBTAF8AUwBVAEQAQQBOACwAXABuACAAIAAgACAAIAAgACAAIABfAFQASQBNAEUAWgBPAE4ARQBfAFIAVQBMAEUAUwBfAFMAVwBJAEYAVAAsAFwAbgAgACAAIAAgACAAIAAgACAAXwBUAEkATQBFAFoATwBOAEUAXwBSAFUATABFAFMAXwBTAFcASQBTAFMALABcAG4AIAAgACAAIAAgACAAIAAgAF8AVABJAE0ARQBaAE8ATgBFAF8AUgBVAEwARQBTAF8AUwBZAFIASQBBACwAXABuACAAIAAgACAAIAAgACAAIABfAFQASQBNAEUAWgBPAE4ARQBfAFIAVQBMAEUAUwBfAFQAQQBJAFcAQQBOACwAXABuACAAIAAgACAAIAAgACAAIABfAFQASQBNAEUAWgBPAE4ARQBfAFIAVQBMAEUAUwBfAFQASABVAEwARQAsAFwAbgAgACAAIAAgACAAIAAgACAAXwBUAEkATQBFAFoATwBOAEUAXwBSAFUATABFAFMAXwBUAE8ATgBHAEEALABcAG4AIAAgACAAIAAgACAAIAAgAF8AVABJAE0ARQBaAE8ATgBFAF8AUgBVAEwARQBTAF8AVABPAFIATwBOAFQATwAsAFwAbgAgACAAIAAgACAAIAAgACAAXwBUAEkATQBFAFoATwBOAEUAXwBSAFUATABFAFMAXwBUAFIATwBMAEwALABcAG4AIAAgACAAIAAgACAAIAAgAF8AVABJAE0ARQBaAE8ATgBFAF8AUgBVAEwARQBTAF8AVABVAE4ASQBTAEkAQQAsAFwAbgAgACAAIAAgACAAIAAgACAAXwBUAEkATQBFAFoATwBOAEUAXwBSAFUATABFAFMAXwBUAFUAUgBLAEUAWQAsAFwAbgAgACAAIAAgACAAIAAgACAAXwBUAEkATQBFAFoATwBOAEUAXwBSAFUATABFAFMAXwBVAFIAVQBHAFUAQQBZACwAXABuACAAIAAgACAAIAAgACAAIABfAFQASQBNAEUAWgBPAE4ARQBfAFIAVQBMAEUAUwBfAFUAUwAsAFwAbgAgACAAIAAgACAAIAAgACAAXwBUAEkATQBFAFoATwBOAEUAXwBSAFUATABFAFMAXwBWAEEATgBDACwAXABuACAAIAAgACAAIAAgACAAIABfAFQASQBNAEUAWgBPAE4ARQBfAFIAVQBMAEUAUwBfAFYAQQBOAFUAQQBUAFUALABcAG4AIAAgACAAIAAgACAAIAAgAF8AVABJAE0ARQBaAE8ATgBFAF8AUgBVAEwARQBTAF8AVgBJAE4AQwBFAE4ATgBFAFMALABcAG4AIAAgACAAIAAgACAAIAAgAF8AVABJAE0ARQBaAE8ATgBFAF8AUgBVAEwARQBTAF8AVwBFAFUAUgAsAFwAbgAgACAAIAAgACAAIAAgACAAXwBUAEkATQBFAFoATwBOAEUAXwBSAFUATABFAFMAXwBXAEkATgBOACwAXABuACAAIAAgACAAIAAgACAAIABfAFQASQBNAEUAWgBPAE4ARQBfAFIAVQBMAEUAUwBfAFcAUwAsAFwAbgAgACAAIAAgACAAIAAgACAAXwBUAEkATQBFAFoATwBOAEUAXwBSAFUATABFAFMAXwBZAFUASwBPAE4ALABcAG4AIAAgACAAIAAgACAAIAAgAF8AVABJAE0ARQBaAE8ATgBFAF8AUgBVAEwARQBTAF8AWgBJAE8ATgBcAG4AIAAgACAAIAApAFwAbgApADsAXABuAFwAbgBfAFQAWgBfAFIAVQBMAEUAUwBfAEQAQQBUAEEAXwBCAFkAXwBOAEEATQBFACAAPQAgAEwAQQBNAEIARABBACgAVABaAFIAdQBsAGUATgBhAG0AZQAsAFwAbgAgACAAIAAgAEkARgAoAEEAUgBSAEEAWQBTAC4ASQBTAF8AQQBSAFIAQQBZACgAVABaAFIAdQBsAGUATgBhAG0AZQApACwAIAB7ACMAQwBBAEwAQwAhAH0ALABcAG4AIAAgACAAIAAgACAAIAAgAEkARgAoAEkAUwBFAFIAUgBPAFIAKABUAFoAUgB1AGwAZQBOAGEAbQBlACkALAAgAFQAWgBSAHUAbABlAE4AYQBtAGUAIAAqACAAewAxAH0ALABcAG4AIAAgACAAIAAgACAAIAAgACAAIAAgACAATABFAFQAKABcAG4AIAAgACAAIAAgACAAIAAgACAAIAAgACAAIAAgACAAIABfAEYATAAsACAATABFAEYAVAAoAFQAWgBSAHUAbABlAE4AYQBtAGUALAAgADEAKQAsAFwAbgAgACAAIAAgACAAIAAgACAAIAAgACAAIAAgACAAIAAgAF8AVABaAFIAdQBsAGUAcwAsACAASQBGACgAXwBGAEwAIAA8AD0AIABcACIATQBcACIALABcAG4AIAAgACAAIAAgACAAIAAgACAAIAAgACAAIAAgACAAIAAgACAAIAAgAEkARgAoAF8ARgBMACAAPAA9ACAAXAAiAEYAXAAiACwAXABuACAAIAAgACAAIAAgACAAIAAgACAAIAAgACAAIAAgACAAIAAgACAAIAAgACAAIAAgAFMAVwBJAFQAQwBIACgAXwBGAEwALABcAG4AIAAgACAAIAAgACAAIAAgACAAIAAgACAAIAAgACAAIAAgACAAIAAgACAAIAAgACAAIAAgACAAIABcACIAQQBcACIALAAgAF8AVABaAF8AUgBVAEwARQBTAF8AQQAoAFQAWgBSAHUAbABlAE4AYQBtAGUAKQAsAFwAbgAgACAAIAAgACAAIAAgACAAIAAgACAAIAAgACAAIAAgACAAIAAgACAAIAAgACAAIAAgACAAIAAgAFwAIgBCAFwAIgAsACAAXwBUAFoAXwBSAFUATABFAFMAXwBCACgAVABaAFIAdQBsAGUATgBhAG0AZQApACwAXABuACAAIAAgACAAIAAgACAAIAAgACAAIAAgACAAIAAgACAAIAAgACAAIAAgACAAIAAgACAAIAAgACAAXAAiAEMAXAAiACwAIABfAFQAWgBfAFIAVQBMAEUAUwBfAEMAKABUAFoAUgB1AGwAZQBOAGEAbQBlACkALABcAG4AIAAgACAAIAAgACAAIAAgACAAIAAgACAAIAAgACAAIAAgACAAIAAgACAAIAAgACAAIAAgACAAIABcACIARABcACIALAAgAF8AVABaAF8AUgBVAEwARQBTAF8ARAAoAFQAWgBSAHUAbABlAE4AYQBtAGUAKQAsAFwAbgAgACAAIAAgACAAIAAgACAAIAAgACAAIAAgACAAIAAgACAAIAAgACAAIAAgACAAIAAgACAAIAAgAFwAIgBFAFwAIgAsACAAXwBUAFoAXwBSAFUATABFAFMAXwBFACgAVABaAFIAdQBsAGUATgBhAG0AZQApACwAXABuACAAIAAgACAAIAAgACAAIAAgACAAIAAgACAAIAAgACAAIAAgACAAIAAgACAAIAAgACAAIAAgACAAXAAiAEYAXAAiACwAIABfAFQAWgBfAFIAVQBMAEUAUwBfAEYAKABUAFoAUgB1AGwAZQBOAGEAbQBlACkALABcAG4AIAAgACAAIAAgACAAIAAgACAAIAAgACAAIAAgACAAIAAgACAAIAAgACAAIAAgACAAIAAgACAAIAB7ACMATgAvAEEAfQBcAG4AIAAgACAAIAAgACAAIAAgACAAIAAgACAAIAAgACAAIAAgACAAIAAgACAAIAAgACAAKQAsAFwAbgAgACAAIAAgACAAIAAgACAAIAAgACAAIAAgACAAIAAgACAAIAAgACAAIAAgACAAIABTAFcASQBUAEMASAAoAF8ARgBMACwAXABuACAAIAAgACAAIAAgACAAIAAgACAAIAAgACAAIAAgACAAIAAgACAAIAAgACAAIAAgACAAIAAgACAAXAAiAEcAXAAiACwAIABfAFQAWgBfAFIAVQBMAEUAUwBfAEcAKABUAFoAUgB1AGwAZQBOAGEAbQBlACkALABcAG4AIAAgACAAIAAgACAAIAAgACAAIAAgACAAIAAgACAAIAAgACAAIAAgACAAIAAgACAAIAAgACAAIABcACIASABcACIALAAgAF8AVABaAF8AUgBVAEwARQBTAF8ASAAoAFQAWgBSAHUAbABlAE4AYQBtAGUAKQAsAFwAbgAgACAAIAAgACAAIAAgACAAIAAgACAAIAAgACAAIAAgACAAIAAgACAAIAAgACAAIAAgACAAIAAgAFwAIgBJAFwAIgAsACAAXwBUAFoAXwBSAFUATABFAFMAXwBJACgAVABaAFIAdQBsAGUATgBhAG0AZQApACwAXABuACAAIAAgACAAIAAgACAAIAAgACAAIAAgACAAIAAgACAAIAAgACAAIAAgACAAIAAgACAAIAAgACAAXAAiAEoAXAAiACwAIABfAFQAWgBfAFIAVQBMAEUAUwBfAEoAKABUAFoAUgB1AGwAZQBOAGEAbQBlACkALABcAG4AIAAgACAAIAAgACAAIAAgACAAIAAgACAAIAAgACAAIAAgACAAIAAgACAAIAAgACAAIAAgACAAIABcACIASwBcACIALAAgAF8AVABaAF8AUgBVAEwARQBTAF8ASwAoAFQAWgBSAHUAbABlAE4AYQBtAGUAKQAsAFwAbgAgACAAIAAgACAAIAAgACAAIAAgACAAIAAgACAAIAAgACAAIAAgACAAIAAgACAAIAAgACAAIAAgAFwAIgBMAFwAIgAsACAAXwBUAFoAXwBSAFUATABFAFMAXwBMACgAVABaAFIAdQBsAGUATgBhAG0AZQApACwAXABuACAAIAAgACAAIAAgACAAIAAgACAAIAAgACAAIAAgACAAIAAgACAAIAAgACAAIAAgACAAIAAgACAAXAAiAE0AXAAiACwAIABfAFQAWgBfAFIAVQBMAEUAUwBfAE0AKABUAFoAUgB1AGwAZQBOAGEAbQBlACkALABcAG4AIAAgACAAIAAgACAAIAAgACAAIAAgACAAIAAgACAAIAAgACAAIAAgACAAIAAgACAAIAAgACAAIAB7ACMATgAvAEEAfQBcAG4AIAAgACAAIAAgACAAIAAgACAAIAAgACAAIAAgACAAIAAgACAAIAAgACAAIAAgACAAKQBcAG4AIAAgACAAIAAgACAAIAAgACAAIAAgACAAIAAgACAAIAAgACAAIAAgACkALABcAG4AIAAgACAAIAAgACAAIAAgACAAIAAgACAAIAAgACAAIAAgACAAIAAgAEkARgAoAF8ARgBMACAAPAA9ACAAXAAiAFMAXAAiACwAXABuACAAIAAgACAAIAAgACAAIAAgACAAIAAgACAAIAAgACAAIAAgACAAIAAgACAAIAAgAFMAVwBJAFQAQwBIACgAXwBGAEwALABcAG4AIAAgACAAIAAgACAAIAAgACAAIAAgACAAIAAgACAAIAAgACAAIAAgACAAIAAgACAAIAAgACAAIABcACIATgBcACIALAAgAF8AVABaAF8AUgBVAEwARQBTAF8ATgAoAFQAWgBSAHUAbABlAE4AYQBtAGUAKQAsAFwAbgAgACAAIAAgACAAIAAgACAAIAAgACAAIAAgACAAIAAgACAAIAAgACAAIAAgACAAIAAgACAAIAAgAFwAIgBQAFwAIgAsACAAXwBUAFoAXwBSAFUATABFAFMAXwBQACgAVABaAFIAdQBsAGUATgBhAG0AZQApACwAXABuACAAIAAgACAAIAAgACAAIAAgACAAIAAgACAAIAAgACAAIAAgACAAIAAgACAAIAAgACAAIAAgACAAXAAiAFIAXAAiACwAIABfAFQAWgBfAFIAVQBMAEUAUwBfAFIAKABUAFoAUgB1AGwAZQBOAGEAbQBlACkALABcAG4AIAAgACAAIAAgACAAIAAgACAAIAAgACAAIAAgACAAIAAgACAAIAAgACAAIAAgACAAIAAgACAAIABcACIAUwBcACIALAAgAF8AVABaAF8AUgBVAEwARQBTAF8AUwAoAFQAWgBSAHUAbABlAE4AYQBtAGUAKQAsAFwAbgAgACAAIAAgACAAIAAgACAAIAAgACAAIAAgACAAIAAgACAAIAAgACAAIAAgACAAIAAgACAAIAAgAHsAIwBOAC8AQQB9AFwAbgAgACAAIAAgACAAIAAgACAAIAAgACAAIAAgACAAIAAgACAAIAAgACAAIAAgACAAIAApACwAXABuACAAIAAgACAAIAAgACAAIAAgACAAIAAgACAAIAAgACAAIAAgACAAIAAgACAAIAAgAFMAVwBJAFQAQwBIACgAXwBGAEwALABcAG4AIAAgACAAIAAgACAAIAAgACAAIAAgACAAIAAgACAAIAAgACAAIAAgACAAIAAgACAAIAAgACAAIABcACIAVABcACIALAAgAF8AVABaAF8AUgBVAEwARQBTAF8AVAAoAFQAWgBSAHUAbABlAE4AYQBtAGUAKQAsAFwAbgAgACAAIAAgACAAIAAgACAAIAAgACAAIAAgACAAIAAgACAAIAAgACAAIAAgACAAIAAgACAAIAAgAFwAIgBVAFwAIgAsACAAXwBUAFoAXwBSAFUATABFAFMAXwBVACgAVABaAFIAdQBsAGUATgBhAG0AZQApACwAXABuACAAIAAgACAAIAAgACAAIAAgACAAIAAgACAAIAAgACAAIAAgACAAIAAgACAAIAAgACAAIAAgACAAXAAiAFYAXAAiACwAIABfAFQAWgBfAFIAVQBMAEUAUwBfAFYAKABUAFoAUgB1AGwAZQBOAGEAbQBlACkALABcAG4AIAAgACAAIAAgACAAIAAgACAAIAAgACAAIAAgACAAIAAgACAAIAAgACAAIAAgACAAIAAgACAAIABcACIAVwBcACIALAAgAF8AVABaAF8AUgBVAEwARQBTAF8AVwAoAFQAWgBSAHUAbABlAE4AYQBtAGUAKQAsAFwAbgAgACAAIAAgACAAIAAgACAAIAAgACAAIAAgACAAIAAgACAAIAAgACAAIAAgACAAIAAgACAAIAAgAFwAIgBZAFwAIgAsACAAXwBUAFoAXwBSAFUATABFAFMAXwBZACgAVABaAFIAdQBsAGUATgBhAG0AZQApACwAXABuACAAIAAgACAAIAAgACAAIAAgACAAIAAgACAAIAAgACAAIAAgACAAIAAgACAAIAAgACAAIAAgACAAXAAiAFoAXAAiACwAIABfAFQAWgBfAFIAVQBMAEUAUwBfAFoAKABUAFoAUgB1AGwAZQBOAGEAbQBlACkALABcAG4AIAAgACAAIAAgACAAIAAgACAAIAAgACAAIAAgACAAIAAgACAAIAAgACAAIAAgACAAIAAgACAAIAB7ACMATgAvAEEAfQBcAG4AIAAgACAAIAAgACAAIAAgACAAIAAgACAAIAAgACAAIAAgACAAIAAgACAAIAAgACAAKQBcAG4AIAAgACAAIAAgACAAIAAgACAAIAAgACAAIAAgACAAIAAgACAAIAAgACkAXABuACAAIAAgACAAIAAgACAAIAAgACAAIAAgACAAIAAgACAAKQAsAFwAbgBcAG4AIAAgACAAIAAgACAAIAAgACAAIAAgACAAIAAgACAAIABGAEkATABUAEUAUgAoAF8AVABaAFIAdQBsAGUAcwAsACAATgBPAFQAKABJAFMATgBBACgAQwBIAE8ATwBTAEUAQwBPAEwAUwAoAF8AVABaAFIAdQBsAGUAcwAsACAAMQApACkAKQAsACAAewAjAE4ALwBBAH0AKQBcAG4AIAAgACAAIAAgACAAIAAgACAAIAAgACAAKQBcAG4AIAAgACAAIAAgACAAIAAgACkAXABuACAAIAAgACAAKQBcAG4AKQA7AFwAbgBcAG4AXwBUAFoAXwBSAFUATABFAFMAXwBBACAAPQAgAEwAQQBNAEIARABBACgAVABaAFIAdQBsAGUATgBhAG0AZQAsAFwAbgAgACAAIAAgAFMAVwBJAFQAQwBIACgAVABaAFIAdQBsAGUATgBhAG0AZQAsAFwAbgAgACAAIAAgACAAIAAgACAAXAAiAEEAbABiAGEAbgBpAGEAXAAiACwAIABfAFQASQBNAEUAWgBPAE4ARQBfAFIAVQBMAEUAUwBfAEEATABCAEEATgBJAEEALABcAG4AIAAgACAAIAAgACAAIAAgAFwAIgBBAGwAZwBlAHIAaQBhAFwAIgAsACAAXwBUAEkATQBFAFoATwBOAEUAXwBSAFUATABFAFMAXwBBAEwARwBFAFIASQBBACwAXABuACAAIAAgACAAIAAgACAAIABcACIAQQBOAFwAIgAsACAAXwBUAEkATQBFAFoATwBOAEUAXwBSAFUATABFAFMAXwBBAE4ALABcAG4AIAAgACAAIAAgACAAIAAgAFwAIgBBAFEAXAAiACwAIABfAFQASQBNAEUAWgBPAE4ARQBfAFIAVQBMAEUAUwBfAEEAUQAsAFwAbgAgACAAIAAgACAAIAAgACAAXAAiAEEAcgBnAFwAIgAsACAAXwBUAEkATQBFAFoATwBOAEUAXwBSAFUATABFAFMAXwBBAFIARwAsAFwAbgAgACAAIAAgACAAIAAgACAAXAAiAEEAcgBtAGUAbgBpAGEAXAAiACwAIABfAFQASQBNAEUAWgBPAE4ARQBfAFIAVQBMAEUAUwBfAEEAUgBNAEUATgBJAEEALABcAG4AIAAgACAAIAAgACAAIAAgAFwAIgBBAFMAXAAiACwAIABfAFQASQBNAEUAWgBPAE4ARQBfAFIAVQBMAEUAUwBfAEEAUwAsAFwAbgAgACAAIAAgACAAIAAgACAAXAAiAEEAVABcACIALAAgAF8AVABJAE0ARQBaAE8ATgBFAF8AUgBVAEwARQBTAF8AQQBUACwAXABuACAAIAAgACAAIAAgACAAIABcACIAQQB1AHMAXAAiACwAIABfAFQASQBNAEUAWgBPAE4ARQBfAFIAVQBMAEUAUwBfAEEAVQBTACwAXABuACAAIAAgACAAIAAgACAAIABcACIAQQB1AHMAdAByAGkAYQBcACIALAAgAF8AVABJAE0ARQBaAE8ATgBFAF8AUgBVAEwARQBTAF8AQQBVAFMAVABSAEkAQQAsAFwAbgAgACAAIAAgACAAIAAgACAAXAAiAEEAVgBcACIALAAgAF8AVABJAE0ARQBaAE8ATgBFAF8AUgBVAEwARQBTAF8AQQBWACwAXABuACAAIAAgACAAIAAgACAAIABcACIAQQBXAFwAIgAsACAAXwBUAEkATQBFAFoATwBOAEUAXwBSAFUATABFAFMAXwBBAFcALABcAG4AIAAgACAAIAAgACAAIAAgAFwAIgBBAHoAZQByAFwAIgAsACAAXwBUAEkATQBFAFoATwBOAEUAXwBSAFUATABFAFMAXwBBAFoARQBSACwAXABuACAAIAAgACAAIAAgACAAIAB7ACMATgAvAEEAfQBcAG4AIAAgACAAIAApAFwAbgApADsAXABuAFwAbgBfAFQAWgBfAFIAVQBMAEUAUwBfAEIAIAA9ACAATABBAE0AQgBEAEEAKABUAFoAUgB1AGwAZQBOAGEAbQBlACwAXABuACAAIAAgACAAUwBXAEkAVABDAEgAKABUAFoAUgB1AGwAZQBOAGEAbQBlACwAXABuACAAIAAgACAAIAAgACAAIABcACIAQgBhAHIAYgBcACIALAAgAF8AVABJAE0ARQBaAE8ATgBFAF8AUgBVAEwARQBTAF8AQgBBAFIAQgAsAFwAbgAgACAAIAAgACAAIAAgACAAXAAiAEIAZQBsAGcAaQB1AG0AXAAiACwAIABfAFQASQBNAEUAWgBPAE4ARQBfAFIAVQBMAEUAUwBfAEIARQBMAEcASQBVAE0ALABcAG4AIAAgACAAIAAgACAAIAAgAFwAIgBCAGUAbABpAHoAZQBcACIALAAgAF8AVABJAE0ARQBaAE8ATgBFAF8AUgBVAEwARQBTAF8AQgBFAEwASQBaAEUALABcAG4AIAAgACAAIAAgACAAIAAgAFwAIgBCAGUAcgBtAHUAZABhAFwAIgAsACAAXwBUAEkATQBFAFoATwBOAEUAXwBSAFUATABFAFMAXwBCAEUAUgBNAFUARABBACwAXABuACAAIAAgACAAIAAgACAAIABcACIAQgByAGEAegBpAGwAXAAiACwAIABfAFQASQBNAEUAWgBPAE4ARQBfAFIAVQBMAEUAUwBfAEIAUgBBAFoASQBMACwAXABuACAAIAAgACAAIAAgACAAIABcACIAQgB1AGwAZwBcACIALAAgAF8AVABJAE0ARQBaAE8ATgBFAF8AUgBVAEwARQBTAF8AQgBVAEwARwAsAFwAbgAgACAAIAAgACAAIAAgACAAewAjAE4ALwBBAH0AXABuACAAIAAgACAAKQBcAG4AKQA7AFwAbgBcAG4AXwBUAFoAXwBSAFUATABFAFMAXwBDACAAPQAgAEwAQQBNAEIARABBACgAVABaAFIAdQBsAGUATgBhAG0AZQAsAFwAbgAgACAAIAAgAFMAVwBJAFQAQwBIACgAVABaAFIAdQBsAGUATgBhAG0AZQAsAFwAbgAgACAAIAAgACAAIAAgACAAXAAiAEMAQQBcACIALAAgAF8AVABJAE0ARQBaAE8ATgBFAF8AUgBVAEwARQBTAF8AQwBBACwAXABuACAAIAAgACAAIAAgACAAIABcACIAQwBhAG4AYQBkAGEAXAAiACwAIABfAFQASQBNAEUAWgBPAE4ARQBfAFIAVQBMAEUAUwBfAEMAQQBOAEEARABBACwAXABuACAAIAAgACAAIAAgACAAIABcACIAQwAtAEUAdQByAFwAIgAsACAAXwBUAEkATQBFAFoATwBOAEUAXwBSAFUATABFAFMAXwBDAEUAVQBSACwAXABuACAAIAAgACAAIAAgACAAIABcACIAQwBoAGEAdABoAGEAbQBcACIALAAgAF8AVABJAE0ARQBaAE8ATgBFAF8AUgBVAEwARQBTAF8AQwBIAEEAVABIAEEATQAsAFwAbgAgACAAIAAgACAAIAAgACAAXAAiAEMAaABpAGMAYQBnAG8AXAAiACwAIABfAFQASQBNAEUAWgBPAE4ARQBfAFIAVQBMAEUAUwBfAEMASABJAEMAQQBHAE8ALABcAG4AIAAgACAAIAAgACAAIAAgAFwAIgBDAGgAaQBsAGUAXAAiACwAIABfAFQASQBNAEUAWgBPAE4ARQBfAFIAVQBMAEUAUwBfAEMASABJAEwARQAsAFwAbgAgACAAIAAgACAAIAAgACAAXAAiAEMATwBcACIALAAgAF8AVABJAE0ARQBaAE8ATgBFAF8AUgBVAEwARQBTAF8AQwBPACwAXABuACAAIAAgACAAIAAgACAAIABcACIAQwBvAG8AawBcACIALAAgAF8AVABJAE0ARQBaAE8ATgBFAF8AUgBVAEwARQBTAF8AQwBPAE8ASwAsAFwAbgAgACAAIAAgACAAIAAgACAAXAAiAEMAUgBcACIALAAgAF8AVABJAE0ARQBaAE8ATgBFAF8AUgBVAEwARQBTAF8AQwBSACwAXABuACAAIAAgACAAIAAgACAAIABcACIAQwB1AGIAYQBcACIALAAgAF8AVABJAE0ARQBaAE8ATgBFAF8AUgBVAEwARQBTAF8AQwBVAEIAQQAsAFwAbgAgACAAIAAgACAAIAAgACAAXAAiAEMAeQBwAHIAdQBzAFwAIgAsACAAXwBUAEkATQBFAFoATwBOAEUAXwBSAFUATABFAFMAXwBDAFkAUABSAFUAUwAsAFwAbgAgACAAIAAgACAAIAAgACAAXAAiAEMAegBlAGMAaABcACIALAAgAF8AVABJAE0ARQBaAE8ATgBFAF8AUgBVAEwARQBTAF8AQwBaAEUAQwBIACwAXABuACAAIAAgACAAIAAgACAAIAB7ACMATgAvAEEAfQBcAG4AIAAgACAAIAApAFwAbgApADsAXABuAFwAbgBfAFQAWgBfAFIAVQBMAEUAUwBfAEQAIAA9ACAATABBAE0AQgBEAEEAKABUAFoAUgB1AGwAZQBOAGEAbQBlACwAXABuACAAIAAgACAAUwBXAEkAVABDAEgAKABUAFoAUgB1AGwAZQBOAGEAbQBlACwAXABuACAAIAAgACAAIAAgACAAIABcACIARABlAG4AdgBlAHIAXAAiACwAIABfAFQASQBNAEUAWgBPAE4ARQBfAFIAVQBMAEUAUwBfAEQARQBOAFYARQBSACwAXABuACAAIAAgACAAIAAgACAAIABcACIARABlAHQAcgBvAGkAdABcACIALAAgAF8AVABJAE0ARQBaAE8ATgBFAF8AUgBVAEwARQBTAF8ARABFAFQAUgBPAEkAVAAsAFwAbgAgACAAIAAgACAAIAAgACAAXAAiAEQAaABhAGsAYQBcACIALAAgAF8AVABJAE0ARQBaAE8ATgBFAF8AUgBVAEwARQBTAF8ARABIAEEASwBBACwAXABuACAAIAAgACAAIAAgACAAIABcACIARABSAFwAIgAsACAAXwBUAEkATQBFAFoATwBOAEUAXwBSAFUATABFAFMAXwBEAFIALABcAG4AIAAgACAAIAAgACAAIAAgAHsAIwBOAC8AQQB9AFwAbgAgACAAIAAgACkAXABuACkAOwBcAG4AXABuAF8AVABaAF8AUgBVAEwARQBTAF8ARQAgAD0AIABMAEEATQBCAEQAQQAoAFQAWgBSAHUAbABlAE4AYQBtAGUALABcAG4AIAAgACAAIABTAFcASQBUAEMASAAoAFQAWgBSAHUAbABlAE4AYQBtAGUALABcAG4AIAAgACAAIAAgACAAIAAgAFwAIgBFAGMAdQBhAGQAbwByAFwAIgAsACAAXwBUAEkATQBFAFoATwBOAEUAXwBSAFUATABFAFMAXwBFAEMAVQBBAEQATwBSACwAXABuACAAIAAgACAAIAAgACAAIABcACIARQBkAG0AXAAiACwAIABfAFQASQBNAEUAWgBPAE4ARQBfAFIAVQBMAEUAUwBfAEUARABNACwAXABuACAAIAAgACAAIAAgACAAIABcACIARQAtAEUAdQByAFwAIgAsACAAXwBUAEkATQBFAFoATwBOAEUAXwBSAFUATABFAFMAXwBFAEUAVQBSACwAXABuACAAIAAgACAAIAAgACAAIABcACIARQAtAEUAdQByAEEAcwBpAGEAXAAiACwAIABfAFQASQBNAEUAWgBPAE4ARQBfAFIAVQBMAEUAUwBfAEUARQBVAFIAQQBTAEkAQQAsAFwAbgAgACAAIAAgACAAIAAgACAAXAAiAEUAZwB5AHAAdABcACIALAAgAF8AVABJAE0ARQBaAE8ATgBFAF8AUgBVAEwARQBTAF8ARQBHAFkAUABUACwAXABuACAAIAAgACAAIAAgACAAIABcACIARQBnAHkAcAB0AEEAcwBpAGEAXAAiACwAIABfAFQASQBNAEUAWgBPAE4ARQBfAFIAVQBMAEUAUwBfAEUARwBZAFAAVABBAFMASQBBACwAXABuACAAIAAgACAAIAAgACAAIABcACIARQBpAHIAZQBcACIALAAgAF8AVABJAE0ARQBaAE8ATgBFAF8AUgBVAEwARQBTAF8ARQBJAFIARQAsAFwAbgAgACAAIAAgACAAIAAgACAAXAAiAEUAVQBcACIALAAgAF8AVABJAE0ARQBaAE8ATgBFAF8AUgBVAEwARQBTAF8ARQBVACwAXABuACAAIAAgACAAIAAgACAAIABcACIARQBVAEEAcwBpAGEAXAAiACwAIABfAFQASQBNAEUAWgBPAE4ARQBfAFIAVQBMAEUAUwBfAEUAVQBBAFMASQBBACwAXABuACAAIAAgACAAIAAgACAAIAB7ACMATgAvAEEAfQBcAG4AIAAgACAAIAApAFwAbgApADsAXABuAFwAbgBfAFQAWgBfAFIAVQBMAEUAUwBfAEYAIAA9ACAATABBAE0AQgBEAEEAKABUAFoAUgB1AGwAZQBOAGEAbQBlACwAXABuACAAIAAgACAAUwBXAEkAVABDAEgAKABUAFoAUgB1AGwAZQBOAGEAbQBlACwAXABuACAAIAAgACAAIAAgACAAIABcACIARgBhAGwAawBcACIALAAgAF8AVABJAE0ARQBaAE8ATgBFAF8AUgBVAEwARQBTAF8ARgBBAEwASwAsAFwAbgAgACAAIAAgACAAIAAgACAAXAAiAEYAaQBqAGkAXAAiACwAIABfAFQASQBNAEUAWgBPAE4ARQBfAFIAVQBMAEUAUwBfAEYASQBKAEkALABcAG4AIAAgACAAIAAgACAAIAAgAFwAIgBGAGkAbgBsAGEAbgBkAFwAIgAsACAAXwBUAEkATQBFAFoATwBOAEUAXwBSAFUATABFAFMAXwBGAEkATgBMAEEATgBEACwAXABuACAAIAAgACAAIAAgACAAIABcACIARgByAGEAbgBjAGUAXAAiACwAIABfAFQASQBNAEUAWgBPAE4ARQBfAFIAVQBMAEUAUwBfAEYAUgBBAE4AQwBFACwAXABuACAAIAAgACAAIAAgACAAIAB7ACMATgAvAEEAfQBcAG4AIAAgACAAIAApAFwAbgApADsAXABuAFwAbgBfAFQAWgBfAFIAVQBMAEUAUwBfAEcAIAA9ACAATABBAE0AQgBEAEEAKABUAFoAUgB1AGwAZQBOAGEAbQBlACwAXABuACAAIAAgACAAUwBXAEkAVABDAEgAKABUAFoAUgB1AGwAZQBOAGEAbQBlACwAXABuACAAIAAgACAAIAAgACAAIABcACIARwBCAC0ARQBpAHIAZQBcACIALAAgAF8AVABJAE0ARQBaAE8ATgBFAF8AUgBVAEwARQBTAF8ARwBCAEUASQBSAEUALABcAG4AIAAgACAAIAAgACAAIAAgAFwAIgBHAGUAcgBtAGEAbgB5AFwAIgAsACAAXwBUAEkATQBFAFoATwBOAEUAXwBSAFUATABFAFMAXwBHAEUAUgBNAEEATgBZACwAXABuACAAIAAgACAAIAAgACAAIABcACIARwByAGUAZQBjAGUAXAAiACwAIABfAFQASQBNAEUAWgBPAE4ARQBfAFIAVQBMAEUAUwBfAEcAUgBFAEUAQwBFACwAXABuACAAIAAgACAAIAAgACAAIABcACIARwB1AGEAbQBcACIALAAgAF8AVABJAE0ARQBaAE8ATgBFAF8AUgBVAEwARQBTAF8ARwBVAEEATQAsAFwAbgAgACAAIAAgACAAIAAgACAAXAAiAEcAdQBhAHQAXAAiACwAIABfAFQASQBNAEUAWgBPAE4ARQBfAFIAVQBMAEUAUwBfAEcAVQBBAFQALABcAG4AIAAgACAAIAAgACAAIAAgAHsAIwBOAC8AQQB9AFwAbgAgACAAIAAgACkAXABuACkAOwBcAG4AXABuAF8AVABaAF8AUgBVAEwARQBTAF8ASAAgAD0AIABMAEEATQBCAEQAQQAoAFQAWgBSAHUAbABlAE4AYQBtAGUALABcAG4AIAAgACAAIABTAFcASQBUAEMASAAoAFQAWgBSAHUAbABlAE4AYQBtAGUALABcAG4AIAAgACAAIAAgACAAIAAgAFwAIgBIAGEAaQB0AGkAXAAiACwAIABfAFQASQBNAEUAWgBPAE4ARQBfAFIAVQBMAEUAUwBfAEgAQQBJAFQASQAsAFwAbgAgACAAIAAgACAAIAAgACAAXAAiAEgAYQBsAGkAZgBhAHgAXAAiACwAIABfAFQASQBNAEUAWgBPAE4ARQBfAFIAVQBMAEUAUwBfAEgAQQBMAEkARgBBAFgALABcAG4AIAAgACAAIAAgACAAIAAgAFwAIgBIAEsAXAAiACwAIABfAFQASQBNAEUAWgBPAE4ARQBfAFIAVQBMAEUAUwBfAEgASwAsAFwAbgAgACAAIAAgACAAIAAgACAAXAAiAEgAbwBsAGkAZABhAHkAXAAiACwAIABfAFQASQBNAEUAWgBPAE4ARQBfAFIAVQBMAEUAUwBfAEgATwBMAEkARABBAFkALABcAG4AIAAgACAAIAAgACAAIAAgAFwAIgBIAG8AbgBkAFwAIgAsACAAXwBUAEkATQBFAFoATwBOAEUAXwBSAFUATABFAFMAXwBIAE8ATgBEACwAXABuACAAIAAgACAAIAAgACAAIABcACIASAB1AG4AZwBhAHIAeQBcACIALAAgAF8AVABJAE0ARQBaAE8ATgBFAF8AUgBVAEwARQBTAF8ASABVAE4ARwBBAFIAWQAsAFwAbgAgACAAIAAgACAAIAAgACAAewAjAE4ALwBBAH0AXABuACAAIAAgACAAKQBcAG4AKQA7AFwAbgAgACAAIAAgACAAIAAgACAAIAAgACAAIAAgACAAIAAgACAAIAAgACAAIAAgACAAIAAgACAAIAAgAFwAbgBfAFQAWgBfAFIAVQBMAEUAUwBfAEkAIAA9ACAATABBAE0AQgBEAEEAKABUAFoAUgB1AGwAZQBOAGEAbQBlACwAXABuACAAIAAgACAAUwBXAEkAVABDAEgAKABUAFoAUgB1AGwAZQBOAGEAbQBlACwAXABuACAAIAAgACAAIAAgACAAIABcACIASQBuAGQAaQBhAG4AYQBwAG8AbABpAHMAXAAiACwAIABfAFQASQBNAEUAWgBPAE4ARQBfAFIAVQBMAEUAUwBfAEkATgBEAEkAQQBOAEEAUABPAEwASQBTACwAXABuACAAIAAgACAAIAAgACAAIABcACIASQByAGEAbgBcACIALAAgAF8AVABJAE0ARQBaAE8ATgBFAF8AUgBVAEwARQBTAF8ASQBSAEEATgAsAFwAbgAgACAAIAAgACAAIAAgACAAXAAiAEkAcgBhAHEAXAAiACwAIABfAFQASQBNAEUAWgBPAE4ARQBfAFIAVQBMAEUAUwBfAEkAUgBBAFEALABcAG4AIAAgACAAIAAgACAAIAAgAFwAIgBJAHQAYQBsAHkAXAAiACwAIABfAFQASQBNAEUAWgBPAE4ARQBfAFIAVQBMAEUAUwBfAEkAVABBAEwAWQAsAFwAbgAgACAAIAAgACAAIAAgACAAewAjAE4ALwBBAH0AXABuACAAIAAgACAAKQBcAG4AKQA7AFwAbgBcAG4AXwBUAFoAXwBSAFUATABFAFMAXwBKACAAPQAgAEwAQQBNAEIARABBACgAVABaAFIAdQBsAGUATgBhAG0AZQAsAFwAbgAgACAAIAAgAFMAVwBJAFQAQwBIACgAVABaAFIAdQBsAGUATgBhAG0AZQAsAFwAbgAgACAAIAAgACAAIAAgACAAXAAiAEoAYQBwAGEAbgBcACIALAAgAF8AVABJAE0ARQBaAE8ATgBFAF8AUgBVAEwARQBTAF8ASgBBAFAAQQBOACwAXABuACAAIAAgACAAIAAgACAAIABcACIASgBvAHIAZABhAG4AXAAiACwAIABfAFQASQBNAEUAWgBPAE4ARQBfAFIAVQBMAEUAUwBfAEoATwBSAEQAQQBOACwAXABuACAAIAAgACAAIAAgACAAIAB7ACMATgAvAEEAfQBcAG4AIAAgACAAIAApAFwAbgApADsAXABuAFwAbgBcAG4AXwBUAFoAXwBSAFUATABFAFMAXwBLACAAPQAgAEwAQQBNAEIARABBACgAVABaAFIAdQBsAGUATgBhAG0AZQAsAFwAbgAgACAAIAAgAFMAVwBJAFQAQwBIACgAVABaAFIAdQBsAGUATgBhAG0AZQAsAFwAbgAgACAAIAAgACAAIAAgACAAXAAiAEsAeQByAGcAeQB6AFwAIgAsACAAXwBUAEkATQBFAFoATwBOAEUAXwBSAFUATABFAFMAXwBLAFkAUgBHAFkAWgAsAFwAbgAgACAAIAAgACAAIAAgACAAewAjAE4ALwBBAH0AXABuACAAIAAgACAAKQBcAG4AKQA7AFwAbgBcAG4AXwBUAFoAXwBSAFUATABFAFMAXwBMACAAPQAgAEwAQQBNAEIARABBACgAVABaAFIAdQBsAGUATgBhAG0AZQAsAFwAbgAgACAAIAAgAFMAVwBJAFQAQwBIACgAVABaAFIAdQBsAGUATgBhAG0AZQAsAFwAbgAgACAAIAAgACAAIAAgACAAXAAiAEwAYQB0AHYAaQBhAFwAIgAsACAAXwBUAEkATQBFAFoATwBOAEUAXwBSAFUATABFAFMAXwBMAEEAVABWAEkAQQAsAFwAbgAgACAAIAAgACAAIAAgACAAXAAiAEwAZQBiAGEAbgBvAG4AXAAiACwAIABfAFQASQBNAEUAWgBPAE4ARQBfAFIAVQBMAEUAUwBfAEwARQBCAEEATgBPAE4ALABcAG4AIAAgACAAIAAgACAAIAAgAFwAIgBMAEgAXAAiACwAIABfAFQASQBNAEUAWgBPAE4ARQBfAFIAVQBMAEUAUwBfAEwASAAsAFwAbgAgACAAIAAgACAAIAAgACAAXAAiAEwAaQBiAHkAYQBcACIALAAgAF8AVABJAE0ARQBaAE8ATgBFAF8AUgBVAEwARQBTAF8ATABJAEIAWQBBACwAXABuACAAIAAgACAAIAAgACAAIABcACIATABvAHUAaQBzAHYAaQBsAGwAZQBcACIALAAgAF8AVABJAE0ARQBaAE8ATgBFAF8AUgBVAEwARQBTAF8ATABPAFUASQBTAFYASQBMAEwARQAsAFwAbgAgACAAIAAgACAAIAAgACAAewAjAE4ALwBBAH0AXABuACAAIAAgACAAKQBcAG4AKQA7AFwAbgBcAG4AXwBUAFoAXwBSAFUATABFAFMAXwBNACAAPQAgAEwAQQBNAEIARABBACgAVABaAFIAdQBsAGUATgBhAG0AZQAsAFwAbgAgACAAIAAgAFMAVwBJAFQAQwBIACgAVABaAFIAdQBsAGUATgBhAG0AZQAsAFwAbgAgACAAIAAgACAAIAAgACAAXAAiAE0AYQBjAGEAdQBcACIALAAgAF8AVABJAE0ARQBaAE8ATgBFAF8AUgBVAEwARQBTAF8ATQBBAEMAQQBVACwAXABuACAAIAAgACAAIAAgACAAIABcACIATQBhAGwAdABhAFwAIgAsACAAXwBUAEkATQBFAFoATwBOAEUAXwBSAFUATABFAFMAXwBNAEEATABUAEEALABcAG4AIAAgACAAIAAgACAAIAAgAFwAIgBNAGEAcgBlAG4AZwBvAFwAIgAsACAAXwBUAEkATQBFAFoATwBOAEUAXwBSAFUATABFAFMAXwBNAEEAUgBFAE4ARwBPACwAXABuACAAIAAgACAAIAAgACAAIABcACIATQBhAHUAcgBpAHQAaQB1AHMAXAAiACwAIABfAFQASQBNAEUAWgBPAE4ARQBfAFIAVQBMAEUAUwBfAE0AQQBVAFIASQBUAEkAVQBTACwAXABuACAAIAAgACAAIAAgACAAIABcACIATQBlAG4AbwBtAGkAbgBlAGUAXAAiACwAIABfAFQASQBNAEUAWgBPAE4ARQBfAFIAVQBMAEUAUwBfAE0ARQBOAE8ATQBJAE4ARQBFACwAXABuACAAIAAgACAAIAAgACAAIABcACIATQBlAHgAaQBjAG8AXAAiACwAIABfAFQASQBNAEUAWgBPAE4ARQBfAFIAVQBMAEUAUwBfAE0ARQBYAEkAQwBPACwAXABuACAAIAAgACAAIAAgACAAIABcACIATQBvAGwAZABvAHYAYQBcACIALAAgAF8AVABJAE0ARQBaAE8ATgBFAF8AUgBVAEwARQBTAF8ATQBPAEwARABPAFYAQQAsAFwAbgAgACAAIAAgACAAIAAgACAAXAAiAE0AbwBuAGMAdABvAG4AXAAiACwAIABfAFQASQBNAEUAWgBPAE4ARQBfAFIAVQBMAEUAUwBfAE0ATwBOAEMAVABPAE4ALABcAG4AIAAgACAAIAAgACAAIAAgAFwAIgBNAG8AbgBnAG8AbABcACIALAAgAF8AVABJAE0ARQBaAE8ATgBFAF8AUgBVAEwARQBTAF8ATQBPAE4ARwBPAEwALABcAG4AIAAgACAAIAAgACAAIAAgAFwAIgBNAG8AcgBvAGMAYwBvAFwAIgAsACAAVgBTAFQAQQBDAEsAKABfAFQASQBNAEUAWgBPAE4ARQBfAFIAVQBMAEUAUwBfAE0ATwBSAE8AQwBDAE8AXwAwADEALAAgAF8AVABJAE0ARQBaAE8ATgBFAF8AUgBVAEwARQBTAF8ATQBPAFIATwBDAEMATwBfADAAMgApACwAXABuACAAIAAgACAAIAAgACAAIAB7ACMATgAvAEEAfQBcAG4AIAAgACAAIAApAFwAbgApADsAXABuAFwAbgBcAG4AXwBUAFoAXwBSAFUATABFAFMAXwBOACAAPQAgAEwAQQBNAEIARABBACgAVABaAFIAdQBsAGUATgBhAG0AZQAsAFwAbgAgACAAIAAgAFMAVwBJAFQAQwBIACgAVABaAFIAdQBsAGUATgBhAG0AZQAsAFwAbgAgACAAIAAgACAAIAAgACAAXAAiAE4AYQBtAGkAYgBpAGEAXAAiACwAIABfAFQASQBNAEUAWgBPAE4ARQBfAFIAVQBMAEUAUwBfAE4AQQBNAEkAQgBJAEEALABcAG4AIAAgACAAIAAgACAAIAAgAFwAIgBOAEIAbwByAG4AZQBvAFwAIgAsACAAXwBUAEkATQBFAFoATwBOAEUAXwBSAFUATABFAFMAXwBOAEIATwBSAE4ARQBPACwAXABuACAAIAAgACAAIAAgACAAIABcACIATgBDAFwAIgAsACAAXwBUAEkATQBFAFoATwBOAEUAXwBSAFUATABFAFMAXwBOAEMALABcAG4AIAAgACAAIAAgACAAIAAgAFwAIgBOAGkAYwBcACIALAAgAF8AVABJAE0ARQBaAE8ATgBFAF8AUgBVAEwARQBTAF8ATgBJAEMALABcAG4AIAAgACAAIAAgACAAIAAgAFwAIgBOAFQAXwBZAEsAXAAiACwAIABfAFQASQBNAEUAWgBPAE4ARQBfAFIAVQBMAEUAUwBfAE4AVABfAFkASwAsAFwAbgAgACAAIAAgACAAIAAgACAAXAAiAE4AWQBDAFwAIgAsACAAXwBUAEkATQBFAFoATwBOAEUAXwBSAFUATABFAFMAXwBOAFkAQwAsAFwAbgAgACAAIAAgACAAIAAgACAAXAAiAE4AWgBcACIALAAgAF8AVABJAE0ARQBaAE8ATgBFAF8AUgBVAEwARQBTAF8ATgBaACwAXABuACAAIAAgACAAIAAgACAAIAB7ACMATgAvAEEAfQBcAG4AIAAgACAAIAApAFwAbgApADsAXABuAFwAbgBcAG4AXwBUAFoAXwBSAFUATABFAFMAXwBQACAAPQAgAEwAQQBNAEIARABBACgAVABaAFIAdQBsAGUATgBhAG0AZQAsAFwAbgAgACAAIAAgAFMAVwBJAFQAQwBIACgAVABaAFIAdQBsAGUATgBhAG0AZQAsAFwAbgAgACAAIAAgACAAIAAgACAAXAAiAFAAYQBrAGkAcwB0AGEAbgBcACIALAAgAF8AVABJAE0ARQBaAE8ATgBFAF8AUgBVAEwARQBTAF8AUABBAEsASQBTAFQAQQBOACwAXABuACAAIAAgACAAIAAgACAAIABcACIAUABhAGwAZQBzAHQAaQBuAGUAXAAiACwAIABfAFQASQBNAEUAWgBPAE4ARQBfAFIAVQBMAEUAUwBfAFAAQQBMAEUAUwBUAEkATgBFACwAXABuACAAIAAgACAAIAAgACAAIABcACIAUABhAHIAYQBcACIALAAgAF8AVABJAE0ARQBaAE8ATgBFAF8AUgBVAEwARQBTAF8AUABBAFIAQQAsAFwAbgAgACAAIAAgACAAIAAgACAAXAAiAFAAZQByAHIAeQBcACIALAAgAF8AVABJAE0ARQBaAE8ATgBFAF8AUgBVAEwARQBTAF8AUABFAFIAUgBZACwAXABuACAAIAAgACAAIAAgACAAIABcACIAUABlAHIAdQBcACIALAAgAF8AVABJAE0ARQBaAE8ATgBFAF8AUgBVAEwARQBTAF8AUABFAFIAVQAsAFwAbgAgACAAIAAgACAAIAAgACAAXAAiAFAAaABpAGwAXAAiACwAIABfAFQASQBNAEUAWgBPAE4ARQBfAFIAVQBMAEUAUwBfAFAASABJAEwALABcAG4AIAAgACAAIAAgACAAIAAgAFwAIgBQAGkAawBlAFwAIgAsACAAXwBUAEkATQBFAFoATwBOAEUAXwBSAFUATABFAFMAXwBQAEkASwBFACwAXABuACAAIAAgACAAIAAgACAAIABcACIAUABvAGwAYQBuAGQAXAAiACwAIABfAFQASQBNAEUAWgBPAE4ARQBfAFIAVQBMAEUAUwBfAFAATwBMAEEATgBEACwAXABuACAAIAAgACAAIAAgACAAIABcACIAUABvAHIAdABcACIALAAgAF8AVABJAE0ARQBaAE8ATgBFAF8AUgBVAEwARQBTAF8AUABPAFIAVAAsAFwAbgAgACAAIAAgACAAIAAgACAAXAAiAFAAUgBDAFwAIgAsACAAXwBUAEkATQBFAFoATwBOAEUAXwBSAFUATABFAFMAXwBQAFIAQwAsAFwAbgAgACAAIAAgACAAIAAgACAAXAAiAFAAdQBsAGEAcwBrAGkAXAAiACwAIABfAFQASQBNAEUAWgBPAE4ARQBfAFIAVQBMAEUAUwBfAFAAVQBMAEEAUwBLAEkALABcAG4AIAAgACAAIAAgACAAIAAgAHsAIwBOAC8AQQB9AFwAbgAgACAAIAAgACkAXABuACkAOwBcAG4AXABuAFwAbgBfAFQAWgBfAFIAVQBMAEUAUwBfAFIAIAA9ACAATABBAE0AQgBEAEEAKABUAFoAUgB1AGwAZQBOAGEAbQBlACwAXABuACAAIAAgACAAUwBXAEkAVABDAEgAKABUAFoAUgB1AGwAZQBOAGEAbQBlACwAXABuACAAIAAgACAAIAAgACAAIABcACIAUgBlAGcAaQBuAGEAXAAiACwAIABfAFQASQBNAEUAWgBPAE4ARQBfAFIAVQBMAEUAUwBfAFIARQBHAEkATgBBACwAXABuACAAIAAgACAAIAAgACAAIABcACIAUgBPAEsAXAAiACwAIABfAFQASQBNAEUAWgBPAE4ARQBfAFIAVQBMAEUAUwBfAFIATwBLACwAXABuACAAIAAgACAAIAAgACAAIABcACIAUgBvAG0AYQBuAGkAYQBcACIALAAgAF8AVABJAE0ARQBaAE8ATgBFAF8AUgBVAEwARQBTAF8AUgBPAE0AQQBOAEkAQQAsAFwAbgAgACAAIAAgACAAIAAgACAAXAAiAFIAdQBzAHMAaQBhAFwAIgAsACAAXwBUAEkATQBFAFoATwBOAEUAXwBSAFUATABFAFMAXwBSAFUAUwBTAEkAQQAsAFwAbgAgACAAIAAgACAAIAAgACAAXAAiAFIAdQBzAHMAaQBhAEEAcwBpAGEAXAAiACwAIABfAFQASQBNAEUAWgBPAE4ARQBfAFIAVQBMAEUAUwBfAFIAVQBTAFMASQBBAEEAUwBJAEEALABcAG4AIAAgACAAIAAgACAAIAAgAHsAIwBOAC8AQQB9AFwAbgAgACAAIAAgACkAXABuACkAOwBcAG4AXABuAF8AVABaAF8AUgBVAEwARQBTAF8AUwAgAD0AIABMAEEATQBCAEQAQQAoAFQAWgBSAHUAbABlAE4AYQBtAGUALABcAG4AIAAgACAAIABTAFcASQBUAEMASAAoAFQAWgBSAHUAbABlAE4AYQBtAGUALABcAG4AIAAgACAAIAAgACAAIAAgAFwAIgBTAEEAXAAiACwAIABfAFQASQBNAEUAWgBPAE4ARQBfAFIAVQBMAEUAUwBfAFMAQQAsAFwAbgAgACAAIAAgACAAIAAgACAAXAAiAFMAYQBsAHYAXAAiACwAIABfAFQASQBNAEUAWgBPAE4ARQBfAFIAVQBMAEUAUwBfAFMAQQBMAFYALABcAG4AIAAgACAAIAAgACAAIAAgAFwAIgBTAGEAbgBMAHUAaQBzAFwAIgAsACAAXwBUAEkATQBFAFoATwBOAEUAXwBSAFUATABFAFMAXwBTAEEATgBMAFUASQBTACwAXABuACAAIAAgACAAIAAgACAAIABcACIAUwBoAGEAbgBnAFwAIgAsACAAXwBUAEkATQBFAFoATwBOAEUAXwBSAFUATABFAFMAXwBTAEgAQQBOAEcALABcAG4AIAAgACAAIAAgACAAIAAgAFwAIgBTAG8AdgBpAGUAdABaAG8AbgBlAFwAIgAsACAAXwBUAEkATQBFAFoATwBOAEUAXwBSAFUATABFAFMAXwBTAE8AVgBJAEUAVABaAE8ATgBFACwAXABuACAAIAAgACAAIAAgACAAIABcACIAUwBwAGEAaQBuAFwAIgAsACAAXwBUAEkATQBFAFoATwBOAEUAXwBSAFUATABFAFMAXwBTAFAAQQBJAE4ALABcAG4AIAAgACAAIAAgACAAIAAgAFwAIgBTAHAAYQBpAG4AQQBmAHIAaQBjAGEAXAAiACwAIABfAFQASQBNAEUAWgBPAE4ARQBfAFIAVQBMAEUAUwBfAFMAUABBAEkATgBBAEYAUgBJAEMAQQAsAFwAbgAgACAAIAAgACAAIAAgACAAXAAiAFMAdABhAHIAawBlAFwAIgAsACAAXwBUAEkATQBFAFoATwBOAEUAXwBSAFUATABFAFMAXwBTAFQAQQBSAEsARQAsAFwAbgAgACAAIAAgACAAIAAgACAAXAAiAFMAdABKAG8AaABuAHMAXAAiACwAIABfAFQASQBNAEUAWgBPAE4ARQBfAFIAVQBMAEUAUwBfAFMAVABKAE8ASABOAFMALABcAG4AIAAgACAAIAAgACAAIAAgAFwAIgBTAHUAZABhAG4AXAAiACwAIABfAFQASQBNAEUAWgBPAE4ARQBfAFIAVQBMAEUAUwBfAFMAVQBEAEEATgAsAFwAbgAgACAAIAAgACAAIAAgACAAXAAiAFMAdwBpAGYAdABcACIALAAgAF8AVABJAE0ARQBaAE8ATgBFAF8AUgBVAEwARQBTAF8AUwBXAEkARgBUACwAXABuACAAIAAgACAAIAAgACAAIABcACIAUwB3AGkAcwBzAFwAIgAsACAAXwBUAEkATQBFAFoATwBOAEUAXwBSAFUATABFAFMAXwBTAFcASQBTAFMALABcAG4AIAAgACAAIAAgACAAIAAgAFwAIgBTAHkAcgBpAGEAXAAiACwAIABfAFQASQBNAEUAWgBPAE4ARQBfAFIAVQBMAEUAUwBfAFMAWQBSAEkAQQAsAFwAbgAgACAAIAAgACAAIAAgACAAewAjAE4ALwBBAH0AXABuACAAIAAgACAAKQBcAG4AKQA7AFwAbgBcAG4AXABuAF8AVABaAF8AUgBVAEwARQBTAF8AVAAgAD0AIABMAEEATQBCAEQAQQAoAFQAWgBSAHUAbABlAE4AYQBtAGUALABcAG4AIAAgACAAIABTAFcASQBUAEMASAAoAFQAWgBSAHUAbABlAE4AYQBtAGUALABcAG4AIAAgACAAIAAgACAAIAAgAFwAIgBUAGEAaQB3AGEAbgBcACIALAAgAF8AVABJAE0ARQBaAE8ATgBFAF8AUgBVAEwARQBTAF8AVABBAEkAVwBBAE4ALABcAG4AIAAgACAAIAAgACAAIAAgAFwAIgBUAGgAdQBsAGUAXAAiACwAIABfAFQASQBNAEUAWgBPAE4ARQBfAFIAVQBMAEUAUwBfAFQASABVAEwARQAsAFwAbgAgACAAIAAgACAAIAAgACAAXAAiAFQAbwBuAGcAYQBcACIALAAgAF8AVABJAE0ARQBaAE8ATgBFAF8AUgBVAEwARQBTAF8AVABPAE4ARwBBACwAXABuACAAIAAgACAAIAAgACAAIABcACIAVABvAHIAbwBuAHQAbwBcACIALAAgAF8AVABJAE0ARQBaAE8ATgBFAF8AUgBVAEwARQBTAF8AVABPAFIATwBOAFQATwAsAFwAbgAgACAAIAAgACAAIAAgACAAXAAiAFQAcgBvAGwAbABcACIALAAgAF8AVABJAE0ARQBaAE8ATgBFAF8AUgBVAEwARQBTAF8AVABSAE8ATABMACwAXABuACAAIAAgACAAIAAgACAAIABcACIAVAB1AG4AaQBzAGkAYQBcACIALAAgAF8AVABJAE0ARQBaAE8ATgBFAF8AUgBVAEwARQBTAF8AVABVAE4ASQBTAEkAQQAsAFwAbgAgACAAIAAgACAAIAAgACAAXAAiAFQAdQByAGsAZQB5AFwAIgAsACAAXwBUAEkATQBFAFoATwBOAEUAXwBSAFUATABFAFMAXwBUAFUAUgBLAEUAWQAsAFwAbgAgACAAIAAgACAAIAAgACAAewAjAE4ALwBBAH0AXABuACAAIAAgACAAKQBcAG4AKQA7AFwAbgBcAG4AXABuAF8AVABaAF8AUgBVAEwARQBTAF8AVQAgAD0AIABMAEEATQBCAEQAQQAoAFQAWgBSAHUAbABlAE4AYQBtAGUALABcAG4AIAAgACAAIABTAFcASQBUAEMASAAoAFQAWgBSAHUAbABlAE4AYQBtAGUALABcAG4AIAAgACAAIAAgACAAIAAgAFwAIgBVAHIAdQBnAHUAYQB5AFwAIgAsACAAXwBUAEkATQBFAFoATwBOAEUAXwBSAFUATABFAFMAXwBVAFIAVQBHAFUAQQBZACwAXABuACAAIAAgACAAIAAgACAAIABcACIAVQBTAFwAIgAsACAAXwBUAEkATQBFAFoATwBOAEUAXwBSAFUATABFAFMAXwBVAFMALABcAG4AIAAgACAAIAAgACAAIAAgAHsAIwBOAC8AQQB9AFwAbgAgACAAIAAgACkAXABuACkAOwBcAG4AXABuAFwAbgBfAFQAWgBfAFIAVQBMAEUAUwBfAFYAIAA9ACAATABBAE0AQgBEAEEAKABUAFoAUgB1AGwAZQBOAGEAbQBlACwAXABuACAAIAAgACAAUwBXAEkAVABDAEgAKABUAFoAUgB1AGwAZQBOAGEAbQBlACwAXABuACAAIAAgACAAIAAgACAAIABcACIAVgBhAG4AYwBcACIALAAgAF8AVABJAE0ARQBaAE8ATgBFAF8AUgBVAEwARQBTAF8AVgBBAE4AQwAsAFwAbgAgACAAIAAgACAAIAAgACAAXAAiAFYAYQBuAHUAYQB0AHUAXAAiACwAIABfAFQASQBNAEUAWgBPAE4ARQBfAFIAVQBMAEUAUwBfAFYAQQBOAFUAQQBUAFUALABcAG4AIAAgACAAIAAgACAAIAAgAFwAIgBWAGkAbgBjAGUAbgBuAGUAcwBcACIALAAgAF8AVABJAE0ARQBaAE8ATgBFAF8AUgBVAEwARQBTAF8AVgBJAE4AQwBFAE4ATgBFAFMALABcAG4AIAAgACAAIAAgACAAIAAgAHsAIwBOAC8AQQB9AFwAbgAgACAAIAAgACkAXABuACkAOwBcAG4AXABuAF8AVABaAF8AUgBVAEwARQBTAF8AVwAgAD0AIABMAEEATQBCAEQAQQAoAFQAWgBSAHUAbABlAE4AYQBtAGUALABcAG4AIAAgACAAIABTAFcASQBUAEMASAAoAFQAWgBSAHUAbABlAE4AYQBtAGUALABcAG4AIAAgACAAIAAgACAAIAAgAFwAIgBXAC0ARQB1AHIAXAAiACwAIABfAFQASQBNAEUAWgBPAE4ARQBfAFIAVQBMAEUAUwBfAFcARQBVAFIALABcAG4AIAAgACAAIAAgACAAIAAgAFwAIgBXAGkAbgBuAFwAIgAsACAAXwBUAEkATQBFAFoATwBOAEUAXwBSAFUATABFAFMAXwBXAEkATgBOACwAXABuACAAIAAgACAAIAAgACAAIABcACIAVwBTAFwAIgAsACAAXwBUAEkATQBFAFoATwBOAEUAXwBSAFUATABFAFMAXwBXAFMALABcAG4AIAAgACAAIAAgACAAIAAgAHsAIwBOAC8AQQB9AFwAbgAgACAAIAAgACkAXABuACkAOwBcAG4AXABuAFwAbgBfAFQAWgBfAFIAVQBMAEUAUwBfAFkAIAA9ACAATABBAE0AQgBEAEEAKABUAFoAUgB1AGwAZQBOAGEAbQBlACwAXABuACAAIAAgACAAUwBXAEkAVABDAEgAKABUAFoAUgB1AGwAZQBOAGEAbQBlACwAXABuACAAIAAgACAAIAAgACAAIABcACIAWQB1AGsAbwBuAFwAIgAsACAAXwBUAEkATQBFAFoATwBOAEUAXwBSAFUATABFAFMAXwBZAFUASwBPAE4ALABcAG4AIAAgACAAIAAgACAAIAAgAHsAIwBOAC8AQQB9AFwAbgAgACAAIAAgACkAXABuACkAOwBcAG4AXABuAFwAbgBfAFQAWgBfAFIAVQBMAEUAUwBfAFoAIAA9ACAATABBAE0AQgBEAEEAKABUAFoAUgB1AGwAZQBOAGEAbQBlACwAXABuACAAIAAgACAAUwBXAEkAVABDAEgAKABUAFoAUgB1AGwAZQBOAGEAbQBlACwAXABuACAAIAAgACAAIAAgACAAIABcACIAWgBpAG8AbgBcACIALAAgAF8AVABJAE0ARQBaAE8ATgBFAF8AUgBVAEwARQBTAF8AWgBJAE8ATgAsAFwAbgAgACAAIAAgACAAIAAgACAAewAjAE4ALwBBAH0AXABuACAAIAAgACAAKQBcAG4AKQA7AFwAbgBcAG4AXABuAF8AVABaAF8AUgBVAEwARQBTAF8AUgBFAFMATwBMAFYARQBfAFYAQQBMAFUARQBTACAAPQAgAEwAQQBNAEIARABBACgAVABaAFIAdQBsAGUAcwBEAGEAdABhAFIAYQB3ACwAXABuACAAIAAgACAALwAvACAAIAAgACAAfAAgAEMAWwAxADIAXQBSAFsAbgBdACAAIAAgACAAIAAgACAAfAAgAFQAWgBSAHUAbABlAFwAbgAgACAAIAAgAC8ALwAgACAAMQAgAHwAIAB0AGUAeAB0ACAAIAAgACAAIAAgACAAIAAgACAAIAAgAHwAIABUAFoAIABEAGEAdABhAGIAYQBzAGUAIABkAGUAZgBpAG4AZQBkACAAdABpAG0AZQB6AG8AbgBlACAAcgB1AGwAZQAgAG4AYQBtAGUALgBcAG4AIAAgACAAIAAvAC8AIAAgADIAIAB8ACAAaQBuAHQAZQBnAGUAcgAgACAAIAAgACAAIAAgACAAIAB8ACAAUwB0AGEAcgB0ACAAbwBmACAAeQBlAGEAcgAgAHIAYQBuAGcAZQAuAFwAbgAgACAAIAAgAC8ALwAgACAAMwAgAHwAIABpAG4AdABlAGcAZQByACAAIAAgACAAIAAgACAAIAAgAHwAIABFAG4AZAAgAG8AZgAgAHkAZQBhAHIAIAByAGEAbgBnAGUALgAgAEUAbQBwAHQAeQAgAGYAbwByACAAYwB1AHIAcgBlAG4AdAAgAHIAdQBsAGUAcwAuAFwAbgAgACAAIAAgAC8ALwAgACAANAAgAHwAIABpAG4AdABlAGcAZQByACAAWwAxAC4ALgAxADIAXQAgAHwAIABNAG8AbgB0AGgAIABvAGYAIAB5AGUAYQByAC4AXABuACAAIAAgACAALwAvACAAIAA1ACAAfAAgAGkAbgB0AGUAZwBlAHIAIABbAC0AMQAuAC4AMgBdACAAfAAgAFIAdQBsAGUAIAB0AHkAcABlAFwAbgAgACAAIAAgAC8ALwAgACAAIAAgAHwAIAAgACAAIAAgACAAIAAgACAAIAAgACAAIAAgACAAIAAgAHwAIAAgAC0AMQAgADoAIABMAGEAcwB0ACAAdwBlAGUAawBkAGEAeQAgAG8AZgAgAG0AbwBuAHQAaABcAG4AIAAgACAAIAAvAC8AIAAgACAAIAB8ACAAIAAgACAAIAAgACAAIAAgACAAIAAgACAAIAAgACAAIAB8ACAAIAAgADAAIAA6ACAARABhAHkAIABvAGYAIABtAG8AbgB0AGgAXABuACAAIAAgACAALwAvACAAIAAgACAAfAAgACAAIAAgACAAIAAgACAAIAAgACAAIAAgACAAIAAgACAAfAAgACAAIAAxACAAOgAgAEYAaQByAHMAdAAgAHcAZQBlAGsAZABhAHkAIABhAGYAdABlAHIAIABpAG4AYwBsAHUAcwBpAHYAZQBcAG4AIAAgACAAIAAvAC8AIAAgACAAIAB8ACAAIAAgACAAIAAgACAAIAAgACAAIAAgACAAIAAgACAAIAB8ACAAIAAgADIAIAA6ACAARgBpAHIAcwB0ACAAdwBlAGUAawBkAGEAeQAgAGIAZQBmAG8AcgBlACAAaQBuAGMAbAB1AHMAaQB2AGUAXABuACAAIAAgACAALwAvACAAIAA2ACAAfAAgAGkAbgB0AGUAZwBlAHIAIABbADAALgAuADcAXQAgACAAfAAgAEQAYQB5ACAAbwBmACAAdwBlAGUAawAuACAAWgBlAHIAbwAgAGkAZgAgAGQAYQB5ACAAbwBmACAAbQBvAG4AdABoACAAaQBzACAAZQB4AHAAbABpAGMAaQB0AC4AXABuACAAIAAgACAALwAvACAAIAA3ACAAfAAgAGkAbgB0AGUAZwBlAHIAIABbADAALgAuADMAMQBdACAAfAAgAEQAYQB5ACAAbwBmACAAbQBvAG4AdABoAC4AIABaAGUAcgBvACAAaQBmACAAbABhAHMAdAAgAHcAZQBlAGsAZABhAHkAIABvAGYAIABtAG8AbgB0AGgALgBcAG4AIAAgACAAIAAvAC8AIAAgADgAIAB8ACAAZABlAGMAaQBtAGEAbAAgAFsAMAAuAC4AMQApACAAIAB8ACAAVABpAG0AZQAgAG8AZgAgAGQAYQB5ACAAcgBlAGYAZQByAGUAbgBjAGUAZAAgAGkAbgAgAGsAaQBuAGQAIABhAHQAIAB6AG8AbgBlACAAYwBoAGEAbgBnAGUALgAgACgAVABpAG0AZQBTAHAAYQBuACkAXABuACAAIAAgACAALwAvACAAIAA5ACAAfAAgAGkAbgB0AGUAZwBlAHIAIABbADAALAAxACwAMgBdACAAfAAgAEsAaQBuAGQALgAgAFIAZQBmAGUAcgBlAG4AYwBlACAAdABpAG0AZQB6AG8AbgBlACAAZgBvAHIAIAB0AGkAbQBlACAAbwBmACAAZABhAHkALgBcAG4AIAAgACAAIAAvAC8AIAAgACAAIAB8ACAAIAAgACAAIAAgACAAIAAgACAAIAAgACAAIAAgACAAIAB8ACAAIAAwACAAOgAgAEwAbwBjAGEAbAAgAG8AYgBzAGUAcgB2AGUAZABcAG4AIAAgACAAIAAvAC8AIAAgACAAIAB8ACAAIAAgACAAIAAgACAAIAAgACAAIAAgACAAIAAgACAAIAB8ACAAIAAxACAAOgAgAEwAbwBjAGEAbAAgAHMAdABhAG4AZABhAHIAZABcAG4AIAAgACAAIAAvAC8AIAAgACAAIAB8ACAAIAAgACAAIAAgACAAIAAgACAAIAAgACAAIAAgACAAIAB8ACAAIAAyACAAOgAgAFUAVABDAFwAbgAgACAAIAAgAC8ALwAgADEAMAAgAHwAIABkAGUAYwBpAG0AYQBsACAAIAAgACAAIAAgACAAIAAgAHwAIABEAGEAeQBsAGkAZwBoAHQAIABvAGYAZgBzAGUAdAAuACAAKABUAGkAbQBlAFMAcABhAG4AKQBcAG4AIAAgACAAIAAvAC8AIAAxADEAIAB8ACAAdABlAHgAdAAgACAAIAAgACAAIAAgACAAIAAgACAAIAB8ACAAQQBiAGIAcgBlAHYAaQBhAHQAZQBkACAAdABvAGsAZQBuACAAZgBvAHIAIAB0AGkAbQBlAHoAbwBuAGUALgAgAEMAYQBuACAAYgBlACAAZQBtAHAAdAB5ACAAdwBoAGUAcgBlACAAZABpAHMAcABsAGEAeQAgAG4AYQBtAGUAIABpAHMAIABmAHUAbABsAHkAIABkAGUAZgBpAG4AZQBkACAAaQBuACAAdABpAG0AZQB6AG8AbgBlACAAaQBuAGYAbwAuAFwAbgAgACAAIAAgAC8ALwAgADEAMgAgAHwAIAB0AGUAeAB0ACAAIAAgACAAIAAgACAAIAAgACAAIAAgAHwAIABGAHUAbABsACAAdABvAGsAZQBuACAAZgBvAHIAIAB0AGkAbQBlAHoAbwBuAGUALgAgAEMAYQBuACAAYgBlACAAZQBtAHAAdAB5ACAAdwBoAGUAcgBlACAAZABpAHMAcABsAGEAeQAgAG4AYQBtAGUAIABpAHMAIABmAHUAbABsAHkAIABkAGUAZgBpAG4AZQBkACAAaQBuACAAdABpAG0AZQB6AG8AbgBlACAAaQBuAGYAbwAuAFwAbgAgACAAIAAgAC8ALwAgAFwAbgAgACAAIAAgAC8ALwAgAFAAYQByAGEAbQBlAHQAZQByAHMAXABuACAAIAAgACAALwAvACAAVABaAFIAdQBsAGUAcwBEAGEAdABhACAAfAAgAEMAWwAxADIAXQAgAHwAIABGAGkAbAB0AGUAcgBlAGQAIABzAGUAdAAgAGYAcgBvAG0AIABDAEgAUgBPAE4ATwBfAEQAQQBUAEEALgBfAFQAWgBfAFIAVQBMAEUAUwBfAEQAQQBUAEEAKAApAFwAbgAgACAAIAAgAFwAbgAgACAAIAAgAEkARgAoAEEAUgBSAEEAWQBTAC4ASABfAE4AQQAoAFQAWgBSAHUAbABlAHMARABhAHQAYQBSAGEAdwApACwAIAB7ACMATgAvAEEAfQAsAFwAbgAgACAAIAAgACAAIAAgACAATABFAFQAKABcAG4AIAAgACAAIAAgACAAIAAgACAAIAAgACAAXwB0AGkAbQBlAE8AZgBEAGEAeQAsACAAQwBIAFIATwBOAE8ALgBUAEkATQBFAFMAUABBAE4AXwBBAEQARABfAFMARQBDAE8ATgBEAFMAKAAwACwAIABDAEgATwBPAFMARQBDAE8ATABTACgAVABaAFIAdQBsAGUAcwBEAGEAdABhAFIAYQB3ACwAIAA4ACkAKQAsAFwAbgAgACAAIAAgACAAIAAgACAAIAAgACAAIABfAEQATABTAG8AZgBmAHMAZQB0ACwAIABDAEgAUgBPAE4ATwAuAFQASQBNAEUAUwBQAEEATgBfAEEARABEAF8AUwBFAEMATwBOAEQAUwAoADAALAAgAEMASABPAE8AUwBFAEMATwBMAFMAKABUAFoAUgB1AGwAZQBzAEQAYQB0AGEAUgBhAHcALAAgADEAMAApACkALABcAG4AIAAgACAAIAAgACAAIAAgACAAIAAgACAASABTAFQAQQBDAEsAKABcAG4AIAAgACAAIAAgACAAIAAgACAAIAAgACAAIAAgACAAIABUAEEASwBFACgAVABaAFIAdQBsAGUAcwBEAGEAdABhAFIAYQB3ACwALAAgADcAKQAsAFwAbgAgACAAIAAgACAAIAAgACAAIAAgACAAIAAgACAAIAAgAF8AdABpAG0AZQBPAGYARABhAHkALABcAG4AIAAgACAAIAAgACAAIAAgACAAIAAgACAAIAAgACAAIABDAEgATwBPAFMARQBDAE8ATABTACgAVABaAFIAdQBsAGUAcwBEAGEAdABhAFIAYQB3ACwAIAA5ACkALABcAG4AIAAgACAAIAAgACAAIAAgACAAIAAgACAAIAAgACAAIABfAEQATABTAG8AZgBmAHMAZQB0ACwAXABuACAAIAAgACAAIAAgACAAIAAgACAAIAAgACAAIAAgACAARABSAE8AUAAoAFQAWgBSAHUAbABlAHMARABhAHQAYQBSAGEAdwAsACwAIAAxADAAKQBcAG4AIAAgACAAIAAgACAAIAAgACAAIAAgACAAKQBcAG4AIAAgACAAIAAgACAAIAAgACkAXABuACAAIAAgACAAKQBcAG4AKQA7AFwAbgBcAG4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JAFMATwBfADMAMQA2ADY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fAEkAUwBPAF8AMwAxADYANgAgAD0AIAB7AFwAbgBcACIAxQBsAGEAbgBkACAASQBzAGwAYQBuAGQAcwBcACIALAAgAFwAIgBBAFgAXAAiADsAXABuAFwAIgBBAGYAZwBoAGEAbgBpAHMAdABhAG4AXAAiACwAIABcACIAQQBGAFwAIgA7AFwAbgBcACIAQQBsAGIAYQBuAGkAYQBcACIALAAgAFwAIgBBAEwAXAAiADsAXABuAFwAIgBBAGwAZwBlAHIAaQBhAFwAIgAsACAAXAAiAEQAWgBcACIAOwBcAG4AXAAiAEEAbgBkAG8AcgByAGEAXAAiACwAIABcACIAQQBEAFwAIgA7AFwAbgBcACIAQQBuAGcAbwBsAGEAXAAiACwAIABcACIAQQBPAFwAIgA7AFwAbgBcACIAQQBuAGcAdQBpAGwAbABhAFwAIgAsACAAXAAiAEEASQBcACIAOwBcAG4AXAAiAEEAbgB0AGEAcgBjAHQAaQBjAGEAXAAiACwAIABcACIAQQBRAFwAIgA7AFwAbgBcACIAQQBuAHQAaQBnAHUAYQAgACYAIABCAGEAcgBiAHUAZABhAFwAIgAsACAAXAAiAEEARwBcACIAOwBcAG4AXAAiAEEAcgBnAGUAbgB0AGkAbgBhAFwAIgAsACAAXAAiAEEAUgBcACIAOwBcAG4AXAAiAEEAcgBtAGUAbgBpAGEAXAAiACwAIABcACIAQQBNAFwAIgA7AFwAbgBcACIAQQByAHUAYgBhAFwAIgAsACAAXAAiAEEAVwBcACIAOwBcAG4AXAAiAEEAdQBzAHQAcgBhAGwAaQBhAFwAIgAsACAAXAAiAEEAVQBcACIAOwBcAG4AXAAiAEEAdQBzAHQAcgBpAGEAXAAiACwAIABcACIAQQBUAFwAIgA7AFwAbgBcACIAQQB6AGUAcgBiAGEAaQBqAGEAbgBcACIALAAgAFwAIgBBAFoAXAAiADsAXABuAFwAIgBCAGEAaABhAG0AYQBzAFwAIgAsACAAXAAiAEIAUwBcACIAOwBcAG4AXAAiAEIAYQBoAHIAYQBpAG4AXAAiACwAIABcACIAQgBIAFwAIgA7AFwAbgBcACIAQgBhAG4AZwBsAGEAZABlAHMAaABcACIALAAgAFwAIgBCAEQAXAAiADsAXABuAFwAIgBCAGEAcgBiAGEAZABvAHMAXAAiACwAIABcACIAQgBCAFwAIgA7AFwAbgBcACIAQgBlAGwAYQByAHUAcwBcACIALAAgAFwAIgBCAFkAXAAiADsAXABuAFwAIgBCAGUAbABnAGkAdQBtAFwAIgAsACAAXAAiAEIARQBcACIAOwBcAG4AXAAiAEIAZQBsAGkAegBlAFwAIgAsACAAXAAiAEIAWgBcACIAOwBcAG4AXAAiAEIAZQBuAGkAbgBcACIALAAgAFwAIgBCAEoAXAAiADsAXABuAFwAIgBCAGUAcgBtAHUAZABhAFwAIgAsACAAXAAiAEIATQBcACIAOwBcAG4AXAAiAEIAaAB1AHQAYQBuAFwAIgAsACAAXAAiAEIAVABcACIAOwBcAG4AXAAiAEIAbwBsAGkAdgBpAGEAXAAiACwAIABcACIAQgBPAFwAIgA7AFwAbgBcACIAQgBvAHMAbgBpAGEAIAAmACAASABlAHIAegBlAGcAbwB2AGkAbgBhAFwAIgAsACAAXAAiAEIAQQBcACIAOwBcAG4AXAAiAEIAbwB0AHMAdwBhAG4AYQBcACIALAAgAFwAIgBCAFcAXAAiADsAXABuAFwAIgBCAG8AdQB2AGUAdAAgAEkAcwBsAGEAbgBkAFwAIgAsACAAXAAiAEIAVgBcACIAOwBcAG4AXAAiAEIAcgBhAHoAaQBsAFwAIgAsACAAXAAiAEIAUgBcACIAOwBcAG4AXAAiAEIAcgBpAHQAYQBpAG4AIAAoAFUASwApAFwAIgAsACAAXAAiAEcAQgBcACIAOwBcAG4AXAAiAEIAcgBpAHQAaQBzAGgAIABJAG4AZABpAGEAbgAgAE8AYwBlAGEAbgAgAFQAZQByAHIAaQB0AG8AcgB5AFwAIgAsACAAXAAiAEkATwBcACIAOwBcAG4AXAAiAEIAcgB1AG4AZQBpAFwAIgAsACAAXAAiAEIATgBcACIAOwBcAG4AXAAiAEIAdQBsAGcAYQByAGkAYQBcACIALAAgAFwAIgBCAEcAXAAiADsAXABuAFwAIgBCAHUAcgBrAGkAbgBhACAARgBhAHMAbwBcACIALAAgAFwAIgBCAEYAXAAiADsAXABuAFwAIgBCAHUAcgB1AG4AZABpAFwAIgAsACAAXAAiAEIASQBcACIAOwBcAG4AXAAiAEMAYQBtAGIAbwBkAGkAYQBcACIALAAgAFwAIgBLAEgAXAAiADsAXABuAFwAIgBDAGEAbQBlAHIAbwBvAG4AXAAiACwAIABcACIAQwBNAFwAIgA7AFwAbgBcACIAQwBhAG4AYQBkAGEAXAAiACwAIABcACIAQwBBAFwAIgA7AFwAbgBcACIAQwBhAHAAZQAgAFYAZQByAGQAZQBcACIALAAgAFwAIgBDAFYAXAAiADsAXABuAFwAIgBDAGEAcgBpAGIAYgBlAGEAbgAgAE4ATABcACIALAAgAFwAIgBCAFEAXAAiADsAXABuAFwAIgBDAGEAeQBtAGEAbgAgAEkAcwBsAGEAbgBkAHMAXAAiACwAIABcACIASwBZAFwAIgA7AFwAbgBcACIAQwBlAG4AdAByAGEAbAAgAEEAZgByAGkAYwBhAG4AIABSAGUAcAAuAFwAIgAsACAAXAAiAEMARgBcACIAOwBcAG4AXAAiAEMAaABhAGQAXAAiACwAIABcACIAVABEAFwAIgA7AFwAbgBcACIAQwBoAGkAbABlAFwAIgAsACAAXAAiAEMATABcACIAOwBcAG4AXAAiAEMAaABpAG4AYQBcACIALAAgAFwAIgBDAE4AXAAiADsAXABuAFwAIgBDAGgAcgBpAHMAdABtAGEAcwAgAEkAcwBsAGEAbgBkAFwAIgAsACAAXAAiAEMAWABcACIAOwBcAG4AXAAiAEMAbwBjAG8AcwAgACgASwBlAGUAbABpAG4AZwApACAASQBzAGwAYQBuAGQAcwBcACIALAAgAFwAIgBDAEMAXAAiADsAXABuAFwAIgBDAG8AbABvAG0AYgBpAGEAXAAiACwAIABcACIAQwBPAFwAIgA7AFwAbgBcACIAQwBvAG0AbwByAG8AcwBcACIALAAgAFwAIgBLAE0AXAAiADsAXABuAFwAIgBDAG8AbgBnAG8AIAAoAEQAZQBtAC4AIABSAGUAcAAuACkAXAAiACwAIABcACIAQwBEAFwAIgA7AFwAbgBcACIAQwBvAG4AZwBvACAAKABSAGUAcAAuACkAXAAiACwAIABcACIAQwBHAFwAIgA7AFwAbgBcACIAQwBvAG8AawAgAEkAcwBsAGEAbgBkAHMAXAAiACwAIABcACIAQwBLAFwAIgA7AFwAbgBcACIAQwBvAHMAdABhACAAUgBpAGMAYQBcACIALAAgAFwAIgBDAFIAXAAiADsAXABuAFwAIgBDAHIAbwBhAHQAaQBhAFwAIgAsACAAXAAiAEgAUgBcACIAOwBcAG4AXAAiAEMAdQBiAGEAXAAiACwAIABcACIAQwBVAFwAIgA7AFwAbgBcACIAQwB1AHIAYQDnAGEAbwBcACIALAAgAFwAIgBDAFcAXAAiADsAXABuAFwAIgBDAHkAcAByAHUAcwBcACIALAAgAFwAIgBDAFkAXAAiADsAXABuAFwAIgBDAHoAZQBjAGgAIABSAGUAcAB1AGIAbABpAGMAXAAiACwAIABcACIAQwBaAFwAIgA7AFwAbgBcACIAQwD0AHQAZQAgAGQAJwBJAHYAbwBpAHIAZQBcACIALAAgAFwAIgBDAEkAXAAiADsAXABuAFwAIgBEAGUAbgBtAGEAcgBrAFwAIgAsACAAXAAiAEQASwBcACIAOwBcAG4AXAAiAEQAagBpAGIAbwB1AHQAaQBcACIALAAgAFwAIgBEAEoAXAAiADsAXABuAFwAIgBEAG8AbQBpAG4AaQBjAGEAXAAiACwAIABcACIARABNAFwAIgA7AFwAbgBcACIARABvAG0AaQBuAGkAYwBhAG4AIABSAGUAcAB1AGIAbABpAGMAXAAiACwAIABcACIARABPAFwAIgA7AFwAbgBcACIARQBhAHMAdAAgAFQAaQBtAG8AcgBcACIALAAgAFwAIgBUAEwAXAAiADsAXABuAFwAIgBFAGMAdQBhAGQAbwByAFwAIgAsACAAXAAiAEUAQwBcACIAOwBcAG4AXAAiAEUAZwB5AHAAdABcACIALAAgAFwAIgBFAEcAXAAiADsAXABuAFwAIgBFAGwAIABTAGEAbAB2AGEAZABvAHIAXAAiACwAIABcACIAUwBWAFwAIgA7AFwAbgBcACIARQBxAHUAYQB0AG8AcgBpAGEAbAAgAEcAdQBpAG4AZQBhAFwAIgAsACAAXAAiAEcAUQBcACIAOwBcAG4AXAAiAEUAcgBpAHQAcgBlAGEAXAAiACwAIABcACIARQBSAFwAIgA7AFwAbgBcACIARQBzAHQAbwBuAGkAYQBcACIALAAgAFwAIgBFAEUAXAAiADsAXABuAFwAIgBFAHMAdwBhAHQAaQBuAGkAIAAoAFMAdwBhAHoAaQBsAGEAbgBkACkAXAAiACwAIABcACIAUwBaAFwAIgA7AFwAbgBcACIARQB0AGgAaQBvAHAAaQBhAFwAIgAsACAAXAAiAEUAVABcACIAOwBcAG4AXAAiAEYAYQBsAGsAbABhAG4AZAAgAEkAcwBsAGEAbgBkAHMAXAAiACwAIABcACIARgBLAFwAIgA7AFwAbgBcACIARgBhAHIAbwBlACAASQBzAGwAYQBuAGQAcwBcACIALAAgAFwAIgBGAE8AXAAiADsAXABuAFwAIgBGAGkAagBpAFwAIgAsACAAXAAiAEYASgBcACIAOwBcAG4AXAAiAEYAaQBuAGwAYQBuAGQAXAAiACwAIABcACIARgBJAFwAIgA7AFwAbgBcACIARgByAGEAbgBjAGUAXAAiACwAIABcACIARgBSAFwAIgA7AFwAbgBcACIARgByAGUAbgBjAGgAIABHAHUAaQBhAG4AYQBcACIALAAgAFwAIgBHAEYAXAAiADsAXABuAFwAIgBGAHIAZQBuAGMAaAAgAFAAbwBsAHkAbgBlAHMAaQBhAFwAIgAsACAAXAAiAFAARgBcACIAOwBcAG4AXAAiAEYAcgBlAG4AYwBoACAAUwAuACAAVABlAHIAcgAuAFwAIgAsACAAXAAiAFQARgBcACIAOwBcAG4AXAAiAEcAYQBiAG8AbgBcACIALAAgAFwAIgBHAEEAXAAiADsAXABuAFwAIgBHAGEAbQBiAGkAYQBcACIALAAgAFwAIgBHAE0AXAAiADsAXABuAFwAIgBHAGUAbwByAGcAaQBhAFwAIgAsACAAXAAiAEcARQBcACIAOwBcAG4AXAAiAEcAZQByAG0AYQBuAHkAXAAiACwAIABcACIARABFAFwAIgA7AFwAbgBcACIARwBoAGEAbgBhAFwAIgAsACAAXAAiAEcASABcACIAOwBcAG4AXAAiAEcAaQBiAHIAYQBsAHQAYQByAFwAIgAsACAAXAAiAEcASQBcACIAOwBcAG4AXAAiAEcAcgBlAGUAYwBlAFwAIgAsACAAXAAiAEcAUgBcACIAOwBcAG4AXAAiAEcAcgBlAGUAbgBsAGEAbgBkAFwAIgAsACAAXAAiAEcATABcACIAOwBcAG4AXAAiAEcAcgBlAG4AYQBkAGEAXAAiACwAIABcACIARwBEAFwAIgA7AFwAbgBcACIARwB1AGEAZABlAGwAbwB1AHAAZQBcACIALAAgAFwAIgBHAFAAXAAiADsAXABuAFwAIgBHAHUAYQBtAFwAIgAsACAAXAAiAEcAVQBcACIAOwBcAG4AXAAiAEcAdQBhAHQAZQBtAGEAbABhAFwAIgAsACAAXAAiAEcAVABcACIAOwBcAG4AXAAiAEcAdQBlAHIAbgBzAGUAeQBcACIALAAgAFwAIgBHAEcAXAAiADsAXABuAFwAIgBHAHUAaQBuAGUAYQBcACIALAAgAFwAIgBHAE4AXAAiADsAXABuAFwAIgBHAHUAaQBuAGUAYQAtAEIAaQBzAHMAYQB1AFwAIgAsACAAXAAiAEcAVwBcACIAOwBcAG4AXAAiAEcAdQB5AGEAbgBhAFwAIgAsACAAXAAiAEcAWQBcACIAOwBcAG4AXAAiAEgAYQBpAHQAaQBcACIALAAgAFwAIgBIAFQAXAAiADsAXABuAFwAIgBIAGUAYQByAGQAIABJAHMAbABhAG4AZAAgACYAIABNAGMARABvAG4AYQBsAGQAIABJAHMAbABhAG4AZABzAFwAIgAsACAAXAAiAEgATQBcACIAOwBcAG4AXAAiAEgAbwBuAGQAdQByAGEAcwBcACIALAAgAFwAIgBIAE4AXAAiADsAXABuAFwAIgBIAG8AbgBnACAASwBvAG4AZwBcACIALAAgAFwAIgBIAEsAXAAiADsAXABuAFwAIgBIAHUAbgBnAGEAcgB5AFwAIgAsACAAXAAiAEgAVQBcACIAOwBcAG4AXAAiAEkAYwBlAGwAYQBuAGQAXAAiACwAIABcACIASQBTAFwAIgA7AFwAbgBcACIASQBuAGQAaQBhAFwAIgAsACAAXAAiAEkATgBcACIAOwBcAG4AXAAiAEkAbgBkAG8AbgBlAHMAaQBhAFwAIgAsACAAXAAiAEkARABcACIAOwBcAG4AXAAiAEkAcgBhAG4AXAAiACwAIABcACIASQBSAFwAIgA7AFwAbgBcACIASQByAGEAcQBcACIALAAgAFwAIgBJAFEAXAAiADsAXABuAFwAIgBJAHIAZQBsAGEAbgBkAFwAIgAsACAAXAAiAEkARQBcACIAOwBcAG4AXAAiAEkAcwBsAGUAIABvAGYAIABNAGEAbgBcACIALAAgAFwAIgBJAE0AXAAiADsAXABuAFwAIgBJAHMAcgBhAGUAbABcACIALAAgAFwAIgBJAEwAXAAiADsAXABuAFwAIgBJAHQAYQBsAHkAXAAiACwAIABcACIASQBUAFwAIgA7AFwAbgBcACIASgBhAG0AYQBpAGMAYQBcACIALAAgAFwAIgBKAE0AXAAiADsAXABuAFwAIgBKAGEAcABhAG4AXAAiACwAIABcACIASgBQAFwAIgA7AFwAbgBcACIASgBlAHIAcwBlAHkAXAAiACwAIABcACIASgBFAFwAIgA7AFwAbgBcACIASgBvAHIAZABhAG4AXAAiACwAIABcACIASgBPAFwAIgA7AFwAbgBcACIASwBhAHoAYQBrAGgAcwB0AGEAbgBcACIALAAgAFwAIgBLAFoAXAAiADsAXABuAFwAIgBLAGUAbgB5AGEAXAAiACwAIABcACIASwBFAFwAIgA7AFwAbgBcACIASwBpAHIAaQBiAGEAdABpAFwAIgAsACAAXAAiAEsASQBcACIAOwBcAG4AXAAiAEsAbwByAGUAYQAgACgATgBvAHIAdABoACkAXAAiACwAIABcACIASwBQAFwAIgA7AFwAbgBcACIASwBvAHIAZQBhACAAKABTAG8AdQB0AGgAKQBcACIALAAgAFwAIgBLAFIAXAAiADsAXABuAFwAIgBLAHUAdwBhAGkAdABcACIALAAgAFwAIgBLAFcAXAAiADsAXABuAFwAIgBLAHkAcgBnAHkAegBzAHQAYQBuAFwAIgAsACAAXAAiAEsARwBcACIAOwBcAG4AXAAiAEwAYQBvAHMAXAAiACwAIABcACIATABBAFwAIgA7AFwAbgBcACIATABhAHQAdgBpAGEAXAAiACwAIABcACIATABWAFwAIgA7AFwAbgBcACIATABlAGIAYQBuAG8AbgBcACIALAAgAFwAIgBMAEIAXAAiADsAXABuAFwAIgBMAGUAcwBvAHQAaABvAFwAIgAsACAAXAAiAEwAUwBcACIAOwBcAG4AXAAiAEwAaQBiAGUAcgBpAGEAXAAiACwAIABcACIATABSAFwAIgA7AFwAbgBcACIATABpAGIAeQBhAFwAIgAsACAAXAAiAEwAWQBcACIAOwBcAG4AXAAiAEwAaQBlAGMAaAB0AGUAbgBzAHQAZQBpAG4AXAAiACwAIABcACIATABJAFwAIgA7AFwAbgBcACIATABpAHQAaAB1AGEAbgBpAGEAXAAiACwAIABcACIATABUAFwAIgA7AFwAbgBcACIATAB1AHgAZQBtAGIAbwB1AHIAZwBcACIALAAgAFwAIgBMAFUAXAAiADsAXABuAFwAIgBNAGEAYwBhAHUAXAAiACwAIABcACIATQBPAFwAIgA7AFwAbgBcACIATQBhAGQAYQBnAGEAcwBjAGEAcgBcACIALAAgAFwAIgBNAEcAXAAiADsAXABuAFwAIgBNAGEAbABhAHcAaQBcACIALAAgAFwAIgBNAFcAXAAiADsAXABuAFwAIgBNAGEAbABhAHkAcwBpAGEAXAAiACwAIABcACIATQBZAFwAIgA7AFwAbgBcACIATQBhAGwAZABpAHYAZQBzAFwAIgAsACAAXAAiAE0AVgBcACIAOwBcAG4AXAAiAE0AYQBsAGkAXAAiACwAIABcACIATQBMAFwAIgA7AFwAbgBcACIATQBhAGwAdABhAFwAIgAsACAAXAAiAE0AVABcACIAOwBcAG4AXAAiAE0AYQByAHMAaABhAGwAbAAgAEkAcwBsAGEAbgBkAHMAXAAiACwAIABcACIATQBIAFwAIgA7AFwAbgBcACIATQBhAHIAdABpAG4AaQBxAHUAZQBcACIALAAgAFwAIgBNAFEAXAAiADsAXABuAFwAIgBNAGEAdQByAGkAdABhAG4AaQBhAFwAIgAsACAAXAAiAE0AUgBcACIAOwBcAG4AXAAiAE0AYQB1AHIAaQB0AGkAdQBzAFwAIgAsACAAXAAiAE0AVQBcACIAOwBcAG4AXAAiAE0AYQB5AG8AdAB0AGUAXAAiACwAIABcACIAWQBUAFwAIgA7AFwAbgBcACIATQBlAHgAaQBjAG8AXAAiACwAIABcACIATQBYAFwAIgA7AFwAbgBcACIATQBpAGMAcgBvAG4AZQBzAGkAYQBcACIALAAgAFwAIgBGAE0AXAAiADsAXABuAFwAIgBNAG8AbABkAG8AdgBhAFwAIgAsACAAXAAiAE0ARABcACIAOwBcAG4AXAAiAE0AbwBuAGEAYwBvAFwAIgAsACAAXAAiAE0AQwBcACIAOwBcAG4AXAAiAE0AbwBuAGcAbwBsAGkAYQBcACIALAAgAFwAIgBNAE4AXAAiADsAXABuAFwAIgBNAG8AbgB0AGUAbgBlAGcAcgBvAFwAIgAsACAAXAAiAE0ARQBcACIAOwBcAG4AXAAiAE0AbwBuAHQAcwBlAHIAcgBhAHQAXAAiACwAIABcACIATQBTAFwAIgA7AFwAbgBcACIATQBvAHIAbwBjAGMAbwBcACIALAAgAFwAIgBNAEEAXAAiADsAXABuAFwAIgBNAG8AegBhAG0AYgBpAHEAdQBlAFwAIgAsACAAXAAiAE0AWgBcACIAOwBcAG4AXAAiAE0AeQBhAG4AbQBhAHIAIAAoAEIAdQByAG0AYQApAFwAIgAsACAAXAAiAE0ATQBcACIAOwBcAG4AXAAiAE4AYQBtAGkAYgBpAGEAXAAiACwAIABcACIATgBBAFwAIgA7AFwAbgBcACIATgBhAHUAcgB1AFwAIgAsACAAXAAiAE4AUgBcACIAOwBcAG4AXAAiAE4AZQBwAGEAbABcACIALAAgAFwAIgBOAFAAXAAiADsAXABuAFwAIgBOAGUAdABoAGUAcgBsAGEAbgBkAHMAXAAiACwAIABcACIATgBMAFwAIgA7AFwAbgBcACIATgBlAHcAIABDAGEAbABlAGQAbwBuAGkAYQBcACIALAAgAFwAIgBOAEMAXAAiADsAXABuAFwAIgBOAGUAdwAgAFoAZQBhAGwAYQBuAGQAXAAiACwAIABcACIATgBaAFwAIgA7AFwAbgBcACIATgBpAGMAYQByAGEAZwB1AGEAXAAiACwAIABcACIATgBJAFwAIgA7AFwAbgBcACIATgBpAGcAZQByAFwAIgAsACAAXAAiAE4ARQBcACIAOwBcAG4AXAAiAE4AaQBnAGUAcgBpAGEAXAAiACwAIABcACIATgBHAFwAIgA7AFwAbgBcACIATgBpAHUAZQBcACIALAAgAFwAIgBOAFUAXAAiADsAXABuAFwAIgBOAG8AcgBmAG8AbABrACAASQBzAGwAYQBuAGQAXAAiACwAIABcACIATgBGAFwAIgA7AFwAbgBcACIATgBvAHIAdABoACAATQBhAGMAZQBkAG8AbgBpAGEAXAAiACwAIABcACIATQBLAFwAIgA7AFwAbgBcACIATgBvAHIAdABoAGUAcgBuACAATQBhAHIAaQBhAG4AYQAgAEkAcwBsAGEAbgBkAHMAXAAiACwAIABcACIATQBQAFwAIgA7AFwAbgBcACIATgBvAHIAdwBhAHkAXAAiACwAIABcACIATgBPAFwAIgA7AFwAbgBcACIATwBtAGEAbgBcACIALAAgAFwAIgBPAE0AXAAiADsAXABuAFwAIgBQAGEAawBpAHMAdABhAG4AXAAiACwAIABcACIAUABLAFwAIgA7AFwAbgBcACIAUABhAGwAYQB1AFwAIgAsACAAXAAiAFAAVwBcACIAOwBcAG4AXAAiAFAAYQBsAGUAcwB0AGkAbgBlAFwAIgAsACAAXAAiAFAAUwBcACIAOwBcAG4AXAAiAFAAYQBuAGEAbQBhAFwAIgAsACAAXAAiAFAAQQBcACIAOwBcAG4AXAAiAFAAYQBwAHUAYQAgAE4AZQB3ACAARwB1AGkAbgBlAGEAXAAiACwAIABcACIAUABHAFwAIgA7AFwAbgBcACIAUABhAHIAYQBnAHUAYQB5AFwAIgAsACAAXAAiAFAAWQBcACIAOwBcAG4AXAAiAFAAZQByAHUAXAAiACwAIABcACIAUABFAFwAIgA7AFwAbgBcACIAUABoAGkAbABpAHAAcABpAG4AZQBzAFwAIgAsACAAXAAiAFAASABcACIAOwBcAG4AXAAiAFAAaQB0AGMAYQBpAHIAbgBcACIALAAgAFwAIgBQAE4AXAAiADsAXABuAFwAIgBQAG8AbABhAG4AZABcACIALAAgAFwAIgBQAEwAXAAiADsAXABuAFwAIgBQAG8AcgB0AHUAZwBhAGwAXAAiACwAIABcACIAUABUAFwAIgA7AFwAbgBcACIAUAB1AGUAcgB0AG8AIABSAGkAYwBvAFwAIgAsACAAXAAiAFAAUgBcACIAOwBcAG4AXAAiAFEAYQB0AGEAcgBcACIALAAgAFwAIgBRAEEAXAAiADsAXABuAFwAIgBSAG8AbQBhAG4AaQBhAFwAIgAsACAAXAAiAFIATwBcACIAOwBcAG4AXAAiAFIAdQBzAHMAaQBhAFwAIgAsACAAXAAiAFIAVQBcACIAOwBcAG4AXAAiAFIAdwBhAG4AZABhAFwAIgAsACAAXAAiAFIAVwBcACIAOwBcAG4AXAAiAFIA6QB1AG4AaQBvAG4AXAAiACwAIABcACIAUgBFAFwAIgA7AFwAbgBcACIAUwBhAG0AbwBhACAAKABBAG0AZQByAGkAYwBhAG4AKQBcACIALAAgAFwAIgBBAFMAXAAiADsAXABuAFwAIgBTAGEAbQBvAGEAIAAoAHcAZQBzAHQAZQByAG4AKQBcACIALAAgAFwAIgBXAFMAXAAiADsAXABuAFwAIgBTAGEAbgAgAE0AYQByAGkAbgBvAFwAIgAsACAAXAAiAFMATQBcACIAOwBcAG4AXAAiAFMAYQBvACAAVABvAG0AZQAgACYAIABQAHIAaQBuAGMAaQBwAGUAXAAiACwAIABcACIAUwBUAFwAIgA7AFwAbgBcACIAUwBhAHUAZABpACAAQQByAGEAYgBpAGEAXAAiACwAIABcACIAUwBBAFwAIgA7AFwAbgBcACIAUwBlAG4AZQBnAGEAbABcACIALAAgAFwAIgBTAE4AXAAiADsAXABuAFwAIgBTAGUAcgBiAGkAYQBcACIALAAgAFwAIgBSAFMAXAAiADsAXABuAFwAIgBTAGUAeQBjAGgAZQBsAGwAZQBzAFwAIgAsACAAXAAiAFMAQwBcACIAOwBcAG4AXAAiAFMAaQBlAHIAcgBhACAATABlAG8AbgBlAFwAIgAsACAAXAAiAFMATABcACIAOwBcAG4AXAAiAFMAaQBuAGcAYQBwAG8AcgBlAFwAIgAsACAAXAAiAFMARwBcACIAOwBcAG4AXAAiAFMAbABvAHYAYQBrAGkAYQBcACIALAAgAFwAIgBTAEsAXAAiADsAXABuAFwAIgBTAGwAbwB2AGUAbgBpAGEAXAAiACwAIABcACIAUwBJAFwAIgA7AFwAbgBcACIAUwBvAGwAbwBtAG8AbgAgAEkAcwBsAGEAbgBkAHMAXAAiACwAIABcACIAUwBCAFwAIgA7AFwAbgBcACIAUwBvAG0AYQBsAGkAYQBcACIALAAgAFwAIgBTAE8AXAAiADsAXABuAFwAIgBTAG8AdQB0AGgAIABBAGYAcgBpAGMAYQBcACIALAAgAFwAIgBaAEEAXAAiADsAXABuAFwAIgBTAG8AdQB0AGgAIABHAGUAbwByAGcAaQBhACAAJgAgAHQAaABlACAAUwBvAHUAdABoACAAUwBhAG4AZAB3AGkAYwBoACAASQBzAGwAYQBuAGQAcwBcACIALAAgAFwAIgBHAFMAXAAiADsAXABuAFwAIgBTAG8AdQB0AGgAIABTAHUAZABhAG4AXAAiACwAIABcACIAUwBTAFwAIgA7AFwAbgBcACIAUwBwAGEAaQBuAFwAIgAsACAAXAAiAEUAUwBcACIAOwBcAG4AXAAiAFMAcgBpACAATABhAG4AawBhAFwAIgAsACAAXAAiAEwASwBcACIAOwBcAG4AXAAiAFMAdAAgAEIAYQByAHQAaABlAGwAZQBtAHkAXAAiACwAIABcACIAQgBMAFwAIgA7AFwAbgBcACIAUwB0ACAASABlAGwAZQBuAGEAXAAiACwAIABcACIAUwBIAFwAIgA7AFwAbgBcACIAUwB0ACAASwBpAHQAdABzACAAJgAgAE4AZQB2AGkAcwBcACIALAAgAFwAIgBLAE4AXAAiADsAXABuAFwAIgBTAHQAIABMAHUAYwBpAGEAXAAiACwAIABcACIATABDAFwAIgA7AFwAbgBcACIAUwB0ACAATQBhAGEAcgB0AGUAbgAgACgARAB1AHQAYwBoACkAXAAiACwAIABcACIAUwBYAFwAIgA7AFwAbgBcACIAUwB0ACAATQBhAHIAdABpAG4AIAAoAEYAcgBlAG4AYwBoACkAXAAiACwAIABcACIATQBGAFwAIgA7AFwAbgBcACIAUwB0ACAAUABpAGUAcgByAGUAIAAmACAATQBpAHEAdQBlAGwAbwBuAFwAIgAsACAAXAAiAFAATQBcACIAOwBcAG4AXAAiAFMAdAAgAFYAaQBuAGMAZQBuAHQAXAAiACwAIABcACIAVgBDAFwAIgA7AFwAbgBcACIAUwB1AGQAYQBuAFwAIgAsACAAXAAiAFMARABcACIAOwBcAG4AXAAiAFMAdQByAGkAbgBhAG0AZQBcACIALAAgAFwAIgBTAFIAXAAiADsAXABuAFwAIgBTAHYAYQBsAGIAYQByAGQAIAAmACAASgBhAG4AIABNAGEAeQBlAG4AXAAiACwAIABcACIAUwBKAFwAIgA7AFwAbgBcACIAUwB3AGUAZABlAG4AXAAiACwAIABcACIAUwBFAFwAIgA7AFwAbgBcACIAUwB3AGkAdAB6AGUAcgBsAGEAbgBkAFwAIgAsACAAXAAiAEMASABcACIAOwBcAG4AXAAiAFMAeQByAGkAYQBcACIALAAgAFwAIgBTAFkAXAAiADsAXABuAFwAIgBUAGEAaQB3AGEAbgBcACIALAAgAFwAIgBUAFcAXAAiADsAXABuAFwAIgBUAGEAagBpAGsAaQBzAHQAYQBuAFwAIgAsACAAXAAiAFQASgBcACIAOwBcAG4AXAAiAFQAYQBuAHoAYQBuAGkAYQBcACIALAAgAFwAIgBUAFoAXAAiADsAXABuAFwAIgBUAGgAYQBpAGwAYQBuAGQAXAAiACwAIABcACIAVABIAFwAIgA7AFwAbgBcACIAVABvAGcAbwBcACIALAAgAFwAIgBUAEcAXAAiADsAXABuAFwAIgBUAG8AawBlAGwAYQB1AFwAIgAsACAAXAAiAFQASwBcACIAOwBcAG4AXAAiAFQAbwBuAGcAYQBcACIALAAgAFwAIgBUAE8AXAAiADsAXABuAFwAIgBUAHIAaQBuAGkAZABhAGQAIAAmACAAVABvAGIAYQBnAG8AXAAiACwAIABcACIAVABUAFwAIgA7AFwAbgBcACIAVAB1AG4AaQBzAGkAYQBcACIALAAgAFwAIgBUAE4AXAAiADsAXABuAFwAIgBUAHUAcgBrAGUAeQBcACIALAAgAFwAIgBUAFIAXAAiADsAXABuAFwAIgBUAHUAcgBrAG0AZQBuAGkAcwB0AGEAbgBcACIALAAgAFwAIgBUAE0AXAAiADsAXABuAFwAIgBUAHUAcgBrAHMAIAAmACAAQwBhAGkAYwBvAHMAIABJAHMAXAAiACwAIABcACIAVABDAFwAIgA7AFwAbgBcACIAVAB1AHYAYQBsAHUAXAAiACwAIABcACIAVABWAFwAIgA7AFwAbgBcACIAVQBTACAAbQBpAG4AbwByACAAbwB1AHQAbAB5AGkAbgBnACAAaQBzAGwAYQBuAGQAcwBcACIALAAgAFwAIgBVAE0AXAAiADsAXABuAFwAIgBVAGcAYQBuAGQAYQBcACIALAAgAFwAIgBVAEcAXAAiADsAXABuAFwAIgBVAGsAcgBhAGkAbgBlAFwAIgAsACAAXAAiAFUAQQBcACIAOwBcAG4AXAAiAFUAbgBpAHQAZQBkACAAQQByAGEAYgAgAEUAbQBpAHIAYQB0AGUAcwBcACIALAAgAFwAIgBBAEUAXAAiADsAXABuAFwAIgBVAG4AaQB0AGUAZAAgAFMAdABhAHQAZQBzAFwAIgAsACAAXAAiAFUAUwBcACIAOwBcAG4AXAAiAFUAcgB1AGcAdQBhAHkAXAAiACwAIABcACIAVQBZAFwAIgA7AFwAbgBcACIAVQB6AGIAZQBrAGkAcwB0AGEAbgBcACIALAAgAFwAIgBVAFoAXAAiADsAXABuAFwAIgBWAGEAbgB1AGEAdAB1AFwAIgAsACAAXAAiAFYAVQBcACIAOwBcAG4AXAAiAFYAYQB0AGkAYwBhAG4AIABDAGkAdAB5AFwAIgAsACAAXAAiAFYAQQBcACIAOwBcAG4AXAAiAFYAZQBuAGUAegB1AGUAbABhAFwAIgAsACAAXAAiAFYARQBcACIAOwBcAG4AXAAiAFYAaQBlAHQAbgBhAG0AXAAiACwAIABcACIAVgBOAFwAIgA7AFwAbgBcACIAVgBpAHIAZwBpAG4AIABJAHMAbABhAG4AZABzACAAKABVAEsAKQBcACIALAAgAFwAIgBWAEcAXAAiADsAXABuAFwAIgBWAGkAcgBnAGkAbgAgAEkAcwBsAGEAbgBkAHMAIAAoAFUAUwApAFwAIgAsACAAXAAiAFYASQBcACIAOwBcAG4AXAAiAFcAYQBsAGwAaQBzACAAJgAgAEYAdQB0AHUAbgBhAFwAIgAsACAAXAAiAFcARgBcACIAOwBcAG4AXAAiAFcAZQBzAHQAZQByAG4AIABTAGEAaABhAHIAYQBcACIALAAgAFwAIgBFAEgAXAAiADsAXABuAFwAIgBZAGUAbQBlAG4AXAAiACwAIABcACIAWQBFAFwAIgA7AFwAbgBcACIAWgBhAG0AYgBpAGEAXAAiACwAIABcACIAWgBNAFwAIgA7AFwAbgBcACIAWgBpAG0AYgBhAGIAdwBlAFwAIgAsACAAXAAiAFoAVwBcACIAXABuAH0AOw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VABJAE0ARQBaAE8ATgBFAF8ATgBBAE0ARQBT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wBUAEkATQBFAFoATwBOAEUAXwBOAEEATQBFAFMAXwAxACAAPQAgAHsAXABuAFwAIgBBAGYAcgBpAGMAYQAvAEEAYgBpAGQAagBhAG4AXAAiACwAIABUAFIAVQBFADsAXABuAFwAIgBBAGYAcgBpAGMAYQAvAEEAbABnAGkAZQByAHMAXAAiACwAIABUAFIAVQBFADsAXABuAFwAIgBBAGYAcgBpAGMAYQAvAEIAaQBzAHMAYQB1AFwAIgAsACAAVABSAFUARQA7AFwAbgBcACIAQQBmAHIAaQBjAGEALwBDAGEAaQByAG8AXAAiACwAIABUAFIAVQBFADsAXABuAFwAIgBBAGYAcgBpAGMAYQAvAEMAYQBzAGEAYgBsAGEAbgBjAGEAXAAiACwAIABUAFIAVQBFADsAXABuAFwAIgBBAGYAcgBpAGMAYQAvAEMAZQB1AHQAYQBcACIALAAgAFQAUgBVAEUAOwBcAG4AXAAiAEEAZgByAGkAYwBhAC8ARQBsAF8AQQBhAGkAdQBuAFwAIgAsACAAVABSAFUARQA7AFwAbgBcACIAQQBmAHIAaQBjAGEALwBKAG8AaABhAG4AbgBlAHMAYgB1AHIAZwBcACIALAAgAFQAUgBVAEUAOwBcAG4AXAAiAEEAZgByAGkAYwBhAC8ASgB1AGIAYQBcACIALAAgAFQAUgBVAEUAOwBcAG4AXAAiAEEAZgByAGkAYwBhAC8ASwBoAGEAcgB0AG8AdQBtAFwAIgAsACAAVABSAFUARQA7AFwAbgBcACIAQQBmAHIAaQBjAGEALwBMAGEAZwBvAHMAXAAiACwAIABUAFIAVQBFADsAXABuAFwAIgBBAGYAcgBpAGMAYQAvAE0AYQBwAHUAdABvAFwAIgAsACAAVABSAFUARQA7AFwAbgBcACIAQQBmAHIAaQBjAGEALwBNAG8AbgByAG8AdgBpAGEAXAAiACwAIABUAFIAVQBFADsAXABuAFwAIgBBAGYAcgBpAGMAYQAvAE4AYQBpAHIAbwBiAGkAXAAiACwAIABUAFIAVQBFADsAXABuAFwAIgBBAGYAcgBpAGMAYQAvAE4AZABqAGEAbQBlAG4AYQBcACIALAAgAFQAUgBVAEUAOwBcAG4AXAAiAEEAZgByAGkAYwBhAC8AUwBhAG8AXwBUAG8AbQBlAFwAIgAsACAARgBBAEwAUwBFADsAXABuAFwAIgBBAGYAcgBpAGMAYQAvAFQAcgBpAHAAbwBsAGkAXAAiACwAIABUAFIAVQBFADsAXABuAFwAIgBBAGYAcgBpAGMAYQAvAFQAdQBuAGkAcwBcACIALAAgAFQAUgBVAEUAOwBcAG4AXAAiAEEAZgByAGkAYwBhAC8AVwBpAG4AZABoAG8AZQBrAFwAIgAsACAAVABSAFUARQA7AFwAbgBcACIAQQBtAGUAcgBpAGMAYQAvAEEAZABhAGsAXAAiACwAIABUAFIAVQBFADsAXABuAFwAIgBBAG0AZQByAGkAYwBhAC8AQQBuAGMAaABvAHIAYQBnAGUAXAAiACwAIABUAFIAVQBFADsAXABuAFwAIgBBAG0AZQByAGkAYwBhAC8AQQByAGEAZwB1AGEAaQBuAGEAXAAiACwAIABUAFIAVQBFADsAXABuAFwAIgBBAG0AZQByAGkAYwBhAC8AQQByAGcAZQBuAHQAaQBuAGEALwBCAHUAZQBuAG8AcwBfAEEAaQByAGUAcwBcACIALAAgAEYAQQBMAFMARQA7AFwAbgBcACIAQQBtAGUAcgBpAGMAYQAvAEEAcgBnAGUAbgB0AGkAbgBhAC8AQwBhAHQAYQBtAGEAcgBjAGEAXAAiACwAIABGAEEATABTAEUAOwBcAG4AXAAiAEEAbQBlAHIAaQBjAGEALwBBAHIAZwBlAG4AdABpAG4AYQAvAEMAbwByAGQAbwBiAGEAXAAiACwAIABUAFIAVQBFADsAXABuAFwAIgBBAG0AZQByAGkAYwBhAC8AQQByAGcAZQBuAHQAaQBuAGEALwBKAHUAagB1AHkAXAAiACwAIABGAEEATABTAEUAOwBcAG4AXAAiAEEAbQBlAHIAaQBjAGEALwBBAHIAZwBlAG4AdABpAG4AYQAvAEwAYQBfAFIAaQBvAGoAYQBcACIALAAgAEYAQQBMAFMARQA7AFwAbgBcACIAQQBtAGUAcgBpAGMAYQAvAEEAcgBnAGUAbgB0AGkAbgBhAC8ATQBlAG4AZABvAHoAYQBcACIALAAgAEYAQQBMAFMARQA7AFwAbgBcACIAQQBtAGUAcgBpAGMAYQAvAEEAcgBnAGUAbgB0AGkAbgBhAC8AUgBpAG8AXwBHAGEAbABsAGUAZwBvAHMAXAAiACwAIABGAEEATABTAEUAOwBcAG4AXAAiAEEAbQBlAHIAaQBjAGEALwBBAHIAZwBlAG4AdABpAG4AYQAvAFMAYQBsAHQAYQBcACIALAAgAEYAQQBMAFMARQA7AFwAbgBcACIAQQBtAGUAcgBpAGMAYQAvAEEAcgBnAGUAbgB0AGkAbgBhAC8AUwBhAG4AXwBKAHUAYQBuAFwAIgAsACAARgBBAEwAUwBFADsAXABuAFwAIgBBAG0AZQByAGkAYwBhAC8AQQByAGcAZQBuAHQAaQBuAGEALwBTAGEAbgBfAEwAdQBpAHMAXAAiACwAIABGAEEATABTAEUAOwBcAG4AXAAiAEEAbQBlAHIAaQBjAGEALwBBAHIAZwBlAG4AdABpAG4AYQAvAFQAdQBjAHUAbQBhAG4AXAAiACwAIABGAEEATABTAEUAOwBcAG4AXAAiAEEAbQBlAHIAaQBjAGEALwBBAHIAZwBlAG4AdABpAG4AYQAvAFUAcwBoAHUAYQBpAGEAXAAiACwAIABGAEEATABTAEUAOwBcAG4AXAAiAEEAbQBlAHIAaQBjAGEALwBBAHMAdQBuAGMAaQBvAG4AXAAiACwAIABUAFIAVQBFADsAXABuAFwAIgBBAG0AZQByAGkAYwBhAC8AQgBhAGgAaQBhAFwAIgAsACAAVABSAFUARQA7AFwAbgBcACIAQQBtAGUAcgBpAGMAYQAvAEIAYQBoAGkAYQBfAEIAYQBuAGQAZQByAGEAcwBcACIALAAgAFQAUgBVAEUAOwBcAG4AXAAiAEEAbQBlAHIAaQBjAGEALwBCAGEAcgBiAGEAZABvAHMAXAAiACwAIABUAFIAVQBFADsAXABuAFwAIgBBAG0AZQByAGkAYwBhAC8AQgBlAGwAZQBtAFwAIgAsACAAVABSAFUARQA7AFwAbgBcACIAQQBtAGUAcgBpAGMAYQAvAEIAZQBsAGkAegBlAFwAIgAsACAAVABSAFUARQA7AFwAbgBcACIAQQBtAGUAcgBpAGMAYQAvAEIAbwBhAF8AVgBpAHMAdABhAFwAIgAsACAAVABSAFUARQA7AFwAbgBcACIAQQBtAGUAcgBpAGMAYQAvAEIAbwBnAG8AdABhAFwAIgAsACAAVABSAFUARQA7AFwAbgBcACIAQQBtAGUAcgBpAGMAYQAvAEIAbwBpAHMAZQBcACIALAAgAFQAUgBVAEUAOwBcAG4AXAAiAEEAbQBlAHIAaQBjAGEALwBDAGEAbQBiAHIAaQBkAGcAZQBfAEIAYQB5AFwAIgAsACAAVABSAFUARQA7AFwAbgBcACIAQQBtAGUAcgBpAGMAYQAvAEMAYQBtAHAAbwBfAEcAcgBhAG4AZABlAFwAIgAsACAAVABSAFUARQA7AFwAbgBcACIAQQBtAGUAcgBpAGMAYQAvAEMAYQBuAGMAdQBuAFwAIgAsACAAVABSAFUARQA7AFwAbgBcACIAQQBtAGUAcgBpAGMAYQAvAEMAYQByAGEAYwBhAHMAXAAiACwAIABUAFIAVQBFADsAXABuAFwAIgBBAG0AZQByAGkAYwBhAC8AQwBhAHkAZQBuAG4AZQBcACIALAAgAFQAUgBVAEUAOwBcAG4AXAAiAEEAbQBlAHIAaQBjAGEALwBDAGgAaQBjAGEAZwBvAFwAIgAsACAAVABSAFUARQA7AFwAbgBcACIAQQBtAGUAcgBpAGMAYQAvAEMAaABpAGgAdQBhAGgAdQBhAFwAIgAsACAAVABSAFUARQA7AFwAbgBcACIAQQBtAGUAcgBpAGMAYQAvAEMAaQB1AGQAYQBkAF8ASgB1AGEAcgBlAHoAXAAiACwAIABUAFIAVQBFADsAXABuAFwAIgBBAG0AZQByAGkAYwBhAC8AQwBvAHMAdABhAF8AUgBpAGMAYQBcACIALAAgAFQAUgBVAEUAOwBcAG4AXAAiAEEAbQBlAHIAaQBjAGEALwBDAHUAaQBhAGIAYQBcACIALAAgAFQAUgBVAEUAOwBcAG4AXAAiAEEAbQBlAHIAaQBjAGEALwBEAGEAbgBtAGEAcgBrAHMAaABhAHYAbgBcACIALAAgAFQAUgBVAEUAOwBcAG4AXAAiAEEAbQBlAHIAaQBjAGEALwBEAGEAdwBzAG8AbgBcACIALAAgAFQAUgBVAEUAOwBcAG4AXAAiAEEAbQBlAHIAaQBjAGEALwBEAGEAdwBzAG8AbgBfAEMAcgBlAGUAawBcACIALAAgAFQAUgBVAEUAOwBcAG4AXAAiAEEAbQBlAHIAaQBjAGEALwBEAGUAbgB2AGUAcgBcACIALAAgAFQAUgBVAEUAOwBcAG4AXAAiAEEAbQBlAHIAaQBjAGEALwBEAGUAdAByAG8AaQB0AFwAIgAsACAAVABSAFUARQA7AFwAbgBcACIAQQBtAGUAcgBpAGMAYQAvAEUAZABtAG8AbgB0AG8AbgBcACIALAAgAFQAUgBVAEUAOwBcAG4AXAAiAEEAbQBlAHIAaQBjAGEALwBFAGkAcgB1AG4AZQBwAGUAXAAiACwAIABUAFIAVQBFADsAXABuAFwAIgBBAG0AZQByAGkAYwBhAC8ARQBsAF8AUwBhAGwAdgBhAGQAbwByAFwAIgAsACAAVABSAFUARQA7AFwAbgBcACIAQQBtAGUAcgBpAGMAYQAvAEYAbwByAHQAXwBOAGUAbABzAG8AbgBcACIALAAgAFQAUgBVAEUAOwBcAG4AXAAiAEEAbQBlAHIAaQBjAGEALwBGAG8AcgB0AGEAbABlAHoAYQBcACIALAAgAFQAUgBVAEUAOwBcAG4AXAAiAEEAbQBlAHIAaQBjAGEALwBHAGwAYQBjAGUAXwBCAGEAeQBcACIALAAgAFQAUgBVAEUAOwBcAG4AXAAiAEEAbQBlAHIAaQBjAGEALwBHAG8AbwBzAGUAXwBCAGEAeQBcACIALAAgAFQAUgBVAEUAOwBcAG4AXAAiAEEAbQBlAHIAaQBjAGEALwBHAHIAYQBuAGQAXwBUAHUAcgBrAFwAIgAsACAARgBBAEwAUwBFADsAXABuAFwAIgBBAG0AZQByAGkAYwBhAC8ARwB1AGEAdABlAG0AYQBsAGEAXAAiACwAIABUAFIAVQBFADsAXABuAFwAIgBBAG0AZQByAGkAYwBhAC8ARwB1AGEAeQBhAHEAdQBpAGwAXAAiACwAIABUAFIAVQBFADsAXABuAFwAIgBBAG0AZQByAGkAYwBhAC8ARwB1AHkAYQBuAGEAXAAiACwAIABUAFIAVQBFADsAXABuAFwAIgBBAG0AZQByAGkAYwBhAC8ASABhAGwAaQBmAGEAeABcACIALAAgAFQAUgBVAEUAOwBcAG4AXAAiAEEAbQBlAHIAaQBjAGEALwBIAGEAdgBhAG4AYQBcACIALAAgAFQAUgBVAEUAOwBcAG4AXAAiAEEAbQBlAHIAaQBjAGEALwBIAGUAcgBtAG8AcwBpAGwAbABvAFwAIgAsACAAVABSAFUARQA7AFwAbgBcACIAQQBtAGUAcgBpAGMAYQAvAEkAbgBkAGkAYQBuAGEALwBJAG4AZABpAGEAbgBhAHAAbwBsAGkAcwBcACIALAAgAFQAUgBVAEUAOwBcAG4AXAAiAEEAbQBlAHIAaQBjAGEALwBJAG4AZABpAGEAbgBhAC8ASwBuAG8AeABcACIALAAgAFQAUgBVAEUAOwBcAG4AXAAiAEEAbQBlAHIAaQBjAGEALwBJAG4AZABpAGEAbgBhAC8ATQBhAHIAZQBuAGcAbwBcACIALAAgAFQAUgBVAEUAOwBcAG4AXAAiAEEAbQBlAHIAaQBjAGEALwBJAG4AZABpAGEAbgBhAC8AUABlAHQAZQByAHMAYgB1AHIAZwBcACIALAAgAFQAUgBVAEUAOwBcAG4AXAAiAEEAbQBlAHIAaQBjAGEALwBJAG4AZABpAGEAbgBhAC8AVABlAGwAbABfAEMAaQB0AHkAXAAiACwAIABUAFIAVQBFADsAXABuAFwAIgBBAG0AZQByAGkAYwBhAC8ASQBuAGQAaQBhAG4AYQAvAFYAZQB2AGEAeQBcACIALAAgAFQAUgBVAEUAOwBcAG4AXAAiAEEAbQBlAHIAaQBjAGEALwBJAG4AZABpAGEAbgBhAC8AVgBpAG4AYwBlAG4AbgBlAHMAXAAiACwAIABUAFIAVQBFADsAXABuAFwAIgBBAG0AZQByAGkAYwBhAC8ASQBuAGQAaQBhAG4AYQAvAFcAaQBuAGEAbQBhAGMAXAAiACwAIABUAFIAVQBFADsAXABuAFwAIgBBAG0AZQByAGkAYwBhAC8ASQBuAHUAdgBpAGsAXAAiACwAIABUAFIAVQBFADsAXABuAFwAIgBBAG0AZQByAGkAYwBhAC8ASQBxAGEAbAB1AGkAdABcACIALAAgAFQAUgBVAEUAOwBcAG4AXAAiAEEAbQBlAHIAaQBjAGEALwBKAGEAbQBhAGkAYwBhAFwAIgAsACAAVABSAFUARQA7AFwAbgBcACIAQQBtAGUAcgBpAGMAYQAvAEoAdQBuAGUAYQB1AFwAIgAsACAAVABSAFUARQA7AFwAbgBcACIAQQBtAGUAcgBpAGMAYQAvAEsAZQBuAHQAdQBjAGsAeQAvAEwAbwB1AGkAcwB2AGkAbABsAGUAXAAiACwAIABUAFIAVQBFADsAXABuAFwAIgBBAG0AZQByAGkAYwBhAC8ASwBlAG4AdAB1AGMAawB5AC8ATQBvAG4AdABpAGMAZQBsAGwAbwBcACIALAAgAFQAUgBVAEUAOwBcAG4AXAAiAEEAbQBlAHIAaQBjAGEALwBMAGEAXwBQAGEAegBcACIALAAgAFQAUgBVAEUAOwBcAG4AXAAiAEEAbQBlAHIAaQBjAGEALwBMAGkAbQBhAFwAIgAsACAAVABSAFUARQA7AFwAbgBcACIAQQBtAGUAcgBpAGMAYQAvAEwAbwBzAF8AQQBuAGcAZQBsAGUAcwBcACIALAAgAFQAUgBVAEUAOwBcAG4AXAAiAEEAbQBlAHIAaQBjAGEALwBNAGEAYwBlAGkAbwBcACIALAAgAFQAUgBVAEUAOwBcAG4AXAAiAEEAbQBlAHIAaQBjAGEALwBNAGEAbgBhAGcAdQBhAFwAIgAsACAAVABSAFUARQA7AFwAbgBcACIAQQBtAGUAcgBpAGMAYQAvAE0AYQBuAGEAdQBzAFwAIgAsACAAVABSAFUARQA7AFwAbgBcACIAQQBtAGUAcgBpAGMAYQAvAE0AYQByAHQAaQBuAGkAcQB1AGUAXAAiACwAIABUAFIAVQBFADsAXABuAFwAIgBBAG0AZQByAGkAYwBhAC8ATQBhAHQAYQBtAG8AcgBvAHMAXAAiACwAIABUAFIAVQBFADsAXABuAFwAIgBBAG0AZQByAGkAYwBhAC8ATQBhAHoAYQB0AGwAYQBuAFwAIgAsACAAVABSAFUARQA7AFwAbgBcACIAQQBtAGUAcgBpAGMAYQAvAE0AZQBuAG8AbQBpAG4AZQBlAFwAIgAsACAAVABSAFUARQA7AFwAbgBcACIAQQBtAGUAcgBpAGMAYQAvAE0AZQByAGkAZABhAFwAIgAsACAAVABSAFUARQA7AFwAbgBcACIAQQBtAGUAcgBpAGMAYQAvAE0AZQB0AGwAYQBrAGEAdABsAGEAXAAiACwAIABUAFIAVQBFADsAXABuAFwAIgBBAG0AZQByAGkAYwBhAC8ATQBlAHgAaQBjAG8AXwBDAGkAdAB5AFwAIgAsACAAVABSAFUARQA7AFwAbgBcACIAQQBtAGUAcgBpAGMAYQAvAE0AaQBxAHUAZQBsAG8AbgBcACIALAAgAFQAUgBVAEUAOwBcAG4AXAAiAEEAbQBlAHIAaQBjAGEALwBNAG8AbgBjAHQAbwBuAFwAIgAsACAAVABSAFUARQA7AFwAbgBcACIAQQBtAGUAcgBpAGMAYQAvAE0AbwBuAHQAZQByAHIAZQB5AFwAIgAsACAAVABSAFUARQA7AFwAbgBcACIAQQBtAGUAcgBpAGMAYQAvAE0AbwBuAHQAZQB2AGkAZABlAG8AXAAiACwAIABUAFIAVQBFADsAXABuAFwAIgBBAG0AZQByAGkAYwBhAC8ATgBlAHcAXwBZAG8AcgBrAFwAIgAsACAAVABSAFUARQA7AFwAbgBcACIAQQBtAGUAcgBpAGMAYQAvAE4AbwBtAGUAXAAiACwAIABUAFIAVQBFADsAXABuAFwAIgBBAG0AZQByAGkAYwBhAC8ATgBvAHIAbwBuAGgAYQBcACIALAAgAFQAUgBVAEUAOwBcAG4AXAAiAEEAbQBlAHIAaQBjAGEALwBOAG8AcgB0AGgAXwBEAGEAawBvAHQAYQAvAEIAZQB1AGwAYQBoAFwAIgAsACAAVABSAFUARQA7AFwAbgBcACIAQQBtAGUAcgBpAGMAYQAvAE4AbwByAHQAaABfAEQAYQBrAG8AdABhAC8AQwBlAG4AdABlAHIAXAAiACwAIABUAFIAVQBFADsAXABuAFwAIgBBAG0AZQByAGkAYwBhAC8ATgBvAHIAdABoAF8ARABhAGsAbwB0AGEALwBOAGUAdwBfAFMAYQBsAGUAbQBcACIALAAgAFQAUgBVAEUAOwBcAG4AXAAiAEEAbQBlAHIAaQBjAGEALwBOAHUAdQBrAFwAIgAsACAAVABSAFUARQA7AFwAbgBcACIAQQBtAGUAcgBpAGMAYQAvAE8AagBpAG4AYQBnAGEAXAAiACwAIABUAFIAVQBFADsAXABuAFwAIgBBAG0AZQByAGkAYwBhAC8AUABhAG4AYQBtAGEAXAAiACwAIABUAFIAVQBFADsAXABuAFwAIgBBAG0AZQByAGkAYwBhAC8AUABhAHIAYQBtAGEAcgBpAGIAbwBcACIALAAgAFQAUgBVAEUAOwBcAG4AXAAiAEEAbQBlAHIAaQBjAGEALwBQAGgAbwBlAG4AaQB4AFwAIgAsACAAVABSAFUARQA7AFwAbgBcACIAQQBtAGUAcgBpAGMAYQAvAFAAbwByAHQALQBhAHUALQBQAHIAaQBuAGMAZQBcACIALAAgAFQAUgBVAEUAOwBcAG4AXAAiAEEAbQBlAHIAaQBjAGEALwBQAG8AcgB0AG8AXwBWAGUAbABoAG8AXAAiACwAIABUAFIAVQBFADsAXABuAFwAIgBBAG0AZQByAGkAYwBhAC8AUAB1AGUAcgB0AG8AXwBSAGkAYwBvAFwAIgAsACAAVABSAFUARQA7AFwAbgBcACIAQQBtAGUAcgBpAGMAYQAvAFAAdQBuAHQAYQBfAEEAcgBlAG4AYQBzAFwAIgAsACAAVABSAFUARQA7AFwAbgBcACIAQQBtAGUAcgBpAGMAYQAvAFIAYQBuAGsAaQBuAF8ASQBuAGwAZQB0AFwAIgAsACAAVABSAFUARQA7AFwAbgBcACIAQQBtAGUAcgBpAGMAYQAvAFIAZQBjAGkAZgBlAFwAIgAsACAAVABSAFUARQA7AFwAbgBcACIAQQBtAGUAcgBpAGMAYQAvAFIAZQBnAGkAbgBhAFwAIgAsACAAVABSAFUARQA7AFwAbgBcACIAQQBtAGUAcgBpAGMAYQAvAFIAZQBzAG8AbAB1AHQAZQBcACIALAAgAFQAUgBVAEUAOwBcAG4AXAAiAEEAbQBlAHIAaQBjAGEALwBSAGkAbwBfAEIAcgBhAG4AYwBvAFwAIgAsACAAVABSAFUARQA7AFwAbgBcACIAQQBtAGUAcgBpAGMAYQAvAFMAYQBuAHQAYQByAGUAbQBcACIALAAgAFQAUgBVAEUAOwBcAG4AXAAiAEEAbQBlAHIAaQBjAGEALwBTAGEAbgB0AGkAYQBnAG8AXAAiACwAIABUAFIAVQBFADsAXABuAFwAIgBBAG0AZQByAGkAYwBhAC8AUwBhAG4AdABvAF8ARABvAG0AaQBuAGcAbwBcACIALAAgAFQAUgBVAEUAOwBcAG4AXAAiAEEAbQBlAHIAaQBjAGEALwBTAGEAbwBfAFAAYQB1AGwAbwBcACIALAAgAFQAUgBVAEUAOwBcAG4AXAAiAEEAbQBlAHIAaQBjAGEALwBTAGMAbwByAGUAcwBiAHkAcwB1AG4AZABcACIALAAgAFQAUgBVAEUAOwBcAG4AXAAiAEEAbQBlAHIAaQBjAGEALwBTAGkAdABrAGEAXAAiACwAIABUAFIAVQBFADsAXABuAFwAIgBBAG0AZQByAGkAYwBhAC8AUwB0AF8ASgBvAGgAbgBzAFwAIgAsACAAVABSAFUARQA7AFwAbgBcACIAQQBtAGUAcgBpAGMAYQAvAFMAdwBpAGYAdABfAEMAdQByAHIAZQBuAHQAXAAiACwAIABUAFIAVQBFADsAXABuAFwAIgBBAG0AZQByAGkAYwBhAC8AVABlAGcAdQBjAGkAZwBhAGwAcABhAFwAIgAsACAAVABSAFUARQA7AFwAbgBcACIAQQBtAGUAcgBpAGMAYQAvAFQAaAB1AGwAZQBcACIALAAgAFQAUgBVAEUAOwBcAG4AXAAiAEEAbQBlAHIAaQBjAGEALwBUAGkAagB1AGEAbgBhAFwAIgAsACAAVABSAFUARQA7AFwAbgBcACIAQQBtAGUAcgBpAGMAYQAvAFQAbwByAG8AbgB0AG8AXAAiACwAIABUAFIAVQBFADsAXABuAFwAIgBBAG0AZQByAGkAYwBhAC8AVgBhAG4AYwBvAHUAdgBlAHIAXAAiACwAIABUAFIAVQBFADsAXABuAFwAIgBBAG0AZQByAGkAYwBhAC8AVwBoAGkAdABlAGgAbwByAHMAZQBcACIALAAgAFQAUgBVAEUAOwBcAG4AXAAiAEEAbQBlAHIAaQBjAGEALwBXAGkAbgBuAGkAcABlAGcAXAAiACwAIABUAFIAVQBFADsAXABuAFwAIgBBAG0AZQByAGkAYwBhAC8AWQBhAGsAdQB0AGEAdABcACIALAAgAFQAUgBVAEUAOwBcAG4AXAAiAEEAbgB0AGEAcgBjAHQAaQBjAGEALwBDAGEAcwBlAHkAXAAiACwAIABUAFIAVQBFADsAXABuAFwAIgBBAG4AdABhAHIAYwB0AGkAYwBhAC8ARABhAHYAaQBzAFwAIgAsACAAVABSAFUARQA7AFwAbgBcACIAQQBuAHQAYQByAGMAdABpAGMAYQAvAE0AYQBjAHEAdQBhAHIAaQBlAFwAIgAsACAAVABSAFUARQA7AFwAbgBcACIAQQBuAHQAYQByAGMAdABpAGMAYQAvAE0AYQB3AHMAbwBuAFwAIgAsACAAVABSAFUARQA7AFwAbgBcACIAQQBuAHQAYQByAGMAdABpAGMAYQAvAFAAYQBsAG0AZQByAFwAIgAsACAAVABSAFUARQA7AFwAbgBcACIAQQBuAHQAYQByAGMAdABpAGMAYQAvAFIAbwB0AGgAZQByAGEAXAAiACwAIABUAFIAVQBFADsAXABuAFwAIgBBAG4AdABhAHIAYwB0AGkAYwBhAC8AVAByAG8AbABsAFwAIgAsACAAVABSAFUARQA7AFwAbgBcACIAQQBuAHQAYQByAGMAdABpAGMAYQAvAFYAbwBzAHQAbwBrAFwAIgAsACAAVABSAFUARQA7AFwAbgBcACIAQQBzAGkAYQAvAEEAbABtAGEAdAB5AFwAIgAsACAAVABSAFUARQA7AFwAbgBcACIAQQBzAGkAYQAvAEEAbQBtAGEAbgBcACIALAAgAFQAUgBVAEUAOwBcAG4AXAAiAEEAcwBpAGEALwBBAG4AYQBkAHkAcgBcACIALAAgAFQAUgBVAEUAOwBcAG4AXAAiAEEAcwBpAGEALwBBAHEAdABhAHUAXAAiACwAIABUAFIAVQBFADsAXABuAFwAIgBBAHMAaQBhAC8AQQBxAHQAbwBiAGUAXAAiACwAIABUAFIAVQBFADsAXABuAFwAIgBBAHMAaQBhAC8AQQBzAGgAZwBhAGIAYQB0AFwAIgAsACAAVABSAFUARQA7AFwAbgBcACIAQQBzAGkAYQAvAEEAdAB5AHIAYQB1AFwAIgAsACAAVABSAFUARQA7AFwAbgBcACIAQQBzAGkAYQAvAEIAYQBnAGgAZABhAGQAXAAiACwAIABUAFIAVQBFADsAXABuAFwAIgBBAHMAaQBhAC8AQgBhAGsAdQBcACIALAAgAFQAUgBVAEUAOwBcAG4AXAAiAEEAcwBpAGEALwBCAGEAbgBnAGsAbwBrAFwAIgAsACAAVABSAFUARQA7AFwAbgBcACIAQQBzAGkAYQAvAEIAYQByAG4AYQB1AGwAXAAiACwAIABUAFIAVQBFADsAXABuAFwAIgBBAHMAaQBhAC8AQgBlAGkAcgB1AHQAXAAiACwAIABUAFIAVQBFADsAXABuAFwAIgBBAHMAaQBhAC8AQgBpAHMAaABrAGUAawBcACIALAAgAFQAUgBVAEUAOwBcAG4AXAAiAEEAcwBpAGEALwBDAGgAaQB0AGEAXAAiACwAIABUAFIAVQBFADsAXABuAFwAIgBBAHMAaQBhAC8AQwBoAG8AaQBiAGEAbABzAGEAbgBcACIALAAgAFQAUgBVAEUAOwBcAG4AXAAiAEEAcwBpAGEALwBDAG8AbABvAG0AYgBvAFwAIgAsACAAVABSAFUARQA7AFwAbgBcACIAQQBzAGkAYQAvAEQAYQBtAGEAcwBjAHUAcwBcACIALAAgAFQAUgBVAEUAOwBcAG4AXAAiAEEAcwBpAGEALwBEAGgAYQBrAGEAXAAiACwAIABUAFIAVQBFADsAXABuAFwAIgBBAHMAaQBhAC8ARABpAGwAaQBcACIALAAgAFQAUgBVAEUAOwBcAG4AXAAiAEEAcwBpAGEALwBEAHUAYgBhAGkAXAAiACwAIABUAFIAVQBFADsAXABuAFwAIgBBAHMAaQBhAC8ARAB1AHMAaABhAG4AYgBlAFwAIgAsACAAVABSAFUARQA7AFwAbgBcACIAQQBzAGkAYQAvAEYAYQBtAGEAZwB1AHMAdABhAFwAIgAsACAAVABSAFUARQA7AFwAbgBcACIAQQBzAGkAYQAvAEcAYQB6AGEAXAAiACwAIABUAFIAVQBFADsAXABuAFwAIgBBAHMAaQBhAC8ASABlAGIAcgBvAG4AXAAiACwAIABUAFIAVQBFADsAXABuAFwAIgBBAHMAaQBhAC8ASABvAF8AQwBoAGkAXwBNAGkAbgBoAFwAIgAsACAAVABSAFUARQA7AFwAbgBcACIAQQBzAGkAYQAvAEgAbwBuAGcAXwBLAG8AbgBnAFwAIgAsACAAVABSAFUARQA7AFwAbgBcACIAQQBzAGkAYQAvAEgAbwB2AGQAXAAiACwAIABUAFIAVQBFADsAXABuAFwAIgBBAHMAaQBhAC8ASQByAGsAdQB0AHMAawBcACIALAAgAFQAUgBVAEUAOwBcAG4AXAAiAEEAcwBpAGEALwBKAGEAawBhAHIAdABhAFwAIgAsACAAVABSAFUARQA7AFwAbgBcACIAQQBzAGkAYQAvAEoAYQB5AGEAcAB1AHIAYQBcACIALAAgAFQAUgBVAEUAOwBcAG4AXAAiAEEAcwBpAGEALwBKAGUAcgB1AHMAYQBsAGUAbQBcACIALAAgAFQAUgBVAEUAOwBcAG4AXAAiAEEAcwBpAGEALwBLAGEAYgB1AGwAXAAiACwAIABUAFIAVQBFADsAXABuAFwAIgBBAHMAaQBhAC8ASwBhAG0AYwBoAGEAdABrAGEAXAAiACwAIABUAFIAVQBFADsAXABuAFwAIgBBAHMAaQBhAC8ASwBhAHIAYQBjAGgAaQBcACIALAAgAFQAUgBVAEUAOwBcAG4AXAAiAEEAcwBpAGEALwBLAGEAdABoAG0AYQBuAGQAdQBcACIALAAgAFQAUgBVAEUAOwBcAG4AXAAiAEEAcwBpAGEALwBLAGgAYQBuAGQAeQBnAGEAXAAiACwAIABUAFIAVQBFADsAXABuAFwAIgBBAHMAaQBhAC8ASwBvAGwAawBhAHQAYQBcACIALAAgAFQAUgBVAEUAOwBcAG4AXAAiAEEAcwBpAGEALwBLAHIAYQBzAG4AbwB5AGEAcgBzAGsAXAAiACwAIABUAFIAVQBFADsAXABuAFwAIgBBAHMAaQBhAC8ASwB1AGMAaABpAG4AZwBcACIALAAgAFQAUgBVAEUAOwBcAG4AXAAiAEEAcwBpAGEALwBNAGEAYwBhAHUAXAAiACwAIABUAFIAVQBFADsAXABuAFwAIgBBAHMAaQBhAC8ATQBhAGcAYQBkAGEAbgBcACIALAAgAFQAUgBVAEUAOwBcAG4AXAAiAEEAcwBpAGEALwBNAGEAawBhAHMAcwBhAHIAXAAiACwAIABUAFIAVQBFADsAXABuAFwAIgBBAHMAaQBhAC8ATQBhAG4AaQBsAGEAXAAiACwAIABUAFIAVQBFADsAXABuAFwAIgBBAHMAaQBhAC8ATgBpAGMAbwBzAGkAYQBcACIALAAgAFQAUgBVAEUAOwBcAG4AXAAiAEEAcwBpAGEALwBOAG8AdgBvAGsAdQB6AG4AZQB0AHMAawBcACIALAAgAFQAUgBVAEUAOwBcAG4AXAAiAEEAcwBpAGEALwBOAG8AdgBvAHMAaQBiAGkAcgBzAGsAXAAiACwAIABUAFIAVQBFADsAXABuAFwAIgBBAHMAaQBhAC8ATwBtAHMAawBcACIALAAgAFQAUgBVAEUAOwBcAG4AXAAiAEEAcwBpAGEALwBPAHIAYQBsAFwAIgAsACAAVABSAFUARQA7AFwAbgBcACIAQQBzAGkAYQAvAFAAbwBuAHQAaQBhAG4AYQBrAFwAIgAsACAAVABSAFUARQA7AFwAbgBcACIAQQBzAGkAYQAvAFAAeQBvAG4AZwB5AGEAbgBnAFwAIgAsACAAVABSAFUARQA7AFwAbgBcACIAQQBzAGkAYQAvAFEAYQB0AGEAcgBcACIALAAgAFQAUgBVAEUAOwBcAG4AXAAiAEEAcwBpAGEALwBRAG8AcwB0AGEAbgBhAHkAXAAiACwAIABUAFIAVQBFADsAXABuAFwAIgBBAHMAaQBhAC8AUQB5AHoAeQBsAG8AcgBkAGEAXAAiACwAIABUAFIAVQBFADsAXABuAFwAIgBBAHMAaQBhAC8AUgBpAHkAYQBkAGgAXAAiACwAIABUAFIAVQBFADsAXABuAFwAIgBBAHMAaQBhAC8AUwBhAGsAaABhAGwAaQBuAFwAIgAsACAAVABSAFUARQA7AFwAbgBcACIAQQBzAGkAYQAvAFMAYQBtAGEAcgBrAGEAbgBkAFwAIgAsACAAVABSAFUARQA7AFwAbgBcACIAQQBzAGkAYQAvAFMAZQBvAHUAbABcACIALAAgAFQAUgBVAEUAOwBcAG4AXAAiAEEAcwBpAGEALwBTAGgAYQBuAGcAaABhAGkAXAAiACwAIABUAFIAVQBFADsAXABuAFwAIgBBAHMAaQBhAC8AUwBpAG4AZwBhAHAAbwByAGUAXAAiACwAIABUAFIAVQBFADsAXABuAFwAIgBBAHMAaQBhAC8AUwByAGUAZABuAGUAawBvAGwAeQBtAHMAawBcACIALAAgAFQAUgBVAEUAOwBcAG4AXAAiAEEAcwBpAGEALwBUAGEAaQBwAGUAaQBcACIALAAgAFQAUgBVAEUAOwBcAG4AXAAiAEEAcwBpAGEALwBUAGEAcwBoAGsAZQBuAHQAXAAiACwAIABUAFIAVQBFADsAXABuAFwAIgBBAHMAaQBhAC8AVABiAGkAbABpAHMAaQBcACIALAAgAFQAUgBVAEUAOwBcAG4AXAAiAEEAcwBpAGEALwBUAGUAaAByAGEAbgBcACIALAAgAFQAUgBVAEUAOwBcAG4AXAAiAEEAcwBpAGEALwBUAGgAaQBtAHAAaAB1AFwAIgAsACAAVABSAFUARQA7AFwAbgBcACIAQQBzAGkAYQAvAFQAbwBrAHkAbwBcACIALAAgAFQAUgBVAEUAOwBcAG4AXAAiAEEAcwBpAGEALwBUAG8AbQBzAGsAXAAiACwAIABUAFIAVQBFADsAXABuAFwAIgBBAHMAaQBhAC8AVQBsAGEAYQBuAGIAYQBhAHQAYQByAFwAIgAsACAAVABSAFUARQA7AFwAbgBcACIAQQBzAGkAYQAvAFUAcgB1AG0AcQBpAFwAIgAsACAAVABSAFUARQA7AFwAbgBcACIAQQBzAGkAYQAvAFUAcwB0AC0ATgBlAHIAYQBcACIALAAgAFQAUgBVAEUAOwBcAG4AXAAiAEEAcwBpAGEALwBWAGwAYQBkAGkAdgBvAHMAdABvAGsAXAAiACwAIABUAFIAVQBFADsAXABuAFwAIgBBAHMAaQBhAC8AWQBhAGsAdQB0AHMAawBcACIALAAgAFQAUgBVAEUAOwBcAG4AXAAiAEEAcwBpAGEALwBZAGEAbgBnAG8AbgBcACIALAAgAFQAUgBVAEUAOwBcAG4AXAAiAEEAcwBpAGEALwBZAGUAawBhAHQAZQByAGkAbgBiAHUAcgBnAFwAIgAsACAAVABSAFUARQA7AFwAbgBcACIAQQBzAGkAYQAvAFkAZQByAGUAdgBhAG4AXAAiACwAIABUAFIAVQBFAFwAbgB9ADsAXABuAF8AVABJAE0ARQBaAE8ATgBFAF8ATgBBAE0ARQBTAF8AMgAgAD0AIAB7AFwAbgBcACIAQQB0AGwAYQBuAHQAaQBjAC8AQQB6AG8AcgBlAHMAXAAiACwAIABUAFIAVQBFADsAXABuAFwAIgBBAHQAbABhAG4AdABpAGMALwBCAGUAcgBtAHUAZABhAFwAIgAsACAAVABSAFUARQA7AFwAbgBcACIAQQB0AGwAYQBuAHQAaQBjAC8AQwBhAG4AYQByAHkAXAAiACwAIABUAFIAVQBFADsAXABuAFwAIgBBAHQAbABhAG4AdABpAGMALwBDAGEAcABlAF8AVgBlAHIAZABlAFwAIgAsACAAVABSAFUARQA7AFwAbgBcACIAQQB0AGwAYQBuAHQAaQBjAC8ARgBhAHIAbwBlAFwAIgAsACAAVABSAFUARQA7AFwAbgBcACIAQQB0AGwAYQBuAHQAaQBjAC8ATQBhAGQAZQBpAHIAYQBcACIALAAgAFQAUgBVAEUAOwBcAG4AXAAiAEEAdABsAGEAbgB0AGkAYwAvAFMAbwB1AHQAaABfAEcAZQBvAHIAZwBpAGEAXAAiACwAIABUAFIAVQBFADsAXABuAFwAIgBBAHQAbABhAG4AdABpAGMALwBTAHQAYQBuAGwAZQB5AFwAIgAsACAAVABSAFUARQA7AFwAbgBcACIAQQB1AHMAdAByAGEAbABpAGEALwBBAGQAZQBsAGEAaQBkAGUAXAAiACwAIABUAFIAVQBFADsAXABuAFwAIgBBAHUAcwB0AHIAYQBsAGkAYQAvAEIAcgBpAHMAYgBhAG4AZQBcACIALAAgAFQAUgBVAEUAOwBcAG4AXAAiAEEAdQBzAHQAcgBhAGwAaQBhAC8AQgByAG8AawBlAG4AXwBIAGkAbABsAFwAIgAsACAAVABSAFUARQA7AFwAbgBcACIAQQB1AHMAdAByAGEAbABpAGEALwBEAGEAcgB3AGkAbgBcACIALAAgAFQAUgBVAEUAOwBcAG4AXAAiAEEAdQBzAHQAcgBhAGwAaQBhAC8ARQB1AGMAbABhAFwAIgAsACAAVABSAFUARQA7AFwAbgBcACIAQQB1AHMAdAByAGEAbABpAGEALwBIAG8AYgBhAHIAdABcACIALAAgAFQAUgBVAEUAOwBcAG4AXAAiAEEAdQBzAHQAcgBhAGwAaQBhAC8ATABpAG4AZABlAG0AYQBuAFwAIgAsACAAVABSAFUARQA7AFwAbgBcACIAQQB1AHMAdAByAGEAbABpAGEALwBMAG8AcgBkAF8ASABvAHcAZQBcACIALAAgAFQAUgBVAEUAOwBcAG4AXAAiAEEAdQBzAHQAcgBhAGwAaQBhAC8ATQBlAGwAYgBvAHUAcgBuAGUAXAAiACwAIABUAFIAVQBFADsAXABuAFwAIgBBAHUAcwB0AHIAYQBsAGkAYQAvAFAAZQByAHQAaABcACIALAAgAFQAUgBVAEUAOwBcAG4AXAAiAEEAdQBzAHQAcgBhAGwAaQBhAC8AUwB5AGQAbgBlAHkAXAAiACwAIABUAFIAVQBFADsAXABuAFwAIgBFAHQAYwAvAEcATQBUAFwAIgAsACAAVABSAFUARQA7AFwAbgBcACIARQB0AGMALwBHAE0AVAArADEAXAAiACwAIABUAFIAVQBFADsAXABuAFwAIgBFAHQAYwAvAEcATQBUACsAMQAwAFwAIgAsACAAVABSAFUARQA7AFwAbgBcACIARQB0AGMALwBHAE0AVAArADEAMQBcACIALAAgAFQAUgBVAEUAOwBcAG4AXAAiAEUAdABjAC8ARwBNAFQAKwAxADIAXAAiACwAIABUAFIAVQBFADsAXABuAFwAIgBFAHQAYwAvAEcATQBUACsAMgBcACIALAAgAFQAUgBVAEUAOwBcAG4AXAAiAEUAdABjAC8ARwBNAFQAKwAzAFwAIgAsACAAVABSAFUARQA7AFwAbgBcACIARQB0AGMALwBHAE0AVAArADQAXAAiACwAIABUAFIAVQBFADsAXABuAFwAIgBFAHQAYwAvAEcATQBUACsANQBcACIALAAgAFQAUgBVAEUAOwBcAG4AXAAiAEUAdABjAC8ARwBNAFQAKwA2AFwAIgAsACAAVABSAFUARQA7AFwAbgBcACIARQB0AGMALwBHAE0AVAArADcAXAAiACwAIABUAFIAVQBFADsAXABuAFwAIgBFAHQAYwAvAEcATQBUACsAOABcACIALAAgAFQAUgBVAEUAOwBcAG4AXAAiAEUAdABjAC8ARwBNAFQAKwA5AFwAIgAsACAAVABSAFUARQA7AFwAbgBcACIARQB0AGMALwBHAE0AVAAwAFwAIgAsACAAVABSAFUARQA7AFwAbgBcACIARQB0AGMALwBHAE0AVAAtADEAXAAiACwAIABUAFIAVQBFADsAXABuAFwAIgBFAHQAYwAvAEcATQBUAC0AMQAwAFwAIgAsACAAVABSAFUARQA7AFwAbgBcACIARQB0AGMALwBHAE0AVAAtADEAMQBcACIALAAgAFQAUgBVAEUAOwBcAG4AXAAiAEUAdABjAC8ARwBNAFQALQAxADIAXAAiACwAIABUAFIAVQBFADsAXABuAFwAIgBFAHQAYwAvAEcATQBUAC0AMQAzAFwAIgAsACAAVABSAFUARQA7AFwAbgBcACIARQB0AGMALwBHAE0AVAAtADEANABcACIALAAgAFQAUgBVAEUAOwBcAG4AXAAiAEUAdABjAC8ARwBNAFQALQAyAFwAIgAsACAAVABSAFUARQA7AFwAbgBcACIARQB0AGMALwBHAE0AVAAtADMAXAAiACwAIABUAFIAVQBFADsAXABuAFwAIgBFAHQAYwAvAEcATQBUAC0ANABcACIALAAgAFQAUgBVAEUAOwBcAG4AXAAiAEUAdABjAC8ARwBNAFQALQA1AFwAIgAsACAAVABSAFUARQA7AFwAbgBcACIARQB0AGMALwBHAE0AVAAtADYAXAAiACwAIABUAFIAVQBFADsAXABuAFwAIgBFAHQAYwAvAEcATQBUAC0ANwBcACIALAAgAFQAUgBVAEUAOwBcAG4AXAAiAEUAdABjAC8ARwBNAFQALQA4AFwAIgAsACAAVABSAFUARQA7AFwAbgBcACIARQB0AGMALwBHAE0AVAAtADkAXAAiACwAIABUAFIAVQBFADsAXABuAFwAIgBFAHQAYwAvAFUAVABDAFwAIgAsACAAVABSAFUARQA7AFwAbgBcACIARQB1AHIAbwBwAGUALwBBAG4AZABvAHIAcgBhAFwAIgAsACAAVABSAFUARQA7AFwAbgBcACIARQB1AHIAbwBwAGUALwBBAHMAdAByAGEAawBoAGEAbgBcACIALAAgAFQAUgBVAEUAOwBcAG4AXAAiAEUAdQByAG8AcABlAC8AQQB0AGgAZQBuAHMAXAAiACwAIABUAFIAVQBFADsAXABuAFwAIgBFAHUAcgBvAHAAZQAvAEIAZQBsAGcAcgBhAGQAZQBcACIALAAgAFQAUgBVAEUAOwBcAG4AXAAiAEUAdQByAG8AcABlAC8AQgBlAHIAbABpAG4AXAAiACwAIABUAFIAVQBFADsAXABuAFwAIgBFAHUAcgBvAHAAZQAvAEIAcgB1AHMAcwBlAGwAcwBcACIALAAgAFQAUgBVAEUAOwBcAG4AXAAiAEUAdQByAG8AcABlAC8AQgB1AGMAaABhAHIAZQBzAHQAXAAiACwAIABUAFIAVQBFADsAXABuAFwAIgBFAHUAcgBvAHAAZQAvAEIAdQBkAGEAcABlAHMAdABcACIALAAgAFQAUgBVAEUAOwBcAG4AXAAiAEUAdQByAG8AcABlAC8AQwBoAGkAcwBpAG4AYQB1AFwAIgAsACAAVABSAFUARQA7AFwAbgBcACIARQB1AHIAbwBwAGUALwBEAHUAYgBsAGkAbgBcACIALAAgAFQAUgBVAEUAOwBcAG4AXAAiAEUAdQByAG8AcABlAC8ARwBpAGIAcgBhAGwAdABhAHIAXAAiACwAIABUAFIAVQBFADsAXABuAFwAIgBFAHUAcgBvAHAAZQAvAEgAZQBsAHMAaQBuAGsAaQBcACIALAAgAFQAUgBVAEUAOwBcAG4AXAAiAEUAdQByAG8AcABlAC8ASQBzAHQAYQBuAGIAdQBsAFwAIgAsACAAVABSAFUARQA7AFwAbgBcACIARQB1AHIAbwBwAGUALwBLAGEAbABpAG4AaQBuAGcAcgBhAGQAXAAiACwAIABUAFIAVQBFADsAXABuAFwAIgBFAHUAcgBvAHAAZQAvAEsAaQByAG8AdgBcACIALAAgAFQAUgBVAEUAOwBcAG4AXAAiAEUAdQByAG8AcABlAC8ASwB5AGkAdgBcACIALAAgAFQAUgBVAEUAOwBcAG4AXAAiAEUAdQByAG8AcABlAC8ATABpAHMAYgBvAG4AXAAiACwAIABUAFIAVQBFADsAXABuAFwAIgBFAHUAcgBvAHAAZQAvAEwAbwBuAGQAbwBuAFwAIgAsACAAVABSAFUARQA7AFwAbgBcACIARQB1AHIAbwBwAGUALwBNAGEAZAByAGkAZABcACIALAAgAFQAUgBVAEUAOwBcAG4AXAAiAEUAdQByAG8AcABlAC8ATQBhAGwAdABhAFwAIgAsACAAVABSAFUARQA7AFwAbgBcACIARQB1AHIAbwBwAGUALwBNAGkAbgBzAGsAXAAiACwAIABUAFIAVQBFADsAXABuAFwAIgBFAHUAcgBvAHAAZQAvAE0AbwBzAGMAbwB3AFwAIgAsACAAVABSAFUARQA7AFwAbgBcACIARQB1AHIAbwBwAGUALwBQAGEAcgBpAHMAXAAiACwAIABUAFIAVQBFADsAXABuAFwAIgBFAHUAcgBvAHAAZQAvAFAAcgBhAGcAdQBlAFwAIgAsACAAVABSAFUARQA7AFwAbgBcACIARQB1AHIAbwBwAGUALwBSAGkAZwBhAFwAIgAsACAAVABSAFUARQA7AFwAbgBcACIARQB1AHIAbwBwAGUALwBSAG8AbQBlAFwAIgAsACAAVABSAFUARQA7AFwAbgBcACIARQB1AHIAbwBwAGUALwBTAGEAbQBhAHIAYQBcACIALAAgAFQAUgBVAEUAOwBcAG4AXAAiAEUAdQByAG8AcABlAC8AUwBhAHIAYQB0AG8AdgBcACIALAAgAFQAUgBVAEUAOwBcAG4AXAAiAEUAdQByAG8AcABlAC8AUwBpAG0AZgBlAHIAbwBwAG8AbABcACIALAAgAFQAUgBVAEUAOwBcAG4AXAAiAEUAdQByAG8AcABlAC8AUwBvAGYAaQBhAFwAIgAsACAAVABSAFUARQA7AFwAbgBcACIARQB1AHIAbwBwAGUALwBUAGEAbABsAGkAbgBuAFwAIgAsACAAVABSAFUARQA7AFwAbgBcACIARQB1AHIAbwBwAGUALwBUAGkAcgBhAG4AZQBcACIALAAgAFQAUgBVAEUAOwBcAG4AXAAiAEUAdQByAG8AcABlAC8AVQBsAHkAYQBuAG8AdgBzAGsAXAAiACwAIABUAFIAVQBFADsAXABuAFwAIgBFAHUAcgBvAHAAZQAvAFYAaQBlAG4AbgBhAFwAIgAsACAAVABSAFUARQA7AFwAbgBcACIARQB1AHIAbwBwAGUALwBWAGkAbABuAGkAdQBzAFwAIgAsACAAVABSAFUARQA7AFwAbgBcACIARQB1AHIAbwBwAGUALwBWAG8AbABnAG8AZwByAGEAZABcACIALAAgAFQAUgBVAEUAOwBcAG4AXAAiAEUAdQByAG8AcABlAC8AVwBhAHIAcwBhAHcAXAAiACwAIABUAFIAVQBFADsAXABuAFwAIgBFAHUAcgBvAHAAZQAvAFoAdQByAGkAYwBoAFwAIgAsACAAVABSAFUARQA7AFwAbgBcACIASQBuAGQAaQBhAG4ALwBDAGgAYQBnAG8AcwBcACIALAAgAFQAUgBVAEUAOwBcAG4AXAAiAEkAbgBkAGkAYQBuAC8ATQBhAGwAZABpAHYAZQBzAFwAIgAsACAAVABSAFUARQA7AFwAbgBcACIASQBuAGQAaQBhAG4ALwBNAGEAdQByAGkAdABpAHUAcwBcACIALAAgAFQAUgBVAEUAOwBcAG4AXAAiAFAAYQBjAGkAZgBpAGMALwBBAHAAaQBhAFwAIgAsACAAVABSAFUARQA7AFwAbgBcACIAUABhAGMAaQBmAGkAYwAvAEEAdQBjAGsAbABhAG4AZABcACIALAAgAFQAUgBVAEUAOwBcAG4AXAAiAFAAYQBjAGkAZgBpAGMALwBCAG8AdQBnAGEAaQBuAHYAaQBsAGwAZQBcACIALAAgAFQAUgBVAEUAOwBcAG4AXAAiAFAAYQBjAGkAZgBpAGMALwBDAGgAYQB0AGgAYQBtAFwAIgAsACAAVABSAFUARQA7AFwAbgBcACIAUABhAGMAaQBmAGkAYwAvAEUAYQBzAHQAZQByAFwAIgAsACAAVABSAFUARQA7AFwAbgBcACIAUABhAGMAaQBmAGkAYwAvAEUAZgBhAHQAZQBcACIALAAgAFQAUgBVAEUAOwBcAG4AXAAiAFAAYQBjAGkAZgBpAGMALwBGAGEAawBhAG8AZgBvAFwAIgAsACAAVABSAFUARQA7AFwAbgBcACIAUABhAGMAaQBmAGkAYwAvAEYAaQBqAGkAXAAiACwAIABUAFIAVQBFADsAXABuAFwAIgBQAGEAYwBpAGYAaQBjAC8ARwBhAGwAYQBwAGEAZwBvAHMAXAAiACwAIABUAFIAVQBFADsAXABuAFwAIgBQAGEAYwBpAGYAaQBjAC8ARwBhAG0AYgBpAGUAcgBcACIALAAgAFQAUgBVAEUAOwBcAG4AXAAiAFAAYQBjAGkAZgBpAGMALwBHAHUAYQBkAGEAbABjAGEAbgBhAGwAXAAiACwAIABUAFIAVQBFADsAXABuAFwAIgBQAGEAYwBpAGYAaQBjAC8ARwB1AGEAbQBcACIALAAgAFQAUgBVAEUAOwBcAG4AXAAiAFAAYQBjAGkAZgBpAGMALwBIAG8AbgBvAGwAdQBsAHUAXAAiACwAIABUAFIAVQBFADsAXABuAFwAIgBQAGEAYwBpAGYAaQBjAC8ASwBhAG4AdABvAG4AXAAiACwAIABUAFIAVQBFADsAXABuAFwAIgBQAGEAYwBpAGYAaQBjAC8ASwBpAHIAaQB0AGkAbQBhAHQAaQBcACIALAAgAFQAUgBVAEUAOwBcAG4AXAAiAFAAYQBjAGkAZgBpAGMALwBLAG8AcwByAGEAZQBcACIALAAgAFQAUgBVAEUAOwBcAG4AXAAiAFAAYQBjAGkAZgBpAGMALwBLAHcAYQBqAGEAbABlAGkAbgBcACIALAAgAFQAUgBVAEUAOwBcAG4AXAAiAFAAYQBjAGkAZgBpAGMALwBNAGEAcgBxAHUAZQBzAGEAcwBcACIALAAgAFQAUgBVAEUAOwBcAG4AXAAiAFAAYQBjAGkAZgBpAGMALwBOAGEAdQByAHUAXAAiACwAIABUAFIAVQBFADsAXABuAFwAIgBQAGEAYwBpAGYAaQBjAC8ATgBpAHUAZQBcACIALAAgAFQAUgBVAEUAOwBcAG4AXAAiAFAAYQBjAGkAZgBpAGMALwBOAG8AcgBmAG8AbABrAFwAIgAsACAAVABSAFUARQA7AFwAbgBcACIAUABhAGMAaQBmAGkAYwAvAE4AbwB1AG0AZQBhAFwAIgAsACAAVABSAFUARQA7AFwAbgBcACIAUABhAGMAaQBmAGkAYwAvAFAAYQBnAG8AXwBQAGEAZwBvAFwAIgAsACAAVABSAFUARQA7AFwAbgBcACIAUABhAGMAaQBmAGkAYwAvAFAAYQBsAGEAdQBcACIALAAgAFQAUgBVAEUAOwBcAG4AXAAiAFAAYQBjAGkAZgBpAGMALwBQAGkAdABjAGEAaQByAG4AXAAiACwAIABUAFIAVQBFADsAXABuAFwAIgBQAGEAYwBpAGYAaQBjAC8AUABvAHIAdABfAE0AbwByAGUAcwBiAHkAXAAiACwAIABUAFIAVQBFADsAXABuAFwAIgBQAGEAYwBpAGYAaQBjAC8AUgBhAHIAbwB0AG8AbgBnAGEAXAAiACwAIABUAFIAVQBFADsAXABuAFwAIgBQAGEAYwBpAGYAaQBjAC8AVABhAGgAaQB0AGkAXAAiACwAIABUAFIAVQBFADsAXABuAFwAIgBQAGEAYwBpAGYAaQBjAC8AVABhAHIAYQB3AGEAXAAiACwAIABUAFIAVQBFADsAXABuAFwAIgBQAGEAYwBpAGYAaQBjAC8AVABvAG4AZwBhAHQAYQBwAHUAXAAiACwAIABUAFIAVQBFAFwAbgB9ADs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MATwBVAE4AVABSAFkAXwBUAE8AXwBUAFoATgBBAE0ARQ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8AQwBPAFUATgBUAFIAWQBfAFQATwBfAFQAWgBOAEEATQBFAF8AMQAgAD0AIAB7AFwAbgBcACIAQQBEAFwAIgAsACAAXAAiAEUAdQByAG8AcABlAC8AQQBuAGQAbwByAHIAYQBcACIAOwBcAG4AXAAiAEEARQBcACIALAAgAFwAIgBBAHMAaQBhAC8ARAB1AGIAYQBpAFwAIgA7AFwAbgBcACIAQQBGAFwAIgAsACAAXAAiAEEAcwBpAGEALwBLAGEAYgB1AGwAXAAiADsAXABuAFwAIgBBAEcAXAAiACwAIABcACIAQQBtAGUAcgBpAGMAYQAvAFAAdQBlAHIAdABvAF8AUgBpAGMAbwBcACIAOwBcAG4AXAAiAEEASQBcACIALAAgAFwAIgBBAG0AZQByAGkAYwBhAC8AUAB1AGUAcgB0AG8AXwBSAGkAYwBvAFwAIgA7AFwAbgBcACIAQQBMAFwAIgAsACAAXAAiAEUAdQByAG8AcABlAC8AVABpAHIAYQBuAGUAXAAiADsAXABuAFwAIgBBAE0AXAAiACwAIABcACIAQQBzAGkAYQAvAFkAZQByAGUAdgBhAG4AXAAiADsAXABuAFwAIgBBAE8AXAAiACwAIABcACIAQQBmAHIAaQBjAGEALwBMAGEAZwBvAHMAXAAiADsAXABuAFwAIgBBAFEAXAAiACwAIABcACIAQQBuAHQAYQByAGMAdABpAGMAYQAvAEMAYQBzAGUAeQBcACIAOwBcAG4AXAAiAEEAUQBcACIALAAgAFwAIgBBAG4AdABhAHIAYwB0AGkAYwBhAC8ARABhAHYAaQBzAFwAIgA7AFwAbgBcACIAQQBRAFwAIgAsACAAXAAiAEEAbgB0AGEAcgBjAHQAaQBjAGEALwBNAGEAdwBzAG8AbgBcACIAOwBcAG4AXAAiAEEAUQBcACIALAAgAFwAIgBBAG4AdABhAHIAYwB0AGkAYwBhAC8AUABhAGwAbQBlAHIAXAAiADsAXABuAFwAIgBBAFEAXAAiACwAIABcACIAQQBuAHQAYQByAGMAdABpAGMAYQAvAFIAbwB0AGgAZQByAGEAXAAiADsAXABuAFwAIgBBAFEAXAAiACwAIABcACIAQQBuAHQAYQByAGMAdABpAGMAYQAvAFQAcgBvAGwAbABcACIAOwBcAG4AXAAiAEEAUQBcACIALAAgAFwAIgBBAG4AdABhAHIAYwB0AGkAYwBhAC8AVgBvAHMAdABvAGsAXAAiADsAXABuAFwAIgBBAFEAXAAiACwAIABcACIAQQBzAGkAYQAvAFIAaQB5AGEAZABoAFwAIgA7AFwAbgBcACIAQQBRAFwAIgAsACAAXAAiAFAAYQBjAGkAZgBpAGMALwBBAHUAYwBrAGwAYQBuAGQAXAAiADsAXABuAFwAIgBBAFEAXAAiACwAIABcACIAUABhAGMAaQBmAGkAYwAvAFAAbwByAHQAXwBNAG8AcgBlAHMAYgB5AFwAIgA7AFwAbgBcACIAQQBSAFwAIgAsACAAXAAiAEEAbQBlAHIAaQBjAGEALwBBAHIAZwBlAG4AdABpAG4AYQAvAEIAdQBlAG4AbwBzAF8AQQBpAHIAZQBzAFwAIgA7AFwAbgBcACIAQQBSAFwAIgAsACAAXAAiAEEAbQBlAHIAaQBjAGEALwBBAHIAZwBlAG4AdABpAG4AYQAvAEMAYQB0AGEAbQBhAHIAYwBhAFwAIgA7AFwAbgBcACIAQQBSAFwAIgAsACAAXAAiAEEAbQBlAHIAaQBjAGEALwBBAHIAZwBlAG4AdABpAG4AYQAvAEMAbwByAGQAbwBiAGEAXAAiADsAXABuAFwAIgBBAFIAXAAiACwAIABcACIAQQBtAGUAcgBpAGMAYQAvAEEAcgBnAGUAbgB0AGkAbgBhAC8ASgB1AGoAdQB5AFwAIgA7AFwAbgBcACIAQQBSAFwAIgAsACAAXAAiAEEAbQBlAHIAaQBjAGEALwBBAHIAZwBlAG4AdABpAG4AYQAvAEwAYQBfAFIAaQBvAGoAYQBcACIAOwBcAG4AXAAiAEEAUgBcACIALAAgAFwAIgBBAG0AZQByAGkAYwBhAC8AQQByAGcAZQBuAHQAaQBuAGEALwBNAGUAbgBkAG8AegBhAFwAIgA7AFwAbgBcACIAQQBSAFwAIgAsACAAXAAiAEEAbQBlAHIAaQBjAGEALwBBAHIAZwBlAG4AdABpAG4AYQAvAFIAaQBvAF8ARwBhAGwAbABlAGcAbwBzAFwAIgA7AFwAbgBcACIAQQBSAFwAIgAsACAAXAAiAEEAbQBlAHIAaQBjAGEALwBBAHIAZwBlAG4AdABpAG4AYQAvAFMAYQBsAHQAYQBcACIAOwBcAG4AXAAiAEEAUgBcACIALAAgAFwAIgBBAG0AZQByAGkAYwBhAC8AQQByAGcAZQBuAHQAaQBuAGEALwBTAGEAbgBfAEoAdQBhAG4AXAAiADsAXABuAFwAIgBBAFIAXAAiACwAIABcACIAQQBtAGUAcgBpAGMAYQAvAEEAcgBnAGUAbgB0AGkAbgBhAC8AUwBhAG4AXwBMAHUAaQBzAFwAIgA7AFwAbgBcACIAQQBSAFwAIgAsACAAXAAiAEEAbQBlAHIAaQBjAGEALwBBAHIAZwBlAG4AdABpAG4AYQAvAFQAdQBjAHUAbQBhAG4AXAAiADsAXABuAFwAIgBBAFIAXAAiACwAIABcACIAQQBtAGUAcgBpAGMAYQAvAEEAcgBnAGUAbgB0AGkAbgBhAC8AVQBzAGgAdQBhAGkAYQBcACIAOwBcAG4AXAAiAEEAUwBcACIALAAgAFwAIgBQAGEAYwBpAGYAaQBjAC8AUABhAGcAbwBfAFAAYQBnAG8AXAAiADsAXABuAFwAIgBBAFQAXAAiACwAIABcACIARQB1AHIAbwBwAGUALwBWAGkAZQBuAG4AYQBcACIAOwBcAG4AXAAiAEEAVQBcACIALAAgAFwAIgBBAG4AdABhAHIAYwB0AGkAYwBhAC8ATQBhAGMAcQB1AGEAcgBpAGUAXAAiADsAXABuAFwAIgBBAFUAXAAiACwAIABcACIAQQB1AHMAdAByAGEAbABpAGEALwBBAGQAZQBsAGEAaQBkAGUAXAAiADsAXABuAFwAIgBBAFUAXAAiACwAIABcACIAQQB1AHMAdAByAGEAbABpAGEALwBCAHIAaQBzAGIAYQBuAGUAXAAiADsAXABuAFwAIgBBAFUAXAAiACwAIABcACIAQQB1AHMAdAByAGEAbABpAGEALwBCAHIAbwBrAGUAbgBfAEgAaQBsAGwAXAAiADsAXABuAFwAIgBBAFUAXAAiACwAIABcACIAQQB1AHMAdAByAGEAbABpAGEALwBEAGEAcgB3AGkAbgBcACIAOwBcAG4AXAAiAEEAVQBcACIALAAgAFwAIgBBAHUAcwB0AHIAYQBsAGkAYQAvAEUAdQBjAGwAYQBcACIAOwBcAG4AXAAiAEEAVQBcACIALAAgAFwAIgBBAHUAcwB0AHIAYQBsAGkAYQAvAEgAbwBiAGEAcgB0AFwAIgA7AFwAbgBcACIAQQBVAFwAIgAsACAAXAAiAEEAdQBzAHQAcgBhAGwAaQBhAC8ATABpAG4AZABlAG0AYQBuAFwAIgA7AFwAbgBcACIAQQBVAFwAIgAsACAAXAAiAEEAdQBzAHQAcgBhAGwAaQBhAC8ATABvAHIAZABfAEgAbwB3AGUAXAAiADsAXABuAFwAIgBBAFUAXAAiACwAIABcACIAQQB1AHMAdAByAGEAbABpAGEALwBNAGUAbABiAG8AdQByAG4AZQBcACIAOwBcAG4AXAAiAEEAVQBcACIALAAgAFwAIgBBAHUAcwB0AHIAYQBsAGkAYQAvAFAAZQByAHQAaABcACIAOwBcAG4AXAAiAEEAVQBcACIALAAgAFwAIgBBAHUAcwB0AHIAYQBsAGkAYQAvAFMAeQBkAG4AZQB5AFwAIgA7AFwAbgBcACIAQQBXAFwAIgAsACAAXAAiAEEAbQBlAHIAaQBjAGEALwBQAHUAZQByAHQAbwBfAFIAaQBjAG8AXAAiADsAXABuAFwAIgBBAFgAXAAiACwAIABcACIARQB1AHIAbwBwAGUALwBIAGUAbABzAGkAbgBrAGkAXAAiADsAXABuAFwAIgBBAFoAXAAiACwAIABcACIAQQBzAGkAYQAvAEIAYQBrAHUAXAAiADsAXABuAFwAIgBCAEEAXAAiACwAIABcACIARQB1AHIAbwBwAGUALwBCAGUAbABnAHIAYQBkAGUAXAAiADsAXABuAFwAIgBCAEIAXAAiACwAIABcACIAQQBtAGUAcgBpAGMAYQAvAEIAYQByAGIAYQBkAG8AcwBcACIAOwBcAG4AXAAiAEIARABcACIALAAgAFwAIgBBAHMAaQBhAC8ARABoAGEAawBhAFwAIgA7AFwAbgBcACIAQgBFAFwAIgAsACAAXAAiAEUAdQByAG8AcABlAC8AQgByAHUAcwBzAGUAbABzAFwAIgA7AFwAbgBcACIAQgBGAFwAIgAsACAAXAAiAEEAZgByAGkAYwBhAC8AQQBiAGkAZABqAGEAbgBcACIAOwBcAG4AXAAiAEIARwBcACIALAAgAFwAIgBFAHUAcgBvAHAAZQAvAFMAbwBmAGkAYQBcACIAOwBcAG4AXAAiAEIASABcACIALAAgAFwAIgBBAHMAaQBhAC8AUQBhAHQAYQByAFwAIgA7AFwAbgBcACIAQgBJAFwAIgAsACAAXAAiAEEAZgByAGkAYwBhAC8ATQBhAHAAdQB0AG8AXAAiADsAXABuAFwAIgBCAEoAXAAiACwAIABcACIAQQBmAHIAaQBjAGEALwBMAGEAZwBvAHMAXAAiADsAXABuAFwAIgBCAEwAXAAiACwAIABcACIAQQBtAGUAcgBpAGMAYQAvAFAAdQBlAHIAdABvAF8AUgBpAGMAbwBcACIAOwBcAG4AXAAiAEIATQBcACIALAAgAFwAIgBBAHQAbABhAG4AdABpAGMALwBCAGUAcgBtAHUAZABhAFwAIgA7AFwAbgBcACIAQgBOAFwAIgAsACAAXAAiAEEAcwBpAGEALwBLAHUAYwBoAGkAbgBnAFwAIgA7AFwAbgBcACIAQgBPAFwAIgAsACAAXAAiAEEAbQBlAHIAaQBjAGEALwBMAGEAXwBQAGEAegBcACIAOwBcAG4AXAAiAEIAUQBcACIALAAgAFwAIgBBAG0AZQByAGkAYwBhAC8AUAB1AGUAcgB0AG8AXwBSAGkAYwBvAFwAIgA7AFwAbgBcACIAQgBSAFwAIgAsACAAXAAiAEEAbQBlAHIAaQBjAGEALwBBAHIAYQBnAHUAYQBpAG4AYQBcACIAOwBcAG4AXAAiAEIAUgBcACIALAAgAFwAIgBBAG0AZQByAGkAYwBhAC8AQgBhAGgAaQBhAFwAIgA7AFwAbgBcACIAQgBSAFwAIgAsACAAXAAiAEEAbQBlAHIAaQBjAGEALwBCAGUAbABlAG0AXAAiADsAXABuAFwAIgBCAFIAXAAiACwAIABcACIAQQBtAGUAcgBpAGMAYQAvAEIAbwBhAF8AVgBpAHMAdABhAFwAIgA7AFwAbgBcACIAQgBSAFwAIgAsACAAXAAiAEEAbQBlAHIAaQBjAGEALwBDAGEAbQBwAG8AXwBHAHIAYQBuAGQAZQBcACIAOwBcAG4AXAAiAEIAUgBcACIALAAgAFwAIgBBAG0AZQByAGkAYwBhAC8AQwB1AGkAYQBiAGEAXAAiADsAXABuAFwAIgBCAFIAXAAiACwAIABcACIAQQBtAGUAcgBpAGMAYQAvAEUAaQByAHUAbgBlAHAAZQBcACIAOwBcAG4AXAAiAEIAUgBcACIALAAgAFwAIgBBAG0AZQByAGkAYwBhAC8ARgBvAHIAdABhAGwAZQB6AGEAXAAiADsAXABuAFwAIgBCAFIAXAAiACwAIABcACIAQQBtAGUAcgBpAGMAYQAvAE0AYQBjAGUAaQBvAFwAIgA7AFwAbgBcACIAQgBSAFwAIgAsACAAXAAiAEEAbQBlAHIAaQBjAGEALwBNAGEAbgBhAHUAcwBcACIAOwBcAG4AXAAiAEIAUgBcACIALAAgAFwAIgBBAG0AZQByAGkAYwBhAC8ATgBvAHIAbwBuAGgAYQBcACIAOwBcAG4AXAAiAEIAUgBcACIALAAgAFwAIgBBAG0AZQByAGkAYwBhAC8AUABvAHIAdABvAF8AVgBlAGwAaABvAFwAIgA7AFwAbgBcACIAQgBSAFwAIgAsACAAXAAiAEEAbQBlAHIAaQBjAGEALwBSAGUAYwBpAGYAZQBcACIAOwBcAG4AXAAiAEIAUgBcACIALAAgAFwAIgBBAG0AZQByAGkAYwBhAC8AUgBpAG8AXwBCAHIAYQBuAGMAbwBcACIAOwBcAG4AXAAiAEIAUgBcACIALAAgAFwAIgBBAG0AZQByAGkAYwBhAC8AUwBhAG4AdABhAHIAZQBtAFwAIgA7AFwAbgBcACIAQgBSAFwAIgAsACAAXAAiAEEAbQBlAHIAaQBjAGEALwBTAGEAbwBfAFAAYQB1AGwAbwBcACIAOwBcAG4AXAAiAEIAUwBcACIALAAgAFwAIgBBAG0AZQByAGkAYwBhAC8AVABvAHIAbwBuAHQAbwBcACIAOwBcAG4AXAAiAEIAVABcACIALAAgAFwAIgBBAHMAaQBhAC8AVABoAGkAbQBwAGgAdQBcACIAOwBcAG4AXAAiAEIAVwBcACIALAAgAFwAIgBBAGYAcgBpAGMAYQAvAE0AYQBwAHUAdABvAFwAIgA7AFwAbgBcACIAQgBZAFwAIgAsACAAXAAiAEUAdQByAG8AcABlAC8ATQBpAG4AcwBrAFwAIgA7AFwAbgBcACIAQgBaAFwAIgAsACAAXAAiAEEAbQBlAHIAaQBjAGEALwBCAGUAbABpAHoAZQBcACIAOwBcAG4AXAAiAEMAQQBcACIALAAgAFwAIgBBAG0AZQByAGkAYwBhAC8AQwBhAG0AYgByAGkAZABnAGUAXwBCAGEAeQBcACIAOwBcAG4AXAAiAEMAQQBcACIALAAgAFwAIgBBAG0AZQByAGkAYwBhAC8ARABhAHcAcwBvAG4AXAAiADsAXABuAFwAIgBDAEEAXAAiACwAIABcACIAQQBtAGUAcgBpAGMAYQAvAEQAYQB3AHMAbwBuAF8AQwByAGUAZQBrAFwAIgA7AFwAbgBcACIAQwBBAFwAIgAsACAAXAAiAEEAbQBlAHIAaQBjAGEALwBFAGQAbQBvAG4AdABvAG4AXAAiADsAXABuAFwAIgBDAEEAXAAiACwAIABcACIAQQBtAGUAcgBpAGMAYQAvAEYAbwByAHQAXwBOAGUAbABzAG8AbgBcACIAOwBcAG4AXAAiAEMAQQBcACIALAAgAFwAIgBBAG0AZQByAGkAYwBhAC8ARwBsAGEAYwBlAF8AQgBhAHkAXAAiADsAXABuAFwAIgBDAEEAXAAiACwAIABcACIAQQBtAGUAcgBpAGMAYQAvAEcAbwBvAHMAZQBfAEIAYQB5AFwAIgA7AFwAbgBcACIAQwBBAFwAIgAsACAAXAAiAEEAbQBlAHIAaQBjAGEALwBIAGEAbABpAGYAYQB4AFwAIgA7AFwAbgBcACIAQwBBAFwAIgAsACAAXAAiAEEAbQBlAHIAaQBjAGEALwBJAG4AdQB2AGkAawBcACIAOwBcAG4AXAAiAEMAQQBcACIALAAgAFwAIgBBAG0AZQByAGkAYwBhAC8ASQBxAGEAbAB1AGkAdABcACIAOwBcAG4AXAAiAEMAQQBcACIALAAgAFwAIgBBAG0AZQByAGkAYwBhAC8ATQBvAG4AYwB0AG8AbgBcACIAOwBcAG4AXAAiAEMAQQBcACIALAAgAFwAIgBBAG0AZQByAGkAYwBhAC8AUABhAG4AYQBtAGEAXAAiADsAXABuAFwAIgBDAEEAXAAiACwAIABcACIAQQBtAGUAcgBpAGMAYQAvAFAAaABvAGUAbgBpAHgAXAAiADsAXABuAFwAIgBDAEEAXAAiACwAIABcACIAQQBtAGUAcgBpAGMAYQAvAFAAdQBlAHIAdABvAF8AUgBpAGMAbwBcACIAOwBcAG4AXAAiAEMAQQBcACIALAAgAFwAIgBBAG0AZQByAGkAYwBhAC8AUgBhAG4AawBpAG4AXwBJAG4AbABlAHQAXAAiADsAXABuAFwAIgBDAEEAXAAiACwAIABcACIAQQBtAGUAcgBpAGMAYQAvAFIAZQBnAGkAbgBhAFwAIgA7AFwAbgBcACIAQwBBAFwAIgAsACAAXAAiAEEAbQBlAHIAaQBjAGEALwBSAGUAcwBvAGwAdQB0AGUAXAAiADsAXABuAFwAIgBDAEEAXAAiACwAIABcACIAQQBtAGUAcgBpAGMAYQAvAFMAdABfAEoAbwBoAG4AcwBcACIAOwBcAG4AXAAiAEMAQQBcACIALAAgAFwAIgBBAG0AZQByAGkAYwBhAC8AUwB3AGkAZgB0AF8AQwB1AHIAcgBlAG4AdABcACIAOwBcAG4AXAAiAEMAQQBcACIALAAgAFwAIgBBAG0AZQByAGkAYwBhAC8AVABvAHIAbwBuAHQAbwBcACIAOwBcAG4AXAAiAEMAQQBcACIALAAgAFwAIgBBAG0AZQByAGkAYwBhAC8AVgBhAG4AYwBvAHUAdgBlAHIAXAAiADsAXABuAFwAIgBDAEEAXAAiACwAIABcACIAQQBtAGUAcgBpAGMAYQAvAFcAaABpAHQAZQBoAG8AcgBzAGUAXAAiADsAXABuAFwAIgBDAEEAXAAiACwAIABcACIAQQBtAGUAcgBpAGMAYQAvAFcAaQBuAG4AaQBwAGUAZwBcACIAOwBcAG4AXAAiAEMAQwBcACIALAAgAFwAIgBBAHMAaQBhAC8AWQBhAG4AZwBvAG4AXAAiADsAXABuAFwAIgBDAEQAXAAiACwAIABcACIAQQBmAHIAaQBjAGEALwBMAGEAZwBvAHMAXAAiADsAXABuAFwAIgBDAEQAXAAiACwAIABcACIAQQBmAHIAaQBjAGEALwBNAGEAcAB1AHQAbwBcACIAOwBcAG4AXAAiAEMARgBcACIALAAgAFwAIgBBAGYAcgBpAGMAYQAvAEwAYQBnAG8AcwBcACIAOwBcAG4AXAAiAEMARwBcACIALAAgAFwAIgBBAGYAcgBpAGMAYQAvAEwAYQBnAG8AcwBcACIAOwBcAG4AXAAiAEMASABcACIALAAgAFwAIgBFAHUAcgBvAHAAZQAvAFoAdQByAGkAYwBoAFwAIgA7AFwAbgBcACIAQwBJAFwAIgAsACAAXAAiAEEAZgByAGkAYwBhAC8AQQBiAGkAZABqAGEAbgBcACIAOwBcAG4AXAAiAEMASwBcACIALAAgAFwAIgBQAGEAYwBpAGYAaQBjAC8AUgBhAHIAbwB0AG8AbgBnAGEAXAAiADsAXABuAFwAIgBDAEwAXAAiACwAIABcACIAQQBtAGUAcgBpAGMAYQAvAFAAdQBuAHQAYQBfAEEAcgBlAG4AYQBzAFwAIgA7AFwAbgBcACIAQwBMAFwAIgAsACAAXAAiAEEAbQBlAHIAaQBjAGEALwBTAGEAbgB0AGkAYQBnAG8AXAAiADsAXABuAFwAIgBDAEwAXAAiACwAIABcACIAUABhAGMAaQBmAGkAYwAvAEUAYQBzAHQAZQByAFwAIgA7AFwAbgBcACIAQwBNAFwAIgAsACAAXAAiAEEAZgByAGkAYwBhAC8ATABhAGcAbwBzAFwAIgA7AFwAbgBcACIAQwBOAFwAIgAsACAAXAAiAEEAcwBpAGEALwBTAGgAYQBuAGcAaABhAGkAXAAiADsAXABuAFwAIgBDAE4AXAAiACwAIABcACIAQQBzAGkAYQAvAFUAcgB1AG0AcQBpAFwAIgA7AFwAbgBcACIAQwBPAFwAIgAsACAAXAAiAEEAbQBlAHIAaQBjAGEALwBCAG8AZwBvAHQAYQBcACIAOwBcAG4AXAAiAEMAUgBcACIALAAgAFwAIgBBAG0AZQByAGkAYwBhAC8AQwBvAHMAdABhAF8AUgBpAGMAYQBcACIAOwBcAG4AXAAiAEMAVQBcACIALAAgAFwAIgBBAG0AZQByAGkAYwBhAC8ASABhAHYAYQBuAGEAXAAiADsAXABuAFwAIgBDAFYAXAAiACwAIABcACIAQQB0AGwAYQBuAHQAaQBjAC8AQwBhAHAAZQBfAFYAZQByAGQAZQBcACIAOwBcAG4AXAAiAEMAVwBcACIALAAgAFwAIgBBAG0AZQByAGkAYwBhAC8AUAB1AGUAcgB0AG8AXwBSAGkAYwBvAFwAIgA7AFwAbgBcACIAQwBYAFwAIgAsACAAXAAiAEEAcwBpAGEALwBCAGEAbgBnAGsAbwBrAFwAIgA7AFwAbgBcACIAQwBZAFwAIgAsACAAXAAiAEEAcwBpAGEALwBGAGEAbQBhAGcAdQBzAHQAYQBcACIAOwBcAG4AXAAiAEMAWQBcACIALAAgAFwAIgBBAHMAaQBhAC8ATgBpAGMAbwBzAGkAYQBcACIAOwBcAG4AXAAiAEMAWgBcACIALAAgAFwAIgBFAHUAcgBvAHAAZQAvAFAAcgBhAGcAdQBlAFwAIgA7AFwAbgBcACIARABFAFwAIgAsACAAXAAiAEUAdQByAG8AcABlAC8AQgBlAHIAbABpAG4AXAAiADsAXABuAFwAIgBEAEUAXAAiACwAIABcACIARQB1AHIAbwBwAGUALwBaAHUAcgBpAGMAaABcACIAOwBcAG4AXAAiAEQASgBcACIALAAgAFwAIgBBAGYAcgBpAGMAYQAvAE4AYQBpAHIAbwBiAGkAXAAiADsAXABuAFwAIgBEAEsAXAAiACwAIABcACIARQB1AHIAbwBwAGUALwBCAGUAcgBsAGkAbgBcACIAOwBcAG4AXAAiAEQATQBcACIALAAgAFwAIgBBAG0AZQByAGkAYwBhAC8AUAB1AGUAcgB0AG8AXwBSAGkAYwBvAFwAIgA7AFwAbgBcACIARABPAFwAIgAsACAAXAAiAEEAbQBlAHIAaQBjAGEALwBTAGEAbgB0AG8AXwBEAG8AbQBpAG4AZwBvAFwAIgA7AFwAbgBcACIARABaAFwAIgAsACAAXAAiAEEAZgByAGkAYwBhAC8AQQBsAGcAaQBlAHIAcwBcACIAOwBcAG4AXAAiAEUAQwBcACIALAAgAFwAIgBBAG0AZQByAGkAYwBhAC8ARwB1AGEAeQBhAHEAdQBpAGwAXAAiADsAXABuAFwAIgBFAEMAXAAiACwAIABcACIAUABhAGMAaQBmAGkAYwAvAEcAYQBsAGEAcABhAGcAbwBzAFwAIgA7AFwAbgBcACIARQBFAFwAIgAsACAAXAAiAEUAdQByAG8AcABlAC8AVABhAGwAbABpAG4AbgBcACIAOwBcAG4AXAAiAEUARwBcACIALAAgAFwAIgBBAGYAcgBpAGMAYQAvAEMAYQBpAHIAbwBcACIAOwBcAG4AXAAiAEUASABcACIALAAgAFwAIgBBAGYAcgBpAGMAYQAvAEUAbABfAEEAYQBpAHUAbgBcACIAOwBcAG4AXAAiAEUAUgBcACIALAAgAFwAIgBBAGYAcgBpAGMAYQAvAE4AYQBpAHIAbwBiAGkAXAAiADsAXABuAFwAIgBFAFMAXAAiACwAIABcACIAQQBmAHIAaQBjAGEALwBDAGUAdQB0AGEAXAAiADsAXABuAFwAIgBFAFMAXAAiACwAIABcACIAQQB0AGwAYQBuAHQAaQBjAC8AQwBhAG4AYQByAHkAXAAiADsAXABuAFwAIgBFAFMAXAAiACwAIABcACIARQB1AHIAbwBwAGUALwBNAGEAZAByAGkAZABcACIAOwBcAG4AXAAiAEUAVABcACIALAAgAFwAIgBBAGYAcgBpAGMAYQAvAE4AYQBpAHIAbwBiAGkAXAAiADsAXABuAFwAIgBGAEkAXAAiACwAIABcACIARQB1AHIAbwBwAGUALwBIAGUAbABzAGkAbgBrAGkAXAAiADsAXABuAFwAIgBGAEoAXAAiACwAIABcACIAUABhAGMAaQBmAGkAYwAvAEYAaQBqAGkAXAAiADsAXABuAFwAIgBGAEsAXAAiACwAIABcACIAQQB0AGwAYQBuAHQAaQBjAC8AUwB0AGEAbgBsAGUAeQBcACIAOwBcAG4AXAAiAEYATQBcACIALAAgAFwAIgBQAGEAYwBpAGYAaQBjAC8ARwB1AGEAZABhAGwAYwBhAG4AYQBsAFwAIgA7AFwAbgBcACIARgBNAFwAIgAsACAAXAAiAFAAYQBjAGkAZgBpAGMALwBLAG8AcwByAGEAZQBcACIAOwBcAG4AXAAiAEYATQBcACIALAAgAFwAIgBQAGEAYwBpAGYAaQBjAC8AUABvAHIAdABfAE0AbwByAGUAcwBiAHkAXAAiADsAXABuAFwAIgBGAE8AXAAiACwAIABcACIAQQB0AGwAYQBuAHQAaQBjAC8ARgBhAHIAbwBlAFwAIgA7AFwAbgBcACIARgBSAFwAIgAsACAAXAAiAEUAdQByAG8AcABlAC8AUABhAHIAaQBzAFwAIgA7AFwAbgBcACIARwBBAFwAIgAsACAAXAAiAEEAZgByAGkAYwBhAC8ATABhAGcAbwBzAFwAIgA7AFwAbgBcACIARwBCAFwAIgAsACAAXAAiAEUAdQByAG8AcABlAC8ATABvAG4AZABvAG4AXAAiADsAXABuAFwAIgBHAEQAXAAiACwAIABcACIAQQBtAGUAcgBpAGMAYQAvAFAAdQBlAHIAdABvAF8AUgBpAGMAbwBcACIAOwBcAG4AXAAiAEcARQBcACIALAAgAFwAIgBBAHMAaQBhAC8AVABiAGkAbABpAHMAaQBcACIAOwBcAG4AXAAiAEcARgBcACIALAAgAFwAIgBBAG0AZQByAGkAYwBhAC8AQwBhAHkAZQBuAG4AZQBcACIAOwBcAG4AXAAiAEcARwBcACIALAAgAFwAIgBFAHUAcgBvAHAAZQAvAEwAbwBuAGQAbwBuAFwAIgA7AFwAbgBcACIARwBIAFwAIgAsACAAXAAiAEEAZgByAGkAYwBhAC8AQQBiAGkAZABqAGEAbgBcACIAOwBcAG4AXAAiAEcASQBcACIALAAgAFwAIgBFAHUAcgBvAHAAZQAvAEcAaQBiAHIAYQBsAHQAYQByAFwAIgA7AFwAbgBcACIARwBMAFwAIgAsACAAXAAiAEEAbQBlAHIAaQBjAGEALwBEAGEAbgBtAGEAcgBrAHMAaABhAHYAbgBcACIAOwBcAG4AXAAiAEcATABcACIALAAgAFwAIgBBAG0AZQByAGkAYwBhAC8ATgB1AHUAawBcACIAOwBcAG4AXAAiAEcATABcACIALAAgAFwAIgBBAG0AZQByAGkAYwBhAC8AUwBjAG8AcgBlAHMAYgB5AHMAdQBuAGQAXAAiADsAXABuAFwAIgBHAEwAXAAiACwAIABcACIAQQBtAGUAcgBpAGMAYQAvAFQAaAB1AGwAZQBcACIAOwBcAG4AXAAiAEcATQBcACIALAAgAFwAIgBBAGYAcgBpAGMAYQAvAEEAYgBpAGQAagBhAG4AXAAiADsAXABuAFwAIgBHAE4AXAAiACwAIABcACIAQQBmAHIAaQBjAGEALwBBAGIAaQBkAGoAYQBuAFwAIgA7AFwAbgBcACIARwBQAFwAIgAsACAAXAAiAEEAbQBlAHIAaQBjAGEALwBQAHUAZQByAHQAbwBfAFIAaQBjAG8AXAAiADsAXABuAFwAIgBHAFEAXAAiACwAIABcACIAQQBmAHIAaQBjAGEALwBMAGEAZwBvAHMAXAAiADsAXABuAFwAIgBHAFIAXAAiACwAIABcACIARQB1AHIAbwBwAGUALwBBAHQAaABlAG4AcwBcACIAOwBcAG4AXAAiAEcAUwBcACIALAAgAFwAIgBBAHQAbABhAG4AdABpAGMALwBTAG8AdQB0AGgAXwBHAGUAbwByAGcAaQBhAFwAIgA7AFwAbgBcACIARwBUAFwAIgAsACAAXAAiAEEAbQBlAHIAaQBjAGEALwBHAHUAYQB0AGUAbQBhAGwAYQBcACIAOwBcAG4AXAAiAEcAVQBcACIALAAgAFwAIgBQAGEAYwBpAGYAaQBjAC8ARwB1AGEAbQBcACIAOwBcAG4AXAAiAEcAVwBcACIALAAgAFwAIgBBAGYAcgBpAGMAYQAvAEIAaQBzAHMAYQB1AFwAIgA7AFwAbgBcACIARwBZAFwAIgAsACAAXAAiAEEAbQBlAHIAaQBjAGEALwBHAHUAeQBhAG4AYQBcACIAOwBcAG4AXAAiAEgASwBcACIALAAgAFwAIgBBAHMAaQBhAC8ASABvAG4AZwBfAEsAbwBuAGcAXAAiADsAXABuAFwAIgBIAE4AXAAiACwAIABcACIAQQBtAGUAcgBpAGMAYQAvAFQAZQBnAHUAYwBpAGcAYQBsAHAAYQBcACIAOwBcAG4AXAAiAEgAUgBcACIALAAgAFwAIgBFAHUAcgBvAHAAZQAvAEIAZQBsAGcAcgBhAGQAZQBcACIAOwBcAG4AXAAiAEgAVABcACIALAAgAFwAIgBBAG0AZQByAGkAYwBhAC8AUABvAHIAdAAtAGEAdQAtAFAAcgBpAG4AYwBlAFwAIgA7AFwAbgBcACIASABVAFwAIgAsACAAXAAiAEUAdQByAG8AcABlAC8AQgB1AGQAYQBwAGUAcwB0AFwAIgA7AFwAbgBcACIASQBEAFwAIgAsACAAXAAiAEEAcwBpAGEALwBKAGEAawBhAHIAdABhAFwAIgA7AFwAbgBcACIASQBEAFwAIgAsACAAXAAiAEEAcwBpAGEALwBKAGEAeQBhAHAAdQByAGEAXAAiADsAXABuAFwAIgBJAEQAXAAiACwAIABcACIAQQBzAGkAYQAvAE0AYQBrAGEAcwBzAGEAcgBcACIAOwBcAG4AXAAiAEkARABcACIALAAgAFwAIgBBAHMAaQBhAC8AUABvAG4AdABpAGEAbgBhAGsAXAAiADsAXABuAFwAIgBJAEUAXAAiACwAIABcACIARQB1AHIAbwBwAGUALwBEAHUAYgBsAGkAbgBcACIAOwBcAG4AXAAiAEkATABcACIALAAgAFwAIgBBAHMAaQBhAC8ASgBlAHIAdQBzAGEAbABlAG0AXAAiADsAXABuAFwAIgBJAE0AXAAiACwAIABcACIARQB1AHIAbwBwAGUALwBMAG8AbgBkAG8AbgBcACIAOwBcAG4AXAAiAEkATgBcACIALAAgAFwAIgBBAHMAaQBhAC8ASwBvAGwAawBhAHQAYQBcACIAOwBcAG4AXAAiAEkATwBcACIALAAgAFwAIgBJAG4AZABpAGEAbgAvAEMAaABhAGcAbwBzAFwAIgA7AFwAbgBcACIASQBRAFwAIgAsACAAXAAiAEEAcwBpAGEALwBCAGEAZwBoAGQAYQBkAFwAIgA7AFwAbgBcACIASQBSAFwAIgAsACAAXAAiAEEAcwBpAGEALwBUAGUAaAByAGEAbgBcACIAOwBcAG4AXAAiAEkAUwBcACIALAAgAFwAIgBBAGYAcgBpAGMAYQAvAEEAYgBpAGQAagBhAG4AXAAiADsAXABuAFwAIgBJAFQAXAAiACwAIABcACIARQB1AHIAbwBwAGUALwBSAG8AbQBlAFwAIgA7AFwAbgBcACIASgBFAFwAIgAsACAAXAAiAEUAdQByAG8AcABlAC8ATABvAG4AZABvAG4AXAAiADsAXABuAFwAIgBKAE0AXAAiACwAIABcACIAQQBtAGUAcgBpAGMAYQAvAEoAYQBtAGEAaQBjAGEAXAAiADsAXABuAFwAIgBKAE8AXAAiACwAIABcACIAQQBzAGkAYQAvAEEAbQBtAGEAbgBcACIAOwBcAG4AXAAiAEoAUABcACIALAAgAFwAIgBBAHMAaQBhAC8AVABvAGsAeQBvAFwAIgA7AFwAbgBcACIASwBFAFwAIgAsACAAXAAiAEEAZgByAGkAYwBhAC8ATgBhAGkAcgBvAGIAaQBcACIAOwBcAG4AXAAiAEsARwBcACIALAAgAFwAIgBBAHMAaQBhAC8AQgBpAHMAaABrAGUAawBcACIAOwBcAG4AXAAiAEsASABcACIALAAgAFwAIgBBAHMAaQBhAC8AQgBhAG4AZwBrAG8AawBcACIAOwBcAG4AXAAiAEsASQBcACIALAAgAFwAIgBQAGEAYwBpAGYAaQBjAC8ASwBhAG4AdABvAG4AXAAiADsAXABuAFwAIgBLAEkAXAAiACwAIABcACIAUABhAGMAaQBmAGkAYwAvAEsAaQByAGkAdABpAG0AYQB0AGkAXAAiADsAXABuAFwAIgBLAEkAXAAiACwAIABcACIAUABhAGMAaQBmAGkAYwAvAFQAYQByAGEAdwBhAFwAIgA7AFwAbgBcACIASwBNAFwAIgAsACAAXAAiAEEAZgByAGkAYwBhAC8ATgBhAGkAcgBvAGIAaQBcACIAOwBcAG4AXAAiAEsATgBcACIALAAgAFwAIgBBAG0AZQByAGkAYwBhAC8AUAB1AGUAcgB0AG8AXwBSAGkAYwBvAFwAIgA7AFwAbgBcACIASwBQAFwAIgAsACAAXAAiAEEAcwBpAGEALwBQAHkAbwBuAGcAeQBhAG4AZwBcACIAOwBcAG4AXAAiAEsAUgBcACIALAAgAFwAIgBBAHMAaQBhAC8AUwBlAG8AdQBsAFwAIgA7AFwAbgBcACIASwBXAFwAIgAsACAAXAAiAEEAcwBpAGEALwBSAGkAeQBhAGQAaABcACIAOwBcAG4AXAAiAEsAWQBcACIALAAgAFwAIgBBAG0AZQByAGkAYwBhAC8AUABhAG4AYQBtAGEAXAAiADsAXABuAFwAIgBLAFoAXAAiACwAIABcACIAQQBzAGkAYQAvAEEAbABtAGEAdAB5AFwAIgA7AFwAbgBcACIASwBaAFwAIgAsACAAXAAiAEEAcwBpAGEALwBBAHEAdABhAHUAXAAiADsAXABuAFwAIgBLAFoAXAAiACwAIABcACIAQQBzAGkAYQAvAEEAcQB0AG8AYgBlAFwAIgA7AFwAbgBcACIASwBaAFwAIgAsACAAXAAiAEEAcwBpAGEALwBBAHQAeQByAGEAdQBcACIAOwBcAG4AXAAiAEsAWgBcACIALAAgAFwAIgBBAHMAaQBhAC8ATwByAGEAbABcACIAOwBcAG4AXAAiAEsAWgBcACIALAAgAFwAIgBBAHMAaQBhAC8AUQBvAHMAdABhAG4AYQB5AFwAIgA7AFwAbgBcACIASwBaAFwAIgAsACAAXAAiAEEAcwBpAGEALwBRAHkAegB5AGwAbwByAGQAYQBcACIAXABuAH0AOwBcAG4AXABuAF8AQwBPAFUATgBUAFIAWQBfAFQATwBfAFQAWgBOAEEATQBFAF8AMgAgAD0AIAB7AFwAbgBcACIATABBAFwAIgAsACAAXAAiAEEAcwBpAGEALwBCAGEAbgBnAGsAbwBrAFwAIgA7AFwAbgBcACIATABCAFwAIgAsACAAXAAiAEEAcwBpAGEALwBCAGUAaQByAHUAdABcACIAOwBcAG4AXAAiAEwAQwBcACIALAAgAFwAIgBBAG0AZQByAGkAYwBhAC8AUAB1AGUAcgB0AG8AXwBSAGkAYwBvAFwAIgA7AFwAbgBcACIATABJAFwAIgAsACAAXAAiAEUAdQByAG8AcABlAC8AWgB1AHIAaQBjAGgAXAAiADsAXABuAFwAIgBMAEsAXAAiACwAIABcACIAQQBzAGkAYQAvAEMAbwBsAG8AbQBiAG8AXAAiADsAXABuAFwAIgBMAFIAXAAiACwAIABcACIAQQBmAHIAaQBjAGEALwBNAG8AbgByAG8AdgBpAGEAXAAiADsAXABuAFwAIgBMAFMAXAAiACwAIABcACIAQQBmAHIAaQBjAGEALwBKAG8AaABhAG4AbgBlAHMAYgB1AHIAZwBcACIAOwBcAG4AXAAiAEwAVABcACIALAAgAFwAIgBFAHUAcgBvAHAAZQAvAFYAaQBsAG4AaQB1AHMAXAAiADsAXABuAFwAIgBMAFUAXAAiACwAIABcACIARQB1AHIAbwBwAGUALwBCAHIAdQBzAHMAZQBsAHMAXAAiADsAXABuAFwAIgBMAFYAXAAiACwAIABcACIARQB1AHIAbwBwAGUALwBSAGkAZwBhAFwAIgA7AFwAbgBcACIATABZAFwAIgAsACAAXAAiAEEAZgByAGkAYwBhAC8AVAByAGkAcABvAGwAaQBcACIAOwBcAG4AXAAiAE0AQQBcACIALAAgAFwAIgBBAGYAcgBpAGMAYQAvAEMAYQBzAGEAYgBsAGEAbgBjAGEAXAAiADsAXABuAFwAIgBNAEMAXAAiACwAIABcACIARQB1AHIAbwBwAGUALwBQAGEAcgBpAHMAXAAiADsAXABuAFwAIgBNAEQAXAAiACwAIABcACIARQB1AHIAbwBwAGUALwBDAGgAaQBzAGkAbgBhAHUAXAAiADsAXABuAFwAIgBNAEUAXAAiACwAIABcACIARQB1AHIAbwBwAGUALwBCAGUAbABnAHIAYQBkAGUAXAAiADsAXABuAFwAIgBNAEYAXAAiACwAIABcACIAQQBtAGUAcgBpAGMAYQAvAFAAdQBlAHIAdABvAF8AUgBpAGMAbwBcACIAOwBcAG4AXAAiAE0ARwBcACIALAAgAFwAIgBBAGYAcgBpAGMAYQAvAE4AYQBpAHIAbwBiAGkAXAAiADsAXABuAFwAIgBNAEgAXAAiACwAIABcACIAUABhAGMAaQBmAGkAYwAvAEsAdwBhAGoAYQBsAGUAaQBuAFwAIgA7AFwAbgBcACIATQBIAFwAIgAsACAAXAAiAFAAYQBjAGkAZgBpAGMALwBUAGEAcgBhAHcAYQBcACIAOwBcAG4AXAAiAE0ASwBcACIALAAgAFwAIgBFAHUAcgBvAHAAZQAvAEIAZQBsAGcAcgBhAGQAZQBcACIAOwBcAG4AXAAiAE0ATABcACIALAAgAFwAIgBBAGYAcgBpAGMAYQAvAEEAYgBpAGQAagBhAG4AXAAiADsAXABuAFwAIgBNAE0AXAAiACwAIABcACIAQQBzAGkAYQAvAFkAYQBuAGcAbwBuAFwAIgA7AFwAbgBcACIATQBOAFwAIgAsACAAXAAiAEEAcwBpAGEALwBDAGgAbwBpAGIAYQBsAHMAYQBuAFwAIgA7AFwAbgBcACIATQBOAFwAIgAsACAAXAAiAEEAcwBpAGEALwBIAG8AdgBkAFwAIgA7AFwAbgBcACIATQBOAFwAIgAsACAAXAAiAEEAcwBpAGEALwBVAGwAYQBhAG4AYgBhAGEAdABhAHIAXAAiADsAXABuAFwAIgBNAE8AXAAiACwAIABcACIAQQBzAGkAYQAvAE0AYQBjAGEAdQBcACIAOwBcAG4AXAAiAE0AUABcACIALAAgAFwAIgBQAGEAYwBpAGYAaQBjAC8ARwB1AGEAbQBcACIAOwBcAG4AXAAiAE0AUQBcACIALAAgAFwAIgBBAG0AZQByAGkAYwBhAC8ATQBhAHIAdABpAG4AaQBxAHUAZQBcACIAOwBcAG4AXAAiAE0AUgBcACIALAAgAFwAIgBBAGYAcgBpAGMAYQAvAEEAYgBpAGQAagBhAG4AXAAiADsAXABuAFwAIgBNAFMAXAAiACwAIABcACIAQQBtAGUAcgBpAGMAYQAvAFAAdQBlAHIAdABvAF8AUgBpAGMAbwBcACIAOwBcAG4AXAAiAE0AVABcACIALAAgAFwAIgBFAHUAcgBvAHAAZQAvAE0AYQBsAHQAYQBcACIAOwBcAG4AXAAiAE0AVQBcACIALAAgAFwAIgBJAG4AZABpAGEAbgAvAE0AYQB1AHIAaQB0AGkAdQBzAFwAIgA7AFwAbgBcACIATQBWAFwAIgAsACAAXAAiAEkAbgBkAGkAYQBuAC8ATQBhAGwAZABpAHYAZQBzAFwAIgA7AFwAbgBcACIATQBXAFwAIgAsACAAXAAiAEEAZgByAGkAYwBhAC8ATQBhAHAAdQB0AG8AXAAiADsAXABuAFwAIgBNAFgAXAAiACwAIABcACIAQQBtAGUAcgBpAGMAYQAvAEIAYQBoAGkAYQBfAEIAYQBuAGQAZQByAGEAcwBcACIAOwBcAG4AXAAiAE0AWABcACIALAAgAFwAIgBBAG0AZQByAGkAYwBhAC8AQwBhAG4AYwB1AG4AXAAiADsAXABuAFwAIgBNAFgAXAAiACwAIABcACIAQQBtAGUAcgBpAGMAYQAvAEMAaABpAGgAdQBhAGgAdQBhAFwAIgA7AFwAbgBcACIATQBYAFwAIgAsACAAXAAiAEEAbQBlAHIAaQBjAGEALwBDAGkAdQBkAGEAZABfAEoAdQBhAHIAZQB6AFwAIgA7AFwAbgBcACIATQBYAFwAIgAsACAAXAAiAEEAbQBlAHIAaQBjAGEALwBIAGUAcgBtAG8AcwBpAGwAbABvAFwAIgA7AFwAbgBcACIATQBYAFwAIgAsACAAXAAiAEEAbQBlAHIAaQBjAGEALwBNAGEAdABhAG0AbwByAG8AcwBcACIAOwBcAG4AXAAiAE0AWABcACIALAAgAFwAIgBBAG0AZQByAGkAYwBhAC8ATQBhAHoAYQB0AGwAYQBuAFwAIgA7AFwAbgBcACIATQBYAFwAIgAsACAAXAAiAEEAbQBlAHIAaQBjAGEALwBNAGUAcgBpAGQAYQBcACIAOwBcAG4AXAAiAE0AWABcACIALAAgAFwAIgBBAG0AZQByAGkAYwBhAC8ATQBlAHgAaQBjAG8AXwBDAGkAdAB5AFwAIgA7AFwAbgBcACIATQBYAFwAIgAsACAAXAAiAEEAbQBlAHIAaQBjAGEALwBNAG8AbgB0AGUAcgByAGUAeQBcACIAOwBcAG4AXAAiAE0AWABcACIALAAgAFwAIgBBAG0AZQByAGkAYwBhAC8ATwBqAGkAbgBhAGcAYQBcACIAOwBcAG4AXAAiAE0AWABcACIALAAgAFwAIgBBAG0AZQByAGkAYwBhAC8AVABpAGoAdQBhAG4AYQBcACIAOwBcAG4AXAAiAE0AWQBcACIALAAgAFwAIgBBAHMAaQBhAC8ASwB1AGMAaABpAG4AZwBcACIAOwBcAG4AXAAiAE0AWQBcACIALAAgAFwAIgBBAHMAaQBhAC8AUwBpAG4AZwBhAHAAbwByAGUAXAAiADsAXABuAFwAIgBNAFoAXAAiACwAIABcACIAQQBmAHIAaQBjAGEALwBNAGEAcAB1AHQAbwBcACIAOwBcAG4AXAAiAE4AQQBcACIALAAgAFwAIgBBAGYAcgBpAGMAYQAvAFcAaQBuAGQAaABvAGUAawBcACIAOwBcAG4AXAAiAE4AQwBcACIALAAgAFwAIgBQAGEAYwBpAGYAaQBjAC8ATgBvAHUAbQBlAGEAXAAiADsAXABuAFwAIgBOAEUAXAAiACwAIABcACIAQQBmAHIAaQBjAGEALwBMAGEAZwBvAHMAXAAiADsAXABuAFwAIgBOAEYAXAAiACwAIABcACIAUABhAGMAaQBmAGkAYwAvAE4AbwByAGYAbwBsAGsAXAAiADsAXABuAFwAIgBOAEcAXAAiACwAIABcACIAQQBmAHIAaQBjAGEALwBMAGEAZwBvAHMAXAAiADsAXABuAFwAIgBOAEkAXAAiACwAIABcACIAQQBtAGUAcgBpAGMAYQAvAE0AYQBuAGEAZwB1AGEAXAAiADsAXABuAFwAIgBOAEwAXAAiACwAIABcACIARQB1AHIAbwBwAGUALwBCAHIAdQBzAHMAZQBsAHMAXAAiADsAXABuAFwAIgBOAE8AXAAiACwAIABcACIARQB1AHIAbwBwAGUALwBCAGUAcgBsAGkAbgBcACIAOwBcAG4AXAAiAE4AUABcACIALAAgAFwAIgBBAHMAaQBhAC8ASwBhAHQAaABtAGEAbgBkAHUAXAAiADsAXABuAFwAIgBOAFIAXAAiACwAIABcACIAUABhAGMAaQBmAGkAYwAvAE4AYQB1AHIAdQBcACIAOwBcAG4AXAAiAE4AVQBcACIALAAgAFwAIgBQAGEAYwBpAGYAaQBjAC8ATgBpAHUAZQBcACIAOwBcAG4AXAAiAE4AWgBcACIALAAgAFwAIgBQAGEAYwBpAGYAaQBjAC8AQQB1AGMAawBsAGEAbgBkAFwAIgA7AFwAbgBcACIATgBaAFwAIgAsACAAXAAiAFAAYQBjAGkAZgBpAGMALwBDAGgAYQB0AGgAYQBtAFwAIgA7AFwAbgBcACIATwBNAFwAIgAsACAAXAAiAEEAcwBpAGEALwBEAHUAYgBhAGkAXAAiADsAXABuAFwAIgBQAEEAXAAiACwAIABcACIAQQBtAGUAcgBpAGMAYQAvAFAAYQBuAGEAbQBhAFwAIgA7AFwAbgBcACIAUABFAFwAIgAsACAAXAAiAEEAbQBlAHIAaQBjAGEALwBMAGkAbQBhAFwAIgA7AFwAbgBcACIAUABGAFwAIgAsACAAXAAiAFAAYQBjAGkAZgBpAGMALwBHAGEAbQBiAGkAZQByAFwAIgA7AFwAbgBcACIAUABGAFwAIgAsACAAXAAiAFAAYQBjAGkAZgBpAGMALwBNAGEAcgBxAHUAZQBzAGEAcwBcACIAOwBcAG4AXAAiAFAARgBcACIALAAgAFwAIgBQAGEAYwBpAGYAaQBjAC8AVABhAGgAaQB0AGkAXAAiADsAXABuAFwAIgBQAEcAXAAiACwAIABcACIAUABhAGMAaQBmAGkAYwAvAEIAbwB1AGcAYQBpAG4AdgBpAGwAbABlAFwAIgA7AFwAbgBcACIAUABHAFwAIgAsACAAXAAiAFAAYQBjAGkAZgBpAGMALwBQAG8AcgB0AF8ATQBvAHIAZQBzAGIAeQBcACIAOwBcAG4AXAAiAFAASABcACIALAAgAFwAIgBBAHMAaQBhAC8ATQBhAG4AaQBsAGEAXAAiADsAXABuAFwAIgBQAEsAXAAiACwAIABcACIAQQBzAGkAYQAvAEsAYQByAGEAYwBoAGkAXAAiADsAXABuAFwAIgBQAEwAXAAiACwAIABcACIARQB1AHIAbwBwAGUALwBXAGEAcgBzAGEAdwBcACIAOwBcAG4AXAAiAFAATQBcACIALAAgAFwAIgBBAG0AZQByAGkAYwBhAC8ATQBpAHEAdQBlAGwAbwBuAFwAIgA7AFwAbgBcACIAUABOAFwAIgAsACAAXAAiAFAAYQBjAGkAZgBpAGMALwBQAGkAdABjAGEAaQByAG4AXAAiADsAXABuAFwAIgBQAFIAXAAiACwAIABcACIAQQBtAGUAcgBpAGMAYQAvAFAAdQBlAHIAdABvAF8AUgBpAGMAbwBcACIAOwBcAG4AXAAiAFAAUwBcACIALAAgAFwAIgBBAHMAaQBhAC8ARwBhAHoAYQBcACIAOwBcAG4AXAAiAFAAUwBcACIALAAgAFwAIgBBAHMAaQBhAC8ASABlAGIAcgBvAG4AXAAiADsAXABuAFwAIgBQAFQAXAAiACwAIABcACIAQQB0AGwAYQBuAHQAaQBjAC8AQQB6AG8AcgBlAHMAXAAiADsAXABuAFwAIgBQAFQAXAAiACwAIABcACIAQQB0AGwAYQBuAHQAaQBjAC8ATQBhAGQAZQBpAHIAYQBcACIAOwBcAG4AXAAiAFAAVABcACIALAAgAFwAIgBFAHUAcgBvAHAAZQAvAEwAaQBzAGIAbwBuAFwAIgA7AFwAbgBcACIAUABXAFwAIgAsACAAXAAiAFAAYQBjAGkAZgBpAGMALwBQAGEAbABhAHUAXAAiADsAXABuAFwAIgBQAFkAXAAiACwAIABcACIAQQBtAGUAcgBpAGMAYQAvAEEAcwB1AG4AYwBpAG8AbgBcACIAOwBcAG4AXAAiAFEAQQBcACIALAAgAFwAIgBBAHMAaQBhAC8AUQBhAHQAYQByAFwAIgA7AFwAbgBcACIAUgBFAFwAIgAsACAAXAAiAEEAcwBpAGEALwBEAHUAYgBhAGkAXAAiADsAXABuAFwAIgBSAE8AXAAiACwAIABcACIARQB1AHIAbwBwAGUALwBCAHUAYwBoAGEAcgBlAHMAdABcACIAOwBcAG4AXAAiAFIAUwBcACIALAAgAFwAIgBFAHUAcgBvAHAAZQAvAEIAZQBsAGcAcgBhAGQAZQBcACIAOwBcAG4AXAAiAFIAVQBcACIALAAgAFwAIgBBAHMAaQBhAC8AQQBuAGEAZAB5AHIAXAAiADsAXABuAFwAIgBSAFUAXAAiACwAIABcACIAQQBzAGkAYQAvAEIAYQByAG4AYQB1AGwAXAAiADsAXABuAFwAIgBSAFUAXAAiACwAIABcACIAQQBzAGkAYQAvAEMAaABpAHQAYQBcACIAOwBcAG4AXAAiAFIAVQBcACIALAAgAFwAIgBBAHMAaQBhAC8ASQByAGsAdQB0AHMAawBcACIAOwBcAG4AXAAiAFIAVQBcACIALAAgAFwAIgBBAHMAaQBhAC8ASwBhAG0AYwBoAGEAdABrAGEAXAAiADsAXABuAFwAIgBSAFUAXAAiACwAIABcACIAQQBzAGkAYQAvAEsAaABhAG4AZAB5AGcAYQBcACIAOwBcAG4AXAAiAFIAVQBcACIALAAgAFwAIgBBAHMAaQBhAC8ASwByAGEAcwBuAG8AeQBhAHIAcwBrAFwAIgA7AFwAbgBcACIAUgBVAFwAIgAsACAAXAAiAEEAcwBpAGEALwBNAGEAZwBhAGQAYQBuAFwAIgA7AFwAbgBcACIAUgBVAFwAIgAsACAAXAAiAEEAcwBpAGEALwBOAG8AdgBvAGsAdQB6AG4AZQB0AHMAawBcACIAOwBcAG4AXAAiAFIAVQBcACIALAAgAFwAIgBBAHMAaQBhAC8ATgBvAHYAbwBzAGkAYgBpAHIAcwBrAFwAIgA7AFwAbgBcACIAUgBVAFwAIgAsACAAXAAiAEEAcwBpAGEALwBPAG0AcwBrAFwAIgA7AFwAbgBcACIAUgBVAFwAIgAsACAAXAAiAEEAcwBpAGEALwBTAGEAawBoAGEAbABpAG4AXAAiADsAXABuAFwAIgBSAFUAXAAiACwAIABcACIAQQBzAGkAYQAvAFMAcgBlAGQAbgBlAGsAbwBsAHkAbQBzAGsAXAAiADsAXABuAFwAIgBSAFUAXAAiACwAIABcACIAQQBzAGkAYQAvAFQAbwBtAHMAawBcACIAOwBcAG4AXAAiAFIAVQBcACIALAAgAFwAIgBBAHMAaQBhAC8AVQBzAHQALQBOAGUAcgBhAFwAIgA7AFwAbgBcACIAUgBVAFwAIgAsACAAXAAiAEEAcwBpAGEALwBWAGwAYQBkAGkAdgBvAHMAdABvAGsAXAAiADsAXABuAFwAIgBSAFUAXAAiACwAIABcACIAQQBzAGkAYQAvAFkAYQBrAHUAdABzAGsAXAAiADsAXABuAFwAIgBSAFUAXAAiACwAIABcACIAQQBzAGkAYQAvAFkAZQBrAGEAdABlAHIAaQBuAGIAdQByAGcAXAAiADsAXABuAFwAIgBSAFUAXAAiACwAIABcACIARQB1AHIAbwBwAGUALwBBAHMAdAByAGEAawBoAGEAbgBcACIAOwBcAG4AXAAiAFIAVQBcACIALAAgAFwAIgBFAHUAcgBvAHAAZQAvAEsAYQBsAGkAbgBpAG4AZwByAGEAZABcACIAOwBcAG4AXAAiAFIAVQBcACIALAAgAFwAIgBFAHUAcgBvAHAAZQAvAEsAaQByAG8AdgBcACIAOwBcAG4AXAAiAFIAVQBcACIALAAgAFwAIgBFAHUAcgBvAHAAZQAvAE0AbwBzAGMAbwB3AFwAIgA7AFwAbgBcACIAUgBVAFwAIgAsACAAXAAiAEUAdQByAG8AcABlAC8AUwBhAG0AYQByAGEAXAAiADsAXABuAFwAIgBSAFUAXAAiACwAIABcACIARQB1AHIAbwBwAGUALwBTAGEAcgBhAHQAbwB2AFwAIgA7AFwAbgBcACIAUgBVAFwAIgAsACAAXAAiAEUAdQByAG8AcABlAC8AUwBpAG0AZgBlAHIAbwBwAG8AbABcACIAOwBcAG4AXAAiAFIAVQBcACIALAAgAFwAIgBFAHUAcgBvAHAAZQAvAFUAbAB5AGEAbgBvAHYAcwBrAFwAIgA7AFwAbgBcACIAUgBVAFwAIgAsACAAXAAiAEUAdQByAG8AcABlAC8AVgBvAGwAZwBvAGcAcgBhAGQAXAAiADsAXABuAFwAIgBSAFcAXAAiACwAIABcACIAQQBmAHIAaQBjAGEALwBNAGEAcAB1AHQAbwBcACIAOwBcAG4AXAAiAFMAQQBcACIALAAgAFwAIgBBAHMAaQBhAC8AUgBpAHkAYQBkAGgAXAAiADsAXABuAFwAIgBTAEIAXAAiACwAIABcACIAUABhAGMAaQBmAGkAYwAvAEcAdQBhAGQAYQBsAGMAYQBuAGEAbABcACIAOwBcAG4AXAAiAFMAQwBcACIALAAgAFwAIgBBAHMAaQBhAC8ARAB1AGIAYQBpAFwAIgA7AFwAbgBcACIAUwBEAFwAIgAsACAAXAAiAEEAZgByAGkAYwBhAC8ASwBoAGEAcgB0AG8AdQBtAFwAIgA7AFwAbgBcACIAUwBFAFwAIgAsACAAXAAiAEUAdQByAG8AcABlAC8AQgBlAHIAbABpAG4AXAAiADsAXABuAFwAIgBTAEcAXAAiACwAIABcACIAQQBzAGkAYQAvAFMAaQBuAGcAYQBwAG8AcgBlAFwAIgA7AFwAbgBcACIAUwBIAFwAIgAsACAAXAAiAEEAZgByAGkAYwBhAC8AQQBiAGkAZABqAGEAbgBcACIAOwBcAG4AXAAiAFMASQBcACIALAAgAFwAIgBFAHUAcgBvAHAAZQAvAEIAZQBsAGcAcgBhAGQAZQBcACIAOwBcAG4AXAAiAFMASgBcACIALAAgAFwAIgBFAHUAcgBvAHAAZQAvAEIAZQByAGwAaQBuAFwAIgA7AFwAbgBcACIAUwBLAFwAIgAsACAAXAAiAEUAdQByAG8AcABlAC8AUAByAGEAZwB1AGUAXAAiADsAXABuAFwAIgBTAEwAXAAiACwAIABcACIAQQBmAHIAaQBjAGEALwBBAGIAaQBkAGoAYQBuAFwAIgA7AFwAbgBcACIAUwBNAFwAIgAsACAAXAAiAEUAdQByAG8AcABlAC8AUgBvAG0AZQBcACIAOwBcAG4AXAAiAFMATgBcACIALAAgAFwAIgBBAGYAcgBpAGMAYQAvAEEAYgBpAGQAagBhAG4AXAAiADsAXABuAFwAIgBTAE8AXAAiACwAIABcACIAQQBmAHIAaQBjAGEALwBOAGEAaQByAG8AYgBpAFwAIgA7AFwAbgBcACIAUwBSAFwAIgAsACAAXAAiAEEAbQBlAHIAaQBjAGEALwBQAGEAcgBhAG0AYQByAGkAYgBvAFwAIgA7AFwAbgBcACIAUwBTAFwAIgAsACAAXAAiAEEAZgByAGkAYwBhAC8ASgB1AGIAYQBcACIAOwBcAG4AXAAiAFMAVABcACIALAAgAFwAIgBBAGYAcgBpAGMAYQAvAFMAYQBvAF8AVABvAG0AZQBcACIAOwBcAG4AXAAiAFMAVgBcACIALAAgAFwAIgBBAG0AZQByAGkAYwBhAC8ARQBsAF8AUwBhAGwAdgBhAGQAbwByAFwAIgA7AFwAbgBcACIAUwBYAFwAIgAsACAAXAAiAEEAbQBlAHIAaQBjAGEALwBQAHUAZQByAHQAbwBfAFIAaQBjAG8AXAAiADsAXABuAFwAIgBTAFkAXAAiACwAIABcACIAQQBzAGkAYQAvAEQAYQBtAGEAcwBjAHUAcwBcACIAOwBcAG4AXAAiAFMAWgBcACIALAAgAFwAIgBBAGYAcgBpAGMAYQAvAEoAbwBoAGEAbgBuAGUAcwBiAHUAcgBnAFwAIgA7AFwAbgBcACIAVABDAFwAIgAsACAAXAAiAEEAbQBlAHIAaQBjAGEALwBHAHIAYQBuAGQAXwBUAHUAcgBrAFwAIgA7AFwAbgBcACIAVABEAFwAIgAsACAAXAAiAEEAZgByAGkAYwBhAC8ATgBkAGoAYQBtAGUAbgBhAFwAIgA7AFwAbgBcACIAVABGAFwAIgAsACAAXAAiAEEAcwBpAGEALwBEAHUAYgBhAGkAXAAiADsAXABuAFwAIgBUAEYAXAAiACwAIABcACIASQBuAGQAaQBhAG4ALwBNAGEAbABkAGkAdgBlAHMAXAAiADsAXABuAFwAIgBUAEcAXAAiACwAIABcACIAQQBmAHIAaQBjAGEALwBBAGIAaQBkAGoAYQBuAFwAIgA7AFwAbgBcACIAVABIAFwAIgAsACAAXAAiAEEAcwBpAGEALwBCAGEAbgBnAGsAbwBrAFwAIgA7AFwAbgBcACIAVABKAFwAIgAsACAAXAAiAEEAcwBpAGEALwBEAHUAcwBoAGEAbgBiAGUAXAAiADsAXABuAFwAIgBUAEsAXAAiACwAIABcACIAUABhAGMAaQBmAGkAYwAvAEYAYQBrAGEAbwBmAG8AXAAiADsAXABuAFwAIgBUAEwAXAAiACwAIABcACIAQQBzAGkAYQAvAEQAaQBsAGkAXAAiADsAXABuAFwAIgBUAE0AXAAiACwAIABcACIAQQBzAGkAYQAvAEEAcwBoAGcAYQBiAGEAdABcACIAOwBcAG4AXAAiAFQATgBcACIALAAgAFwAIgBBAGYAcgBpAGMAYQAvAFQAdQBuAGkAcwBcACIAOwBcAG4AXAAiAFQATwBcACIALAAgAFwAIgBQAGEAYwBpAGYAaQBjAC8AVABvAG4AZwBhAHQAYQBwAHUAXAAiADsAXABuAFwAIgBUAFIAXAAiACwAIABcACIARQB1AHIAbwBwAGUALwBJAHMAdABhAG4AYgB1AGwAXAAiADsAXABuAFwAIgBUAFQAXAAiACwAIABcACIAQQBtAGUAcgBpAGMAYQAvAFAAdQBlAHIAdABvAF8AUgBpAGMAbwBcACIAOwBcAG4AXAAiAFQAVgBcACIALAAgAFwAIgBQAGEAYwBpAGYAaQBjAC8AVABhAHIAYQB3AGEAXAAiADsAXABuAFwAIgBUAFcAXAAiACwAIABcACIAQQBzAGkAYQAvAFQAYQBpAHAAZQBpAFwAIgA7AFwAbgBcACIAVABaAFwAIgAsACAAXAAiAEEAZgByAGkAYwBhAC8ATgBhAGkAcgBvAGIAaQBcACIAOwBcAG4AXAAiAFUAQQBcACIALAAgAFwAIgBFAHUAcgBvAHAAZQAvAEsAeQBpAHYAXAAiADsAXABuAFwAIgBVAEEAXAAiACwAIABcACIARQB1AHIAbwBwAGUALwBTAGkAbQBmAGUAcgBvAHAAbwBsAFwAIgA7AFwAbgBcACIAVQBHAFwAIgAsACAAXAAiAEEAZgByAGkAYwBhAC8ATgBhAGkAcgBvAGIAaQBcACIAOwBcAG4AXAAiAFUATQBcACIALAAgAFwAIgBQAGEAYwBpAGYAaQBjAC8AUABhAGcAbwBfAFAAYQBnAG8AXAAiADsAXABuAFwAIgBVAE0AXAAiACwAIABcACIAUABhAGMAaQBmAGkAYwAvAFQAYQByAGEAdwBhAFwAIgA7AFwAbgBcACIAVQBTAFwAIgAsACAAXAAiAEEAbQBlAHIAaQBjAGEALwBBAGQAYQBrAFwAIgA7AFwAbgBcACIAVQBTAFwAIgAsACAAXAAiAEEAbQBlAHIAaQBjAGEALwBBAG4AYwBoAG8AcgBhAGcAZQBcACIAOwBcAG4AXAAiAFUAUwBcACIALAAgAFwAIgBBAG0AZQByAGkAYwBhAC8AQgBvAGkAcwBlAFwAIgA7AFwAbgBcACIAVQBTAFwAIgAsACAAXAAiAEEAbQBlAHIAaQBjAGEALwBDAGgAaQBjAGEAZwBvAFwAIgA7AFwAbgBcACIAVQBTAFwAIgAsACAAXAAiAEEAbQBlAHIAaQBjAGEALwBEAGUAbgB2AGUAcgBcACIAOwBcAG4AXAAiAFUAUwBcACIALAAgAFwAIgBBAG0AZQByAGkAYwBhAC8ARABlAHQAcgBvAGkAdABcACIAOwBcAG4AXAAiAFUAUwBcACIALAAgAFwAIgBBAG0AZQByAGkAYwBhAC8ASQBuAGQAaQBhAG4AYQAvAEkAbgBkAGkAYQBuAGEAcABvAGwAaQBzAFwAIgA7AFwAbgBcACIAVQBTAFwAIgAsACAAXAAiAEEAbQBlAHIAaQBjAGEALwBJAG4AZABpAGEAbgBhAC8ASwBuAG8AeABcACIAOwBcAG4AXAAiAFUAUwBcACIALAAgAFwAIgBBAG0AZQByAGkAYwBhAC8ASQBuAGQAaQBhAG4AYQAvAE0AYQByAGUAbgBnAG8AXAAiADsAXABuAFwAIgBVAFMAXAAiACwAIABcACIAQQBtAGUAcgBpAGMAYQAvAEkAbgBkAGkAYQBuAGEALwBQAGUAdABlAHIAcwBiAHUAcgBnAFwAIgA7AFwAbgBcACIAVQBTAFwAIgAsACAAXAAiAEEAbQBlAHIAaQBjAGEALwBJAG4AZABpAGEAbgBhAC8AVABlAGwAbABfAEMAaQB0AHkAXAAiADsAXABuAFwAIgBVAFMAXAAiACwAIABcACIAQQBtAGUAcgBpAGMAYQAvAEkAbgBkAGkAYQBuAGEALwBWAGUAdgBhAHkAXAAiADsAXABuAFwAIgBVAFMAXAAiACwAIABcACIAQQBtAGUAcgBpAGMAYQAvAEkAbgBkAGkAYQBuAGEALwBWAGkAbgBjAGUAbgBuAGUAcwBcACIAOwBcAG4AXAAiAFUAUwBcACIALAAgAFwAIgBBAG0AZQByAGkAYwBhAC8ASQBuAGQAaQBhAG4AYQAvAFcAaQBuAGEAbQBhAGMAXAAiADsAXABuAFwAIgBVAFMAXAAiACwAIABcACIAQQBtAGUAcgBpAGMAYQAvAEoAdQBuAGUAYQB1AFwAIgA7AFwAbgBcACIAVQBTAFwAIgAsACAAXAAiAEEAbQBlAHIAaQBjAGEALwBLAGUAbgB0AHUAYwBrAHkALwBMAG8AdQBpAHMAdgBpAGwAbABlAFwAIgA7AFwAbgBcACIAVQBTAFwAIgAsACAAXAAiAEEAbQBlAHIAaQBjAGEALwBLAGUAbgB0AHUAYwBrAHkALwBNAG8AbgB0AGkAYwBlAGwAbABvAFwAIgA7AFwAbgBcACIAVQBTAFwAIgAsACAAXAAiAEEAbQBlAHIAaQBjAGEALwBMAG8AcwBfAEEAbgBnAGUAbABlAHMAXAAiADsAXABuAFwAIgBVAFMAXAAiACwAIABcACIAQQBtAGUAcgBpAGMAYQAvAE0AZQBuAG8AbQBpAG4AZQBlAFwAIgA7AFwAbgBcACIAVQBTAFwAIgAsACAAXAAiAEEAbQBlAHIAaQBjAGEALwBNAGUAdABsAGEAawBhAHQAbABhAFwAIgA7AFwAbgBcACIAVQBTAFwAIgAsACAAXAAiAEEAbQBlAHIAaQBjAGEALwBOAGUAdwBfAFkAbwByAGsAXAAiADsAXABuAFwAIgBVAFMAXAAiACwAIABcACIAQQBtAGUAcgBpAGMAYQAvAE4AbwBtAGUAXAAiADsAXABuAFwAIgBVAFMAXAAiACwAIABcACIAQQBtAGUAcgBpAGMAYQAvAE4AbwByAHQAaABfAEQAYQBrAG8AdABhAC8AQgBlAHUAbABhAGgAXAAiADsAXABuAFwAIgBVAFMAXAAiACwAIABcACIAQQBtAGUAcgBpAGMAYQAvAE4AbwByAHQAaABfAEQAYQBrAG8AdABhAC8AQwBlAG4AdABlAHIAXAAiADsAXABuAFwAIgBVAFMAXAAiACwAIABcACIAQQBtAGUAcgBpAGMAYQAvAE4AbwByAHQAaABfAEQAYQBrAG8AdABhAC8ATgBlAHcAXwBTAGEAbABlAG0AXAAiADsAXABuAFwAIgBVAFMAXAAiACwAIABcACIAQQBtAGUAcgBpAGMAYQAvAFAAaABvAGUAbgBpAHgAXAAiADsAXABuAFwAIgBVAFMAXAAiACwAIABcACIAQQBtAGUAcgBpAGMAYQAvAFMAaQB0AGsAYQBcACIAOwBcAG4AXAAiAFUAUwBcACIALAAgAFwAIgBBAG0AZQByAGkAYwBhAC8AWQBhAGsAdQB0AGEAdABcACIAOwBcAG4AXAAiAFUAUwBcACIALAAgAFwAIgBQAGEAYwBpAGYAaQBjAC8ASABvAG4AbwBsAHUAbAB1AFwAIgA7AFwAbgBcACIAVQBZAFwAIgAsACAAXAAiAEEAbQBlAHIAaQBjAGEALwBNAG8AbgB0AGUAdgBpAGQAZQBvAFwAIgA7AFwAbgBcACIAVQBaAFwAIgAsACAAXAAiAEEAcwBpAGEALwBTAGEAbQBhAHIAawBhAG4AZABcACIAOwBcAG4AXAAiAFUAWgBcACIALAAgAFwAIgBBAHMAaQBhAC8AVABhAHMAaABrAGUAbgB0AFwAIgA7AFwAbgBcACIAVgBBAFwAIgAsACAAXAAiAEUAdQByAG8AcABlAC8AUgBvAG0AZQBcACIAOwBcAG4AXAAiAFYAQwBcACIALAAgAFwAIgBBAG0AZQByAGkAYwBhAC8AUAB1AGUAcgB0AG8AXwBSAGkAYwBvAFwAIgA7AFwAbgBcACIAVgBFAFwAIgAsACAAXAAiAEEAbQBlAHIAaQBjAGEALwBDAGEAcgBhAGMAYQBzAFwAIgA7AFwAbgBcACIAVgBHAFwAIgAsACAAXAAiAEEAbQBlAHIAaQBjAGEALwBQAHUAZQByAHQAbwBfAFIAaQBjAG8AXAAiADsAXABuAFwAIgBWAEkAXAAiACwAIABcACIAQQBtAGUAcgBpAGMAYQAvAFAAdQBlAHIAdABvAF8AUgBpAGMAbwBcACIAOwBcAG4AXAAiAFYATgBcACIALAAgAFwAIgBBAHMAaQBhAC8AQgBhAG4AZwBrAG8AawBcACIAOwBcAG4AXAAiAFYATgBcACIALAAgAFwAIgBBAHMAaQBhAC8ASABvAF8AQwBoAGkAXwBNAGkAbgBoAFwAIgA7AFwAbgBcACIAVgBVAFwAIgAsACAAXAAiAFAAYQBjAGkAZgBpAGMALwBFAGYAYQB0AGUAXAAiADsAXABuAFwAIgBXAEYAXAAiACwAIABcACIAUABhAGMAaQBmAGkAYwAvAFQAYQByAGEAdwBhAFwAIgA7AFwAbgBcACIAVwBTAFwAIgAsACAAXAAiAFAAYQBjAGkAZgBpAGMALwBBAHAAaQBhAFwAIgA7AFwAbgBcACIAWQBFAFwAIgAsACAAXAAiAEEAcwBpAGEALwBSAGkAeQBhAGQAaABcACIAOwBcAG4AXAAiAFkAVABcACIALAAgAFwAIgBBAGYAcgBpAGMAYQAvAE4AYQBpAHIAbwBiAGkAXAAiADsAXABuAFwAIgBaAEEAXAAiACwAIABcACIAQQBmAHIAaQBjAGEALwBKAG8AaABhAG4AbgBlAHMAYgB1AHIAZwBcACIAOwBcAG4AXAAiAFoATQBcACIALAAgAFwAIgBBAGYAcgBpAGMAYQAvAE0AYQBwAHUAdABvAFwAIgA7AFwAbgBcACIAWgBXAFwAIgAsACAAXAAiAEEAZgByAGkAYwBhAC8ATQBhAHAAdQB0AG8AXAAiAFwAbgB9ADs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FQASQBNAEUAWgBPAE4ARQBfAEEATABJAEEAUw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8AVABJAE0ARQBaAE8ATgBFAF8AQQBMAEkAQQBTAF8AMQAgAD0AIAB7AFwAbgBcACIAQQBmAHIAaQBjAGEALwBBAGMAYwByAGEAXAAiACwAIABcACIAQQBmAHIAaQBjAGEALwBBAGIAaQBkAGoAYQBuAFwAIgA7AFwAbgBcACIAQQBmAHIAaQBjAGEALwBBAGQAZABpAHMAXwBBAGIAYQBiAGEAXAAiACwAIABcACIAQQBmAHIAaQBjAGEALwBOAGEAaQByAG8AYgBpAFwAIgA7AFwAbgBcACIAQQBmAHIAaQBjAGEALwBBAHMAbQBhAHIAYQBcACIALAAgAFwAIgBBAGYAcgBpAGMAYQAvAE4AYQBpAHIAbwBiAGkAXAAiADsAXABuAFwAIgBBAGYAcgBpAGMAYQAvAEEAcwBtAGUAcgBhAFwAIgAsACAAXAAiAEEAZgByAGkAYwBhAC8ATgBhAGkAcgBvAGIAaQBcACIAOwBcAG4AXAAiAEEAZgByAGkAYwBhAC8AQgBhAG0AYQBrAG8AXAAiACwAIABcACIAQQBmAHIAaQBjAGEALwBBAGIAaQBkAGoAYQBuAFwAIgA7AFwAbgBcACIAQQBmAHIAaQBjAGEALwBCAGEAbgBnAHUAaQBcACIALAAgAFwAIgBBAGYAcgBpAGMAYQAvAEwAYQBnAG8AcwBcACIAOwBcAG4AXAAiAEEAZgByAGkAYwBhAC8AQgBhAG4AagB1AGwAXAAiACwAIABcACIAQQBmAHIAaQBjAGEALwBBAGIAaQBkAGoAYQBuAFwAIgA7AFwAbgBcACIAQQBmAHIAaQBjAGEALwBCAGwAYQBuAHQAeQByAGUAXAAiACwAIABcACIAQQBmAHIAaQBjAGEALwBNAGEAcAB1AHQAbwBcACIAOwBcAG4AXAAiAEEAZgByAGkAYwBhAC8AQgByAGEAegB6AGEAdgBpAGwAbABlAFwAIgAsACAAXAAiAEEAZgByAGkAYwBhAC8ATABhAGcAbwBzAFwAIgA7AFwAbgBcACIAQQBmAHIAaQBjAGEALwBCAHUAagB1AG0AYgB1AHIAYQBcACIALAAgAFwAIgBBAGYAcgBpAGMAYQAvAE0AYQBwAHUAdABvAFwAIgA7AFwAbgBcACIAQQBmAHIAaQBjAGEALwBDAG8AbgBhAGsAcgB5AFwAIgAsACAAXAAiAEEAZgByAGkAYwBhAC8AQQBiAGkAZABqAGEAbgBcACIAOwBcAG4AXAAiAEEAZgByAGkAYwBhAC8ARABhAGsAYQByAFwAIgAsACAAXAAiAEEAZgByAGkAYwBhAC8AQQBiAGkAZABqAGEAbgBcACIAOwBcAG4AXAAiAEEAZgByAGkAYwBhAC8ARABhAHIAXwBlAHMAXwBTAGEAbABhAGEAbQBcACIALAAgAFwAIgBBAGYAcgBpAGMAYQAvAE4AYQBpAHIAbwBiAGkAXAAiADsAXABuAFwAIgBBAGYAcgBpAGMAYQAvAEQAagBpAGIAbwB1AHQAaQBcACIALAAgAFwAIgBBAGYAcgBpAGMAYQAvAE4AYQBpAHIAbwBiAGkAXAAiADsAXABuAFwAIgBBAGYAcgBpAGMAYQAvAEQAbwB1AGEAbABhAFwAIgAsACAAXAAiAEEAZgByAGkAYwBhAC8ATABhAGcAbwBzAFwAIgA7AFwAbgBcACIAQQBmAHIAaQBjAGEALwBGAHIAZQBlAHQAbwB3AG4AXAAiACwAIABcACIAQQBmAHIAaQBjAGEALwBBAGIAaQBkAGoAYQBuAFwAIgA7AFwAbgBcACIAQQBmAHIAaQBjAGEALwBHAGEAYgBvAHIAbwBuAGUAXAAiACwAIABcACIAQQBmAHIAaQBjAGEALwBNAGEAcAB1AHQAbwBcACIAOwBcAG4AXAAiAEEAZgByAGkAYwBhAC8ASABhAHIAYQByAGUAXAAiACwAIABcACIAQQBmAHIAaQBjAGEALwBNAGEAcAB1AHQAbwBcACIAOwBcAG4AXAAiAEEAZgByAGkAYwBhAC8ASwBhAG0AcABhAGwAYQBcACIALAAgAFwAIgBBAGYAcgBpAGMAYQAvAE4AYQBpAHIAbwBiAGkAXAAiADsAXABuAFwAIgBBAGYAcgBpAGMAYQAvAEsAaQBnAGEAbABpAFwAIgAsACAAXAAiAEEAZgByAGkAYwBhAC8ATQBhAHAAdQB0AG8AXAAiADsAXABuAFwAIgBBAGYAcgBpAGMAYQAvAEsAaQBuAHMAaABhAHMAYQBcACIALAAgAFwAIgBBAGYAcgBpAGMAYQAvAEwAYQBnAG8AcwBcACIAOwBcAG4AXAAiAEEAZgByAGkAYwBhAC8ATABpAGIAcgBlAHYAaQBsAGwAZQBcACIALAAgAFwAIgBBAGYAcgBpAGMAYQAvAEwAYQBnAG8AcwBcACIAOwBcAG4AXAAiAEEAZgByAGkAYwBhAC8ATABvAG0AZQBcACIALAAgAFwAIgBBAGYAcgBpAGMAYQAvAEEAYgBpAGQAagBhAG4AXAAiADsAXABuAFwAIgBBAGYAcgBpAGMAYQAvAEwAdQBhAG4AZABhAFwAIgAsACAAXAAiAEEAZgByAGkAYwBhAC8ATABhAGcAbwBzAFwAIgA7AFwAbgBcACIAQQBmAHIAaQBjAGEALwBMAHUAYgB1AG0AYgBhAHMAaABpAFwAIgAsACAAXAAiAEEAZgByAGkAYwBhAC8ATQBhAHAAdQB0AG8AXAAiADsAXABuAFwAIgBBAGYAcgBpAGMAYQAvAEwAdQBzAGEAawBhAFwAIgAsACAAXAAiAEEAZgByAGkAYwBhAC8ATQBhAHAAdQB0AG8AXAAiADsAXABuAFwAIgBBAGYAcgBpAGMAYQAvAE0AYQBsAGEAYgBvAFwAIgAsACAAXAAiAEEAZgByAGkAYwBhAC8ATABhAGcAbwBzAFwAIgA7AFwAbgBcACIAQQBmAHIAaQBjAGEALwBNAGEAcwBlAHIAdQBcACIALAAgAFwAIgBBAGYAcgBpAGMAYQAvAEoAbwBoAGEAbgBuAGUAcwBiAHUAcgBnAFwAIgA7AFwAbgBcACIAQQBmAHIAaQBjAGEALwBNAGIAYQBiAGEAbgBlAFwAIgAsACAAXAAiAEEAZgByAGkAYwBhAC8ASgBvAGgAYQBuAG4AZQBzAGIAdQByAGcAXAAiADsAXABuAFwAIgBBAGYAcgBpAGMAYQAvAE0AbwBnAGEAZABpAHMAaAB1AFwAIgAsACAAXAAiAEEAZgByAGkAYwBhAC8ATgBhAGkAcgBvAGIAaQBcACIAOwBcAG4AXAAiAEEAZgByAGkAYwBhAC8ATgBpAGEAbQBlAHkAXAAiACwAIABcACIAQQBmAHIAaQBjAGEALwBMAGEAZwBvAHMAXAAiADsAXABuAFwAIgBBAGYAcgBpAGMAYQAvAE4AbwB1AGEAawBjAGgAbwB0AHQAXAAiACwAIABcACIAQQBmAHIAaQBjAGEALwBBAGIAaQBkAGoAYQBuAFwAIgA7AFwAbgBcACIAQQBmAHIAaQBjAGEALwBPAHUAYQBnAGEAZABvAHUAZwBvAHUAXAAiACwAIABcACIAQQBmAHIAaQBjAGEALwBBAGIAaQBkAGoAYQBuAFwAIgA7AFwAbgBcACIAQQBmAHIAaQBjAGEALwBQAG8AcgB0AG8ALQBOAG8AdgBvAFwAIgAsACAAXAAiAEEAZgByAGkAYwBhAC8ATABhAGcAbwBzAFwAIgA7AFwAbgBcACIAQQBmAHIAaQBjAGEALwBUAGkAbQBiAHUAawB0AHUAXAAiACwAIABcACIAQQBmAHIAaQBjAGEALwBBAGIAaQBkAGoAYQBuAFwAIgA7AFwAbgBcACIAQQBtAGUAcgBpAGMAYQAvAEEAbgBnAHUAaQBsAGwAYQBcACIALAAgAFwAIgBBAG0AZQByAGkAYwBhAC8AUAB1AGUAcgB0AG8AXwBSAGkAYwBvAFwAIgA7AFwAbgBcACIAQQBtAGUAcgBpAGMAYQAvAEEAbgB0AGkAZwB1AGEAXAAiACwAIABcACIAQQBtAGUAcgBpAGMAYQAvAFAAdQBlAHIAdABvAF8AUgBpAGMAbwBcACIAOwBcAG4AXAAiAEEAbQBlAHIAaQBjAGEALwBBAHIAZwBlAG4AdABpAG4AYQAvAEMAbwBtAG8AZABSAGkAdgBhAGQAYQB2AGkAYQBcACIALAAgAFwAIgBBAG0AZQByAGkAYwBhAC8AQQByAGcAZQBuAHQAaQBuAGEALwBDAGEAdABhAG0AYQByAGMAYQBcACIAOwBcAG4AXAAiAEEAbQBlAHIAaQBjAGEALwBBAHIAdQBiAGEAXAAiACwAIABcACIAQQBtAGUAcgBpAGMAYQAvAFAAdQBlAHIAdABvAF8AUgBpAGMAbwBcACIAOwBcAG4AXAAiAEEAbQBlAHIAaQBjAGEALwBBAHQAaQBrAG8AawBhAG4AXAAiACwAIABcACIAQQBtAGUAcgBpAGMAYQAvAFAAYQBuAGEAbQBhAFwAIgA7AFwAbgBcACIAQQBtAGUAcgBpAGMAYQAvAEEAdABrAGEAXAAiACwAIABcACIAQQBtAGUAcgBpAGMAYQAvAEEAZABhAGsAXAAiADsAXABuAFwAIgBBAG0AZQByAGkAYwBhAC8AQgBsAGEAbgBjAC0AUwBhAGIAbABvAG4AXAAiACwAIABcACIAQQBtAGUAcgBpAGMAYQAvAFAAdQBlAHIAdABvAF8AUgBpAGMAbwBcACIAOwBcAG4AXAAiAEEAbQBlAHIAaQBjAGEALwBCAHUAZQBuAG8AcwBfAEEAaQByAGUAcwBcACIALAAgAFwAIgBBAG0AZQByAGkAYwBhAC8AQQByAGcAZQBuAHQAaQBuAGEALwBCAHUAZQBuAG8AcwBfAEEAaQByAGUAcwBcACIAOwBcAG4AXAAiAEEAbQBlAHIAaQBjAGEALwBDAGEAdABhAG0AYQByAGMAYQBcACIALAAgAFwAIgBBAG0AZQByAGkAYwBhAC8AQQByAGcAZQBuAHQAaQBuAGEALwBDAGEAdABhAG0AYQByAGMAYQBcACIAOwBcAG4AXAAiAEEAbQBlAHIAaQBjAGEALwBDAGEAeQBtAGEAbgBcACIALAAgAFwAIgBBAG0AZQByAGkAYwBhAC8AUABhAG4AYQBtAGEAXAAiADsAXABuAFwAIgBBAG0AZQByAGkAYwBhAC8AQwBvAHIAYQBsAF8ASABhAHIAYgBvAHUAcgBcACIALAAgAFwAIgBBAG0AZQByAGkAYwBhAC8AUABhAG4AYQBtAGEAXAAiADsAXABuAFwAIgBBAG0AZQByAGkAYwBhAC8AQwBvAHIAZABvAGIAYQBcACIALAAgAFwAIgBBAG0AZQByAGkAYwBhAC8AQQByAGcAZQBuAHQAaQBuAGEALwBDAG8AcgBkAG8AYgBhAFwAIgA7AFwAbgBcACIAQQBtAGUAcgBpAGMAYQAvAEMAcgBlAHMAdABvAG4AXAAiACwAIABcACIAQQBtAGUAcgBpAGMAYQAvAFAAaABvAGUAbgBpAHgAXAAiADsAXABuAFwAIgBBAG0AZQByAGkAYwBhAC8AQwB1AHIAYQBjAGEAbwBcACIALAAgAFwAIgBBAG0AZQByAGkAYwBhAC8AUAB1AGUAcgB0AG8AXwBSAGkAYwBvAFwAIgA7AFwAbgBcACIAQQBtAGUAcgBpAGMAYQAvAEQAbwBtAGkAbgBpAGMAYQBcACIALAAgAFwAIgBBAG0AZQByAGkAYwBhAC8AUAB1AGUAcgB0AG8AXwBSAGkAYwBvAFwAIgA7AFwAbgBcACIAQQBtAGUAcgBpAGMAYQAvAEUAbgBzAGUAbgBhAGQAYQBcACIALAAgAFwAIgBBAG0AZQByAGkAYwBhAC8AVABpAGoAdQBhAG4AYQBcACIAOwBcAG4AXAAiAEEAbQBlAHIAaQBjAGEALwBGAG8AcgB0AF8AVwBhAHkAbgBlAFwAIgAsACAAXAAiAEEAbQBlAHIAaQBjAGEALwBJAG4AZABpAGEAbgBhAC8ASQBuAGQAaQBhAG4AYQBwAG8AbABpAHMAXAAiADsAXABuAFwAIgBBAG0AZQByAGkAYwBhAC8ARwBvAGQAdABoAGEAYgBcACIALAAgAFwAIgBBAG0AZQByAGkAYwBhAC8ATgB1AHUAawBcACIAOwBcAG4AXAAiAEEAbQBlAHIAaQBjAGEALwBHAHIAZQBuAGEAZABhAFwAIgAsACAAXAAiAEEAbQBlAHIAaQBjAGEALwBQAHUAZQByAHQAbwBfAFIAaQBjAG8AXAAiADsAXABuAFwAIgBBAG0AZQByAGkAYwBhAC8ARwB1AGEAZABlAGwAbwB1AHAAZQBcACIALAAgAFwAIgBBAG0AZQByAGkAYwBhAC8AUAB1AGUAcgB0AG8AXwBSAGkAYwBvAFwAIgA7AFwAbgBcACIAQQBtAGUAcgBpAGMAYQAvAEkAbgBkAGkAYQBuAGEAcABvAGwAaQBzAFwAIgAsACAAXAAiAEEAbQBlAHIAaQBjAGEALwBJAG4AZABpAGEAbgBhAC8ASQBuAGQAaQBhAG4AYQBwAG8AbABpAHMAXAAiADsAXABuAFwAIgBBAG0AZQByAGkAYwBhAC8ASgB1AGoAdQB5AFwAIgAsACAAXAAiAEEAbQBlAHIAaQBjAGEALwBBAHIAZwBlAG4AdABpAG4AYQAvAEoAdQBqAHUAeQBcACIAOwBcAG4AXAAiAEEAbQBlAHIAaQBjAGEALwBLAG4AbwB4AF8ASQBOAFwAIgAsACAAXAAiAEEAbQBlAHIAaQBjAGEALwBJAG4AZABpAGEAbgBhAC8ASwBuAG8AeABcACIAOwBcAG4AXAAiAEEAbQBlAHIAaQBjAGEALwBLAHIAYQBsAGUAbgBkAGkAagBrAFwAIgAsACAAXAAiAEEAbQBlAHIAaQBjAGEALwBQAHUAZQByAHQAbwBfAFIAaQBjAG8AXAAiADsAXABuAFwAIgBBAG0AZQByAGkAYwBhAC8ATABvAHUAaQBzAHYAaQBsAGwAZQBcACIALAAgAFwAIgBBAG0AZQByAGkAYwBhAC8ASwBlAG4AdAB1AGMAawB5AC8ATABvAHUAaQBzAHYAaQBsAGwAZQBcACIAOwBcAG4AXAAiAEEAbQBlAHIAaQBjAGEALwBMAG8AdwBlAHIAXwBQAHIAaQBuAGMAZQBzAFwAIgAsACAAXAAiAEEAbQBlAHIAaQBjAGEALwBQAHUAZQByAHQAbwBfAFIAaQBjAG8AXAAiADsAXABuAFwAIgBBAG0AZQByAGkAYwBhAC8ATQBhAHIAaQBnAG8AdABcACIALAAgAFwAIgBBAG0AZQByAGkAYwBhAC8AUAB1AGUAcgB0AG8AXwBSAGkAYwBvAFwAIgA7AFwAbgBcACIAQQBtAGUAcgBpAGMAYQAvAE0AZQBuAGQAbwB6AGEAXAAiACwAIABcACIAQQBtAGUAcgBpAGMAYQAvAEEAcgBnAGUAbgB0AGkAbgBhAC8ATQBlAG4AZABvAHoAYQBcACIAOwBcAG4AXAAiAEEAbQBlAHIAaQBjAGEALwBNAG8AbgB0AHIAZQBhAGwAXAAiACwAIABcACIAQQBtAGUAcgBpAGMAYQAvAFQAbwByAG8AbgB0AG8AXAAiADsAXABuAFwAIgBBAG0AZQByAGkAYwBhAC8ATQBvAG4AdABzAGUAcgByAGEAdABcACIALAAgAFwAIgBBAG0AZQByAGkAYwBhAC8AUAB1AGUAcgB0AG8AXwBSAGkAYwBvAFwAIgA7AFwAbgBcACIAQQBtAGUAcgBpAGMAYQAvAE4AYQBzAHMAYQB1AFwAIgAsACAAXAAiAEEAbQBlAHIAaQBjAGEALwBUAG8AcgBvAG4AdABvAFwAIgA7AFwAbgBcACIAQQBtAGUAcgBpAGMAYQAvAE4AaQBwAGkAZwBvAG4AXAAiACwAIABcACIAQQBtAGUAcgBpAGMAYQAvAFQAbwByAG8AbgB0AG8AXAAiADsAXABuAFwAIgBBAG0AZQByAGkAYwBhAC8AUABhAG4AZwBuAGkAcgB0AHUAbgBnAFwAIgAsACAAXAAiAEEAbQBlAHIAaQBjAGEALwBJAHEAYQBsAHUAaQB0AFwAIgA7AFwAbgBcACIAQQBtAGUAcgBpAGMAYQAvAFAAbwByAHQAXwBvAGYAXwBTAHAAYQBpAG4AXAAiACwAIABcACIAQQBtAGUAcgBpAGMAYQAvAFAAdQBlAHIAdABvAF8AUgBpAGMAbwBcACIAOwBcAG4AXAAiAEEAbQBlAHIAaQBjAGEALwBQAG8AcgB0AG8AXwBBAGMAcgBlAFwAIgAsACAAXAAiAEEAbQBlAHIAaQBjAGEALwBSAGkAbwBfAEIAcgBhAG4AYwBvAFwAIgA7AFwAbgBcACIAQQBtAGUAcgBpAGMAYQAvAFIAYQBpAG4AeQBfAFIAaQB2AGUAcgBcACIALAAgAFwAIgBBAG0AZQByAGkAYwBhAC8AVwBpAG4AbgBpAHAAZQBnAFwAIgA7AFwAbgBcACIAQQBtAGUAcgBpAGMAYQAvAFIAbwBzAGEAcgBpAG8AXAAiACwAIABcACIAQQBtAGUAcgBpAGMAYQAvAEEAcgBnAGUAbgB0AGkAbgBhAC8AQwBvAHIAZABvAGIAYQBcACIAOwBcAG4AXAAiAEEAbQBlAHIAaQBjAGEALwBTAGEAbgB0AGEAXwBJAHMAYQBiAGUAbABcACIALAAgAFwAIgBBAG0AZQByAGkAYwBhAC8AVABpAGoAdQBhAG4AYQBcACIAOwBcAG4AXAAiAEEAbQBlAHIAaQBjAGEALwBTAGgAaQBwAHIAbwBjAGsAXAAiACwAIABcACIAQQBtAGUAcgBpAGMAYQAvAEQAZQBuAHYAZQByAFwAIgA7AFwAbgBcACIAQQBtAGUAcgBpAGMAYQAvAFMAdABfAEIAYQByAHQAaABlAGwAZQBtAHkAXAAiACwAIABcACIAQQBtAGUAcgBpAGMAYQAvAFAAdQBlAHIAdABvAF8AUgBpAGMAbwBcACIAOwBcAG4AXAAiAEEAbQBlAHIAaQBjAGEALwBTAHQAXwBLAGkAdAB0AHMAXAAiACwAIABcACIAQQBtAGUAcgBpAGMAYQAvAFAAdQBlAHIAdABvAF8AUgBpAGMAbwBcACIAOwBcAG4AXAAiAEEAbQBlAHIAaQBjAGEALwBTAHQAXwBMAHUAYwBpAGEAXAAiACwAIABcACIAQQBtAGUAcgBpAGMAYQAvAFAAdQBlAHIAdABvAF8AUgBpAGMAbwBcACIAOwBcAG4AXAAiAEEAbQBlAHIAaQBjAGEALwBTAHQAXwBUAGgAbwBtAGEAcwBcACIALAAgAFwAIgBBAG0AZQByAGkAYwBhAC8AUAB1AGUAcgB0AG8AXwBSAGkAYwBvAFwAIgA7AFwAbgBcACIAQQBtAGUAcgBpAGMAYQAvAFMAdABfAFYAaQBuAGMAZQBuAHQAXAAiACwAIABcACIAQQBtAGUAcgBpAGMAYQAvAFAAdQBlAHIAdABvAF8AUgBpAGMAbwBcACIAOwBcAG4AXAAiAEEAbQBlAHIAaQBjAGEALwBUAGgAdQBuAGQAZQByAF8AQgBhAHkAXAAiACwAIABcACIAQQBtAGUAcgBpAGMAYQAvAFQAbwByAG8AbgB0AG8AXAAiADsAXABuAFwAIgBBAG0AZQByAGkAYwBhAC8AVABvAHIAdABvAGwAYQBcACIALAAgAFwAIgBBAG0AZQByAGkAYwBhAC8AUAB1AGUAcgB0AG8AXwBSAGkAYwBvAFwAIgA7AFwAbgBcACIAQQBtAGUAcgBpAGMAYQAvAFYAaQByAGcAaQBuAFwAIgAsACAAXAAiAEEAbQBlAHIAaQBjAGEALwBQAHUAZQByAHQAbwBfAFIAaQBjAG8AXAAiADsAXABuAFwAIgBBAG0AZQByAGkAYwBhAC8AWQBlAGwAbABvAHcAawBuAGkAZgBlAFwAIgAsACAAXAAiAEEAbQBlAHIAaQBjAGEALwBFAGQAbQBvAG4AdABvAG4AXAAiAFwAbgB9ADsAXABuAFwAbgBfAFQASQBNAEUAWgBPAE4ARQBfAEEATABJAEEAUwBfADIAIAA9ACAAewBcAG4AXAAiAEEAbgB0AGEAcgBjAHQAaQBjAGEALwBEAHUAbQBvAG4AdABEAFUAcgB2AGkAbABsAGUAXAAiACwAIABcACIAUABhAGMAaQBmAGkAYwAvAFAAbwByAHQAXwBNAG8AcgBlAHMAYgB5AFwAIgA7AFwAbgBcACIAQQBuAHQAYQByAGMAdABpAGMAYQAvAE0AYwBNAHUAcgBkAG8AXAAiACwAIABcACIAUABhAGMAaQBmAGkAYwAvAEEAdQBjAGsAbABhAG4AZABcACIAOwBcAG4AXAAiAEEAbgB0AGEAcgBjAHQAaQBjAGEALwBTAG8AdQB0AGgAXwBQAG8AbABlAFwAIgAsACAAXAAiAFAAYQBjAGkAZgBpAGMALwBBAHUAYwBrAGwAYQBuAGQAXAAiADsAXABuAFwAIgBBAG4AdABhAHIAYwB0AGkAYwBhAC8AUwB5AG8AdwBhAFwAIgAsACAAXAAiAEEAcwBpAGEALwBSAGkAeQBhAGQAaABcACIAOwBcAG4AXAAiAEEAcgBjAHQAaQBjAC8ATABvAG4AZwB5AGUAYQByAGIAeQBlAG4AXAAiACwAIABcACIARQB1AHIAbwBwAGUALwBCAGUAcgBsAGkAbgBcACIAOwBcAG4AXAAiAEEAcwBpAGEALwBBAGQAZQBuAFwAIgAsACAAXAAiAEEAcwBpAGEALwBSAGkAeQBhAGQAaABcACIAOwBcAG4AXAAiAEEAcwBpAGEALwBBAHMAaABrAGgAYQBiAGEAZABcACIALAAgAFwAIgBBAHMAaQBhAC8AQQBzAGgAZwBhAGIAYQB0AFwAIgA7AFwAbgBcACIAQQBzAGkAYQAvAEIAYQBoAHIAYQBpAG4AXAAiACwAIABcACIAQQBzAGkAYQAvAFEAYQB0AGEAcgBcACIAOwBcAG4AXAAiAEEAcwBpAGEALwBCAHIAdQBuAGUAaQBcACIALAAgAFwAIgBBAHMAaQBhAC8ASwB1AGMAaABpAG4AZwBcACIAOwBcAG4AXAAiAEEAcwBpAGEALwBDAGEAbABjAHUAdAB0AGEAXAAiACwAIABcACIAQQBzAGkAYQAvAEsAbwBsAGsAYQB0AGEAXAAiADsAXABuAFwAIgBBAHMAaQBhAC8AQwBoAG8AbgBnAHEAaQBuAGcAXAAiACwAIABcACIAQQBzAGkAYQAvAFMAaABhAG4AZwBoAGEAaQBcACIAOwBcAG4AXAAiAEEAcwBpAGEALwBDAGgAdQBuAGcAawBpAG4AZwBcACIALAAgAFwAIgBBAHMAaQBhAC8AUwBoAGEAbgBnAGgAYQBpAFwAIgA7AFwAbgBcACIAQQBzAGkAYQAvAEQAYQBjAGMAYQBcACIALAAgAFwAIgBBAHMAaQBhAC8ARABoAGEAawBhAFwAIgA7AFwAbgBcACIAQQBzAGkAYQAvAEgAYQByAGIAaQBuAFwAIgAsACAAXAAiAEEAcwBpAGEALwBTAGgAYQBuAGcAaABhAGkAXAAiADsAXABuAFwAIgBBAHMAaQBhAC8ASQBzAHQAYQBuAGIAdQBsAFwAIgAsACAAXAAiAEUAdQByAG8AcABlAC8ASQBzAHQAYQBuAGIAdQBsAFwAIgA7AFwAbgBcACIAQQBzAGkAYQAvAEsAYQBzAGgAZwBhAHIAXAAiACwAIABcACIAQQBzAGkAYQAvAFUAcgB1AG0AcQBpAFwAIgA7AFwAbgBcACIAQQBzAGkAYQAvAEsAYQB0AG0AYQBuAGQAdQBcACIALAAgAFwAIgBBAHMAaQBhAC8ASwBhAHQAaABtAGEAbgBkAHUAXAAiADsAXABuAFwAIgBBAHMAaQBhAC8ASwB1AGEAbABhAF8ATAB1AG0AcAB1AHIAXAAiACwAIABcACIAQQBzAGkAYQAvAFMAaQBuAGcAYQBwAG8AcgBlAFwAIgA7AFwAbgBcACIAQQBzAGkAYQAvAEsAdQB3AGEAaQB0AFwAIgAsACAAXAAiAEEAcwBpAGEALwBSAGkAeQBhAGQAaABcACIAOwBcAG4AXAAiAEEAcwBpAGEALwBNAGEAYwBhAG8AXAAiACwAIABcACIAQQBzAGkAYQAvAE0AYQBjAGEAdQBcACIAOwBcAG4AXAAiAEEAcwBpAGEALwBNAHUAcwBjAGEAdABcACIALAAgAFwAIgBBAHMAaQBhAC8ARAB1AGIAYQBpAFwAIgA7AFwAbgBcACIAQQBzAGkAYQAvAFAAaABuAG8AbQBfAFAAZQBuAGgAXAAiACwAIABcACIAQQBzAGkAYQAvAEIAYQBuAGcAawBvAGsAXAAiADsAXABuAFwAIgBBAHMAaQBhAC8AUgBhAG4AZwBvAG8AbgBcACIALAAgAFwAIgBBAHMAaQBhAC8AWQBhAG4AZwBvAG4AXAAiADsAXABuAFwAIgBBAHMAaQBhAC8AUwBhAGkAZwBvAG4AXAAiACwAIABcACIAQQBzAGkAYQAvAEgAbwBfAEMAaABpAF8ATQBpAG4AaABcACIAOwBcAG4AXAAiAEEAcwBpAGEALwBUAGUAbABfAEEAdgBpAHYAXAAiACwAIABcACIAQQBzAGkAYQAvAEoAZQByAHUAcwBhAGwAZQBtAFwAIgA7AFwAbgBcACIAQQBzAGkAYQAvAFQAaABpAG0AYgB1AFwAIgAsACAAXAAiAEEAcwBpAGEALwBUAGgAaQBtAHAAaAB1AFwAIgA7AFwAbgBcACIAQQBzAGkAYQAvAFUAagB1AG4AZwBfAFAAYQBuAGQAYQBuAGcAXAAiACwAIABcACIAQQBzAGkAYQAvAE0AYQBrAGEAcwBzAGEAcgBcACIAOwBcAG4AXAAiAEEAcwBpAGEALwBVAGwAYQBuAF8AQgBhAHQAbwByAFwAIgAsACAAXAAiAEEAcwBpAGEALwBVAGwAYQBhAG4AYgBhAGEAdABhAHIAXAAiADsAXABuAFwAIgBBAHMAaQBhAC8AVgBpAGUAbgB0AGkAYQBuAGUAXAAiACwAIABcACIAQQBzAGkAYQAvAEIAYQBuAGcAawBvAGsAXAAiADsAXABuAFwAIgBBAHQAbABhAG4AdABpAGMALwBGAGEAZQByAG8AZQBcACIALAAgAFwAIgBBAHQAbABhAG4AdABpAGMALwBGAGEAcgBvAGUAXAAiADsAXABuAFwAIgBBAHQAbABhAG4AdABpAGMALwBKAGEAbgBfAE0AYQB5AGUAbgBcACIALAAgAFwAIgBFAHUAcgBvAHAAZQAvAEIAZQByAGwAaQBuAFwAIgA7AFwAbgBcACIAQQB0AGwAYQBuAHQAaQBjAC8AUgBlAHkAawBqAGEAdgBpAGsAXAAiACwAIABcACIAQQBmAHIAaQBjAGEALwBBAGIAaQBkAGoAYQBuAFwAIgA7AFwAbgBcACIAQQB0AGwAYQBuAHQAaQBjAC8AUwB0AF8ASABlAGwAZQBuAGEAXAAiACwAIABcACIAQQBmAHIAaQBjAGEALwBBAGIAaQBkAGoAYQBuAFwAIgA7AFwAbgBcACIAQQB1AHMAdAByAGEAbABpAGEALwBBAEMAVABcACIALAAgAFwAIgBBAHUAcwB0AHIAYQBsAGkAYQAvAFMAeQBkAG4AZQB5AFwAIgA7AFwAbgBcACIAQQB1AHMAdAByAGEAbABpAGEALwBDAGEAbgBiAGUAcgByAGEAXAAiACwAIABcACIAQQB1AHMAdAByAGEAbABpAGEALwBTAHkAZABuAGUAeQBcACIAOwBcAG4AXAAiAEEAdQBzAHQAcgBhAGwAaQBhAC8AQwB1AHIAcgBpAGUAXAAiACwAIABcACIAQQB1AHMAdAByAGEAbABpAGEALwBIAG8AYgBhAHIAdABcACIAOwBcAG4AXAAiAEEAdQBzAHQAcgBhAGwAaQBhAC8ATABIAEkAXAAiACwAIABcACIAQQB1AHMAdAByAGEAbABpAGEALwBMAG8AcgBkAF8ASABvAHcAZQBcACIAOwBcAG4AXAAiAEEAdQBzAHQAcgBhAGwAaQBhAC8ATgBvAHIAdABoAFwAIgAsACAAXAAiAEEAdQBzAHQAcgBhAGwAaQBhAC8ARABhAHIAdwBpAG4AXAAiADsAXABuAFwAIgBBAHUAcwB0AHIAYQBsAGkAYQAvAE4AUwBXAFwAIgAsACAAXAAiAEEAdQBzAHQAcgBhAGwAaQBhAC8AUwB5AGQAbgBlAHkAXAAiADsAXABuAFwAIgBBAHUAcwB0AHIAYQBsAGkAYQAvAFEAdQBlAGUAbgBzAGwAYQBuAGQAXAAiACwAIABcACIAQQB1AHMAdAByAGEAbABpAGEALwBCAHIAaQBzAGIAYQBuAGUAXAAiADsAXABuAFwAIgBBAHUAcwB0AHIAYQBsAGkAYQAvAFMAbwB1AHQAaABcACIALAAgAFwAIgBBAHUAcwB0AHIAYQBsAGkAYQAvAEEAZABlAGwAYQBpAGQAZQBcACIAOwBcAG4AXAAiAEEAdQBzAHQAcgBhAGwAaQBhAC8AVABhAHMAbQBhAG4AaQBhAFwAIgAsACAAXAAiAEEAdQBzAHQAcgBhAGwAaQBhAC8ASABvAGIAYQByAHQAXAAiADsAXABuAFwAIgBBAHUAcwB0AHIAYQBsAGkAYQAvAFYAaQBjAHQAbwByAGkAYQBcACIALAAgAFwAIgBBAHUAcwB0AHIAYQBsAGkAYQAvAE0AZQBsAGIAbwB1AHIAbgBlAFwAIgA7AFwAbgBcACIAQQB1AHMAdAByAGEAbABpAGEALwBXAGUAcwB0AFwAIgAsACAAXAAiAEEAdQBzAHQAcgBhAGwAaQBhAC8AUABlAHIAdABoAFwAIgA7AFwAbgBcACIAQQB1AHMAdAByAGEAbABpAGEALwBZAGEAbgBjAG8AdwBpAG4AbgBhAFwAIgAsACAAXAAiAEEAdQBzAHQAcgBhAGwAaQBhAC8AQgByAG8AawBlAG4AXwBIAGkAbABsAFwAIgA7AFwAbgBcACIAQgByAGEAegBpAGwALwBBAGMAcgBlAFwAIgAsACAAXAAiAEEAbQBlAHIAaQBjAGEALwBSAGkAbwBfAEIAcgBhAG4AYwBvAFwAIgA7AFwAbgBcACIAQgByAGEAegBpAGwALwBEAGUATgBvAHIAbwBuAGgAYQBcACIALAAgAFwAIgBBAG0AZQByAGkAYwBhAC8ATgBvAHIAbwBuAGgAYQBcACIAOwBcAG4AXAAiAEIAcgBhAHoAaQBsAC8ARQBhAHMAdABcACIALAAgAFwAIgBBAG0AZQByAGkAYwBhAC8AUwBhAG8AXwBQAGEAdQBsAG8AXAAiADsAXABuAFwAIgBCAHIAYQB6AGkAbAAvAFcAZQBzAHQAXAAiACwAIABcACIAQQBtAGUAcgBpAGMAYQAvAE0AYQBuAGEAdQBzAFwAIgA7AFwAbgBcACIAQwBhAG4AYQBkAGEALwBBAHQAbABhAG4AdABpAGMAXAAiACwAIABcACIAQQBtAGUAcgBpAGMAYQAvAEgAYQBsAGkAZgBhAHgAXAAiADsAXABuAFwAIgBDAGEAbgBhAGQAYQAvAEMAZQBuAHQAcgBhAGwAXAAiACwAIABcACIAQQBtAGUAcgBpAGMAYQAvAFcAaQBuAG4AaQBwAGUAZwBcACIAOwBcAG4AXAAiAEMAYQBuAGEAZABhAC8ARQBhAHMAdABlAHIAbgBcACIALAAgAFwAIgBBAG0AZQByAGkAYwBhAC8AVABvAHIAbwBuAHQAbwBcACIAOwBcAG4AXAAiAEMAYQBuAGEAZABhAC8ATQBvAHUAbgB0AGEAaQBuAFwAIgAsACAAXAAiAEEAbQBlAHIAaQBjAGEALwBFAGQAbQBvAG4AdABvAG4AXAAiADsAXABuAFwAIgBDAGEAbgBhAGQAYQAvAE4AZQB3AGYAbwB1AG4AZABsAGEAbgBkAFwAIgAsACAAXAAiAEEAbQBlAHIAaQBjAGEALwBTAHQAXwBKAG8AaABuAHMAXAAiADsAXABuAFwAIgBDAGEAbgBhAGQAYQAvAFAAYQBjAGkAZgBpAGMAXAAiACwAIABcACIAQQBtAGUAcgBpAGMAYQAvAFYAYQBuAGMAbwB1AHYAZQByAFwAIgA7AFwAbgBcACIAQwBhAG4AYQBkAGEALwBTAGEAcwBrAGEAdABjAGgAZQB3AGEAbgBcACIALAAgAFwAIgBBAG0AZQByAGkAYwBhAC8AUgBlAGcAaQBuAGEAXAAiADsAXABuAFwAIgBDAGEAbgBhAGQAYQAvAFkAdQBrAG8AbgBcACIALAAgAFwAIgBBAG0AZQByAGkAYwBhAC8AVwBoAGkAdABlAGgAbwByAHMAZQBcACIAOwBcAG4AXAAiAEMAaABpAGwAZQAvAEMAbwBuAHQAaQBuAGUAbgB0AGEAbABcACIALAAgAFwAIgBBAG0AZQByAGkAYwBhAC8AUwBhAG4AdABpAGEAZwBvAFwAIgA7AFwAbgBcACIAQwBoAGkAbABlAC8ARQBhAHMAdABlAHIASQBzAGwAYQBuAGQAXAAiACwAIABcACIAUABhAGMAaQBmAGkAYwAvAEUAYQBzAHQAZQByAFwAIgA7AFwAbgBcACIAQwB1AGIAYQBcACIALAAgAFwAIgBBAG0AZQByAGkAYwBhAC8ASABhAHYAYQBuAGEAXAAiADsAXABuAFwAIgBFAGcAeQBwAHQAXAAiACwAIABcACIAQQBmAHIAaQBjAGEALwBDAGEAaQByAG8AXAAiADsAXABuAFwAIgBFAGkAcgBlAFwAIgAsACAAXAAiAEUAdQByAG8AcABlAC8ARAB1AGIAbABpAG4AXAAiADsAXABuAFwAIgBFAHQAYwAvAEcATQBUACsAMABcACIALAAgAFwAIgBFAHQAYwAvAEcATQBUADAAXAAiADsAXABuAFwAIgBFAHQAYwAvAEcATQBUAC0AMABcACIALAAgAFwAIgBFAHQAYwAvAEcATQBUADAAXAAiADsAXABuAFwAIgBFAHQAYwAvAEcAcgBlAGUAbgB3AGkAYwBoAFwAIgAsACAAXAAiAEUAdABjAC8ARwBNAFQAXAAiADsAXABuAFwAIgBFAHQAYwAvAFUAbgBpAHYAZQByAHMAYQBsAFwAIgAsACAAXAAiAEUAdABjAC8AVQBUAEMAXAAiADsAXABuAFwAIgBFAHQAYwAvAFoAdQBsAHUAXAAiACwAIABcACIARQB0AGMALwBVAFQAQwBcACIAOwBcAG4AXAAiAEUAdQByAG8AcABlAC8AQQBtAHMAdABlAHIAZABhAG0AXAAiACwAIABcACIARQB1AHIAbwBwAGUALwBCAHIAdQBzAHMAZQBsAHMAXAAiADsAXABuAFwAIgBFAHUAcgBvAHAAZQAvAEIAZQBsAGYAYQBzAHQAXAAiACwAIABcACIARQB1AHIAbwBwAGUALwBMAG8AbgBkAG8AbgBcACIAOwBcAG4AXAAiAEUAdQByAG8AcABlAC8AQgByAGEAdABpAHMAbABhAHYAYQBcACIALAAgAFwAIgBFAHUAcgBvAHAAZQAvAFAAcgBhAGcAdQBlAFwAIgA7AFwAbgBcACIARQB1AHIAbwBwAGUALwBCAHUAcwBpAG4AZwBlAG4AXAAiACwAIABcACIARQB1AHIAbwBwAGUALwBaAHUAcgBpAGMAaABcACIAOwBcAG4AXAAiAEUAdQByAG8AcABlAC8AQwBvAHAAZQBuAGgAYQBnAGUAbgBcACIALAAgAFwAIgBFAHUAcgBvAHAAZQAvAEIAZQByAGwAaQBuAFwAIgA7AFwAbgBcACIARQB1AHIAbwBwAGUALwBHAHUAZQByAG4AcwBlAHkAXAAiACwAIABcACIARQB1AHIAbwBwAGUALwBMAG8AbgBkAG8AbgBcACIAOwBcAG4AXAAiAEUAdQByAG8AcABlAC8ASQBzAGwAZQBfAG8AZgBfAE0AYQBuAFwAIgAsACAAXAAiAEUAdQByAG8AcABlAC8ATABvAG4AZABvAG4AXAAiADsAXABuAFwAIgBFAHUAcgBvAHAAZQAvAEoAZQByAHMAZQB5AFwAIgAsACAAXAAiAEUAdQByAG8AcABlAC8ATABvAG4AZABvAG4AXAAiADsAXABuAFwAIgBFAHUAcgBvAHAAZQAvAEsAaQBlAHYAXAAiACwAIABcACIARQB1AHIAbwBwAGUALwBLAHkAaQB2AFwAIgA7AFwAbgBcACIARQB1AHIAbwBwAGUALwBMAGoAdQBiAGwAagBhAG4AYQBcACIALAAgAFwAIgBFAHUAcgBvAHAAZQAvAEIAZQBsAGcAcgBhAGQAZQBcACIAOwBcAG4AXAAiAEUAdQByAG8AcABlAC8ATAB1AHgAZQBtAGIAbwB1AHIAZwBcACIALAAgAFwAIgBFAHUAcgBvAHAAZQAvAEIAcgB1AHMAcwBlAGwAcwBcACIAOwBcAG4AXAAiAEUAdQByAG8AcABlAC8ATQBhAHIAaQBlAGgAYQBtAG4AXAAiACwAIABcACIARQB1AHIAbwBwAGUALwBIAGUAbABzAGkAbgBrAGkAXAAiADsAXABuAFwAIgBFAHUAcgBvAHAAZQAvAE0AbwBuAGEAYwBvAFwAIgAsACAAXAAiAEUAdQByAG8AcABlAC8AUABhAHIAaQBzAFwAIgA7AFwAbgBcACIARQB1AHIAbwBwAGUALwBOAGkAYwBvAHMAaQBhAFwAIgAsACAAXAAiAEEAcwBpAGEALwBOAGkAYwBvAHMAaQBhAFwAIgA7AFwAbgBcACIARQB1AHIAbwBwAGUALwBPAHMAbABvAFwAIgAsACAAXAAiAEUAdQByAG8AcABlAC8AQgBlAHIAbABpAG4AXAAiADsAXABuAFwAIgBFAHUAcgBvAHAAZQAvAFAAbwBkAGcAbwByAGkAYwBhAFwAIgAsACAAXAAiAEUAdQByAG8AcABlAC8AQgBlAGwAZwByAGEAZABlAFwAIgA7AFwAbgBcACIARQB1AHIAbwBwAGUALwBTAGEAbgBfAE0AYQByAGkAbgBvAFwAIgAsACAAXAAiAEUAdQByAG8AcABlAC8AUgBvAG0AZQBcACIAOwBcAG4AXAAiAEUAdQByAG8AcABlAC8AUwBhAHIAYQBqAGUAdgBvAFwAIgAsACAAXAAiAEUAdQByAG8AcABlAC8AQgBlAGwAZwByAGEAZABlAFwAIgA7AFwAbgBcACIARQB1AHIAbwBwAGUALwBTAGsAbwBwAGoAZQBcACIALAAgAFwAIgBFAHUAcgBvAHAAZQAvAEIAZQBsAGcAcgBhAGQAZQBcACIAOwBcAG4AXAAiAEUAdQByAG8AcABlAC8AUwB0AG8AYwBrAGgAbwBsAG0AXAAiACwAIABcACIARQB1AHIAbwBwAGUALwBCAGUAcgBsAGkAbgBcACIAOwBcAG4AXAAiAEUAdQByAG8AcABlAC8AVABpAHIAYQBzAHAAbwBsAFwAIgAsACAAXAAiAEUAdQByAG8AcABlAC8AQwBoAGkAcwBpAG4AYQB1AFwAIgA7AFwAbgBcACIARQB1AHIAbwBwAGUALwBVAHoAaABnAG8AcgBvAGQAXAAiACwAIABcACIARQB1AHIAbwBwAGUALwBLAHkAaQB2AFwAIgA7AFwAbgBcACIARQB1AHIAbwBwAGUALwBWAGEAZAB1AHoAXAAiACwAIABcACIARQB1AHIAbwBwAGUALwBaAHUAcgBpAGMAaABcACIAOwBcAG4AXAAiAEUAdQByAG8AcABlAC8AVgBhAHQAaQBjAGEAbgBcACIALAAgAFwAIgBFAHUAcgBvAHAAZQAvAFIAbwBtAGUAXAAiADsAXABuAFwAIgBFAHUAcgBvAHAAZQAvAFoAYQBnAHIAZQBiAFwAIgAsACAAXAAiAEUAdQByAG8AcABlAC8AQgBlAGwAZwByAGEAZABlAFwAIgA7AFwAbgBcACIARQB1AHIAbwBwAGUALwBaAGEAcABvAHIAbwB6AGgAeQBlAFwAIgAsACAAXAAiAEUAdQByAG8AcABlAC8ASwB5AGkAdgBcACIAOwBcAG4AXAAiAEcAQgBcACIALAAgAFwAIgBFAHUAcgBvAHAAZQAvAEwAbwBuAGQAbwBuAFwAIgA7AFwAbgBcACIARwBCAC0ARQBpAHIAZQBcACIALAAgAFwAIgBFAHUAcgBvAHAAZQAvAEwAbwBuAGQAbwBuAFwAIgA7AFwAbgBcACIARwBNAFQAXAAiACwAIABcACIARQB0AGMALwBHAE0AVABcACIAOwBcAG4AXAAiAEcAcgBlAGUAbgB3AGkAYwBoAFwAIgAsACAAXAAiAEUAdABjAC8ARwBNAFQAXAAiADsAXABuAFwAIgBIAG8AbgBnAGsAbwBuAGcAXAAiACwAIABcACIAQQBzAGkAYQAvAEgAbwBuAGcAXwBLAG8AbgBnAFwAIgA7AFwAbgBcACIASQBjAGUAbABhAG4AZABcACIALAAgAFwAIgBBAGYAcgBpAGMAYQAvAEEAYgBpAGQAagBhAG4AXAAiADsAXABuAFwAIgBJAG4AZABpAGEAbgAvAEEAbgB0AGEAbgBhAG4AYQByAGkAdgBvAFwAIgAsACAAXAAiAEEAZgByAGkAYwBhAC8ATgBhAGkAcgBvAGIAaQBcACIAOwBcAG4AXAAiAEkAbgBkAGkAYQBuAC8AQwBoAHIAaQBzAHQAbQBhAHMAXAAiACwAIABcACIAQQBzAGkAYQAvAEIAYQBuAGcAawBvAGsAXAAiADsAXABuAFwAIgBJAG4AZABpAGEAbgAvAEMAbwBjAG8AcwBcACIALAAgAFwAIgBBAHMAaQBhAC8AWQBhAG4AZwBvAG4AXAAiADsAXABuAFwAIgBJAG4AZABpAGEAbgAvAEMAbwBtAG8AcgBvAFwAIgAsACAAXAAiAEEAZgByAGkAYwBhAC8ATgBhAGkAcgBvAGIAaQBcACIAOwBcAG4AXAAiAEkAbgBkAGkAYQBuAC8ASwBlAHIAZwB1AGUAbABlAG4AXAAiACwAIABcACIASQBuAGQAaQBhAG4ALwBNAGEAbABkAGkAdgBlAHMAXAAiADsAXABuAFwAIgBJAG4AZABpAGEAbgAvAE0AYQBoAGUAXAAiACwAIABcACIAQQBzAGkAYQAvAEQAdQBiAGEAaQBcACIAOwBcAG4AXAAiAEkAbgBkAGkAYQBuAC8ATQBhAHkAbwB0AHQAZQBcACIALAAgAFwAIgBBAGYAcgBpAGMAYQAvAE4AYQBpAHIAbwBiAGkAXAAiADsAXABuAFwAIgBJAG4AZABpAGEAbgAvAFIAZQB1AG4AaQBvAG4AXAAiACwAIABcACIAQQBzAGkAYQAvAEQAdQBiAGEAaQBcACIAOwBcAG4AXAAiAEkAcgBhAG4AXAAiACwAIABcACIAQQBzAGkAYQAvAFQAZQBoAHIAYQBuAFwAIgA7AFwAbgBcACIASQBzAHIAYQBlAGwAXAAiACwAIABcACIAQQBzAGkAYQAvAEoAZQByAHUAcwBhAGwAZQBtAFwAIgA7AFwAbgBcACIASgBhAG0AYQBpAGMAYQBcACIALAAgAFwAIgBBAG0AZQByAGkAYwBhAC8ASgBhAG0AYQBpAGMAYQBcACIAOwBcAG4AXAAiAEoAYQBwAGEAbgBcACIALAAgAFwAIgBBAHMAaQBhAC8AVABvAGsAeQBvAFwAIgA7AFwAbgBcACIASwB3AGEAagBhAGwAZQBpAG4AXAAiACwAIABcACIAUABhAGMAaQBmAGkAYwAvAEsAdwBhAGoAYQBsAGUAaQBuAFwAIgA7AFwAbgBcACIATABpAGIAeQBhAFwAIgAsACAAXAAiAEEAZgByAGkAYwBhAC8AVAByAGkAcABvAGwAaQBcACIAOwBcAG4AXAAiAE0AZQB4AGkAYwBvAC8AQgBhAGoAYQBOAG8AcgB0AGUAXAAiACwAIABcACIAQQBtAGUAcgBpAGMAYQAvAFQAaQBqAHUAYQBuAGEAXAAiADsAXABuAFwAIgBNAGUAeABpAGMAbwAvAEIAYQBqAGEAUwB1AHIAXAAiACwAIABcACIAQQBtAGUAcgBpAGMAYQAvAE0AYQB6AGEAdABsAGEAbgBcACIAOwBcAG4AXAAiAE0AZQB4AGkAYwBvAC8ARwBlAG4AZQByAGEAbABcACIALAAgAFwAIgBBAG0AZQByAGkAYwBhAC8ATQBlAHgAaQBjAG8AXwBDAGkAdAB5AFwAIgA7AFwAbgBcACIATQBpAGwAaQB0AGEAcgB5AC8AQQBsAHAAaABhAFwAIgAsACAAXAAiAEUAdABjAC8ARwBNAFQALQAxAFwAIgA7AFwAbgBcACIATQBpAGwAaQB0AGEAcgB5AC8AQgByAGEAdgBvAFwAIgAsACAAXAAiAEUAdABjAC8ARwBNAFQALQAyAFwAIgA7AFwAbgBcACIATQBpAGwAaQB0AGEAcgB5AC8AQwBoAGEAcgBsAGkAZQBcACIALAAgAFwAIgBFAHQAYwAvAEcATQBUAC0AMwBcACIAOwBcAG4AXAAiAE0AaQBsAGkAdABhAHIAeQAvAEQAZQBsAHQAYQBcACIALAAgAFwAIgBFAHQAYwAvAEcATQBUAC0ANABcACIAOwBcAG4AXAAiAE0AaQBsAGkAdABhAHIAeQAvAEUAYwBoAG8AXAAiACwAIABcACIARQB0AGMALwBHAE0AVAAtADUAXAAiADsAXABuAFwAIgBNAGkAbABpAHQAYQByAHkALwBGAG8AeAB0AHIAbwB0AFwAIgAsACAAXAAiAEUAdABjAC8ARwBNAFQALQA2AFwAIgA7AFwAbgBcACIATQBpAGwAaQB0AGEAcgB5AC8ARwBvAGwAZgBcACIALAAgAFwAIgBFAHQAYwAvAEcATQBUAC0ANwBcACIAOwBcAG4AXAAiAE0AaQBsAGkAdABhAHIAeQAvAEgAbwB0AGUAbABcACIALAAgAFwAIgBFAHQAYwAvAEcATQBUAC0AOABcACIAOwBcAG4AXAAiAE0AaQBsAGkAdABhAHIAeQAvAEkAbgBkAGkAYQBcACIALAAgAFwAIgBFAHQAYwAvAEcATQBUAC0AOQBcACIAOwBcAG4AXAAiAE0AaQBsAGkAdABhAHIAeQAvAEsAaQBsAG8AXAAiACwAIABcACIARQB0AGMALwBHAE0AVAAtADEAMABcACIAOwBcAG4AXAAiAE0AaQBsAGkAdABhAHIAeQAvAEwAaQBtAGEAXAAiACwAIABcACIARQB0AGMALwBHAE0AVAAtADEAMQBcACIAOwBcAG4AXAAiAE0AaQBsAGkAdABhAHIAeQAvAE0AaQBrAGUAXAAiACwAIABcACIARQB0AGMALwBHAE0AVAAtADEAMgBcACIAOwBcAG4AXAAiAE0AaQBsAGkAdABhAHIAeQAvAE4AbwB2AGUAbQBiAGUAcgBcACIALAAgAFwAIgBFAHQAYwAvAEcATQBUACsAMQBcACIAOwBcAG4AXAAiAE0AaQBsAGkAdABhAHIAeQAvAE8AcwBjAGEAcgBcACIALAAgAFwAIgBFAHQAYwAvAEcATQBUACsAMgBcACIAOwBcAG4AXAAiAE0AaQBsAGkAdABhAHIAeQAvAFAAYQBwAGEAXAAiACwAIABcACIARQB0AGMALwBHAE0AVAArADMAXAAiADsAXABuAFwAIgBNAGkAbABpAHQAYQByAHkALwBRAHUAZQBiAGUAYwBcACIALAAgAFwAIgBFAHQAYwAvAEcATQBUACsANABcACIAOwBcAG4AXAAiAE0AaQBsAGkAdABhAHIAeQAvAFIAbwBtAGUAbwBcACIALAAgAFwAIgBFAHQAYwAvAEcATQBUACsANQBcACIAOwBcAG4AXAAiAE0AaQBsAGkAdABhAHIAeQAvAFMAaQBlAHIAcgBhAFwAIgAsACAAXAAiAEUAdABjAC8ARwBNAFQAKwA2AFwAIgA7AFwAbgBcACIATQBpAGwAaQB0AGEAcgB5AC8AVABhAG4AZwBvAFwAIgAsACAAXAAiAEUAdABjAC8ARwBNAFQAKwA3AFwAIgA7AFwAbgBcACIATQBpAGwAaQB0AGEAcgB5AC8AVQBuAGkAZgBvAHIAbQBcACIALAAgAFwAIgBFAHQAYwAvAEcATQBUACsAOABcACIAOwBcAG4AXAAiAE0AaQBsAGkAdABhAHIAeQAvAFYAaQBjAHQAbwByAFwAIgAsACAAXAAiAEUAdABjAC8ARwBNAFQAKwA5AFwAIgA7AFwAbgBcACIATQBpAGwAaQB0AGEAcgB5AC8AVwBoAGkAcwBrAGUAeQBcACIALAAgAFwAIgBFAHQAYwAvAEcATQBUACsAMQAwAFwAIgA7AFwAbgBcACIATQBpAGwAaQB0AGEAcgB5AC8AWAAtAFIAYQB5AFwAIgAsACAAXAAiAEUAdABjAC8ARwBNAFQAKwAxADEAXAAiADsAXABuAFwAIgBNAGkAbABpAHQAYQByAHkALwBZAGEAbgBrAGUAZQBcACIALAAgAFwAIgBFAHQAYwAvAEcATQBUACsAMQAyAFwAIgA7AFwAbgBcACIATQBpAGwAaQB0AGEAcgB5AC8AWgB1AGwAdQBcACIALAAgAFwAIgBFAHQAYwAvAEcATQBUADAAXAAiADsAXABuAFwAIgBOAGEAdgBhAGoAbwBcACIALAAgAFwAIgBBAG0AZQByAGkAYwBhAC8ARABlAG4AdgBlAHIAXAAiADsAXABuAFwAIgBOAFoAXAAiACwAIABcACIAUABhAGMAaQBmAGkAYwAvAEEAdQBjAGsAbABhAG4AZABcACIAOwBcAG4AXAAiAE4AWgAtAEMASABBAFQAXAAiACwAIABcACIAUABhAGMAaQBmAGkAYwAvAEMAaABhAHQAaABhAG0AXAAiAFwAbgB9ADsAXABuAFwAbgBfAFQASQBNAEUAWgBPAE4ARQBfAEEATABJAEEAUwBfADMAIAA9ACAAewBcAG4AXAAiAFAAYQBjAGkAZgBpAGMALwBDAGgAdQB1AGsAXAAiACwAIABcACIAUABhAGMAaQBmAGkAYwAvAFAAbwByAHQAXwBNAG8AcgBlAHMAYgB5AFwAIgA7AFwAbgBcACIAUABhAGMAaQBmAGkAYwAvAEUAbgBkAGUAcgBiAHUAcgB5AFwAIgAsACAAXAAiAFAAYQBjAGkAZgBpAGMALwBLAGEAbgB0AG8AbgBcACIAOwBcAG4AXAAiAFAAYQBjAGkAZgBpAGMALwBGAHUAbgBhAGYAdQB0AGkAXAAiACwAIABcACIAUABhAGMAaQBmAGkAYwAvAFQAYQByAGEAdwBhAFwAIgA7AFwAbgBcACIAUABhAGMAaQBmAGkAYwAvAEoAbwBoAG4AcwB0AG8AbgBcACIALAAgAFwAIgBQAGEAYwBpAGYAaQBjAC8ASABvAG4AbwBsAHUAbAB1AFwAIgA7AFwAbgBcACIAUABhAGMAaQBmAGkAYwAvAE0AYQBqAHUAcgBvAFwAIgAsACAAXAAiAFAAYQBjAGkAZgBpAGMALwBUAGEAcgBhAHcAYQBcACIAOwBcAG4AXAAiAFAAYQBjAGkAZgBpAGMALwBNAGkAZAB3AGEAeQBcACIALAAgAFwAIgBQAGEAYwBpAGYAaQBjAC8AUABhAGcAbwBfAFAAYQBnAG8AXAAiADsAXABuAFwAIgBQAGEAYwBpAGYAaQBjAC8AUABvAGgAbgBwAGUAaQBcACIALAAgAFwAIgBQAGEAYwBpAGYAaQBjAC8ARwB1AGEAZABhAGwAYwBhAG4AYQBsAFwAIgA7AFwAbgBcACIAUABhAGMAaQBmAGkAYwAvAFAAbwBuAGEAcABlAFwAIgAsACAAXAAiAFAAYQBjAGkAZgBpAGMALwBHAHUAYQBkAGEAbABjAGEAbgBhAGwAXAAiADsAXABuAFwAIgBQAGEAYwBpAGYAaQBjAC8AUwBhAGkAcABhAG4AXAAiACwAIABcACIAUABhAGMAaQBmAGkAYwAvAEcAdQBhAG0AXAAiADsAXABuAFwAIgBQAGEAYwBpAGYAaQBjAC8AUwBhAG0AbwBhAFwAIgAsACAAXAAiAFAAYQBjAGkAZgBpAGMALwBQAGEAZwBvAF8AUABhAGcAbwBcACIAOwBcAG4AXAAiAFAAYQBjAGkAZgBpAGMALwBUAHIAdQBrAFwAIgAsACAAXAAiAFAAYQBjAGkAZgBpAGMALwBQAG8AcgB0AF8ATQBvAHIAZQBzAGIAeQBcACIAOwBcAG4AXAAiAFAAYQBjAGkAZgBpAGMALwBXAGEAawBlAFwAIgAsACAAXAAiAFAAYQBjAGkAZgBpAGMALwBUAGEAcgBhAHcAYQBcACIAOwBcAG4AXAAiAFAAYQBjAGkAZgBpAGMALwBXAGEAbABsAGkAcwBcACIALAAgAFwAIgBQAGEAYwBpAGYAaQBjAC8AVABhAHIAYQB3AGEAXAAiADsAXABuAFwAIgBQAGEAYwBpAGYAaQBjAC8AWQBhAHAAXAAiACwAIABcACIAUABhAGMAaQBmAGkAYwAvAFAAbwByAHQAXwBNAG8AcgBlAHMAYgB5AFwAIgA7AFwAbgBcACIAUABvAGwAYQBuAGQAXAAiACwAIABcACIARQB1AHIAbwBwAGUALwBXAGEAcgBzAGEAdwBcACIAOwBcAG4AXAAiAFAAbwByAHQAdQBnAGEAbABcACIALAAgAFwAIgBFAHUAcgBvAHAAZQAvAEwAaQBzAGIAbwBuAFwAIgA7AFwAbgBcACIAUABSAEMAXAAiACwAIABcACIAQQBzAGkAYQAvAFMAaABhAG4AZwBoAGEAaQBcACIAOwBcAG4AXAAiAFIATwBDAFwAIgAsACAAXAAiAEEAcwBpAGEALwBUAGEAaQBwAGUAaQBcACIAOwBcAG4AXAAiAFIATwBLAFwAIgAsACAAXAAiAEEAcwBpAGEALwBTAGUAbwB1AGwAXAAiADsAXABuAFwAIgBTAGkAbgBnAGEAcABvAHIAZQBcACIALAAgAFwAIgBBAHMAaQBhAC8AUwBpAG4AZwBhAHAAbwByAGUAXAAiADsAXABuAFwAIgBUAHUAcgBrAGUAeQBcACIALAAgAFwAIgBFAHUAcgBvAHAAZQAvAEkAcwB0AGEAbgBiAHUAbABcACIAOwBcAG4AXAAiAFUAQwBUAFwAIgAsACAAXAAiAEUAdABjAC8AVQBUAEMAXAAiADsAXABuAFwAIgBVAG4AaQB2AGUAcgBzAGEAbABcACIALAAgAFwAIgBFAHQAYwAvAFUAVABDAFwAIgA7AFwAbgBcACIAVQBTAC8AQQBsAGEAcwBrAGEAXAAiACwAIABcACIAQQBtAGUAcgBpAGMAYQAvAEEAbgBjAGgAbwByAGEAZwBlAFwAIgA7AFwAbgBcACIAVQBTAC8AQQBsAGUAdQB0AGkAYQBuAFwAIgAsACAAXAAiAEEAbQBlAHIAaQBjAGEALwBBAGQAYQBrAFwAIgA7AFwAbgBcACIAVQBTAC8AQQByAGkAegBvAG4AYQBcACIALAAgAFwAIgBBAG0AZQByAGkAYwBhAC8AUABoAG8AZQBuAGkAeABcACIAOwBcAG4AXAAiAFUAUwAvAEMAZQBuAHQAcgBhAGwAXAAiACwAIABcACIAQQBtAGUAcgBpAGMAYQAvAEMAaABpAGMAYQBnAG8AXAAiADsAXABuAFwAIgBVAFMALwBFAGEAcwB0AGUAcgBuAFwAIgAsACAAXAAiAEEAbQBlAHIAaQBjAGEALwBOAGUAdwBfAFkAbwByAGsAXAAiADsAXABuAFwAIgBVAFMALwBFAGEAcwB0AC0ASQBuAGQAaQBhAG4AYQBcACIALAAgAFwAIgBBAG0AZQByAGkAYwBhAC8ASQBuAGQAaQBhAG4AYQAvAEkAbgBkAGkAYQBuAGEAcABvAGwAaQBzAFwAIgA7AFwAbgBcACIAVQBTAC8ASABhAHcAYQBpAGkAXAAiACwAIABcACIAUABhAGMAaQBmAGkAYwAvAEgAbwBuAG8AbAB1AGwAdQBcACIAOwBcAG4AXAAiAFUAUwAvAEkAbgBkAGkAYQBuAGEALQBTAHQAYQByAGsAZQBcACIALAAgAFwAIgBBAG0AZQByAGkAYwBhAC8ASQBuAGQAaQBhAG4AYQAvAEsAbgBvAHgAXAAiADsAXABuAFwAIgBVAFMALwBNAGkAYwBoAGkAZwBhAG4AXAAiACwAIABcACIAQQBtAGUAcgBpAGMAYQAvAEQAZQB0AHIAbwBpAHQAXAAiADsAXABuAFwAIgBVAFMALwBNAG8AdQBuAHQAYQBpAG4AXAAiACwAIABcACIAQQBtAGUAcgBpAGMAYQAvAEQAZQBuAHYAZQByAFwAIgA7AFwAbgBcACIAVQBTAC8AUABhAGMAaQBmAGkAYwBcACIALAAgAFwAIgBBAG0AZQByAGkAYwBhAC8ATABvAHMAXwBBAG4AZwBlAGwAZQBzAFwAIgA7AFwAbgBcACIAVQBTAC8AUwBhAG0AbwBhAFwAIgAsACAAXAAiAFAAYQBjAGkAZgBpAGMALwBQAGEAZwBvAF8AUABhAGcAbwBcACIAOwBcAG4AXAAiAFUAVABDAFwAIgAsACAAXAAiAEUAdABjAC8AVQBUAEMAXAAiADsAXABuAFwAIgBVAFQAQwArADAAXAAiACwAIABcACIARQB0AGMALwBHAE0AVAAwAFwAIgA7AFwAbgBcACIAVQBUAEMAKwAxAFwAIgAsACAAXAAiAEUAdABjAC8ARwBNAFQALQAxAFwAIgA7AFwAbgBcACIAVQBUAEMAKwAxADAAXAAiACwAIABcACIARQB0AGMALwBHAE0AVAAtADEAMABcACIAOwBcAG4AXAAiAFUAVABDACsAMQAxAFwAIgAsACAAXAAiAEUAdABjAC8ARwBNAFQALQAxADEAXAAiADsAXABuAFwAIgBVAFQAQwArADEAMgBcACIALAAgAFwAIgBFAHQAYwAvAEcATQBUAC0AMQAyAFwAIgA7AFwAbgBcACIAVQBUAEMAKwAxADMAXAAiACwAIABcACIARQB0AGMALwBHAE0AVAAtADEAMwBcACIAOwBcAG4AXAAiAFUAVABDACsAMQA0AFwAIgAsACAAXAAiAEUAdABjAC8ARwBNAFQALQAxADQAXAAiADsAXABuAFwAIgBVAFQAQwArADIAXAAiACwAIABcACIARQB0AGMALwBHAE0AVAAtADIAXAAiADsAXABuAFwAIgBVAFQAQwArADMAXAAiACwAIABcACIARQB0AGMALwBHAE0AVAAtADMAXAAiADsAXABuAFwAIgBVAFQAQwArADQAXAAiACwAIABcACIARQB0AGMALwBHAE0AVAAtADQAXAAiADsAXABuAFwAIgBVAFQAQwArADUAXAAiACwAIABcACIARQB0AGMALwBHAE0AVAAtADUAXAAiADsAXABuAFwAIgBVAFQAQwArADYAXAAiACwAIABcACIARQB0AGMALwBHAE0AVAAtADYAXAAiADsAXABuAFwAIgBVAFQAQwArADcAXAAiACwAIABcACIARQB0AGMALwBHAE0AVAAtADcAXAAiADsAXABuAFwAIgBVAFQAQwArADgAXAAiACwAIABcACIARQB0AGMALwBHAE0AVAAtADgAXAAiADsAXABuAFwAIgBVAFQAQwArADkAXAAiACwAIABcACIARQB0AGMALwBHAE0AVAAtADkAXAAiADsAXABuAFwAIgBVAFQAQwAtADAAXAAiACwAIABcACIARQB0AGMALwBHAE0AVAAwAFwAIgA7AFwAbgBcACIAVQBUAEMALQAxAFwAIgAsACAAXAAiAEUAdABjAC8ARwBNAFQAKwAxAFwAIgA7AFwAbgBcACIAVQBUAEMALQAxADAAXAAiACwAIABcACIARQB0AGMALwBHAE0AVAArADEAMABcACIAOwBcAG4AXAAiAFUAVABDAC0AMQAxAFwAIgAsACAAXAAiAEUAdABjAC8ARwBNAFQAKwAxADEAXAAiADsAXABuAFwAIgBVAFQAQwAtADEAMgBcACIALAAgAFwAIgBFAHQAYwAvAEcATQBUACsAMQAyAFwAIgA7AFwAbgBcACIAVQBUAEMALQAyAFwAIgAsACAAXAAiAEUAdABjAC8ARwBNAFQAKwAyAFwAIgA7AFwAbgBcACIAVQBUAEMALQAzAFwAIgAsACAAXAAiAEUAdABjAC8ARwBNAFQAKwAzAFwAIgA7AFwAbgBcACIAVQBUAEMALQA0AFwAIgAsACAAXAAiAEUAdABjAC8ARwBNAFQAKwA0AFwAIgA7AFwAbgBcACIAVQBUAEMALQA1AFwAIgAsACAAXAAiAEUAdABjAC8ARwBNAFQAKwA1AFwAIgA7AFwAbgBcACIAVQBUAEMALQA2AFwAIgAsACAAXAAiAEUAdABjAC8ARwBNAFQAKwA2AFwAIgA7AFwAbgBcACIAVQBUAEMALQA3AFwAIgAsACAAXAAiAEUAdABjAC8ARwBNAFQAKwA3AFwAIgA7AFwAbgBcACIAVQBUAEMALQA4AFwAIgAsACAAXAAiAEUAdABjAC8ARwBNAFQAKwA4AFwAIgA7AFwAbgBcACIAVQBUAEMALQA5AFwAIgAsACAAXAAiAEUAdABjAC8ARwBNAFQAKwA5AFwAIgA7AFwAbgBcACIAVwAtAFMAVQBcACIALAAgAFwAIgBFAHUAcgBvAHAAZQAvAE0AbwBzAGMAbwB3AFwAIgBcAG4AfQA7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UAEkATQBFAFoATwBOAEUAXwBBAEwASQBBAFMAXwBUAE8AXwBOAEEATQBF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fAFQASQBNAEUAWgBPAE4ARQBfAEEATABJAEEAUwBfAFQATwBfAE4AQQBNAEUAXwAxACAAPQAgAHsAXABuAFwAIgBBAGYAcgBpAGMAYQAvAEEAYgBpAGQAagBhAG4AXAAiACwAIABcACIAQQBmAHIAaQBjAGEALwBBAGIAaQBkAGoAYQBuAFwAIgA7AFwAbgBcACIAQQBmAHIAaQBjAGEALwBBAGMAYwByAGEAXAAiACwAIABcACIAQQBmAHIAaQBjAGEALwBBAGIAaQBkAGoAYQBuAFwAIgA7AFwAbgBcACIAQQBmAHIAaQBjAGEALwBBAGQAZABpAHMAXwBBAGIAYQBiAGEAXAAiACwAIABcACIAQQBmAHIAaQBjAGEALwBOAGEAaQByAG8AYgBpAFwAIgA7AFwAbgBcACIAQQBmAHIAaQBjAGEALwBBAGwAZwBpAGUAcgBzAFwAIgAsACAAXAAiAEEAZgByAGkAYwBhAC8AQQBsAGcAaQBlAHIAcwBcACIAOwBcAG4AXAAiAEEAZgByAGkAYwBhAC8AQQBzAG0AYQByAGEAXAAiACwAIABcACIAQQBmAHIAaQBjAGEALwBOAGEAaQByAG8AYgBpAFwAIgA7AFwAbgBcACIAQQBmAHIAaQBjAGEALwBBAHMAbQBlAHIAYQBcACIALAAgAFwAIgBBAGYAcgBpAGMAYQAvAE4AYQBpAHIAbwBiAGkAXAAiADsAXABuAFwAIgBBAGYAcgBpAGMAYQAvAEIAYQBtAGEAawBvAFwAIgAsACAAXAAiAEEAZgByAGkAYwBhAC8AQQBiAGkAZABqAGEAbgBcACIAOwBcAG4AXAAiAEEAZgByAGkAYwBhAC8AQgBhAG4AZwB1AGkAXAAiACwAIABcACIAQQBmAHIAaQBjAGEALwBMAGEAZwBvAHMAXAAiADsAXABuAFwAIgBBAGYAcgBpAGMAYQAvAEIAYQBuAGoAdQBsAFwAIgAsACAAXAAiAEEAZgByAGkAYwBhAC8AQQBiAGkAZABqAGEAbgBcACIAOwBcAG4AXAAiAEEAZgByAGkAYwBhAC8AQgBpAHMAcwBhAHUAXAAiACwAIABcACIAQQBmAHIAaQBjAGEALwBCAGkAcwBzAGEAdQBcACIAOwBcAG4AXAAiAEEAZgByAGkAYwBhAC8AQgBsAGEAbgB0AHkAcgBlAFwAIgAsACAAXAAiAEEAZgByAGkAYwBhAC8ATQBhAHAAdQB0AG8AXAAiADsAXABuAFwAIgBBAGYAcgBpAGMAYQAvAEIAcgBhAHoAegBhAHYAaQBsAGwAZQBcACIALAAgAFwAIgBBAGYAcgBpAGMAYQAvAEwAYQBnAG8AcwBcACIAOwBcAG4AXAAiAEEAZgByAGkAYwBhAC8AQgB1AGoAdQBtAGIAdQByAGEAXAAiACwAIABcACIAQQBmAHIAaQBjAGEALwBNAGEAcAB1AHQAbwBcACIAOwBcAG4AXAAiAEEAZgByAGkAYwBhAC8AQwBhAGkAcgBvAFwAIgAsACAAXAAiAEEAZgByAGkAYwBhAC8AQwBhAGkAcgBvAFwAIgA7AFwAbgBcACIAQQBmAHIAaQBjAGEALwBDAGEAcwBhAGIAbABhAG4AYwBhAFwAIgAsACAAXAAiAEEAZgByAGkAYwBhAC8AQwBhAHMAYQBiAGwAYQBuAGMAYQBcACIAOwBcAG4AXAAiAEEAZgByAGkAYwBhAC8AQwBlAHUAdABhAFwAIgAsACAAXAAiAEEAZgByAGkAYwBhAC8AQwBlAHUAdABhAFwAIgA7AFwAbgBcACIAQQBmAHIAaQBjAGEALwBDAG8AbgBhAGsAcgB5AFwAIgAsACAAXAAiAEEAZgByAGkAYwBhAC8AQQBiAGkAZABqAGEAbgBcACIAOwBcAG4AXAAiAEEAZgByAGkAYwBhAC8ARABhAGsAYQByAFwAIgAsACAAXAAiAEEAZgByAGkAYwBhAC8AQQBiAGkAZABqAGEAbgBcACIAOwBcAG4AXAAiAEEAZgByAGkAYwBhAC8ARABhAHIAXwBlAHMAXwBTAGEAbABhAGEAbQBcACIALAAgAFwAIgBBAGYAcgBpAGMAYQAvAE4AYQBpAHIAbwBiAGkAXAAiADsAXABuAFwAIgBBAGYAcgBpAGMAYQAvAEQAagBpAGIAbwB1AHQAaQBcACIALAAgAFwAIgBBAGYAcgBpAGMAYQAvAE4AYQBpAHIAbwBiAGkAXAAiADsAXABuAFwAIgBBAGYAcgBpAGMAYQAvAEQAbwB1AGEAbABhAFwAIgAsACAAXAAiAEEAZgByAGkAYwBhAC8ATABhAGcAbwBzAFwAIgA7AFwAbgBcACIAQQBmAHIAaQBjAGEALwBFAGwAXwBBAGEAaQB1AG4AXAAiACwAIABcACIAQQBmAHIAaQBjAGEALwBFAGwAXwBBAGEAaQB1AG4AXAAiADsAXABuAFwAIgBBAGYAcgBpAGMAYQAvAEYAcgBlAGUAdABvAHcAbgBcACIALAAgAFwAIgBBAGYAcgBpAGMAYQAvAEEAYgBpAGQAagBhAG4AXAAiADsAXABuAFwAIgBBAGYAcgBpAGMAYQAvAEcAYQBiAG8AcgBvAG4AZQBcACIALAAgAFwAIgBBAGYAcgBpAGMAYQAvAE0AYQBwAHUAdABvAFwAIgA7AFwAbgBcACIAQQBmAHIAaQBjAGEALwBIAGEAcgBhAHIAZQBcACIALAAgAFwAIgBBAGYAcgBpAGMAYQAvAE0AYQBwAHUAdABvAFwAIgA7AFwAbgBcACIAQQBmAHIAaQBjAGEALwBKAG8AaABhAG4AbgBlAHMAYgB1AHIAZwBcACIALAAgAFwAIgBBAGYAcgBpAGMAYQAvAEoAbwBoAGEAbgBuAGUAcwBiAHUAcgBnAFwAIgA7AFwAbgBcACIAQQBmAHIAaQBjAGEALwBKAHUAYgBhAFwAIgAsACAAXAAiAEEAZgByAGkAYwBhAC8ASgB1AGIAYQBcACIAOwBcAG4AXAAiAEEAZgByAGkAYwBhAC8ASwBhAG0AcABhAGwAYQBcACIALAAgAFwAIgBBAGYAcgBpAGMAYQAvAE4AYQBpAHIAbwBiAGkAXAAiADsAXABuAFwAIgBBAGYAcgBpAGMAYQAvAEsAaABhAHIAdABvAHUAbQBcACIALAAgAFwAIgBBAGYAcgBpAGMAYQAvAEsAaABhAHIAdABvAHUAbQBcACIAOwBcAG4AXAAiAEEAZgByAGkAYwBhAC8ASwBpAGcAYQBsAGkAXAAiACwAIABcACIAQQBmAHIAaQBjAGEALwBNAGEAcAB1AHQAbwBcACIAOwBcAG4AXAAiAEEAZgByAGkAYwBhAC8ASwBpAG4AcwBoAGEAcwBhAFwAIgAsACAAXAAiAEEAZgByAGkAYwBhAC8ATABhAGcAbwBzAFwAIgA7AFwAbgBcACIAQQBmAHIAaQBjAGEALwBMAGEAZwBvAHMAXAAiACwAIABcACIAQQBmAHIAaQBjAGEALwBMAGEAZwBvAHMAXAAiADsAXABuAFwAIgBBAGYAcgBpAGMAYQAvAEwAaQBiAHIAZQB2AGkAbABsAGUAXAAiACwAIABcACIAQQBmAHIAaQBjAGEALwBMAGEAZwBvAHMAXAAiADsAXABuAFwAIgBBAGYAcgBpAGMAYQAvAEwAbwBtAGUAXAAiACwAIABcACIAQQBmAHIAaQBjAGEALwBBAGIAaQBkAGoAYQBuAFwAIgA7AFwAbgBcACIAQQBmAHIAaQBjAGEALwBMAHUAYQBuAGQAYQBcACIALAAgAFwAIgBBAGYAcgBpAGMAYQAvAEwAYQBnAG8AcwBcACIAOwBcAG4AXAAiAEEAZgByAGkAYwBhAC8ATAB1AGIAdQBtAGIAYQBzAGgAaQBcACIALAAgAFwAIgBBAGYAcgBpAGMAYQAvAE0AYQBwAHUAdABvAFwAIgA7AFwAbgBcACIAQQBmAHIAaQBjAGEALwBMAHUAcwBhAGsAYQBcACIALAAgAFwAIgBBAGYAcgBpAGMAYQAvAE0AYQBwAHUAdABvAFwAIgA7AFwAbgBcACIAQQBmAHIAaQBjAGEALwBNAGEAbABhAGIAbwBcACIALAAgAFwAIgBBAGYAcgBpAGMAYQAvAEwAYQBnAG8AcwBcACIAOwBcAG4AXAAiAEEAZgByAGkAYwBhAC8ATQBhAHAAdQB0AG8AXAAiACwAIABcACIAQQBmAHIAaQBjAGEALwBNAGEAcAB1AHQAbwBcACIAOwBcAG4AXAAiAEEAZgByAGkAYwBhAC8ATQBhAHMAZQByAHUAXAAiACwAIABcACIAQQBmAHIAaQBjAGEALwBKAG8AaABhAG4AbgBlAHMAYgB1AHIAZwBcACIAOwBcAG4AXAAiAEEAZgByAGkAYwBhAC8ATQBiAGEAYgBhAG4AZQBcACIALAAgAFwAIgBBAGYAcgBpAGMAYQAvAEoAbwBoAGEAbgBuAGUAcwBiAHUAcgBnAFwAIgA7AFwAbgBcACIAQQBmAHIAaQBjAGEALwBNAG8AZwBhAGQAaQBzAGgAdQBcACIALAAgAFwAIgBBAGYAcgBpAGMAYQAvAE4AYQBpAHIAbwBiAGkAXAAiADsAXABuAFwAIgBBAGYAcgBpAGMAYQAvAE0AbwBuAHIAbwB2AGkAYQBcACIALAAgAFwAIgBBAGYAcgBpAGMAYQAvAE0AbwBuAHIAbwB2AGkAYQBcACIAOwBcAG4AXAAiAEEAZgByAGkAYwBhAC8ATgBhAGkAcgBvAGIAaQBcACIALAAgAFwAIgBBAGYAcgBpAGMAYQAvAE4AYQBpAHIAbwBiAGkAXAAiADsAXABuAFwAIgBBAGYAcgBpAGMAYQAvAE4AZABqAGEAbQBlAG4AYQBcACIALAAgAFwAIgBBAGYAcgBpAGMAYQAvAE4AZABqAGEAbQBlAG4AYQBcACIAOwBcAG4AXAAiAEEAZgByAGkAYwBhAC8ATgBpAGEAbQBlAHkAXAAiACwAIABcACIAQQBmAHIAaQBjAGEALwBMAGEAZwBvAHMAXAAiADsAXABuAFwAIgBBAGYAcgBpAGMAYQAvAE4AbwB1AGEAawBjAGgAbwB0AHQAXAAiACwAIABcACIAQQBmAHIAaQBjAGEALwBBAGIAaQBkAGoAYQBuAFwAIgA7AFwAbgBcACIAQQBmAHIAaQBjAGEALwBPAHUAYQBnAGEAZABvAHUAZwBvAHUAXAAiACwAIABcACIAQQBmAHIAaQBjAGEALwBBAGIAaQBkAGoAYQBuAFwAIgA7AFwAbgBcACIAQQBmAHIAaQBjAGEALwBQAG8AcgB0AG8ALQBOAG8AdgBvAFwAIgAsACAAXAAiAEEAZgByAGkAYwBhAC8ATABhAGcAbwBzAFwAIgA7AFwAbgBcACIAQQBmAHIAaQBjAGEALwBTAGEAbwBfAFQAbwBtAGUAXAAiACwAIABcACIAQQBmAHIAaQBjAGEALwBTAGEAbwBfAFQAbwBtAGUAXAAiADsAXABuAFwAIgBBAGYAcgBpAGMAYQAvAFQAaQBtAGIAdQBrAHQAdQBcACIALAAgAFwAIgBBAGYAcgBpAGMAYQAvAEEAYgBpAGQAagBhAG4AXAAiADsAXABuAFwAIgBBAGYAcgBpAGMAYQAvAFQAcgBpAHAAbwBsAGkAXAAiACwAIABcACIAQQBmAHIAaQBjAGEALwBUAHIAaQBwAG8AbABpAFwAIgA7AFwAbgBcACIAQQBmAHIAaQBjAGEALwBUAHUAbgBpAHMAXAAiACwAIABcACIAQQBmAHIAaQBjAGEALwBUAHUAbgBpAHMAXAAiADsAXABuAFwAIgBBAGYAcgBpAGMAYQAvAFcAaQBuAGQAaABvAGUAawBcACIALAAgAFwAIgBBAGYAcgBpAGMAYQAvAFcAaQBuAGQAaABvAGUAawBcACIAXABuAH0AOwBcAG4AXABuAF8AVABJAE0ARQBaAE8ATgBFAF8AQQBMAEkAQQBTAF8AVABPAF8ATgBBAE0ARQBfADIAIAA9ACAAewBcAG4AXAAiAEEAbQBlAHIAaQBjAGEALwBBAGQAYQBrAFwAIgAsACAAXAAiAEEAbQBlAHIAaQBjAGEALwBBAGQAYQBrAFwAIgA7AFwAbgBcACIAQQBtAGUAcgBpAGMAYQAvAEEAbgBjAGgAbwByAGEAZwBlAFwAIgAsACAAXAAiAEEAbQBlAHIAaQBjAGEALwBBAG4AYwBoAG8AcgBhAGcAZQBcACIAOwBcAG4AXAAiAEEAbQBlAHIAaQBjAGEALwBBAG4AZwB1AGkAbABsAGEAXAAiACwAIABcACIAQQBtAGUAcgBpAGMAYQAvAFAAdQBlAHIAdABvAF8AUgBpAGMAbwBcACIAOwBcAG4AXAAiAEEAbQBlAHIAaQBjAGEALwBBAG4AdABpAGcAdQBhAFwAIgAsACAAXAAiAEEAbQBlAHIAaQBjAGEALwBQAHUAZQByAHQAbwBfAFIAaQBjAG8AXAAiADsAXABuAFwAIgBBAG0AZQByAGkAYwBhAC8AQQByAGEAZwB1AGEAaQBuAGEAXAAiACwAIABcACIAQQBtAGUAcgBpAGMAYQAvAEEAcgBhAGcAdQBhAGkAbgBhAFwAIgA7AFwAbgBcACIAQQBtAGUAcgBpAGMAYQAvAEEAcgBnAGUAbgB0AGkAbgBhAC8AQgB1AGUAbgBvAHMAXwBBAGkAcgBlAHMAXAAiACwAIABcACIAQQBtAGUAcgBpAGMAYQAvAEEAcgBnAGUAbgB0AGkAbgBhAC8AQgB1AGUAbgBvAHMAXwBBAGkAcgBlAHMAXAAiADsAXABuAFwAIgBBAG0AZQByAGkAYwBhAC8AQQByAGcAZQBuAHQAaQBuAGEALwBDAGEAdABhAG0AYQByAGMAYQBcACIALAAgAFwAIgBBAG0AZQByAGkAYwBhAC8AQQByAGcAZQBuAHQAaQBuAGEALwBDAGEAdABhAG0AYQByAGMAYQBcACIAOwBcAG4AXAAiAEEAbQBlAHIAaQBjAGEALwBBAHIAZwBlAG4AdABpAG4AYQAvAEMAbwBtAG8AZABSAGkAdgBhAGQAYQB2AGkAYQBcACIALAAgAFwAIgBBAG0AZQByAGkAYwBhAC8AQQByAGcAZQBuAHQAaQBuAGEALwBDAGEAdABhAG0AYQByAGMAYQBcACIAOwBcAG4AXAAiAEEAbQBlAHIAaQBjAGEALwBBAHIAZwBlAG4AdABpAG4AYQAvAEMAbwByAGQAbwBiAGEAXAAiACwAIABcACIAQQBtAGUAcgBpAGMAYQAvAEEAcgBnAGUAbgB0AGkAbgBhAC8AQwBvAHIAZABvAGIAYQBcACIAOwBcAG4AXAAiAEEAbQBlAHIAaQBjAGEALwBBAHIAZwBlAG4AdABpAG4AYQAvAEoAdQBqAHUAeQBcACIALAAgAFwAIgBBAG0AZQByAGkAYwBhAC8AQQByAGcAZQBuAHQAaQBuAGEALwBKAHUAagB1AHkAXAAiADsAXABuAFwAIgBBAG0AZQByAGkAYwBhAC8AQQByAGcAZQBuAHQAaQBuAGEALwBMAGEAXwBSAGkAbwBqAGEAXAAiACwAIABcACIAQQBtAGUAcgBpAGMAYQAvAEEAcgBnAGUAbgB0AGkAbgBhAC8ATABhAF8AUgBpAG8AagBhAFwAIgA7AFwAbgBcACIAQQBtAGUAcgBpAGMAYQAvAEEAcgBnAGUAbgB0AGkAbgBhAC8ATQBlAG4AZABvAHoAYQBcACIALAAgAFwAIgBBAG0AZQByAGkAYwBhAC8AQQByAGcAZQBuAHQAaQBuAGEALwBNAGUAbgBkAG8AegBhAFwAIgA7AFwAbgBcACIAQQBtAGUAcgBpAGMAYQAvAEEAcgBnAGUAbgB0AGkAbgBhAC8AUgBpAG8AXwBHAGEAbABsAGUAZwBvAHMAXAAiACwAIABcACIAQQBtAGUAcgBpAGMAYQAvAEEAcgBnAGUAbgB0AGkAbgBhAC8AUgBpAG8AXwBHAGEAbABsAGUAZwBvAHMAXAAiADsAXABuAFwAIgBBAG0AZQByAGkAYwBhAC8AQQByAGcAZQBuAHQAaQBuAGEALwBTAGEAbAB0AGEAXAAiACwAIABcACIAQQBtAGUAcgBpAGMAYQAvAEEAcgBnAGUAbgB0AGkAbgBhAC8AUwBhAGwAdABhAFwAIgA7AFwAbgBcACIAQQBtAGUAcgBpAGMAYQAvAEEAcgBnAGUAbgB0AGkAbgBhAC8AUwBhAG4AXwBKAHUAYQBuAFwAIgAsACAAXAAiAEEAbQBlAHIAaQBjAGEALwBBAHIAZwBlAG4AdABpAG4AYQAvAFMAYQBuAF8ASgB1AGEAbgBcACIAOwBcAG4AXAAiAEEAbQBlAHIAaQBjAGEALwBBAHIAZwBlAG4AdABpAG4AYQAvAFMAYQBuAF8ATAB1AGkAcwBcACIALAAgAFwAIgBBAG0AZQByAGkAYwBhAC8AQQByAGcAZQBuAHQAaQBuAGEALwBTAGEAbgBfAEwAdQBpAHMAXAAiADsAXABuAFwAIgBBAG0AZQByAGkAYwBhAC8AQQByAGcAZQBuAHQAaQBuAGEALwBUAHUAYwB1AG0AYQBuAFwAIgAsACAAXAAiAEEAbQBlAHIAaQBjAGEALwBBAHIAZwBlAG4AdABpAG4AYQAvAFQAdQBjAHUAbQBhAG4AXAAiADsAXABuAFwAIgBBAG0AZQByAGkAYwBhAC8AQQByAGcAZQBuAHQAaQBuAGEALwBVAHMAaAB1AGEAaQBhAFwAIgAsACAAXAAiAEEAbQBlAHIAaQBjAGEALwBBAHIAZwBlAG4AdABpAG4AYQAvAFUAcwBoAHUAYQBpAGEAXAAiADsAXABuAFwAIgBBAG0AZQByAGkAYwBhAC8AQQByAHUAYgBhAFwAIgAsACAAXAAiAEEAbQBlAHIAaQBjAGEALwBQAHUAZQByAHQAbwBfAFIAaQBjAG8AXAAiADsAXABuAFwAIgBBAG0AZQByAGkAYwBhAC8AQQBzAHUAbgBjAGkAbwBuAFwAIgAsACAAXAAiAEEAbQBlAHIAaQBjAGEALwBBAHMAdQBuAGMAaQBvAG4AXAAiADsAXABuAFwAIgBBAG0AZQByAGkAYwBhAC8AQQB0AGkAawBvAGsAYQBuAFwAIgAsACAAXAAiAEEAbQBlAHIAaQBjAGEALwBQAGEAbgBhAG0AYQBcACIAOwBcAG4AXAAiAEEAbQBlAHIAaQBjAGEALwBBAHQAawBhAFwAIgAsACAAXAAiAEEAbQBlAHIAaQBjAGEALwBBAGQAYQBrAFwAIgA7AFwAbgBcACIAQQBtAGUAcgBpAGMAYQAvAEIAYQBoAGkAYQBcACIALAAgAFwAIgBBAG0AZQByAGkAYwBhAC8AQgBhAGgAaQBhAFwAIgA7AFwAbgBcACIAQQBtAGUAcgBpAGMAYQAvAEIAYQBoAGkAYQBfAEIAYQBuAGQAZQByAGEAcwBcACIALAAgAFwAIgBBAG0AZQByAGkAYwBhAC8AQgBhAGgAaQBhAF8AQgBhAG4AZABlAHIAYQBzAFwAIgA7AFwAbgBcACIAQQBtAGUAcgBpAGMAYQAvAEIAYQByAGIAYQBkAG8AcwBcACIALAAgAFwAIgBBAG0AZQByAGkAYwBhAC8AQgBhAHIAYgBhAGQAbwBzAFwAIgA7AFwAbgBcACIAQQBtAGUAcgBpAGMAYQAvAEIAZQBsAGUAbQBcACIALAAgAFwAIgBBAG0AZQByAGkAYwBhAC8AQgBlAGwAZQBtAFwAIgA7AFwAbgBcACIAQQBtAGUAcgBpAGMAYQAvAEIAZQBsAGkAegBlAFwAIgAsACAAXAAiAEEAbQBlAHIAaQBjAGEALwBCAGUAbABpAHoAZQBcACIAOwBcAG4AXAAiAEEAbQBlAHIAaQBjAGEALwBCAGwAYQBuAGMALQBTAGEAYgBsAG8AbgBcACIALAAgAFwAIgBBAG0AZQByAGkAYwBhAC8AUAB1AGUAcgB0AG8AXwBSAGkAYwBvAFwAIgA7AFwAbgBcACIAQQBtAGUAcgBpAGMAYQAvAEIAbwBhAF8AVgBpAHMAdABhAFwAIgAsACAAXAAiAEEAbQBlAHIAaQBjAGEALwBCAG8AYQBfAFYAaQBzAHQAYQBcACIAOwBcAG4AXAAiAEEAbQBlAHIAaQBjAGEALwBCAG8AZwBvAHQAYQBcACIALAAgAFwAIgBBAG0AZQByAGkAYwBhAC8AQgBvAGcAbwB0AGEAXAAiADsAXABuAFwAIgBBAG0AZQByAGkAYwBhAC8AQgBvAGkAcwBlAFwAIgAsACAAXAAiAEEAbQBlAHIAaQBjAGEALwBCAG8AaQBzAGUAXAAiADsAXABuAFwAIgBBAG0AZQByAGkAYwBhAC8AQgB1AGUAbgBvAHMAXwBBAGkAcgBlAHMAXAAiACwAIABcACIAQQBtAGUAcgBpAGMAYQAvAEEAcgBnAGUAbgB0AGkAbgBhAC8AQgB1AGUAbgBvAHMAXwBBAGkAcgBlAHMAXAAiADsAXABuAFwAIgBBAG0AZQByAGkAYwBhAC8AQwBhAG0AYgByAGkAZABnAGUAXwBCAGEAeQBcACIALAAgAFwAIgBBAG0AZQByAGkAYwBhAC8AQwBhAG0AYgByAGkAZABnAGUAXwBCAGEAeQBcACIAOwBcAG4AXAAiAEEAbQBlAHIAaQBjAGEALwBDAGEAbQBwAG8AXwBHAHIAYQBuAGQAZQBcACIALAAgAFwAIgBBAG0AZQByAGkAYwBhAC8AQwBhAG0AcABvAF8ARwByAGEAbgBkAGUAXAAiADsAXABuAFwAIgBBAG0AZQByAGkAYwBhAC8AQwBhAG4AYwB1AG4AXAAiACwAIABcACIAQQBtAGUAcgBpAGMAYQAvAEMAYQBuAGMAdQBuAFwAIgA7AFwAbgBcACIAQQBtAGUAcgBpAGMAYQAvAEMAYQByAGEAYwBhAHMAXAAiACwAIABcACIAQQBtAGUAcgBpAGMAYQAvAEMAYQByAGEAYwBhAHMAXAAiADsAXABuAFwAIgBBAG0AZQByAGkAYwBhAC8AQwBhAHQAYQBtAGEAcgBjAGEAXAAiACwAIABcACIAQQBtAGUAcgBpAGMAYQAvAEEAcgBnAGUAbgB0AGkAbgBhAC8AQwBhAHQAYQBtAGEAcgBjAGEAXAAiADsAXABuAFwAIgBBAG0AZQByAGkAYwBhAC8AQwBhAHkAZQBuAG4AZQBcACIALAAgAFwAIgBBAG0AZQByAGkAYwBhAC8AQwBhAHkAZQBuAG4AZQBcACIAOwBcAG4AXAAiAEEAbQBlAHIAaQBjAGEALwBDAGEAeQBtAGEAbgBcACIALAAgAFwAIgBBAG0AZQByAGkAYwBhAC8AUABhAG4AYQBtAGEAXAAiADsAXABuAFwAIgBBAG0AZQByAGkAYwBhAC8AQwBoAGkAYwBhAGcAbwBcACIALAAgAFwAIgBBAG0AZQByAGkAYwBhAC8AQwBoAGkAYwBhAGcAbwBcACIAOwBcAG4AXAAiAEEAbQBlAHIAaQBjAGEALwBDAGgAaQBoAHUAYQBoAHUAYQBcACIALAAgAFwAIgBBAG0AZQByAGkAYwBhAC8AQwBoAGkAaAB1AGEAaAB1AGEAXAAiADsAXABuAFwAIgBBAG0AZQByAGkAYwBhAC8AQwBpAHUAZABhAGQAXwBKAHUAYQByAGUAegBcACIALAAgAFwAIgBBAG0AZQByAGkAYwBhAC8AQwBpAHUAZABhAGQAXwBKAHUAYQByAGUAegBcACIAOwBcAG4AXAAiAEEAbQBlAHIAaQBjAGEALwBDAG8AcgBhAGwAXwBIAGEAcgBiAG8AdQByAFwAIgAsACAAXAAiAEEAbQBlAHIAaQBjAGEALwBQAGEAbgBhAG0AYQBcACIAOwBcAG4AXAAiAEEAbQBlAHIAaQBjAGEALwBDAG8AcgBkAG8AYgBhAFwAIgAsACAAXAAiAEEAbQBlAHIAaQBjAGEALwBBAHIAZwBlAG4AdABpAG4AYQAvAEMAbwByAGQAbwBiAGEAXAAiADsAXABuAFwAIgBBAG0AZQByAGkAYwBhAC8AQwBvAHMAdABhAF8AUgBpAGMAYQBcACIALAAgAFwAIgBBAG0AZQByAGkAYwBhAC8AQwBvAHMAdABhAF8AUgBpAGMAYQBcACIAOwBcAG4AXAAiAEEAbQBlAHIAaQBjAGEALwBDAHIAZQBzAHQAbwBuAFwAIgAsACAAXAAiAEEAbQBlAHIAaQBjAGEALwBQAGgAbwBlAG4AaQB4AFwAIgA7AFwAbgBcACIAQQBtAGUAcgBpAGMAYQAvAEMAdQBpAGEAYgBhAFwAIgAsACAAXAAiAEEAbQBlAHIAaQBjAGEALwBDAHUAaQBhAGIAYQBcACIAOwBcAG4AXAAiAEEAbQBlAHIAaQBjAGEALwBDAHUAcgBhAGMAYQBvAFwAIgAsACAAXAAiAEEAbQBlAHIAaQBjAGEALwBQAHUAZQByAHQAbwBfAFIAaQBjAG8AXAAiADsAXABuAFwAIgBBAG0AZQByAGkAYwBhAC8ARABhAG4AbQBhAHIAawBzAGgAYQB2AG4AXAAiACwAIABcACIAQQBtAGUAcgBpAGMAYQAvAEQAYQBuAG0AYQByAGsAcwBoAGEAdgBuAFwAIgA7AFwAbgBcACIAQQBtAGUAcgBpAGMAYQAvAEQAYQB3AHMAbwBuAFwAIgAsACAAXAAiAEEAbQBlAHIAaQBjAGEALwBEAGEAdwBzAG8AbgBcACIAOwBcAG4AXAAiAEEAbQBlAHIAaQBjAGEALwBEAGEAdwBzAG8AbgBfAEMAcgBlAGUAawBcACIALAAgAFwAIgBBAG0AZQByAGkAYwBhAC8ARABhAHcAcwBvAG4AXwBDAHIAZQBlAGsAXAAiADsAXABuAFwAIgBBAG0AZQByAGkAYwBhAC8ARABlAG4AdgBlAHIAXAAiACwAIABcACIAQQBtAGUAcgBpAGMAYQAvAEQAZQBuAHYAZQByAFwAIgA7AFwAbgBcACIAQQBtAGUAcgBpAGMAYQAvAEQAZQB0AHIAbwBpAHQAXAAiACwAIABcACIAQQBtAGUAcgBpAGMAYQAvAEQAZQB0AHIAbwBpAHQAXAAiADsAXABuAFwAIgBBAG0AZQByAGkAYwBhAC8ARABvAG0AaQBuAGkAYwBhAFwAIgAsACAAXAAiAEEAbQBlAHIAaQBjAGEALwBQAHUAZQByAHQAbwBfAFIAaQBjAG8AXAAiADsAXABuAFwAIgBBAG0AZQByAGkAYwBhAC8ARQBkAG0AbwBuAHQAbwBuAFwAIgAsACAAXAAiAEEAbQBlAHIAaQBjAGEALwBFAGQAbQBvAG4AdABvAG4AXAAiADsAXABuAFwAIgBBAG0AZQByAGkAYwBhAC8ARQBpAHIAdQBuAGUAcABlAFwAIgAsACAAXAAiAEEAbQBlAHIAaQBjAGEALwBFAGkAcgB1AG4AZQBwAGUAXAAiADsAXABuAFwAIgBBAG0AZQByAGkAYwBhAC8ARQBsAF8AUwBhAGwAdgBhAGQAbwByAFwAIgAsACAAXAAiAEEAbQBlAHIAaQBjAGEALwBFAGwAXwBTAGEAbAB2AGEAZABvAHIAXAAiADsAXABuAFwAIgBBAG0AZQByAGkAYwBhAC8ARQBuAHMAZQBuAGEAZABhAFwAIgAsACAAXAAiAEEAbQBlAHIAaQBjAGEALwBUAGkAagB1AGEAbgBhAFwAIgA7AFwAbgBcACIAQQBtAGUAcgBpAGMAYQAvAEYAbwByAHQAXwBOAGUAbABzAG8AbgBcACIALAAgAFwAIgBBAG0AZQByAGkAYwBhAC8ARgBvAHIAdABfAE4AZQBsAHMAbwBuAFwAIgA7AFwAbgBcACIAQQBtAGUAcgBpAGMAYQAvAEYAbwByAHQAXwBXAGEAeQBuAGUAXAAiACwAIABcACIAQQBtAGUAcgBpAGMAYQAvAEkAbgBkAGkAYQBuAGEALwBJAG4AZABpAGEAbgBhAHAAbwBsAGkAcwBcACIAOwBcAG4AXAAiAEEAbQBlAHIAaQBjAGEALwBGAG8AcgB0AGEAbABlAHoAYQBcACIALAAgAFwAIgBBAG0AZQByAGkAYwBhAC8ARgBvAHIAdABhAGwAZQB6AGEAXAAiADsAXABuAFwAIgBBAG0AZQByAGkAYwBhAC8ARwBsAGEAYwBlAF8AQgBhAHkAXAAiACwAIABcACIAQQBtAGUAcgBpAGMAYQAvAEcAbABhAGMAZQBfAEIAYQB5AFwAIgA7AFwAbgBcACIAQQBtAGUAcgBpAGMAYQAvAEcAbwBkAHQAaABhAGIAXAAiACwAIABcACIAQQBtAGUAcgBpAGMAYQAvAE4AdQB1AGsAXAAiADsAXABuAFwAIgBBAG0AZQByAGkAYwBhAC8ARwBvAG8AcwBlAF8AQgBhAHkAXAAiACwAIABcACIAQQBtAGUAcgBpAGMAYQAvAEcAbwBvAHMAZQBfAEIAYQB5AFwAIgA7AFwAbgBcACIAQQBtAGUAcgBpAGMAYQAvAEcAcgBhAG4AZABfAFQAdQByAGsAXAAiACwAIABcACIAQQBtAGUAcgBpAGMAYQAvAEcAcgBhAG4AZABfAFQAdQByAGsAXAAiADsAXABuAFwAIgBBAG0AZQByAGkAYwBhAC8ARwByAGUAbgBhAGQAYQBcACIALAAgAFwAIgBBAG0AZQByAGkAYwBhAC8AUAB1AGUAcgB0AG8AXwBSAGkAYwBvAFwAIgA7AFwAbgBcACIAQQBtAGUAcgBpAGMAYQAvAEcAdQBhAGQAZQBsAG8AdQBwAGUAXAAiACwAIABcACIAQQBtAGUAcgBpAGMAYQAvAFAAdQBlAHIAdABvAF8AUgBpAGMAbwBcACIAOwBcAG4AXAAiAEEAbQBlAHIAaQBjAGEALwBHAHUAYQB0AGUAbQBhAGwAYQBcACIALAAgAFwAIgBBAG0AZQByAGkAYwBhAC8ARwB1AGEAdABlAG0AYQBsAGEAXAAiADsAXABuAFwAIgBBAG0AZQByAGkAYwBhAC8ARwB1AGEAeQBhAHEAdQBpAGwAXAAiACwAIABcACIAQQBtAGUAcgBpAGMAYQAvAEcAdQBhAHkAYQBxAHUAaQBsAFwAIgA7AFwAbgBcACIAQQBtAGUAcgBpAGMAYQAvAEcAdQB5AGEAbgBhAFwAIgAsACAAXAAiAEEAbQBlAHIAaQBjAGEALwBHAHUAeQBhAG4AYQBcACIAOwBcAG4AXAAiAEEAbQBlAHIAaQBjAGEALwBIAGEAbABpAGYAYQB4AFwAIgAsACAAXAAiAEEAbQBlAHIAaQBjAGEALwBIAGEAbABpAGYAYQB4AFwAIgA7AFwAbgBcACIAQQBtAGUAcgBpAGMAYQAvAEgAYQB2AGEAbgBhAFwAIgAsACAAXAAiAEEAbQBlAHIAaQBjAGEALwBIAGEAdgBhAG4AYQBcACIAOwBcAG4AXAAiAEEAbQBlAHIAaQBjAGEALwBIAGUAcgBtAG8AcwBpAGwAbABvAFwAIgAsACAAXAAiAEEAbQBlAHIAaQBjAGEALwBIAGUAcgBtAG8AcwBpAGwAbABvAFwAIgA7AFwAbgBcACIAQQBtAGUAcgBpAGMAYQAvAEkAbgBkAGkAYQBuAGEALwBJAG4AZABpAGEAbgBhAHAAbwBsAGkAcwBcACIALAAgAFwAIgBBAG0AZQByAGkAYwBhAC8ASQBuAGQAaQBhAG4AYQAvAEkAbgBkAGkAYQBuAGEAcABvAGwAaQBzAFwAIgA7AFwAbgBcACIAQQBtAGUAcgBpAGMAYQAvAEkAbgBkAGkAYQBuAGEALwBLAG4AbwB4AFwAIgAsACAAXAAiAEEAbQBlAHIAaQBjAGEALwBJAG4AZABpAGEAbgBhAC8ASwBuAG8AeABcACIAOwBcAG4AXAAiAEEAbQBlAHIAaQBjAGEALwBJAG4AZABpAGEAbgBhAC8ATQBhAHIAZQBuAGcAbwBcACIALAAgAFwAIgBBAG0AZQByAGkAYwBhAC8ASQBuAGQAaQBhAG4AYQAvAE0AYQByAGUAbgBnAG8AXAAiADsAXABuAFwAIgBBAG0AZQByAGkAYwBhAC8ASQBuAGQAaQBhAG4AYQAvAFAAZQB0AGUAcgBzAGIAdQByAGcAXAAiACwAIABcACIAQQBtAGUAcgBpAGMAYQAvAEkAbgBkAGkAYQBuAGEALwBQAGUAdABlAHIAcwBiAHUAcgBnAFwAIgA7AFwAbgBcACIAQQBtAGUAcgBpAGMAYQAvAEkAbgBkAGkAYQBuAGEALwBUAGUAbABsAF8AQwBpAHQAeQBcACIALAAgAFwAIgBBAG0AZQByAGkAYwBhAC8ASQBuAGQAaQBhAG4AYQAvAFQAZQBsAGwAXwBDAGkAdAB5AFwAIgA7AFwAbgBcACIAQQBtAGUAcgBpAGMAYQAvAEkAbgBkAGkAYQBuAGEALwBWAGUAdgBhAHkAXAAiACwAIABcACIAQQBtAGUAcgBpAGMAYQAvAEkAbgBkAGkAYQBuAGEALwBWAGUAdgBhAHkAXAAiADsAXABuAFwAIgBBAG0AZQByAGkAYwBhAC8ASQBuAGQAaQBhAG4AYQAvAFYAaQBuAGMAZQBuAG4AZQBzAFwAIgAsACAAXAAiAEEAbQBlAHIAaQBjAGEALwBJAG4AZABpAGEAbgBhAC8AVgBpAG4AYwBlAG4AbgBlAHMAXAAiADsAXABuAFwAIgBBAG0AZQByAGkAYwBhAC8ASQBuAGQAaQBhAG4AYQAvAFcAaQBuAGEAbQBhAGMAXAAiACwAIABcACIAQQBtAGUAcgBpAGMAYQAvAEkAbgBkAGkAYQBuAGEALwBXAGkAbgBhAG0AYQBjAFwAIgA7AFwAbgBcACIAQQBtAGUAcgBpAGMAYQAvAEkAbgBkAGkAYQBuAGEAcABvAGwAaQBzAFwAIgAsACAAXAAiAEEAbQBlAHIAaQBjAGEALwBJAG4AZABpAGEAbgBhAC8ASQBuAGQAaQBhAG4AYQBwAG8AbABpAHMAXAAiADsAXABuAFwAIgBBAG0AZQByAGkAYwBhAC8ASQBuAHUAdgBpAGsAXAAiACwAIABcACIAQQBtAGUAcgBpAGMAYQAvAEkAbgB1AHYAaQBrAFwAIgA7AFwAbgBcACIAQQBtAGUAcgBpAGMAYQAvAEkAcQBhAGwAdQBpAHQAXAAiACwAIABcACIAQQBtAGUAcgBpAGMAYQAvAEkAcQBhAGwAdQBpAHQAXAAiADsAXABuAFwAIgBBAG0AZQByAGkAYwBhAC8ASgBhAG0AYQBpAGMAYQBcACIALAAgAFwAIgBBAG0AZQByAGkAYwBhAC8ASgBhAG0AYQBpAGMAYQBcACIAOwBcAG4AXAAiAEEAbQBlAHIAaQBjAGEALwBKAHUAagB1AHkAXAAiACwAIABcACIAQQBtAGUAcgBpAGMAYQAvAEEAcgBnAGUAbgB0AGkAbgBhAC8ASgB1AGoAdQB5AFwAIgA7AFwAbgBcACIAQQBtAGUAcgBpAGMAYQAvAEoAdQBuAGUAYQB1AFwAIgAsACAAXAAiAEEAbQBlAHIAaQBjAGEALwBKAHUAbgBlAGEAdQBcACIAOwBcAG4AXAAiAEEAbQBlAHIAaQBjAGEALwBLAGUAbgB0AHUAYwBrAHkALwBMAG8AdQBpAHMAdgBpAGwAbABlAFwAIgAsACAAXAAiAEEAbQBlAHIAaQBjAGEALwBLAGUAbgB0AHUAYwBrAHkALwBMAG8AdQBpAHMAdgBpAGwAbABlAFwAIgA7AFwAbgBcACIAQQBtAGUAcgBpAGMAYQAvAEsAZQBuAHQAdQBjAGsAeQAvAE0AbwBuAHQAaQBjAGUAbABsAG8AXAAiACwAIABcACIAQQBtAGUAcgBpAGMAYQAvAEsAZQBuAHQAdQBjAGsAeQAvAE0AbwBuAHQAaQBjAGUAbABsAG8AXAAiADsAXABuAFwAIgBBAG0AZQByAGkAYwBhAC8ASwBuAG8AeABfAEkATgBcACIALAAgAFwAIgBBAG0AZQByAGkAYwBhAC8ASQBuAGQAaQBhAG4AYQAvAEsAbgBvAHgAXAAiADsAXABuAFwAIgBBAG0AZQByAGkAYwBhAC8ASwByAGEAbABlAG4AZABpAGoAawBcACIALAAgAFwAIgBBAG0AZQByAGkAYwBhAC8AUAB1AGUAcgB0AG8AXwBSAGkAYwBvAFwAIgA7AFwAbgBcACIAQQBtAGUAcgBpAGMAYQAvAEwAYQBfAFAAYQB6AFwAIgAsACAAXAAiAEEAbQBlAHIAaQBjAGEALwBMAGEAXwBQAGEAegBcACIAOwBcAG4AXAAiAEEAbQBlAHIAaQBjAGEALwBMAGkAbQBhAFwAIgAsACAAXAAiAEEAbQBlAHIAaQBjAGEALwBMAGkAbQBhAFwAIgA7AFwAbgBcACIAQQBtAGUAcgBpAGMAYQAvAEwAbwBzAF8AQQBuAGcAZQBsAGUAcwBcACIALAAgAFwAIgBBAG0AZQByAGkAYwBhAC8ATABvAHMAXwBBAG4AZwBlAGwAZQBzAFwAIgA7AFwAbgBcACIAQQBtAGUAcgBpAGMAYQAvAEwAbwB1AGkAcwB2AGkAbABsAGUAXAAiACwAIABcACIAQQBtAGUAcgBpAGMAYQAvAEsAZQBuAHQAdQBjAGsAeQAvAEwAbwB1AGkAcwB2AGkAbABsAGUAXAAiADsAXABuAFwAIgBBAG0AZQByAGkAYwBhAC8ATABvAHcAZQByAF8AUAByAGkAbgBjAGUAcwBcACIALAAgAFwAIgBBAG0AZQByAGkAYwBhAC8AUAB1AGUAcgB0AG8AXwBSAGkAYwBvAFwAIgA7AFwAbgBcACIAQQBtAGUAcgBpAGMAYQAvAE0AYQBjAGUAaQBvAFwAIgAsACAAXAAiAEEAbQBlAHIAaQBjAGEALwBNAGEAYwBlAGkAbwBcACIAOwBcAG4AXAAiAEEAbQBlAHIAaQBjAGEALwBNAGEAbgBhAGcAdQBhAFwAIgAsACAAXAAiAEEAbQBlAHIAaQBjAGEALwBNAGEAbgBhAGcAdQBhAFwAIgA7AFwAbgBcACIAQQBtAGUAcgBpAGMAYQAvAE0AYQBuAGEAdQBzAFwAIgAsACAAXAAiAEEAbQBlAHIAaQBjAGEALwBNAGEAbgBhAHUAcwBcACIAOwBcAG4AXAAiAEEAbQBlAHIAaQBjAGEALwBNAGEAcgBpAGcAbwB0AFwAIgAsACAAXAAiAEEAbQBlAHIAaQBjAGEALwBQAHUAZQByAHQAbwBfAFIAaQBjAG8AXAAiADsAXABuAFwAIgBBAG0AZQByAGkAYwBhAC8ATQBhAHIAdABpAG4AaQBxAHUAZQBcACIALAAgAFwAIgBBAG0AZQByAGkAYwBhAC8ATQBhAHIAdABpAG4AaQBxAHUAZQBcACIAOwBcAG4AXAAiAEEAbQBlAHIAaQBjAGEALwBNAGEAdABhAG0AbwByAG8AcwBcACIALAAgAFwAIgBBAG0AZQByAGkAYwBhAC8ATQBhAHQAYQBtAG8AcgBvAHMAXAAiADsAXABuAFwAIgBBAG0AZQByAGkAYwBhAC8ATQBhAHoAYQB0AGwAYQBuAFwAIgAsACAAXAAiAEEAbQBlAHIAaQBjAGEALwBNAGEAegBhAHQAbABhAG4AXAAiADsAXABuAFwAIgBBAG0AZQByAGkAYwBhAC8ATQBlAG4AZABvAHoAYQBcACIALAAgAFwAIgBBAG0AZQByAGkAYwBhAC8AQQByAGcAZQBuAHQAaQBuAGEALwBNAGUAbgBkAG8AegBhAFwAIgA7AFwAbgBcACIAQQBtAGUAcgBpAGMAYQAvAE0AZQBuAG8AbQBpAG4AZQBlAFwAIgAsACAAXAAiAEEAbQBlAHIAaQBjAGEALwBNAGUAbgBvAG0AaQBuAGUAZQBcACIAOwBcAG4AXAAiAEEAbQBlAHIAaQBjAGEALwBNAGUAcgBpAGQAYQBcACIALAAgAFwAIgBBAG0AZQByAGkAYwBhAC8ATQBlAHIAaQBkAGEAXAAiADsAXABuAFwAIgBBAG0AZQByAGkAYwBhAC8ATQBlAHQAbABhAGsAYQB0AGwAYQBcACIALAAgAFwAIgBBAG0AZQByAGkAYwBhAC8ATQBlAHQAbABhAGsAYQB0AGwAYQBcACIAOwBcAG4AXAAiAEEAbQBlAHIAaQBjAGEALwBNAGUAeABpAGMAbwBfAEMAaQB0AHkAXAAiACwAIABcACIAQQBtAGUAcgBpAGMAYQAvAE0AZQB4AGkAYwBvAF8AQwBpAHQAeQBcACIAOwBcAG4AXAAiAEEAbQBlAHIAaQBjAGEALwBNAGkAcQB1AGUAbABvAG4AXAAiACwAIABcACIAQQBtAGUAcgBpAGMAYQAvAE0AaQBxAHUAZQBsAG8AbgBcACIAOwBcAG4AXAAiAEEAbQBlAHIAaQBjAGEALwBNAG8AbgBjAHQAbwBuAFwAIgAsACAAXAAiAEEAbQBlAHIAaQBjAGEALwBNAG8AbgBjAHQAbwBuAFwAIgA7AFwAbgBcACIAQQBtAGUAcgBpAGMAYQAvAE0AbwBuAHQAZQByAHIAZQB5AFwAIgAsACAAXAAiAEEAbQBlAHIAaQBjAGEALwBNAG8AbgB0AGUAcgByAGUAeQBcACIAOwBcAG4AXAAiAEEAbQBlAHIAaQBjAGEALwBNAG8AbgB0AGUAdgBpAGQAZQBvAFwAIgAsACAAXAAiAEEAbQBlAHIAaQBjAGEALwBNAG8AbgB0AGUAdgBpAGQAZQBvAFwAIgA7AFwAbgBcACIAQQBtAGUAcgBpAGMAYQAvAE0AbwBuAHQAcgBlAGEAbABcACIALAAgAFwAIgBBAG0AZQByAGkAYwBhAC8AVABvAHIAbwBuAHQAbwBcACIAOwBcAG4AXAAiAEEAbQBlAHIAaQBjAGEALwBNAG8AbgB0AHMAZQByAHIAYQB0AFwAIgAsACAAXAAiAEEAbQBlAHIAaQBjAGEALwBQAHUAZQByAHQAbwBfAFIAaQBjAG8AXAAiADsAXABuAFwAIgBBAG0AZQByAGkAYwBhAC8ATgBhAHMAcwBhAHUAXAAiACwAIABcACIAQQBtAGUAcgBpAGMAYQAvAFQAbwByAG8AbgB0AG8AXAAiADsAXABuAFwAIgBBAG0AZQByAGkAYwBhAC8ATgBlAHcAXwBZAG8AcgBrAFwAIgAsACAAXAAiAEEAbQBlAHIAaQBjAGEALwBOAGUAdwBfAFkAbwByAGsAXAAiADsAXABuAFwAIgBBAG0AZQByAGkAYwBhAC8ATgBpAHAAaQBnAG8AbgBcACIALAAgAFwAIgBBAG0AZQByAGkAYwBhAC8AVABvAHIAbwBuAHQAbwBcACIAOwBcAG4AXAAiAEEAbQBlAHIAaQBjAGEALwBOAG8AbQBlAFwAIgAsACAAXAAiAEEAbQBlAHIAaQBjAGEALwBOAG8AbQBlAFwAIgA7AFwAbgBcACIAQQBtAGUAcgBpAGMAYQAvAE4AbwByAG8AbgBoAGEAXAAiACwAIABcACIAQQBtAGUAcgBpAGMAYQAvAE4AbwByAG8AbgBoAGEAXAAiADsAXABuAFwAIgBBAG0AZQByAGkAYwBhAC8ATgBvAHIAdABoAF8ARABhAGsAbwB0AGEALwBCAGUAdQBsAGEAaABcACIALAAgAFwAIgBBAG0AZQByAGkAYwBhAC8ATgBvAHIAdABoAF8ARABhAGsAbwB0AGEALwBCAGUAdQBsAGEAaABcACIAOwBcAG4AXAAiAEEAbQBlAHIAaQBjAGEALwBOAG8AcgB0AGgAXwBEAGEAawBvAHQAYQAvAEMAZQBuAHQAZQByAFwAIgAsACAAXAAiAEEAbQBlAHIAaQBjAGEALwBOAG8AcgB0AGgAXwBEAGEAawBvAHQAYQAvAEMAZQBuAHQAZQByAFwAIgA7AFwAbgBcACIAQQBtAGUAcgBpAGMAYQAvAE4AbwByAHQAaABfAEQAYQBrAG8AdABhAC8ATgBlAHcAXwBTAGEAbABlAG0AXAAiACwAIABcACIAQQBtAGUAcgBpAGMAYQAvAE4AbwByAHQAaABfAEQAYQBrAG8AdABhAC8ATgBlAHcAXwBTAGEAbABlAG0AXAAiADsAXABuAFwAIgBBAG0AZQByAGkAYwBhAC8ATgB1AHUAawBcACIALAAgAFwAIgBBAG0AZQByAGkAYwBhAC8ATgB1AHUAawBcACIAOwBcAG4AXAAiAEEAbQBlAHIAaQBjAGEALwBPAGoAaQBuAGEAZwBhAFwAIgAsACAAXAAiAEEAbQBlAHIAaQBjAGEALwBPAGoAaQBuAGEAZwBhAFwAIgA7AFwAbgBcACIAQQBtAGUAcgBpAGMAYQAvAFAAYQBuAGEAbQBhAFwAIgAsACAAXAAiAEEAbQBlAHIAaQBjAGEALwBQAGEAbgBhAG0AYQBcACIAOwBcAG4AXAAiAEEAbQBlAHIAaQBjAGEALwBQAGEAbgBnAG4AaQByAHQAdQBuAGcAXAAiACwAIABcACIAQQBtAGUAcgBpAGMAYQAvAEkAcQBhAGwAdQBpAHQAXAAiADsAXABuAFwAIgBBAG0AZQByAGkAYwBhAC8AUABhAHIAYQBtAGEAcgBpAGIAbwBcACIALAAgAFwAIgBBAG0AZQByAGkAYwBhAC8AUABhAHIAYQBtAGEAcgBpAGIAbwBcACIAOwBcAG4AXAAiAEEAbQBlAHIAaQBjAGEALwBQAGgAbwBlAG4AaQB4AFwAIgAsACAAXAAiAEEAbQBlAHIAaQBjAGEALwBQAGgAbwBlAG4AaQB4AFwAIgA7AFwAbgBcACIAQQBtAGUAcgBpAGMAYQAvAFAAbwByAHQAXwBvAGYAXwBTAHAAYQBpAG4AXAAiACwAIABcACIAQQBtAGUAcgBpAGMAYQAvAFAAdQBlAHIAdABvAF8AUgBpAGMAbwBcACIAOwBcAG4AXAAiAEEAbQBlAHIAaQBjAGEALwBQAG8AcgB0AC0AYQB1AC0AUAByAGkAbgBjAGUAXAAiACwAIABcACIAQQBtAGUAcgBpAGMAYQAvAFAAbwByAHQALQBhAHUALQBQAHIAaQBuAGMAZQBcACIAOwBcAG4AXAAiAEEAbQBlAHIAaQBjAGEALwBQAG8AcgB0AG8AXwBBAGMAcgBlAFwAIgAsACAAXAAiAEEAbQBlAHIAaQBjAGEALwBSAGkAbwBfAEIAcgBhAG4AYwBvAFwAIgA7AFwAbgBcACIAQQBtAGUAcgBpAGMAYQAvAFAAbwByAHQAbwBfAFYAZQBsAGgAbwBcACIALAAgAFwAIgBBAG0AZQByAGkAYwBhAC8AUABvAHIAdABvAF8AVgBlAGwAaABvAFwAIgA7AFwAbgBcACIAQQBtAGUAcgBpAGMAYQAvAFAAdQBlAHIAdABvAF8AUgBpAGMAbwBcACIALAAgAFwAIgBBAG0AZQByAGkAYwBhAC8AUAB1AGUAcgB0AG8AXwBSAGkAYwBvAFwAIgA7AFwAbgBcACIAQQBtAGUAcgBpAGMAYQAvAFAAdQBuAHQAYQBfAEEAcgBlAG4AYQBzAFwAIgAsACAAXAAiAEEAbQBlAHIAaQBjAGEALwBQAHUAbgB0AGEAXwBBAHIAZQBuAGEAcwBcACIAOwBcAG4AXAAiAEEAbQBlAHIAaQBjAGEALwBSAGEAaQBuAHkAXwBSAGkAdgBlAHIAXAAiACwAIABcACIAQQBtAGUAcgBpAGMAYQAvAFcAaQBuAG4AaQBwAGUAZwBcACIAOwBcAG4AXAAiAEEAbQBlAHIAaQBjAGEALwBSAGEAbgBrAGkAbgBfAEkAbgBsAGUAdABcACIALAAgAFwAIgBBAG0AZQByAGkAYwBhAC8AUgBhAG4AawBpAG4AXwBJAG4AbABlAHQAXAAiADsAXABuAFwAIgBBAG0AZQByAGkAYwBhAC8AUgBlAGMAaQBmAGUAXAAiACwAIABcACIAQQBtAGUAcgBpAGMAYQAvAFIAZQBjAGkAZgBlAFwAIgA7AFwAbgBcACIAQQBtAGUAcgBpAGMAYQAvAFIAZQBnAGkAbgBhAFwAIgAsACAAXAAiAEEAbQBlAHIAaQBjAGEALwBSAGUAZwBpAG4AYQBcACIAOwBcAG4AXAAiAEEAbQBlAHIAaQBjAGEALwBSAGUAcwBvAGwAdQB0AGUAXAAiACwAIABcACIAQQBtAGUAcgBpAGMAYQAvAFIAZQBzAG8AbAB1AHQAZQBcACIAOwBcAG4AXAAiAEEAbQBlAHIAaQBjAGEALwBSAGkAbwBfAEIAcgBhAG4AYwBvAFwAIgAsACAAXAAiAEEAbQBlAHIAaQBjAGEALwBSAGkAbwBfAEIAcgBhAG4AYwBvAFwAIgA7AFwAbgBcACIAQQBtAGUAcgBpAGMAYQAvAFIAbwBzAGEAcgBpAG8AXAAiACwAIABcACIAQQBtAGUAcgBpAGMAYQAvAEEAcgBnAGUAbgB0AGkAbgBhAC8AQwBvAHIAZABvAGIAYQBcACIAOwBcAG4AXAAiAEEAbQBlAHIAaQBjAGEALwBTAGEAbgB0AGEAXwBJAHMAYQBiAGUAbABcACIALAAgAFwAIgBBAG0AZQByAGkAYwBhAC8AVABpAGoAdQBhAG4AYQBcACIAOwBcAG4AXAAiAEEAbQBlAHIAaQBjAGEALwBTAGEAbgB0AGEAcgBlAG0AXAAiACwAIABcACIAQQBtAGUAcgBpAGMAYQAvAFMAYQBuAHQAYQByAGUAbQBcACIAOwBcAG4AXAAiAEEAbQBlAHIAaQBjAGEALwBTAGEAbgB0AGkAYQBnAG8AXAAiACwAIABcACIAQQBtAGUAcgBpAGMAYQAvAFMAYQBuAHQAaQBhAGcAbwBcACIAOwBcAG4AXAAiAEEAbQBlAHIAaQBjAGEALwBTAGEAbgB0AG8AXwBEAG8AbQBpAG4AZwBvAFwAIgAsACAAXAAiAEEAbQBlAHIAaQBjAGEALwBTAGEAbgB0AG8AXwBEAG8AbQBpAG4AZwBvAFwAIgA7AFwAbgBcACIAQQBtAGUAcgBpAGMAYQAvAFMAYQBvAF8AUABhAHUAbABvAFwAIgAsACAAXAAiAEEAbQBlAHIAaQBjAGEALwBTAGEAbwBfAFAAYQB1AGwAbwBcACIAOwBcAG4AXAAiAEEAbQBlAHIAaQBjAGEALwBTAGMAbwByAGUAcwBiAHkAcwB1AG4AZABcACIALAAgAFwAIgBBAG0AZQByAGkAYwBhAC8AUwBjAG8AcgBlAHMAYgB5AHMAdQBuAGQAXAAiADsAXABuAFwAIgBBAG0AZQByAGkAYwBhAC8AUwBoAGkAcAByAG8AYwBrAFwAIgAsACAAXAAiAEEAbQBlAHIAaQBjAGEALwBEAGUAbgB2AGUAcgBcACIAOwBcAG4AXAAiAEEAbQBlAHIAaQBjAGEALwBTAGkAdABrAGEAXAAiACwAIABcACIAQQBtAGUAcgBpAGMAYQAvAFMAaQB0AGsAYQBcACIAOwBcAG4AXAAiAEEAbQBlAHIAaQBjAGEALwBTAHQAXwBCAGEAcgB0AGgAZQBsAGUAbQB5AFwAIgAsACAAXAAiAEEAbQBlAHIAaQBjAGEALwBQAHUAZQByAHQAbwBfAFIAaQBjAG8AXAAiADsAXABuAFwAIgBBAG0AZQByAGkAYwBhAC8AUwB0AF8ASgBvAGgAbgBzAFwAIgAsACAAXAAiAEEAbQBlAHIAaQBjAGEALwBTAHQAXwBKAG8AaABuAHMAXAAiADsAXABuAFwAIgBBAG0AZQByAGkAYwBhAC8AUwB0AF8ASwBpAHQAdABzAFwAIgAsACAAXAAiAEEAbQBlAHIAaQBjAGEALwBQAHUAZQByAHQAbwBfAFIAaQBjAG8AXAAiADsAXABuAFwAIgBBAG0AZQByAGkAYwBhAC8AUwB0AF8ATAB1AGMAaQBhAFwAIgAsACAAXAAiAEEAbQBlAHIAaQBjAGEALwBQAHUAZQByAHQAbwBfAFIAaQBjAG8AXAAiADsAXABuAFwAIgBBAG0AZQByAGkAYwBhAC8AUwB0AF8AVABoAG8AbQBhAHMAXAAiACwAIABcACIAQQBtAGUAcgBpAGMAYQAvAFAAdQBlAHIAdABvAF8AUgBpAGMAbwBcACIAOwBcAG4AXAAiAEEAbQBlAHIAaQBjAGEALwBTAHQAXwBWAGkAbgBjAGUAbgB0AFwAIgAsACAAXAAiAEEAbQBlAHIAaQBjAGEALwBQAHUAZQByAHQAbwBfAFIAaQBjAG8AXAAiADsAXABuAFwAIgBBAG0AZQByAGkAYwBhAC8AUwB3AGkAZgB0AF8AQwB1AHIAcgBlAG4AdABcACIALAAgAFwAIgBBAG0AZQByAGkAYwBhAC8AUwB3AGkAZgB0AF8AQwB1AHIAcgBlAG4AdABcACIAOwBcAG4AXAAiAEEAbQBlAHIAaQBjAGEALwBUAGUAZwB1AGMAaQBnAGEAbABwAGEAXAAiACwAIABcACIAQQBtAGUAcgBpAGMAYQAvAFQAZQBnAHUAYwBpAGcAYQBsAHAAYQBcACIAOwBcAG4AXAAiAEEAbQBlAHIAaQBjAGEALwBUAGgAdQBsAGUAXAAiACwAIABcACIAQQBtAGUAcgBpAGMAYQAvAFQAaAB1AGwAZQBcACIAOwBcAG4AXAAiAEEAbQBlAHIAaQBjAGEALwBUAGgAdQBuAGQAZQByAF8AQgBhAHkAXAAiACwAIABcACIAQQBtAGUAcgBpAGMAYQAvAFQAbwByAG8AbgB0AG8AXAAiADsAXABuAFwAIgBBAG0AZQByAGkAYwBhAC8AVABpAGoAdQBhAG4AYQBcACIALAAgAFwAIgBBAG0AZQByAGkAYwBhAC8AVABpAGoAdQBhAG4AYQBcACIAOwBcAG4AXAAiAEEAbQBlAHIAaQBjAGEALwBUAG8AcgBvAG4AdABvAFwAIgAsACAAXAAiAEEAbQBlAHIAaQBjAGEALwBUAG8AcgBvAG4AdABvAFwAIgA7AFwAbgBcACIAQQBtAGUAcgBpAGMAYQAvAFQAbwByAHQAbwBsAGEAXAAiACwAIABcACIAQQBtAGUAcgBpAGMAYQAvAFAAdQBlAHIAdABvAF8AUgBpAGMAbwBcACIAOwBcAG4AXAAiAEEAbQBlAHIAaQBjAGEALwBWAGEAbgBjAG8AdQB2AGUAcgBcACIALAAgAFwAIgBBAG0AZQByAGkAYwBhAC8AVgBhAG4AYwBvAHUAdgBlAHIAXAAiADsAXABuAFwAIgBBAG0AZQByAGkAYwBhAC8AVgBpAHIAZwBpAG4AXAAiACwAIABcACIAQQBtAGUAcgBpAGMAYQAvAFAAdQBlAHIAdABvAF8AUgBpAGMAbwBcACIAOwBcAG4AXAAiAEEAbQBlAHIAaQBjAGEALwBXAGgAaQB0AGUAaABvAHIAcwBlAFwAIgAsACAAXAAiAEEAbQBlAHIAaQBjAGEALwBXAGgAaQB0AGUAaABvAHIAcwBlAFwAIgA7AFwAbgBcACIAQQBtAGUAcgBpAGMAYQAvAFcAaQBuAG4AaQBwAGUAZwBcACIALAAgAFwAIgBBAG0AZQByAGkAYwBhAC8AVwBpAG4AbgBpAHAAZQBnAFwAIgA7AFwAbgBcACIAQQBtAGUAcgBpAGMAYQAvAFkAYQBrAHUAdABhAHQAXAAiACwAIABcACIAQQBtAGUAcgBpAGMAYQAvAFkAYQBrAHUAdABhAHQAXAAiADsAXABuAFwAIgBBAG0AZQByAGkAYwBhAC8AWQBlAGwAbABvAHcAawBuAGkAZgBlAFwAIgAsACAAXAAiAEEAbQBlAHIAaQBjAGEALwBFAGQAbQBvAG4AdABvAG4AXAAiACAAIAAgACAAXABuAH0AOwBcAG4AXABuAF8AVABJAE0ARQBaAE8ATgBFAF8AQQBMAEkAQQBTAF8AVABPAF8ATgBBAE0ARQBfADMAIAA9ACAAewBcAG4AXAAiAEEAbgB0AGEAcgBjAHQAaQBjAGEALwBDAGEAcwBlAHkAXAAiACwAIABcACIAQQBuAHQAYQByAGMAdABpAGMAYQAvAEMAYQBzAGUAeQBcACIAOwBcAG4AXAAiAEEAbgB0AGEAcgBjAHQAaQBjAGEALwBEAGEAdgBpAHMAXAAiACwAIABcACIAQQBuAHQAYQByAGMAdABpAGMAYQAvAEQAYQB2AGkAcwBcACIAOwBcAG4AXAAiAEEAbgB0AGEAcgBjAHQAaQBjAGEALwBEAHUAbQBvAG4AdABEAFUAcgB2AGkAbABsAGUAXAAiACwAIABcACIAUABhAGMAaQBmAGkAYwAvAFAAbwByAHQAXwBNAG8AcgBlAHMAYgB5AFwAIgA7AFwAbgBcACIAQQBuAHQAYQByAGMAdABpAGMAYQAvAE0AYQBjAHEAdQBhAHIAaQBlAFwAIgAsACAAXAAiAEEAbgB0AGEAcgBjAHQAaQBjAGEALwBNAGEAYwBxAHUAYQByAGkAZQBcACIAOwBcAG4AXAAiAEEAbgB0AGEAcgBjAHQAaQBjAGEALwBNAGEAdwBzAG8AbgBcACIALAAgAFwAIgBBAG4AdABhAHIAYwB0AGkAYwBhAC8ATQBhAHcAcwBvAG4AXAAiADsAXABuAFwAIgBBAG4AdABhAHIAYwB0AGkAYwBhAC8ATQBjAE0AdQByAGQAbwBcACIALAAgAFwAIgBQAGEAYwBpAGYAaQBjAC8AQQB1AGMAawBsAGEAbgBkAFwAIgA7AFwAbgBcACIAQQBuAHQAYQByAGMAdABpAGMAYQAvAFAAYQBsAG0AZQByAFwAIgAsACAAXAAiAEEAbgB0AGEAcgBjAHQAaQBjAGEALwBQAGEAbABtAGUAcgBcACIAOwBcAG4AXAAiAEEAbgB0AGEAcgBjAHQAaQBjAGEALwBSAG8AdABoAGUAcgBhAFwAIgAsACAAXAAiAEEAbgB0AGEAcgBjAHQAaQBjAGEALwBSAG8AdABoAGUAcgBhAFwAIgA7AFwAbgBcACIAQQBuAHQAYQByAGMAdABpAGMAYQAvAFMAbwB1AHQAaABfAFAAbwBsAGUAXAAiACwAIABcACIAUABhAGMAaQBmAGkAYwAvAEEAdQBjAGsAbABhAG4AZABcACIAOwBcAG4AXAAiAEEAbgB0AGEAcgBjAHQAaQBjAGEALwBTAHkAbwB3AGEAXAAiACwAIABcACIAQQBzAGkAYQAvAFIAaQB5AGEAZABoAFwAIgA7AFwAbgBcACIAQQBuAHQAYQByAGMAdABpAGMAYQAvAFQAcgBvAGwAbABcACIALAAgAFwAIgBBAG4AdABhAHIAYwB0AGkAYwBhAC8AVAByAG8AbABsAFwAIgA7AFwAbgBcACIAQQBuAHQAYQByAGMAdABpAGMAYQAvAFYAbwBzAHQAbwBrAFwAIgAsACAAXAAiAEEAbgB0AGEAcgBjAHQAaQBjAGEALwBWAG8AcwB0AG8AawBcACIAOwBcAG4AXAAiAEEAcgBjAHQAaQBjAC8ATABvAG4AZwB5AGUAYQByAGIAeQBlAG4AXAAiACwAIABcACIARQB1AHIAbwBwAGUALwBCAGUAcgBsAGkAbgBcACIAOwBcAG4AXAAiAEEAcwBpAGEALwBBAGQAZQBuAFwAIgAsACAAXAAiAEEAcwBpAGEALwBSAGkAeQBhAGQAaABcACIAOwBcAG4AXAAiAEEAcwBpAGEALwBBAGwAbQBhAHQAeQBcACIALAAgAFwAIgBBAHMAaQBhAC8AQQBsAG0AYQB0AHkAXAAiADsAXABuAFwAIgBBAHMAaQBhAC8AQQBtAG0AYQBuAFwAIgAsACAAXAAiAEEAcwBpAGEALwBBAG0AbQBhAG4AXAAiADsAXABuAFwAIgBBAHMAaQBhAC8AQQBuAGEAZAB5AHIAXAAiACwAIABcACIAQQBzAGkAYQAvAEEAbgBhAGQAeQByAFwAIgA7AFwAbgBcACIAQQBzAGkAYQAvAEEAcQB0AGEAdQBcACIALAAgAFwAIgBBAHMAaQBhAC8AQQBxAHQAYQB1AFwAIgA7AFwAbgBcACIAQQBzAGkAYQAvAEEAcQB0AG8AYgBlAFwAIgAsACAAXAAiAEEAcwBpAGEALwBBAHEAdABvAGIAZQBcACIAOwBcAG4AXAAiAEEAcwBpAGEALwBBAHMAaABnAGEAYgBhAHQAXAAiACwAIABcACIAQQBzAGkAYQAvAEEAcwBoAGcAYQBiAGEAdABcACIAOwBcAG4AXAAiAEEAcwBpAGEALwBBAHMAaABrAGgAYQBiAGEAZABcACIALAAgAFwAIgBBAHMAaQBhAC8AQQBzAGgAZwBhAGIAYQB0AFwAIgA7AFwAbgBcACIAQQBzAGkAYQAvAEEAdAB5AHIAYQB1AFwAIgAsACAAXAAiAEEAcwBpAGEALwBBAHQAeQByAGEAdQBcACIAOwBcAG4AXAAiAEEAcwBpAGEALwBCAGEAZwBoAGQAYQBkAFwAIgAsACAAXAAiAEEAcwBpAGEALwBCAGEAZwBoAGQAYQBkAFwAIgA7AFwAbgBcACIAQQBzAGkAYQAvAEIAYQBoAHIAYQBpAG4AXAAiACwAIABcACIAQQBzAGkAYQAvAFEAYQB0AGEAcgBcACIAOwBcAG4AXAAiAEEAcwBpAGEALwBCAGEAawB1AFwAIgAsACAAXAAiAEEAcwBpAGEALwBCAGEAawB1AFwAIgA7AFwAbgBcACIAQQBzAGkAYQAvAEIAYQBuAGcAawBvAGsAXAAiACwAIABcACIAQQBzAGkAYQAvAEIAYQBuAGcAawBvAGsAXAAiADsAXABuAFwAIgBBAHMAaQBhAC8AQgBhAHIAbgBhAHUAbABcACIALAAgAFwAIgBBAHMAaQBhAC8AQgBhAHIAbgBhAHUAbABcACIAOwBcAG4AXAAiAEEAcwBpAGEALwBCAGUAaQByAHUAdABcACIALAAgAFwAIgBBAHMAaQBhAC8AQgBlAGkAcgB1AHQAXAAiADsAXABuAFwAIgBBAHMAaQBhAC8AQgBpAHMAaABrAGUAawBcACIALAAgAFwAIgBBAHMAaQBhAC8AQgBpAHMAaABrAGUAawBcACIAOwBcAG4AXAAiAEEAcwBpAGEALwBCAHIAdQBuAGUAaQBcACIALAAgAFwAIgBBAHMAaQBhAC8ASwB1AGMAaABpAG4AZwBcACIAOwBcAG4AXAAiAEEAcwBpAGEALwBDAGEAbABjAHUAdAB0AGEAXAAiACwAIABcACIAQQBzAGkAYQAvAEsAbwBsAGsAYQB0AGEAXAAiADsAXABuAFwAIgBBAHMAaQBhAC8AQwBoAGkAdABhAFwAIgAsACAAXAAiAEEAcwBpAGEALwBDAGgAaQB0AGEAXAAiADsAXABuAFwAIgBBAHMAaQBhAC8AQwBoAG8AaQBiAGEAbABzAGEAbgBcACIALAAgAFwAIgBBAHMAaQBhAC8AQwBoAG8AaQBiAGEAbABzAGEAbgBcACIAOwBcAG4AXAAiAEEAcwBpAGEALwBDAGgAbwBuAGcAcQBpAG4AZwBcACIALAAgAFwAIgBBAHMAaQBhAC8AUwBoAGEAbgBnAGgAYQBpAFwAIgA7AFwAbgBcACIAQQBzAGkAYQAvAEMAaAB1AG4AZwBrAGkAbgBnAFwAIgAsACAAXAAiAEEAcwBpAGEALwBTAGgAYQBuAGcAaABhAGkAXAAiADsAXABuAFwAIgBBAHMAaQBhAC8AQwBvAGwAbwBtAGIAbwBcACIALAAgAFwAIgBBAHMAaQBhAC8AQwBvAGwAbwBtAGIAbwBcACIAOwBcAG4AXAAiAEEAcwBpAGEALwBEAGEAYwBjAGEAXAAiACwAIABcACIAQQBzAGkAYQAvAEQAaABhAGsAYQBcACIAOwBcAG4AXAAiAEEAcwBpAGEALwBEAGEAbQBhAHMAYwB1AHMAXAAiACwAIABcACIAQQBzAGkAYQAvAEQAYQBtAGEAcwBjAHUAcwBcACIAOwBcAG4AXAAiAEEAcwBpAGEALwBEAGgAYQBrAGEAXAAiACwAIABcACIAQQBzAGkAYQAvAEQAaABhAGsAYQBcACIAOwBcAG4AXAAiAEEAcwBpAGEALwBEAGkAbABpAFwAIgAsACAAXAAiAEEAcwBpAGEALwBEAGkAbABpAFwAIgA7AFwAbgBcACIAQQBzAGkAYQAvAEQAdQBiAGEAaQBcACIALAAgAFwAIgBBAHMAaQBhAC8ARAB1AGIAYQBpAFwAIgA7AFwAbgBcACIAQQBzAGkAYQAvAEQAdQBzAGgAYQBuAGIAZQBcACIALAAgAFwAIgBBAHMAaQBhAC8ARAB1AHMAaABhAG4AYgBlAFwAIgA7AFwAbgBcACIAQQBzAGkAYQAvAEYAYQBtAGEAZwB1AHMAdABhAFwAIgAsACAAXAAiAEEAcwBpAGEALwBGAGEAbQBhAGcAdQBzAHQAYQBcACIAOwBcAG4AXAAiAEEAcwBpAGEALwBHAGEAegBhAFwAIgAsACAAXAAiAEEAcwBpAGEALwBHAGEAegBhAFwAIgA7AFwAbgBcACIAQQBzAGkAYQAvAEgAYQByAGIAaQBuAFwAIgAsACAAXAAiAEEAcwBpAGEALwBTAGgAYQBuAGcAaABhAGkAXAAiADsAXABuAFwAIgBBAHMAaQBhAC8ASABlAGIAcgBvAG4AXAAiACwAIABcACIAQQBzAGkAYQAvAEgAZQBiAHIAbwBuAFwAIgA7AFwAbgBcACIAQQBzAGkAYQAvAEgAbwBfAEMAaABpAF8ATQBpAG4AaABcACIALAAgAFwAIgBBAHMAaQBhAC8ASABvAF8AQwBoAGkAXwBNAGkAbgBoAFwAIgA7AFwAbgBcACIAQQBzAGkAYQAvAEgAbwBuAGcAXwBLAG8AbgBnAFwAIgAsACAAXAAiAEEAcwBpAGEALwBIAG8AbgBnAF8ASwBvAG4AZwBcACIAOwBcAG4AXAAiAEEAcwBpAGEALwBIAG8AdgBkAFwAIgAsACAAXAAiAEEAcwBpAGEALwBIAG8AdgBkAFwAIgA7AFwAbgBcACIAQQBzAGkAYQAvAEkAcgBrAHUAdABzAGsAXAAiACwAIABcACIAQQBzAGkAYQAvAEkAcgBrAHUAdABzAGsAXAAiADsAXABuAFwAIgBBAHMAaQBhAC8ASQBzAHQAYQBuAGIAdQBsAFwAIgAsACAAXAAiAEUAdQByAG8AcABlAC8ASQBzAHQAYQBuAGIAdQBsAFwAIgA7AFwAbgBcACIAQQBzAGkAYQAvAEoAYQBrAGEAcgB0AGEAXAAiACwAIABcACIAQQBzAGkAYQAvAEoAYQBrAGEAcgB0AGEAXAAiADsAXABuAFwAIgBBAHMAaQBhAC8ASgBhAHkAYQBwAHUAcgBhAFwAIgAsACAAXAAiAEEAcwBpAGEALwBKAGEAeQBhAHAAdQByAGEAXAAiADsAXABuAFwAIgBBAHMAaQBhAC8ASgBlAHIAdQBzAGEAbABlAG0AXAAiACwAIABcACIAQQBzAGkAYQAvAEoAZQByAHUAcwBhAGwAZQBtAFwAIgA7AFwAbgBcACIAQQBzAGkAYQAvAEsAYQBiAHUAbABcACIALAAgAFwAIgBBAHMAaQBhAC8ASwBhAGIAdQBsAFwAIgA7AFwAbgBcACIAQQBzAGkAYQAvAEsAYQBtAGMAaABhAHQAawBhAFwAIgAsACAAXAAiAEEAcwBpAGEALwBLAGEAbQBjAGgAYQB0AGsAYQBcACIAOwBcAG4AXAAiAEEAcwBpAGEALwBLAGEAcgBhAGMAaABpAFwAIgAsACAAXAAiAEEAcwBpAGEALwBLAGEAcgBhAGMAaABpAFwAIgA7AFwAbgBcACIAQQBzAGkAYQAvAEsAYQBzAGgAZwBhAHIAXAAiACwAIABcACIAQQBzAGkAYQAvAFUAcgB1AG0AcQBpAFwAIgA7AFwAbgBcACIAQQBzAGkAYQAvAEsAYQB0AGgAbQBhAG4AZAB1AFwAIgAsACAAXAAiAEEAcwBpAGEALwBLAGEAdABoAG0AYQBuAGQAdQBcACIAOwBcAG4AXAAiAEEAcwBpAGEALwBLAGEAdABtAGEAbgBkAHUAXAAiACwAIABcACIAQQBzAGkAYQAvAEsAYQB0AGgAbQBhAG4AZAB1AFwAIgA7AFwAbgBcACIAQQBzAGkAYQAvAEsAaABhAG4AZAB5AGcAYQBcACIALAAgAFwAIgBBAHMAaQBhAC8ASwBoAGEAbgBkAHkAZwBhAFwAIgA7AFwAbgBcACIAQQBzAGkAYQAvAEsAbwBsAGsAYQB0AGEAXAAiACwAIABcACIAQQBzAGkAYQAvAEsAbwBsAGsAYQB0AGEAXAAiADsAXABuAFwAIgBBAHMAaQBhAC8ASwByAGEAcwBuAG8AeQBhAHIAcwBrAFwAIgAsACAAXAAiAEEAcwBpAGEALwBLAHIAYQBzAG4AbwB5AGEAcgBzAGsAXAAiADsAXABuAFwAIgBBAHMAaQBhAC8ASwB1AGEAbABhAF8ATAB1AG0AcAB1AHIAXAAiACwAIABcACIAQQBzAGkAYQAvAFMAaQBuAGcAYQBwAG8AcgBlAFwAIgA7AFwAbgBcACIAQQBzAGkAYQAvAEsAdQBjAGgAaQBuAGcAXAAiACwAIABcACIAQQBzAGkAYQAvAEsAdQBjAGgAaQBuAGcAXAAiADsAXABuAFwAIgBBAHMAaQBhAC8ASwB1AHcAYQBpAHQAXAAiACwAIABcACIAQQBzAGkAYQAvAFIAaQB5AGEAZABoAFwAIgA7AFwAbgBcACIAQQBzAGkAYQAvAE0AYQBjAGEAbwBcACIALAAgAFwAIgBBAHMAaQBhAC8ATQBhAGMAYQB1AFwAIgA7AFwAbgBcACIAQQBzAGkAYQAvAE0AYQBjAGEAdQBcACIALAAgAFwAIgBBAHMAaQBhAC8ATQBhAGMAYQB1AFwAIgA7AFwAbgBcACIAQQBzAGkAYQAvAE0AYQBnAGEAZABhAG4AXAAiACwAIABcACIAQQBzAGkAYQAvAE0AYQBnAGEAZABhAG4AXAAiADsAXABuAFwAIgBBAHMAaQBhAC8ATQBhAGsAYQBzAHMAYQByAFwAIgAsACAAXAAiAEEAcwBpAGEALwBNAGEAawBhAHMAcwBhAHIAXAAiADsAXABuAFwAIgBBAHMAaQBhAC8ATQBhAG4AaQBsAGEAXAAiACwAIABcACIAQQBzAGkAYQAvAE0AYQBuAGkAbABhAFwAIgA7AFwAbgBcACIAQQBzAGkAYQAvAE0AdQBzAGMAYQB0AFwAIgAsACAAXAAiAEEAcwBpAGEALwBEAHUAYgBhAGkAXAAiADsAXABuAFwAIgBBAHMAaQBhAC8ATgBpAGMAbwBzAGkAYQBcACIALAAgAFwAIgBBAHMAaQBhAC8ATgBpAGMAbwBzAGkAYQBcACIAOwBcAG4AXAAiAEEAcwBpAGEALwBOAG8AdgBvAGsAdQB6AG4AZQB0AHMAawBcACIALAAgAFwAIgBBAHMAaQBhAC8ATgBvAHYAbwBrAHUAegBuAGUAdABzAGsAXAAiADsAXABuAFwAIgBBAHMAaQBhAC8ATgBvAHYAbwBzAGkAYgBpAHIAcwBrAFwAIgAsACAAXAAiAEEAcwBpAGEALwBOAG8AdgBvAHMAaQBiAGkAcgBzAGsAXAAiADsAXABuAFwAIgBBAHMAaQBhAC8ATwBtAHMAawBcACIALAAgAFwAIgBBAHMAaQBhAC8ATwBtAHMAawBcACIAOwBcAG4AXAAiAEEAcwBpAGEALwBPAHIAYQBsAFwAIgAsACAAXAAiAEEAcwBpAGEALwBPAHIAYQBsAFwAIgA7AFwAbgBcACIAQQBzAGkAYQAvAFAAaABuAG8AbQBfAFAAZQBuAGgAXAAiACwAIABcACIAQQBzAGkAYQAvAEIAYQBuAGcAawBvAGsAXAAiADsAXABuAFwAIgBBAHMAaQBhAC8AUABvAG4AdABpAGEAbgBhAGsAXAAiACwAIABcACIAQQBzAGkAYQAvAFAAbwBuAHQAaQBhAG4AYQBrAFwAIgA7AFwAbgBcACIAQQBzAGkAYQAvAFAAeQBvAG4AZwB5AGEAbgBnAFwAIgAsACAAXAAiAEEAcwBpAGEALwBQAHkAbwBuAGcAeQBhAG4AZwBcACIAOwBcAG4AXAAiAEEAcwBpAGEALwBRAGEAdABhAHIAXAAiACwAIABcACIAQQBzAGkAYQAvAFEAYQB0AGEAcgBcACIAOwBcAG4AXAAiAEEAcwBpAGEALwBRAG8AcwB0AGEAbgBhAHkAXAAiACwAIABcACIAQQBzAGkAYQAvAFEAbwBzAHQAYQBuAGEAeQBcACIAOwBcAG4AXAAiAEEAcwBpAGEALwBRAHkAegB5AGwAbwByAGQAYQBcACIALAAgAFwAIgBBAHMAaQBhAC8AUQB5AHoAeQBsAG8AcgBkAGEAXAAiADsAXABuAFwAIgBBAHMAaQBhAC8AUgBhAG4AZwBvAG8AbgBcACIALAAgAFwAIgBBAHMAaQBhAC8AWQBhAG4AZwBvAG4AXAAiADsAXABuAFwAIgBBAHMAaQBhAC8AUgBpAHkAYQBkAGgAXAAiACwAIABcACIAQQBzAGkAYQAvAFIAaQB5AGEAZABoAFwAIgA7AFwAbgBcACIAQQBzAGkAYQAvAFMAYQBpAGcAbwBuAFwAIgAsACAAXAAiAEEAcwBpAGEALwBIAG8AXwBDAGgAaQBfAE0AaQBuAGgAXAAiADsAXABuAFwAIgBBAHMAaQBhAC8AUwBhAGsAaABhAGwAaQBuAFwAIgAsACAAXAAiAEEAcwBpAGEALwBTAGEAawBoAGEAbABpAG4AXAAiADsAXABuAFwAIgBBAHMAaQBhAC8AUwBhAG0AYQByAGsAYQBuAGQAXAAiACwAIABcACIAQQBzAGkAYQAvAFMAYQBtAGEAcgBrAGEAbgBkAFwAIgA7AFwAbgBcACIAQQBzAGkAYQAvAFMAZQBvAHUAbABcACIALAAgAFwAIgBBAHMAaQBhAC8AUwBlAG8AdQBsAFwAIgA7AFwAbgBcACIAQQBzAGkAYQAvAFMAaABhAG4AZwBoAGEAaQBcACIALAAgAFwAIgBBAHMAaQBhAC8AUwBoAGEAbgBnAGgAYQBpAFwAIgA7AFwAbgBcACIAQQBzAGkAYQAvAFMAaQBuAGcAYQBwAG8AcgBlAFwAIgAsACAAXAAiAEEAcwBpAGEALwBTAGkAbgBnAGEAcABvAHIAZQBcACIAOwBcAG4AXAAiAEEAcwBpAGEALwBTAHIAZQBkAG4AZQBrAG8AbAB5AG0AcwBrAFwAIgAsACAAXAAiAEEAcwBpAGEALwBTAHIAZQBkAG4AZQBrAG8AbAB5AG0AcwBrAFwAIgA7AFwAbgBcACIAQQBzAGkAYQAvAFQAYQBpAHAAZQBpAFwAIgAsACAAXAAiAEEAcwBpAGEALwBUAGEAaQBwAGUAaQBcACIAOwBcAG4AXAAiAEEAcwBpAGEALwBUAGEAcwBoAGsAZQBuAHQAXAAiACwAIABcACIAQQBzAGkAYQAvAFQAYQBzAGgAawBlAG4AdABcACIAOwBcAG4AXAAiAEEAcwBpAGEALwBUAGIAaQBsAGkAcwBpAFwAIgAsACAAXAAiAEEAcwBpAGEALwBUAGIAaQBsAGkAcwBpAFwAIgA7AFwAbgBcACIAQQBzAGkAYQAvAFQAZQBoAHIAYQBuAFwAIgAsACAAXAAiAEEAcwBpAGEALwBUAGUAaAByAGEAbgBcACIAOwBcAG4AXAAiAEEAcwBpAGEALwBUAGUAbABfAEEAdgBpAHYAXAAiACwAIABcACIAQQBzAGkAYQAvAEoAZQByAHUAcwBhAGwAZQBtAFwAIgA7AFwAbgBcACIAQQBzAGkAYQAvAFQAaABpAG0AYgB1AFwAIgAsACAAXAAiAEEAcwBpAGEALwBUAGgAaQBtAHAAaAB1AFwAIgA7AFwAbgBcACIAQQBzAGkAYQAvAFQAaABpAG0AcABoAHUAXAAiACwAIABcACIAQQBzAGkAYQAvAFQAaABpAG0AcABoAHUAXAAiADsAXABuAFwAIgBBAHMAaQBhAC8AVABvAGsAeQBvAFwAIgAsACAAXAAiAEEAcwBpAGEALwBUAG8AawB5AG8AXAAiADsAXABuAFwAIgBBAHMAaQBhAC8AVABvAG0AcwBrAFwAIgAsACAAXAAiAEEAcwBpAGEALwBUAG8AbQBzAGsAXAAiADsAXABuAFwAIgBBAHMAaQBhAC8AVQBqAHUAbgBnAF8AUABhAG4AZABhAG4AZwBcACIALAAgAFwAIgBBAHMAaQBhAC8ATQBhAGsAYQBzAHMAYQByAFwAIgA7AFwAbgBcACIAQQBzAGkAYQAvAFUAbABhAGEAbgBiAGEAYQB0AGEAcgBcACIALAAgAFwAIgBBAHMAaQBhAC8AVQBsAGEAYQBuAGIAYQBhAHQAYQByAFwAIgA7AFwAbgBcACIAQQBzAGkAYQAvAFUAbABhAG4AXwBCAGEAdABvAHIAXAAiACwAIABcACIAQQBzAGkAYQAvAFUAbABhAGEAbgBiAGEAYQB0AGEAcgBcACIAOwBcAG4AXAAiAEEAcwBpAGEALwBVAHIAdQBtAHEAaQBcACIALAAgAFwAIgBBAHMAaQBhAC8AVQByAHUAbQBxAGkAXAAiADsAXABuAFwAIgBBAHMAaQBhAC8AVQBzAHQALQBOAGUAcgBhAFwAIgAsACAAXAAiAEEAcwBpAGEALwBVAHMAdAAtAE4AZQByAGEAXAAiADsAXABuAFwAIgBBAHMAaQBhAC8AVgBpAGUAbgB0AGkAYQBuAGUAXAAiACwAIABcACIAQQBzAGkAYQAvAEIAYQBuAGcAawBvAGsAXAAiADsAXABuAFwAIgBBAHMAaQBhAC8AVgBsAGEAZABpAHYAbwBzAHQAbwBrAFwAIgAsACAAXAAiAEEAcwBpAGEALwBWAGwAYQBkAGkAdgBvAHMAdABvAGsAXAAiADsAXABuAFwAIgBBAHMAaQBhAC8AWQBhAGsAdQB0AHMAawBcACIALAAgAFwAIgBBAHMAaQBhAC8AWQBhAGsAdQB0AHMAawBcACIAOwBcAG4AXAAiAEEAcwBpAGEALwBZAGEAbgBnAG8AbgBcACIALAAgAFwAIgBBAHMAaQBhAC8AWQBhAG4AZwBvAG4AXAAiADsAXABuAFwAIgBBAHMAaQBhAC8AWQBlAGsAYQB0AGUAcgBpAG4AYgB1AHIAZwBcACIALAAgAFwAIgBBAHMAaQBhAC8AWQBlAGsAYQB0AGUAcgBpAG4AYgB1AHIAZwBcACIAOwBcAG4AXAAiAEEAcwBpAGEALwBZAGUAcgBlAHYAYQBuAFwAIgAsACAAXAAiAEEAcwBpAGEALwBZAGUAcgBlAHYAYQBuAFwAIgA7AFwAbgBcACIAQQB0AGwAYQBuAHQAaQBjAC8AQQB6AG8AcgBlAHMAXAAiACwAIABcACIAQQB0AGwAYQBuAHQAaQBjAC8AQQB6AG8AcgBlAHMAXAAiADsAXABuAFwAIgBBAHQAbABhAG4AdABpAGMALwBCAGUAcgBtAHUAZABhAFwAIgAsACAAXAAiAEEAdABsAGEAbgB0AGkAYwAvAEIAZQByAG0AdQBkAGEAXAAiADsAXABuAFwAIgBBAHQAbABhAG4AdABpAGMALwBDAGEAbgBhAHIAeQBcACIALAAgAFwAIgBBAHQAbABhAG4AdABpAGMALwBDAGEAbgBhAHIAeQBcACIAOwBcAG4AXAAiAEEAdABsAGEAbgB0AGkAYwAvAEMAYQBwAGUAXwBWAGUAcgBkAGUAXAAiACwAIABcACIAQQB0AGwAYQBuAHQAaQBjAC8AQwBhAHAAZQBfAFYAZQByAGQAZQBcACIAOwBcAG4AXAAiAEEAdABsAGEAbgB0AGkAYwAvAEYAYQBlAHIAbwBlAFwAIgAsACAAXAAiAEEAdABsAGEAbgB0AGkAYwAvAEYAYQByAG8AZQBcACIAOwBcAG4AXAAiAEEAdABsAGEAbgB0AGkAYwAvAEYAYQByAG8AZQBcACIALAAgAFwAIgBBAHQAbABhAG4AdABpAGMALwBGAGEAcgBvAGUAXAAiADsAXABuAFwAIgBBAHQAbABhAG4AdABpAGMALwBKAGEAbgBfAE0AYQB5AGUAbgBcACIALAAgAFwAIgBFAHUAcgBvAHAAZQAvAEIAZQByAGwAaQBuAFwAIgA7AFwAbgBcACIAQQB0AGwAYQBuAHQAaQBjAC8ATQBhAGQAZQBpAHIAYQBcACIALAAgAFwAIgBBAHQAbABhAG4AdABpAGMALwBNAGEAZABlAGkAcgBhAFwAIgA7AFwAbgBcACIAQQB0AGwAYQBuAHQAaQBjAC8AUgBlAHkAawBqAGEAdgBpAGsAXAAiACwAIABcACIAQQBmAHIAaQBjAGEALwBBAGIAaQBkAGoAYQBuAFwAIgA7AFwAbgBcACIAQQB0AGwAYQBuAHQAaQBjAC8AUwBvAHUAdABoAF8ARwBlAG8AcgBnAGkAYQBcACIALAAgAFwAIgBBAHQAbABhAG4AdABpAGMALwBTAG8AdQB0AGgAXwBHAGUAbwByAGcAaQBhAFwAIgA7AFwAbgBcACIAQQB0AGwAYQBuAHQAaQBjAC8AUwB0AF8ASABlAGwAZQBuAGEAXAAiACwAIABcACIAQQBmAHIAaQBjAGEALwBBAGIAaQBkAGoAYQBuAFwAIgA7AFwAbgBcACIAQQB0AGwAYQBuAHQAaQBjAC8AUwB0AGEAbgBsAGUAeQBcACIALAAgAFwAIgBBAHQAbABhAG4AdABpAGMALwBTAHQAYQBuAGwAZQB5AFwAIgA7AFwAbgBcACIAQQB1AHMAdAByAGEAbABpAGEALwBBAEMAVABcACIALAAgAFwAIgBBAHUAcwB0AHIAYQBsAGkAYQAvAFMAeQBkAG4AZQB5AFwAIgA7AFwAbgBcACIAQQB1AHMAdAByAGEAbABpAGEALwBBAGQAZQBsAGEAaQBkAGUAXAAiACwAIABcACIAQQB1AHMAdAByAGEAbABpAGEALwBBAGQAZQBsAGEAaQBkAGUAXAAiADsAXABuAFwAIgBBAHUAcwB0AHIAYQBsAGkAYQAvAEIAcgBpAHMAYgBhAG4AZQBcACIALAAgAFwAIgBBAHUAcwB0AHIAYQBsAGkAYQAvAEIAcgBpAHMAYgBhAG4AZQBcACIAOwBcAG4AXAAiAEEAdQBzAHQAcgBhAGwAaQBhAC8AQgByAG8AawBlAG4AXwBIAGkAbABsAFwAIgAsACAAXAAiAEEAdQBzAHQAcgBhAGwAaQBhAC8AQgByAG8AawBlAG4AXwBIAGkAbABsAFwAIgA7AFwAbgBcACIAQQB1AHMAdAByAGEAbABpAGEALwBDAGEAbgBiAGUAcgByAGEAXAAiACwAIABcACIAQQB1AHMAdAByAGEAbABpAGEALwBTAHkAZABuAGUAeQBcACIAOwBcAG4AXAAiAEEAdQBzAHQAcgBhAGwAaQBhAC8AQwB1AHIAcgBpAGUAXAAiACwAIABcACIAQQB1AHMAdAByAGEAbABpAGEALwBIAG8AYgBhAHIAdABcACIAOwBcAG4AXAAiAEEAdQBzAHQAcgBhAGwAaQBhAC8ARABhAHIAdwBpAG4AXAAiACwAIABcACIAQQB1AHMAdAByAGEAbABpAGEALwBEAGEAcgB3AGkAbgBcACIAOwBcAG4AXAAiAEEAdQBzAHQAcgBhAGwAaQBhAC8ARQB1AGMAbABhAFwAIgAsACAAXAAiAEEAdQBzAHQAcgBhAGwAaQBhAC8ARQB1AGMAbABhAFwAIgA7AFwAbgBcACIAQQB1AHMAdAByAGEAbABpAGEALwBIAG8AYgBhAHIAdABcACIALAAgAFwAIgBBAHUAcwB0AHIAYQBsAGkAYQAvAEgAbwBiAGEAcgB0AFwAIgA7AFwAbgBcACIAQQB1AHMAdAByAGEAbABpAGEALwBMAEgASQBcACIALAAgAFwAIgBBAHUAcwB0AHIAYQBsAGkAYQAvAEwAbwByAGQAXwBIAG8AdwBlAFwAIgA7AFwAbgBcACIAQQB1AHMAdAByAGEAbABpAGEALwBMAGkAbgBkAGUAbQBhAG4AXAAiACwAIABcACIAQQB1AHMAdAByAGEAbABpAGEALwBMAGkAbgBkAGUAbQBhAG4AXAAiADsAXABuAFwAIgBBAHUAcwB0AHIAYQBsAGkAYQAvAEwAbwByAGQAXwBIAG8AdwBlAFwAIgAsACAAXAAiAEEAdQBzAHQAcgBhAGwAaQBhAC8ATABvAHIAZABfAEgAbwB3AGUAXAAiADsAXABuAFwAIgBBAHUAcwB0AHIAYQBsAGkAYQAvAE0AZQBsAGIAbwB1AHIAbgBlAFwAIgAsACAAXAAiAEEAdQBzAHQAcgBhAGwAaQBhAC8ATQBlAGwAYgBvAHUAcgBuAGUAXAAiADsAXABuAFwAIgBBAHUAcwB0AHIAYQBsAGkAYQAvAE4AbwByAHQAaABcACIALAAgAFwAIgBBAHUAcwB0AHIAYQBsAGkAYQAvAEQAYQByAHcAaQBuAFwAIgA7AFwAbgBcACIAQQB1AHMAdAByAGEAbABpAGEALwBOAFMAVwBcACIALAAgAFwAIgBBAHUAcwB0AHIAYQBsAGkAYQAvAFMAeQBkAG4AZQB5AFwAIgA7AFwAbgBcACIAQQB1AHMAdAByAGEAbABpAGEALwBQAGUAcgB0AGgAXAAiACwAIABcACIAQQB1AHMAdAByAGEAbABpAGEALwBQAGUAcgB0AGgAXAAiADsAXABuAFwAIgBBAHUAcwB0AHIAYQBsAGkAYQAvAFEAdQBlAGUAbgBzAGwAYQBuAGQAXAAiACwAIABcACIAQQB1AHMAdAByAGEAbABpAGEALwBCAHIAaQBzAGIAYQBuAGUAXAAiADsAXABuAFwAIgBBAHUAcwB0AHIAYQBsAGkAYQAvAFMAbwB1AHQAaABcACIALAAgAFwAIgBBAHUAcwB0AHIAYQBsAGkAYQAvAEEAZABlAGwAYQBpAGQAZQBcACIAOwBcAG4AXAAiAEEAdQBzAHQAcgBhAGwAaQBhAC8AUwB5AGQAbgBlAHkAXAAiACwAIABcACIAQQB1AHMAdAByAGEAbABpAGEALwBTAHkAZABuAGUAeQBcACIAOwBcAG4AXAAiAEEAdQBzAHQAcgBhAGwAaQBhAC8AVABhAHMAbQBhAG4AaQBhAFwAIgAsACAAXAAiAEEAdQBzAHQAcgBhAGwAaQBhAC8ASABvAGIAYQByAHQAXAAiADsAXABuAFwAIgBBAHUAcwB0AHIAYQBsAGkAYQAvAFYAaQBjAHQAbwByAGkAYQBcACIALAAgAFwAIgBBAHUAcwB0AHIAYQBsAGkAYQAvAE0AZQBsAGIAbwB1AHIAbgBlAFwAIgA7AFwAbgBcACIAQQB1AHMAdAByAGEAbABpAGEALwBXAGUAcwB0AFwAIgAsACAAXAAiAEEAdQBzAHQAcgBhAGwAaQBhAC8AUABlAHIAdABoAFwAIgA7AFwAbgBcACIAQQB1AHMAdAByAGEAbABpAGEALwBZAGEAbgBjAG8AdwBpAG4AbgBhAFwAIgAsACAAXAAiAEEAdQBzAHQAcgBhAGwAaQBhAC8AQgByAG8AawBlAG4AXwBIAGkAbABsAFwAIgBcAG4AfQA7AFwAbgBcAG4AXwBUAEkATQBFAFoATwBOAEUAXwBBAEwASQBBAFMAXwBUAE8AXwBOAEEATQBFAF8ANAAgAD0AIAB7AFwAbgBcACIAQgByAGEAegBpAGwALwBBAGMAcgBlAFwAIgAsACAAXAAiAEEAbQBlAHIAaQBjAGEALwBSAGkAbwBfAEIAcgBhAG4AYwBvAFwAIgA7AFwAbgBcACIAQgByAGEAegBpAGwALwBEAGUATgBvAHIAbwBuAGgAYQBcACIALAAgAFwAIgBBAG0AZQByAGkAYwBhAC8ATgBvAHIAbwBuAGgAYQBcACIAOwBcAG4AXAAiAEIAcgBhAHoAaQBsAC8ARQBhAHMAdABcACIALAAgAFwAIgBBAG0AZQByAGkAYwBhAC8AUwBhAG8AXwBQAGEAdQBsAG8AXAAiADsAXABuAFwAIgBCAHIAYQB6AGkAbAAvAFcAZQBzAHQAXAAiACwAIABcACIAQQBtAGUAcgBpAGMAYQAvAE0AYQBuAGEAdQBzAFwAIgA7AFwAbgBcACIAQwBhAG4AYQBkAGEALwBBAHQAbABhAG4AdABpAGMAXAAiACwAIABcACIAQQBtAGUAcgBpAGMAYQAvAEgAYQBsAGkAZgBhAHgAXAAiADsAXABuAFwAIgBDAGEAbgBhAGQAYQAvAEMAZQBuAHQAcgBhAGwAXAAiACwAIABcACIAQQBtAGUAcgBpAGMAYQAvAFcAaQBuAG4AaQBwAGUAZwBcACIAOwBcAG4AXAAiAEMAYQBuAGEAZABhAC8ARQBhAHMAdABlAHIAbgBcACIALAAgAFwAIgBBAG0AZQByAGkAYwBhAC8AVABvAHIAbwBuAHQAbwBcACIAOwBcAG4AXAAiAEMAYQBuAGEAZABhAC8ATQBvAHUAbgB0AGEAaQBuAFwAIgAsACAAXAAiAEEAbQBlAHIAaQBjAGEALwBFAGQAbQBvAG4AdABvAG4AXAAiADsAXABuAFwAIgBDAGEAbgBhAGQAYQAvAE4AZQB3AGYAbwB1AG4AZABsAGEAbgBkAFwAIgAsACAAXAAiAEEAbQBlAHIAaQBjAGEALwBTAHQAXwBKAG8AaABuAHMAXAAiADsAXABuAFwAIgBDAGEAbgBhAGQAYQAvAFAAYQBjAGkAZgBpAGMAXAAiACwAIABcACIAQQBtAGUAcgBpAGMAYQAvAFYAYQBuAGMAbwB1AHYAZQByAFwAIgA7AFwAbgBcACIAQwBhAG4AYQBkAGEALwBTAGEAcwBrAGEAdABjAGgAZQB3AGEAbgBcACIALAAgAFwAIgBBAG0AZQByAGkAYwBhAC8AUgBlAGcAaQBuAGEAXAAiADsAXABuAFwAIgBDAGEAbgBhAGQAYQAvAFkAdQBrAG8AbgBcACIALAAgAFwAIgBBAG0AZQByAGkAYwBhAC8AVwBoAGkAdABlAGgAbwByAHMAZQBcACIAOwBcAG4AXAAiAEMAaABpAGwAZQAvAEMAbwBuAHQAaQBuAGUAbgB0AGEAbABcACIALAAgAFwAIgBBAG0AZQByAGkAYwBhAC8AUwBhAG4AdABpAGEAZwBvAFwAIgA7AFwAbgBcACIAQwBoAGkAbABlAC8ARQBhAHMAdABlAHIASQBzAGwAYQBuAGQAXAAiACwAIABcACIAUABhAGMAaQBmAGkAYwAvAEUAYQBzAHQAZQByAFwAIgA7AFwAbgBcACIAQwB1AGIAYQBcACIALAAgAFwAIgBBAG0AZQByAGkAYwBhAC8ASABhAHYAYQBuAGEAXAAiADsAXABuAFwAIgBFAGcAeQBwAHQAXAAiACwAIABcACIAQQBmAHIAaQBjAGEALwBDAGEAaQByAG8AXAAiADsAXABuAFwAIgBFAGkAcgBlAFwAIgAsACAAXAAiAEUAdQByAG8AcABlAC8ARAB1AGIAbABpAG4AXAAiADsAXABuAFwAIgBFAHQAYwAvAEcATQBUAFwAIgAsACAAXAAiAEUAdABjAC8ARwBNAFQAXAAiADsAXABuAFwAIgBFAHQAYwAvAEcATQBUACsAMABcACIALAAgAFwAIgBFAHQAYwAvAEcATQBUADAAXAAiADsAXABuAFwAIgBFAHQAYwAvAEcATQBUACsAMQBcACIALAAgAFwAIgBFAHQAYwAvAEcATQBUACsAMQBcACIAOwBcAG4AXAAiAEUAdABjAC8ARwBNAFQAKwAxADAAXAAiACwAIABcACIARQB0AGMALwBHAE0AVAArADEAMABcACIAOwBcAG4AXAAiAEUAdABjAC8ARwBNAFQAKwAxADEAXAAiACwAIABcACIARQB0AGMALwBHAE0AVAArADEAMQBcACIAOwBcAG4AXAAiAEUAdABjAC8ARwBNAFQAKwAxADIAXAAiACwAIABcACIARQB0AGMALwBHAE0AVAArADEAMgBcACIAOwBcAG4AXAAiAEUAdABjAC8ARwBNAFQAKwAyAFwAIgAsACAAXAAiAEUAdABjAC8ARwBNAFQAKwAyAFwAIgA7AFwAbgBcACIARQB0AGMALwBHAE0AVAArADMAXAAiACwAIABcACIARQB0AGMALwBHAE0AVAArADMAXAAiADsAXABuAFwAIgBFAHQAYwAvAEcATQBUACsANABcACIALAAgAFwAIgBFAHQAYwAvAEcATQBUACsANABcACIAOwBcAG4AXAAiAEUAdABjAC8ARwBNAFQAKwA1AFwAIgAsACAAXAAiAEUAdABjAC8ARwBNAFQAKwA1AFwAIgA7AFwAbgBcACIARQB0AGMALwBHAE0AVAArADYAXAAiACwAIABcACIARQB0AGMALwBHAE0AVAArADYAXAAiADsAXABuAFwAIgBFAHQAYwAvAEcATQBUACsANwBcACIALAAgAFwAIgBFAHQAYwAvAEcATQBUACsANwBcACIAOwBcAG4AXAAiAEUAdABjAC8ARwBNAFQAKwA4AFwAIgAsACAAXAAiAEUAdABjAC8ARwBNAFQAKwA4AFwAIgA7AFwAbgBcACIARQB0AGMALwBHAE0AVAArADkAXAAiACwAIABcACIARQB0AGMALwBHAE0AVAArADkAXAAiADsAXABuAFwAIgBFAHQAYwAvAEcATQBUADAAXAAiACwAIABcACIARQB0AGMALwBHAE0AVAAwAFwAIgA7AFwAbgBcACIARQB0AGMALwBHAE0AVAAtADAAXAAiACwAIABcACIARQB0AGMALwBHAE0AVAAwAFwAIgA7AFwAbgBcACIARQB0AGMALwBHAE0AVAAtADEAXAAiACwAIABcACIARQB0AGMALwBHAE0AVAAtADEAXAAiADsAXABuAFwAIgBFAHQAYwAvAEcATQBUAC0AMQAwAFwAIgAsACAAXAAiAEUAdABjAC8ARwBNAFQALQAxADAAXAAiADsAXABuAFwAIgBFAHQAYwAvAEcATQBUAC0AMQAxAFwAIgAsACAAXAAiAEUAdABjAC8ARwBNAFQALQAxADEAXAAiADsAXABuAFwAIgBFAHQAYwAvAEcATQBUAC0AMQAyAFwAIgAsACAAXAAiAEUAdABjAC8ARwBNAFQALQAxADIAXAAiADsAXABuAFwAIgBFAHQAYwAvAEcATQBUAC0AMQAzAFwAIgAsACAAXAAiAEUAdABjAC8ARwBNAFQALQAxADMAXAAiADsAXABuAFwAIgBFAHQAYwAvAEcATQBUAC0AMQA0AFwAIgAsACAAXAAiAEUAdABjAC8ARwBNAFQALQAxADQAXAAiADsAXABuAFwAIgBFAHQAYwAvAEcATQBUAC0AMgBcACIALAAgAFwAIgBFAHQAYwAvAEcATQBUAC0AMgBcACIAOwBcAG4AXAAiAEUAdABjAC8ARwBNAFQALQAzAFwAIgAsACAAXAAiAEUAdABjAC8ARwBNAFQALQAzAFwAIgA7AFwAbgBcACIARQB0AGMALwBHAE0AVAAtADQAXAAiACwAIABcACIARQB0AGMALwBHAE0AVAAtADQAXAAiADsAXABuAFwAIgBFAHQAYwAvAEcATQBUAC0ANQBcACIALAAgAFwAIgBFAHQAYwAvAEcATQBUAC0ANQBcACIAOwBcAG4AXAAiAEUAdABjAC8ARwBNAFQALQA2AFwAIgAsACAAXAAiAEUAdABjAC8ARwBNAFQALQA2AFwAIgA7AFwAbgBcACIARQB0AGMALwBHAE0AVAAtADcAXAAiACwAIABcACIARQB0AGMALwBHAE0AVAAtADcAXAAiADsAXABuAFwAIgBFAHQAYwAvAEcATQBUAC0AOABcACIALAAgAFwAIgBFAHQAYwAvAEcATQBUAC0AOABcACIAOwBcAG4AXAAiAEUAdABjAC8ARwBNAFQALQA5AFwAIgAsACAAXAAiAEUAdABjAC8ARwBNAFQALQA5AFwAIgA7AFwAbgBcACIARQB0AGMALwBHAHIAZQBlAG4AdwBpAGMAaABcACIALAAgAFwAIgBFAHQAYwAvAEcATQBUAFwAIgA7AFwAbgBcACIARQB0AGMALwBVAG4AaQB2AGUAcgBzAGEAbABcACIALAAgAFwAIgBFAHQAYwAvAFUAVABDAFwAIgA7AFwAbgBcACIARQB0AGMALwBVAFQAQwBcACIALAAgAFwAIgBFAHQAYwAvAFUAVABDAFwAIgA7AFwAbgBcACIARQB0AGMALwBaAHUAbAB1AFwAIgAsACAAXAAiAEUAdABjAC8AVQBUAEMAXAAiADsAXABuAFwAIgBFAHUAcgBvAHAAZQAvAEEAbQBzAHQAZQByAGQAYQBtAFwAIgAsACAAXAAiAEUAdQByAG8AcABlAC8AQgByAHUAcwBzAGUAbABzAFwAIgA7AFwAbgBcACIARQB1AHIAbwBwAGUALwBBAG4AZABvAHIAcgBhAFwAIgAsACAAXAAiAEUAdQByAG8AcABlAC8AQQBuAGQAbwByAHIAYQBcACIAOwBcAG4AXAAiAEUAdQByAG8AcABlAC8AQQBzAHQAcgBhAGsAaABhAG4AXAAiACwAIABcACIARQB1AHIAbwBwAGUALwBBAHMAdAByAGEAawBoAGEAbgBcACIAOwBcAG4AXAAiAEUAdQByAG8AcABlAC8AQQB0AGgAZQBuAHMAXAAiACwAIABcACIARQB1AHIAbwBwAGUALwBBAHQAaABlAG4AcwBcACIAOwBcAG4AXAAiAEUAdQByAG8AcABlAC8AQgBlAGwAZgBhAHMAdABcACIALAAgAFwAIgBFAHUAcgBvAHAAZQAvAEwAbwBuAGQAbwBuAFwAIgA7AFwAbgBcACIARQB1AHIAbwBwAGUALwBCAGUAbABnAHIAYQBkAGUAXAAiACwAIABcACIARQB1AHIAbwBwAGUALwBCAGUAbABnAHIAYQBkAGUAXAAiADsAXABuAFwAIgBFAHUAcgBvAHAAZQAvAEIAZQByAGwAaQBuAFwAIgAsACAAXAAiAEUAdQByAG8AcABlAC8AQgBlAHIAbABpAG4AXAAiADsAXABuAFwAIgBFAHUAcgBvAHAAZQAvAEIAcgBhAHQAaQBzAGwAYQB2AGEAXAAiACwAIABcACIARQB1AHIAbwBwAGUALwBQAHIAYQBnAHUAZQBcACIAOwBcAG4AXAAiAEUAdQByAG8AcABlAC8AQgByAHUAcwBzAGUAbABzAFwAIgAsACAAXAAiAEUAdQByAG8AcABlAC8AQgByAHUAcwBzAGUAbABzAFwAIgA7AFwAbgBcACIARQB1AHIAbwBwAGUALwBCAHUAYwBoAGEAcgBlAHMAdABcACIALAAgAFwAIgBFAHUAcgBvAHAAZQAvAEIAdQBjAGgAYQByAGUAcwB0AFwAIgA7AFwAbgBcACIARQB1AHIAbwBwAGUALwBCAHUAZABhAHAAZQBzAHQAXAAiACwAIABcACIARQB1AHIAbwBwAGUALwBCAHUAZABhAHAAZQBzAHQAXAAiADsAXABuAFwAIgBFAHUAcgBvAHAAZQAvAEIAdQBzAGkAbgBnAGUAbgBcACIALAAgAFwAIgBFAHUAcgBvAHAAZQAvAFoAdQByAGkAYwBoAFwAIgA7AFwAbgBcACIARQB1AHIAbwBwAGUALwBDAGgAaQBzAGkAbgBhAHUAXAAiACwAIABcACIARQB1AHIAbwBwAGUALwBDAGgAaQBzAGkAbgBhAHUAXAAiADsAXABuAFwAIgBFAHUAcgBvAHAAZQAvAEMAbwBwAGUAbgBoAGEAZwBlAG4AXAAiACwAIABcACIARQB1AHIAbwBwAGUALwBCAGUAcgBsAGkAbgBcACIAOwBcAG4AXAAiAEUAdQByAG8AcABlAC8ARAB1AGIAbABpAG4AXAAiACwAIABcACIARQB1AHIAbwBwAGUALwBEAHUAYgBsAGkAbgBcACIAOwBcAG4AXAAiAEUAdQByAG8AcABlAC8ARwBpAGIAcgBhAGwAdABhAHIAXAAiACwAIABcACIARQB1AHIAbwBwAGUALwBHAGkAYgByAGEAbAB0AGEAcgBcACIAOwBcAG4AXAAiAEUAdQByAG8AcABlAC8ARwB1AGUAcgBuAHMAZQB5AFwAIgAsACAAXAAiAEUAdQByAG8AcABlAC8ATABvAG4AZABvAG4AXAAiADsAXABuAFwAIgBFAHUAcgBvAHAAZQAvAEgAZQBsAHMAaQBuAGsAaQBcACIALAAgAFwAIgBFAHUAcgBvAHAAZQAvAEgAZQBsAHMAaQBuAGsAaQBcACIAOwBcAG4AXAAiAEUAdQByAG8AcABlAC8ASQBzAGwAZQBfAG8AZgBfAE0AYQBuAFwAIgAsACAAXAAiAEUAdQByAG8AcABlAC8ATABvAG4AZABvAG4AXAAiADsAXABuAFwAIgBFAHUAcgBvAHAAZQAvAEkAcwB0AGEAbgBiAHUAbABcACIALAAgAFwAIgBFAHUAcgBvAHAAZQAvAEkAcwB0AGEAbgBiAHUAbABcACIAOwBcAG4AXAAiAEUAdQByAG8AcABlAC8ASgBlAHIAcwBlAHkAXAAiACwAIABcACIARQB1AHIAbwBwAGUALwBMAG8AbgBkAG8AbgBcACIAOwBcAG4AXAAiAEUAdQByAG8AcABlAC8ASwBhAGwAaQBuAGkAbgBnAHIAYQBkAFwAIgAsACAAXAAiAEUAdQByAG8AcABlAC8ASwBhAGwAaQBuAGkAbgBnAHIAYQBkAFwAIgA7AFwAbgBcACIARQB1AHIAbwBwAGUALwBLAGkAZQB2AFwAIgAsACAAXAAiAEUAdQByAG8AcABlAC8ASwB5AGkAdgBcACIAOwBcAG4AXAAiAEUAdQByAG8AcABlAC8ASwBpAHIAbwB2AFwAIgAsACAAXAAiAEUAdQByAG8AcABlAC8ASwBpAHIAbwB2AFwAIgA7AFwAbgBcACIARQB1AHIAbwBwAGUALwBLAHkAaQB2AFwAIgAsACAAXAAiAEUAdQByAG8AcABlAC8ASwB5AGkAdgBcACIAOwBcAG4AXAAiAEUAdQByAG8AcABlAC8ATABpAHMAYgBvAG4AXAAiACwAIABcACIARQB1AHIAbwBwAGUALwBMAGkAcwBiAG8AbgBcACIAOwBcAG4AXAAiAEUAdQByAG8AcABlAC8ATABqAHUAYgBsAGoAYQBuAGEAXAAiACwAIABcACIARQB1AHIAbwBwAGUALwBCAGUAbABnAHIAYQBkAGUAXAAiADsAXABuAFwAIgBFAHUAcgBvAHAAZQAvAEwAbwBuAGQAbwBuAFwAIgAsACAAXAAiAEUAdQByAG8AcABlAC8ATABvAG4AZABvAG4AXAAiADsAXABuAFwAIgBFAHUAcgBvAHAAZQAvAEwAdQB4AGUAbQBiAG8AdQByAGcAXAAiACwAIABcACIARQB1AHIAbwBwAGUALwBCAHIAdQBzAHMAZQBsAHMAXAAiADsAXABuAFwAIgBFAHUAcgBvAHAAZQAvAE0AYQBkAHIAaQBkAFwAIgAsACAAXAAiAEUAdQByAG8AcABlAC8ATQBhAGQAcgBpAGQAXAAiADsAXABuAFwAIgBFAHUAcgBvAHAAZQAvAE0AYQBsAHQAYQBcACIALAAgAFwAIgBFAHUAcgBvAHAAZQAvAE0AYQBsAHQAYQBcACIAOwBcAG4AXAAiAEUAdQByAG8AcABlAC8ATQBhAHIAaQBlAGgAYQBtAG4AXAAiACwAIABcACIARQB1AHIAbwBwAGUALwBIAGUAbABzAGkAbgBrAGkAXAAiADsAXABuAFwAIgBFAHUAcgBvAHAAZQAvAE0AaQBuAHMAawBcACIALAAgAFwAIgBFAHUAcgBvAHAAZQAvAE0AaQBuAHMAawBcACIAOwBcAG4AXAAiAEUAdQByAG8AcABlAC8ATQBvAG4AYQBjAG8AXAAiACwAIABcACIARQB1AHIAbwBwAGUALwBQAGEAcgBpAHMAXAAiADsAXABuAFwAIgBFAHUAcgBvAHAAZQAvAE0AbwBzAGMAbwB3AFwAIgAsACAAXAAiAEUAdQByAG8AcABlAC8ATQBvAHMAYwBvAHcAXAAiADsAXABuAFwAIgBFAHUAcgBvAHAAZQAvAE4AaQBjAG8AcwBpAGEAXAAiACwAIABcACIAQQBzAGkAYQAvAE4AaQBjAG8AcwBpAGEAXAAiADsAXABuAFwAIgBFAHUAcgBvAHAAZQAvAE8AcwBsAG8AXAAiACwAIABcACIARQB1AHIAbwBwAGUALwBCAGUAcgBsAGkAbgBcACIAOwBcAG4AXAAiAEUAdQByAG8AcABlAC8AUABhAHIAaQBzAFwAIgAsACAAXAAiAEUAdQByAG8AcABlAC8AUABhAHIAaQBzAFwAIgA7AFwAbgBcACIARQB1AHIAbwBwAGUALwBQAG8AZABnAG8AcgBpAGMAYQBcACIALAAgAFwAIgBFAHUAcgBvAHAAZQAvAEIAZQBsAGcAcgBhAGQAZQBcACIAOwBcAG4AXAAiAEUAdQByAG8AcABlAC8AUAByAGEAZwB1AGUAXAAiACwAIABcACIARQB1AHIAbwBwAGUALwBQAHIAYQBnAHUAZQBcACIAOwBcAG4AXAAiAEUAdQByAG8AcABlAC8AUgBpAGcAYQBcACIALAAgAFwAIgBFAHUAcgBvAHAAZQAvAFIAaQBnAGEAXAAiADsAXABuAFwAIgBFAHUAcgBvAHAAZQAvAFIAbwBtAGUAXAAiACwAIABcACIARQB1AHIAbwBwAGUALwBSAG8AbQBlAFwAIgA7AFwAbgBcACIARQB1AHIAbwBwAGUALwBTAGEAbQBhAHIAYQBcACIALAAgAFwAIgBFAHUAcgBvAHAAZQAvAFMAYQBtAGEAcgBhAFwAIgA7AFwAbgBcACIARQB1AHIAbwBwAGUALwBTAGEAbgBfAE0AYQByAGkAbgBvAFwAIgAsACAAXAAiAEUAdQByAG8AcABlAC8AUgBvAG0AZQBcACIAOwBcAG4AXAAiAEUAdQByAG8AcABlAC8AUwBhAHIAYQBqAGUAdgBvAFwAIgAsACAAXAAiAEUAdQByAG8AcABlAC8AQgBlAGwAZwByAGEAZABlAFwAIgA7AFwAbgBcACIARQB1AHIAbwBwAGUALwBTAGEAcgBhAHQAbwB2AFwAIgAsACAAXAAiAEUAdQByAG8AcABlAC8AUwBhAHIAYQB0AG8AdgBcACIAOwBcAG4AXAAiAEUAdQByAG8AcABlAC8AUwBpAG0AZgBlAHIAbwBwAG8AbABcACIALAAgAFwAIgBFAHUAcgBvAHAAZQAvAFMAaQBtAGYAZQByAG8AcABvAGwAXAAiADsAXABuAFwAIgBFAHUAcgBvAHAAZQAvAFMAawBvAHAAagBlAFwAIgAsACAAXAAiAEUAdQByAG8AcABlAC8AQgBlAGwAZwByAGEAZABlAFwAIgA7AFwAbgBcACIARQB1AHIAbwBwAGUALwBTAG8AZgBpAGEAXAAiACwAIABcACIARQB1AHIAbwBwAGUALwBTAG8AZgBpAGEAXAAiADsAXABuAFwAIgBFAHUAcgBvAHAAZQAvAFMAdABvAGMAawBoAG8AbABtAFwAIgAsACAAXAAiAEUAdQByAG8AcABlAC8AQgBlAHIAbABpAG4AXAAiADsAXABuAFwAIgBFAHUAcgBvAHAAZQAvAFQAYQBsAGwAaQBuAG4AXAAiACwAIABcACIARQB1AHIAbwBwAGUALwBUAGEAbABsAGkAbgBuAFwAIgA7AFwAbgBcACIARQB1AHIAbwBwAGUALwBUAGkAcgBhAG4AZQBcACIALAAgAFwAIgBFAHUAcgBvAHAAZQAvAFQAaQByAGEAbgBlAFwAIgA7AFwAbgBcACIARQB1AHIAbwBwAGUALwBUAGkAcgBhAHMAcABvAGwAXAAiACwAIABcACIARQB1AHIAbwBwAGUALwBDAGgAaQBzAGkAbgBhAHUAXAAiADsAXABuAFwAIgBFAHUAcgBvAHAAZQAvAFUAbAB5AGEAbgBvAHYAcwBrAFwAIgAsACAAXAAiAEUAdQByAG8AcABlAC8AVQBsAHkAYQBuAG8AdgBzAGsAXAAiADsAXABuAFwAIgBFAHUAcgBvAHAAZQAvAFUAegBoAGcAbwByAG8AZABcACIALAAgAFwAIgBFAHUAcgBvAHAAZQAvAEsAeQBpAHYAXAAiADsAXABuAFwAIgBFAHUAcgBvAHAAZQAvAFYAYQBkAHUAegBcACIALAAgAFwAIgBFAHUAcgBvAHAAZQAvAFoAdQByAGkAYwBoAFwAIgA7AFwAbgBcACIARQB1AHIAbwBwAGUALwBWAGEAdABpAGMAYQBuAFwAIgAsACAAXAAiAEUAdQByAG8AcABlAC8AUgBvAG0AZQBcACIAOwBcAG4AXAAiAEUAdQByAG8AcABlAC8AVgBpAGUAbgBuAGEAXAAiACwAIABcACIARQB1AHIAbwBwAGUALwBWAGkAZQBuAG4AYQBcACIAOwBcAG4AXAAiAEUAdQByAG8AcABlAC8AVgBpAGwAbgBpAHUAcwBcACIALAAgAFwAIgBFAHUAcgBvAHAAZQAvAFYAaQBsAG4AaQB1AHMAXAAiADsAXABuAFwAIgBFAHUAcgBvAHAAZQAvAFYAbwBsAGcAbwBnAHIAYQBkAFwAIgAsACAAXAAiAEUAdQByAG8AcABlAC8AVgBvAGwAZwBvAGcAcgBhAGQAXAAiADsAXABuAFwAIgBFAHUAcgBvAHAAZQAvAFcAYQByAHMAYQB3AFwAIgAsACAAXAAiAEUAdQByAG8AcABlAC8AVwBhAHIAcwBhAHcAXAAiADsAXABuAFwAIgBFAHUAcgBvAHAAZQAvAFoAYQBnAHIAZQBiAFwAIgAsACAAXAAiAEUAdQByAG8AcABlAC8AQgBlAGwAZwByAGEAZABlAFwAIgA7AFwAbgBcACIARQB1AHIAbwBwAGUALwBaAGEAcABvAHIAbwB6AGgAeQBlAFwAIgAsACAAXAAiAEUAdQByAG8AcABlAC8ASwB5AGkAdgBcACIAOwBcAG4AXAAiAEUAdQByAG8AcABlAC8AWgB1AHIAaQBjAGgAXAAiACwAIABcACIARQB1AHIAbwBwAGUALwBaAHUAcgBpAGMAaABcACIAOwBcAG4AXAAiAEcAQgBcACIALAAgAFwAIgBFAHUAcgBvAHAAZQAvAEwAbwBuAGQAbwBuAFwAIgA7AFwAbgBcACIARwBCAC0ARQBpAHIAZQBcACIALAAgAFwAIgBFAHUAcgBvAHAAZQAvAEwAbwBuAGQAbwBuAFwAIgA7AFwAbgBcACIARwBNAFQAXAAiACwAIABcACIARQB0AGMALwBHAE0AVABcACIAOwBcAG4AXAAiAEcAcgBlAGUAbgB3AGkAYwBoAFwAIgAsACAAXAAiAEUAdABjAC8ARwBNAFQAXAAiADsAXABuAFwAIgBIAG8AbgBnAGsAbwBuAGcAXAAiACwAIABcACIAQQBzAGkAYQAvAEgAbwBuAGcAXwBLAG8AbgBnAFwAIgA7AFwAbgBcACIASQBjAGUAbABhAG4AZABcACIALAAgAFwAIgBBAGYAcgBpAGMAYQAvAEEAYgBpAGQAagBhAG4AXAAiADsAXABuAFwAIgBJAG4AZABpAGEAbgAvAEEAbgB0AGEAbgBhAG4AYQByAGkAdgBvAFwAIgAsACAAXAAiAEEAZgByAGkAYwBhAC8ATgBhAGkAcgBvAGIAaQBcACIAOwBcAG4AXAAiAEkAbgBkAGkAYQBuAC8AQwBoAGEAZwBvAHMAXAAiACwAIABcACIASQBuAGQAaQBhAG4ALwBDAGgAYQBnAG8AcwBcACIAOwBcAG4AXAAiAEkAbgBkAGkAYQBuAC8AQwBoAHIAaQBzAHQAbQBhAHMAXAAiACwAIABcACIAQQBzAGkAYQAvAEIAYQBuAGcAawBvAGsAXAAiADsAXABuAFwAIgBJAG4AZABpAGEAbgAvAEMAbwBjAG8AcwBcACIALAAgAFwAIgBBAHMAaQBhAC8AWQBhAG4AZwBvAG4AXAAiADsAXABuAFwAIgBJAG4AZABpAGEAbgAvAEMAbwBtAG8AcgBvAFwAIgAsACAAXAAiAEEAZgByAGkAYwBhAC8ATgBhAGkAcgBvAGIAaQBcACIAOwBcAG4AXAAiAEkAbgBkAGkAYQBuAC8ASwBlAHIAZwB1AGUAbABlAG4AXAAiACwAIABcACIASQBuAGQAaQBhAG4ALwBNAGEAbABkAGkAdgBlAHMAXAAiADsAXABuAFwAIgBJAG4AZABpAGEAbgAvAE0AYQBoAGUAXAAiACwAIABcACIAQQBzAGkAYQAvAEQAdQBiAGEAaQBcACIAOwBcAG4AXAAiAEkAbgBkAGkAYQBuAC8ATQBhAGwAZABpAHYAZQBzAFwAIgAsACAAXAAiAEkAbgBkAGkAYQBuAC8ATQBhAGwAZABpAHYAZQBzAFwAIgA7AFwAbgBcACIASQBuAGQAaQBhAG4ALwBNAGEAdQByAGkAdABpAHUAcwBcACIALAAgAFwAIgBJAG4AZABpAGEAbgAvAE0AYQB1AHIAaQB0AGkAdQBzAFwAIgA7AFwAbgBcACIASQBuAGQAaQBhAG4ALwBNAGEAeQBvAHQAdABlAFwAIgAsACAAXAAiAEEAZgByAGkAYwBhAC8ATgBhAGkAcgBvAGIAaQBcACIAOwBcAG4AXAAiAEkAbgBkAGkAYQBuAC8AUgBlAHUAbgBpAG8AbgBcACIALAAgAFwAIgBBAHMAaQBhAC8ARAB1AGIAYQBpAFwAIgA7AFwAbgBcACIASQByAGEAbgBcACIALAAgAFwAIgBBAHMAaQBhAC8AVABlAGgAcgBhAG4AXAAiADsAXABuAFwAIgBJAHMAcgBhAGUAbABcACIALAAgAFwAIgBBAHMAaQBhAC8ASgBlAHIAdQBzAGEAbABlAG0AXAAiADsAXABuAFwAIgBKAGEAbQBhAGkAYwBhAFwAIgAsACAAXAAiAEEAbQBlAHIAaQBjAGEALwBKAGEAbQBhAGkAYwBhAFwAIgA7AFwAbgBcACIASgBhAHAAYQBuAFwAIgAsACAAXAAiAEEAcwBpAGEALwBUAG8AawB5AG8AXAAiADsAXABuAFwAIgBLAHcAYQBqAGEAbABlAGkAbgBcACIALAAgAFwAIgBQAGEAYwBpAGYAaQBjAC8ASwB3AGEAagBhAGwAZQBpAG4AXAAiADsAXABuAFwAIgBMAGkAYgB5AGEAXAAiACwAIABcACIAQQBmAHIAaQBjAGEALwBUAHIAaQBwAG8AbABpAFwAIgA7AFwAbgBcACIATQBlAHgAaQBjAG8ALwBCAGEAagBhAE4AbwByAHQAZQBcACIALAAgAFwAIgBBAG0AZQByAGkAYwBhAC8AVABpAGoAdQBhAG4AYQBcACIAOwBcAG4AXAAiAE0AZQB4AGkAYwBvAC8AQgBhAGoAYQBTAHUAcgBcACIALAAgAFwAIgBBAG0AZQByAGkAYwBhAC8ATQBhAHoAYQB0AGwAYQBuAFwAIgA7AFwAbgBcACIATQBlAHgAaQBjAG8ALwBHAGUAbgBlAHIAYQBsAFwAIgAsACAAXAAiAEEAbQBlAHIAaQBjAGEALwBNAGUAeABpAGMAbwBfAEMAaQB0AHkAXAAiADsAXABuAFwAIgBNAGkAbABpAHQAYQByAHkALwBBAGwAcABoAGEAXAAiACwAIABcACIARQB0AGMALwBHAE0AVAAtADEAXAAiADsAXABuAFwAIgBNAGkAbABpAHQAYQByAHkALwBCAHIAYQB2AG8AXAAiACwAIABcACIARQB0AGMALwBHAE0AVAAtADIAXAAiADsAXABuAFwAIgBNAGkAbABpAHQAYQByAHkALwBDAGgAYQByAGwAaQBlAFwAIgAsACAAXAAiAEUAdABjAC8ARwBNAFQALQAzAFwAIgA7AFwAbgBcACIATQBpAGwAaQB0AGEAcgB5AC8ARABlAGwAdABhAFwAIgAsACAAXAAiAEUAdABjAC8ARwBNAFQALQA0AFwAIgA7AFwAbgBcACIATQBpAGwAaQB0AGEAcgB5AC8ARQBjAGgAbwBcACIALAAgAFwAIgBFAHQAYwAvAEcATQBUAC0ANQBcACIAOwBcAG4AXAAiAE0AaQBsAGkAdABhAHIAeQAvAEYAbwB4AHQAcgBvAHQAXAAiACwAIABcACIARQB0AGMALwBHAE0AVAAtADYAXAAiADsAXABuAFwAIgBNAGkAbABpAHQAYQByAHkALwBHAG8AbABmAFwAIgAsACAAXAAiAEUAdABjAC8ARwBNAFQALQA3AFwAIgA7AFwAbgBcACIATQBpAGwAaQB0AGEAcgB5AC8ASABvAHQAZQBsAFwAIgAsACAAXAAiAEUAdABjAC8ARwBNAFQALQA4AFwAIgA7AFwAbgBcACIATQBpAGwAaQB0AGEAcgB5AC8ASQBuAGQAaQBhAFwAIgAsACAAXAAiAEUAdABjAC8ARwBNAFQALQA5AFwAIgA7AFwAbgBcACIATQBpAGwAaQB0AGEAcgB5AC8ASwBpAGwAbwBcACIALAAgAFwAIgBFAHQAYwAvAEcATQBUAC0AMQAwAFwAIgA7AFwAbgBcACIATQBpAGwAaQB0AGEAcgB5AC8ATABpAG0AYQBcACIALAAgAFwAIgBFAHQAYwAvAEcATQBUAC0AMQAxAFwAIgA7AFwAbgBcACIATQBpAGwAaQB0AGEAcgB5AC8ATQBpAGsAZQBcACIALAAgAFwAIgBFAHQAYwAvAEcATQBUAC0AMQAyAFwAIgA7AFwAbgBcACIATQBpAGwAaQB0AGEAcgB5AC8ATgBvAHYAZQBtAGIAZQByAFwAIgAsACAAXAAiAEUAdABjAC8ARwBNAFQAKwAxAFwAIgA7AFwAbgBcACIATQBpAGwAaQB0AGEAcgB5AC8ATwBzAGMAYQByAFwAIgAsACAAXAAiAEUAdABjAC8ARwBNAFQAKwAyAFwAIgA7AFwAbgBcACIATQBpAGwAaQB0AGEAcgB5AC8AUABhAHAAYQBcACIALAAgAFwAIgBFAHQAYwAvAEcATQBUACsAMwBcACIAOwBcAG4AXAAiAE0AaQBsAGkAdABhAHIAeQAvAFEAdQBlAGIAZQBjAFwAIgAsACAAXAAiAEUAdABjAC8ARwBNAFQAKwA0AFwAIgA7AFwAbgBcACIATQBpAGwAaQB0AGEAcgB5AC8AUgBvAG0AZQBvAFwAIgAsACAAXAAiAEUAdABjAC8ARwBNAFQAKwA1AFwAIgA7AFwAbgBcACIATQBpAGwAaQB0AGEAcgB5AC8AUwBpAGUAcgByAGEAXAAiACwAIABcACIARQB0AGMALwBHAE0AVAArADYAXAAiADsAXABuAFwAIgBNAGkAbABpAHQAYQByAHkALwBUAGEAbgBnAG8AXAAiACwAIABcACIARQB0AGMALwBHAE0AVAArADcAXAAiADsAXABuAFwAIgBNAGkAbABpAHQAYQByAHkALwBVAG4AaQBmAG8AcgBtAFwAIgAsACAAXAAiAEUAdABjAC8ARwBNAFQAKwA4AFwAIgA7AFwAbgBcACIATQBpAGwAaQB0AGEAcgB5AC8AVgBpAGMAdABvAHIAXAAiACwAIABcACIARQB0AGMALwBHAE0AVAArADkAXAAiADsAXABuAFwAIgBNAGkAbABpAHQAYQByAHkALwBXAGgAaQBzAGsAZQB5AFwAIgAsACAAXAAiAEUAdABjAC8ARwBNAFQAKwAxADAAXAAiADsAXABuAFwAIgBNAGkAbABpAHQAYQByAHkALwBYAC0AUgBhAHkAXAAiACwAIABcACIARQB0AGMALwBHAE0AVAArADEAMQBcACIAOwBcAG4AXAAiAE0AaQBsAGkAdABhAHIAeQAvAFkAYQBuAGsAZQBlAFwAIgAsACAAXAAiAEUAdABjAC8ARwBNAFQAKwAxADIAXAAiADsAXABuAFwAIgBNAGkAbABpAHQAYQByAHkALwBaAHUAbAB1AFwAIgAsACAAXAAiAEUAdABjAC8ARwBNAFQAMABcACIAOwBcAG4AXAAiAE4AYQB2AGEAagBvAFwAIgAsACAAXAAiAEEAbQBlAHIAaQBjAGEALwBEAGUAbgB2AGUAcgBcACIAOwBcAG4AXAAiAE4AWgBcACIALAAgAFwAIgBQAGEAYwBpAGYAaQBjAC8AQQB1AGMAawBsAGEAbgBkAFwAIgA7AFwAbgBcACIATgBaAC0AQwBIAEEAVABcACIALAAgAFwAIgBQAGEAYwBpAGYAaQBjAC8AQwBoAGEAdABoAGEAbQBcACIAXABuAH0AOwBcAG4AXABuAF8AVABJAE0ARQBaAE8ATgBFAF8AQQBMAEkAQQBTAF8AVABPAF8ATgBBAE0ARQBfADUAIAA9ACAAewBcAG4AXAAiAFAAYQBjAGkAZgBpAGMALwBBAHAAaQBhAFwAIgAsACAAXAAiAFAAYQBjAGkAZgBpAGMALwBBAHAAaQBhAFwAIgA7AFwAbgBcACIAUABhAGMAaQBmAGkAYwAvAEEAdQBjAGsAbABhAG4AZABcACIALAAgAFwAIgBQAGEAYwBpAGYAaQBjAC8AQQB1AGMAawBsAGEAbgBkAFwAIgA7AFwAbgBcACIAUABhAGMAaQBmAGkAYwAvAEIAbwB1AGcAYQBpAG4AdgBpAGwAbABlAFwAIgAsACAAXAAiAFAAYQBjAGkAZgBpAGMALwBCAG8AdQBnAGEAaQBuAHYAaQBsAGwAZQBcACIAOwBcAG4AXAAiAFAAYQBjAGkAZgBpAGMALwBDAGgAYQB0AGgAYQBtAFwAIgAsACAAXAAiAFAAYQBjAGkAZgBpAGMALwBDAGgAYQB0AGgAYQBtAFwAIgA7AFwAbgBcACIAUABhAGMAaQBmAGkAYwAvAEMAaAB1AHUAawBcACIALAAgAFwAIgBQAGEAYwBpAGYAaQBjAC8AUABvAHIAdABfAE0AbwByAGUAcwBiAHkAXAAiADsAXABuAFwAIgBQAGEAYwBpAGYAaQBjAC8ARQBhAHMAdABlAHIAXAAiACwAIABcACIAUABhAGMAaQBmAGkAYwAvAEUAYQBzAHQAZQByAFwAIgA7AFwAbgBcACIAUABhAGMAaQBmAGkAYwAvAEUAZgBhAHQAZQBcACIALAAgAFwAIgBQAGEAYwBpAGYAaQBjAC8ARQBmAGEAdABlAFwAIgA7AFwAbgBcACIAUABhAGMAaQBmAGkAYwAvAEUAbgBkAGUAcgBiAHUAcgB5AFwAIgAsACAAXAAiAFAAYQBjAGkAZgBpAGMALwBLAGEAbgB0AG8AbgBcACIAOwBcAG4AXAAiAFAAYQBjAGkAZgBpAGMALwBGAGEAawBhAG8AZgBvAFwAIgAsACAAXAAiAFAAYQBjAGkAZgBpAGMALwBGAGEAawBhAG8AZgBvAFwAIgA7AFwAbgBcACIAUABhAGMAaQBmAGkAYwAvAEYAaQBqAGkAXAAiACwAIABcACIAUABhAGMAaQBmAGkAYwAvAEYAaQBqAGkAXAAiADsAXABuAFwAIgBQAGEAYwBpAGYAaQBjAC8ARgB1AG4AYQBmAHUAdABpAFwAIgAsACAAXAAiAFAAYQBjAGkAZgBpAGMALwBUAGEAcgBhAHcAYQBcACIAOwBcAG4AXAAiAFAAYQBjAGkAZgBpAGMALwBHAGEAbABhAHAAYQBnAG8AcwBcACIALAAgAFwAIgBQAGEAYwBpAGYAaQBjAC8ARwBhAGwAYQBwAGEAZwBvAHMAXAAiADsAXABuAFwAIgBQAGEAYwBpAGYAaQBjAC8ARwBhAG0AYgBpAGUAcgBcACIALAAgAFwAIgBQAGEAYwBpAGYAaQBjAC8ARwBhAG0AYgBpAGUAcgBcACIAOwBcAG4AXAAiAFAAYQBjAGkAZgBpAGMALwBHAHUAYQBkAGEAbABjAGEAbgBhAGwAXAAiACwAIABcACIAUABhAGMAaQBmAGkAYwAvAEcAdQBhAGQAYQBsAGMAYQBuAGEAbABcACIAOwBcAG4AXAAiAFAAYQBjAGkAZgBpAGMALwBHAHUAYQBtAFwAIgAsACAAXAAiAFAAYQBjAGkAZgBpAGMALwBHAHUAYQBtAFwAIgA7AFwAbgBcACIAUABhAGMAaQBmAGkAYwAvAEgAbwBuAG8AbAB1AGwAdQBcACIALAAgAFwAIgBQAGEAYwBpAGYAaQBjAC8ASABvAG4AbwBsAHUAbAB1AFwAIgA7AFwAbgBcACIAUABhAGMAaQBmAGkAYwAvAEoAbwBoAG4AcwB0AG8AbgBcACIALAAgAFwAIgBQAGEAYwBpAGYAaQBjAC8ASABvAG4AbwBsAHUAbAB1AFwAIgA7AFwAbgBcACIAUABhAGMAaQBmAGkAYwAvAEsAYQBuAHQAbwBuAFwAIgAsACAAXAAiAFAAYQBjAGkAZgBpAGMALwBLAGEAbgB0AG8AbgBcACIAOwBcAG4AXAAiAFAAYQBjAGkAZgBpAGMALwBLAGkAcgBpAHQAaQBtAGEAdABpAFwAIgAsACAAXAAiAFAAYQBjAGkAZgBpAGMALwBLAGkAcgBpAHQAaQBtAGEAdABpAFwAIgA7AFwAbgBcACIAUABhAGMAaQBmAGkAYwAvAEsAbwBzAHIAYQBlAFwAIgAsACAAXAAiAFAAYQBjAGkAZgBpAGMALwBLAG8AcwByAGEAZQBcACIAOwBcAG4AXAAiAFAAYQBjAGkAZgBpAGMALwBLAHcAYQBqAGEAbABlAGkAbgBcACIALAAgAFwAIgBQAGEAYwBpAGYAaQBjAC8ASwB3AGEAagBhAGwAZQBpAG4AXAAiADsAXABuAFwAIgBQAGEAYwBpAGYAaQBjAC8ATQBhAGoAdQByAG8AXAAiACwAIABcACIAUABhAGMAaQBmAGkAYwAvAFQAYQByAGEAdwBhAFwAIgA7AFwAbgBcACIAUABhAGMAaQBmAGkAYwAvAE0AYQByAHEAdQBlAHMAYQBzAFwAIgAsACAAXAAiAFAAYQBjAGkAZgBpAGMALwBNAGEAcgBxAHUAZQBzAGEAcwBcACIAOwBcAG4AXAAiAFAAYQBjAGkAZgBpAGMALwBNAGkAZAB3AGEAeQBcACIALAAgAFwAIgBQAGEAYwBpAGYAaQBjAC8AUABhAGcAbwBfAFAAYQBnAG8AXAAiADsAXABuAFwAIgBQAGEAYwBpAGYAaQBjAC8ATgBhAHUAcgB1AFwAIgAsACAAXAAiAFAAYQBjAGkAZgBpAGMALwBOAGEAdQByAHUAXAAiADsAXABuAFwAIgBQAGEAYwBpAGYAaQBjAC8ATgBpAHUAZQBcACIALAAgAFwAIgBQAGEAYwBpAGYAaQBjAC8ATgBpAHUAZQBcACIAOwBcAG4AXAAiAFAAYQBjAGkAZgBpAGMALwBOAG8AcgBmAG8AbABrAFwAIgAsACAAXAAiAFAAYQBjAGkAZgBpAGMALwBOAG8AcgBmAG8AbABrAFwAIgA7AFwAbgBcACIAUABhAGMAaQBmAGkAYwAvAE4AbwB1AG0AZQBhAFwAIgAsACAAXAAiAFAAYQBjAGkAZgBpAGMALwBOAG8AdQBtAGUAYQBcACIAOwBcAG4AXAAiAFAAYQBjAGkAZgBpAGMALwBQAGEAZwBvAF8AUABhAGcAbwBcACIALAAgAFwAIgBQAGEAYwBpAGYAaQBjAC8AUABhAGcAbwBfAFAAYQBnAG8AXAAiADsAXABuAFwAIgBQAGEAYwBpAGYAaQBjAC8AUABhAGwAYQB1AFwAIgAsACAAXAAiAFAAYQBjAGkAZgBpAGMALwBQAGEAbABhAHUAXAAiADsAXABuAFwAIgBQAGEAYwBpAGYAaQBjAC8AUABpAHQAYwBhAGkAcgBuAFwAIgAsACAAXAAiAFAAYQBjAGkAZgBpAGMALwBQAGkAdABjAGEAaQByAG4AXAAiADsAXABuAFwAIgBQAGEAYwBpAGYAaQBjAC8AUABvAGgAbgBwAGUAaQBcACIALAAgAFwAIgBQAGEAYwBpAGYAaQBjAC8ARwB1AGEAZABhAGwAYwBhAG4AYQBsAFwAIgA7AFwAbgBcACIAUABhAGMAaQBmAGkAYwAvAFAAbwBuAGEAcABlAFwAIgAsACAAXAAiAFAAYQBjAGkAZgBpAGMALwBHAHUAYQBkAGEAbABjAGEAbgBhAGwAXAAiADsAXABuAFwAIgBQAGEAYwBpAGYAaQBjAC8AUABvAHIAdABfAE0AbwByAGUAcwBiAHkAXAAiACwAIABcACIAUABhAGMAaQBmAGkAYwAvAFAAbwByAHQAXwBNAG8AcgBlAHMAYgB5AFwAIgA7AFwAbgBcACIAUABhAGMAaQBmAGkAYwAvAFIAYQByAG8AdABvAG4AZwBhAFwAIgAsACAAXAAiAFAAYQBjAGkAZgBpAGMALwBSAGEAcgBvAHQAbwBuAGcAYQBcACIAOwBcAG4AXAAiAFAAYQBjAGkAZgBpAGMALwBTAGEAaQBwAGEAbgBcACIALAAgAFwAIgBQAGEAYwBpAGYAaQBjAC8ARwB1AGEAbQBcACIAOwBcAG4AXAAiAFAAYQBjAGkAZgBpAGMALwBTAGEAbQBvAGEAXAAiACwAIABcACIAUABhAGMAaQBmAGkAYwAvAFAAYQBnAG8AXwBQAGEAZwBvAFwAIgA7AFwAbgBcACIAUABhAGMAaQBmAGkAYwAvAFQAYQBoAGkAdABpAFwAIgAsACAAXAAiAFAAYQBjAGkAZgBpAGMALwBUAGEAaABpAHQAaQBcACIAOwBcAG4AXAAiAFAAYQBjAGkAZgBpAGMALwBUAGEAcgBhAHcAYQBcACIALAAgAFwAIgBQAGEAYwBpAGYAaQBjAC8AVABhAHIAYQB3AGEAXAAiADsAXABuAFwAIgBQAGEAYwBpAGYAaQBjAC8AVABvAG4AZwBhAHQAYQBwAHUAXAAiACwAIABcACIAUABhAGMAaQBmAGkAYwAvAFQAbwBuAGcAYQB0AGEAcAB1AFwAIgA7AFwAbgBcACIAUABhAGMAaQBmAGkAYwAvAFQAcgB1AGsAXAAiACwAIABcACIAUABhAGMAaQBmAGkAYwAvAFAAbwByAHQAXwBNAG8AcgBlAHMAYgB5AFwAIgA7AFwAbgBcACIAUABhAGMAaQBmAGkAYwAvAFcAYQBrAGUAXAAiACwAIABcACIAUABhAGMAaQBmAGkAYwAvAFQAYQByAGEAdwBhAFwAIgA7AFwAbgBcACIAUABhAGMAaQBmAGkAYwAvAFcAYQBsAGwAaQBzAFwAIgAsACAAXAAiAFAAYQBjAGkAZgBpAGMALwBUAGEAcgBhAHcAYQBcACIAOwBcAG4AXAAiAFAAYQBjAGkAZgBpAGMALwBZAGEAcABcACIALAAgAFwAIgBQAGEAYwBpAGYAaQBjAC8AUABvAHIAdABfAE0AbwByAGUAcwBiAHkAXAAiADsAXABuAFwAIgBQAG8AbABhAG4AZABcACIALAAgAFwAIgBFAHUAcgBvAHAAZQAvAFcAYQByAHMAYQB3AFwAIgA7AFwAbgBcACIAUABvAHIAdAB1AGcAYQBsAFwAIgAsACAAXAAiAEUAdQByAG8AcABlAC8ATABpAHMAYgBvAG4AXAAiADsAXABuAFwAIgBQAFIAQwBcACIALAAgAFwAIgBBAHMAaQBhAC8AUwBoAGEAbgBnAGgAYQBpAFwAIgA7AFwAbgBcACIAUgBPAEMAXAAiACwAIABcACIAQQBzAGkAYQAvAFQAYQBpAHAAZQBpAFwAIgA7AFwAbgBcACIAUgBPAEsAXAAiACwAIABcACIAQQBzAGkAYQAvAFMAZQBvAHUAbABcACIAOwBcAG4AXAAiAFMAaQBuAGcAYQBwAG8AcgBlAFwAIgAsACAAXAAiAEEAcwBpAGEALwBTAGkAbgBnAGEAcABvAHIAZQBcACIAOwBcAG4AXAAiAFQAdQByAGsAZQB5AFwAIgAsACAAXAAiAEUAdQByAG8AcABlAC8ASQBzAHQAYQBuAGIAdQBsAFwAIgA7AFwAbgBcACIAVQBDAFQAXAAiACwAIABcACIARQB0AGMALwBVAFQAQwBcACIAOwBcAG4AXAAiAFUAbgBpAHYAZQByAHMAYQBsAFwAIgAsACAAXAAiAEUAdABjAC8AVQBUAEMAXAAiADsAXABuAFwAIgBVAFMALwBBAGwAYQBzAGsAYQBcACIALAAgAFwAIgBBAG0AZQByAGkAYwBhAC8AQQBuAGMAaABvAHIAYQBnAGUAXAAiADsAXABuAFwAIgBVAFMALwBBAGwAZQB1AHQAaQBhAG4AXAAiACwAIABcACIAQQBtAGUAcgBpAGMAYQAvAEEAZABhAGsAXAAiADsAXABuAFwAIgBVAFMALwBBAHIAaQB6AG8AbgBhAFwAIgAsACAAXAAiAEEAbQBlAHIAaQBjAGEALwBQAGgAbwBlAG4AaQB4AFwAIgA7AFwAbgBcACIAVQBTAC8AQwBlAG4AdAByAGEAbABcACIALAAgAFwAIgBBAG0AZQByAGkAYwBhAC8AQwBoAGkAYwBhAGcAbwBcACIAOwBcAG4AXAAiAFUAUwAvAEUAYQBzAHQAZQByAG4AXAAiACwAIABcACIAQQBtAGUAcgBpAGMAYQAvAE4AZQB3AF8AWQBvAHIAawBcACIAOwBcAG4AXAAiAFUAUwAvAEUAYQBzAHQALQBJAG4AZABpAGEAbgBhAFwAIgAsACAAXAAiAEEAbQBlAHIAaQBjAGEALwBJAG4AZABpAGEAbgBhAC8ASQBuAGQAaQBhAG4AYQBwAG8AbABpAHMAXAAiADsAXABuAFwAIgBVAFMALwBIAGEAdwBhAGkAaQBcACIALAAgAFwAIgBQAGEAYwBpAGYAaQBjAC8ASABvAG4AbwBsAHUAbAB1AFwAIgA7AFwAbgBcACIAVQBTAC8ASQBuAGQAaQBhAG4AYQAtAFMAdABhAHIAawBlAFwAIgAsACAAXAAiAEEAbQBlAHIAaQBjAGEALwBJAG4AZABpAGEAbgBhAC8ASwBuAG8AeABcACIAOwBcAG4AXAAiAFUAUwAvAE0AaQBjAGgAaQBnAGEAbgBcACIALAAgAFwAIgBBAG0AZQByAGkAYwBhAC8ARABlAHQAcgBvAGkAdABcACIAOwBcAG4AXAAiAFUAUwAvAE0AbwB1AG4AdABhAGkAbgBcACIALAAgAFwAIgBBAG0AZQByAGkAYwBhAC8ARABlAG4AdgBlAHIAXAAiADsAXABuAFwAIgBVAFMALwBQAGEAYwBpAGYAaQBjAFwAIgAsACAAXAAiAEEAbQBlAHIAaQBjAGEALwBMAG8AcwBfAEEAbgBnAGUAbABlAHMAXAAiADsAXABuAFwAIgBVAFMALwBTAGEAbQBvAGEAXAAiACwAIABcACIAUABhAGMAaQBmAGkAYwAvAFAAYQBnAG8AXwBQAGEAZwBvAFwAIgA7AFwAbgBcACIAVQBUAEMAXAAiACwAIABcACIARQB0AGMALwBVAFQAQwBcACIAOwBcAG4AXAAiAFUAVABDACsAMABcACIALAAgAFwAIgBFAHQAYwAvAEcATQBUADAAXAAiADsAXABuAFwAIgBVAFQAQwArADEAXAAiACwAIABcACIARQB0AGMALwBHAE0AVAAtADEAXAAiADsAXABuAFwAIgBVAFQAQwArADEAMABcACIALAAgAFwAIgBFAHQAYwAvAEcATQBUAC0AMQAwAFwAIgA7AFwAbgBcACIAVQBUAEMAKwAxADEAXAAiACwAIABcACIARQB0AGMALwBHAE0AVAAtADEAMQBcACIAOwBcAG4AXAAiAFUAVABDACsAMQAyAFwAIgAsACAAXAAiAEUAdABjAC8ARwBNAFQALQAxADIAXAAiADsAXABuAFwAIgBVAFQAQwArADEAMwBcACIALAAgAFwAIgBFAHQAYwAvAEcATQBUAC0AMQAzAFwAIgA7AFwAbgBcACIAVQBUAEMAKwAxADQAXAAiACwAIABcACIARQB0AGMALwBHAE0AVAAtADEANABcACIAOwBcAG4AXAAiAFUAVABDACsAMgBcACIALAAgAFwAIgBFAHQAYwAvAEcATQBUAC0AMgBcACIAOwBcAG4AXAAiAFUAVABDACsAMwBcACIALAAgAFwAIgBFAHQAYwAvAEcATQBUAC0AMwBcACIAOwBcAG4AXAAiAFUAVABDACsANABcACIALAAgAFwAIgBFAHQAYwAvAEcATQBUAC0ANABcACIAOwBcAG4AXAAiAFUAVABDACsANQBcACIALAAgAFwAIgBFAHQAYwAvAEcATQBUAC0ANQBcACIAOwBcAG4AXAAiAFUAVABDACsANgBcACIALAAgAFwAIgBFAHQAYwAvAEcATQBUAC0ANgBcACIAOwBcAG4AXAAiAFUAVABDACsANwBcACIALAAgAFwAIgBFAHQAYwAvAEcATQBUAC0ANwBcACIAOwBcAG4AXAAiAFUAVABDACsAOABcACIALAAgAFwAIgBFAHQAYwAvAEcATQBUAC0AOABcACIAOwBcAG4AXAAiAFUAVABDACsAOQBcACIALAAgAFwAIgBFAHQAYwAvAEcATQBUAC0AOQBcACIAOwBcAG4AXAAiAFUAVABDAC0AMABcACIALAAgAFwAIgBFAHQAYwAvAEcATQBUADAAXAAiADsAXABuAFwAIgBVAFQAQwAtADEAXAAiACwAIABcACIARQB0AGMALwBHAE0AVAArADEAXAAiADsAXABuAFwAIgBVAFQAQwAtADEAMABcACIALAAgAFwAIgBFAHQAYwAvAEcATQBUACsAMQAwAFwAIgA7AFwAbgBcACIAVQBUAEMALQAxADEAXAAiACwAIABcACIARQB0AGMALwBHAE0AVAArADEAMQBcACIAOwBcAG4AXAAiAFUAVABDAC0AMQAyAFwAIgAsACAAXAAiAEUAdABjAC8ARwBNAFQAKwAxADIAXAAiADsAXABuAFwAIgBVAFQAQwAtADIAXAAiACwAIABcACIARQB0AGMALwBHAE0AVAArADIAXAAiADsAXABuAFwAIgBVAFQAQwAtADMAXAAiACwAIABcACIARQB0AGMALwBHAE0AVAArADMAXAAiADsAXABuAFwAIgBVAFQAQwAtADQAXAAiACwAIABcACIARQB0AGMALwBHAE0AVAArADQAXAAiADsAXABuAFwAIgBVAFQAQwAtADUAXAAiACwAIABcACIARQB0AGMALwBHAE0AVAArADUAXAAiADsAXABuAFwAIgBVAFQAQwAtADYAXAAiACwAIABcACIARQB0AGMALwBHAE0AVAArADYAXAAiADsAXABuAFwAIgBVAFQAQwAtADcAXAAiACwAIABcACIARQB0AGMALwBHAE0AVAArADcAXAAiADsAXABuAFwAIgBVAFQAQwAtADgAXAAiACwAIABcACIARQB0AGMALwBHAE0AVAArADgAXAAiADsAXABuAFwAIgBVAFQAQwAtADkAXAAiACwAIABcACIARQB0AGMALwBHAE0AVAArADkAXAAiADsAXABuAFwAIgBXAC0AUwBVAFwAIgAsACAAXAAiAEUAdQByAG8AcABlAC8ATQBvAHMAYwBvAHcAXAAiAFwAbgB9ADs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FQASQBNAEUAWgBPAE4ARQBfAEMATwBPAFIARABTAF8ARABBAFQAQQ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BfAFQASQBNAEUAWgBPAE4ARQBfAEMATwBPAFIARABTAF8ARABBAFQAQQBfADEAIAA9ACAAewBcAG4AXAAiAEEAZgByAGkAYwBhAC8AQQBiAGkAZABqAGEAbgBcACIALAAgADUALgAzADEANgA2ADYANgA2ADYANgA2ADYANgA2ADcALAAgAC0ANAAuADAAMwAzADMAMwAzADMAMwAzADMAMwAzADMAMwA7AFwAbgBcACIAQQBmAHIAaQBjAGEALwBBAGwAZwBpAGUAcgBzAFwAIgAsACAAMwA2AC4ANwA4ADMAMwAzADMAMwAzADMAMwAzADMAMwAsACAAMwAuADAANQA7AFwAbgBcACIAQQBmAHIAaQBjAGEALwBCAGkAcwBzAGEAdQBcACIALAAgADEAMQAuADgANQAsACAALQAxADUALgA1ADgAMwAzADMAMwAzADMAMwAzADMAMwAzADsAXABuAFwAIgBBAGYAcgBpAGMAYQAvAEMAYQBpAHIAbwBcACIALAAgADMAMAAuADAANQAsACAAMwAxAC4AMgA1ADsAXABuAFwAIgBBAGYAcgBpAGMAYQAvAEMAYQBzAGEAYgBsAGEAbgBjAGEAXAAiACwAIAAzADMALgA2ADUALAAgAC0ANwAuADUAOAAzADMAMwAzADMAMwAzADMAMwAzADMAMwA7AFwAbgBcACIAQQBmAHIAaQBjAGEALwBDAGUAdQB0AGEAXAAiACwAIAAzADUALgA4ADgAMwAzADMAMwAzADMAMwAzADMAMwAzACwAIAAtADUALgAzADEANgA2ADYANgA2ADYANgA2ADYANgA2ADcAOwBcAG4AXAAiAEEAZgByAGkAYwBhAC8ARQBsAF8AQQBhAGkAdQBuAFwAIgAsACAAMgA3AC4AMQA1ACwAIAAtADEAMwAuADIAOwBcAG4AXAAiAEEAZgByAGkAYwBhAC8ASgBvAGgAYQBuAG4AZQBzAGIAdQByAGcAXAAiACwAIAAtADIANgAuADIANQAsACAAMgA4ADsAXABuAFwAIgBBAGYAcgBpAGMAYQAvAEoAdQBiAGEAXAAiACwAIAA0AC4AOAA1ACwAIAAzADEALgA2ADEANgA2ADYANgA2ADYANgA2ADYANgA3ADsAXABuAFwAIgBBAGYAcgBpAGMAYQAvAEsAaABhAHIAdABvAHUAbQBcACIALAAgADEANQAuADYALAAgADMAMgAuADUAMwAzADMAMwAzADMAMwAzADMAMwAzADMAOwBcAG4AXAAiAEEAZgByAGkAYwBhAC8ATABhAGcAbwBzAFwAIgAsACAANgAuADQANQAsACAAMwAuADQAOwBcAG4AXAAiAEEAZgByAGkAYwBhAC8ATQBhAHAAdQB0AG8AXAAiACwAIAAtADIANQAuADkANgA2ADYANgA2ADYANgA2ADYANgA2ADcALAAgADMAMgAuADUAOAAzADMAMwAzADMAMwAzADMAMwAzADMAOwBcAG4AXAAiAEEAZgByAGkAYwBhAC8ATQBvAG4AcgBvAHYAaQBhAFwAIgAsACAANgAuADMALAAgAC0AMQAwAC4ANwA4ADMAMwAzADMAMwAzADMAMwAzADMAMwA7AFwAbgBcACIAQQBmAHIAaQBjAGEALwBOAGEAaQByAG8AYgBpAFwAIgAsACAALQAxAC4AMgA4ADMAMwAzADMAMwAzADMAMwAzADMAMwAzACwAIAAzADYALgA4ADEANgA2ADYANgA2ADYANgA2ADYANgA3ADsAXABuAFwAIgBBAGYAcgBpAGMAYQAvAE4AZABqAGEAbQBlAG4AYQBcACIALAAgADEAMgAuADEAMQA2ADYANgA2ADYANgA2ADYANgA2ADcALAAgADEANQAuADAANQA7AFwAbgBcACIAQQBmAHIAaQBjAGEALwBTAGEAbwBfAFQAbwBtAGUAXAAiACwAIAAwAC4AMwAzADMAMwAzADMAMwAzADMAMwAzADMAMwAzADMALAAgADYALgA3ADMAMwAzADMAMwAzADMAMwAzADMAMwAzADMAOwBcAG4AXAAiAEEAZgByAGkAYwBhAC8AVAByAGkAcABvAGwAaQBcACIALAAgADMAMgAuADkALAAgADEAMwAuADEAOAAzADMAMwAzADMAMwAzADMAMwAzADMAOwBcAG4AXAAiAEEAZgByAGkAYwBhAC8AVAB1AG4AaQBzAFwAIgAsACAAMwA2AC4AOAAsACAAMQAwAC4AMQA4ADMAMwAzADMAMwAzADMAMwAzADMAMwA7AFwAbgBcACIAQQBmAHIAaQBjAGEALwBXAGkAbgBkAGgAbwBlAGsAXAAiACwAIAAtADIAMgAuADUANgA2ADYANgA2ADYANgA2ADYANgA2ADcALAAgADEANwAuADEAOwBcAG4AXAAiAEEAbQBlAHIAaQBjAGEALwBBAGQAYQBrAFwAIgAsACAANQAxAC4AOAA4ACwAIAAtADEANwA2AC4ANgA1ADgAMAA1ADUANQA1ADUANQA1ADYAOwBcAG4AXAAiAEEAbQBlAHIAaQBjAGEALwBBAG4AYwBoAG8AcgBhAGcAZQBcACIALAAgADYAMQAuADIAMQA4ADAANQA1ADUANQA1ADUANQA1ADYALAAgAC0AMQA0ADkALgA5ADAAMAAyADcANwA3ADcANwA3ADcAOAA7AFwAbgBcACIAQQBtAGUAcgBpAGMAYQAvAEEAcgBhAGcAdQBhAGkAbgBhAFwAIgAsACAALQA3AC4AMgAsACAALQA0ADgALgAyADsAXABuAFwAIgBBAG0AZQByAGkAYwBhAC8AQQByAGcAZQBuAHQAaQBuAGEALwBCAHUAZQBuAG8AcwBfAEEAaQByAGUAcwBcACIALAAgAC0AMwA0AC4ANgAsACAALQA1ADgALgA0ADUAOwBcAG4AXAAiAEEAbQBlAHIAaQBjAGEALwBBAHIAZwBlAG4AdABpAG4AYQAvAEMAYQB0AGEAbQBhAHIAYwBhAFwAIgAsACAALQAyADgALgA0ADYANgA2ADYANgA2ADYANgA2ADYANgA3ACwAIAAtADYANQAuADcAOAAzADMAMwAzADMAMwAzADMAMwAzADMAOwBcAG4AXAAiAEEAbQBlAHIAaQBjAGEALwBBAHIAZwBlAG4AdABpAG4AYQAvAEMAbwByAGQAbwBiAGEAXAAiACwAIAAtADMAMQAuADQALAAgAC0ANgA0AC4AMQA4ADMAMwAzADMAMwAzADMAMwAzADMAMwA7AFwAbgBcACIAQQBtAGUAcgBpAGMAYQAvAEEAcgBnAGUAbgB0AGkAbgBhAC8ASgB1AGoAdQB5AFwAIgAsACAALQAyADQALgAxADgAMwAzADMAMwAzADMAMwAzADMAMwAzACwAIAAtADYANQAuADMAOwBcAG4AXAAiAEEAbQBlAHIAaQBjAGEALwBBAHIAZwBlAG4AdABpAG4AYQAvAEwAYQBfAFIAaQBvAGoAYQBcACIALAAgAC0AMgA5AC4ANAAzADMAMwAzADMAMwAzADMAMwAzADMAMwAsACAALQA2ADYALgA4ADUAOwBcAG4AXAAiAEEAbQBlAHIAaQBjAGEALwBBAHIAZwBlAG4AdABpAG4AYQAvAE0AZQBuAGQAbwB6AGEAXAAiACwAIAAtADMAMgAuADgAOAAzADMAMwAzADMAMwAzADMAMwAzADMALAAgAC0ANgA4AC4AOAAxADYANgA2ADYANgA2ADYANgA2ADYANwA7AFwAbgBcACIAQQBtAGUAcgBpAGMAYQAvAEEAcgBnAGUAbgB0AGkAbgBhAC8AUgBpAG8AXwBHAGEAbABsAGUAZwBvAHMAXAAiACwAIAAtADUAMQAuADYAMwAzADMAMwAzADMAMwAzADMAMwAzADMALAAgAC0ANgA5AC4AMgAxADYANgA2ADYANgA2ADYANgA2ADYANwA7AFwAbgBcACIAQQBtAGUAcgBpAGMAYQAvAEEAcgBnAGUAbgB0AGkAbgBhAC8AUwBhAGwAdABhAFwAIgAsACAALQAyADQALgA3ADgAMwAzADMAMwAzADMAMwAzADMAMwAzACwAIAAtADYANQAuADQAMQA2ADYANgA2ADYANgA2ADYANgA2ADcAOwBcAG4AXAAiAEEAbQBlAHIAaQBjAGEALwBBAHIAZwBlAG4AdABpAG4AYQAvAFMAYQBuAF8ASgB1AGEAbgBcACIALAAgAC0AMwAxAC4ANQAzADMAMwAzADMAMwAzADMAMwAzADMAMwAsACAALQA2ADgALgA1ADEANgA2ADYANgA2ADYANgA2ADYANgA3ADsAXABuAFwAIgBBAG0AZQByAGkAYwBhAC8AQQByAGcAZQBuAHQAaQBuAGEALwBTAGEAbgBfAEwAdQBpAHMAXAAiACwAIAAtADMAMwAuADMAMQA2ADYANgA2ADYANgA2ADYANgA2ADcALAAgAC0ANgA2AC4AMwA1ADsAXABuAFwAIgBBAG0AZQByAGkAYwBhAC8AQQByAGcAZQBuAHQAaQBuAGEALwBUAHUAYwB1AG0AYQBuAFwAIgAsACAALQAyADYALgA4ADEANgA2ADYANgA2ADYANgA2ADYANgA3ACwAIAAtADYANQAuADIAMQA2ADYANgA2ADYANgA2ADYANgA2ADcAOwBcAG4AXAAiAEEAbQBlAHIAaQBjAGEALwBBAHIAZwBlAG4AdABpAG4AYQAvAFUAcwBoAHUAYQBpAGEAXAAiACwAIAAtADUANAAuADgALAAgAC0ANgA4AC4AMwA7AFwAbgBcACIAQQBtAGUAcgBpAGMAYQAvAEEAcwB1AG4AYwBpAG8AbgBcACIALAAgAC0AMgA1AC4AMgA2ADYANgA2ADYANgA2ADYANgA2ADYANwAsACAALQA1ADcALgA2ADYANgA2ADYANgA2ADYANgA2ADYANgA3ADsAXABuAFwAIgBBAG0AZQByAGkAYwBhAC8AQgBhAGgAaQBhAFwAIgAsACAALQAxADIALgA5ADgAMwAzADMAMwAzADMAMwAzADMAMwAzACwAIAAtADMAOAAuADUAMQA2ADYANgA2ADYANgA2ADYANgA2ADcAOwBcAG4AXAAiAEEAbQBlAHIAaQBjAGEALwBCAGEAaABpAGEAXwBCAGEAbgBkAGUAcgBhAHMAXAAiACwAIAAyADAALgA4ACwAIAAtADEAMAA1AC4AMgA1ADsAXABuAFwAIgBBAG0AZQByAGkAYwBhAC8AQgBhAHIAYgBhAGQAbwBzAFwAIgAsACAAMQAzAC4AMQAsACAALQA1ADkALgA2ADEANgA2ADYANgA2ADYANgA2ADYANgA3ADsAXABuAFwAIgBBAG0AZQByAGkAYwBhAC8AQgBlAGwAZQBtAFwAIgAsACAALQAxAC4ANAA1ACwAIAAtADQAOAAuADQAOAAzADMAMwAzADMAMwAzADMAMwAzADMAOwBcAG4AXAAiAEEAbQBlAHIAaQBjAGEALwBCAGUAbABpAHoAZQBcACIALAAgADEANwAuADUALAAgAC0AOAA4AC4AMgA7AFwAbgBcACIAQQBtAGUAcgBpAGMAYQAvAEIAbwBhAF8AVgBpAHMAdABhAFwAIgAsACAAMgAuADgAMQA2ADYANgA2ADYANgA2ADYANgA2ADYANwAsACAALQA2ADAALgA2ADYANgA2ADYANgA2ADYANgA2ADYANgA3ADsAXABuAFwAIgBBAG0AZQByAGkAYwBhAC8AQgBvAGcAbwB0AGEAXAAiACwAIAA0AC4ANgAsACAALQA3ADQALgAwADgAMwAzADMAMwAzADMAMwAzADMAMwAzADsAXABuAFwAIgBBAG0AZQByAGkAYwBhAC8AQgBvAGkAcwBlAFwAIgAsACAANAAzAC4ANgAxADMANgAxADEAMQAxADEAMQAxADEAMQAsACAALQAxADEANgAuADIAMAAyADUAOwBcAG4AXAAiAEEAbQBlAHIAaQBjAGEALwBDAGEAbQBiAHIAaQBkAGcAZQBfAEIAYQB5AFwAIgAsACAANgA5AC4AMQAxADMAOAA4ADgAOAA4ADgAOAA4ADgAOQAsACAALQAxADAANQAuADAANQAyADcANwA3ADcANwA3ADcANwA4ADsAXABuAFwAIgBBAG0AZQByAGkAYwBhAC8AQwBhAG0AcABvAF8ARwByAGEAbgBkAGUAXAAiACwAIAAtADIAMAAuADQANQAsACAALQA1ADQALgA2ADEANgA2ADYANgA2ADYANgA2ADYANgA3ADsAXABuAFwAIgBBAG0AZQByAGkAYwBhAC8AQwBhAG4AYwB1AG4AXAAiACwAIAAyADEALgAwADgAMwAzADMAMwAzADMAMwAzADMAMwAzACwAIAAtADgANgAuADcANgA2ADYANgA2ADYANgA2ADYANgA2ADcAOwBcAG4AXAAiAEEAbQBlAHIAaQBjAGEALwBDAGEAcgBhAGMAYQBzAFwAIgAsACAAMQAwAC4ANQAsACAALQA2ADYALgA5ADMAMwAzADMAMwAzADMAMwAzADMAMwAzADsAXABuAFwAIgBBAG0AZQByAGkAYwBhAC8AQwBhAHkAZQBuAG4AZQBcACIALAAgADQALgA5ADMAMwAzADMAMwAzADMAMwAzADMAMwAzADMALAAgAC0ANQAyAC4AMwAzADMAMwAzADMAMwAzADMAMwAzADMAMwA7AFwAbgBcACIAQQBtAGUAcgBpAGMAYQAvAEMAaABpAGMAYQBnAG8AXAAiACwAIAA0ADEALgA4ADUALAAgAC0AOAA3AC4ANgA1ADsAXABuAFwAIgBBAG0AZQByAGkAYwBhAC8AQwBoAGkAaAB1AGEAaAB1AGEAXAAiACwAIAAyADgALgA2ADMAMwAzADMAMwAzADMAMwAzADMAMwAzACwAIAAtADEAMAA2AC4AMAA4ADMAMwAzADMAMwAzADMAMwAzADMAOwBcAG4AXAAiAEEAbQBlAHIAaQBjAGEALwBDAGkAdQBkAGEAZABfAEoAdQBhAHIAZQB6AFwAIgAsACAAMwAxAC4ANwAzADMAMwAzADMAMwAzADMAMwAzADMAMwAsACAALQAxADAANgAuADQAOAAzADMAMwAzADMAMwAzADMAMwAzADsAXABuAFwAIgBBAG0AZQByAGkAYwBhAC8AQwBvAHMAdABhAF8AUgBpAGMAYQBcACIALAAgADkALgA5ADMAMwAzADMAMwAzADMAMwAzADMAMwAzADMALAAgAC0AOAA0AC4AMAA4ADMAMwAzADMAMwAzADMAMwAzADMAMwA7AFwAbgBcACIAQQBtAGUAcgBpAGMAYQAvAEMAdQBpAGEAYgBhAFwAIgAsACAALQAxADUALgA1ADgAMwAzADMAMwAzADMAMwAzADMAMwAzACwAIAAtADUANgAuADAAOAAzADMAMwAzADMAMwAzADMAMwAzADMAOwBcAG4AXAAiAEEAbQBlAHIAaQBjAGEALwBEAGEAbgBtAGEAcgBrAHMAaABhAHYAbgBcACIALAAgADcANgAuADcANgA2ADYANgA2ADYANgA2ADYANgA2ADcALAAgAC0AMQA4AC4ANgA2ADYANgA2ADYANgA2ADYANgA2ADYANwA7AFwAbgBcACIAQQBtAGUAcgBpAGMAYQAvAEQAYQB3AHMAbwBuAFwAIgAsACAANgA0AC4AMAA2ADYANgA2ADYANgA2ADYANgA2ADYANwAsACAALQAxADMAOQAuADQAMQA2ADYANgA2ADYANgA2ADYANgA3ADsAXABuAFwAIgBBAG0AZQByAGkAYwBhAC8ARABhAHcAcwBvAG4AXwBDAHIAZQBlAGsAXAAiACwAIAA1ADUALgA3ADYANgA2ADYANgA2ADYANgA2ADYANgA3ACwAIAAtADEAMgAwAC4AMgAzADMAMwAzADMAMwAzADMAMwAzADMAOwBcAG4AXAAiAEEAbQBlAHIAaQBjAGEALwBEAGUAbgB2AGUAcgBcACIALAAgADMAOQAuADcAMwA5ADEANgA2ADYANgA2ADYANgA2ADcALAAgAC0AMQAwADQALgA5ADgANAAxADYANgA2ADYANgA2ADYANwA7AFwAbgBcACIAQQBtAGUAcgBpAGMAYQAvAEQAZQB0AHIAbwBpAHQAXAAiACwAIAA0ADIALgAzADMAMQAzADgAOAA4ADgAOAA4ADgAOAA5ACwAIAAtADgAMwAuADAANAA1ADgAMwAzADMAMwAzADMAMwAzADMAOwBcAG4AXAAiAEEAbQBlAHIAaQBjAGEALwBFAGQAbQBvAG4AdABvAG4AXAAiACwAIAA1ADMALgA1ADUALAAgAC0AMQAxADMALgA0ADYANgA2ADYANgA2ADYANgA2ADYANwA7AFwAbgBcACIAQQBtAGUAcgBpAGMAYQAvAEUAaQByAHUAbgBlAHAAZQBcACIALAAgAC0ANgAuADYANgA2ADYANgA2ADYANgA2ADYANgA2ADYANwAsACAALQA2ADkALgA4ADYANgA2ADYANgA2ADYANgA2ADYANgA3ADsAXABuAFwAIgBBAG0AZQByAGkAYwBhAC8ARQBsAF8AUwBhAGwAdgBhAGQAbwByAFwAIgAsACAAMQAzAC4ANwAsACAALQA4ADkALgAyADsAXABuAFwAIgBBAG0AZQByAGkAYwBhAC8ARgBvAHIAdABfAE4AZQBsAHMAbwBuAFwAIgAsACAANQA4AC4AOAAsACAALQAxADIAMgAuADcAOwBcAG4AXAAiAEEAbQBlAHIAaQBjAGEALwBGAG8AcgB0AGEAbABlAHoAYQBcACIALAAgAC0AMwAuADcAMQA2ADYANgA2ADYANgA2ADYANgA2ADYANwAsACAALQAzADgALgA1ADsAXABuAFwAIgBBAG0AZQByAGkAYwBhAC8ARwBsAGEAYwBlAF8AQgBhAHkAXAAiACwAIAA0ADYALgAyACwAIAAtADUAOQAuADkANQA7AFwAbgBcACIAQQBtAGUAcgBpAGMAYQAvAEcAbwBvAHMAZQBfAEIAYQB5AFwAIgAsACAANQAzAC4AMwAzADMAMwAzADMAMwAzADMAMwAzADMAMwAsACAALQA2ADAALgA0ADEANgA2ADYANgA2ADYANgA2ADYANgA3ADsAXABuAFwAIgBBAG0AZQByAGkAYwBhAC8ARwByAGEAbgBkAF8AVAB1AHIAawBcACIALAAgADIAMQAuADQANgA2ADYANgA2ADYANgA2ADYANgA2ADcALAAgAC0ANwAxAC4AMQAzADMAMwAzADMAMwAzADMAMwAzADMAMwA7AFwAbgBcACIAQQBtAGUAcgBpAGMAYQAvAEcAdQBhAHQAZQBtAGEAbABhAFwAIgAsACAAMQA0AC4ANgAzADMAMwAzADMAMwAzADMAMwAzADMAMwAsACAALQA5ADAALgA1ADEANgA2ADYANgA2ADYANgA2ADYANgA3ADsAXABuAFwAIgBBAG0AZQByAGkAYwBhAC8ARwB1AGEAeQBhAHEAdQBpAGwAXAAiACwAIAAtADIALgAxADYANgA2ADYANgA2ADYANgA2ADYANgA2ADcALAAgAC0ANwA5AC4AOAAzADMAMwAzADMAMwAzADMAMwAzADMAMwA7AFwAbgBcACIAQQBtAGUAcgBpAGMAYQAvAEcAdQB5AGEAbgBhAFwAIgAsACAANgAuADgALAAgAC0ANQA4AC4AMQA2ADYANgA2ADYANgA2ADYANgA2ADYANwA7AFwAbgBcACIAQQBtAGUAcgBpAGMAYQAvAEgAYQBsAGkAZgBhAHgAXAAiACwAIAA0ADQALgA2ADUALAAgAC0ANgAzAC4ANgA7AFwAbgBcACIAQQBtAGUAcgBpAGMAYQAvAEgAYQB2AGEAbgBhAFwAIgAsACAAMgAzAC4AMQAzADMAMwAzADMAMwAzADMAMwAzADMAMwAsACAALQA4ADIALgAzADYANgA2ADYANgA2ADYANgA2ADYANgA3ADsAXABuAFwAIgBBAG0AZQByAGkAYwBhAC8ASABlAHIAbQBvAHMAaQBsAGwAbwBcACIALAAgADIAOQAuADAANgA2ADYANgA2ADYANgA2ADYANgA2ADcALAAgAC0AMQAxADAALgA5ADYANgA2ADYANgA2ADYANgA2ADYANwA7AFwAbgBcACIAQQBtAGUAcgBpAGMAYQAvAEkAbgBkAGkAYQBuAGEALwBJAG4AZABpAGEAbgBhAHAAbwBsAGkAcwBcACIALAAgADMAOQAuADcANgA4ADMAMwAzADMAMwAzADMAMwAzADMALAAgAC0AOAA2AC4AMQA1ADgAMAA1ADUANQA1ADUANQA1ADUANgA7AFwAbgBcACIAQQBtAGUAcgBpAGMAYQAvAEkAbgBkAGkAYQBuAGEALwBLAG4AbwB4AFwAIgAsACAANAAxAC4AMgA5ADUAOAAzADMAMwAzADMAMwAzADMAMwAsACAALQA4ADYALgA2ADIANQA7AFwAbgBcACIAQQBtAGUAcgBpAGMAYQAvAEkAbgBkAGkAYQBuAGEALwBNAGEAcgBlAG4AZwBvAFwAIgAsACAAMwA4AC4AMwA3ADUANQA1ADUANQA1ADUANQA1ADUANgAsACAALQA4ADYALgAzADQANAA3ADIAMgAyADIAMgAyADIAMgAyADsAXABuAFwAIgBBAG0AZQByAGkAYwBhAC8ASQBuAGQAaQBhAG4AYQAvAFAAZQB0AGUAcgBzAGIAdQByAGcAXAAiACwAIAAzADgALgA0ADkAMQA5ADQANAA0ADQANAA0ADQANAA0ACwAIAAtADgANwAuADIANwA4ADYAMQAxADEAMQAxADEAMQAxADEAOwBcAG4AXAAiAEEAbQBlAHIAaQBjAGEALwBJAG4AZABpAGEAbgBhAC8AVABlAGwAbABfAEMAaQB0AHkAXAAiACwAIAAzADcALgA5ADUAMwAwADUANQA1ADUANQA1ADUANQA2ACwAIAAtADgANgAuADcANgAxADMAOAA4ADgAOAA4ADgAOAA4ADkAOwBcAG4AXAAiAEEAbQBlAHIAaQBjAGEALwBJAG4AZABpAGEAbgBhAC8AVgBlAHYAYQB5AFwAIgAsACAAMwA4AC4ANwA0ADcANwA3ADcANwA3ADcANwA3ADcAOAAsACAALQA4ADUALgAwADYANwAyADIAMgAyADIAMgAyADIAMgAyADsAXABuAFwAIgBBAG0AZQByAGkAYwBhAC8ASQBuAGQAaQBhAG4AYQAvAFYAaQBuAGMAZQBuAG4AZQBzAFwAIgAsACAAMwA4AC4ANgA3ADcAMgAyADIAMgAyADIAMgAyADIAMgAsACAALQA4ADcALgA1ADIAOAA2ADEAMQAxADEAMQAxADEAMQAxADsAXABuAFwAIgBBAG0AZQByAGkAYwBhAC8ASQBuAGQAaQBhAG4AYQAvAFcAaQBuAGEAbQBhAGMAXAAiACwAIAA0ADEALgAwADUAMQAzADgAOAA4ADgAOAA4ADgAOAA5ACwAIAAtADgANgAuADYAMAAzADAANQA1ADUANQA1ADUANQA1ADYAOwBcAG4AXAAiAEEAbQBlAHIAaQBjAGEALwBJAG4AdQB2AGkAawBcACIALAAgADYAOAAuADMANAA5ADcAMgAyADIAMgAyADIAMgAyADIALAAgAC0AMQAzADMALgA3ADEANgA2ADYANgA2ADYANgA2ADYANwA7AFwAbgBcACIAQQBtAGUAcgBpAGMAYQAvAEkAcQBhAGwAdQBpAHQAXAAiACwAIAA2ADMALgA3ADMAMwAzADMAMwAzADMAMwAzADMAMwAzACwAIAAtADYAOAAuADQANgA2ADYANgA2ADYANgA2ADYANgA2ADcAOwBcAG4AXAAiAEEAbQBlAHIAaQBjAGEALwBKAGEAbQBhAGkAYwBhAFwAIgAsACAAMQA3AC4AOQA2ADgAMAA1ADUANQA1ADUANQA1ADUANgAsACAALQA3ADYALgA3ADkAMwAzADMAMwAzADMAMwAzADMAMwAzADsAXABuAFwAIgBBAG0AZQByAGkAYwBhAC8ASgB1AG4AZQBhAHUAXAAiACwAIAA1ADgALgAzADAAMQA5ADQANAA0ADQANAA0ADQANAA0ACwAIAAtADEAMwA0AC4ANAAxADkANwAyADIAMgAyADIAMgAyADIAOwBcAG4AXAAiAEEAbQBlAHIAaQBjAGEALwBLAGUAbgB0AHUAYwBrAHkALwBMAG8AdQBpAHMAdgBpAGwAbABlAFwAIgAsACAAMwA4AC4AMgA1ADQAMQA2ADYANgA2ADYANgA2ADYANwAsACAALQA4ADUALgA3ADUAOQA0ADQANAA0ADQANAA0ADQANAA0ADsAXABuAFwAIgBBAG0AZQByAGkAYwBhAC8ASwBlAG4AdAB1AGMAawB5AC8ATQBvAG4AdABpAGMAZQBsAGwAbwBcACIALAAgADMANgAuADgAMgA5ADcAMgAyADIAMgAyADIAMgAyADIALAAgAC0AOAA0AC4AOAA0ADkAMQA2ADYANgA2ADYANgA2ADYANwA7AFwAbgBcACIAQQBtAGUAcgBpAGMAYQAvAEwAYQBfAFAAYQB6AFwAIgAsACAALQAxADYALgA1ACwAIAAtADYAOAAuADEANQA7AFwAbgBcACIAQQBtAGUAcgBpAGMAYQAvAEwAaQBtAGEAXAAiACwAIAAtADEAMgAuADAANQAsACAALQA3ADcALgAwADUAOwBcAG4AXAAiAEEAbQBlAHIAaQBjAGEALwBMAG8AcwBfAEEAbgBnAGUAbABlAHMAXAAiACwAIAAzADQALgAwADUAMgAyADIAMgAyADIAMgAyADIAMgAyACwAIAAtADEAMQA4AC4AMgA0ADIANwA3ADcANwA3ADcANwA3ADgAOwBcAG4AXAAiAEEAbQBlAHIAaQBjAGEALwBNAGEAYwBlAGkAbwBcACIALAAgAC0AOQAuADYANgA2ADYANgA2ADYANgA2ADYANgA2ADYANwAsACAALQAzADUALgA3ADEANgA2ADYANgA2ADYANgA2ADYANgA3ADsAXABuAFwAIgBBAG0AZQByAGkAYwBhAC8ATQBhAG4AYQBnAHUAYQBcACIALAAgADEAMgAuADEANQAsACAALQA4ADYALgAyADgAMwAzADMAMwAzADMAMwAzADMAMwAzADsAXABuAFwAIgBBAG0AZQByAGkAYwBhAC8ATQBhAG4AYQB1AHMAXAAiACwAIAAtADMALgAxADMAMwAzADMAMwAzADMAMwAzADMAMwAzADMALAAgAC0ANgAwAC4AMAAxADYANgA2ADYANgA2ADYANgA2ADYANwA7AFwAbgBcACIAQQBtAGUAcgBpAGMAYQAvAE0AYQByAHQAaQBuAGkAcQB1AGUAXAAiACwAIAAxADQALgA2ACwAIAAtADYAMQAuADAAOAAzADMAMwAzADMAMwAzADMAMwAzADMAOwBcAG4AXAAiAEEAbQBlAHIAaQBjAGEALwBNAGEAdABhAG0AbwByAG8AcwBcACIALAAgADIANQAuADgAMwAzADMAMwAzADMAMwAzADMAMwAzADMALAAgAC0AOQA3AC4ANQA7AFwAbgBcACIAQQBtAGUAcgBpAGMAYQAvAE0AYQB6AGEAdABsAGEAbgBcACIALAAgADIAMwAuADIAMQA2ADYANgA2ADYANgA2ADYANgA2ADcALAAgAC0AMQAwADYALgA0ADEANgA2ADYANgA2ADYANgA2ADYANwA7AFwAbgBcACIAQQBtAGUAcgBpAGMAYQAvAE0AZQBuAG8AbQBpAG4AZQBlAFwAIgAsACAANAA1AC4AMQAwADcANwA3ADcANwA3ADcANwA3ADcAOAAsACAALQA4ADcALgA2ADEANAAxADYANgA2ADYANgA2ADYANgA3ADsAXABuAFwAIgBBAG0AZQByAGkAYwBhAC8ATQBlAHIAaQBkAGEAXAAiACwAIAAyADAALgA5ADYANgA2ADYANgA2ADYANgA2ADYANgA3ACwAIAAtADgAOQAuADYAMQA2ADYANgA2ADYANgA2ADYANgA2ADcAOwBcAG4AXAAiAEEAbQBlAHIAaQBjAGEALwBNAGUAdABsAGEAawBhAHQAbABhAFwAIgAsACAANQA1AC4AMQAyADYAOQA0ADQANAA0ADQANAA0ADQANAAsACAALQAxADMAMQAuADUANwA2ADMAOAA4ADgAOAA4ADgAOAA5ADsAXABuAFwAIgBBAG0AZQByAGkAYwBhAC8ATQBlAHgAaQBjAG8AXwBDAGkAdAB5AFwAIgAsACAAMQA5AC4ANAAsACAALQA5ADkALgAxADUAOwBcAG4AXAAiAEEAbQBlAHIAaQBjAGEALwBNAGkAcQB1AGUAbABvAG4AXAAiACwAIAA0ADcALgAwADUALAAgAC0ANQA2AC4AMwAzADMAMwAzADMAMwAzADMAMwAzADMAMwA7AFwAbgBcACIAQQBtAGUAcgBpAGMAYQAvAE0AbwBuAGMAdABvAG4AXAAiACwAIAA0ADYALgAxACwAIAAtADYANAAuADcAOAAzADMAMwAzADMAMwAzADMAMwAzADMAOwBcAG4AXAAiAEEAbQBlAHIAaQBjAGEALwBNAG8AbgB0AGUAcgByAGUAeQBcACIALAAgADIANQAuADYANgA2ADYANgA2ADYANgA2ADYANgA2ADcALAAgAC0AMQAwADAALgAzADEANgA2ADYANgA2ADYANgA2ADYANwA7AFwAbgBcACIAQQBtAGUAcgBpAGMAYQAvAE0AbwBuAHQAZQB2AGkAZABlAG8AXAAiACwAIAAtADMANAAuADkAMAA5ADEANgA2ADYANgA2ADYANgA2ADcALAAgAC0ANQA2AC4AMgAxADIANQA7AFwAbgBcACIAQQBtAGUAcgBpAGMAYQAvAE4AZQB3AF8AWQBvAHIAawBcACIALAAgADQAMAAuADcAMQA0ADEANgA2ADYANgA2ADYANgA2ADcALAAgAC0ANwA0AC4AMAAwADYAMwA4ADgAOAA4ADgAOAA4ADgAOQA7AFwAbgBcACIAQQBtAGUAcgBpAGMAYQAvAE4AbwBtAGUAXAAiACwAIAA2ADQALgA1ADAAMQAxADEAMQAxADEAMQAxADEAMQAxACwAIAAtADEANgA1AC4ANAAwADYAMwA4ADgAOAA4ADgAOAA4ADkAOwBcAG4AXAAiAEEAbQBlAHIAaQBjAGEALwBOAG8AcgBvAG4AaABhAFwAIgAsACAALQAzAC4AOAA1ACwAIAAtADMAMgAuADQAMQA2ADYANgA2ADYANgA2ADYANgA2ADcAOwBcAG4AXAAiAEEAbQBlAHIAaQBjAGEALwBOAG8AcgB0AGgAXwBEAGEAawBvAHQAYQAvAEIAZQB1AGwAYQBoAFwAIgAsACAANAA3AC4AMgA2ADQAMQA2ADYANgA2ADYANgA2ADYANwAsACAALQAxADAAMQAuADcANwA3ADcANwA3ADcANwA3ADcANwA4ADsAXABuAFwAIgBBAG0AZQByAGkAYwBhAC8ATgBvAHIAdABoAF8ARABhAGsAbwB0AGEALwBDAGUAbgB0AGUAcgBcACIALAAgADQANwAuADEAMQA2ADMAOAA4ADgAOAA4ADgAOAA4ADkALAAgAC0AMQAwADEALgAyADkAOQAxADYANgA2ADYANgA2ADYANwA7AFwAbgBcACIAQQBtAGUAcgBpAGMAYQAvAE4AbwByAHQAaABfAEQAYQBrAG8AdABhAC8ATgBlAHcAXwBTAGEAbABlAG0AXAAiACwAIAA0ADYALgA4ADQANQAsACAALQAxADAAMQAuADQAMQAwADgAMwAzADMAMwAzADMAMwAzADsAXABuAFwAIgBBAG0AZQByAGkAYwBhAC8ATgB1AHUAawBcACIALAAgADYANAAuADEAOAAzADMAMwAzADMAMwAzADMAMwAzADMALAAgAC0ANQAxAC4ANwAzADMAMwAzADMAMwAzADMAMwAzADMAMwA7AFwAbgBcACIAQQBtAGUAcgBpAGMAYQAvAE8AagBpAG4AYQBnAGEAXAAiACwAIAAyADkALgA1ADYANgA2ADYANgA2ADYANgA2ADYANgA3ACwAIAAtADEAMAA0AC4ANAAxADYANgA2ADYANgA2ADYANgA2ADcAOwBcAG4AXAAiAEEAbQBlAHIAaQBjAGEALwBQAGEAbgBhAG0AYQBcACIALAAgADgALgA5ADYANgA2ADYANgA2ADYANgA2ADYANgA2ADcALAAgAC0ANwA5AC4ANQAzADMAMwAzADMAMwAzADMAMwAzADMAMwA7AFwAbgBcACIAQQBtAGUAcgBpAGMAYQAvAFAAYQByAGEAbQBhAHIAaQBiAG8AXAAiACwAIAA1AC4AOAAzADMAMwAzADMAMwAzADMAMwAzADMAMwAzACwAIAAtADUANQAuADEANgA2ADYANgA2ADYANgA2ADYANgA2ADcAOwBcAG4AXAAiAEEAbQBlAHIAaQBjAGEALwBQAGgAbwBlAG4AaQB4AFwAIgAsACAAMwAzAC4ANAA0ADgAMwAzADMAMwAzADMAMwAzADMAMwAsACAALQAxADEAMgAuADAANwAzADMAMwAzADMAMwAzADMAMwAzADsAXABuAFwAIgBBAG0AZQByAGkAYwBhAC8AUABvAHIAdAAtAGEAdQAtAFAAcgBpAG4AYwBlAFwAIgAsACAAMQA4AC4ANQAzADMAMwAzADMAMwAzADMAMwAzADMAMwAsACAALQA3ADIALgAzADMAMwAzADMAMwAzADMAMwAzADMAMwAzADsAXABuAFwAIgBBAG0AZQByAGkAYwBhAC8AUABvAHIAdABvAF8AVgBlAGwAaABvAFwAIgAsACAALQA4AC4ANwA2ADYANgA2ADYANgA2ADYANgA2ADYANgA3ACwAIAAtADYAMwAuADkAOwBcAG4AXAAiAEEAbQBlAHIAaQBjAGEALwBQAHUAZQByAHQAbwBfAFIAaQBjAG8AXAAiACwAIAAxADgALgA0ADYAOAAzADMAMwAzADMAMwAzADMAMwAzACwAIAAtADYANgAuADEAMAA2ADEAMQAxADEAMQAxADEAMQAxADEAOwBcAG4AXAAiAEEAbQBlAHIAaQBjAGEALwBQAHUAbgB0AGEAXwBBAHIAZQBuAGEAcwBcACIALAAgAC0ANQAzAC4AMQA1ACwAIAAtADcAMAAuADkAMQA2ADYANgA2ADYANgA2ADYANgA2ADcAOwBcAG4AXAAiAEEAbQBlAHIAaQBjAGEALwBSAGEAbgBrAGkAbgBfAEkAbgBsAGUAdABcACIALAAgADYAMgAuADgAMQA2ADYANgA2ADYANgA2ADYANgA2ADcALAAgAC0AOQAyAC4AMAA4ADMAMAA1ADUANQA1ADUANQA1ADUANQA7AFwAbgBcACIAQQBtAGUAcgBpAGMAYQAvAFIAZQBjAGkAZgBlAFwAIgAsACAALQA4AC4AMAA1ACwAIAAtADMANAAuADkAOwBcAG4AXAAiAEEAbQBlAHIAaQBjAGEALwBSAGUAZwBpAG4AYQBcACIALAAgADUAMAAuADQALAAgAC0AMQAwADQALgA2ADUAOwBcAG4AXAAiAEEAbQBlAHIAaQBjAGEALwBSAGUAcwBvAGwAdQB0AGUAXAAiACwAIAA3ADQALgA2ADkANQA1ADUANQA1ADUANQA1ADUANQA2ACwAIAAtADkANAAuADgAMgA5ADEANgA2ADYANgA2ADYANgA2ADcAOwBcAG4AXAAiAEEAbQBlAHIAaQBjAGEALwBSAGkAbwBfAEIAcgBhAG4AYwBvAFwAIgAsACAALQA5AC4AOQA2ADYANgA2ADYANgA2ADYANgA2ADYANgA3ACwAIAAtADYANwAuADgAOwBcAG4AXAAiAEEAbQBlAHIAaQBjAGEALwBTAGEAbgB0AGEAcgBlAG0AXAAiACwAIAAtADIALgA0ADMAMwAzADMAMwAzADMAMwAzADMAMwAzADMALAAgAC0ANQA0AC4AOAA2ADYANgA2ADYANgA2ADYANgA2ADYANwA7AFwAbgBcACIAQQBtAGUAcgBpAGMAYQAvAFMAYQBuAHQAaQBhAGcAbwBcACIALAAgAC0AMwAzAC4ANAA1ACwAIAAtADcAMAAuADYANgA2ADYANgA2ADYANgA2ADYANgA2ADcAOwBcAG4AXAAiAEEAbQBlAHIAaQBjAGEALwBTAGEAbgB0AG8AXwBEAG8AbQBpAG4AZwBvAFwAIgAsACAAMQA4AC4ANAA2ADYANgA2ADYANgA2ADYANgA2ADYANwAsACAALQA2ADkALgA5ADsAXABuAFwAIgBBAG0AZQByAGkAYwBhAC8AUwBhAG8AXwBQAGEAdQBsAG8AXAAiACwAIAAtADIAMwAuADUAMwAzADMAMwAzADMAMwAzADMAMwAzADMALAAgAC0ANAA2AC4ANgAxADYANgA2ADYANgA2ADYANgA2ADYANwA7AFwAbgBcACIAQQBtAGUAcgBpAGMAYQAvAFMAYwBvAHIAZQBzAGIAeQBzAHUAbgBkAFwAIgAsACAANwAwAC4ANAA4ADMAMwAzADMAMwAzADMAMwAzADMAMwAsACAALQAyADEALgA5ADYANgA2ADYANgA2ADYANgA2ADYANgA3ADsAXABuAFwAIgBBAG0AZQByAGkAYwBhAC8AUwBpAHQAawBhAFwAIgAsACAANQA3AC4AMQA3ADYAMwA4ADgAOAA4ADgAOAA4ADgAOQAsACAALQAxADMANQAuADMAMAAxADkANAA0ADQANAA0ADQANAA0ADsAXABuAFwAIgBBAG0AZQByAGkAYwBhAC8AUwB0AF8ASgBvAGgAbgBzAFwAIgAsACAANAA3AC4ANQA2ADYANgA2ADYANgA2ADYANgA2ADYANwAsACAALQA1ADIALgA3ADEANgA2ADYANgA2ADYANgA2ADYANgA3ADsAXABuAFwAIgBBAG0AZQByAGkAYwBhAC8AUwB3AGkAZgB0AF8AQwB1AHIAcgBlAG4AdABcACIALAAgADUAMAAuADIAOAAzADMAMwAzADMAMwAzADMAMwAzADMALAAgAC0AMQAwADcALgA4ADMAMwAzADMAMwAzADMAMwAzADMAMwA7AFwAbgBcACIAQQBtAGUAcgBpAGMAYQAvAFQAZQBnAHUAYwBpAGcAYQBsAHAAYQBcACIALAAgADEANAAuADEALAAgAC0AOAA3AC4AMgAxADYANgA2ADYANgA2ADYANgA2ADYANwA7AFwAbgBcACIAQQBtAGUAcgBpAGMAYQAvAFQAaAB1AGwAZQBcACIALAAgADcANgAuADUANgA2ADYANgA2ADYANgA2ADYANgA2ADcALAAgAC0ANgA4AC4ANwA4ADMAMwAzADMAMwAzADMAMwAzADMAMwA7AFwAbgBcACIAQQBtAGUAcgBpAGMAYQAvAFQAaQBqAHUAYQBuAGEAXAAiACwAIAAzADIALgA1ADMAMwAzADMAMwAzADMAMwAzADMAMwAzACwAIAAtADEAMQA3AC4AMAAxADYANgA2ADYANgA2ADYANgA2ADcAOwBcAG4AXAAiAEEAbQBlAHIAaQBjAGEALwBUAG8AcgBvAG4AdABvAFwAIgAsACAANAAzAC4ANgA1ACwAIAAtADcAOQAuADMAOAAzADMAMwAzADMAMwAzADMAMwAzADMAOwBcAG4AXAAiAEEAbQBlAHIAaQBjAGEALwBWAGEAbgBjAG8AdQB2AGUAcgBcACIALAAgADQAOQAuADIANgA2ADYANgA2ADYANgA2ADYANgA2ADcALAAgAC0AMQAyADMALgAxADEANgA2ADYANgA2ADYANgA2ADYANwA7AFwAbgBcACIAQQBtAGUAcgBpAGMAYQAvAFcAaABpAHQAZQBoAG8AcgBzAGUAXAAiACwAIAA2ADAALgA3ADEANgA2ADYANgA2ADYANgA2ADYANgA3ACwAIAAtADEAMwA1AC4AMAA1ADsAXABuAFwAIgBBAG0AZQByAGkAYwBhAC8AVwBpAG4AbgBpAHAAZQBnAFwAIgAsACAANAA5AC4AOAA4ADMAMwAzADMAMwAzADMAMwAzADMAMwAsACAALQA5ADcALgAxADUAOwBcAG4AXAAiAEEAbQBlAHIAaQBjAGEALwBZAGEAawB1AHQAYQB0AFwAIgAsACAANQA5AC4ANQA0ADYAOQA0ADQANAA0ADQANAA0ADQANAAsACAALQAxADMAOQAuADcAMgA3ADIAMgAyADIAMgAyADIAMgAyADsAXABuAFwAIgBBAG4AdABhAHIAYwB0AGkAYwBhAC8AQwBhAHMAZQB5AFwAIgAsACAALQA2ADYALgAyADgAMwAzADMAMwAzADMAMwAzADMAMwAzACwAIAAxADEAMAAuADUAMQA2ADYANgA2ADYANgA2ADYANgA3ADsAXABuAFwAIgBBAG4AdABhAHIAYwB0AGkAYwBhAC8ARABhAHYAaQBzAFwAIgAsACAALQA2ADgALgA1ADgAMwAzADMAMwAzADMAMwAzADMAMwAzACwAIAA3ADcALgA5ADYANgA2ADYANgA2ADYANgA2ADYANgA3ADsAXABuAFwAIgBBAG4AdABhAHIAYwB0AGkAYwBhAC8ATQBhAGMAcQB1AGEAcgBpAGUAXAAiACwAIAAtADUANAAuADUALAAgADEANQA4AC4AOQA1ADsAXABuAFwAIgBBAG4AdABhAHIAYwB0AGkAYwBhAC8ATQBhAHcAcwBvAG4AXAAiACwAIAAtADYANwAuADYALAAgADYAMgAuADgAOAAzADMAMwAzADMAMwAzADMAMwAzADMAOwBcAG4AXAAiAEEAbgB0AGEAcgBjAHQAaQBjAGEALwBQAGEAbABtAGUAcgBcACIALAAgAC0ANgA0AC4AOAAsACAALQA2ADQALgAxADsAXABuAFwAIgBBAG4AdABhAHIAYwB0AGkAYwBhAC8AUgBvAHQAaABlAHIAYQBcACIALAAgAC0ANgA3AC4ANQA2ADYANgA2ADYANgA2ADYANgA2ADYANwAsACAALQA2ADgALgAxADMAMwAzADMAMwAzADMAMwAzADMAMwAzADsAXABuAFwAIgBBAG4AdABhAHIAYwB0AGkAYwBhAC8AVAByAG8AbABsAFwAIgAsACAALQA3ADIALgAwADEAMQAzADgAOAA4ADgAOAA4ADgAOAA5ACwAIAAyAC4ANQAzADUAOwBcAG4AXAAiAEEAbgB0AGEAcgBjAHQAaQBjAGEALwBWAG8AcwB0AG8AawBcACIALAAgAC0ANwA4AC4ANAAsACAAMQAwADYALgA5AFwAbgB9ADsAXABuAFwAbgBfAFQASQBNAEUAWgBPAE4ARQBfAEMATwBPAFIARABTAF8ARABBAFQAQQBfADIAIAA9ACAAewBcAG4AXAAiAEEAcwBpAGEALwBBAGwAbQBhAHQAeQBcACIALAAgADQAMwAuADIANQAsACAANwA2AC4AOQA1ADsAXABuAFwAIgBBAHMAaQBhAC8AQQBtAG0AYQBuAFwAIgAsACAAMwAxAC4AOQA1ACwAIAAzADUALgA5ADMAMwAzADMAMwAzADMAMwAzADMAMwAzADsAXABuAFwAIgBBAHMAaQBhAC8AQQBuAGEAZAB5AHIAXAAiACwAIAA2ADQALgA3ADUALAAgADEANwA3AC4ANAA4ADMAMwAzADMAMwAzADMAMwAzADMAOwBcAG4AXAAiAEEAcwBpAGEALwBBAHEAdABhAHUAXAAiACwAIAA0ADQALgA1ADEANgA2ADYANgA2ADYANgA2ADYANgA3ACwAIAA1ADAALgAyADYANgA2ADYANgA2ADYANgA2ADYANgA3ADsAXABuAFwAIgBBAHMAaQBhAC8AQQBxAHQAbwBiAGUAXAAiACwAIAA1ADAALgAyADgAMwAzADMAMwAzADMAMwAzADMAMwAzACwAIAA1ADcALgAxADYANgA2ADYANgA2ADYANgA2ADYANgA3ADsAXABuAFwAIgBBAHMAaQBhAC8AQQBzAGgAZwBhAGIAYQB0AFwAIgAsACAAMwA3AC4AOQA1ACwAIAA1ADgALgAzADgAMwAzADMAMwAzADMAMwAzADMAMwAzADsAXABuAFwAIgBBAHMAaQBhAC8AQQB0AHkAcgBhAHUAXAAiACwAIAA0ADcALgAxADEANgA2ADYANgA2ADYANgA2ADYANgA3ACwAIAA1ADEALgA5ADMAMwAzADMAMwAzADMAMwAzADMAMwAzADsAXABuAFwAIgBBAHMAaQBhAC8AQgBhAGcAaABkAGEAZABcACIALAAgADMAMwAuADMANQAsACAANAA0AC4ANAAxADYANgA2ADYANgA2ADYANgA2ADYANwA7AFwAbgBcACIAQQBzAGkAYQAvAEIAYQBrAHUAXAAiACwAIAA0ADAALgAzADgAMwAzADMAMwAzADMAMwAzADMAMwAzACwAIAA0ADkALgA4ADUAOwBcAG4AXAAiAEEAcwBpAGEALwBCAGEAbgBnAGsAbwBrAFwAIgAsACAAMQAzAC4ANwA1ACwAIAAxADAAMAAuADUAMQA2ADYANgA2ADYANgA2ADYANgA3ADsAXABuAFwAIgBBAHMAaQBhAC8AQgBhAHIAbgBhAHUAbABcACIALAAgADUAMwAuADMANgA2ADYANgA2ADYANgA2ADYANgA2ADcALAAgADgAMwAuADcANQA7AFwAbgBcACIAQQBzAGkAYQAvAEIAZQBpAHIAdQB0AFwAIgAsACAAMwAzAC4AOAA4ADMAMwAzADMAMwAzADMAMwAzADMAMwAsACAAMwA1AC4ANQA7AFwAbgBcACIAQQBzAGkAYQAvAEIAaQBzAGgAawBlAGsAXAAiACwAIAA0ADIALgA5ACwAIAA3ADQALgA2ADsAXABuAFwAIgBBAHMAaQBhAC8AQwBoAGkAdABhAFwAIgAsACAANQAyAC4AMAA1ACwAIAAxADEAMwAuADQANgA2ADYANgA2ADYANgA2ADYANgA3ADsAXABuAFwAIgBBAHMAaQBhAC8AQwBoAG8AaQBiAGEAbABzAGEAbgBcACIALAAgADQAOAAuADAANgA2ADYANgA2ADYANgA2ADYANgA2ADcALAAgADEAMQA0AC4ANQA7AFwAbgBcACIAQQBzAGkAYQAvAEMAbwBsAG8AbQBiAG8AXAAiACwAIAA2AC4AOQAzADMAMwAzADMAMwAzADMAMwAzADMAMwAzACwAIAA3ADkALgA4ADUAOwBcAG4AXAAiAEEAcwBpAGEALwBEAGEAbQBhAHMAYwB1AHMAXAAiACwAIAAzADMALgA1ACwAIAAzADYALgAzADsAXABuAFwAIgBBAHMAaQBhAC8ARABoAGEAawBhAFwAIgAsACAAMgAzAC4ANwAxADYANgA2ADYANgA2ADYANgA2ADYANwAsACAAOQAwAC4ANAAxADYANgA2ADYANgA2ADYANgA2ADYANwA7AFwAbgBcACIAQQBzAGkAYQAvAEQAaQBsAGkAXAAiACwAIAAtADgALgA1ADUALAAgADEAMgA1AC4ANQA4ADMAMwAzADMAMwAzADMAMwAzADMAOwBcAG4AXAAiAEEAcwBpAGEALwBEAHUAYgBhAGkAXAAiACwAIAAyADUALgAzACwAIAA1ADUALgAzADsAXABuAFwAIgBBAHMAaQBhAC8ARAB1AHMAaABhAG4AYgBlAFwAIgAsACAAMwA4AC4ANQA4ADMAMwAzADMAMwAzADMAMwAzADMAMwAsACAANgA4AC4AOAA7AFwAbgBcACIAQQBzAGkAYQAvAEYAYQBtAGEAZwB1AHMAdABhAFwAIgAsACAAMwA1AC4AMQAxADYANgA2ADYANgA2ADYANgA2ADYANwAsACAAMwAzAC4AOQA1ADsAXABuAFwAIgBBAHMAaQBhAC8ARwBhAHoAYQBcACIALAAgADMAMQAuADUALAAgADMANAAuADQANgA2ADYANgA2ADYANgA2ADYANgA2ADcAOwBcAG4AXAAiAEEAcwBpAGEALwBIAGUAYgByAG8AbgBcACIALAAgADMAMQAuADUAMwAzADMAMwAzADMAMwAzADMAMwAzADMALAAgADMANQAuADAAOQA1ADsAXABuAFwAIgBBAHMAaQBhAC8ASABvAF8AQwBoAGkAXwBNAGkAbgBoAFwAIgAsACAAMQAwAC4ANwA1ACwAIAAxADAANgAuADYANgA2ADYANgA2ADYANgA2ADYANgA3ADsAXABuAFwAIgBBAHMAaQBhAC8ASABvAG4AZwBfAEsAbwBuAGcAXAAiACwAIAAyADIALgAyADgAMwAzADMAMwAzADMAMwAzADMAMwAzACwAIAAxADEANAAuADEANQA7AFwAbgBcACIAQQBzAGkAYQAvAEgAbwB2AGQAXAAiACwAIAA0ADgALgAwADEANgA2ADYANgA2ADYANgA2ADYANgA3ACwAIAA5ADEALgA2ADUAOwBcAG4AXAAiAEEAcwBpAGEALwBJAHIAawB1AHQAcwBrAFwAIgAsACAANQAyAC4AMgA2ADYANgA2ADYANgA2ADYANgA2ADYANwAsACAAMQAwADQALgAzADMAMwAzADMAMwAzADMAMwAzADMAMwA7AFwAbgBcACIAQQBzAGkAYQAvAEoAYQBrAGEAcgB0AGEAXAAiACwAIAAtADYALgAxADYANgA2ADYANgA2ADYANgA2ADYANgA2ADcALAAgADEAMAA2AC4AOAA7AFwAbgBcACIAQQBzAGkAYQAvAEoAYQB5AGEAcAB1AHIAYQBcACIALAAgAC0AMgAuADUAMwAzADMAMwAzADMAMwAzADMAMwAzADMAMwAsACAAMQA0ADAALgA3ADsAXABuAFwAIgBBAHMAaQBhAC8ASgBlAHIAdQBzAGEAbABlAG0AXAAiACwAIAAzADEALgA3ADgAMAA1ADUANQA1ADUANQA1ADUANQA2ACwAIAAzADUALgAyADIAMwA4ADgAOAA4ADgAOAA4ADgAOAA5ADsAXABuAFwAIgBBAHMAaQBhAC8ASwBhAGIAdQBsAFwAIgAsACAAMwA0AC4ANQAxADYANgA2ADYANgA2ADYANgA2ADYANwAsACAANgA5AC4AMgA7AFwAbgBcACIAQQBzAGkAYQAvAEsAYQBtAGMAaABhAHQAawBhAFwAIgAsACAANQAzAC4AMAAxADYANgA2ADYANgA2ADYANgA2ADYANwAsACAAMQA1ADgALgA2ADUAOwBcAG4AXAAiAEEAcwBpAGEALwBLAGEAcgBhAGMAaABpAFwAIgAsACAAMgA0AC4AOAA2ADYANgA2ADYANgA2ADYANgA2ADYANwAsACAANgA3AC4AMAA1ADsAXABuAFwAIgBBAHMAaQBhAC8ASwBhAHQAaABtAGEAbgBkAHUAXAAiACwAIAAyADcALgA3ADEANgA2ADYANgA2ADYANgA2ADYANgA3ACwAIAA4ADUALgAzADEANgA2ADYANgA2ADYANgA2ADYANgA3ADsAXABuAFwAIgBBAHMAaQBhAC8ASwBoAGEAbgBkAHkAZwBhAFwAIgAsACAANgAyAC4ANgA1ADYAMwA4ADgAOAA4ADgAOAA4ADgAOQAsACAAMQAzADUALgA1ADUAMwA4ADgAOAA4ADgAOAA4ADgAOQA7AFwAbgBcACIAQQBzAGkAYQAvAEsAbwBsAGsAYQB0AGEAXAAiACwAIAAyADIALgA1ADMAMwAzADMAMwAzADMAMwAzADMAMwAzACwAIAA4ADgALgAzADYANgA2ADYANgA2ADYANgA2ADYANgA3ADsAXABuAFwAIgBBAHMAaQBhAC8ASwByAGEAcwBuAG8AeQBhAHIAcwBrAFwAIgAsACAANQA2AC4AMAAxADYANgA2ADYANgA2ADYANgA2ADYANwAsACAAOQAyAC4AOAAzADMAMwAzADMAMwAzADMAMwAzADMAMwA7AFwAbgBcACIAQQBzAGkAYQAvAEsAdQBjAGgAaQBuAGcAXAAiACwAIAAxAC4ANQA1ACwAIAAxADEAMAAuADMAMwAzADMAMwAzADMAMwAzADMAMwAzADsAXABuAFwAIgBBAHMAaQBhAC8ATQBhAGMAYQB1AFwAIgAsACAAMgAyAC4AMQA5ADcAMgAyADIAMgAyADIAMgAyADIAMgAsACAAMQAxADMALgA1ADQAMQA2ADYANgA2ADYANgA2ADYANwA7AFwAbgBcACIAQQBzAGkAYQAvAE0AYQBnAGEAZABhAG4AXAAiACwAIAA1ADkALgA1ADYANgA2ADYANgA2ADYANgA2ADYANgA3ACwAIAAxADUAMAAuADgAOwBcAG4AXAAiAEEAcwBpAGEALwBNAGEAawBhAHMAcwBhAHIAXAAiACwAIAAtADUALgAxADEANgA2ADYANgA2ADYANgA2ADYANgA2ADcALAAgADEAMQA5AC4ANAA7AFwAbgBcACIAQQBzAGkAYQAvAE0AYQBuAGkAbABhAFwAIgAsACAAMQA0AC4ANQA4ADMAMwAzADMAMwAzADMAMwAzADMAMwAsACAAMQAyADEAOwBcAG4AXAAiAEEAcwBpAGEALwBOAGkAYwBvAHMAaQBhAFwAIgAsACAAMwA1AC4AMQA2ADYANgA2ADYANgA2ADYANgA2ADYANwAsACAAMwAzAC4AMwA2ADYANgA2ADYANgA2ADYANgA2ADYANwA7AFwAbgBcACIAQQBzAGkAYQAvAE4AbwB2AG8AawB1AHoAbgBlAHQAcwBrAFwAIgAsACAANQAzAC4ANwA1ACwAIAA4ADcALgAxADEANgA2ADYANgA2ADYANgA2ADYANgA3ADsAXABuAFwAIgBBAHMAaQBhAC8ATgBvAHYAbwBzAGkAYgBpAHIAcwBrAFwAIgAsACAANQA1AC4AMAAzADMAMwAzADMAMwAzADMAMwAzADMAMwAsACAAOAAyAC4AOQAxADYANgA2ADYANgA2ADYANgA2ADYANwA7AFwAbgBcACIAQQBzAGkAYQAvAE8AbQBzAGsAXAAiACwAIAA1ADUALAAgADcAMwAuADQAOwBcAG4AXAAiAEEAcwBpAGEALwBPAHIAYQBsAFwAIgAsACAANQAxAC4AMgAxADYANgA2ADYANgA2ADYANgA2ADYANwAsACAANQAxAC4AMwA1ADsAXABuAFwAIgBBAHMAaQBhAC8AUABvAG4AdABpAGEAbgBhAGsAXAAiACwAIAAtADAALgAwADMAMwAzADMAMwAzADMAMwAzADMAMwAzADMAMwAzACwAIAAxADAAOQAuADMAMwAzADMAMwAzADMAMwAzADMAMwAzADsAXABuAFwAIgBBAHMAaQBhAC8AUAB5AG8AbgBnAHkAYQBuAGcAXAAiACwAIAAzADkALgAwADEANgA2ADYANgA2ADYANgA2ADYANgA3ACwAIAAxADIANQAuADcANQA7AFwAbgBcACIAQQBzAGkAYQAvAFEAYQB0AGEAcgBcACIALAAgADIANQAuADIAOAAzADMAMwAzADMAMwAzADMAMwAzADMALAAgADUAMQAuADUAMwAzADMAMwAzADMAMwAzADMAMwAzADMAOwBcAG4AXAAiAEEAcwBpAGEALwBRAG8AcwB0AGEAbgBhAHkAXAAiACwAIAA1ADMALgAyACwAIAA2ADMALgA2ADEANgA2ADYANgA2ADYANgA2ADYANgA3ADsAXABuAFwAIgBBAHMAaQBhAC8AUQB5AHoAeQBsAG8AcgBkAGEAXAAiACwAIAA0ADQALgA4ACwAIAA2ADUALgA0ADYANgA2ADYANgA2ADYANgA2ADYANgA3ADsAXABuAFwAIgBBAHMAaQBhAC8AUgBpAHkAYQBkAGgAXAAiACwAIAAyADQALgA2ADMAMwAzADMAMwAzADMAMwAzADMAMwAzACwAIAA0ADYALgA3ADEANgA2ADYANgA2ADYANgA2ADYANgA3ADsAXABuAFwAIgBBAHMAaQBhAC8AUwBhAGsAaABhAGwAaQBuAFwAIgAsACAANAA2AC4AOQA2ADYANgA2ADYANgA2ADYANgA2ADYANwAsACAAMQA0ADIALgA3ADsAXABuAFwAIgBBAHMAaQBhAC8AUwBhAG0AYQByAGsAYQBuAGQAXAAiACwAIAAzADkALgA2ADYANgA2ADYANgA2ADYANgA2ADYANgA3ACwAIAA2ADYALgA4ADsAXABuAFwAIgBBAHMAaQBhAC8AUwBlAG8AdQBsAFwAIgAsACAAMwA3AC4ANQA1ACwAIAAxADIANgAuADkANgA2ADYANgA2ADYANgA2ADYANgA3ADsAXABuAFwAIgBBAHMAaQBhAC8AUwBoAGEAbgBnAGgAYQBpAFwAIgAsACAAMwAxAC4AMgAzADMAMwAzADMAMwAzADMAMwAzADMAMwAsACAAMQAyADEALgA0ADYANgA2ADYANgA2ADYANgA2ADYANwA7AFwAbgBcACIAQQBzAGkAYQAvAFMAaQBuAGcAYQBwAG8AcgBlAFwAIgAsACAAMQAuADIAOAAzADMAMwAzADMAMwAzADMAMwAzADMAMwAsACAAMQAwADMALgA4ADUAOwBcAG4AXAAiAEEAcwBpAGEALwBTAHIAZQBkAG4AZQBrAG8AbAB5AG0AcwBrAFwAIgAsACAANgA3AC4ANAA2ADYANgA2ADYANgA2ADYANgA2ADYANwAsACAAMQA1ADMALgA3ADEANgA2ADYANgA2ADYANgA2ADYANwA7AFwAbgBcACIAQQBzAGkAYQAvAFQAYQBpAHAAZQBpAFwAIgAsACAAMgA1AC4AMAA1ACwAIAAxADIAMQAuADUAOwBcAG4AXAAiAEEAcwBpAGEALwBUAGEAcwBoAGsAZQBuAHQAXAAiACwAIAA0ADEALgAzADMAMwAzADMAMwAzADMAMwAzADMAMwAzACwAIAA2ADkALgAzADsAXABuAFwAIgBBAHMAaQBhAC8AVABiAGkAbABpAHMAaQBcACIALAAgADQAMQAuADcAMQA2ADYANgA2ADYANgA2ADYANgA2ADcALAAgADQANAAuADgAMQA2ADYANgA2ADYANgA2ADYANgA2ADcAOwBcAG4AXAAiAEEAcwBpAGEALwBUAGUAaAByAGEAbgBcACIALAAgADMANQAuADYANgA2ADYANgA2ADYANgA2ADYANgA2ADcALAAgADUAMQAuADQAMwAzADMAMwAzADMAMwAzADMAMwAzADMAOwBcAG4AXAAiAEEAcwBpAGEALwBUAGgAaQBtAHAAaAB1AFwAIgAsACAAMgA3AC4ANAA2ADYANgA2ADYANgA2ADYANgA2ADYANwAsACAAOAA5AC4ANgA1ADsAXABuAFwAIgBBAHMAaQBhAC8AVABvAGsAeQBvAFwAIgAsACAAMwA1AC4ANgA1ADQANAA0ADQANAA0ADQANAA0ADQANAAsACAAMQAzADkALgA3ADQANAA3ADIAMgAyADIAMgAyADIAMgA7AFwAbgBcACIAQQBzAGkAYQAvAFQAbwBtAHMAawBcACIALAAgADUANgAuADUALAAgADgANAAuADkANgA2ADYANgA2ADYANgA2ADYANgA2ADcAOwBcAG4AXAAiAEEAcwBpAGEALwBVAGwAYQBhAG4AYgBhAGEAdABhAHIAXAAiACwAIAA0ADcALgA5ADEANgA2ADYANgA2ADYANgA2ADYANgA3ACwAIAAxADAANgAuADgAOAAzADMAMwAzADMAMwAzADMAMwAzADsAXABuAFwAIgBBAHMAaQBhAC8AVQByAHUAbQBxAGkAXAAiACwAIAA0ADMALgA4ACwAIAA4ADcALgA1ADgAMwAzADMAMwAzADMAMwAzADMAMwAzADsAXABuAFwAIgBBAHMAaQBhAC8AVQBzAHQALQBOAGUAcgBhAFwAIgAsACAANgA0AC4ANQA2ADAAMgA3ADcANwA3ADcANwA3ADcAOAAsACAAMQA0ADMALgAyADIANgA2ADYANgA2ADYANgA2ADYANwA7AFwAbgBcACIAQQBzAGkAYQAvAFYAbABhAGQAaQB2AG8AcwB0AG8AawBcACIALAAgADQAMwAuADEANgA2ADYANgA2ADYANgA2ADYANgA2ADcALAAgADEAMwAxAC4AOQAzADMAMwAzADMAMwAzADMAMwAzADMAOwBcAG4AXAAiAEEAcwBpAGEALwBZAGEAawB1AHQAcwBrAFwAIgAsACAANgAyACwAIAAxADIAOQAuADYANgA2ADYANgA2ADYANgA2ADYANgA3ADsAXABuAFwAIgBBAHMAaQBhAC8AWQBhAG4AZwBvAG4AXAAiACwAIAAxADYALgA3ADgAMwAzADMAMwAzADMAMwAzADMAMwAzACwAIAA5ADYALgAxADYANgA2ADYANgA2ADYANgA2ADYANgA3ADsAXABuAFwAIgBBAHMAaQBhAC8AWQBlAGsAYQB0AGUAcgBpAG4AYgB1AHIAZwBcACIALAAgADUANgAuADgANQAsACAANgAwAC4ANgA7AFwAbgBcACIAQQBzAGkAYQAvAFkAZQByAGUAdgBhAG4AXAAiACwAIAA0ADAALgAxADgAMwAzADMAMwAzADMAMwAzADMAMwAzACwAIAA0ADQALgA1ADsAXABuAFwAIgBBAHQAbABhAG4AdABpAGMALwBBAHoAbwByAGUAcwBcACIALAAgADMANwAuADcAMwAzADMAMwAzADMAMwAzADMAMwAzADMALAAgAC0AMgA1AC4ANgA2ADYANgA2ADYANgA2ADYANgA2ADYANwA7AFwAbgBcACIAQQB0AGwAYQBuAHQAaQBjAC8AQgBlAHIAbQB1AGQAYQBcACIALAAgADMAMgAuADIAOAAzADMAMwAzADMAMwAzADMAMwAzADMALAAgAC0ANgA0AC4ANwA2ADYANgA2ADYANgA2ADYANgA2ADYANwA7AFwAbgBcACIAQQB0AGwAYQBuAHQAaQBjAC8AQwBhAG4AYQByAHkAXAAiACwAIAAyADgALgAxACwAIAAtADEANQAuADQAOwBcAG4AXAAiAEEAdABsAGEAbgB0AGkAYwAvAEMAYQBwAGUAXwBWAGUAcgBkAGUAXAAiACwAIAAxADQALgA5ADEANgA2ADYANgA2ADYANgA2ADYANgA3ACwAIAAtADIAMwAuADUAMQA2ADYANgA2ADYANgA2ADYANgA2ADcAOwBcAG4AXAAiAEEAdABsAGEAbgB0AGkAYwAvAEYAYQByAG8AZQBcACIALAAgADYAMgAuADAAMQA2ADYANgA2ADYANgA2ADYANgA2ADcALAAgAC0ANgAuADcANgA2ADYANgA2ADYANgA2ADYANgA2ADYANwA7AFwAbgBcACIAQQB0AGwAYQBuAHQAaQBjAC8ATQBhAGQAZQBpAHIAYQBcACIALAAgADMAMgAuADYAMwAzADMAMwAzADMAMwAzADMAMwAzADMALAAgAC0AMQA2AC4AOQA7AFwAbgBcACIAQQB0AGwAYQBuAHQAaQBjAC8AUwBvAHUAdABoAF8ARwBlAG8AcgBnAGkAYQBcACIALAAgAC0ANQA0AC4AMgA2ADYANgA2ADYANgA2ADYANgA2ADYANwAsACAALQAzADYALgA1ADMAMwAzADMAMwAzADMAMwAzADMAMwAzADsAXABuAFwAIgBBAHQAbABhAG4AdABpAGMALwBTAHQAYQBuAGwAZQB5AFwAIgAsACAALQA1ADEALgA3ACwAIAAtADUANwAuADgANQA7AFwAbgBcACIAQQB1AHMAdAByAGEAbABpAGEALwBBAGQAZQBsAGEAaQBkAGUAXAAiACwAIAAtADMANAAuADkAMQA2ADYANgA2ADYANgA2ADYANgA2ADcALAAgADEAMwA4AC4ANQA4ADMAMwAzADMAMwAzADMAMwAzADMAOwBcAG4AXAAiAEEAdQBzAHQAcgBhAGwAaQBhAC8AQgByAGkAcwBiAGEAbgBlAFwAIgAsACAALQAyADcALgA0ADYANgA2ADYANgA2ADYANgA2ADYANgA3ACwAIAAxADUAMwAuADAAMwAzADMAMwAzADMAMwAzADMAMwAzADsAXABuAFwAIgBBAHUAcwB0AHIAYQBsAGkAYQAvAEIAcgBvAGsAZQBuAF8ASABpAGwAbABcACIALAAgAC0AMwAxAC4AOQA1ACwAIAAxADQAMQAuADQANQA7AFwAbgBcACIAQQB1AHMAdAByAGEAbABpAGEALwBEAGEAcgB3AGkAbgBcACIALAAgAC0AMQAyAC4ANAA2ADYANgA2ADYANgA2ADYANgA2ADYANwAsACAAMQAzADAALgA4ADMAMwAzADMAMwAzADMAMwAzADMAMwA7AFwAbgBcACIAQQB1AHMAdAByAGEAbABpAGEALwBFAHUAYwBsAGEAXAAiACwAIAAtADMAMQAuADcAMQA2ADYANgA2ADYANgA2ADYANgA2ADcALAAgADEAMgA4AC4AOAA2ADYANgA2ADYANgA2ADYANgA2ADcAOwBcAG4AXAAiAEEAdQBzAHQAcgBhAGwAaQBhAC8ASABvAGIAYQByAHQAXAAiACwAIAAtADQAMgAuADgAOAAzADMAMwAzADMAMwAzADMAMwAzADMALAAgADEANAA3AC4AMwAxADYANgA2ADYANgA2ADYANgA2ADcAOwBcAG4AXAAiAEEAdQBzAHQAcgBhAGwAaQBhAC8ATABpAG4AZABlAG0AYQBuAFwAIgAsACAALQAyADAALgAyADYANgA2ADYANgA2ADYANgA2ADYANgA3ACwAIAAxADQAOQA7AFwAbgBcACIAQQB1AHMAdAByAGEAbABpAGEALwBMAG8AcgBkAF8ASABvAHcAZQBcACIALAAgAC0AMwAxAC4ANQA1ACwAIAAxADUAOQAuADAAOAAzADMAMwAzADMAMwAzADMAMwAzADsAXABuAFwAIgBBAHUAcwB0AHIAYQBsAGkAYQAvAE0AZQBsAGIAbwB1AHIAbgBlAFwAIgAsACAALQAzADcALgA4ADEANgA2ADYANgA2ADYANgA2ADYANgA3ACwAIAAxADQANAAuADkANgA2ADYANgA2ADYANgA2ADYANgA3ADsAXABuAFwAIgBBAHUAcwB0AHIAYQBsAGkAYQAvAFAAZQByAHQAaABcACIALAAgAC0AMwAxAC4AOQA1ACwAIAAxADEANQAuADgANQA7AFwAbgBcACIAQQB1AHMAdAByAGEAbABpAGEALwBTAHkAZABuAGUAeQBcACIALAAgAC0AMwAzAC4AOAA2ADYANgA2ADYANgA2ADYANgA2ADYANwAsACAAMQA1ADEALgAyADEANgA2ADYANgA2ADYANgA2ADYANwA7AFwAbgBcACIARQB1AHIAbwBwAGUALwBBAG4AZABvAHIAcgBhAFwAIgAsACAANAAyAC4ANQAsACAAMQAuADUAMQA2ADYANgA2ADYANgA2ADYANgA2ADYANwA7AFwAbgBcACIARQB1AHIAbwBwAGUALwBBAHMAdAByAGEAawBoAGEAbgBcACIALAAgADQANgAuADMANQAsACAANAA4AC4AMAA1ADsAXABuAFwAIgBFAHUAcgBvAHAAZQAvAEEAdABoAGUAbgBzAFwAIgAsACAAMwA3AC4AOQA2ADYANgA2ADYANgA2ADYANgA2ADYANwAsACAAMgAzAC4ANwAxADYANgA2ADYANgA2ADYANgA2ADYANwA7AFwAbgBcACIARQB1AHIAbwBwAGUALwBCAGUAbABnAHIAYQBkAGUAXAAiACwAIAA0ADQALgA4ADMAMwAzADMAMwAzADMAMwAzADMAMwAzACwAIAAyADAALgA1ADsAXABuAFwAIgBFAHUAcgBvAHAAZQAvAEIAZQByAGwAaQBuAFwAIgAsACAANQAyAC4ANQAsACAAMQAzAC4AMwA2ADYANgA2ADYANgA2ADYANgA2ADYANwA7AFwAbgBcACIARQB1AHIAbwBwAGUALwBCAHIAdQBzAHMAZQBsAHMAXAAiACwAIAA1ADAALgA4ADMAMwAzADMAMwAzADMAMwAzADMAMwAzACwAIAA0AC4AMwAzADMAMwAzADMAMwAzADMAMwAzADMAMwAzADsAXABuAFwAIgBFAHUAcgBvAHAAZQAvAEIAdQBjAGgAYQByAGUAcwB0AFwAIgAsACAANAA0AC4ANAAzADMAMwAzADMAMwAzADMAMwAzADMAMwAsACAAMgA2AC4AMQA7AFwAbgBcACIARQB1AHIAbwBwAGUALwBCAHUAZABhAHAAZQBzAHQAXAAiACwAIAA0ADcALgA1ACwAIAAxADkALgAwADgAMwAzADMAMwAzADMAMwAzADMAMwAzADsAXABuAFwAIgBFAHUAcgBvAHAAZQAvAEMAaABpAHMAaQBuAGEAdQBcACIALAAgADQANwAsACAAMgA4AC4AOAAzADMAMwAzADMAMwAzADMAMwAzADMAMwA7AFwAbgBcACIARQB1AHIAbwBwAGUALwBEAHUAYgBsAGkAbgBcACIALAAgADUAMwAuADMAMwAzADMAMwAzADMAMwAzADMAMwAzADMALAAgAC0ANgAuADIANQA7AFwAbgBcACIARQB1AHIAbwBwAGUALwBHAGkAYgByAGEAbAB0AGEAcgBcACIALAAgADMANgAuADEAMwAzADMAMwAzADMAMwAzADMAMwAzADMALAAgAC0ANQAuADMANQA7AFwAbgBcACIARQB1AHIAbwBwAGUALwBIAGUAbABzAGkAbgBrAGkAXAAiACwAIAA2ADAALgAxADYANgA2ADYANgA2ADYANgA2ADYANgA3ACwAIAAyADQALgA5ADYANgA2ADYANgA2ADYANgA2ADYANgA3ADsAXABuAFwAIgBFAHUAcgBvAHAAZQAvAEkAcwB0AGEAbgBiAHUAbABcACIALAAgADQAMQAuADAAMQA2ADYANgA2ADYANgA2ADYANgA2ADcALAAgADIAOAAuADkANgA2ADYANgA2ADYANgA2ADYANgA2ADcAOwBcAG4AXAAiAEUAdQByAG8AcABlAC8ASwBhAGwAaQBuAGkAbgBnAHIAYQBkAFwAIgAsACAANQA0AC4ANwAxADYANgA2ADYANgA2ADYANgA2ADYANwAsACAAMgAwAC4ANQA7AFwAbgBcACIARQB1AHIAbwBwAGUALwBLAGkAcgBvAHYAXAAiACwAIAA1ADgALgA2ACwAIAA0ADkALgA2ADUAOwBcAG4AXAAiAEUAdQByAG8AcABlAC8ASwB5AGkAdgBcACIALAAgADUAMAAuADQAMwAzADMAMwAzADMAMwAzADMAMwAzADMALAAgADMAMAAuADUAMQA2ADYANgA2ADYANgA2ADYANgA2ADcAOwBcAG4AXAAiAEUAdQByAG8AcABlAC8ATABpAHMAYgBvAG4AXAAiACwAIAAzADgALgA3ADEANgA2ADYANgA2ADYANgA2ADYANgA3ACwAIAAtADkALgAxADMAMwAzADMAMwAzADMAMwAzADMAMwAzADMAOwBcAG4AXAAiAEUAdQByAG8AcABlAC8ATABvAG4AZABvAG4AXAAiACwAIAA1ADEALgA1ADAAOAAzADMAMwAzADMAMwAzADMAMwAzACwAIAAtADAALgAxADIANQAyADcANwA3ADcANwA3ADcANwA3ADcAOAA7AFwAbgBcACIARQB1AHIAbwBwAGUALwBNAGEAZAByAGkAZABcACIALAAgADQAMAAuADQALAAgAC0AMwAuADYAOAAzADMAMwAzADMAMwAzADMAMwAzADMAMwA7AFwAbgBcACIARQB1AHIAbwBwAGUALwBNAGEAbAB0AGEAXAAiACwAIAAzADUALgA5ACwAIAAxADQALgA1ADEANgA2ADYANgA2ADYANgA2ADYANgA3ADsAXABuAFwAIgBFAHUAcgBvAHAAZQAvAE0AaQBuAHMAawBcACIALAAgADUAMwAuADkALAAgADIANwAuADUANgA2ADYANgA2ADYANgA2ADYANgA2ADcAOwBcAG4AXAAiAEUAdQByAG8AcABlAC8ATQBvAHMAYwBvAHcAXAAiACwAIAA1ADUALgA3ADUANQA4ADMAMwAzADMAMwAzADMAMwAzACwAIAAzADcALgA2ADEANwA3ADcANwA3ADcANwA3ADcANwA4ADsAXABuAFwAIgBFAHUAcgBvAHAAZQAvAFAAYQByAGkAcwBcACIALAAgADQAOAAuADgANgA2ADYANgA2ADYANgA2ADYANgA2ADcALAAgADIALgAzADMAMwAzADMAMwAzADMAMwAzADMAMwAzADMAOwBcAG4AXAAiAEUAdQByAG8AcABlAC8AUAByAGEAZwB1AGUAXAAiACwAIAA1ADAALgAwADgAMwAzADMAMwAzADMAMwAzADMAMwAzACwAIAAxADQALgA0ADMAMwAzADMAMwAzADMAMwAzADMAMwAzADsAXABuAFwAIgBFAHUAcgBvAHAAZQAvAFIAaQBnAGEAXAAiACwAIAA1ADYALgA5ADUALAAgADIANAAuADEAOwBcAG4AXAAiAEUAdQByAG8AcABlAC8AUgBvAG0AZQBcACIALAAgADQAMQAuADkALAAgADEAMgAuADQAOAAzADMAMwAzADMAMwAzADMAMwAzADMAOwBcAG4AXAAiAEUAdQByAG8AcABlAC8AUwBhAG0AYQByAGEAXAAiACwAIAA1ADMALgAyACwAIAA1ADAALgAxADUAOwBcAG4AXAAiAEUAdQByAG8AcABlAC8AUwBhAHIAYQB0AG8AdgBcACIALAAgADUAMQAuADUANgA2ADYANgA2ADYANgA2ADYANgA2ADcALAAgADQANgAuADAAMwAzADMAMwAzADMAMwAzADMAMwAzADMAOwBcAG4AXAAiAEUAdQByAG8AcABlAC8AUwBpAG0AZgBlAHIAbwBwAG8AbABcACIALAAgADQANAAuADkANQAsACAAMwA0AC4AMQA7AFwAbgBcACIARQB1AHIAbwBwAGUALwBTAG8AZgBpAGEAXAAiACwAIAA0ADIALgA2ADgAMwAzADMAMwAzADMAMwAzADMAMwAzACwAIAAyADMALgAzADEANgA2ADYANgA2ADYANgA2ADYANgA3ADsAXABuAFwAIgBFAHUAcgBvAHAAZQAvAFQAYQBsAGwAaQBuAG4AXAAiACwAIAA1ADkALgA0ADEANgA2ADYANgA2ADYANgA2ADYANgA3ACwAIAAyADQALgA3ADUAOwBcAG4AXAAiAEUAdQByAG8AcABlAC8AVABpAHIAYQBuAGUAXAAiACwAIAA0ADEALgAzADMAMwAzADMAMwAzADMAMwAzADMAMwAzACwAIAAxADkALgA4ADMAMwAzADMAMwAzADMAMwAzADMAMwAzADsAXABuAFwAIgBFAHUAcgBvAHAAZQAvAFUAbAB5AGEAbgBvAHYAcwBrAFwAIgAsACAANQA0AC4AMwAzADMAMwAzADMAMwAzADMAMwAzADMAMwAsACAANAA4AC4ANAA7AFwAbgBcACIARQB1AHIAbwBwAGUALwBWAGkAZQBuAG4AYQBcACIALAAgADQAOAAuADIAMQA2ADYANgA2ADYANgA2ADYANgA2ADcALAAgADEANgAuADMAMwAzADMAMwAzADMAMwAzADMAMwAzADMAOwBcAG4AXAAiAEUAdQByAG8AcABlAC8AVgBpAGwAbgBpAHUAcwBcACIALAAgADUANAAuADYAOAAzADMAMwAzADMAMwAzADMAMwAzADMALAAgADIANQAuADMAMQA2ADYANgA2ADYANgA2ADYANgA2ADcAOwBcAG4AXAAiAEUAdQByAG8AcABlAC8AVgBvAGwAZwBvAGcAcgBhAGQAXAAiACwAIAA0ADgALgA3ADMAMwAzADMAMwAzADMAMwAzADMAMwAzACwAIAA0ADQALgA0ADEANgA2ADYANgA2ADYANgA2ADYANgA3ADsAXABuAFwAIgBFAHUAcgBvAHAAZQAvAFcAYQByAHMAYQB3AFwAIgAsACAANQAyAC4AMgA1ACwAIAAyADEAOwBcAG4AXAAiAEUAdQByAG8AcABlAC8AWgB1AHIAaQBjAGgAXAAiACwAIAA0ADcALgAzADgAMwAzADMAMwAzADMAMwAzADMAMwAzACwAIAA4AC4ANQAzADMAMwAzADMAMwAzADMAMwAzADMAMwAzADsAXABuAFwAIgBJAG4AZABpAGEAbgAvAEMAaABhAGcAbwBzAFwAIgAsACAALQA3AC4AMwAzADMAMwAzADMAMwAzADMAMwAzADMAMwAzACwAIAA3ADIALgA0ADEANgA2ADYANgA2ADYANgA2ADYANgA3ADsAXABuAFwAIgBJAG4AZABpAGEAbgAvAE0AYQBsAGQAaQB2AGUAcwBcACIALAAgADQALgAxADYANgA2ADYANgA2ADYANgA2ADYANgA2ADcALAAgADcAMwAuADUAOwBcAG4AXAAiAEkAbgBkAGkAYQBuAC8ATQBhAHUAcgBpAHQAaQB1AHMAXAAiACwAIAAtADIAMAAuADEANgA2ADYANgA2ADYANgA2ADYANgA2ADcALAAgADUANwAuADUAOwBcAG4AXAAiAFAAYQBjAGkAZgBpAGMALwBBAHAAaQBhAFwAIgAsACAALQAxADMALgA4ADMAMwAzADMAMwAzADMAMwAzADMAMwAzACwAIAAtADEANwAxAC4ANwAzADMAMwAzADMAMwAzADMAMwAzADMAOwBcAG4AXAAiAFAAYQBjAGkAZgBpAGMALwBBAHUAYwBrAGwAYQBuAGQAXAAiACwAIAAtADMANgAuADgANgA2ADYANgA2ADYANgA2ADYANgA2ADcALAAgADEANwA0AC4ANwA2ADYANgA2ADYANgA2ADYANgA2ADcAOwBcAG4AXAAiAFAAYQBjAGkAZgBpAGMALwBCAG8AdQBnAGEAaQBuAHYAaQBsAGwAZQBcACIALAAgAC0ANgAuADIAMQA2ADYANgA2ADYANgA2ADYANgA2ADYANwAsACAAMQA1ADUALgA1ADYANgA2ADYANgA2ADYANgA2ADYANwA7AFwAbgBcACIAUABhAGMAaQBmAGkAYwAvAEMAaABhAHQAaABhAG0AXAAiACwAIAAtADQAMwAuADkANQAsACAALQAxADcANgAuADUANQA7AFwAbgBcACIAUABhAGMAaQBmAGkAYwAvAEUAYQBzAHQAZQByAFwAIgAsACAALQAyADcALgAxADUALAAgAC0AMQAwADkALgA0ADMAMwAzADMAMwAzADMAMwAzADMAMwA7AFwAbgBcACIAUABhAGMAaQBmAGkAYwAvAEUAZgBhAHQAZQBcACIALAAgAC0AMQA3AC4ANgA2ADYANgA2ADYANgA2ADYANgA2ADYANwAsACAAMQA2ADgALgA0ADEANgA2ADYANgA2ADYANgA2ADYANwA7AFwAbgBcACIAUABhAGMAaQBmAGkAYwAvAEYAYQBrAGEAbwBmAG8AXAAiACwAIAAtADkALgAzADYANgA2ADYANgA2ADYANgA2ADYANgA2ADcALAAgAC0AMQA3ADEALgAyADMAMwAzADMAMwAzADMAMwAzADMAMwA7AFwAbgBcACIAUABhAGMAaQBmAGkAYwAvAEYAaQBqAGkAXAAiACwAIAAtADEAOAAuADEAMwAzADMAMwAzADMAMwAzADMAMwAzADMALAAgADEANwA4AC4ANAAxADYANgA2ADYANgA2ADYANgA2ADcAOwBcAG4AXAAiAFAAYQBjAGkAZgBpAGMALwBHAGEAbABhAHAAYQBnAG8AcwBcACIALAAgAC0AMAAuADkALAAgAC0AOAA5AC4ANgA7AFwAbgBcACIAUABhAGMAaQBmAGkAYwAvAEcAYQBtAGIAaQBlAHIAXAAiACwAIAAtADIAMwAuADEAMwAzADMAMwAzADMAMwAzADMAMwAzADMALAAgAC0AMQAzADQALgA5ADUAOwBcAG4AXAAiAFAAYQBjAGkAZgBpAGMALwBHAHUAYQBkAGEAbABjAGEAbgBhAGwAXAAiACwAIAAtADkALgA1ADMAMwAzADMAMwAzADMAMwAzADMAMwAzADMALAAgADEANgAwAC4AMgA7AFwAbgBcACIAUABhAGMAaQBmAGkAYwAvAEcAdQBhAG0AXAAiACwAIAAxADMALgA0ADYANgA2ADYANgA2ADYANgA2ADYANgA3ACwAIAAxADQANAAuADcANQA7AFwAbgBcACIAUABhAGMAaQBmAGkAYwAvAEgAbwBuAG8AbAB1AGwAdQBcACIALAAgADIAMQAuADMAMAA2ADkANAA0ADQANAA0ADQANAA0ADQALAAgAC0AMQA1ADcALgA4ADUAOAAzADMAMwAzADMAMwAzADMAMwA7AFwAbgBcACIAUABhAGMAaQBmAGkAYwAvAEsAYQBuAHQAbwBuAFwAIgAsACAALQAyAC4ANwA4ADMAMwAzADMAMwAzADMAMwAzADMAMwAzACwAIAAtADEANwAxAC4ANwAxADYANgA2ADYANgA2ADYANgA2ADcAOwBcAG4AXAAiAFAAYQBjAGkAZgBpAGMALwBLAGkAcgBpAHQAaQBtAGEAdABpAFwAIgAsACAAMQAuADgANgA2ADYANgA2ADYANgA2ADYANgA2ADYANwAsACAALQAxADUANwAuADMAMwAzADMAMwAzADMAMwAzADMAMwAzADsAXABuAFwAIgBQAGEAYwBpAGYAaQBjAC8ASwBvAHMAcgBhAGUAXAAiACwAIAA1AC4AMwAxADYANgA2ADYANgA2ADYANgA2ADYANgA3ACwAIAAxADYAMgAuADkAOAAzADMAMwAzADMAMwAzADMAMwAzADsAXABuAFwAIgBQAGEAYwBpAGYAaQBjAC8ASwB3AGEAagBhAGwAZQBpAG4AXAAiACwAIAA5AC4AMAA4ADMAMwAzADMAMwAzADMAMwAzADMAMwAzACwAIAAxADYANwAuADMAMwAzADMAMwAzADMAMwAzADMAMwAzADsAXABuAFwAIgBQAGEAYwBpAGYAaQBjAC8ATQBhAHIAcQB1AGUAcwBhAHMAXAAiACwAIAAtADkALAAgAC0AMQAzADkALgA1ADsAXABuAFwAIgBQAGEAYwBpAGYAaQBjAC8ATgBhAHUAcgB1AFwAIgAsACAALQAwAC4ANQAxADYANgA2ADYANgA2ADYANgA2ADYANgA2ADcALAAgADEANgA2AC4AOQAxADYANgA2ADYANgA2ADYANgA2ADcAOwBcAG4AXAAiAFAAYQBjAGkAZgBpAGMALwBOAGkAdQBlAFwAIgAsACAALQAxADkALgAwADEANgA2ADYANgA2ADYANgA2ADYANgA3ACwAIAAtADEANgA5AC4AOQAxADYANgA2ADYANgA2ADYANgA2ADcAOwBcAG4AXAAiAFAAYQBjAGkAZgBpAGMALwBOAG8AcgBmAG8AbABrAFwAIgAsACAALQAyADkALgAwADUALAAgADEANgA3AC4AOQA2ADYANgA2ADYANgA2ADYANgA2ADcAOwBcAG4AXAAiAFAAYQBjAGkAZgBpAGMALwBOAG8AdQBtAGUAYQBcACIALAAgAC0AMgAyAC4AMgA2ADYANgA2ADYANgA2ADYANgA2ADYANwAsACAAMQA2ADYALgA0ADUAOwBcAG4AXAAiAFAAYQBjAGkAZgBpAGMALwBQAGEAZwBvAF8AUABhAGcAbwBcACIALAAgAC0AMQA0AC4AMgA2ADYANgA2ADYANgA2ADYANgA2ADYANwAsACAALQAxADcAMAAuADcAOwBcAG4AXAAiAFAAYQBjAGkAZgBpAGMALwBQAGEAbABhAHUAXAAiACwAIAA3AC4AMwAzADMAMwAzADMAMwAzADMAMwAzADMAMwAzACwAIAAxADMANAAuADQAOAAzADMAMwAzADMAMwAzADMAMwAzADsAXABuAFwAIgBQAGEAYwBpAGYAaQBjAC8AUABpAHQAYwBhAGkAcgBuAFwAIgAsACAALQAyADUALgAwADYANgA2ADYANgA2ADYANgA2ADYANgA3ACwAIAAtADEAMwAwAC4AMAA4ADMAMwAzADMAMwAzADMAMwAzADMAOwBcAG4AXAAiAFAAYQBjAGkAZgBpAGMALwBQAG8AcgB0AF8ATQBvAHIAZQBzAGIAeQBcACIALAAgAC0AOQAuADUALAAgADEANAA3AC4AMQA2ADYANgA2ADYANgA2ADYANgA2ADcAOwBcAG4AXAAiAFAAYQBjAGkAZgBpAGMALwBSAGEAcgBvAHQAbwBuAGcAYQBcACIALAAgAC0AMgAxAC4AMgAzADMAMwAzADMAMwAzADMAMwAzADMAMwAsACAALQAxADUAOQAuADcANgA2ADYANgA2ADYANgA2ADYANgA3ADsAXABuAFwAIgBQAGEAYwBpAGYAaQBjAC8AVABhAGgAaQB0AGkAXAAiACwAIAAtADEANwAuADUAMwAzADMAMwAzADMAMwAzADMAMwAzADMALAAgAC0AMQA0ADkALgA1ADYANgA2ADYANgA2ADYANgA2ADYANwA7AFwAbgBcACIAUABhAGMAaQBmAGkAYwAvAFQAYQByAGEAdwBhAFwAIgAsACAAMQAuADQAMQA2ADYANgA2ADYANgA2ADYANgA2ADYANwAsACAAMQA3ADMAOwBcAG4AXAAiAFAAYQBjAGkAZgBpAGMALwBUAG8AbgBnAGEAdABhAHAAdQBcACIALAAgAC0AMgAxAC4AMQAzADMAMwAzADMAMwAzADMAMwAzADMAMwAsACAALQAxADcANQAuADIAXABuAH0AOw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UAEkATQBFAFoATwBOAEUAXwBaAE8ATgBFAF8ARABBAFQAQQ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FwAbgAgACAAIAB8ACAAQwBbADEANgBdAFIAWwBuAF0AIAB8ACAAVABaAG8AbgBlAEQAYQB0AGEAUgBhAHcAXABuACAAMQAgAHwAIAB0AGUAeAB0ACAAIAAgACAAIAAgAHwAIABUAFoAIABEAGEAdABhAGIAYQBzAGUAIABkAGUAZgBpAG4AZQBkACAAdABpAG0AZQB6AG8AbgBlACAAbgBhAG0AZQAuAFwAbgAgADIAIAB8ACAAaQBuAHQAZQBnAGUAcgAgACAAIAB8ACAARgByAG8AbQAgAGQAYQB0AGUAIABpAG4AIABsAG8AYwBhAGwAIABvAGIAcwBlAHIAdgBlAGQAIAB0AGkAbQBlACAAKABNAEoARABOACkALgAgAEUAbQBwAHQAeQAgAGYAbwByACAAZQBzAHQAYQBiAGwAaQBzAGgAaQBuAGcAIAB0AGkAbQBlAHoAbwBuAGUALgBcAG4AIAAzACAAfAAgAGkAbgB0AGUAZwBlAHIAIAAgACAAfAAgAEYAcgBvAG0AIAB0AGkAbQBlACAAaQBuACAAbABvAGMAYQBsACAAbwBiAHMAZQByAHYAZQBkACAAdABpAG0AZQAgACgAUwBlAGMAbwBuAGQAcwApAC4AIABFAG0AcAB0AHkAIABmAG8AcgAgAGUAcwB0AGEAYgBsAGkAcwBoAGkAbgBnACAAdABpAG0AZQB6AG8AbgBlAC4AXABuACAANAAgAHwAIABpAG4AdABlAGcAZQByACAAIAAgAHwAIABVAG4AdABpAGwAIABkAGEAdABlACAAaQBuACAAbABvAGMAYQBsACAAbwBiAHMAZQByAHYAZQBkACAAdABpAG0AZQAgACgATQBKAEQATgApAC4AIABFAG0AcAB0AHkAIABmAG8AcgAgAGEAYwB0AGkAdgBlACAAdABpAG0AZQB6AG8AbgBlAC4AXABuACAANQAgAHwAIABpAG4AdABlAGcAZQByACAAIAAgAHwAIABVAG4AdABpAGwAIAB0AGkAbQBlACAAaQBuACAAbABvAGMAYQBsACAAbwBiAHMAZQByAHYAZQBkACAAdABpAG0AZQAgACgAUwBlAGMAbwBuAGQAcwApAC4AIABFAG0AcAB0AHkAIABmAG8AcgAgAGEAYwB0AGkAdgBlACAAdABpAG0AZQB6AG8AbgBlAC4AXABuACAANgAgAHwAIABpAG4AdABlAGcAZQByACAAIAAgAHwAIABUAGkAbQBlAHoAbwBuAGUAIABzAHQAYQBuAGQAYQByAGQAIABvAGYAZgBzAGUAdAAgAGkAbgAgAHMAZQBjAG8AbgBkAHMALgBcAG4AIAA3ACAAfAAgAGkAbgB0AGUAZwBlAHIAIAAgACAAfAAgAFQAaQBtAGUAegBvAG4AZQAgAGQAYQB5AGwAaQBnAGgAdAAgAG8AZgBmAHMAZQB0ACAAaQBuACAAcwBlAGMAbwBuAGQAcwAuACAAVABpAG0AZQB6AG8AbgBlACAAcgB1AGwAZQBzACAAbQBhAHkAIABhAGQAagB1AHMAdAAgAHQAaABpAHMAIAB2AGEAbAB1AGUALgBcAG4AIAA4ACAAfAAgAGkAbgB0AGUAZwBlAHIAIAAgACAAfAAgAEQAZQBsAHQAYQAgAGYAcgBvAG0AIABwAHIAZQB2AGkAbwB1AHMAIAB0AGkAbQBlAHoAbwBuAGUAIABzAHQAYQBuAGQAYQByAGQAIABvAGYAZgBzAGUAdAAgAGkAbgAgAHMAZQBjAG8AbgBkAHMALgAgAEUAbQBwAHQAeQAgAGYAbwByACAAZQBzAHQAYQBiAGwAaQBzAGgAaQBuAGcAIAB0AGkAbQBlAHoAbwBuAGUALgBcAG4AIAA5ACAAfAAgAGkAbgB0AGUAZwBlAHIAIAAgACAAfAAgAEQAZQBsAHQAYQAgAGYAcgBvAG0AIABwAHIAZQB2AGkAbwB1AHMAIAB0AGkAbQBlAHoAbwBuAGUAIABkAGEAeQBsAGkAZwBoAHQAIABvAGYAZgBzAGUAdAAgAGkAbgAgAHMAZQBjAG8AbgBkAHMALgAgAEUAbQBwAHQAeQAgAGYAbwByACAAZQBzAHQAYQBiAGwAaQBzAGgAaQBuAGcAIAB0AGkAbQBlAHoAbwBuAGUALgBcAG4AMQAwACAAfAAgAGkAbgB0AGUAZwBlAHIAIAAgACAAfAAgAEQAZQBsAHQAYQAgAHQAbwAgAG4AZQB4AHQAIAB0AGkAbQBlAHoAbwBuAGUAIABzAHQAYQBuAGQAYQByAGQAIABvAGYAZgBzAGUAdAAgAGkAbgAgAHMAZQBjAG8AbgBkAHMALgAgAEUAbQBwAHQAeQAgAGYAbwByACAAYQBjAHQAaQB2AGUAIAB0AGkAbQBlAHoAbwBuAGUALgBcAG4AMQAxACAAfAAgAGkAbgB0AGUAZwBlAHIAIAAgACAAfAAgAEQAZQBsAHQAYQAgAHQAbwAgAG4AZQB4AHQAIAB0AGkAbQBlAHoAbwBuAGUAIABkAGEAeQBsAGkAZwBoAHQAIABvAGYAZgBzAGUAdAAgAGkAbgAgAHMAZQBjAG8AbgBkAHMALgAgAEUAbQBwAHQAeQAgAGYAbwByACAAYQBjAHQAaQB2AGUAIAB0AGkAbQBlAHoAbwBuAGUALgBcAG4AMQAyACAAfAAgAHQAZQB4AHQAIAAgACAAIAAgACAAfAAgAFQAaQBtAGUAegBvAG4AZQAgAHIAdQBsAGUAcwAgAG4AYQBtAGUALgAgAEMAYQBuACAAYgBlACAAZQBtAHAAdAB5AC4AIAAqACAAZABlAG4AbwB0AGUAcwAgAGEAIABkAGEAeQBsAGkAZwBoAHQAIABzAGEAdgBpAG4AZwAgAFQAWgBvAG4AZQAuAFwAbgAxADMAIAB8ACAAdABlAHgAdAAgACAAIAAgACAAIAB8ACAAQQBiAHIAZQB2AGkAYQB0AGUAZAAgAHMAdABhAG4AZABhAHIAZAAgAHQAaQBtAGUAIABkAGkAcwBwAGwAYQB5ACAAbgBhAG0AZQAuAFwAbgAxADQAIAB8ACAAdABlAHgAdAAgACAAIAAgACAAIAB8ACAAQQBiAHIAZQB2AGkAYQB0AGUAZAAgAGQAYQB5AGwAaQBnAGgAdAAgAHMAYQB2AGkAbgBnACAAdABpAG0AZQAgAGQAaQBzAHAAbABhAHkAIABuAGEAbQBlAC4AXABuADEANQAgAHwAIAB0AGUAeAB0ACAAIAAgACAAIAAgAHwAIABTAHQAYQBuAGQAYQByAGQAIAB0AGkAbQBlACAAZABpAHMAcABsAGEAeQAgAG4AYQBtAGUALgBcAG4AMQA2ACAAfAAgAHQAZQB4AHQAIAAgACAAIAAgACAAfAAgAEQAYQB5AGwAaQBnAGgAdAAgAHMAYQB2AGkAbgBnACAAdABpAG0AZQAgAGQAaQBzAHAAbABhAHkAIABuAGEAbQBl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wAbgBcAG4AXwBUAEkATQBFAFoATwBOAEUAXwBBAEYAUgBJAEMAQQBfADAAMQAgAD0AIAB7AFwAbgBcACIAQQBmAHIAaQBjAGEALwBBAGIAaQBkAGoAYQBuAFwAIgAsACAAXAAiAFwAIgAsACAAXAAiAFwAIgAsACAAMQA5ADQAMAAyACwAIAAwACwAIAAtADkANgA4ACwAIAAwACwAIABcACIAXAAiACwAIABcACIAXAAiACwAIAA5ADYAOAAsACAAMAAsACAAXAAiAFwAIgAsACAAXAAiAEwATQBUAFwAIgAsACAAXAAiAFwAIgAsACAAXAAiAEwAbwBjAGEAbAAgAE0AZQBhAG4AIABUAGkAbQBlAFwAIgAsACAAXAAiAFwAIgA7AFwAbgBcACIAQQBmAHIAaQBjAGEALwBBAGIAaQBkAGoAYQBuAFwAIgAsACAAMQA5ADQAMAAyACwAIAA5ADYAOAAsACAAXAAiAFwAIgAsACAAXAAiAFwAIgAsACAAMAAsACAAMAAsACAAOQA2ADgALAAgADAALAAgAFwAIgBcACIALAAgAFwAIgBcACIALAAgAFwAIgBcACIALAAgAFwAIgBHAE0AVABcACIALAAgAFwAIgBcACIALAAgAFwAIgBHAHIAZQBlAG4AdwBpAGMAaAAgAE0AZQBhAG4AIABUAGkAbQBlAFwAIgAsACAAXAAiAFwAIgA7AFwAbgBcACIAQQBmAHIAaQBjAGEALwBBAGwAZwBpAGUAcgBzAFwAIgAsACAAXAAiAFwAIgAsACAAXAAiAFwAIgAsACAAMQAxADgAMAA3ACwAIAAwACwAIAA3ADMAMgAsACAAMAAsACAAXAAiAFwAIgAsACAAXAAiAFwAIgAsACAALQAxADcAMQAsACAAMAAsACAAXAAiAFwAIgAsACAAXAAiAEwATQBUAFwAIgAsACAAXAAiAFwAIgAsACAAXAAiAEwAbwBjAGEAbAAgAE0AZQBhAG4AIABUAGkAbQBlAFwAIgAsACAAXAAiAFwAIgA7AFwAbgBcACIAQQBmAHIAaQBjAGEALwBBAGwAZwBpAGUAcgBzAFwAIgAsACAAMQAxADgAMAA2ACwAIAA4ADYAMgAyADkALAAgADEAOQAxADAANgAsACAAMAAsACAANQA2ADEALAAgADAALAAgAC0AMQA3ADEALAAgADAALAAgAC0ANQA2ADEALAAgADAALAAgAFwAIgBcACIALAAgAFwAIgBQAE0AVABcACIALAAgAFwAIgBcACIALAAgAFwAIgBQAGEAcgBpAHMAIABNAGUAYQBuACAAVABpAG0AZQBcACIALAAgAFwAIgBcACIAOwBcAG4AXAAiAEEAZgByAGkAYwBhAC8AQQBsAGcAaQBlAHIAcwBcACIALAAgADEAOQAxADAANQAsACAAOAA1ADgAMwA5ACwAIAAyADkANgA4ADQALAAgADcAMgAwADAALAAgADAALAAgADAALAAgAC0ANQA2ADEALAAgADAALAAgADMANgAwADAALAAgADAALAAgAFwAIgBBAGwAZwBlAHIAaQBhAFwAIgAsACAAXAAiAFcARQAlAFQAXAAiACwAIABcACIAXAAiACwAIABcACIAVwBlAHMAdABlAHIAbgAgAEUAdQByAG8AcABlAGEAbgAlACAAVABpAG0AZQBcACIALAAgAFwAIgBcACIAOwBcAG4AXAAiAEEAZgByAGkAYwBhAC8AQQBsAGcAaQBlAHIAcwBcACIALAAgADIAOQA2ADgANAAsACAAMQAwADgAMAAwACwAIAAzADIAMQAwADAALAAgADAALAAgADMANgAwADAALAAgADAALAAgADMANgAwADAALAAgADAALAAgAC0AMwA2ADAAMAAsACAAMAAsACAAXAAiAEEAbABnAGUAcgBpAGEAXAAiACwAIABcACIAQwBFACUAVABcACIALAAgAFwAIgBcACIALAAgAFwAIgBDAGUAbgB0AHIAYQBsACAARQB1AHIAbwBwAGUAYQBuACUAIABUAGkAbQBlAFwAIgAsACAAXAAiAFwAIgA7AFwAbgBcACIAQQBmAHIAaQBjAGEALwBBAGwAZwBpAGUAcgBzAFwAIgAsACAAMwAyADAAOQA5ACwAIAA4ADIAOAAwADAALAAgADMANQA1ADAAMQAsACAAMAAsACAAMAAsACAAMAAsACAALQAzADYAMAAwACwAIAAwACwAIAAzADYAMAAwACwAIAAwACwAIABcACIAXAAiACwAIABcACIAVwBFAFQAXAAiACwAIABcACIAXAAiACwAIABcACIAVwBlAHMAdABlAHIAbgAgAEUAdQByAG8AcABlAGEAbgAgAFQAaQBtAGUAXAAiACwAIABcACIAXAAiADsAXABuAFwAIgBBAGYAcgBpAGMAYQAvAEEAbABnAGkAZQByAHMAXAAiACwAIAAzADUANQAwADEALAAgADMANgAwADAALAAgADMAOAAxADMAMwAsACAAMAAsACAAMwA2ADAAMAAsACAAMAAsACAAMwA2ADAAMAAsACAAMAAsACAALQAzADYAMAAwACwAIAAwACwAIABcACIAXAAiACwAIABcACIAQwBFAFQAXAAiACwAIABcACIAXAAiACwAIABcACIAQwBlAG4AdAByAGEAbAAgAEUAdQByAG8AcABlAGEAbgAgAFQAaQBtAGUAXAAiACwAIABcACIAXAAiADsAXABuAFwAIgBBAGYAcgBpAGMAYQAvAEEAbABnAGkAZQByAHMAXAAiACwAIAAzADgAMQAzADIALAAgADgAMgA4ADAAMAAsACAANAAzADQAMwA3ACwAIAAwACwAIAAwACwAIAAwACwAIAAtADMANgAwADAALAAgADAALAAgADMANgAwADAALAAgADAALAAgAFwAIgBBAGwAZwBlAHIAaQBhAFwAIgAsACAAXAAiAFcARQAlAFQAXAAiACwAIABcACIAXAAiACwAIABcACIAVwBlAHMAdABlAHIAbgAgAEUAdQByAG8AcABlAGEAbgAlACAAVABpAG0AZQBcACIALAAgAFwAIgBcACIAOwBcAG4AXAAiAEEAZgByAGkAYwBhAC8AQQBsAGcAaQBlAHIAcwBcACIALAAgADQAMwA0ADMANwAsACAAMwA2ADAAMAAsACAANAA0ADEANwAyACwAIAAwACwAIAAzADYAMAAwACwAIAAwACwAIAAzADYAMAAwACwAIAAwACwAIAAtADMANgAwADAALAAgADAALAAgAFwAIgBBAGwAZwBlAHIAaQBhAFwAIgAsACAAXAAiAEMARQAlAFQAXAAiACwAIABcACIAXAAiACwAIABcACIAQwBlAG4AdAByAGEAbAAgAEUAdQByAG8AcABlAGEAbgAlACAAVABpAG0AZQBcACIALAAgAFwAIgBcACIAOwBcAG4AXAAiAEEAZgByAGkAYwBhAC8AQQBsAGcAaQBlAHIAcwBcACIALAAgADQANAAxADcAMQAsACAAOAAyADgAMAAwACwAIAA0ADQANwAyADUALAAgADAALAAgADAALAAgADAALAAgAC0AMwA2ADAAMAAsACAAMAAsACAAMwA2ADAAMAAsACAAMAAsACAAXAAiAEEAbABnAGUAcgBpAGEAXAAiACwAIABcACIAVwBFACUAVABcACIALAAgAFwAIgBcACIALAAgAFwAIgBXAGUAcwB0AGUAcgBuACAARQB1AHIAbwBwAGUAYQBuACUAIABUAGkAbQBlAFwAIgAsACAAXAAiAFwAIgA7AFwAbgBcACIAQQBmAHIAaQBjAGEALwBBAGwAZwBpAGUAcgBzAFwAIgAsACAANAA0ADcAMgA1ACwAIAAzADYAMAAwACwAIABcACIAXAAiACwAIABcACIAXAAiACwAIAAzADYAMAAwACwAIAAwACwAIAAzADYAMAAwACwAIAAwACwAIABcACIAXAAiACwAIABcACIAXAAiACwAIABcACIAXAAiACwAIABcACIAQwBFAFQAXAAiACwAIABcACIAXAAiACwAIABcACIAQwBlAG4AdAByAGEAbAAgAEUAdQByAG8AcABlAGEAbgAgAFQAaQBtAGUAXAAiACwAIABcACIAXAAiADsAXABuAFwAIgBBAGYAcgBpAGMAYQAvAEIAaQBzAHMAYQB1AFwAIgAsACAAXAAiAFwAIgAsACAAXAAiAFwAIgAsACAAMQA5ADQAMAAxACwAIAA4ADYAMgA2ADAALAAgAC0AMwA3ADQAMAAsACAAMAAsACAAXAAiAFwAIgAsACAAXAAiAFwAIgAsACAAMQA0ADAALAAgADAALAAgAFwAIgBcACIALAAgAFwAIgBMAE0AVABcACIALAAgAFwAIgBcACIALAAgAFwAIgBMAG8AYwBhAGwAIABNAGUAYQBuACAAVABpAG0AZQBcACIALAAgAFwAIgBcACIAOwBcAG4AXAAiAEEAZgByAGkAYwBhAC8AQgBpAHMAcwBhAHUAXAAiACwAIAAxADkANAAwADIALAAgADAALAAgADQAMgA0ADEAMwAsACAAMAAsACAALQAzADYAMAAwACwAIAAwACwAIAAxADQAMAAsACAAMAAsACAAMwA2ADAAMAAsACAAMAAsACAAXAAiAFwAIgAsACAAXAAiABIiMAAxAFwAIgAsACAAXAAiAFwAIgAsACAAXAAiAFUAVABDABIiMAAxADoAMAAwAFwAIgAsACAAXAAiAFwAIgA7AFwAbgBcACIAQQBmAHIAaQBjAGEALwBCAGkAcwBzAGEAdQBcACIALAAgADQAMgA0ADEAMwAsACAAMwA2ADAAMAAsACAAXAAiAFwAIgAsACAAXAAiAFwAIgAsACAAMAAsACAAMAAsACAAMwA2ADAAMAAsACAAMAAsACAAXAAiAFwAIgAsACAAXAAiAFwAIgAsACAAXAAiAFwAIgAsACAAXAAiAEcATQBUAFwAIgAsACAAXAAiAFwAIgAsACAAXAAiAEcAcgBlAGUAbgB3AGkAYwBoACAATQBlAGEAbgAgAFQAaQBtAGUAXAAiACwAIABcACIAXAAiADsAXABuAFwAIgBBAGYAcgBpAGMAYQAvAEMAYQBpAHIAbwBcACIALAAgAFwAIgBcACIALAAgAFwAIgBcACIALAAgADEANQAyADkAMwAsACAAMAAsACAANwA1ADAAOQAsACAAMAAsACAAXAAiAFwAIgAsACAAXAAiAFwAIgAsACAALQAzADAAOQAsACAAMAAsACAAXAAiAFwAIgAsACAAXAAiAEwATQBUAFwAIgAsACAAXAAiAFwAIgAsACAAXAAiAEwAbwBjAGEAbAAgAE0AZQBhAG4AIABUAGkAbQBlAFwAIgAsACAAXAAiAFwAIgA7AFwAbgBcACIAQQBmAHIAaQBjAGEALwBDAGEAaQByAG8AXAAiACwAIAAxADUAMgA5ADIALAAgADgANgAwADkAMQAsACAAXAAiAFwAIgAsACAAXAAiAFwAIgAsACAANwAyADAAMAAsACAAMAAsACAALQAzADAAOQAsACAAMAAsACAAXAAiAFwAIgAsACAAXAAiAFwAIgAsACAAXAAiAEUAZwB5AHAAdABcACIALAAgAFwAIgBFAEUAJQBUAFwAIgAsACAAXAAiAFwAIgAsACAAXAAiAEUAYQBzAHQAZQByAG4AIABFAHUAcgBvAHAAZQBhAG4AJQAgAFQAaQBtAGUAXAAiACwAIABcACIAXAAiADsAXABuAFwAIgBBAGYAcgBpAGMAYQAvAEMAYQBzAGEAYgBsAGEAbgBjAGEAXAAiACwAIABcACIAXAAiACwAIABcACIAXAAiACwAIAAyADAAMAA2ADYALAAgADAALAAgAC0AMQA4ADIAMAAsACAAMAAsACAAXAAiAFwAIgAsACAAXAAiAFwAIgAsACAAMQA4ADIAMAAsACAAMAAsACAAXAAiAFwAIgAsACAAXAAiAEwATQBUAFwAIgAsACAAXAAiAFwAIgAsACAAXAAiAEwAbwBjAGEAbAAgAE0AZQBhAG4AIABUAGkAbQBlAFwAIgAsACAAXAAiAFwAIgA7AFwAbgBcACIAQQBmAHIAaQBjAGEALwBDAGEAcwBhAGIAbABhAG4AYwBhAFwAIgAsACAAMgAwADAANgA2ACwAIAAxADgAMgAwACwAIAA0ADUANwA3ADUALAAgADAALAAgADAALAAgADAALAAgADEAOAAyADAALAAgADAALAAgADMANgAwADAALAAgADAALAAgAFwAIgBNAG8AcgBvAGMAYwBvAFwAIgAsACAAXAAiACsAMAAwAFwAIgAsACAAXAAiACsAMAAxAFwAIgAsACAAXAAiAFUAVABDACsAMAAwADoAMAAwAFwAIgAsACAAXAAiAFUAVABDACsAMAAxADoAMAAwAFwAIgA7AFwAbgBcACIAQQBmAHIAaQBjAGEALwBDAGEAcwBhAGIAbABhAG4AYwBhAFwAIgAsACAANAA1ADcANwA1ACwAIAAzADYAMAAwACwAIAA0ADYANAAzADEALAAgADAALAAgADMANgAwADAALAAgADAALAAgADMANgAwADAALAAgADAALAAgAC0AMwA2ADAAMAAsACAAMAAsACAAXAAiAFwAIgAsACAAXAAiACsAMAAxAFwAIgAsACAAXAAiAFwAIgAsACAAXAAiAFUAVABDACsAMAAxADoAMAAwAFwAIgAsACAAXAAiAFwAIgA7AFwAbgBcACIAQQBmAHIAaQBjAGEALwBDAGEAcwBhAGIAbABhAG4AYwBhAFwAIgAsACAANAA2ADQAMwAwACwAIAA4ADIAOAAwADAALAAgADUAOAA0ADEAOQAsACAAMQAwADgAMAAwACwAIAAwACwAIAAwACwAIAAtADMANgAwADAALAAgADAALAAgADMANgAwADAALAAgADAALAAgAFwAIgBNAG8AcgBvAGMAYwBvAFwAIgAsACAAXAAiACsAMAAwAFwAIgAsACAAXAAiACsAMAAxAFwAIgAsACAAXAAiAFUAVABDACsAMAAwADoAMAAwAFwAIgAsACAAXAAiAFUAVABDACsAMAAxADoAMAAwAFwAIgA7AFwAbgBcACIAQQBmAHIAaQBjAGEALwBDAGEAcwBhAGIAbABhAG4AYwBhAFwAIgAsACAANQA4ADQAMQA5ACwAIAAxADQANAAwADAALAAgAFwAIgBcACIALAAgAFwAIgBcACIALAAgADMANgAwADAALAAgADAALAAgADMANgAwADAALAAgADAALAAgAFwAIgBcACIALAAgAFwAIgBcACIALAAgAFwAIgBNAG8AcgBvAGMAYwBvAFwAIgAsACAAXAAiACsAMAAxAFwAIgAsACAAXAAiACsAMAAwAFwAIgAsACAAXAAiAFUAVABDACsAMAAxADoAMAAwAFwAIgAsACAAXAAiAFUAVABDACsAMAAwADoAMAAwAFwAIgA7AFwAbgBcACIAQQBmAHIAaQBjAGEALwBDAGUAdQB0AGEAXAAiACwAIABcACIAXAAiACwAIABcACIAXAAiACwAIAAxADUAMwA4ADQALAAgADgANQAxADIANAAsACAALQAxADIANwA2ACwAIAAwACwAIABcACIAXAAiACwAIABcACIAXAAiACwAIAAxADIANwA2ACwAIAAwACwAIABcACIAXAAiACwAIABcACIATABNAFQAXAAiACwAIABcACIAXAAiACwAIABcACIATABvAGMAYQBsACAATQBlAGEAbgAgAFQAaQBtAGUAXAAiACwAIABcACIAXAAiADsAXABuAFwAIgBBAGYAcgBpAGMAYQAvAEMAZQB1AHQAYQBcACIALAAgADEANQAzADgANQAsACAAMAAsACAAMgAxADcAMQA5ACwAIAA4ADIAOAAwADAALAAgADAALAAgADAALAAgADEAMgA3ADYALAAgADAALAAgADAALAAgADMANgAwADAALAAgAFwAIgBcACIALAAgAFwAIgBXAEUAVABcACIALAAgAFwAIgBcACIALAAgAFwAIgBXAGUAcwB0AGUAcgBuACAARQB1AHIAbwBwAGUAYQBuACAAVABpAG0AZQBcACIALAAgAFwAIgBcACIAOwBcAG4AXAAiAEEAZgByAGkAYwBhAC8AQwBlAHUAdABhAFwAIgAsACAAMgAxADcAMgAwACwAIAAwACwAIAAyADEAOAA3ADMALAAgADgAMgA4ADAAMAAsACAAMAAsACAAMwA2ADAAMAAsACAAMAAsACAAMwA2ADAAMAAsACAAMAAsACAALQAzADYAMAAwACwAIABcACIAXAAiACwAIABcACIAXAAiACwAIABcACIAVwBFAFMAVABcACIALAAgAFwAIgBcACIALAAgAFwAIgBXAGUAcwB0AGUAcgBuACAARQB1AHIAbwBwAGUAYQBuACAAUwB1AG0AbQBlAHIAIABUAGkAbQBlAFwAIgA7AFwAbgBcACIAQQBmAHIAaQBjAGEALwBDAGUAdQB0AGEAXAAiACwAIAAyADEAOAA3ADMALAAgADcAOQAyADAAMAAsACAAMgAzADcAOAA1ACwAIAAwACwAIAAwACwAIAAwACwAIAAwACwAIAAtADMANgAwADAALAAgADAALAAgADAALAAgAFwAIgBcACIALAAgAFwAIgBXAEUAVABcACIALAAgAFwAIgBcACIALAAgAFwAIgBXAGUAcwB0AGUAcgBuACAARQB1AHIAbwBwAGUAYQBuACAAVABpAG0AZQBcACIALAAgAFwAIgBcACIAOwBcAG4AXAAiAEEAZgByAGkAYwBhAC8AQwBlAHUAdABhAFwAIgAsACAAMgAzADcAOAA1ACwAIAAwACwAIAAyADUANgAxADIALAAgADAALAAgADAALAAgADAALAAgADAALAAgADAALAAgADAALAAgADAALAAgAFwAIgBTAHAAYQBpAG4AXAAiACwAIABcACIAVwBFACUAVABcACIALAAgAFwAIgBcACIALAAgAFwAIgBXAGUAcwB0AGUAcgBuACAARQB1AHIAbwBwAGUAYQBuACUAIABUAGkAbQBlAFwAIgAsACAAXAAiAFwAIgA7AFwAbgBcACIAQQBmAHIAaQBjAGEALwBDAGUAdQB0AGEAXAAiACwAIAAyADUANgAxADIALAAgADAALAAgADMAOQA0ADkAMQAsACAAMAAsACAAMAAsACAAMAAsACAAMAAsACAAMAAsACAAMAAsACAAMAAsACAAXAAiAFwAIgAsACAAXAAiAFcARQBUAFwAIgAsACAAXAAiAFwAIgAsACAAXAAiAFcAZQBzAHQAZQByAG4AIABFAHUAcgBvAHAAZQBhAG4AIABUAGkAbQBlAFwAIgAsACAAXAAiAFwAIgA7AFwAbgBcACIAQQBmAHIAaQBjAGEALwBDAGUAdQB0AGEAXAAiACwAIAAzADkANAA5ADEALAAgADAALAAgADQANQA3ADcANQAsACAAMAAsACAAMAAsACAAMAAsACAAMAAsACAAMAAsACAAMwA2ADAAMAAsACAAMAAsACAAXAAiAFMAcABhAGkAbgBBAGYAcgBpAGMAYQBcACIALAAgAFwAIgBXAEUAJQBUAFwAIgAsACAAXAAiAFwAIgAsACAAXAAiAFcAZQBzAHQAZQByAG4AIABFAHUAcgBvAHAAZQBhAG4AJQAgAFQAaQBtAGUAXAAiACwAIABcACIAXAAiADsAXABuAFwAIgBBAGYAcgBpAGMAYQAvAEMAZQB1AHQAYQBcACIALAAgADQANQA3ADcANQAsACAAMwA2ADAAMAAsACAANAA2ADQAMwAxACwAIAAwACwAIAAzADYAMAAwACwAIAAwACwAIAAzADYAMAAwACwAIAAwACwAIAAwACwAIAAwACwAIABcACIAXAAiACwAIABcACIAQwBFAFQAXAAiACwAIABcACIAXAAiACwAIABcACIAQwBlAG4AdAByAGEAbAAgAEUAdQByAG8AcABlAGEAbgAgAFQAaQBtAGUAXAAiACwAIABcACIAXAAiADsAXABuAFwAIgBBAGYAcgBpAGMAYQAvAEMAZQB1AHQAYQBcACIALAAgADQANgA0ADMAMQAsACAAMAAsACAAXAAiAFwAIgAsACAAXAAiAFwAIgAsACAAMwA2ADAAMAAsACAAMAAsACAAMAAsACAAMAAsACAAXAAiAFwAIgAsACAAXAAiAFwAIgAsACAAXAAiAEUAVQBcACIALAAgAFwAIgBDAEUAJQBUAFwAIgAsACAAXAAiAFwAIgAsACAAXAAiAEMAZQBuAHQAcgBhAGwAIABFAHUAcgBvAHAAZQBhAG4AJQAgAFQAaQBtAGUAXAAiACwAIABcACIAXAAiADsAXABuAFwAIgBBAGYAcgBpAGMAYQAvAEUAbABfAEEAYQBpAHUAbgBcACIALAAgAFwAIgBcACIALAAgAFwAIgBcACIALAAgADIANwA0ADMAOAAsACAAMAAsACAALQAzADEANgA4ACwAIAAwACwAIABcACIAXAAiACwAIABcACIAXAAiACwAIAAtADQAMwAyACwAIAAwACwAIABcACIAXAAiACwAIABcACIATABNAFQAXAAiACwAIABcACIAXAAiACwAIABcACIATABvAGMAYQBsACAATQBlAGEAbgAgAFQAaQBtAGUAXAAiACwAIABcACIAXAAiADsAXABuAFwAIgBBAGYAcgBpAGMAYQAvAEUAbABfAEEAYQBpAHUAbgBcACIALAAgADIANwA0ADMANwAsACAAOAA1ADkANgA4ACwAIAA0ADIAOAA4ADIALAAgADAALAAgAC0AMwA2ADAAMAAsACAAMAAsACAALQA0ADMAMgAsACAAMAAsACAAMwA2ADAAMAAsACAAMAAsACAAXAAiAFwAIgAsACAAXAAiABIiMAAxAFwAIgAsACAAXAAiAFwAIgAsACAAXAAiAFUAVABDABIiMAAxADoAMAAwAFwAIgAsACAAXAAiAFwAIgA7AFwAbgBcACIAQQBmAHIAaQBjAGEALwBFAGwAXwBBAGEAaQB1AG4AXAAiACwAIAA0ADIAOAA4ADIALAAgADMANgAwADAALAAgADUAOAA0ADEAOQAsACAAMQAwADgAMAAwACwAIAAwACwAIAAwACwAIAAzADYAMAAwACwAIAAwACwAIAAzADYAMAAwACwAIAAwACwAIABcACIATQBvAHIAbwBjAGMAbwBcACIALAAgAFwAIgArADAAMABcACIALAAgAFwAIgArADAAMQBcACIALAAgAFwAIgBVAFQAQwArADAAMAA6ADAAMABcACIALAAgAFwAIgBVAFQAQwArADAAMQA6ADAAMABcACIAOwBcAG4AXAAiAEEAZgByAGkAYwBhAC8ARQBsAF8AQQBhAGkAdQBuAFwAIgAsACAANQA4ADQAMQA5ACwAIAAxADQANAAwADAALAAgAFwAIgBcACIALAAgAFwAIgBcACIALAAgADMANgAwADAALAAgADAALAAgADMANgAwADAALAAgADAALAAgAFwAIgBcACIALAAgAFwAIgBcACIALAAgAFwAIgBNAG8AcgBvAGMAYwBvAFwAIgAsACAAXAAiACsAMAAxAFwAIgAsACAAXAAiACsAMAAwAFwAIgAsACAAXAAiAFUAVABDACsAMAAxADoAMAAwAFwAIgAsACAAXAAiAFUAVABDACsAMAAwADoAMAAwAFwAIgA7AFwAbgBcACIAQQBmAHIAaQBjAGEALwBKAG8AaABhAG4AbgBlAHMAYgB1AHIAZwBcACIALAAgAFwAIgBcACIALAAgAFwAIgBcACIALAAgADEAMgAxADMANgAsACAAMAAsACAANgA3ADIAMAAsACAAMAAsACAAXAAiAFwAIgAsACAAXAAiAFwAIgAsACAALQAxADMAMgAwACwAIAAwACwAIABcACIAXAAiACwAIABcACIATABNAFQAXAAiACwAIABcACIAXAAiACwAIABcACIATABvAGMAYQBsACAATQBlAGEAbgAgAFQAaQBtAGUAXAAiACwAIABcACIAXAAiADsAXABuAFwAIgBBAGYAcgBpAGMAYQAvAEoAbwBoAGEAbgBuAGUAcwBiAHUAcgBnAFwAIgAsACAAMQAyADEAMwA1ACwAIAA4ADUAMAA4ADAALAAgADEANgAxADcANAAsACAAMAAsACAANQA0ADAAMAAsACAAMAAsACAALQAxADMAMgAwACwAIAAwACwAIAAxADgAMAAwACwAIAAwACwAIABcACIAXAAiACwAIABcACIAUwBBAFMAVABcACIALAAgAFwAIgBcACIALAAgAFwAIgBTAG8AdQB0AGgAIABBAGYAcgBpAGMAYQAgAFMAdABhAG4AZABhAHIAZAAgAFQAaQBtAGUAXAAiACwAIABcACIAXAAiADsAXABuAFwAIgBBAGYAcgBpAGMAYQAvAEoAbwBoAGEAbgBuAGUAcwBiAHUAcgBnAFwAIgAsACAAMQA2ADEANwA0ACwAIAAxADgAMAAwACwAIABcACIAXAAiACwAIABcACIAXAAiACwAIAA3ADIAMAAwACwAIAAwACwAIAAxADgAMAAwACwAIAAwACwAIABcACIAXAAiACwAIABcACIAXAAiACwAIABcACIAUwBBAFwAIgAsACAAXAAiAFMAQQBTAFQAXAAiACwAIABcACIAXAAiACwAIABcACIAUwBvAHUAdABoACAAQQBmAHIAaQBjAGEAIABTAHQAYQBuAGQAYQByAGQAIABUAGkAbQBlAFwAIgAsACAAXAAiAFwAIgA7AFwAbgBcACIAQQBmAHIAaQBjAGEALwBKAHUAYgBhAFwAIgAsACAAXAAiAFwAIgAsACAAXAAiAFwAIgAsACAAMgA2ADMANAAyACwAIAAwACwAIAA3ADUAOAA4ACwAIAAwACwAIABcACIAXAAiACwAIABcACIAXAAiACwAIAAtADMAOAA4ACwAIAAwACwAIABcACIAXAAiACwAIABcACIATABNAFQAXAAiACwAIABcACIAXAAiACwAIABcACIATABvAGMAYQBsACAATQBlAGEAbgAgAFQAaQBtAGUAXAAiACwAIABcACIAXAAiADsAXABuAFwAIgBBAGYAcgBpAGMAYQAvAEoAdQBiAGEAXAAiACwAIAAyADYAMwA0ADEALAAgADgANgAwADEAMgAsACAANQAxADUANQA4ACwAIAA0ADMAMgAwADAALAAgADcAMgAwADAALAAgADAALAAgAC0AMwA4ADgALAAgADAALAAgADMANgAwADAALAAgADAALAAgAFwAIgBTAHUAZABhAG4AXAAiACwAIABcACIAQwBBACUAVABcACIALAAgAFwAIgBcACIALAAgAFwAIgBDAGUAbgB0AHIAYQBsACAAQQBmAHIAaQBjAGEAJQAgAFQAaQBtAGUAXAAiACwAIABcACIAXAAiADsAXABuAFwAIgBBAGYAcgBpAGMAYQAvAEoAdQBiAGEAXAAiACwAIAA1ADEANQA1ADgALAAgADQANgA4ADAAMAAsACAANQA5ADIANAA2ACwAIAAwACwAIAAxADAAOAAwADAALAAgADAALAAgADMANgAwADAALAAgADAALAAgAC0AMwA2ADAAMAAsACAAMAAsACAAXAAiAFwAIgAsACAAXAAiAEUAQQBUAFwAIgAsACAAXAAiAFwAIgAsACAAXAAiAEUAYQBzAHQAIABBAGYAcgBpAGMAYQAgAFQAaQBtAGUAXAAiACwAIABcACIAXAAiADsAXABuAFwAIgBBAGYAcgBpAGMAYQAvAEoAdQBiAGEAXAAiACwAIAA1ADkAMgA0ADUALAAgADgAMgA4ADAAMAAsACAAXAAiAFwAIgAsACAAXAAiAFwAIgAsACAANwAyADAAMAAsACAAMAAsACAALQAzADYAMAAwACwAIAAwACwAIABcACIAXAAiACwAIABcACIAXAAiACwAIABcACIAXAAiACwAIABcACIAQwBBAFQAXAAiACwAIABcACIAXAAiACwAIABcACIAQwBlAG4AdAByAGEAbAAgAEEAZgByAGkAYwBhACAAVABpAG0AZQBcACIALAAgAFwAIgBcACIAOwBcAG4AXAAiAEEAZgByAGkAYwBhAC8ASwBoAGEAcgB0AG8AdQBtAFwAIgAsACAAXAAiAFwAIgAsACAAXAAiAFwAIgAsACAAMgA2ADMANAAyACwAIAAwACwAIAA3ADgAMAA4ACwAIAAwACwAIABcACIAXAAiACwAIABcACIAXAAiACwAIAAtADYAMAA4ACwAIAAwACwAIABcACIAXAAiACwAIABcACIATABNAFQAXAAiACwAIABcACIAXAAiACwAIABcACIATABvAGMAYQBsACAATQBlAGEAbgAgAFQAaQBtAGUAXAAiACwAIABcACIAXAAiADsAXABuAFwAIgBBAGYAcgBpAGMAYQAvAEsAaABhAHIAdABvAHUAbQBcACIALAAgADIANgAzADQAMQAsACAAOAA1ADcAOQAyACwAIAA1ADEANQA1ADgALAAgADQAMwAyADAAMAAsACAANwAyADAAMAAsACAAMAAsACAALQA2ADAAOAAsACAAMAAsACAAMwA2ADAAMAAsACAAMAAsACAAXAAiAFMAdQBkAGEAbgBcACIALAAgAFwAIgBDAEEAJQBUAFwAIgAsACAAXAAiAFwAIgAsACAAXAAiAEMAZQBuAHQAcgBhAGwAIABBAGYAcgBpAGMAYQAlACAAVABpAG0AZQBcACIALAAgAFwAIgBcACIAOwBcAG4AXAAiAEEAZgByAGkAYwBhAC8ASwBoAGEAcgB0AG8AdQBtAFwAIgAsACAANQAxADUANQA4ACwAIAA0ADYAOAAwADAALAAgADUAOAAwADUAOAAsACAAMAAsACAAMQAwADgAMAAwACwAIAAwACwAIAAzADYAMAAwACwAIAAwACwAIAAtADMANgAwADAALAAgADAALAAgAFwAIgBcACIALAAgAFwAIgBFAEEAVABcACIALAAgAFwAIgBcACIALAAgAFwAIgBFAGEAcwB0ACAAQQBmAHIAaQBjAGEAIABUAGkAbQBlAFwAIgAsACAAXAAiAFwAIgA7AFwAbgBcACIAQQBmAHIAaQBjAGEALwBLAGgAYQByAHQAbwB1AG0AXAAiACwAIAA1ADgAMAA1ADcALAAgADgAMgA4ADAAMAAsACAAXAAiAFwAIgAsACAAXAAiAFwAIgAsACAANwAyADAAMAAsACAAMAAsACAALQAzADYAMAAwACwAIAAwACwAIABcACIAXAAiACwAIABcACIAXAAiACwAIABcACIAXAAiACwAIABcACIAQwBBAFQAXAAiACwAIABcACIAXAAiACwAIABcACIAQwBlAG4AdAByAGEAbAAgAEEAZgByAGkAYwBhACAAVABpAG0AZQBcACIALAAgAFwAIgBcACIAOwBcAG4AXAAiAEEAZgByAGkAYwBhAC8ATABhAGcAbwBzAFwAIgAsACAAXAAiAFwAIgAsACAAXAAiAFwAIgAsACAAMQA3ADAAMgA3ACwAIAAwACwAIAA4ADEANQAsACAAMAAsACAAXAAiAFwAIgAsACAAXAAiAFwAIgAsACAALQA4ADEANQAsACAAMAAsACAAXAAiAFwAIgAsACAAXAAiAEwATQBUAFwAIgAsACAAXAAiAFwAIgAsACAAXAAiAEwAbwBjAGEAbAAgAE0AZQBhAG4AIABUAGkAbQBlAFwAIgAsACAAXAAiAFwAIgA7AFwAbgBcACIAQQBmAHIAaQBjAGEALwBMAGEAZwBvAHMAXAAiACwAIAAxADcAMAAyADYALAAgADgANQA1ADgANQAsACAAMQA4ADEAMgAzACwAIAAwACwAIAAwACwAIAAwACwAIAAtADgAMQA1ACwAIAAwACwAIAA4ADEANQAsACAAMAAsACAAXAAiAFwAIgAsACAAXAAiAEcATQBUAFwAIgAsACAAXAAiAFwAIgAsACAAXAAiAEcAcgBlAGUAbgB3AGkAYwBoACAATQBlAGEAbgAgAFQAaQBtAGUAXAAiACwAIABcACIAXAAiADsAXABuAFwAIgBBAGYAcgBpAGMAYQAvAEwAYQBnAG8AcwBcACIALAAgADEAOAAxADIAMwAsACAAOAAxADUALAAgADIAMAAxADMAMwAsACAAMAAsACAAOAAxADUALAAgADAALAAgADgAMQA1ACwAIAAwACwAIAA5ADgANQAsACAAMAAsACAAXAAiAFwAIgAsACAAXAAiAEwATQBUAFwAIgAsACAAXAAiAFwAIgAsACAAXAAiAEwAbwBjAGEAbAAgAE0AZQBhAG4AIABUAGkAbQBlAFwAIgAsACAAXAAiAFwAIgA7AFwAbgBcACIAQQBmAHIAaQBjAGEALwBMAGEAZwBvAHMAXAAiACwAIAAyADAAMQAzADMALAAgADkAOAA1ACwAIAAyADIAMgAwADIALAAgADAALAAgADEAOAAwADAALAAgADAALAAgADkAOAA1ACwAIAAwACwAIAAxADgAMAAwACwAIAAwACwAIABcACIAXAAiACwAIABcACIAKwAwADAAMwAwAFwAIgAsACAAXAAiAFwAIgAsACAAXAAiAFUAVABDACsAMAAwADoAMwAwAFwAIgAsACAAXAAiAFwAIgA7AFwAbgBcACIAQQBmAHIAaQBjAGEALwBMAGEAZwBvAHMAXAAiACwAIAAyADIAMgAwADIALAAgADEAOAAwADAALAAgAFwAIgBcACIALAAgAFwAIgBcACIALAAgADMANgAwADAALAAgADAALAAgADEAOAAwADAALAAgADAALAAgAFwAIgBcACIALAAgAFwAIgBcACIALAAgAFwAIgBcACIALAAgAFwAIgBXAEEAVABcACIALAAgAFwAIgBcACIALAAgAFwAIgBXAGUAcwB0ACAAQQBmAHIAaQBjAGEAIABUAGkAbQBlAFwAIgAsACAAXAAiAFwAIgA7AFwAbgBcACIAQQBmAHIAaQBjAGEALwBNAGEAcAB1AHQAbwBcACIALAAgAFwAIgBcACIALAAgAFwAIgBcACIALAAgADEANgAxADcANAAsACAAMAAsACAANwA4ADIAMAAsACAAMAAsACAAXAAiAFwAIgAsACAAXAAiAFwAIgAsACAALQA2ADIAMAAsACAAMAAsACAAXAAiAFwAIgAsACAAXAAiAEwATQBUAFwAIgAsACAAXAAiAFwAIgAsACAAXAAiAEwAbwBjAGEAbAAgAE0AZQBhAG4AIABUAGkAbQBlAFwAIgAsACAAXAAiAFwAIgA7AFwAbgBcACIAQQBmAHIAaQBjAGEALwBNAGEAcAB1AHQAbwBcACIALAAgADEANgAxADcAMwAsACAAOAA1ADcAOAAwACwAIABcACIAXAAiACwAIABcACIAXAAiACwAIAA3ADIAMAAwACwAIAAwACwAIAAtADYAMgAwACwAIAAwACwAIABcACIAXAAiACwAIABcACIAXAAiACwAIABcACIAXAAiACwAIABcACIAQwBBAFQAXAAiACwAIABcACIAXAAiACwAIABcACIAQwBlAG4AdAByAGEAbAAgAEEAZgByAGkAYwBhACAAVABpAG0AZQBcACIALAAgAFwAIgBcACIAOwBcAG4AXAAiAEEAZgByAGkAYwBhAC8ATQBvAG4AcgBvAHYAaQBhAFwAIgAsACAAXAAiAFwAIgAsACAAXAAiAFwAIgAsACAAOAA0ADQANgAsACAAMAAsACAALQAyADUAOAA4ACwAIAAwACwAIABcACIAXAAiACwAIABcACIAXAAiACwAIAAwACwAIAAwACwAIABcACIAXAAiACwAIABcACIATABNAFQAXAAiACwAIABcACIAXAAiACwAIABcACIATABvAGMAYQBsACAATQBlAGEAbgAgAFQAaQBtAGUAXAAiACwAIABcACIAXAAiADsAXABuAFwAIgBBAGYAcgBpAGMAYQAvAE0AbwBuAHIAbwB2AGkAYQBcACIALAAgADgANAA0ADYALAAgADAALAAgADIAMgAwADEAOAAsACAAMAAsACAALQAyADUAOAA4ACwAIAAwACwAIAAwACwAIAAwACwAIAAtADgAMgAsACAAMAAsACAAXAAiAFwAIgAsACAAXAAiAE0ATQBUAFwAIgAsACAAXAAiAFwAIgAsACAAXAAiAE0AbwBuAHIAbwB2AGkAYQAgAE0AZQBhAG4AIABUAGkAbQBlAFwAIgAsACAAXAAiAFwAIgA7AFwAbgBcACIAQQBmAHIAaQBjAGEALwBNAG8AbgByAG8AdgBpAGEAXAAiACwAIAAyADIAMAAxADcALAAgADgANgAzADEAOAAsACAANAAxADMAMgAzACwAIAAwACwAIAAtADIANgA3ADAALAAgADAALAAgAC0AOAAyACwAIAAwACwAIAAyADYANwAwACwAIAAwACwAIABcACIAXAAiACwAIABcACIATQBNAFQAXAAiACwAIABcACIAXAAiACwAIABcACIATQBvAG4AcgBvAHYAaQBhACAATQBlAGEAbgAgAFQAaQBtAGUAXAAiACwAIABcACIAXAAiADsAXABuAFwAIgBBAGYAcgBpAGMAYQAvAE0AbwBuAHIAbwB2AGkAYQBcACIALAAgADQAMQAzADIAMwAsACAAMgA2ADcAMAAsACAAXAAiAFwAIgAsACAAXAAiAFwAIgAsACAAMAAsACAAMAAsACAAMgA2ADcAMAAsACAAMAAsACAAXAAiAFwAIgAsACAAXAAiAFwAIgAsACAAXAAiAFwAIgAsACAAXAAiAEcATQBUAFwAIgAsACAAXAAiAFwAIgAsACAAXAAiAEcAcgBlAGUAbgB3AGkAYwBoACAATQBlAGEAbgAgAFQAaQBtAGUAXAAiACwAIABcACIAXAAiADsAXABuAFwAIgBBAGYAcgBpAGMAYQAvAE4AYQBpAHIAbwBiAGkAXAAiACwAIABcACIAXAAiACwAIABcACIAXAAiACwAIAAxADgAMAA2ADIALAAgADAALAAgADgAOAAzADYALAAgADAALAAgAFwAIgBcACIALAAgAFwAIgBcACIALAAgADEANgA0ACwAIAAwACwAIABcACIAXAAiACwAIABcACIATABNAFQAXAAiACwAIABcACIAXAAiACwAIABcACIATABvAGMAYQBsACAATQBlAGEAbgAgAFQAaQBtAGUAXAAiACwAIABcACIAXAAiADsAXABuAFwAIgBBAGYAcgBpAGMAYQAvAE4AYQBpAHIAbwBiAGkAXAAiACwAIAAxADgAMAA2ADIALAAgADEANgA0ACwAIAAyADUANAAyADgALAAgADAALAAgADkAMAAwADAALAAgADAALAAgADEANgA0ACwAIAAwACwAIAAxADgAMAAwACwAIAAwACwAIABcACIAXAAiACwAIABcACIAKwAwADIAMwAwAFwAIgAsACAAXAAiAFwAIgAsACAAXAAiAFUAVABDACsAMAAyADoAMwAwAFwAIgAsACAAXAAiAFwAIgA7AFwAbgBcACIAQQBmAHIAaQBjAGEALwBOAGEAaQByAG8AYgBpAFwAIgAsACAAMgA1ADQAMgA4ACwAIAAxADgAMAAwACwAIAAyADUAOQA4ADEALAAgADAALAAgADEAMAA4ADAAMAAsACAAMAAsACAAMQA4ADAAMAAsACAAMAAsACAALQAxADgAMAAwACwAIAAwACwAIABcACIAXAAiACwAIABcACIARQBBAFQAXAAiACwAIABcACIAXAAiACwAIABcACIARQBhAHMAdAAgAEEAZgByAGkAYwBhACAAVABpAG0AZQBcACIALAAgAFwAIgBcACIAOwBcAG4AXAAiAEEAZgByAGkAYwBhAC8ATgBhAGkAcgBvAGIAaQBcACIALAAgADIANQA5ADgAMAAsACAAOAA0ADYAMAAwACwAIAAyADgANQAzADQALAAgADAALAAgADkAMAAwADAALAAgADAALAAgAC0AMQA4ADAAMAAsACAAMAAsACAAOQAwADAALAAgADAALAAgAFwAIgBcACIALAAgAFwAIgArADAAMgAzADAAXAAiACwAIABcACIAXAAiACwAIABcACIAVQBUAEMAKwAwADIAOgAzADAAXAAiACwAIABcACIAXAAiADsAXABuAFwAIgBBAGYAcgBpAGMAYQAvAE4AYQBpAHIAbwBiAGkAXAAiACwAIAAyADgANQAzADQALAAgADkAMAAwACwAIAAzADAANQA3ADIALAAgADAALAAgADkAOQAwADAALAAgADAALAAgADkAMAAwACwAIAAwACwAIAA5ADAAMAAsACAAMAAsACAAXAAiAFwAIgAsACAAXAAiACsAMAAyADQANQBcACIALAAgAFwAIgBcACIALAAgAFwAIgBVAFQAQwArADAAMgA6ADQANQBcACIALAAgAFwAIgBcACIAOwBcAG4AXAAiAEEAZgByAGkAYwBhAC8ATgBhAGkAcgBvAGIAaQBcACIALAAgADMAMAA1ADcAMgAsACAAOQAwADAALAAgAFwAIgBcACIALAAgAFwAIgBcACIALAAgADEAMAA4ADAAMAAsACAAMAAsACAAOQAwADAALAAgADAALAAgAFwAIgBcACIALAAgAFwAIgBcACIALAAgAFwAIgBcACIALAAgAFwAIgBFAEEAVABcACIALAAgAFwAIgBcACIALAAgAFwAIgBFAGEAcwB0ACAAQQBmAHIAaQBjAGEAIABUAGkAbQBlAFwAIgAsACAAXAAiAFwAIgA7AFwAbgBcACIAQQBmAHIAaQBjAGEALwBOAGQAagBhAG0AZQBuAGEAXAAiACwAIABcACIAXAAiACwAIABcACIAXAAiACwAIAAxADkANAAwADIALAAgADAALAAgADMANgAxADIALAAgADAALAAgAFwAIgBcACIALAAgAFwAIgBcACIALAAgAC0AMQAyACwAIAAwACwAIABcACIAXAAiACwAIABcACIATABNAFQAXAAiACwAIABcACIAXAAiACwAIABcACIATABvAGMAYQBsACAATQBlAGEAbgAgAFQAaQBtAGUAXAAiACwAIABcACIAXAAiADsAXABuAFwAIgBBAGYAcgBpAGMAYQAvAE4AZABqAGEAbQBlAG4AYQBcACIALAAgADEAOQA0ADAAMQAsACAAOAA2ADMAOAA4ACwAIAA0ADQAMQA2ADAALAAgADAALAAgADMANgAwADAALAAgADAALAAgAC0AMQAyACwAIAAwACwAIAAwACwAIAAzADYAMAAwACwAIABcACIAXAAiACwAIABcACIAVwBBAFQAXAAiACwAIABcACIAXAAiACwAIABcACIAVwBlAHMAdAAgAEEAZgByAGkAYwBhACAAVABpAG0AZQBcACIALAAgAFwAIgBcACIAOwBcAG4AXAAiAEEAZgByAGkAYwBhAC8ATgBkAGoAYQBtAGUAbgBhAFwAIgAsACAANAA0ADEANgAwACwAIAAzADYAMAAwACwAIAA0ADQAMwAwADYALAAgADAALAAgADMANgAwADAALAAgADMANgAwADAALAAgADAALAAgADMANgAwADAALAAgADAALAAgAC0AMwA2ADAAMAAsACAAXAAiAFwAIgAsACAAXAAiAFwAIgAsACAAXAAiAFcAQQBTAFQAXAAiACwAIABcACIAXAAiACwAIABcACIAVwBlAHMAdAAgAEEAZgByAGkAYwBhACAAUwB1AG0AbQBlAHIAIABUAGkAbQBlAFwAIgA7AFwAbgBcACIAQQBmAHIAaQBjAGEALwBOAGQAagBhAG0AZQBuAGEAXAAiACwAIAA0ADQAMwAwADUALAAgADgAMgA4ADAAMAAsACAAXAAiAFwAIgAsACAAXAAiAFwAIgAsACAAMwA2ADAAMAAsACAAMAAsACAAMAAsACAALQAzADYAMAAwACwAIABcACIAXAAiACwAIABcACIAXAAiACwAIABcACIAXAAiACwAIABcACIAVwBBAFQAXAAiACwAIABcACIAXAAiACwAIABcACIAVwBlAHMAdAAgAEEAZgByAGkAYwBhACAAVABpAG0AZQBcACIALAAgAFwAIgBcACIAOwBcAG4AXAAiAEEAZgByAGkAYwBhAC8AUwBhAG8AXwBUAG8AbQBlAFwAIgAsACAAXAAiAFwAIgAsACAAXAAiAFwAIgAsACAAOQAxADcANgAsACAAMAAsACAAMQA2ADEANgAsACAAMAAsACAAXAAiAFwAIgAsACAAXAAiAFwAIgAsACAALQAzADgAMgAxACwAIAAwACwAIABcACIAXAAiACwAIABcACIATABNAFQAXAAiACwAIABcACIAXAAiACwAIABcACIATABvAGMAYQBsACAATQBlAGEAbgAgAFQAaQBtAGUAXAAiACwAIABcACIAXAAiADsAXABuAFwAIgBBAGYAcgBpAGMAYQAvAFMAYQBvAF8AVABvAG0AZQBcACIALAAgADkAMQA3ADUALAAgADgAMgA1ADcAOQAsACAAMQA5ADQAMAAxACwAIAA4ADQAMQA5ADUALAAgAC0AMgAyADAANQAsACAAMAAsACAALQAzADgAMgAxACwAIAAwACwAIAAyADIAMAA1ACwAIAAwACwAIABcACIAXAAiACwAIABcACIATABNAFQAXAAiACwAIABcACIAXAAiACwAIABcACIATABvAGMAYQBsACAATQBlAGEAbgAgAFQAaQBtAGUAXAAiACwAIABcACIAXAAiADsAXABuAFwAIgBBAGYAcgBpAGMAYQAvAFMAYQBvAF8AVABvAG0AZQBcACIALAAgADEAOQA0ADAAMgAsACAAMAAsACAANQA4ADEAMQA5ACwAIAAzADYAMAAwACwAIAAwACwAIAAwACwAIAAyADIAMAA1ACwAIAAwACwAIAAzADYAMAAwACwAIAAwACwAIABcACIAXAAiACwAIABcACIARwBNAFQAXAAiACwAIABcACIAXAAiACwAIABcACIARwByAGUAZQBuAHcAaQBjAGgAIABNAGUAYQBuACAAVABpAG0AZQBcACIALAAgAFwAIgBcACIAOwBcAG4AXAAiAEEAZgByAGkAYwBhAC8AUwBhAG8AXwBUAG8AbQBlAFwAIgAsACAANQA4ADEAMQA5ACwAIAA3ADIAMAAwACwAIAA1ADgANAA4ADQALAAgADcAMgAwADAALAAgADMANgAwADAALAAgADAALAAgADMANgAwADAALAAgADAALAAgAC0AMwA2ADAAMAAsACAAMAAsACAAXAAiAFwAIgAsACAAXAAiAFcAQQBUAFwAIgAsACAAXAAiAFwAIgAsACAAXAAiAFcAZQBzAHQAIABBAGYAcgBpAGMAYQAgAFQAaQBtAGUAXAAiACwAIABcACIAXAAiADsAXABuAFwAIgBBAGYAcgBpAGMAYQAvAFMAYQBvAF8AVABvAG0AZQBcACIALAAgADUAOAA0ADgANAAsACAAMwA2ADAAMAAsACAAXAAiAFwAIgAsACAAXAAiAFwAIgAsACAAMAAsACAAMAAsACAALQAzADYAMAAwACwAIAAwACwAIABcACIAXAAiACwAIABcACIAXAAiACwAIABcACIAXAAiACwAIABcACIARwBNAFQAXAAiACwAIABcACIAXAAiACwAIABcACIARwByAGUAZQBuAHcAaQBjAGgAIABNAGUAYQBuACAAVABpAG0AZQBcACIALAAgAFwAIgBcACIAXABuAH0AOwBcAG4AXABuAF8AVABJAE0ARQBaAE8ATgBFAF8AQQBGAFIASQBDAEEAXwAwADIAIAA9ACAAewBcAG4AXAAiAEEAZgByAGkAYwBhAC8AVAByAGkAcABvAGwAaQBcACIALAAgAFwAIgBcACIALAAgAFwAIgBcACIALAAgADIAMgAzADIANAAsACAAMAAsACAAMwAxADYANAAsACAAMAAsACAAXAAiAFwAIgAsACAAXAAiAFwAIgAsACAANAAzADYALAAgADAALAAgAFwAIgBcACIALAAgAFwAIgBMAE0AVABcACIALAAgAFwAIgBcACIALAAgAFwAIgBMAG8AYwBhAGwAIABNAGUAYQBuACAAVABpAG0AZQBcACIALAAgAFwAIgBcACIAOwBcAG4AXAAiAEEAZgByAGkAYwBhAC8AVAByAGkAcABvAGwAaQBcACIALAAgADIAMgAzADIANAAsACAANAAzADYALAAgADMANgA1ADYAOQAsACAAMAAsACAAMwA2ADAAMAAsACAAMAAsACAANAAzADYALAAgADAALAAgADMANgAwADAALAAgADAALAAgAFwAIgBMAGkAYgB5AGEAXAAiACwAIABcACIAQwBFACUAVABcACIALAAgAFwAIgBcACIALAAgAFwAIgBDAGUAbgB0AHIAYQBsACAARQB1AHIAbwBwAGUAYQBuACUAIABUAGkAbQBlAFwAIgAsACAAXAAiAFwAIgA7AFwAbgBcACIAQQBmAHIAaQBjAGEALwBUAHIAaQBwAG8AbABpAFwAIgAsACAAMwA2ADUANgA5ACwAIAAzADYAMAAwACwAIAA0ADQAOQA3ADAALAAgADAALAAgADcAMgAwADAALAAgADAALAAgADMANgAwADAALAAgADAALAAgAC0AMwA2ADAAMAAsACAAMAAsACAAXAAiAFwAIgAsACAAXAAiAEUARQBUAFwAIgAsACAAXAAiAFwAIgAsACAAXAAiAEUAYQBzAHQAZQByAG4AIABFAHUAcgBvAHAAZQBhAG4AIABUAGkAbQBlAFwAIgAsACAAXAAiAFwAIgA7AFwAbgBcACIAQQBmAHIAaQBjAGEALwBUAHIAaQBwAG8AbABpAFwAIgAsACAANAA0ADkANgA5ACwAIAA4ADIAOAAwADAALAAgADQAOAAwADEANQAsACAAMAAsACAAMwA2ADAAMAAsACAAMAAsACAALQAzADYAMAAwACwAIAAwACwAIAAzADYAMAAwACwAIAAwACwAIABcACIATABpAGIAeQBhAFwAIgAsACAAXAAiAEMARQAlAFQAXAAiACwAIABcACIAXAAiACwAIABcACIAQwBlAG4AdAByAGEAbAAgAEUAdQByAG8AcABlAGEAbgAlACAAVABpAG0AZQBcACIALAAgAFwAIgBcACIAOwBcAG4AXAAiAEEAZgByAGkAYwBhAC8AVAByAGkAcABvAGwAaQBcACIALAAgADQAOAAwADEANQAsACAAMwA2ADAAMAAsACAANQAwADMANQA2ACwAIAAwACwAIAA3ADIAMAAwACwAIAAwACwAIAAzADYAMAAwACwAIAAwACwAIAAtADMANgAwADAALAAgADAALAAgAFwAIgBcACIALAAgAFwAIgBFAEUAVABcACIALAAgAFwAIgBcACIALAAgAFwAIgBFAGEAcwB0AGUAcgBuACAARQB1AHIAbwBwAGUAYQBuACAAVABpAG0AZQBcACIALAAgAFwAIgBcACIAOwBcAG4AXAAiAEEAZgByAGkAYwBhAC8AVAByAGkAcABvAGwAaQBcACIALAAgADUAMAAzADUANQAsACAAOAAyADgAMAAwACwAIAA1ADAANwAyADUALAAgADAALAAgADMANgAwADAALAAgADAALAAgAC0AMwA2ADAAMAAsACAAMAAsACAAMwA2ADAAMAAsACAAMAAsACAAXAAiAEwAaQBiAHkAYQBcACIALAAgAFwAIgBDAEUAJQBUAFwAIgAsACAAXAAiAFwAIgAsACAAXAAiAEMAZQBuAHQAcgBhAGwAIABFAHUAcgBvAHAAZQBhAG4AJQAgAFQAaQBtAGUAXAAiACwAIABcACIAXAAiADsAXABuAFwAIgBBAGYAcgBpAGMAYQAvAFQAcgBpAHAAbwBsAGkAXAAiACwAIAA1ADAANwAyADUALAAgADMANgAwADAALAAgADUANgAyADQAMQAsACAANwAyADAAMAAsACAANwAyADAAMAAsACAAMAAsACAAMwA2ADAAMAAsACAAMAAsACAALQAzADYAMAAwACwAIAAwACwAIABcACIAXAAiACwAIABcACIARQBFAFQAXAAiACwAIABcACIAXAAiACwAIABcACIARQBhAHMAdABlAHIAbgAgAEUAdQByAG8AcABlAGEAbgAgAFQAaQBtAGUAXAAiACwAIABcACIAXAAiADsAXABuAFwAIgBBAGYAcgBpAGMAYQAvAFQAcgBpAHAAbwBsAGkAXAAiACwAIAA1ADYAMgA0ADEALAAgADMANgAwADAALAAgADUANgA1ADkAMAAsACAANwAyADAAMAAsACAAMwA2ADAAMAAsACAAMAAsACAALQAzADYAMAAwACwAIAAwACwAIAAzADYAMAAwACwAIAAwACwAIABcACIATABpAGIAeQBhAFwAIgAsACAAXAAiAEMARQAlAFQAXAAiACwAIABcACIAXAAiACwAIABcACIAQwBlAG4AdAByAGEAbAAgAEUAdQByAG8AcABlAGEAbgAlACAAVABpAG0AZQBcACIALAAgAFwAIgBcACIAOwBcAG4AXAAiAEEAZgByAGkAYwBhAC8AVAByAGkAcABvAGwAaQBcACIALAAgADUANgA1ADkAMAAsACAAMQAwADgAMAAwACwAIABcACIAXAAiACwAIABcACIAXAAiACwAIAA3ADIAMAAwACwAIAAwACwAIAAzADYAMAAwACwAIAAwACwAIABcACIAXAAiACwAIABcACIAXAAiACwAIABcACIAXAAiACwAIABcACIARQBFAFQAXAAiACwAIABcACIAXAAiACwAIABcACIARQBhAHMAdABlAHIAbgAgAEUAdQByAG8AcABlAGEAbgAgAFQAaQBtAGUAXAAiACwAIABcACIAXAAiADsAXABuAFwAIgBBAGYAcgBpAGMAYQAvAFQAdQBuAGkAcwBcACIALAAgAFwAIgBcACIALAAgAFwAIgBcACIALAAgADgAMgAxADIALAAgADAALAAgADIANAA0ADQALAAgADAALAAgAFwAIgBcACIALAAgAFwAIgBcACIALAAgAC0AMQA4ADgAMwAsACAAMAAsACAAXAAiAFwAIgAsACAAXAAiAEwATQBUAFwAIgAsACAAXAAiAFwAIgAsACAAXAAiAEwAbwBjAGEAbAAgAE0AZQBhAG4AIABUAGkAbQBlAFwAIgAsACAAXAAiAFwAIgA7AFwAbgBcACIAQQBmAHIAaQBjAGEALwBUAHUAbgBpAHMAXAAiACwAIAA4ADIAMQAxACwAIAA4ADQANQAxADcALAAgADEAOQAxADAANgAsACAAMAAsACAANQA2ADEALAAgADAALAAgAC0AMQA4ADgAMwAsACAAMAAsACAAMwAwADMAOQAsACAAMAAsACAAXAAiAFwAIgAsACAAXAAiAFAATQBUAFwAIgAsACAAXAAiAFwAIgAsACAAXAAiAFAAYQByAGkAcwAgAE0AZQBhAG4AIABUAGkAbQBlAFwAIgAsACAAXAAiAFwAIgA7AFwAbgBcACIAQQBmAHIAaQBjAGEALwBUAHUAbgBpAHMAXAAiACwAIAAxADkAMQAwADYALAAgADMAMAAzADkALAAgAFwAIgBcACIALAAgAFwAIgBcACIALAAgADMANgAwADAALAAgADAALAAgADMAMAAzADkALAAgADAALAAgAFwAIgBcACIALAAgAFwAIgBcACIALAAgAFwAIgBUAHUAbgBpAHMAaQBhAFwAIgAsACAAXAAiAEMARQAlAFQAXAAiACwAIABcACIAXAAiACwAIABcACIAQwBlAG4AdAByAGEAbAAgAEUAdQByAG8AcABlAGEAbgAlACAAVABpAG0AZQBcACIALAAgAFwAIgBcACIAOwBcAG4AXAAiAEEAZgByAGkAYwBhAC8AVwBpAG4AZABoAG8AZQBrAFwAIgAsACAAXAAiAFwAIgAsACAAXAAiAFwAIgAsACAAMQAyADEAMwA2ACwAIAAwACwAIAA0ADEAMAA0ACwAIAAwACwAIABcACIAXAAiACwAIABcACIAXAAiACwAIAAxADIAOQA2ACwAIAAwACwAIABcACIAXAAiACwAIABcACIATABNAFQAXAAiACwAIABcACIAXAAiACwAIABcACIATABvAGMAYQBsACAATQBlAGEAbgAgAFQAaQBtAGUAXAAiACwAIABcACIAXAAiADsAXABuAFwAIgBBAGYAcgBpAGMAYQAvAFcAaQBuAGQAaABvAGUAawBcACIALAAgADEAMgAxADMANgAsACAAMQAyADkANgAsACAAMQA2ADEANwA0ACwAIAAwACwAIAA1ADQAMAAwACwAIAAwACwAIAAxADIAOQA2ACwAIAAwACwAIAAxADgAMAAwACwAIAAwACwAIABcACIAXAAiACwAIABcACIAKwAwADEAMwAwAFwAIgAsACAAXAAiAFwAIgAsACAAXAAiAFUAVABDACsAMAAxADoAMwAwAFwAIgAsACAAXAAiAFwAIgA7AFwAbgBcACIAQQBmAHIAaQBjAGEALwBXAGkAbgBkAGgAbwBlAGsAXAAiACwAIAAxADYAMQA3ADQALAAgADEAOAAwADAALAAgADMAMAA2ADIAMgAsACAANwAyADAAMAAsACAANwAyADAAMAAsACAAMAAsACAAMQA4ADAAMAAsACAAMAAsACAAMAAsACAAMwA2ADAAMAAsACAAXAAiAFwAIgAsACAAXAAiAFMAQQBTAFQAXAAiACwAIABcACIAXAAiACwAIABcACIAUwBvAHUAdABoACAAQQBmAHIAaQBjAGEAIABTAHQAYQBuAGQAYQByAGQAIABUAGkAbQBlAFwAIgAsACAAXAAiAFwAIgA7AFwAbgBcACIAQQBmAHIAaQBjAGEALwBXAGkAbgBkAGgAbwBlAGsAXAAiACwAIAAzADAANgAyADIALAAgADEAMAA4ADAAMAAsACAAMwAwADgAMAA0ACwAIAA3ADIAMAAwACwAIAA3ADIAMAAwACwAIAAzADYAMAAwACwAIAAwACwAIAAzADYAMAAwACwAIAAwACwAIAAtADMANgAwADAALAAgAFwAIgBcACIALAAgAFwAIgBcACIALAAgAFwAIgBTAEEAUwBUAFwAIgAsACAAXAAiAFwAIgAsACAAXAAiAFMAbwB1AHQAaAAgAEEAZgByAGkAYwBhACAAUwB1AG0AbQBlAHIAIABUAGkAbQBlAFwAIgA7AFwAbgBcACIAQQBmAHIAaQBjAGEALwBXAGkAbgBkAGgAbwBlAGsAXAAiACwAIAAzADAAOAAwADQALAAgADMANgAwADAALAAgADQANwA5ADcAMQAsACAAMAAsACAANwAyADAAMAAsACAAMAAsACAAMAAsACAALQAzADYAMAAwACwAIAAwACwAIAAwACwAIABcACIAXAAiACwAIABcACIAUwBBAFMAVABcACIALAAgAFwAIgBcACIALAAgAFwAIgBTAG8AdQB0AGgAIABBAGYAcgBpAGMAYQAgAFMAdABhAG4AZABhAHIAZAAgAFQAaQBtAGUAXAAiACwAIABcACIAXAAiADsAXABuAFwAIgBBAGYAcgBpAGMAYQAvAFcAaQBuAGQAaABvAGUAawBcACIALAAgADQANwA5ADcAMQAsACAAMAAsACAAXAAiAFwAIgAsACAAXAAiAFwAIgAsACAANwAyADAAMAAsACAAMAAsACAAMAAsACAAMAAsACAAXAAiAFwAIgAsACAAXAAiAFwAIgAsACAAXAAiAE4AYQBtAGkAYgBpAGEAXAAiACwAIABcACIAJQBcACIALAAgAFwAIgBcACIALAAgAFwAIgAlAFwAIgAsACAAXAAiAFwAIgBcAG4AfQA7AFwAbgBcAG4AXwBUAEkATQBFAFoATwBOAEUAXwBBAE0ARQBSAEkAQwBBAF8AMAAxACAAPQAgAHsAXABuAFwAIgBBAG0AZQByAGkAYwBhAC8AQQBkAGEAawBcACIALAAgAFwAIgBcACIALAAgAFwAIgBcACIALAAgADMAMgA1ADgALAAgADQANQA4ADcANQAsACAANAA0ADAAMAAyACwAIAAwACwAIABcACIAXAAiACwAIABcACIAXAAiACwAIAAtADgANgA0ADAAMAAsACAAMAAsACAAXAAiAFwAIgAsACAAXAAiAEwATQBUAFwAIgAsACAAXAAiAFwAIgAsACAAXAAiAEwAbwBjAGEAbAAgAE0AZQBhAG4AIABUAGkAbQBlAFwAIgAsACAAXAAiAFwAIgA7AFwAbgBcACIAQQBtAGUAcgBpAGMAYQAvAEEAZABhAGsAXAAiACwAIAAzADIANQA3ACwAIAA0ADUAOAA3ADUALAAgADEANQAyADUAMQAsACAANAAzADIAMAAwACwAIAAtADQAMgAzADkAOAAsACAAMAAsACAALQA4ADYANAAwADAALAAgADAALAAgADIANwA5ADgALAAgADAALAAgAFwAIgBcACIALAAgAFwAIgBMAE0AVABcACIALAAgAFwAIgBcACIALAAgAFwAIgBMAG8AYwBhAGwAIABNAGUAYQBuACAAVABpAG0AZQBcACIALAAgAFwAIgBcACIAOwBcAG4AXAAiAEEAbQBlAHIAaQBjAGEALwBBAGQAYQBrAFwAIgAsACAAMQA1ADIANQAxACwAIAA0ADUAOQA5ADgALAAgADMAMAAzADYAMAAsACAAMAAsACAALQAzADkANgAwADAALAAgADAALAAgADIANwA5ADgALAAgADAALAAgADAALAAgADAALAAgAFwAIgBcACIALAAgAFwAIgBOAFMAVABcACIALAAgAFwAIgBcACIALAAgAFwAIgBOAG8AbQBlACAAUwB0AGEAbgBkAGEAcgBkACAAVABpAG0AZQBcACIALAAgAFwAIgBcACIAOwBcAG4AXAAiAEEAbQBlAHIAaQBjAGEALwBBAGQAYQBrAFwAIgAsACAAMwAwADMANgAwACwAIAAwACwAIAAzADEAOAAyADEALAAgADAALAAgAC0AMwA5ADYAMAAwACwAIAAwACwAIAAwACwAIAAwACwAIAAwACwAIAAwACwAIABcACIAVQBTAFwAIgAsACAAXAAiAE4AJQBUAFwAIgAsACAAXAAiAFwAIgAsACAAXAAiAE4AbwBtAGUAJQAgAFQAaQBtAGUAXAAiACwAIABcACIAXAAiADsAXABuAFwAIgBBAG0AZQByAGkAYwBhAC8AQQBkAGEAawBcACIALAAgADMAMQA4ADIAMQAsACAAMAAsACAAMwA5ADUAOAAxACwAIAAwACwAIAAtADMAOQA2ADAAMAAsACAAMAAsACAAMAAsACAAMAAsACAAMAAsACAAMAAsACAAXAAiAFwAIgAsACAAXAAiAE4AUwBUAFwAIgAsACAAXAAiAFwAIgAsACAAXAAiAE4AbwBtAGUAIABTAHQAYQBuAGQAYQByAGQAIABUAGkAbQBlAFwAIgAsACAAXAAiAFwAIgA7AFwAbgBcACIAQQBtAGUAcgBpAGMAYQAvAEEAZABhAGsAXAAiACwAIAAzADkANQA4ADEALAAgADAALAAgADQAMAAyADIAMgAsACAAMAAsACAALQAzADkANgAwADAALAAgADAALAAgADAALAAgADAALAAgADAALAAgADAALAAgAFwAIgBcACIALAAgAFwAIgBCAFMAVABcACIALAAgAFwAIgBcACIALAAgAFwAIgBCAGUAcgBpAG4AZwAgAFMAdABhAG4AZABhAHIAZAAgAFQAaQBtAGUAXAAiACwAIABcACIAXAAiADsAXABuAFwAIgBBAG0AZQByAGkAYwBhAC8AQQBkAGEAawBcACIALAAgADQAMAAyADIAMgAsACAAMAAsACAANAA1ADYAMwA3ACwAIAA3ADIAMAAwACwAIAAtADMAOQA2ADAAMAAsACAAMAAsACAAMAAsACAAMAAsACAAMwA2ADAAMAAsACAAMAAsACAAXAAiAFUAUwBcACIALAAgAFwAIgBCACUAVABcACIALAAgAFwAIgBcACIALAAgAFwAIgBCAGUAcgBpAG4AZwAlACAAVABpAG0AZQBcACIALAAgAFwAIgBcACIAOwBcAG4AXAAiAEEAbQBlAHIAaQBjAGEALwBBAGQAYQBrAFwAIgAsACAANAA1ADYAMwA3ACwAIAAxADAAOAAwADAALAAgADQANQA2ADYAOAAsACAAMAAsACAALQAzADYAMAAwADAALAAgADAALAAgADMANgAwADAALAAgADAALAAgADAALAAgADAALAAgAFwAIgBVAFMAXAAiACwAIABcACIASAAlAFQAXAAiACwAIABcACIAXAAiACwAIABcACIASABhAHcAYQBpAGkALQBBAGwAZQB1AHQAaQBhAG4AJQAgAFQAaQBtAGUAXAAiACwAIABcACIAXAAiADsAXABuAFwAIgBBAG0AZQByAGkAYwBhAC8AQQBkAGEAawBcACIALAAgADQANQA2ADYAOAAsACAAMAAsACAAXAAiAFwAIgAsACAAXAAiAFwAIgAsACAALQAzADYAMAAwADAALAAgADAALAAgADAALAAgADAALAAgAFwAIgBcACIALAAgAFwAIgBcACIALAAgAFwAIgBVAFMAXAAiACwAIABcACIASAAlAFQAXAAiACwAIABcACIAXAAiACwAIABcACIASABhAHcAYQBpAGkALQBBAGwAZQB1AHQAaQBhAG4AJQAgAFQAaQBtAGUAXAAiACwAIABcACIAXAAiADsAXABuAFwAIgBBAG0AZQByAGkAYwBhAC8AQQBuAGMAaABvAHIAYQBnAGUAXAAiACwAIABcACIAXAAiACwAIABcACIAXAAiACwAIAAzADIANQA4ACwAIAA1ADIAMgA5ADcALAAgADUAMAA0ADIANAAsACAAMAAsACAAXAAiAFwAIgAsACAAXAAiAFwAIgAsACAALQA4ADYANAAwADAALAAgADAALAAgAFwAIgBcACIALAAgAFwAIgBMAE0AVABcACIALAAgAFwAIgBcACIALAAgAFwAIgBMAG8AYwBhAGwAIABNAGUAYQBuACAAVABpAG0AZQBcACIALAAgAFwAIgBcACIAOwBcAG4AXAAiAEEAbQBlAHIAaQBjAGEALwBBAG4AYwBoAG8AcgBhAGcAZQBcACIALAAgADMAMgA1ADcALAAgADUAMgAyADkANwAsACAAMQA1ADIANQAxACwAIAA0ADMAMgAwADAALAAgAC0AMwA1ADkANwA2ACwAIAAwACwAIAAtADgANgA0ADAAMAAsACAAMAAsACAALQAyADQALAAgADAALAAgAFwAIgBcACIALAAgAFwAIgBMAE0AVABcACIALAAgAFwAIgBcACIALAAgAFwAIgBMAG8AYwBhAGwAIABNAGUAYQBuACAAVABpAG0AZQBcACIALAAgAFwAIgBcACIAOwBcAG4AXAAiAEEAbQBlAHIAaQBjAGEALwBBAG4AYwBoAG8AcgBhAGcAZQBcACIALAAgADEANQAyADUAMQAsACAANAAzADEANwA2ACwAIAAzADAAMwA2ADAALAAgADAALAAgAC0AMwA2ADAAMAAwACwAIAAwACwAIAAtADIANAAsACAAMAAsACAAMAAsACAAMAAsACAAXAAiAFwAIgAsACAAXAAiAEEAUwBUAFwAIgAsACAAXAAiAFwAIgAsACAAXAAiAEEAdABsAGEAbgB0AGkAYwAgAFMAdABhAG4AZABhAHIAZAAgAFQAaQBtAGUAXAAiACwAIABcACIAXAAiADsAXABuAFwAIgBBAG0AZQByAGkAYwBhAC8AQQBuAGMAaABvAHIAYQBnAGUAXAAiACwAIAAzADAAMwA2ADAALAAgADAALAAgADMAOQA1ADgAMQAsACAAMAAsACAALQAzADYAMAAwADAALAAgADAALAAgADAALAAgADAALAAgADAALAAgADAALAAgAFwAIgBVAFMAXAAiACwAIABcACIAQQAlAFQAXAAiACwAIABcACIAXAAiACwAIABcACIAQQB0AGwAYQBuAHQAaQBjACUAIABUAGkAbQBlAFwAIgAsACAAXAAiAFwAIgA7AFwAbgBcACIAQQBtAGUAcgBpAGMAYQAvAEEAbgBjAGgAbwByAGEAZwBlAFwAIgAsACAAMwA5ADUAOAAxACwAIAAwACwAIAA0ADAAMgAyADIALAAgADAALAAgAC0AMwA2ADAAMAAwACwAIAAwACwAIAAwACwAIAAwACwAIAAwACwAIAAwACwAIABcACIAXAAiACwAIABcACIASABTAFQAXAAiACwAIABcACIAXAAiACwAIABcACIASABhAHcAYQBpAGkALQBBAGwAZQB1AHQAaQBhAG4AIABTAHQAYQBuAGQAYQByAGQAIABUAGkAbQBlAFwAIgAsACAAXAAiAFwAIgA7AFwAbgBcACIAQQBtAGUAcgBpAGMAYQAvAEEAbgBjAGgAbwByAGEAZwBlAFwAIgAsACAANAAwADIAMgAyACwAIAAwACwAIAA0ADUANgAzADcALAAgADcAMgAwADAALAAgAC0AMwA2ADAAMAAwACwAIAAwACwAIAAwACwAIAAwACwAIAAzADYAMAAwACwAIAAwACwAIABcACIAVQBTAFwAIgAsACAAXAAiAEgAJQBUAFwAIgAsACAAXAAiAFwAIgAsACAAXAAiAEgAYQB3AGEAaQBpAC0AQQBsAGUAdQB0AGkAYQBuACUAIABUAGkAbQBlAFwAIgAsACAAXAAiAFwAIgA7AFwAbgBcACIAQQBtAGUAcgBpAGMAYQAvAEEAbgBjAGgAbwByAGEAZwBlAFwAIgAsACAANAA1ADYAMwA3ACwAIAAxADAAOAAwADAALAAgADQANQA2ADYAOAAsACAAMAAsACAALQAzADIANAAwADAALAAgADAALAAgADMANgAwADAALAAgADAALAAgADAALAAgADAALAAgAFwAIgBVAFMAXAAiACwAIABcACIAWQAlAFQAXAAiACwAIABcACIAXAAiACwAIABcACIAWQB1AGsAbwBuACUAIABUAGkAbQBlAFwAIgAsACAAXAAiAFwAIgA7AFwAbgBcACIAQQBtAGUAcgBpAGMAYQAvAEEAbgBjAGgAbwByAGEAZwBlAFwAIgAsACAANAA1ADYANgA4ACwAIAAwACwAIABcACIAXAAiACwAIABcACIAXAAiACwAIAAtADMAMgA0ADAAMAAsACAAMAAsACAAMAAsACAAMAAsACAAXAAiAFwAIgAsACAAXAAiAFwAIgAsACAAXAAiAFUAUwBcACIALAAgAFwAIgBBAEsAJQBUAFwAIgAsACAAXAAiAFwAIgAsACAAXAAiAEEAbABhAHMAawBhACUAIABUAGkAbQBlAFwAIgAsACAAXAAiAFwAIgA7AFwAbgBcACIAQQBtAGUAcgBpAGMAYQAvAEEAcgBhAGcAdQBhAGkAbgBhAFwAIgAsACAAXAAiAFwAIgAsACAAXAAiAFwAIgAsACAAMgAwADEAMwAzACwAIAAwACwAIAAtADEAMQA1ADYAOAAsACAAMAAsACAAXAAiAFwAIgAsACAAXAAiAFwAIgAsACAANwA2ADgALAAgADAALAAgAFwAIgBcACIALAAgAFwAIgBMAE0AVABcACIALAAgAFwAIgBcACIALAAgAFwAIgBMAG8AYwBhAGwAIABNAGUAYQBuACAAVABpAG0AZQBcACIALAAgAFwAIgBcACIAOwBcAG4AXAAiAEEAbQBlAHIAaQBjAGEALwBBAHIAYQBnAHUAYQBpAG4AYQBcACIALAAgADIAMAAxADMAMwAsACAANwA2ADgALAAgADQAOAAxADUAMQAsACAAMAAsACAALQAxADAAOAAwADAALAAgADAALAAgADcANgA4ACwAIAAwACwAIAAwACwAIAAwACwAIABcACIAQgByAGEAegBpAGwAXAAiACwAIABcACIAEiIwADMAXAAiACwAIABcACIAEiIwADIAXAAiACwAIABcACIAVQBUAEMAEiIwADMAOgAwADAAXAAiACwAIABcACIAVQBUAEMAEiIwADIAOgAwADAAXAAiADsAXABuAFwAIgBBAG0AZQByAGkAYwBhAC8AQQByAGEAZwB1AGEAaQBuAGEAXAAiACwAIAA0ADgAMQA1ADEALAAgADAALAAgADQAOQA5ADcANAAsACAAMAAsACAALQAxADAAOAAwADAALAAgADAALAAgADAALAAgADAALAAgADAALAAgADAALAAgAFwAIgBcACIALAAgAFwAIgASIjAAMwBcACIALAAgAFwAIgBcACIALAAgAFwAIgBVAFQAQwASIjAAMwA6ADAAMABcACIALAAgAFwAIgBcACIAOwBcAG4AXAAiAEEAbQBlAHIAaQBjAGEALwBBAHIAYQBnAHUAYQBpAG4AYQBcACIALAAgADQAOQA5ADcANAAsACAAMAAsACAANQAyADkAMAA2ACwAIAAwACwAIAAtADEAMAA4ADAAMAAsACAAMAAsACAAMAAsACAAMAAsACAAMAAsACAAMAAsACAAXAAiAEIAcgBhAHoAaQBsAFwAIgAsACAAXAAiABIiMAAzAFwAIgAsACAAXAAiABIiMAAyAFwAIgAsACAAXAAiAFUAVABDABIiMAAzADoAMAAwAFwAIgAsACAAXAAiAFUAVABDABIiMAAyADoAMAAwAFwAIgA7AFwAbgBcACIAQQBtAGUAcgBpAGMAYQAvAEEAcgBhAGcAdQBhAGkAbgBhAFwAIgAsACAANQAyADkAMAA2ACwAIAAwACwAIAA1ADYAMgAyADEALAAgADAALAAgAC0AMQAwADgAMAAwACwAIAAwACwAIAAwACwAIAAwACwAIAAwACwAIAAwACwAIABcACIAXAAiACwAIABcACIAEiIwADMAXAAiACwAIABcACIAXAAiACwAIABcACIAVQBUAEMAEiIwADMAOgAwADAAXAAiACwAIABcACIAXAAiADsAXABuAFwAIgBBAG0AZQByAGkAYwBhAC8AQQByAGEAZwB1AGEAaQBuAGEAXAAiACwAIAA1ADYAMgAyADEALAAgADAALAAgADUANgA1ADMANgAsACAAMAAsACAALQAxADAAOAAwADAALAAgADAALAAgADAALAAgADAALAAgADAALAAgADAALAAgAFwAIgBCAHIAYQB6AGkAbABcACIALAAgAFwAIgASIjAAMwBcACIALAAgAFwAIgASIjAAMgBcACIALAAgAFwAIgBVAFQAQwASIjAAMwA6ADAAMABcACIALAAgAFwAIgBVAFQAQwASIjAAMgA6ADAAMABcACIAOwBcAG4AXAAiAEEAbQBlAHIAaQBjAGEALwBBAHIAYQBnAHUAYQBpAG4AYQBcACIALAAgADUANgA1ADMANgAsACAAMAAsACAAXAAiAFwAIgAsACAAXAAiAFwAIgAsACAALQAxADAAOAAwADAALAAgADAALAAgADAALAAgADAALAAgAFwAIgBcACIALAAgAFwAIgBcACIALAAgAFwAIgBcACIALAAgAFwAIgASIjAAMwBcACIALAAgAFwAIgBcACIALAAgAFwAIgBVAFQAQwASIjAAMwA6ADAAMABcACIALAAgAFwAIgBcACIAOwBcAG4AXAAiAEEAbQBlAHIAaQBjAGEALwBBAHIAZwBlAG4AdABpAG4AYQAvAEIAdQBlAG4AbwBzAF8AQQBpAHIAZQBzAFwAIgAsACAAXAAiAFwAIgAsACAAXAAiAFwAIgAsACAAMQAzADEAMwAyACwAIAAwACwAIAAtADEANAAwADIAOAAsACAAMAAsACAAXAAiAFwAIgAsACAAXAAiAFwAIgAsACAALQAxADMAOAAwACwAIAAwACwAIABcACIAXAAiACwAIABcACIATABNAFQAXAAiACwAIABcACIAXAAiACwAIABcACIATABvAGMAYQBsACAATQBlAGEAbgAgAFQAaQBtAGUAXAAiACwAIABcACIAXAAiADsAXABuAFwAIgBBAG0AZQByAGkAYwBhAC8AQQByAGcAZQBuAHQAaQBuAGEALwBCAHUAZQBuAG8AcwBfAEEAaQByAGUAcwBcACIALAAgADEAMwAxADMAMQAsACAAOAA1ADAAMgAwACwAIAAyADIANAA0ADUALAAgADAALAAgAC0AMQA1ADQAMAA4ACwAIAAwACwAIAAtADEAMwA4ADAALAAgADAALAAgADEAMAAwADgALAAgADAALAAgAFwAIgBcACIALAAgAFwAIgBDAE0AVABcACIALAAgAFwAIgBcACIALAAgAFwAIgBDAG8AcgBkAG8AYgBhACAATQBlAGEAbgAgAFQAaQBtAGUAXAAiACwAIABcACIAXAAiADsAXABuAFwAIgBBAG0AZQByAGkAYwBhAC8AQQByAGcAZQBuAHQAaQBuAGEALwBCAHUAZQBuAG8AcwBfAEEAaQByAGUAcwBcACIALAAgADIAMgA0ADQANQAsACAAMQAwADAAOAAsACAAMgA2ADMAMQAxACwAIAAwACwAIAAtADEANAA0ADAAMAAsACAAMAAsACAAMQAwADAAOAAsACAAMAAsACAAMAAsACAAMAAsACAAXAAiAFwAIgAsACAAXAAiABIiMAA0AFwAIgAsACAAXAAiAFwAIgAsACAAXAAiAFUAVABDABIiMAA0ADoAMAAwAFwAIgAsACAAXAAiAFwAIgA7AFwAbgBcACIAQQBtAGUAcgBpAGMAYQAvAEEAcgBnAGUAbgB0AGkAbgBhAC8AQgB1AGUAbgBvAHMAXwBBAGkAcgBlAHMAXAAiACwAIAAyADYAMwAxADEALAAgADAALAAgADQAMAA0ADkAOQAsACAAMAAsACAALQAxADQANAAwADAALAAgADAALAAgADAALAAgADAALAAgADMANgAwADAALAAgADAALAAgAFwAIgBBAHIAZwBcACIALAAgAFwAIgASIjAANABcACIALAAgAFwAIgASIjAAMwBcACIALAAgAFwAIgBVAFQAQwASIjAANAA6ADAAMABcACIALAAgAFwAIgBVAFQAQwASIjAAMwA6ADAAMABcACIAOwBcAG4AXAAiAEEAbQBlAHIAaQBjAGEALwBBAHIAZwBlAG4AdABpAG4AYQAvAEIAdQBlAG4AbwBzAF8AQQBpAHIAZQBzAFwAIgAsACAANAAwADQAOQA5ACwAIAAzADYAMAAwACwAIAA1ADEANAA1ADQALAAgADAALAAgAC0AMQAwADgAMAAwACwAIAAwACwAIAAzADYAMAAwACwAIAAwACwAIAAtADMANgAwADAALAAgADAALAAgAFwAIgBBAHIAZwBcACIALAAgAFwAIgASIjAAMwBcACIALAAgAFwAIgASIjAAMgBcACIALAAgAFwAIgBVAFQAQwASIjAAMwA6ADAAMABcACIALAAgAFwAIgBVAFQAQwASIjAAMgA6ADAAMABcACIAOwBcAG4AXAAiAEEAbQBlAHIAaQBjAGEALwBBAHIAZwBlAG4AdABpAG4AYQAvAEIAdQBlAG4AbwBzAF8AQQBpAHIAZQBzAFwAIgAsACAANQAxADQANQAzACwAIAA4ADIAOAAwADAALAAgADUAMQA2ADAANgAsACAAMAAsACAALQAxADQANAAwADAALAAgADAALAAgAC0AMwA2ADAAMAAsACAAMAAsACAAMwA2ADAAMAAsACAAMAAsACAAXAAiAEEAcgBnAFwAIgAsACAAXAAiABIiMAA0AFwAIgAsACAAXAAiABIiMAAzAFwAIgAsACAAXAAiAFUAVABDABIiMAA0ADoAMAAwAFwAIgAsACAAXAAiAFUAVABDABIiMAAzADoAMAAwAFwAIgA7AFwAbgBcACIAQQBtAGUAcgBpAGMAYQAvAEEAcgBnAGUAbgB0AGkAbgBhAC8AQgB1AGUAbgBvAHMAXwBBAGkAcgBlAHMAXAAiACwAIAA1ADEANgAwADYALAAgADMANgAwADAALAAgAFwAIgBcACIALAAgAFwAIgBcACIALAAgAC0AMQAwADgAMAAwACwAIAAwACwAIAAzADYAMAAwACwAIAAwACwAIABcACIAXAAiACwAIABcACIAXAAiACwAIABcACIAQQByAGcAXAAiACwAIABcACIAEiIwADMAXAAiACwAIABcACIAEiIwADIAXAAiACwAIABcACIAVQBUAEMAEiIwADMAOgAwADAAXAAiACwAIABcACIAVQBUAEMAEiIwADIAOgAwADAAXAAiADsAXABuAFwAIgBBAG0AZQByAGkAYwBhAC8AQQByAGcAZQBuAHQAaQBuAGEALwBDAGEAdABhAG0AYQByAGMAYQBcACIALAAgAFwAIgBcACIALAAgAFwAIgBcACIALAAgADEAMwAxADMAMgAsACAAMAAsACAALQAxADUANwA4ADgALAAgADAALAAgAFwAIgBcACIALAAgAFwAIgBcACIALAAgADMAOAAwACwAIAAwACwAIABcACIAXAAiACwAIABcACIATABNAFQAXAAiACwAIABcACIAXAAiACwAIABcACIATABvAGMAYQBsACAATQBlAGEAbgAgAFQAaQBtAGUAXAAiACwAIABcACIAXAAiADsAXABuAFwAIgBBAG0AZQByAGkAYwBhAC8AQQByAGcAZQBuAHQAaQBuAGEALwBDAGEAdABhAG0AYQByAGMAYQBcACIALAAgADEAMwAxADMAMgAsACAAMwA4ADAALAAgADIAMgA0ADQANQAsACAAMAAsACAALQAxADUANAAwADgALAAgADAALAAgADMAOAAwACwAIAAwACwAIAAxADAAMAA4ACwAIAAwACwAIABcACIAXAAiACwAIABcACIAQwBNAFQAXAAiACwAIABcACIAXAAiACwAIABcACIAQwBvAHIAZABvAGIAYQAgAE0AZQBhAG4AIABUAGkAbQBlAFwAIgAsACAAXAAiAFwAIgA7AFwAbgBcACIAQQBtAGUAcgBpAGMAYQAvAEEAcgBnAGUAbgB0AGkAbgBhAC8AQwBhAHQAYQBtAGEAcgBjAGEAXAAiACwAIAAyADIANAA0ADUALAAgADEAMAAwADgALAAgADIANgAzADEAMQAsACAAMAAsACAALQAxADQANAAwADAALAAgADAALAAgADEAMAAwADgALAAgADAALAAgADAALAAgADAALAAgAFwAIgBcACIALAAgAFwAIgASIjAANABcACIALAAgAFwAIgBcACIALAAgAFwAIgBVAFQAQwASIjAANAA6ADAAMABcACIALAAgAFwAIgBcACIAOwBcAG4AXAAiAEEAbQBlAHIAaQBjAGEALwBBAHIAZwBlAG4AdABpAG4AYQAvAEMAYQB0AGEAbQBhAHIAYwBhAFwAIgAsACAAMgA2ADMAMQAxACwAIAAwACwAIAA0ADAANAA5ADkALAAgADAALAAgAC0AMQA0ADQAMAAwACwAIAAwACwAIAAwACwAIAAwACwAIAAzADYAMAAwACwAIAAwACwAIABcACIAQQByAGcAXAAiACwAIABcACIAEiIwADQAXAAiACwAIABcACIAEiIwADMAXAAiACwAIABcACIAVQBUAEMAEiIwADQAOgAwADAAXAAiACwAIABcACIAVQBUAEMAEiIwADMAOgAwADAAXAAiADsAXABuAFwAIgBBAG0AZQByAGkAYwBhAC8AQQByAGcAZQBuAHQAaQBuAGEALwBDAGEAdABhAG0AYQByAGMAYQBcACIALAAgADQAMAA0ADkAOQAsACAAMwA2ADAAMAAsACAANAA4ADMAMQA4ACwAIAAwACwAIAAtADEAMAA4ADAAMAAsACAAMAAsACAAMwA2ADAAMAAsACAAMAAsACAALQAzADYAMAAwACwAIAAwACwAIABcACIAQQByAGcAXAAiACwAIABcACIAEiIwADMAXAAiACwAIABcACIAEiIwADIAXAAiACwAIABcACIAVQBUAEMAEiIwADMAOgAwADAAXAAiACwAIABcACIAVQBUAEMAEiIwADIAOgAwADAAXAAiADsAXABuAFwAIgBBAG0AZQByAGkAYwBhAC8AQQByAGcAZQBuAHQAaQBuAGEALwBDAGEAdABhAG0AYQByAGMAYQBcACIALAAgADQAOAAzADEANwAsACAAOAAyADgAMAAwACwAIAA0ADgANQA0ADkALAAgADAALAAgAC0AMQA0ADQAMAAwACwAIAAwACwAIAAtADMANgAwADAALAAgADAALAAgADMANgAwADAALAAgADAALAAgAFwAIgBcACIALAAgAFwAIgASIjAANABcACIALAAgAFwAIgBcACIALAAgAFwAIgBVAFQAQwASIjAANAA6ADAAMABcACIALAAgAFwAIgBcACIAOwBcAG4AXAAiAEEAbQBlAHIAaQBjAGEALwBBAHIAZwBlAG4AdABpAG4AYQAvAEMAYQB0AGEAbQBhAHIAYwBhAFwAIgAsACAANAA4ADUANAA5ACwAIAAzADYAMAAwACwAIAA1ADEANAA1ADQALAAgADAALAAgAC0AMQAwADgAMAAwACwAIAAwACwAIAAzADYAMAAwACwAIAAwACwAIAAtADMANgAwADAALAAgADAALAAgAFwAIgBBAHIAZwBcACIALAAgAFwAIgASIjAAMwBcACIALAAgAFwAIgASIjAAMgBcACIALAAgAFwAIgBVAFQAQwASIjAAMwA6ADAAMABcACIALAAgAFwAIgBVAFQAQwASIjAAMgA6ADAAMABcACIAOwBcAG4AXAAiAEEAbQBlAHIAaQBjAGEALwBBAHIAZwBlAG4AdABpAG4AYQAvAEMAYQB0AGEAbQBhAHIAYwBhAFwAIgAsACAANQAxADQANQAzACwAIAA4ADIAOAAwADAALAAgADUAMQA2ADAANgAsACAAMAAsACAALQAxADQANAAwADAALAAgADAALAAgAC0AMwA2ADAAMAAsACAAMAAsACAAMwA2ADAAMAAsACAAMAAsACAAXAAiAEEAcgBnAFwAIgAsACAAXAAiABIiMAA0AFwAIgAsACAAXAAiABIiMAAzAFwAIgAsACAAXAAiAFUAVABDABIiMAA0ADoAMAAwAFwAIgAsACAAXAAiAFUAVABDABIiMAAzADoAMAAwAFwAIgA7AFwAbgBcACIAQQBtAGUAcgBpAGMAYQAvAEEAcgBnAGUAbgB0AGkAbgBhAC8AQwBhAHQAYQBtAGEAcgBjAGEAXAAiACwAIAA1ADEANgAwADYALAAgADMANgAwADAALAAgADUAMwAxADUANwAsACAAMAAsACAALQAxADAAOAAwADAALAAgADAALAAgADMANgAwADAALAAgADAALAAgAC0AMwA2ADAAMAAsACAAMAAsACAAXAAiAFwAIgAsACAAXAAiABIiMAAzAFwAIgAsACAAXAAiAFwAIgAsACAAXAAiAFUAVABDABIiMAAzADoAMAAwAFwAIgAsACAAXAAiAFwAIgA7AFwAbgBcACIAQQBtAGUAcgBpAGMAYQAvAEEAcgBnAGUAbgB0AGkAbgBhAC8AQwBhAHQAYQBtAGEAcgBjAGEAXAAiACwAIAA1ADMAMQA1ADYALAAgADgAMgA4ADAAMAAsACAANQAzADEANwA2ACwAIAAwACwAIAAtADEANAA0ADAAMAAsACAAMAAsACAALQAzADYAMAAwACwAIAAwACwAIAAzADYAMAAwACwAIAAwACwAIABcACIAXAAiACwAIABcACIAEiIwADQAXAAiACwAIABcACIAXAAiACwAIABcACIAVQBUAEMAEiIwADQAOgAwADAAXAAiACwAIABcACIAXAAiADsAXABuAFwAIgBBAG0AZQByAGkAYwBhAC8AQQByAGcAZQBuAHQAaQBuAGEALwBDAGEAdABhAG0AYQByAGMAYQBcACIALAAgADUAMwAxADcANgAsACAAMwA2ADAAMAAsACAANQA0ADcANQA3ACwAIAAwACwAIAAtADEAMAA4ADAAMAAsACAAMAAsACAAMwA2ADAAMAAsACAAMAAsACAAMAAsACAAMAAsACAAXAAiAEEAcgBnAFwAIgAsACAAXAAiABIiMAAzAFwAIgAsACAAXAAiABIiMAAyAFwAIgAsACAAXAAiAFUAVABDABIiMAAzADoAMAAwAFwAIgAsACAAXAAiAFUAVABDABIiMAAyADoAMAAwAFwAIgA7AFwAbgBcACIAQQBtAGUAcgBpAGMAYQAvAEEAcgBnAGUAbgB0AGkAbgBhAC8AQwBhAHQAYQBtAGEAcgBjAGEAXAAiACwAIAA1ADQANwA1ADcALAAgADAALAAgAFwAIgBcACIALAAgAFwAIgBcACIALAAgAC0AMQAwADgAMAAwACwAIAAwACwAIAAwACwAIAAwACwAIABcACIAXAAiACwAIABcACIAXAAiACwAIABcACIAXAAiACwAIABcACIAEiIwADMAXAAiACwAIABcACIAXAAiACwAIABcACIAVQBUAEMAEiIwADMAOgAwADAAXAAiACwAIABcACIAXAAiADsAXABuAFwAIgBBAG0AZQByAGkAYwBhAC8AQQByAGcAZQBuAHQAaQBuAGEALwBDAG8AcgBkAG8AYgBhAFwAIgAsACAAXAAiAFwAIgAsACAAXAAiAFwAIgAsACAAMQAzADEAMwAyACwAIAAwACwAIAAtADEANQA0ADAAOAAsACAAMAAsACAAXAAiAFwAIgAsACAAXAAiAFwAIgAsACAAMAAsACAAMAAsACAAXAAiAFwAIgAsACAAXAAiAEwATQBUAFwAIgAsACAAXAAiAFwAIgAsACAAXAAiAEwAbwBjAGEAbAAgAE0AZQBhAG4AIABUAGkAbQBlAFwAIgAsACAAXAAiAFwAIgA7AFwAbgBcACIAQQBtAGUAcgBpAGMAYQAvAEEAcgBnAGUAbgB0AGkAbgBhAC8AQwBvAHIAZABvAGIAYQBcACIALAAgADEAMwAxADMAMgAsACAAMAAsACAAMgAyADQANAA1ACwAIAAwACwAIAAtADEANQA0ADAAOAAsACAAMAAsACAAMAAsACAAMAAsACAAMQAwADAAOAAsACAAMAAsACAAXAAiAFwAIgAsACAAXAAiAEMATQBUAFwAIgAsACAAXAAiAFwAIgAsACAAXAAiAEMAbwByAGQAbwBiAGEAIABNAGUAYQBuACAAVABpAG0AZQBcACIALAAgAFwAIgBcACIAOwBcAG4AXAAiAEEAbQBlAHIAaQBjAGEALwBBAHIAZwBlAG4AdABpAG4AYQAvAEMAbwByAGQAbwBiAGEAXAAiACwAIAAyADIANAA0ADUALAAgADEAMAAwADgALAAgADIANgAzADEAMQAsACAAMAAsACAALQAxADQANAAwADAALAAgADAALAAgADEAMAAwADgALAAgADAALAAgADAALAAgADAALAAgAFwAIgBcACIALAAgAFwAIgASIjAANABcACIALAAgAFwAIgBcACIALAAgAFwAIgBVAFQAQwASIjAANAA6ADAAMABcACIALAAgAFwAIgBcACIAOwBcAG4AXAAiAEEAbQBlAHIAaQBjAGEALwBBAHIAZwBlAG4AdABpAG4AYQAvAEMAbwByAGQAbwBiAGEAXAAiACwAIAAyADYAMwAxADEALAAgADAALAAgADQAMAA0ADkAOQAsACAAMAAsACAALQAxADQANAAwADAALAAgADAALAAgADAALAAgADAALAAgADMANgAwADAALAAgADAALAAgAFwAIgBBAHIAZwBcACIALAAgAFwAIgASIjAANABcACIALAAgAFwAIgASIjAAMwBcACIALAAgAFwAIgBVAFQAQwASIjAANAA6ADAAMABcACIALAAgAFwAIgBVAFQAQwASIjAAMwA6ADAAMABcACIAOwBcAG4AXAAiAEEAbQBlAHIAaQBjAGEALwBBAHIAZwBlAG4AdABpAG4AYQAvAEMAbwByAGQAbwBiAGEAXAAiACwAIAA0ADAANAA5ADkALAAgADMANgAwADAALAAgADQAOAAzADEAOAAsACAAMAAsACAALQAxADAAOAAwADAALAAgADAALAAgADMANgAwADAALAAgADAALAAgAC0AMwA2ADAAMAAsACAAMAAsACAAXAAiAEEAcgBnAFwAIgAsACAAXAAiABIiMAAzAFwAIgAsACAAXAAiABIiMAAyAFwAIgAsACAAXAAiAFUAVABDABIiMAAzADoAMAAwAFwAIgAsACAAXAAiAFUAVABDABIiMAAyADoAMAAwAFwAIgA7AFwAbgBcACIAQQBtAGUAcgBpAGMAYQAvAEEAcgBnAGUAbgB0AGkAbgBhAC8AQwBvAHIAZABvAGIAYQBcACIALAAgADQAOAAzADEANwAsACAAOAAyADgAMAAwACwAIAA0ADgANQA0ADkALAAgADAALAAgAC0AMQA0ADQAMAAwACwAIAAwACwAIAAtADMANgAwADAALAAgADAALAAgADMANgAwADAALAAgADAALAAgAFwAIgBcACIALAAgAFwAIgASIjAANABcACIALAAgAFwAIgBcACIALAAgAFwAIgBVAFQAQwASIjAANAA6ADAAMABcACIALAAgAFwAIgBcACIAOwBcAG4AXAAiAEEAbQBlAHIAaQBjAGEALwBBAHIAZwBlAG4AdABpAG4AYQAvAEMAbwByAGQAbwBiAGEAXAAiACwAIAA0ADgANQA0ADkALAAgADMANgAwADAALAAgADUAMQA0ADUANAAsACAAMAAsACAALQAxADAAOAAwADAALAAgADAALAAgADMANgAwADAALAAgADAALAAgAC0AMwA2ADAAMAAsACAAMAAsACAAXAAiAEEAcgBnAFwAIgAsACAAXAAiABIiMAAzAFwAIgAsACAAXAAiABIiMAAyAFwAIgAsACAAXAAiAFUAVABDABIiMAAzADoAMAAwAFwAIgAsACAAXAAiAFUAVABDABIiMAAyADoAMAAwAFwAIgA7AFwAbgBcACIAQQBtAGUAcgBpAGMAYQAvAEEAcgBnAGUAbgB0AGkAbgBhAC8AQwBvAHIAZABvAGIAYQBcACIALAAgADUAMQA0ADUAMwAsACAAOAAyADgAMAAwACwAIAA1ADEANgAwADYALAAgADAALAAgAC0AMQA0ADQAMAAwACwAIAAwACwAIAAtADMANgAwADAALAAgADAALAAgADMANgAwADAALAAgADAALAAgAFwAIgBBAHIAZwBcACIALAAgAFwAIgASIjAANABcACIALAAgAFwAIgASIjAAMwBcACIALAAgAFwAIgBVAFQAQwASIjAANAA6ADAAMABcACIALAAgAFwAIgBVAFQAQwASIjAAMwA6ADAAMABcACIAOwBcAG4AXAAiAEEAbQBlAHIAaQBjAGEALwBBAHIAZwBlAG4AdABpAG4AYQAvAEMAbwByAGQAbwBiAGEAXAAiACwAIAA1ADEANgAwADYALAAgADMANgAwADAALAAgAFwAIgBcACIALAAgAFwAIgBcACIALAAgAC0AMQAwADgAMAAwACwAIAAwACwAIAAzADYAMAAwACwAIAAwACwAIABcACIAXAAiACwAIABcACIAXAAiACwAIABcACIAQQByAGcAXAAiACwAIABcACIAEiIwADMAXAAiACwAIABcACIAEiIwADIAXAAiACwAIABcACIAVQBUAEMAEiIwADMAOgAwADAAXAAiACwAIABcACIAVQBUAEMAEiIwADIAOgAwADAAXAAiADsAXABuAFwAIgBBAG0AZQByAGkAYwBhAC8AQQByAGcAZQBuAHQAaQBuAGEALwBKAHUAagB1AHkAXAAiACwAIABcACIAXAAiACwAIABcACIAXAAiACwAIAAxADMAMQAzADIALAAgADAALAAgAC0AMQA1ADYANwAyACwAIAAwACwAIABcACIAXAAiACwAIABcACIAXAAiACwAIAAyADYANAAsACAAMAAsACAAXAAiAFwAIgAsACAAXAAiAEwATQBUAFwAIgAsACAAXAAiAFwAIgAsACAAXAAiAEwAbwBjAGEAbAAgAE0AZQBhAG4AIABUAGkAbQBlAFwAIgAsACAAXAAiAFwAIgA7AFwAbgBcACIAQQBtAGUAcgBpAGMAYQAvAEEAcgBnAGUAbgB0AGkAbgBhAC8ASgB1AGoAdQB5AFwAIgAsACAAMQAzADEAMwAyACwAIAAyADYANAAsACAAMgAyADQANAA1ACwAIAAwACwAIAAtADEANQA0ADAAOAAsACAAMAAsACAAMgA2ADQALAAgADAALAAgADEAMAAwADgALAAgADAALAAgAFwAIgBcACIALAAgAFwAIgBDAE0AVABcACIALAAgAFwAIgBcACIALAAgAFwAIgBDAG8AcgBkAG8AYgBhACAATQBlAGEAbgAgAFQAaQBtAGUAXAAiACwAIABcACIAXAAiADsAXABuAFwAIgBBAG0AZQByAGkAYwBhAC8AQQByAGcAZQBuAHQAaQBuAGEALwBKAHUAagB1AHkAXAAiACwAIAAyADIANAA0ADUALAAgADEAMAAwADgALAAgADIANgAzADEAMQAsACAAMAAsACAALQAxADQANAAwADAALAAgADAALAAgADEAMAAwADgALAAgADAALAAgADAALAAgADAALAAgAFwAIgBcACIALAAgAFwAIgASIjAANABcACIALAAgAFwAIgBcACIALAAgAFwAIgBVAFQAQwASIjAANAA6ADAAMABcACIALAAgAFwAIgBcACIAOwBcAG4AXAAiAEEAbQBlAHIAaQBjAGEALwBBAHIAZwBlAG4AdABpAG4AYQAvAEoAdQBqAHUAeQBcACIALAAgADIANgAzADEAMQAsACAAMAAsACAANAAwADQAOQA5ACwAIAAwACwAIAAtADEANAA0ADAAMAAsACAAMAAsACAAMAAsACAAMAAsACAAMwA2ADAAMAAsACAAMAAsACAAXAAiAEEAcgBnAFwAIgAsACAAXAAiABIiMAA0AFwAIgAsACAAXAAiABIiMAAzAFwAIgAsACAAXAAiAFUAVABDABIiMAA0ADoAMAAwAFwAIgAsACAAXAAiAFUAVABDABIiMAAzADoAMAAwAFwAIgA7AFwAbgBcACIAQQBtAGUAcgBpAGMAYQAvAEEAcgBnAGUAbgB0AGkAbgBhAC8ASgB1AGoAdQB5AFwAIgAsACAANAAwADQAOQA5ACwAIAAzADYAMAAwACwAIAA0ADcAOQA1ADQALAAgADAALAAgAC0AMQAwADgAMAAwACwAIAAwACwAIAAzADYAMAAwACwAIAAwACwAIAAtADMANgAwADAALAAgADAALAAgAFwAIgBBAHIAZwBcACIALAAgAFwAIgASIjAAMwBcACIALAAgAFwAIgASIjAAMgBcACIALAAgAFwAIgBVAFQAQwASIjAAMwA6ADAAMABcACIALAAgAFwAIgBVAFQAQwASIjAAMgA6ADAAMABcACIAOwBcAG4AXAAiAEEAbQBlAHIAaQBjAGEALwBBAHIAZwBlAG4AdABpAG4AYQAvAEoAdQBqAHUAeQBcACIALAAgADQANwA5ADUAMwAsACAAOAAyADgAMAAwACwAIAA0ADgAMQA5ADIALAAgADAALAAgAC0AMQA0ADQAMAAwACwAIAAwACwAIAAtADMANgAwADAALAAgADAALAAgADAALAAgADMANgAwADAALAAgAFwAIgBcACIALAAgAFwAIgASIjAANABcACIALAAgAFwAIgBcACIALAAgAFwAIgBVAFQAQwASIjAANAA6ADAAMABcACIALAAgAFwAIgBcACIAOwBcAG4AXAAiAEEAbQBlAHIAaQBjAGEALwBBAHIAZwBlAG4AdABpAG4AYQAvAEoAdQBqAHUAeQBcACIALAAgADQAOAAxADkAMgAsACAAMwA2ADAAMAAsACAANAA4ADMAMwAyACwAIAAwACwAIAAtADEANAA0ADAAMAAsACAAMwA2ADAAMAAsACAAMAAsACAAMwA2ADAAMAAsACAAMAAsACAALQAzADYAMAAwACwAIABcACIAXAAiACwAIABcACIAEiIwADMAXAAiACwAIABcACIAXAAiACwAIABcACIAVQBUAEMAEiIwADMAOgAwADAAXAAiACwAIABcACIAXAAiADsAXABuAFwAIgBBAG0AZQByAGkAYwBhAC8AQQByAGcAZQBuAHQAaQBuAGEALwBKAHUAagB1AHkAXAAiACwAIAA0ADgAMwAzADEALAAgADgAMgA4ADAAMAAsACAANAA4ADUAMwA1ACwAIAAwACwAIAAtADEANAA0ADAAMAAsACAAMAAsACAAMAAsACAALQAzADYAMAAwACwAIAAzADYAMAAwACwAIAAzADYAMAAwACwAIABcACIAXAAiACwAIABcACIAEiIwADQAXAAiACwAIABcACIAXAAiACwAIABcACIAVQBUAEMAEiIwADQAOgAwADAAXAAiACwAIABcACIAXAAiADsAXABuAFwAIgBBAG0AZQByAGkAYwBhAC8AQQByAGcAZQBuAHQAaQBuAGEALwBKAHUAagB1AHkAXAAiACwAIAA0ADgANQAzADUALAAgADcAMgAwADAALAAgADQAOAA2ADIAMgAsACAAMAAsACAALQAxADAAOAAwADAALAAgADMANgAwADAALAAgADMANgAwADAALAAgADMANgAwADAALAAgADAALAAgAC0AMwA2ADAAMAAsACAAXAAiAFwAIgAsACAAXAAiABIiMAAyAFwAIgAsACAAXAAiAFwAIgAsACAAXAAiAFUAVABDABIiMAAyADoAMAAwAFwAIgAsACAAXAAiAFwAIgA7AFwAbgBcACIAQQBtAGUAcgBpAGMAYQAvAEEAcgBnAGUAbgB0AGkAbgBhAC8ASgB1AGoAdQB5AFwAIgAsACAANAA4ADYAMgAxACwAIAA4ADIAOAAwADAALAAgADUAMQA0ADUANAAsACAAMAAsACAALQAxADAAOAAwADAALAAgADAALAAgADAALAAgAC0AMwA2ADAAMAAsACAALQAzADYAMAAwACwAIAAwACwAIABcACIAQQByAGcAXAAiACwAIABcACIAEiIwADMAXAAiACwAIABcACIAEiIwADIAXAAiACwAIABcACIAVQBUAEMAEiIwADMAOgAwADAAXAAiACwAIABcACIAVQBUAEMAEiIwADIAOgAwADAAXAAiADsAXABuAFwAIgBBAG0AZQByAGkAYwBhAC8AQQByAGcAZQBuAHQAaQBuAGEALwBKAHUAagB1AHkAXAAiACwAIAA1ADEANAA1ADMALAAgADgAMgA4ADAAMAAsACAANQAxADYAMAA2ACwAIAAwACwAIAAtADEANAA0ADAAMAAsACAAMAAsACAALQAzADYAMAAwACwAIAAwACwAIAAzADYAMAAwACwAIAAwACwAIABcACIAQQByAGcAXAAiACwAIABcACIAEiIwADQAXAAiACwAIABcACIAEiIwADMAXAAiACwAIABcACIAVQBUAEMAEiIwADQAOgAwADAAXAAiACwAIABcACIAVQBUAEMAEiIwADMAOgAwADAAXAAiADsAXABuAFwAIgBBAG0AZQByAGkAYwBhAC8AQQByAGcAZQBuAHQAaQBuAGEALwBKAHUAagB1AHkAXAAiACwAIAA1ADEANgAwADYALAAgADMANgAwADAALAAgADUANAA3ADUANwAsACAAMAAsACAALQAxADAAOAAwADAALAAgADAALAAgADMANgAwADAALAAgADAALAAgADAALAAgADAALAAgAFwAIgBBAHIAZwBcACIALAAgAFwAIgASIjAAMwBcACIALAAgAFwAIgASIjAAMgBcACIALAAgAFwAIgBVAFQAQwASIjAAMwA6ADAAMABcACIALAAgAFwAIgBVAFQAQwASIjAAMgA6ADAAMABcACIAOwBcAG4AXAAiAEEAbQBlAHIAaQBjAGEALwBBAHIAZwBlAG4AdABpAG4AYQAvAEoAdQBqAHUAeQBcACIALAAgADUANAA3ADUANwAsACAAMAAsACAAXAAiAFwAIgAsACAAXAAiAFwAIgAsACAALQAxADAAOAAwADAALAAgADAALAAgADAALAAgADAALAAgAFwAIgBcACIALAAgAFwAIgBcACIALAAgAFwAIgBcACIALAAgAFwAIgASIjAAMwBcACIALAAgAFwAIgBcACIALAAgAFwAIgBVAFQAQwASIjAAMwA6ADAAMABcACIALAAgAFwAIgBcACIAXABuAH0AOwBcAG4AXABuAF8AVABJAE0ARQBaAE8ATgBFAF8AQQBNAEUAUgBJAEMAQQBfADAAMgAgAD0AIAB7AFwAbgBcACIAQQBtAGUAcgBpAGMAYQAvAEEAcgBnAGUAbgB0AGkAbgBhAC8ATABhAF8AUgBpAG8AagBhAFwAIgAsACAAXAAiAFwAIgAsACAAXAAiAFwAIgAsACAAMQAzADEAMwAyACwAIAAwACwAIAAtADEANgAwADQANAAsACAAMAAsACAAXAAiAFwAIgAsACAAXAAiAFwAIgAsACAANgAzADYALAAgADAALAAgAFwAIgBcACIALAAgAFwAIgBMAE0AVABcACIALAAgAFwAIgBcACIALAAgAFwAIgBMAG8AYwBhAGwAIABNAGUAYQBuACAAVABpAG0AZQBcACIALAAgAFwAIgBcACIAOwBcAG4AXAAiAEEAbQBlAHIAaQBjAGEALwBBAHIAZwBlAG4AdABpAG4AYQAvAEwAYQBfAFIAaQBvAGoAYQBcACIALAAgADEAMwAxADMAMgAsACAANgAzADYALAAgADIAMgA0ADQANQAsACAAMAAsACAALQAxADUANAAwADgALAAgADAALAAgADYAMwA2ACwAIAAwACwAIAAxADAAMAA4ACwAIAAwACwAIABcACIAXAAiACwAIABcACIAQwBNAFQAXAAiACwAIABcACIAXAAiACwAIABcACIAQwBvAHIAZABvAGIAYQAgAE0AZQBhAG4AIABUAGkAbQBlAFwAIgAsACAAXAAiAFwAIgA7AFwAbgBcACIAQQBtAGUAcgBpAGMAYQAvAEEAcgBnAGUAbgB0AGkAbgBhAC8ATABhAF8AUgBpAG8AagBhAFwAIgAsACAAMgAyADQANAA1ACwAIAAxADAAMAA4ACwAIAAyADYAMwAxADEALAAgADAALAAgAC0AMQA0ADQAMAAwACwAIAAwACwAIAAxADAAMAA4ACwAIAAwACwAIAAwACwAIAAwACwAIABcACIAXAAiACwAIABcACIAEiIwADQAXAAiACwAIABcACIAXAAiACwAIABcACIAVQBUAEMAEiIwADQAOgAwADAAXAAiACwAIABcACIAXAAiADsAXABuAFwAIgBBAG0AZQByAGkAYwBhAC8AQQByAGcAZQBuAHQAaQBuAGEALwBMAGEAXwBSAGkAbwBqAGEAXAAiACwAIAAyADYAMwAxADEALAAgADAALAAgADQAMAA0ADkAOQAsACAAMAAsACAALQAxADQANAAwADAALAAgADAALAAgADAALAAgADAALAAgADMANgAwADAALAAgADAALAAgAFwAIgBBAHIAZwBcACIALAAgAFwAIgASIjAANABcACIALAAgAFwAIgASIjAAMwBcACIALAAgAFwAIgBVAFQAQwASIjAANAA6ADAAMABcACIALAAgAFwAIgBVAFQAQwASIjAAMwA6ADAAMABcACIAOwBcAG4AXAAiAEEAbQBlAHIAaQBjAGEALwBBAHIAZwBlAG4AdABpAG4AYQAvAEwAYQBfAFIAaQBvAGoAYQBcACIALAAgADQAMAA0ADkAOQAsACAAMwA2ADAAMAAsACAANAA4ADMAMQA2ACwAIAAwACwAIAAtADEAMAA4ADAAMAAsACAAMAAsACAAMwA2ADAAMAAsACAAMAAsACAALQAzADYAMAAwACwAIAAwACwAIABcACIAQQByAGcAXAAiACwAIABcACIAEiIwADMAXAAiACwAIABcACIAEiIwADIAXAAiACwAIABcACIAVQBUAEMAEiIwADMAOgAwADAAXAAiACwAIABcACIAVQBUAEMAEiIwADIAOgAwADAAXAAiADsAXABuAFwAIgBBAG0AZQByAGkAYwBhAC8AQQByAGcAZQBuAHQAaQBuAGEALwBMAGEAXwBSAGkAbwBqAGEAXAAiACwAIAA0ADgAMwAxADUALAAgADgAMgA4ADAAMAAsACAANAA4ADMAOAAzACwAIAAwACwAIAAtADEANAA0ADAAMAAsACAAMAAsACAALQAzADYAMAAwACwAIAAwACwAIAAzADYAMAAwACwAIAAwACwAIABcACIAXAAiACwAIABcACIAEiIwADQAXAAiACwAIABcACIAXAAiACwAIABcACIAVQBUAEMAEiIwADQAOgAwADAAXAAiACwAIABcACIAXAAiADsAXABuAFwAIgBBAG0AZQByAGkAYwBhAC8AQQByAGcAZQBuAHQAaQBuAGEALwBMAGEAXwBSAGkAbwBqAGEAXAAiACwAIAA0ADgAMwA4ADMALAAgADMANgAwADAALAAgADUAMQA0ADUANAAsACAAMAAsACAALQAxADAAOAAwADAALAAgADAALAAgADMANgAwADAALAAgADAALAAgAC0AMwA2ADAAMAAsACAAMAAsACAAXAAiAEEAcgBnAFwAIgAsACAAXAAiABIiMAAzAFwAIgAsACAAXAAiABIiMAAyAFwAIgAsACAAXAAiAFUAVABDABIiMAAzADoAMAAwAFwAIgAsACAAXAAiAFUAVABDABIiMAAyADoAMAAwAFwAIgA7AFwAbgBcACIAQQBtAGUAcgBpAGMAYQAvAEEAcgBnAGUAbgB0AGkAbgBhAC8ATABhAF8AUgBpAG8AagBhAFwAIgAsACAANQAxADQANQAzACwAIAA4ADIAOAAwADAALAAgADUAMQA2ADAANgAsACAAMAAsACAALQAxADQANAAwADAALAAgADAALAAgAC0AMwA2ADAAMAAsACAAMAAsACAAMwA2ADAAMAAsACAAMAAsACAAXAAiAEEAcgBnAFwAIgAsACAAXAAiABIiMAA0AFwAIgAsACAAXAAiABIiMAAzAFwAIgAsACAAXAAiAFUAVABDABIiMAA0ADoAMAAwAFwAIgAsACAAXAAiAFUAVABDABIiMAAzADoAMAAwAFwAIgA7AFwAbgBcACIAQQBtAGUAcgBpAGMAYQAvAEEAcgBnAGUAbgB0AGkAbgBhAC8ATABhAF8AUgBpAG8AagBhAFwAIgAsACAANQAxADYAMAA2ACwAIAAzADYAMAAwACwAIAA1ADMAMQA1ADcALAAgADAALAAgAC0AMQAwADgAMAAwACwAIAAwACwAIAAzADYAMAAwACwAIAAwACwAIAAtADMANgAwADAALAAgADAALAAgAFwAIgBcACIALAAgAFwAIgASIjAAMwBcACIALAAgAFwAIgBcACIALAAgAFwAIgBVAFQAQwASIjAAMwA6ADAAMABcACIALAAgAFwAIgBcACIAOwBcAG4AXAAiAEEAbQBlAHIAaQBjAGEALwBBAHIAZwBlAG4AdABpAG4AYQAvAEwAYQBfAFIAaQBvAGoAYQBcACIALAAgADUAMwAxADUANgAsACAAOAAyADgAMAAwACwAIAA1ADMAMQA3ADYALAAgADAALAAgAC0AMQA0ADQAMAAwACwAIAAwACwAIAAtADMANgAwADAALAAgADAALAAgADMANgAwADAALAAgADAALAAgAFwAIgBcACIALAAgAFwAIgASIjAANABcACIALAAgAFwAIgBcACIALAAgAFwAIgBVAFQAQwASIjAANAA6ADAAMABcACIALAAgAFwAIgBcACIAOwBcAG4AXAAiAEEAbQBlAHIAaQBjAGEALwBBAHIAZwBlAG4AdABpAG4AYQAvAEwAYQBfAFIAaQBvAGoAYQBcACIALAAgADUAMwAxADcANgAsACAAMwA2ADAAMAAsACAANQA0ADcANQA3ACwAIAAwACwAIAAtADEAMAA4ADAAMAAsACAAMAAsACAAMwA2ADAAMAAsACAAMAAsACAAMAAsACAAMAAsACAAXAAiAEEAcgBnAFwAIgAsACAAXAAiABIiMAAzAFwAIgAsACAAXAAiABIiMAAyAFwAIgAsACAAXAAiAFUAVABDABIiMAAzADoAMAAwAFwAIgAsACAAXAAiAFUAVABDABIiMAAyADoAMAAwAFwAIgA7AFwAbgBcACIAQQBtAGUAcgBpAGMAYQAvAEEAcgBnAGUAbgB0AGkAbgBhAC8ATABhAF8AUgBpAG8AagBhAFwAIgAsACAANQA0ADcANQA3ACwAIAAwACwAIABcACIAXAAiACwAIABcACIAXAAiACwAIAAtADEAMAA4ADAAMAAsACAAMAAsACAAMAAsACAAMAAsACAAXAAiAFwAIgAsACAAXAAiAFwAIgAsACAAXAAiAFwAIgAsACAAXAAiABIiMAAzAFwAIgAsACAAXAAiAFwAIgAsACAAXAAiAFUAVABDABIiMAAzADoAMAAwAFwAIgAsACAAXAAiAFwAIgA7AFwAbgBcACIAQQBtAGUAcgBpAGMAYQAvAEEAcgBnAGUAbgB0AGkAbgBhAC8ATQBlAG4AZABvAHoAYQBcACIALAAgAFwAIgBcACIALAAgAFwAIgBcACIALAAgADEAMwAxADMAMgAsACAAMAAsACAALQAxADYANQAxADYALAAgADAALAAgAFwAIgBcACIALAAgAFwAIgBcACIALAAgADEAMQAwADgALAAgADAALAAgAFwAIgBcACIALAAgAFwAIgBMAE0AVABcACIALAAgAFwAIgBcACIALAAgAFwAIgBMAG8AYwBhAGwAIABNAGUAYQBuACAAVABpAG0AZQBcACIALAAgAFwAIgBcACIAOwBcAG4AXAAiAEEAbQBlAHIAaQBjAGEALwBBAHIAZwBlAG4AdABpAG4AYQAvAE0AZQBuAGQAbwB6AGEAXAAiACwAIAAxADMAMQAzADIALAAgADEAMQAwADgALAAgADIAMgA0ADQANQAsACAAMAAsACAALQAxADUANAAwADgALAAgADAALAAgADEAMQAwADgALAAgADAALAAgADEAMAAwADgALAAgADAALAAgAFwAIgBcACIALAAgAFwAIgBDAE0AVABcACIALAAgAFwAIgBcACIALAAgAFwAIgBDAG8AcgBkAG8AYgBhACAATQBlAGEAbgAgAFQAaQBtAGUAXAAiACwAIABcACIAXAAiADsAXABuAFwAIgBBAG0AZQByAGkAYwBhAC8AQQByAGcAZQBuAHQAaQBuAGEALwBNAGUAbgBkAG8AegBhAFwAIgAsACAAMgAyADQANAA1ACwAIAAxADAAMAA4ACwAIAAyADYAMwAxADEALAAgADAALAAgAC0AMQA0ADQAMAAwACwAIAAwACwAIAAxADAAMAA4ACwAIAAwACwAIAAwACwAIAAwACwAIABcACIAXAAiACwAIABcACIAEiIwADQAXAAiACwAIABcACIAXAAiACwAIABcACIAVQBUAEMAEiIwADQAOgAwADAAXAAiACwAIABcACIAXAAiADsAXABuAFwAIgBBAG0AZQByAGkAYwBhAC8AQQByAGcAZQBuAHQAaQBuAGEALwBNAGUAbgBkAG8AegBhAFwAIgAsACAAMgA2ADMAMQAxACwAIAAwACwAIAA0ADAANAA5ADkALAAgADAALAAgAC0AMQA0ADQAMAAwACwAIAAwACwAIAAwACwAIAAwACwAIAAzADYAMAAwACwAIAAwACwAIABcACIAQQByAGcAXAAiACwAIABcACIAEiIwADQAXAAiACwAIABcACIAEiIwADMAXAAiACwAIABcACIAVQBUAEMAEiIwADQAOgAwADAAXAAiACwAIABcACIAVQBUAEMAEiIwADMAOgAwADAAXAAiADsAXABuAFwAIgBBAG0AZQByAGkAYwBhAC8AQQByAGcAZQBuAHQAaQBuAGEALwBNAGUAbgBkAG8AegBhAFwAIgAsACAANAAwADQAOQA5ACwAIAAzADYAMAAwACwAIAA0ADcAOQA1ADQALAAgADAALAAgAC0AMQAwADgAMAAwACwAIAAwACwAIAAzADYAMAAwACwAIAAwACwAIAAtADMANgAwADAALAAgADAALAAgAFwAIgBBAHIAZwBcACIALAAgAFwAIgASIjAAMwBcACIALAAgAFwAIgASIjAAMgBcACIALAAgAFwAIgBVAFQAQwASIjAAMwA6ADAAMABcACIALAAgAFwAIgBVAFQAQwASIjAAMgA6ADAAMABcACIAOwBcAG4AXAAiAEEAbQBlAHIAaQBjAGEALwBBAHIAZwBlAG4AdABpAG4AYQAvAE0AZQBuAGQAbwB6AGEAXAAiACwAIAA0ADcAOQA1ADMALAAgADgAMgA4ADAAMAAsACAANAA4ADEANwA5ACwAIAAwACwAIAAtADEANAA0ADAAMAAsACAAMAAsACAALQAzADYAMAAwACwAIAAwACwAIAAwACwAIAAzADYAMAAwACwAIABcACIAXAAiACwAIABcACIAEiIwADQAXAAiACwAIABcACIAXAAiACwAIABcACIAVQBUAEMAEiIwADQAOgAwADAAXAAiACwAIABcACIAXAAiADsAXABuAFwAIgBBAG0AZQByAGkAYwBhAC8AQQByAGcAZQBuAHQAaQBuAGEALwBNAGUAbgBkAG8AegBhAFwAIgAsACAANAA4ADEANwA5ACwAIAAzADYAMAAwACwAIAA0ADgAMwAxADYALAAgADAALAAgAC0AMQA0ADQAMAAwACwAIAAzADYAMAAwACwAIAAwACwAIAAzADYAMAAwACwAIAAwACwAIAAtADMANgAwADAALAAgAFwAIgBcACIALAAgAFwAIgASIjAAMwBcACIALAAgAFwAIgBcACIALAAgAFwAIgBVAFQAQwASIjAAMwA6ADAAMABcACIALAAgAFwAIgBcACIAOwBcAG4AXAAiAEEAbQBlAHIAaQBjAGEALwBBAHIAZwBlAG4AdABpAG4AYQAvAE0AZQBuAGQAbwB6AGEAXAAiACwAIAA0ADgAMwAxADUALAAgADgAMgA4ADAAMAAsACAANAA4ADUANAA0ACwAIAAwACwAIAAtADEANAA0ADAAMAAsACAAMAAsACAAMAAsACAALQAzADYAMAAwACwAIAAwACwAIAAzADYAMAAwACwAIABcACIAXAAiACwAIABcACIAEiIwADQAXAAiACwAIABcACIAXAAiACwAIABcACIAVQBUAEMAEiIwADQAOgAwADAAXAAiACwAIABcACIAXAAiADsAXABuAFwAIgBBAG0AZQByAGkAYwBhAC8AQQByAGcAZQBuAHQAaQBuAGEALwBNAGUAbgBkAG8AegBhAFwAIgAsACAANAA4ADUANAA0ACwAIAAzADYAMAAwACwAIAA0ADgANgA4ADIALAAgADAALAAgAC0AMQA0ADQAMAAwACwAIAAzADYAMAAwACwAIAAwACwAIAAzADYAMAAwACwAIAAwACwAIAAtADMANgAwADAALAAgAFwAIgBcACIALAAgAFwAIgASIjAAMwBcACIALAAgAFwAIgBcACIALAAgAFwAIgBVAFQAQwASIjAAMwA6ADAAMABcACIALAAgAFwAIgBcACIAOwBcAG4AXAAiAEEAbQBlAHIAaQBjAGEALwBBAHIAZwBlAG4AdABpAG4AYQAvAE0AZQBuAGQAbwB6AGEAXAAiACwAIAA0ADgANgA4ADEALAAgADgAMgA4ADAAMAAsACAANAA4ADkAMQAzACwAIAAwACwAIAAtADEANAA0ADAAMAAsACAAMAAsACAAMAAsACAALQAzADYAMAAwACwAIAAzADYAMAAwACwAIAAwACwAIABcACIAXAAiACwAIABcACIAEiIwADQAXAAiACwAIABcACIAXAAiACwAIABcACIAVQBUAEMAEiIwADQAOgAwADAAXAAiACwAIABcACIAXAAiADsAXABuAFwAIgBBAG0AZQByAGkAYwBhAC8AQQByAGcAZQBuAHQAaQBuAGEALwBNAGUAbgBkAG8AegBhAFwAIgAsACAANAA4ADkAMQAzACwAIAAzADYAMAAwACwAIAA1ADEANAA1ADQALAAgADAALAAgAC0AMQAwADgAMAAwACwAIAAwACwAIAAzADYAMAAwACwAIAAwACwAIAAtADMANgAwADAALAAgADAALAAgAFwAIgBBAHIAZwBcACIALAAgAFwAIgASIjAAMwBcACIALAAgAFwAIgASIjAAMgBcACIALAAgAFwAIgBVAFQAQwASIjAAMwA6ADAAMABcACIALAAgAFwAIgBVAFQAQwASIjAAMgA6ADAAMABcACIAOwBcAG4AXAAiAEEAbQBlAHIAaQBjAGEALwBBAHIAZwBlAG4AdABpAG4AYQAvAE0AZQBuAGQAbwB6AGEAXAAiACwAIAA1ADEANAA1ADMALAAgADgAMgA4ADAAMAAsACAANQAxADYAMAA2ACwAIAAwACwAIAAtADEANAA0ADAAMAAsACAAMAAsACAALQAzADYAMAAwACwAIAAwACwAIAAzADYAMAAwACwAIAAwACwAIABcACIAQQByAGcAXAAiACwAIABcACIAEiIwADQAXAAiACwAIABcACIAEiIwADMAXAAiACwAIABcACIAVQBUAEMAEiIwADQAOgAwADAAXAAiACwAIABcACIAVQBUAEMAEiIwADMAOgAwADAAXAAiADsAXABuAFwAIgBBAG0AZQByAGkAYwBhAC8AQQByAGcAZQBuAHQAaQBuAGEALwBNAGUAbgBkAG8AegBhAFwAIgAsACAANQAxADYAMAA2ACwAIAAzADYAMAAwACwAIAA1ADMAMQA0ADgALAAgADAALAAgAC0AMQAwADgAMAAwACwAIAAwACwAIAAzADYAMAAwACwAIAAwACwAIAAtADMANgAwADAALAAgADAALAAgAFwAIgBcACIALAAgAFwAIgASIjAAMwBcACIALAAgAFwAIgBcACIALAAgAFwAIgBVAFQAQwASIjAAMwA6ADAAMABcACIALAAgAFwAIgBcACIAOwBcAG4AXAAiAEEAbQBlAHIAaQBjAGEALwBBAHIAZwBlAG4AdABpAG4AYQAvAE0AZQBuAGQAbwB6AGEAXAAiACwAIAA1ADMAMQA0ADcALAAgADgAMgA4ADAAMAAsACAANQAzADIANwA0ACwAIAAwACwAIAAtADEANAA0ADAAMAAsACAAMAAsACAALQAzADYAMAAwACwAIAAwACwAIAAzADYAMAAwACwAIAAwACwAIABcACIAXAAiACwAIABcACIAEiIwADQAXAAiACwAIABcACIAXAAiACwAIABcACIAVQBUAEMAEiIwADQAOgAwADAAXAAiACwAIABcACIAXAAiADsAXABuAFwAIgBBAG0AZQByAGkAYwBhAC8AQQByAGcAZQBuAHQAaQBuAGEALwBNAGUAbgBkAG8AegBhAFwAIgAsACAANQAzADIANwA0ACwAIAAzADYAMAAwACwAIAA1ADQANwA1ADcALAAgADAALAAgAC0AMQAwADgAMAAwACwAIAAwACwAIAAzADYAMAAwACwAIAAwACwAIAAwACwAIAAwACwAIABcACIAQQByAGcAXAAiACwAIABcACIAEiIwADMAXAAiACwAIABcACIAEiIwADIAXAAiACwAIABcACIAVQBUAEMAEiIwADMAOgAwADAAXAAiACwAIABcACIAVQBUAEMAEiIwADIAOgAwADAAXAAiADsAXABuAFwAIgBBAG0AZQByAGkAYwBhAC8AQQByAGcAZQBuAHQAaQBuAGEALwBNAGUAbgBkAG8AegBhAFwAIgAsACAANQA0ADcANQA3ACwAIAAwACwAIABcACIAXAAiACwAIABcACIAXAAiACwAIAAtADEAMAA4ADAAMAAsACAAMAAsACAAMAAsACAAMAAsACAAXAAiAFwAIgAsACAAXAAiAFwAIgAsACAAXAAiAFwAIgAsACAAXAAiABIiMAAzAFwAIgAsACAAXAAiAFwAIgAsACAAXAAiAFUAVABDABIiMAAzADoAMAAwAFwAIgAsACAAXAAiAFwAIgA7AFwAbgBcACIAQQBtAGUAcgBpAGMAYQAvAEEAcgBnAGUAbgB0AGkAbgBhAC8AUgBpAG8AXwBHAGEAbABsAGUAZwBvAHMAXAAiACwAIABcACIAXAAiACwAIABcACIAXAAiACwAIAAxADMAMQAzADIALAAgADAALAAgAC0AMQA2ADYAMQAyACwAIAAwACwAIABcACIAXAAiACwAIABcACIAXAAiACwAIAAxADIAMAA0ACwAIAAwACwAIABcACIAXAAiACwAIABcACIATABNAFQAXAAiACwAIABcACIAXAAiACwAIABcACIATABvAGMAYQBsACAATQBlAGEAbgAgAFQAaQBtAGUAXAAiACwAIABcACIAXAAiADsAXABuAFwAIgBBAG0AZQByAGkAYwBhAC8AQQByAGcAZQBuAHQAaQBuAGEALwBSAGkAbwBfAEcAYQBsAGwAZQBnAG8AcwBcACIALAAgADEAMwAxADMAMgAsACAAMQAyADAANAAsACAAMgAyADQANAA1ACwAIAAwACwAIAAtADEANQA0ADAAOAAsACAAMAAsACAAMQAyADAANAAsACAAMAAsACAAMQAwADAAOAAsACAAMAAsACAAXAAiAFwAIgAsACAAXAAiAEMATQBUAFwAIgAsACAAXAAiAFwAIgAsACAAXAAiAEMAbwByAGQAbwBiAGEAIABNAGUAYQBuACAAVABpAG0AZQBcACIALAAgAFwAIgBcACIAOwBcAG4AXAAiAEEAbQBlAHIAaQBjAGEALwBBAHIAZwBlAG4AdABpAG4AYQAvAFIAaQBvAF8ARwBhAGwAbABlAGcAbwBzAFwAIgAsACAAMgAyADQANAA1ACwAIAAxADAAMAA4ACwAIAAyADYAMwAxADEALAAgADAALAAgAC0AMQA0ADQAMAAwACwAIAAwACwAIAAxADAAMAA4ACwAIAAwACwAIAAwACwAIAAwACwAIABcACIAXAAiACwAIABcACIAEiIwADQAXAAiACwAIABcACIAXAAiACwAIABcACIAVQBUAEMAEiIwADQAOgAwADAAXAAiACwAIABcACIAXAAiADsAXABuAFwAIgBBAG0AZQByAGkAYwBhAC8AQQByAGcAZQBuAHQAaQBuAGEALwBSAGkAbwBfAEcAYQBsAGwAZQBnAG8AcwBcACIALAAgADIANgAzADEAMQAsACAAMAAsACAANAAwADQAOQA5ACwAIAAwACwAIAAtADEANAA0ADAAMAAsACAAMAAsACAAMAAsACAAMAAsACAAMwA2ADAAMAAsACAAMAAsACAAXAAiAEEAcgBnAFwAIgAsACAAXAAiABIiMAA0AFwAIgAsACAAXAAiABIiMAAzAFwAIgAsACAAXAAiAFUAVABDABIiMAA0ADoAMAAwAFwAIgAsACAAXAAiAFUAVABDABIiMAAzADoAMAAwAFwAIgA7AFwAbgBcACIAQQBtAGUAcgBpAGMAYQAvAEEAcgBnAGUAbgB0AGkAbgBhAC8AUgBpAG8AXwBHAGEAbABsAGUAZwBvAHMAXAAiACwAIAA0ADAANAA5ADkALAAgADMANgAwADAALAAgADUAMQA0ADUANAAsACAAMAAsACAALQAxADAAOAAwADAALAAgADAALAAgADMANgAwADAALAAgADAALAAgAC0AMwA2ADAAMAAsACAAMAAsACAAXAAiAEEAcgBnAFwAIgAsACAAXAAiABIiMAAzAFwAIgAsACAAXAAiABIiMAAyAFwAIgAsACAAXAAiAFUAVABDABIiMAAzADoAMAAwAFwAIgAsACAAXAAiAFUAVABDABIiMAAyADoAMAAwAFwAIgA7AFwAbgBcACIAQQBtAGUAcgBpAGMAYQAvAEEAcgBnAGUAbgB0AGkAbgBhAC8AUgBpAG8AXwBHAGEAbABsAGUAZwBvAHMAXAAiACwAIAA1ADEANAA1ADMALAAgADgAMgA4ADAAMAAsACAANQAxADYAMAA2ACwAIAAwACwAIAAtADEANAA0ADAAMAAsACAAMAAsACAALQAzADYAMAAwACwAIAAwACwAIAAzADYAMAAwACwAIAAwACwAIABcACIAQQByAGcAXAAiACwAIABcACIAEiIwADQAXAAiACwAIABcACIAEiIwADMAXAAiACwAIABcACIAVQBUAEMAEiIwADQAOgAwADAAXAAiACwAIABcACIAVQBUAEMAEiIwADMAOgAwADAAXAAiADsAXABuAFwAIgBBAG0AZQByAGkAYwBhAC8AQQByAGcAZQBuAHQAaQBuAGEALwBSAGkAbwBfAEcAYQBsAGwAZQBnAG8AcwBcACIALAAgADUAMQA2ADAANgAsACAAMwA2ADAAMAAsACAANQAzADEANQA3ACwAIAAwACwAIAAtADEAMAA4ADAAMAAsACAAMAAsACAAMwA2ADAAMAAsACAAMAAsACAALQAzADYAMAAwACwAIAAwACwAIABcACIAXAAiACwAIABcACIAEiIwADMAXAAiACwAIABcACIAXAAiACwAIABcACIAVQBUAEMAEiIwADMAOgAwADAAXAAiACwAIABcACIAXAAiADsAXABuAFwAIgBBAG0AZQByAGkAYwBhAC8AQQByAGcAZQBuAHQAaQBuAGEALwBSAGkAbwBfAEcAYQBsAGwAZQBnAG8AcwBcACIALAAgADUAMwAxADUANgAsACAAOAAyADgAMAAwACwAIAA1ADMAMQA3ADYALAAgADAALAAgAC0AMQA0ADQAMAAwACwAIAAwACwAIAAtADMANgAwADAALAAgADAALAAgADMANgAwADAALAAgADAALAAgAFwAIgBcACIALAAgAFwAIgASIjAANABcACIALAAgAFwAIgBcACIALAAgAFwAIgBVAFQAQwASIjAANAA6ADAAMABcACIALAAgAFwAIgBcACIAOwBcAG4AXAAiAEEAbQBlAHIAaQBjAGEALwBBAHIAZwBlAG4AdABpAG4AYQAvAFIAaQBvAF8ARwBhAGwAbABlAGcAbwBzAFwAIgAsACAANQAzADEANwA2ACwAIAAzADYAMAAwACwAIAA1ADQANwA1ADcALAAgADAALAAgAC0AMQAwADgAMAAwACwAIAAwACwAIAAzADYAMAAwACwAIAAwACwAIAAwACwAIAAwACwAIABcACIAQQByAGcAXAAiACwAIABcACIAEiIwADMAXAAiACwAIABcACIAEiIwADIAXAAiACwAIABcACIAVQBUAEMAEiIwADMAOgAwADAAXAAiACwAIABcACIAVQBUAEMAEiIwADIAOgAwADAAXAAiADsAXABuAFwAIgBBAG0AZQByAGkAYwBhAC8AQQByAGcAZQBuAHQAaQBuAGEALwBSAGkAbwBfAEcAYQBsAGwAZQBnAG8AcwBcACIALAAgADUANAA3ADUANwAsACAAMAAsACAAXAAiAFwAIgAsACAAXAAiAFwAIgAsACAALQAxADAAOAAwADAALAAgADAALAAgADAALAAgADAALAAgAFwAIgBcACIALAAgAFwAIgBcACIALAAgAFwAIgBcACIALAAgAFwAIgASIjAAMwBcACIALAAgAFwAIgBcACIALAAgAFwAIgBVAFQAQwASIjAAMwA6ADAAMABcACIALAAgAFwAIgBcACIAOwBcAG4AXAAiAEEAbQBlAHIAaQBjAGEALwBBAHIAZwBlAG4AdABpAG4AYQAvAFMAYQBsAHQAYQBcACIALAAgAFwAIgBcACIALAAgAFwAIgBcACIALAAgADEAMwAxADMAMgAsACAAMAAsACAALQAxADUANwAwADAALAAgADAALAAgAFwAIgBcACIALAAgAFwAIgBcACIALAAgADIAOQAyACwAIAAwACwAIABcACIAXAAiACwAIABcACIATABNAFQAXAAiACwAIABcACIAXAAiACwAIABcACIATABvAGMAYQBsACAATQBlAGEAbgAgAFQAaQBtAGUAXAAiACwAIABcACIAXAAiADsAXABuAFwAIgBBAG0AZQByAGkAYwBhAC8AQQByAGcAZQBuAHQAaQBuAGEALwBTAGEAbAB0AGEAXAAiACwAIAAxADMAMQAzADIALAAgADIAOQAyACwAIAAyADIANAA0ADUALAAgADAALAAgAC0AMQA1ADQAMAA4ACwAIAAwACwAIAAyADkAMgAsACAAMAAsACAAMQAwADAAOAAsACAAMAAsACAAXAAiAFwAIgAsACAAXAAiAEMATQBUAFwAIgAsACAAXAAiAFwAIgAsACAAXAAiAEMAbwByAGQAbwBiAGEAIABNAGUAYQBuACAAVABpAG0AZQBcACIALAAgAFwAIgBcACIAOwBcAG4AXAAiAEEAbQBlAHIAaQBjAGEALwBBAHIAZwBlAG4AdABpAG4AYQAvAFMAYQBsAHQAYQBcACIALAAgADIAMgA0ADQANQAsACAAMQAwADAAOAAsACAAMgA2ADMAMQAxACwAIAAwACwAIAAtADEANAA0ADAAMAAsACAAMAAsACAAMQAwADAAOAAsACAAMAAsACAAMAAsACAAMAAsACAAXAAiAFwAIgAsACAAXAAiABIiMAA0AFwAIgAsACAAXAAiAFwAIgAsACAAXAAiAFUAVABDABIiMAA0ADoAMAAwAFwAIgAsACAAXAAiAFwAIgA7AFwAbgBcACIAQQBtAGUAcgBpAGMAYQAvAEEAcgBnAGUAbgB0AGkAbgBhAC8AUwBhAGwAdABhAFwAIgAsACAAMgA2ADMAMQAxACwAIAAwACwAIAA0ADAANAA5ADkALAAgADAALAAgAC0AMQA0ADQAMAAwACwAIAAwACwAIAAwACwAIAAwACwAIAAzADYAMAAwACwAIAAwACwAIABcACIAQQByAGcAXAAiACwAIABcACIAEiIwADQAXAAiACwAIABcACIAEiIwADMAXAAiACwAIABcACIAVQBUAEMAEiIwADQAOgAwADAAXAAiACwAIABcACIAVQBUAEMAEiIwADMAOgAwADAAXAAiADsAXABuAFwAIgBBAG0AZQByAGkAYwBhAC8AQQByAGcAZQBuAHQAaQBuAGEALwBTAGEAbAB0AGEAXAAiACwAIAA0ADAANAA5ADkALAAgADMANgAwADAALAAgADQAOAAzADEAOAAsACAAMAAsACAALQAxADAAOAAwADAALAAgADAALAAgADMANgAwADAALAAgADAALAAgAC0AMwA2ADAAMAAsACAAMAAsACAAXAAiAEEAcgBnAFwAIgAsACAAXAAiABIiMAAzAFwAIgAsACAAXAAiABIiMAAyAFwAIgAsACAAXAAiAFUAVABDABIiMAAzADoAMAAwAFwAIgAsACAAXAAiAFUAVABDABIiMAAyADoAMAAwAFwAIgA7AFwAbgBcACIAQQBtAGUAcgBpAGMAYQAvAEEAcgBnAGUAbgB0AGkAbgBhAC8AUwBhAGwAdABhAFwAIgAsACAANAA4ADMAMQA3ACwAIAA4ADIAOAAwADAALAAgADQAOAA1ADQAOQAsACAAMAAsACAALQAxADQANAAwADAALAAgADAALAAgAC0AMwA2ADAAMAAsACAAMAAsACAAMwA2ADAAMAAsACAAMAAsACAAXAAiAFwAIgAsACAAXAAiABIiMAA0AFwAIgAsACAAXAAiAFwAIgAsACAAXAAiAFUAVABDABIiMAA0ADoAMAAwAFwAIgAsACAAXAAiAFwAIgA7AFwAbgBcACIAQQBtAGUAcgBpAGMAYQAvAEEAcgBnAGUAbgB0AGkAbgBhAC8AUwBhAGwAdABhAFwAIgAsACAANAA4ADUANAA5ACwAIAAzADYAMAAwACwAIAA1ADEANAA1ADQALAAgADAALAAgAC0AMQAwADgAMAAwACwAIAAwACwAIAAzADYAMAAwACwAIAAwACwAIAAtADMANgAwADAALAAgADAALAAgAFwAIgBBAHIAZwBcACIALAAgAFwAIgASIjAAMwBcACIALAAgAFwAIgASIjAAMgBcACIALAAgAFwAIgBVAFQAQwASIjAAMwA6ADAAMABcACIALAAgAFwAIgBVAFQAQwASIjAAMgA6ADAAMABcACIAOwBcAG4AXAAiAEEAbQBlAHIAaQBjAGEALwBBAHIAZwBlAG4AdABpAG4AYQAvAFMAYQBsAHQAYQBcACIALAAgADUAMQA0ADUAMwAsACAAOAAyADgAMAAwACwAIAA1ADEANgAwADYALAAgADAALAAgAC0AMQA0ADQAMAAwACwAIAAwACwAIAAtADMANgAwADAALAAgADAALAAgADMANgAwADAALAAgADAALAAgAFwAIgBBAHIAZwBcACIALAAgAFwAIgASIjAANABcACIALAAgAFwAIgASIjAAMwBcACIALAAgAFwAIgBVAFQAQwASIjAANAA6ADAAMABcACIALAAgAFwAIgBVAFQAQwASIjAAMwA6ADAAMABcACIAOwBcAG4AXAAiAEEAbQBlAHIAaQBjAGEALwBBAHIAZwBlAG4AdABpAG4AYQAvAFMAYQBsAHQAYQBcACIALAAgADUAMQA2ADAANgAsACAAMwA2ADAAMAAsACAANQA0ADcANQA3ACwAIAAwACwAIAAtADEAMAA4ADAAMAAsACAAMAAsACAAMwA2ADAAMAAsACAAMAAsACAAMAAsACAAMAAsACAAXAAiAEEAcgBnAFwAIgAsACAAXAAiABIiMAAzAFwAIgAsACAAXAAiABIiMAAyAFwAIgAsACAAXAAiAFUAVABDABIiMAAzADoAMAAwAFwAIgAsACAAXAAiAFUAVABDABIiMAAyADoAMAAwAFwAIgA7AFwAbgBcACIAQQBtAGUAcgBpAGMAYQAvAEEAcgBnAGUAbgB0AGkAbgBhAC8AUwBhAGwAdABhAFwAIgAsACAANQA0ADcANQA3ACwAIAAwACwAIABcACIAXAAiACwAIABcACIAXAAiACwAIAAtADEAMAA4ADAAMAAsACAAMAAsACAAMAAsACAAMAAsACAAXAAiAFwAIgAsACAAXAAiAFwAIgAsACAAXAAiAFwAIgAsACAAXAAiABIiMAAzAFwAIgAsACAAXAAiAFwAIgAsACAAXAAiAFUAVABDABIiMAAzADoAMAAwAFwAIgAsACAAXAAiAFwAIgA7AFwAbgBcACIAQQBtAGUAcgBpAGMAYQAvAEEAcgBnAGUAbgB0AGkAbgBhAC8AUwBhAG4AXwBKAHUAYQBuAFwAIgAsACAAXAAiAFwAIgAsACAAXAAiAFwAIgAsACAAMQAzADEAMwAyACwAIAAwACwAIAAtADEANgA0ADQANAAsACAAMAAsACAAXAAiAFwAIgAsACAAXAAiAFwAIgAsACAAMQAwADMANgAsACAAMAAsACAAXAAiAFwAIgAsACAAXAAiAEwATQBUAFwAIgAsACAAXAAiAFwAIgAsACAAXAAiAEwAbwBjAGEAbAAgAE0AZQBhAG4AIABUAGkAbQBlAFwAIgAsACAAXAAiAFwAIgA7AFwAbgBcACIAQQBtAGUAcgBpAGMAYQAvAEEAcgBnAGUAbgB0AGkAbgBhAC8AUwBhAG4AXwBKAHUAYQBuAFwAIgAsACAAMQAzADEAMwAyACwAIAAxADAAMwA2ACwAIAAyADIANAA0ADUALAAgADAALAAgAC0AMQA1ADQAMAA4ACwAIAAwACwAIAAxADAAMwA2ACwAIAAwACwAIAAxADAAMAA4ACwAIAAwACwAIABcACIAXAAiACwAIABcACIAQwBNAFQAXAAiACwAIABcACIAXAAiACwAIABcACIAQwBvAHIAZABvAGIAYQAgAE0AZQBhAG4AIABUAGkAbQBlAFwAIgAsACAAXAAiAFwAIgA7AFwAbgBcACIAQQBtAGUAcgBpAGMAYQAvAEEAcgBnAGUAbgB0AGkAbgBhAC8AUwBhAG4AXwBKAHUAYQBuAFwAIgAsACAAMgAyADQANAA1ACwAIAAxADAAMAA4ACwAIAAyADYAMwAxADEALAAgADAALAAgAC0AMQA0ADQAMAAwACwAIAAwACwAIAAxADAAMAA4ACwAIAAwACwAIAAwACwAIAAwACwAIABcACIAXAAiACwAIABcACIAEiIwADQAXAAiACwAIABcACIAXAAiACwAIABcACIAVQBUAEMAEiIwADQAOgAwADAAXAAiACwAIABcACIAXAAiADsAXABuAFwAIgBBAG0AZQByAGkAYwBhAC8AQQByAGcAZQBuAHQAaQBuAGEALwBTAGEAbgBfAEoAdQBhAG4AXAAiACwAIAAyADYAMwAxADEALAAgADAALAAgADQAMAA0ADkAOQAsACAAMAAsACAALQAxADQANAAwADAALAAgADAALAAgADAALAAgADAALAAgADMANgAwADAALAAgADAALAAgAFwAIgBBAHIAZwBcACIALAAgAFwAIgASIjAANABcACIALAAgAFwAIgASIjAAMwBcACIALAAgAFwAIgBVAFQAQwASIjAANAA6ADAAMABcACIALAAgAFwAIgBVAFQAQwASIjAAMwA6ADAAMABcACIAOwBcAG4AXAAiAEEAbQBlAHIAaQBjAGEALwBBAHIAZwBlAG4AdABpAG4AYQAvAFMAYQBuAF8ASgB1AGEAbgBcACIALAAgADQAMAA0ADkAOQAsACAAMwA2ADAAMAAsACAANAA4ADMAMQA2ACwAIAAwACwAIAAtADEAMAA4ADAAMAAsACAAMAAsACAAMwA2ADAAMAAsACAAMAAsACAALQAzADYAMAAwACwAIAAwACwAIABcACIAQQByAGcAXAAiACwAIABcACIAEiIwADMAXAAiACwAIABcACIAEiIwADIAXAAiACwAIABcACIAVQBUAEMAEiIwADMAOgAwADAAXAAiACwAIABcACIAVQBUAEMAEiIwADIAOgAwADAAXAAiADsAXABuAFwAIgBBAG0AZQByAGkAYwBhAC8AQQByAGcAZQBuAHQAaQBuAGEALwBTAGEAbgBfAEoAdQBhAG4AXAAiACwAIAA0ADgAMwAxADUALAAgADgAMgA4ADAAMAAsACAANAA4ADMAOAAzACwAIAAwACwAIAAtADEANAA0ADAAMAAsACAAMAAsACAALQAzADYAMAAwACwAIAAwACwAIAAzADYAMAAwACwAIAAwACwAIABcACIAXAAiACwAIABcACIAEiIwADQAXAAiACwAIABcACIAXAAiACwAIABcACIAVQBUAEMAEiIwADQAOgAwADAAXAAiACwAIABcACIAXAAiADsAXABuAFwAIgBBAG0AZQByAGkAYwBhAC8AQQByAGcAZQBuAHQAaQBuAGEALwBTAGEAbgBfAEoAdQBhAG4AXAAiACwAIAA0ADgAMwA4ADMALAAgADMANgAwADAALAAgADUAMQA0ADUANAAsACAAMAAsACAALQAxADAAOAAwADAALAAgADAALAAgADMANgAwADAALAAgADAALAAgAC0AMwA2ADAAMAAsACAAMAAsACAAXAAiAEEAcgBnAFwAIgAsACAAXAAiABIiMAAzAFwAIgAsACAAXAAiABIiMAAyAFwAIgAsACAAXAAiAFUAVABDABIiMAAzADoAMAAwAFwAIgAsACAAXAAiAFUAVABDABIiMAAyADoAMAAwAFwAIgA7AFwAbgBcACIAQQBtAGUAcgBpAGMAYQAvAEEAcgBnAGUAbgB0AGkAbgBhAC8AUwBhAG4AXwBKAHUAYQBuAFwAIgAsACAANQAxADQANQAzACwAIAA4ADIAOAAwADAALAAgADUAMQA2ADAANgAsACAAMAAsACAALQAxADQANAAwADAALAAgADAALAAgAC0AMwA2ADAAMAAsACAAMAAsACAAMwA2ADAAMAAsACAAMAAsACAAXAAiAEEAcgBnAFwAIgAsACAAXAAiABIiMAA0AFwAIgAsACAAXAAiABIiMAAzAFwAIgAsACAAXAAiAFUAVABDABIiMAA0ADoAMAAwAFwAIgAsACAAXAAiAFUAVABDABIiMAAzADoAMAAwAFwAIgA7AFwAbgBcACIAQQBtAGUAcgBpAGMAYQAvAEEAcgBnAGUAbgB0AGkAbgBhAC8AUwBhAG4AXwBKAHUAYQBuAFwAIgAsACAANQAxADYAMAA2ACwAIAAzADYAMAAwACwAIAA1ADMAMQA1ADYALAAgADAALAAgAC0AMQAwADgAMAAwACwAIAAwACwAIAAzADYAMAAwACwAIAAwACwAIAAtADMANgAwADAALAAgADAALAAgAFwAIgBcACIALAAgAFwAIgASIjAAMwBcACIALAAgAFwAIgBcACIALAAgAFwAIgBVAFQAQwASIjAAMwA6ADAAMABcACIALAAgAFwAIgBcACIAOwBcAG4AXAAiAEEAbQBlAHIAaQBjAGEALwBBAHIAZwBlAG4AdABpAG4AYQAvAFMAYQBuAF8ASgB1AGEAbgBcACIALAAgADUAMwAxADUANQAsACAAOAAyADgAMAAwACwAIAA1ADMAMgAxADEALAAgADAALAAgAC0AMQA0ADQAMAAwACwAIAAwACwAIAAtADMANgAwADAALAAgADAALAAgADMANgAwADAALAAgADAALAAgAFwAIgBcACIALAAgAFwAIgASIjAANABcACIALAAgAFwAIgBcACIALAAgAFwAIgBVAFQAQwASIjAANAA6ADAAMABcACIALAAgAFwAIgBcACIAOwBcAG4AXAAiAEEAbQBlAHIAaQBjAGEALwBBAHIAZwBlAG4AdABpAG4AYQAvAFMAYQBuAF8ASgB1AGEAbgBcACIALAAgADUAMwAyADEAMQAsACAAMwA2ADAAMAAsACAANQA0ADcANQA3ACwAIAAwACwAIAAtADEAMAA4ADAAMAAsACAAMAAsACAAMwA2ADAAMAAsACAAMAAsACAAMAAsACAAMAAsACAAXAAiAEEAcgBnAFwAIgAsACAAXAAiABIiMAAzAFwAIgAsACAAXAAiABIiMAAyAFwAIgAsACAAXAAiAFUAVABDABIiMAAzADoAMAAwAFwAIgAsACAAXAAiAFUAVABDABIiMAAyADoAMAAwAFwAIgA7AFwAbgBcACIAQQBtAGUAcgBpAGMAYQAvAEEAcgBnAGUAbgB0AGkAbgBhAC8AUwBhAG4AXwBKAHUAYQBuAFwAIgAsACAANQA0ADcANQA3ACwAIAAwACwAIABcACIAXAAiACwAIABcACIAXAAiACwAIAAtADEAMAA4ADAAMAAsACAAMAAsACAAMAAsACAAMAAsACAAXAAiAFwAIgAsACAAXAAiAFwAIgAsACAAXAAiAFwAIgAsACAAXAAiABIiMAAzAFwAIgAsACAAXAAiAFwAIgAsACAAXAAiAFUAVABDABIiMAAzADoAMAAwAFwAIgAsACAAXAAiAFwAIgBcAG4AfQA7AFwAbgBcAG4AXwBUAEkATQBFAFoATwBOAEUAXwBBAE0ARQBSAEkAQwBBAF8AMAAzACAAPQAgAHsAXABuAFwAIgBBAG0AZQByAGkAYwBhAC8AQQByAGcAZQBuAHQAaQBuAGEALwBTAGEAbgBfAEwAdQBpAHMAXAAiACwAIABcACIAXAAiACwAIABcACIAXAAiACwAIAAxADMAMQAzADIALAAgADAALAAgAC0AMQA1ADkAMgA0ACwAIAAwACwAIABcACIAXAAiACwAIABcACIAXAAiACwAIAA1ADEANgAsACAAMAAsACAAXAAiAFwAIgAsACAAXAAiAEwATQBUAFwAIgAsACAAXAAiAFwAIgAsACAAXAAiAEwAbwBjAGEAbAAgAE0AZQBhAG4AIABUAGkAbQBlAFwAIgAsACAAXAAiAFwAIgA7AFwAbgBcACIAQQBtAGUAcgBpAGMAYQAvAEEAcgBnAGUAbgB0AGkAbgBhAC8AUwBhAG4AXwBMAHUAaQBzAFwAIgAsACAAMQAzADEAMwAyACwAIAA1ADEANgAsACAAMgAyADQANAA1ACwAIAAwACwAIAAtADEANQA0ADAAOAAsACAAMAAsACAANQAxADYALAAgADAALAAgADEAMAAwADgALAAgADAALAAgAFwAIgBcACIALAAgAFwAIgBDAE0AVABcACIALAAgAFwAIgBcACIALAAgAFwAIgBDAG8AcgBkAG8AYgBhACAATQBlAGEAbgAgAFQAaQBtAGUAXAAiACwAIABcACIAXAAiADsAXABuAFwAIgBBAG0AZQByAGkAYwBhAC8AQQByAGcAZQBuAHQAaQBuAGEALwBTAGEAbgBfAEwAdQBpAHMAXAAiACwAIAAyADIANAA0ADUALAAgADEAMAAwADgALAAgADIANgAzADEAMQAsACAAMAAsACAALQAxADQANAAwADAALAAgADAALAAgADEAMAAwADgALAAgADAALAAgADAALAAgADAALAAgAFwAIgBcACIALAAgAFwAIgASIjAANABcACIALAAgAFwAIgBcACIALAAgAFwAIgBVAFQAQwASIjAANAA6ADAAMABcACIALAAgAFwAIgBcACIAOwBcAG4AXAAiAEEAbQBlAHIAaQBjAGEALwBBAHIAZwBlAG4AdABpAG4AYQAvAFMAYQBuAF8ATAB1AGkAcwBcACIALAAgADIANgAzADEAMQAsACAAMAAsACAANAAwADQAOQA5ACwAIAAwACwAIAAtADEANAA0ADAAMAAsACAAMAAsACAAMAAsACAAMAAsACAAMwA2ADAAMAAsACAAMAAsACAAXAAiAEEAcgBnAFwAIgAsACAAXAAiABIiMAA0AFwAIgAsACAAXAAiABIiMAAzAFwAIgAsACAAXAAiAFUAVABDABIiMAA0ADoAMAAwAFwAIgAsACAAXAAiAFUAVABDABIiMAAzADoAMAAwAFwAIgA7AFwAbgBcACIAQQBtAGUAcgBpAGMAYQAvAEEAcgBnAGUAbgB0AGkAbgBhAC8AUwBhAG4AXwBMAHUAaQBzAFwAIgAsACAANAAwADQAOQA5ACwAIAAzADYAMAAwACwAIAA0ADcAOAA5ADIALAAgADAALAAgAC0AMQAwADgAMAAwACwAIAAwACwAIAAzADYAMAAwACwAIAAwACwAIAAwACwAIAAzADYAMAAwACwAIABcACIAQQByAGcAXAAiACwAIABcACIAEiIwADMAXAAiACwAIABcACIAEiIwADIAXAAiACwAIABcACIAVQBUAEMAEiIwADMAOgAwADAAXAAiACwAIABcACIAVQBUAEMAEiIwADIAOgAwADAAXAAiADsAXABuAFwAIgBBAG0AZQByAGkAYwBhAC8AQQByAGcAZQBuAHQAaQBuAGEALwBTAGEAbgBfAEwAdQBpAHMAXAAiACwAIAA0ADcAOAA5ADIALAAgADMANgAwADAALAAgADQANwA5ADYANAAsACAAMAAsACAALQAxADAAOAAwADAALAAgADMANgAwADAALAAgADAALAAgADMANgAwADAALAAgAC0AMwA2ADAAMAAsACAALQAzADYAMAAwACwAIABcACIAXAAiACwAIABcACIAEiIwADIAXAAiACwAIABcACIAXAAiACwAIABcACIAVQBUAEMAEiIwADIAOgAwADAAXAAiACwAIABcACIAXAAiADsAXABuAFwAIgBBAG0AZQByAGkAYwBhAC8AQQByAGcAZQBuAHQAaQBuAGEALwBTAGEAbgBfAEwAdQBpAHMAXAAiACwAIAA0ADcAOQA2ADMALAAgADcAOQAyADAAMAAsACAANAA4ADEANwA5ACwAIAAwACwAIAAtADEANAA0ADAAMAAsACAAMAAsACAALQAzADYAMAAwACwAIAAtADMANgAwADAALAAgADAALAAgADMANgAwADAALAAgAFwAIgBcACIALAAgAFwAIgASIjAANABcACIALAAgAFwAIgBcACIALAAgAFwAIgBVAFQAQwASIjAANAA6ADAAMABcACIALAAgAFwAIgBcACIAOwBcAG4AXAAiAEEAbQBlAHIAaQBjAGEALwBBAHIAZwBlAG4AdABpAG4AYQAvAFMAYQBuAF8ATAB1AGkAcwBcACIALAAgADQAOAAxADcAOQAsACAAMwA2ADAAMAAsACAANAA4ADMAMQA2ACwAIAAwACwAIAAtADEANAA0ADAAMAAsACAAMwA2ADAAMAAsACAAMAAsACAAMwA2ADAAMAAsACAAMAAsACAALQAzADYAMAAwACwAIABcACIAXAAiACwAIABcACIAEiIwADMAXAAiACwAIABcACIAXAAiACwAIABcACIAVQBUAEMAEiIwADMAOgAwADAAXAAiACwAIABcACIAXAAiADsAXABuAFwAIgBBAG0AZQByAGkAYwBhAC8AQQByAGcAZQBuAHQAaQBuAGEALwBTAGEAbgBfAEwAdQBpAHMAXAAiACwAIAA0ADgAMwAxADUALAAgADgAMgA4ADAAMAAsACAANAA4ADQAMAA4ACwAIAAwACwAIAAtADEANAA0ADAAMAAsACAAMAAsACAAMAAsACAALQAzADYAMAAwACwAIAAzADYAMAAwACwAIAAwACwAIABcACIAXAAiACwAIABcACIAEiIwADQAXAAiACwAIABcACIAXAAiACwAIABcACIAVQBUAEMAEiIwADQAOgAwADAAXAAiACwAIABcACIAXAAiADsAXABuAFwAIgBBAG0AZQByAGkAYwBhAC8AQQByAGcAZQBuAHQAaQBuAGEALwBTAGEAbgBfAEwAdQBpAHMAXAAiACwAIAA0ADgANAAwADgALAAgADMANgAwADAALAAgADUAMQA0ADUANAAsACAAMAAsACAALQAxADAAOAAwADAALAAgADAALAAgADMANgAwADAALAAgADAALAAgAC0AMwA2ADAAMAAsACAAMwA2ADAAMAAsACAAXAAiAFwAIgAsACAAXAAiABIiMAAzAFwAIgAsACAAXAAiAFwAIgAsACAAXAAiAFUAVABDABIiMAAzADoAMAAwAFwAIgAsACAAXAAiAFwAIgA7AFwAbgBcACIAQQBtAGUAcgBpAGMAYQAvAEEAcgBnAGUAbgB0AGkAbgBhAC8AUwBhAG4AXwBMAHUAaQBzAFwAIgAsACAANQAxADQANQA0ACwAIAAwACwAIAA1ADEANgAwADYALAAgADAALAAgAC0AMQA0ADQAMAAwACwAIAAzADYAMAAwACwAIAAtADMANgAwADAALAAgADMANgAwADAALAAgADMANgAwADAALAAgAC0AMwA2ADAAMAAsACAAXAAiAFwAIgAsACAAXAAiABIiMAAzAFwAIgAsACAAXAAiAFwAIgAsACAAXAAiAFUAVABDABIiMAAzADoAMAAwAFwAIgAsACAAXAAiAFwAIgA7AFwAbgBcACIAQQBtAGUAcgBpAGMAYQAvAEEAcgBnAGUAbgB0AGkAbgBhAC8AUwBhAG4AXwBMAHUAaQBzAFwAIgAsACAANQAxADYAMAA2ACwAIAAwACwAIAA1ADMAMQA1ADYALAAgADAALAAgAC0AMQAwADgAMAAwACwAIAAwACwAIAAzADYAMAAwACwAIAAtADMANgAwADAALAAgAC0AMwA2ADAAMAAsACAAMAAsACAAXAAiAFwAIgAsACAAXAAiABIiMAAzAFwAIgAsACAAXAAiAFwAIgAsACAAXAAiAFUAVABDABIiMAAzADoAMAAwAFwAIgAsACAAXAAiAFwAIgA7AFwAbgBcACIAQQBtAGUAcgBpAGMAYQAvAEEAcgBnAGUAbgB0AGkAbgBhAC8AUwBhAG4AXwBMAHUAaQBzAFwAIgAsACAANQAzADEANQA1ACwAIAA4ADIAOAAwADAALAAgADUAMwAyADEAMQAsACAAMAAsACAALQAxADQANAAwADAALAAgADAALAAgAC0AMwA2ADAAMAAsACAAMAAsACAAMwA2ADAAMAAsACAAMAAsACAAXAAiAFwAIgAsACAAXAAiABIiMAA0AFwAIgAsACAAXAAiAFwAIgAsACAAXAAiAFUAVABDABIiMAA0ADoAMAAwAFwAIgAsACAAXAAiAFwAIgA7AFwAbgBcACIAQQBtAGUAcgBpAGMAYQAvAEEAcgBnAGUAbgB0AGkAbgBhAC8AUwBhAG4AXwBMAHUAaQBzAFwAIgAsACAANQAzADIAMQAxACwAIAAzADYAMAAwACwAIAA1ADQANAA4ADYALAAgADAALAAgAC0AMQAwADgAMAAwACwAIAAwACwAIAAzADYAMAAwACwAIAAwACwAIAAtADMANgAwADAALAAgADAALAAgAFwAIgBBAHIAZwBcACIALAAgAFwAIgASIjAAMwBcACIALAAgAFwAIgASIjAAMgBcACIALAAgAFwAIgBVAFQAQwASIjAAMwA6ADAAMABcACIALAAgAFwAIgBVAFQAQwASIjAAMgA6ADAAMABcACIAOwBcAG4AXAAiAEEAbQBlAHIAaQBjAGEALwBBAHIAZwBlAG4AdABpAG4AYQAvAFMAYQBuAF8ATAB1AGkAcwBcACIALAAgADUANAA0ADgANQAsACAAOAAyADgAMAAwACwAIAA1ADUAMQAxADUALAAgADAALAAgAC0AMQA0ADQAMAAwACwAIAAwACwAIAAtADMANgAwADAALAAgADAALAAgADMANgAwADAALAAgADAALAAgAFwAIgBTAGEAbgBMAHUAaQBzAFwAIgAsACAAXAAiABIiMAA0AFwAIgAsACAAXAAiABIiMAAzAFwAIgAsACAAXAAiAFUAVABDABIiMAA0ADoAMAAwAFwAIgAsACAAXAAiAFUAVABDABIiMAAzADoAMAAwAFwAIgA7AFwAbgBcACIAQQBtAGUAcgBpAGMAYQAvAEEAcgBnAGUAbgB0AGkAbgBhAC8AUwBhAG4AXwBMAHUAaQBzAFwAIgAsACAANQA1ADEAMQA1ACwAIAAzADYAMAAwACwAIABcACIAXAAiACwAIABcACIAXAAiACwAIAAtADEAMAA4ADAAMAAsACAAMAAsACAAMwA2ADAAMAAsACAAMAAsACAAXAAiAFwAIgAsACAAXAAiAFwAIgAsACAAXAAiAFwAIgAsACAAXAAiABIiMAAzAFwAIgAsACAAXAAiAFwAIgAsACAAXAAiAFUAVABDABIiMAAzADoAMAAwAFwAIgAsACAAXAAiAFwAIgA7AFwAbgBcACIAQQBtAGUAcgBpAGMAYQAvAEEAcgBnAGUAbgB0AGkAbgBhAC8AVAB1AGMAdQBtAGEAbgBcACIALAAgAFwAIgBcACIALAAgAFwAIgBcACIALAAgADEAMwAxADMAMgAsACAAMAAsACAALQAxADUANgA1ADIALAAgADAALAAgAFwAIgBcACIALAAgAFwAIgBcACIALAAgADIANAA0ACwAIAAwACwAIABcACIAXAAiACwAIABcACIATABNAFQAXAAiACwAIABcACIAXAAiACwAIABcACIATABvAGMAYQBsACAATQBlAGEAbgAgAFQAaQBtAGUAXAAiACwAIABcACIAXAAiADsAXABuAFwAIgBBAG0AZQByAGkAYwBhAC8AQQByAGcAZQBuAHQAaQBuAGEALwBUAHUAYwB1AG0AYQBuAFwAIgAsACAAMQAzADEAMwAyACwAIAAyADQANAAsACAAMgAyADQANAA1ACwAIAAwACwAIAAtADEANQA0ADAAOAAsACAAMAAsACAAMgA0ADQALAAgADAALAAgADEAMAAwADgALAAgADAALAAgAFwAIgBcACIALAAgAFwAIgBDAE0AVABcACIALAAgAFwAIgBcACIALAAgAFwAIgBDAG8AcgBkAG8AYgBhACAATQBlAGEAbgAgAFQAaQBtAGUAXAAiACwAIABcACIAXAAiADsAXABuAFwAIgBBAG0AZQByAGkAYwBhAC8AQQByAGcAZQBuAHQAaQBuAGEALwBUAHUAYwB1AG0AYQBuAFwAIgAsACAAMgAyADQANAA1ACwAIAAxADAAMAA4ACwAIAAyADYAMwAxADEALAAgADAALAAgAC0AMQA0ADQAMAAwACwAIAAwACwAIAAxADAAMAA4ACwAIAAwACwAIAAwACwAIAAwACwAIABcACIAXAAiACwAIABcACIAEiIwADQAXAAiACwAIABcACIAXAAiACwAIABcACIAVQBUAEMAEiIwADQAOgAwADAAXAAiACwAIABcACIAXAAiADsAXABuAFwAIgBBAG0AZQByAGkAYwBhAC8AQQByAGcAZQBuAHQAaQBuAGEALwBUAHUAYwB1AG0AYQBuAFwAIgAsACAAMgA2ADMAMQAxACwAIAAwACwAIAA0ADAANAA5ADkALAAgADAALAAgAC0AMQA0ADQAMAAwACwAIAAwACwAIAAwACwAIAAwACwAIAAzADYAMAAwACwAIAAwACwAIABcACIAQQByAGcAXAAiACwAIABcACIAEiIwADQAXAAiACwAIABcACIAEiIwADMAXAAiACwAIABcACIAVQBUAEMAEiIwADQAOgAwADAAXAAiACwAIABcACIAVQBUAEMAEiIwADMAOgAwADAAXAAiADsAXABuAFwAIgBBAG0AZQByAGkAYwBhAC8AQQByAGcAZQBuAHQAaQBuAGEALwBUAHUAYwB1AG0AYQBuAFwAIgAsACAANAAwADQAOQA5ACwAIAAzADYAMAAwACwAIAA0ADgAMwAxADgALAAgADAALAAgAC0AMQAwADgAMAAwACwAIAAwACwAIAAzADYAMAAwACwAIAAwACwAIAAtADMANgAwADAALAAgADAALAAgAFwAIgBBAHIAZwBcACIALAAgAFwAIgASIjAAMwBcACIALAAgAFwAIgASIjAAMgBcACIALAAgAFwAIgBVAFQAQwASIjAAMwA6ADAAMABcACIALAAgAFwAIgBVAFQAQwASIjAAMgA6ADAAMABcACIAOwBcAG4AXAAiAEEAbQBlAHIAaQBjAGEALwBBAHIAZwBlAG4AdABpAG4AYQAvAFQAdQBjAHUAbQBhAG4AXAAiACwAIAA0ADgAMwAxADcALAAgADgAMgA4ADAAMAAsACAANAA4ADUANAA5ACwAIAAwACwAIAAtADEANAA0ADAAMAAsACAAMAAsACAALQAzADYAMAAwACwAIAAwACwAIAAzADYAMAAwACwAIAAwACwAIABcACIAXAAiACwAIABcACIAEiIwADQAXAAiACwAIABcACIAXAAiACwAIABcACIAVQBUAEMAEiIwADQAOgAwADAAXAAiACwAIABcACIAXAAiADsAXABuAFwAIgBBAG0AZQByAGkAYwBhAC8AQQByAGcAZQBuAHQAaQBuAGEALwBUAHUAYwB1AG0AYQBuAFwAIgAsACAANAA4ADUANAA5ACwAIAAzADYAMAAwACwAIAA1ADEANAA1ADQALAAgADAALAAgAC0AMQAwADgAMAAwACwAIAAwACwAIAAzADYAMAAwACwAIAAwACwAIAAtADMANgAwADAALAAgADAALAAgAFwAIgBBAHIAZwBcACIALAAgAFwAIgASIjAAMwBcACIALAAgAFwAIgASIjAAMgBcACIALAAgAFwAIgBVAFQAQwASIjAAMwA6ADAAMABcACIALAAgAFwAIgBVAFQAQwASIjAAMgA6ADAAMABcACIAOwBcAG4AXAAiAEEAbQBlAHIAaQBjAGEALwBBAHIAZwBlAG4AdABpAG4AYQAvAFQAdQBjAHUAbQBhAG4AXAAiACwAIAA1ADEANAA1ADMALAAgADgAMgA4ADAAMAAsACAANQAxADYAMAA2ACwAIAAwACwAIAAtADEANAA0ADAAMAAsACAAMAAsACAALQAzADYAMAAwACwAIAAwACwAIAAzADYAMAAwACwAIAAwACwAIABcACIAQQByAGcAXAAiACwAIABcACIAEiIwADQAXAAiACwAIABcACIAEiIwADMAXAAiACwAIABcACIAVQBUAEMAEiIwADQAOgAwADAAXAAiACwAIABcACIAVQBUAEMAEiIwADMAOgAwADAAXAAiADsAXABuAFwAIgBBAG0AZQByAGkAYwBhAC8AQQByAGcAZQBuAHQAaQBuAGEALwBUAHUAYwB1AG0AYQBuAFwAIgAsACAANQAxADYAMAA2ACwAIAAzADYAMAAwACwAIAA1ADMAMQA1ADcALAAgADAALAAgAC0AMQAwADgAMAAwACwAIAAwACwAIAAzADYAMAAwACwAIAAwACwAIAAtADMANgAwADAALAAgADAALAAgAFwAIgBcACIALAAgAFwAIgASIjAAMwBcACIALAAgAFwAIgBcACIALAAgAFwAIgBVAFQAQwASIjAAMwA6ADAAMABcACIALAAgAFwAIgBcACIAOwBcAG4AXAAiAEEAbQBlAHIAaQBjAGEALwBBAHIAZwBlAG4AdABpAG4AYQAvAFQAdQBjAHUAbQBhAG4AXAAiACwAIAA1ADMAMQA1ADYALAAgADgAMgA4ADAAMAAsACAANQAzADEANgA5ACwAIAAwACwAIAAtADEANAA0ADAAMAAsACAAMAAsACAALQAzADYAMAAwACwAIAAwACwAIAAzADYAMAAwACwAIAAwACwAIABcACIAXAAiACwAIABcACIAEiIwADQAXAAiACwAIABcACIAXAAiACwAIABcACIAVQBUAEMAEiIwADQAOgAwADAAXAAiACwAIABcACIAXAAiADsAXABuAFwAIgBBAG0AZQByAGkAYwBhAC8AQQByAGcAZQBuAHQAaQBuAGEALwBUAHUAYwB1AG0AYQBuAFwAIgAsACAANQAzADEANgA5ACwAIAAzADYAMAAwACwAIABcACIAXAAiACwAIABcACIAXAAiACwAIAAtADEAMAA4ADAAMAAsACAAMAAsACAAMwA2ADAAMAAsACAAMAAsACAAXAAiAFwAIgAsACAAXAAiAFwAIgAsACAAXAAiAEEAcgBnAFwAIgAsACAAXAAiABIiMAAzAFwAIgAsACAAXAAiABIiMAAyAFwAIgAsACAAXAAiAFUAVABDABIiMAAzADoAMAAwAFwAIgAsACAAXAAiAFUAVABDABIiMAAyADoAMAAwAFwAIgA7AFwAbgBcACIAQQBtAGUAcgBpAGMAYQAvAEEAcgBnAGUAbgB0AGkAbgBhAC8AVQBzAGgAdQBhAGkAYQBcACIALAAgAFwAIgBcACIALAAgAFwAIgBcACIALAAgADEAMwAxADMAMgAsACAAMAAsACAALQAxADYAMwA5ADIALAAgADAALAAgAFwAIgBcACIALAAgAFwAIgBcACIALAAgADkAOAA0ACwAIAAwACwAIABcACIAXAAiACwAIABcACIATABNAFQAXAAiACwAIABcACIAXAAiACwAIABcACIATABvAGMAYQBsACAATQBlAGEAbgAgAFQAaQBtAGUAXAAiACwAIABcACIAXAAiADsAXABuAFwAIgBBAG0AZQByAGkAYwBhAC8AQQByAGcAZQBuAHQAaQBuAGEALwBVAHMAaAB1AGEAaQBhAFwAIgAsACAAMQAzADEAMwAyACwAIAA5ADgANAAsACAAMgAyADQANAA1ACwAIAAwACwAIAAtADEANQA0ADAAOAAsACAAMAAsACAAOQA4ADQALAAgADAALAAgADEAMAAwADgALAAgADAALAAgAFwAIgBcACIALAAgAFwAIgBDAE0AVABcACIALAAgAFwAIgBcACIALAAgAFwAIgBDAG8AcgBkAG8AYgBhACAATQBlAGEAbgAgAFQAaQBtAGUAXAAiACwAIABcACIAXAAiADsAXABuAFwAIgBBAG0AZQByAGkAYwBhAC8AQQByAGcAZQBuAHQAaQBuAGEALwBVAHMAaAB1AGEAaQBhAFwAIgAsACAAMgAyADQANAA1ACwAIAAxADAAMAA4ACwAIAAyADYAMwAxADEALAAgADAALAAgAC0AMQA0ADQAMAAwACwAIAAwACwAIAAxADAAMAA4ACwAIAAwACwAIAAwACwAIAAwACwAIABcACIAXAAiACwAIABcACIAEiIwADQAXAAiACwAIABcACIAXAAiACwAIABcACIAVQBUAEMAEiIwADQAOgAwADAAXAAiACwAIABcACIAXAAiADsAXABuAFwAIgBBAG0AZQByAGkAYwBhAC8AQQByAGcAZQBuAHQAaQBuAGEALwBVAHMAaAB1AGEAaQBhAFwAIgAsACAAMgA2ADMAMQAxACwAIAAwACwAIAA0ADAANAA5ADkALAAgADAALAAgAC0AMQA0ADQAMAAwACwAIAAwACwAIAAwACwAIAAwACwAIAAzADYAMAAwACwAIAAwACwAIABcACIAQQByAGcAXAAiACwAIABcACIAEiIwADQAXAAiACwAIABcACIAEiIwADMAXAAiACwAIABcACIAVQBUAEMAEiIwADQAOgAwADAAXAAiACwAIABcACIAVQBUAEMAEiIwADMAOgAwADAAXAAiADsAXABuAFwAIgBBAG0AZQByAGkAYwBhAC8AQQByAGcAZQBuAHQAaQBuAGEALwBVAHMAaAB1AGEAaQBhAFwAIgAsACAANAAwADQAOQA5ACwAIAAzADYAMAAwACwAIAA1ADEANAA1ADQALAAgADAALAAgAC0AMQAwADgAMAAwACwAIAAwACwAIAAzADYAMAAwACwAIAAwACwAIAAtADMANgAwADAALAAgADAALAAgAFwAIgBBAHIAZwBcACIALAAgAFwAIgASIjAAMwBcACIALAAgAFwAIgASIjAAMgBcACIALAAgAFwAIgBVAFQAQwASIjAAMwA6ADAAMABcACIALAAgAFwAIgBVAFQAQwASIjAAMgA6ADAAMABcACIAOwBcAG4AXAAiAEEAbQBlAHIAaQBjAGEALwBBAHIAZwBlAG4AdABpAG4AYQAvAFUAcwBoAHUAYQBpAGEAXAAiACwAIAA1ADEANAA1ADMALAAgADgAMgA4ADAAMAAsACAANQAxADYAMAA2ACwAIAAwACwAIAAtADEANAA0ADAAMAAsACAAMAAsACAALQAzADYAMAAwACwAIAAwACwAIAAzADYAMAAwACwAIAAwACwAIABcACIAQQByAGcAXAAiACwAIABcACIAEiIwADQAXAAiACwAIABcACIAEiIwADMAXAAiACwAIABcACIAVQBUAEMAEiIwADQAOgAwADAAXAAiACwAIABcACIAVQBUAEMAEiIwADMAOgAwADAAXAAiADsAXABuAFwAIgBBAG0AZQByAGkAYwBhAC8AQQByAGcAZQBuAHQAaQBuAGEALwBVAHMAaAB1AGEAaQBhAFwAIgAsACAANQAxADYAMAA2ACwAIAAzADYAMAAwACwAIAA1ADMAMQA1ADUALAAgADAALAAgAC0AMQAwADgAMAAwACwAIAAwACwAIAAzADYAMAAwACwAIAAwACwAIAAtADMANgAwADAALAAgADAALAAgAFwAIgBcACIALAAgAFwAIgASIjAAMwBcACIALAAgAFwAIgBcACIALAAgAFwAIgBVAFQAQwASIjAAMwA6ADAAMABcACIALAAgAFwAIgBcACIAOwBcAG4AXAAiAEEAbQBlAHIAaQBjAGEALwBBAHIAZwBlAG4AdABpAG4AYQAvAFUAcwBoAHUAYQBpAGEAXAAiACwAIAA1ADMAMQA1ADQALAAgADgAMgA4ADAAMAAsACAANQAzADEANwA2ACwAIAAwACwAIAAtADEANAA0ADAAMAAsACAAMAAsACAALQAzADYAMAAwACwAIAAwACwAIAAzADYAMAAwACwAIAAwACwAIABcACIAXAAiACwAIABcACIAEiIwADQAXAAiACwAIABcACIAXAAiACwAIABcACIAVQBUAEMAEiIwADQAOgAwADAAXAAiACwAIABcACIAXAAiADsAXABuAFwAIgBBAG0AZQByAGkAYwBhAC8AQQByAGcAZQBuAHQAaQBuAGEALwBVAHMAaAB1AGEAaQBhAFwAIgAsACAANQAzADEANwA2ACwAIAAzADYAMAAwACwAIAA1ADQANwA1ADcALAAgADAALAAgAC0AMQAwADgAMAAwACwAIAAwACwAIAAzADYAMAAwACwAIAAwACwAIAAwACwAIAAwACwAIABcACIAQQByAGcAXAAiACwAIABcACIAEiIwADMAXAAiACwAIABcACIAEiIwADIAXAAiACwAIABcACIAVQBUAEMAEiIwADMAOgAwADAAXAAiACwAIABcACIAVQBUAEMAEiIwADIAOgAwADAAXAAiADsAXABuAFwAIgBBAG0AZQByAGkAYwBhAC8AQQByAGcAZQBuAHQAaQBuAGEALwBVAHMAaAB1AGEAaQBhAFwAIgAsACAANQA0ADcANQA3ACwAIAAwACwAIABcACIAXAAiACwAIABcACIAXAAiACwAIAAtADEAMAA4ADAAMAAsACAAMAAsACAAMAAsACAAMAAsACAAXAAiAFwAIgAsACAAXAAiAFwAIgAsACAAXAAiAFwAIgAsACAAXAAiABIiMAAzAFwAIgAsACAAXAAiAFwAIgAsACAAXAAiAFUAVABDABIiMAAzADoAMAAwAFwAIgAsACAAXAAiAFwAIgA7AFwAbgBcACIAQQBtAGUAcgBpAGMAYQAvAEEAcwB1AG4AYwBpAG8AbgBcACIALAAgAFwAIgBcACIALAAgAFwAIgBcACIALAAgADEAMQAzADYAOAAsACAAMAAsACAALQAxADMAOAA0ADAALAAgADAALAAgAFwAIgBcACIALAAgAFwAIgBcACIALAAgADAALAAgADAALAAgAFwAIgBcACIALAAgAFwAIgBMAE0AVABcACIALAAgAFwAIgBcACIALAAgAFwAIgBMAG8AYwBhAGwAIABNAGUAYQBuACAAVABpAG0AZQBcACIALAAgAFwAIgBcACIAOwBcAG4AXAAiAEEAbQBlAHIAaQBjAGEALwBBAHMAdQBuAGMAaQBvAG4AXAAiACwAIAAxADEAMwA2ADgALAAgADAALAAgADIANgA2ADIANAAsACAAMAAsACAALQAxADMAOAA0ADAALAAgADAALAAgADAALAAgADAALAAgAC0ANQA2ADAALAAgADAALAAgAFwAIgBcACIALAAgAFwAIgBBAE0AVABcACIALAAgAFwAIgBcACIALAAgAFwAIgBBAHMAdQBuAGMAaQBvAG4AIABNAGUAYQBuACAAVABpAG0AZQBcACIALAAgAFwAIgBcACIAOwBcAG4AXAAiAEEAbQBlAHIAaQBjAGEALwBBAHMAdQBuAGMAaQBvAG4AXAAiACwAIAAyADYANgAyADMALAAgADgANQA4ADQAMAAsACAANAAxADUAOQAxACwAIAAwACwAIAAtADEANAA0ADAAMAAsACAAMAAsACAALQA1ADYAMAAsACAAMAAsACAAMwA2ADAAMAAsACAAMAAsACAAXAAiAFwAIgAsACAAXAAiABIiMAA0AFwAIgAsACAAXAAiAFwAIgAsACAAXAAiAFUAVABDABIiMAA0ADoAMAAwAFwAIgAsACAAXAAiAFwAIgA7AFwAbgBcACIAQQBtAGUAcgBpAGMAYQAvAEEAcwB1AG4AYwBpAG8AbgBcACIALAAgADQAMQA1ADkAMQAsACAAMwA2ADAAMAAsACAANAAyADEAMwA4ACwAIAAwACwAIAAtADEAMAA4ADAAMAAsACAAMAAsACAAMwA2ADAAMAAsACAAMAAsACAALQAzADYAMAAwACwAIAAwACwAIABcACIAXAAiACwAIABcACIAEiIwADMAXAAiACwAIABcACIAXAAiACwAIABcACIAVQBUAEMAEiIwADMAOgAwADAAXAAiACwAIABcACIAXAAiADsAXABuAFwAIgBBAG0AZQByAGkAYwBhAC8AQQBzAHUAbgBjAGkAbwBuAFwAIgAsACAANAAyADEAMwA3ACwAIAA4ADIAOAAwADAALAAgAFwAIgBcACIALAAgAFwAIgBcACIALAAgAC0AMQA0ADQAMAAwACwAIAAwACwAIAAtADMANgAwADAALAAgADAALAAgAFwAIgBcACIALAAgAFwAIgBcACIALAAgAFwAIgBQAGEAcgBhAFwAIgAsACAAXAAiABIiMAA0AFwAIgAsACAAXAAiABIiMAAzAFwAIgAsACAAXAAiAFUAVABDABIiMAA0ADoAMAAwAFwAIgAsACAAXAAiAFUAVABDABIiMAAzADoAMAAwAFwAIgA7AFwAbgBcACIAQQBtAGUAcgBpAGMAYQAvAEIAYQBoAGkAYQBcACIALAAgAFwAIgBcACIALAAgAFwAIgBcACIALAAgADIAMAAxADMAMwAsACAAMAAsACAALQA5ADIANAA0ACwAIAAwACwAIABcACIAXAAiACwAIABcACIAXAAiACwAIAAtADEANQA1ADYALAAgADAALAAgAFwAIgBcACIALAAgAFwAIgBMAE0AVABcACIALAAgAFwAIgBcACIALAAgAFwAIgBMAG8AYwBhAGwAIABNAGUAYQBuACAAVABpAG0AZQBcACIALAAgAFwAIgBcACIAOwBcAG4AXAAiAEEAbQBlAHIAaQBjAGEALwBCAGEAaABpAGEAXAAiACwAIAAyADAAMQAzADIALAAgADgANAA4ADQANAAsACAANQAyADkAMAA2ACwAIAAwACwAIAAtADEAMAA4ADAAMAAsACAAMAAsACAALQAxADUANQA2ACwAIAAwACwAIAAwACwAIAAwACwAIABcACIAQgByAGEAegBpAGwAXAAiACwAIABcACIAEiIwADMAXAAiACwAIABcACIAEiIwADIAXAAiACwAIABcACIAVQBUAEMAEiIwADMAOgAwADAAXAAiACwAIABcACIAVQBUAEMAEiIwADIAOgAwADAAXAAiADsAXABuAFwAIgBBAG0AZQByAGkAYwBhAC8AQgBhAGgAaQBhAFwAIgAsACAANQAyADkAMAA2ACwAIAAwACwAIAA1ADUAOAA1ADAALAAgADAALAAgAC0AMQAwADgAMAAwACwAIAAwACwAIAAwACwAIAAwACwAIAAwACwAIAAwACwAIABcACIAXAAiACwAIABcACIAEiIwADMAXAAiACwAIABcACIAXAAiACwAIABcACIAVQBUAEMAEiIwADMAOgAwADAAXAAiACwAIABcACIAXAAiADsAXABuAFwAIgBBAG0AZQByAGkAYwBhAC8AQgBhAGgAaQBhAFwAIgAsACAANQA1ADgANQAwACwAIAAwACwAIAA1ADYAMgAyADEALAAgADAALAAgAC0AMQAwADgAMAAwACwAIAAwACwAIAAwACwAIAAwACwAIAAwACwAIAAwACwAIABcACIAQgByAGEAegBpAGwAXAAiACwAIABcACIAEiIwADMAXAAiACwAIABcACIAEiIwADIAXAAiACwAIABcACIAVQBUAEMAEiIwADMAOgAwADAAXAAiACwAIABcACIAVQBUAEMAEiIwADIAOgAwADAAXAAiADsAXABuAFwAIgBBAG0AZQByAGkAYwBhAC8AQgBhAGgAaQBhAFwAIgAsACAANQA2ADIAMgAxACwAIAAwACwAIABcACIAXAAiACwAIABcACIAXAAiACwAIAAtADEAMAA4ADAAMAAsACAAMAAsACAAMAAsACAAMAAsACAAXAAiAFwAIgAsACAAXAAiAFwAIgAsACAAXAAiAFwAIgAsACAAXAAiABIiMAAzAFwAIgAsACAAXAAiAFwAIgAsACAAXAAiAFUAVABDABIiMAAzADoAMAAwAFwAIgAsACAAXAAiAFwAIgA7AFwAbgBcACIAQQBtAGUAcgBpAGMAYQAvAEIAYQBoAGkAYQBfAEIAYQBuAGQAZQByAGEAcwBcACIALAAgAFwAIgBcACIALAAgAFwAIgBcACIALAAgADIAMwAwADUANAAsACAAOAA2ADMANAAwACwAIAAtADIANQAyADYAMAAsACAAMAAsACAAXAAiAFwAIgAsACAAXAAiAFwAIgAsACAANgAwACwAIAAwACwAIABcACIAXAAiACwAIABcACIATABNAFQAXAAiACwAIABcACIAXAAiACwAIABcACIATABvAGMAYQBsACAATQBlAGEAbgAgAFQAaQBtAGUAXAAiACwAIABcACIAXAAiADsAXABuAFwAIgBBAG0AZQByAGkAYwBhAC8AQgBhAGgAaQBhAF8AQgBhAG4AZABlAHIAYQBzAFwAIgAsACAAMgAzADAANQA1ACwAIAAwACwAIAAyADUAMAA0ADEALAAgADgAMgA4ADAAMAAsACAALQAyADUAMgAwADAALAAgADAALAAgADYAMAAsACAAMAAsACAAMwA2ADAAMAAsACAAMAAsACAAXAAiAFwAIgAsACAAXAAiAE0AUwBUAFwAIgAsACAAXAAiAFwAIgAsACAAXAAiAE0AbwB1AG4AdABhAGkAbgAgAFMAdABhAG4AZABhAHIAZAAgAFQAaQBtAGUAXAAiACwAIABcACIAXAAiADsAXABuAFwAIgBBAG0AZQByAGkAYwBhAC8AQgBhAGgAaQBhAF8AQgBhAG4AZABlAHIAYQBzAFwAIgAsACAAMgA1ADAANAAyACwAIAAwACwAIAAyADYAMgA5ADUALAAgADAALAAgAC0AMgAxADYAMAAwACwAIAAwACwAIAAzADYAMAAwACwAIAAwACwAIAAtADMANgAwADAALAAgADAALAAgAFwAIgBcACIALAAgAFwAIgBDAFMAVABcACIALAAgAFwAIgBcACIALAAgAFwAIgBDAGUAbgB0AHIAYQBsACAAUwB0AGEAbgBkAGEAcgBkACAAVABpAG0AZQBcACIALAAgAFwAIgBcACIAOwBcAG4AXAAiAEEAbQBlAHIAaQBjAGEALwBCAGEAaABpAGEAXwBCAGEAbgBkAGUAcgBhAHMAXAAiACwAIAAyADYAMgA5ADQALAAgADgAMgA4ADAAMAAsACAAMgA2ADcAOQA4ACwAIAAwACwAIAAtADIANQAyADAAMAAsACAAMAAsACAALQAzADYAMAAwACwAIAAwACwAIAAzADYAMAAwACwAIAAwACwAIABcACIATQBlAHgAaQBjAG8AXAAiACwAIABcACIATQAlAFQAXAAiACwAIABcACIAXAAiACwAIABcACIATQBvAHUAbgB0AGEAaQBuACUAIABUAGkAbQBlAFwAIgAsACAAXAAiAFwAIgA7AFwAbgBcACIAQQBtAGUAcgBpAGMAYQAvAEIAYQBoAGkAYQBfAEIAYQBuAGQAZQByAGEAcwBcACIALAAgADIANgA3ADkAOAAsACAAMwA2ADAAMAAsACAAMwAwADQANwAzACwAIAAwACwAIAAtADIAMQA2ADAAMAAsACAAMAAsACAAMwA2ADAAMAAsACAAMAAsACAALQAzADYAMAAwACwAIAAwACwAIABcACIAXAAiACwAIABcACIAQwBTAFQAXAAiACwAIABcACIAXAAiACwAIABcACIAQwBlAG4AdAByAGEAbAAgAFMAdABhAG4AZABhAHIAZAAgAFQAaQBtAGUAXAAiACwAIABcACIAXAAiADsAXABuAFwAIgBBAG0AZQByAGkAYwBhAC8AQgBhAGgAaQBhAF8AQgBhAG4AZABlAHIAYQBzAFwAIgAsACAAMwAwADQANwAyACwAIAA4ADIAOAAwADAALAAgADMAMgA5ADMAMAAsACAAMAAsACAALQAyADUAMgAwADAALAAgADAALAAgAC0AMwA2ADAAMAAsACAAMAAsACAALQAzADYAMAAwACwAIAAwACwAIABcACIAXAAiACwAIABcACIATQBTAFQAXAAiACwAIABcACIAXAAiACwAIABcACIATQBvAHUAbgB0AGEAaQBuACAAUwB0AGEAbgBkAGEAcgBkACAAVABpAG0AZQBcACIALAAgAFwAIgBcACIAOwBcAG4AXAAiAEEAbQBlAHIAaQBjAGEALwBCAGEAaABpAGEAXwBCAGEAbgBkAGUAcgBhAHMAXAAiACwAIAAzADIAOQAyADkALAAgADgAMgA4ADAAMAAsACAANAAwADUAOAA3ACwAIAAwACwAIAAtADIAOAA4ADAAMAAsACAAMAAsACAALQAzADYAMAAwACwAIAAwACwAIAAzADYAMAAwACwAIAAwACwAIABcACIAXAAiACwAIABcACIAUABTAFQAXAAiACwAIABcACIAXAAiACwAIABcACIAUABhAGMAaQBmAGkAYwAgAFMAdABhAG4AZABhAHIAZAAgAFQAaQBtAGUAXAAiACwAIABcACIAXAAiADsAXABuAFwAIgBBAG0AZQByAGkAYwBhAC8AQgBhAGgAaQBhAF8AQgBhAG4AZABlAHIAYQBzAFwAIgAsACAANAAwADUAOAA3ACwAIAAzADYAMAAwACwAIAA1ADUAMgA5ADAALAAgADcAMgAwADAALAAgAC0AMgA1ADIAMAAwACwAIAAwACwAIAAzADYAMAAwACwAIAAwACwAIAAzADYAMAAwACwAIAAwACwAIABcACIATQBlAHgAaQBjAG8AXAAiACwAIABcACIATQAlAFQAXAAiACwAIABcACIAXAAiACwAIABcACIATQBvAHUAbgB0AGEAaQBuACUAIABUAGkAbQBlAFwAIgAsACAAXAAiAFwAIgA7AFwAbgBcACIAQQBtAGUAcgBpAGMAYQAvAEIAYQBoAGkAYQBfAEIAYQBuAGQAZQByAGEAcwBcACIALAAgADUANQAyADkAMAAsACAAMQAwADgAMAAwACwAIABcACIAXAAiACwAIABcACIAXAAiACwAIAAtADIAMQA2ADAAMAAsACAAMAAsACAAMwA2ADAAMAAsACAAMAAsACAAXAAiAFwAIgAsACAAXAAiAFwAIgAsACAAXAAiAE0AZQB4AGkAYwBvAFwAIgAsACAAXAAiAEMAJQBUAFwAIgAsACAAXAAiAFwAIgAsACAAXAAiAEMAZQBuAHQAcgBhAGwAJQAgAFQAaQBtAGUAXAAiACwAIABcACIAXAAiADsAXABuAFwAIgBBAG0AZQByAGkAYwBhAC8AQgBhAHIAYgBhAGQAbwBzAFwAIgAsACAAXAAiAFwAIgAsACAAXAAiAFwAIgAsACAAMQA5ADIANwA2ACwAIAAwACwAIAAtADEANAAzADAAOQAsACAAMAAsACAAXAAiAFwAIgAsACAAXAAiAFwAIgAsACAALQA5ADEALAAgADAALAAgAFwAIgBcACIALAAgAFwAIgBMAE0AVABcACIALAAgAFwAIgBcACIALAAgAFwAIgBMAG8AYwBhAGwAIABNAGUAYQBuACAAVABpAG0AZQBcACIALAAgAFwAIgBcACIAOwBcAG4AXAAiAEEAbQBlAHIAaQBjAGEALwBCAGEAcgBiAGEAZABvAHMAXAAiACwAIAAxADkAMgA3ADUALAAgADgANgAzADAAOQAsACAAMwAxADAAOQAwACwAIAAwACwAIAAtADEANAA0ADAAMAAsACAAMAAsACAALQA5ADEALAAgADAALAAgADAALAAgADAALAAgAFwAIgBCAGEAcgBiAFwAIgAsACAAXAAiAEEAJQBUAFwAIgAsACAAXAAiAFwAIgAsACAAXAAiAEEAdABsAGEAbgB0AGkAYwAlACAAVABpAG0AZQBcACIALAAgAFwAIgBcACIAOwBcAG4AXAAiAEEAbQBlAHIAaQBjAGEALwBCAGEAcgBiAGEAZABvAHMAXAAiACwAIAAzADEAMAA5ADAALAAgADAALAAgADMAMQA0ADUANgAsACAAMAAsACAALQAxADQANAAwADAALAAgADAALAAgADAALAAgADAALAAgADAALAAgADAALAAgAFwAIgBCAGEAcgBiAFwAIgAsACAAXAAiAEEAUwBUAFwAIgAsACAAXAAiABIiMAAzADMAMABcACIALAAgAFwAIgBBAHQAbABhAG4AdABpAGMAIABTAHQAYQBuAGQAYQByAGQAIABUAGkAbQBlAFwAIgAsACAAXAAiAFUAVABDABIiMAAzADoAMwAwAFwAIgA7AFwAbgBcACIAQQBtAGUAcgBpAGMAYQAvAEIAYQByAGIAYQBkAG8AcwBcACIALAAgADMAMQA0ADUANgAsACAAMAAsACAAXAAiAFwAIgAsACAAXAAiAFwAIgAsACAALQAxADQANAAwADAALAAgADAALAAgADAALAAgADAALAAgAFwAIgBcACIALAAgAFwAIgBcACIALAAgAFwAIgBCAGEAcgBiAFwAIgAsACAAXAAiAEEAJQBUAFwAIgAsACAAXAAiAFwAIgAsACAAXAAiAEEAdABsAGEAbgB0AGkAYwAlACAAVABpAG0AZQBcACIALAAgAFwAIgBcACIAOwBcAG4AXAAiAEEAbQBlAHIAaQBjAGEALwBCAGUAbABlAG0AXAAiACwAIABcACIAXAAiACwAIABcACIAXAAiACwAIAAyADAAMQAzADMALAAgADAALAAgAC0AMQAxADYAMwA2ACwAIAAwACwAIABcACIAXAAiACwAIABcACIAXAAiACwAIAA4ADMANgAsACAAMAAsACAAXAAiAFwAIgAsACAAXAAiAEwATQBUAFwAIgAsACAAXAAiAFwAIgAsACAAXAAiAEwAbwBjAGEAbAAgAE0AZQBhAG4AIABUAGkAbQBlAFwAIgAsACAAXAAiAFwAIgA7AFwAbgBcACIAQQBtAGUAcgBpAGMAYQAvAEIAZQBsAGUAbQBcACIALAAgADIAMAAxADMAMwAsACAAOAAzADYALAAgADQANwA0ADEANgAsACAAMAAsACAALQAxADAAOAAwADAALAAgADAALAAgADgAMwA2ACwAIAAwACwAIAAwACwAIAAwACwAIABcACIAQgByAGEAegBpAGwAXAAiACwAIABcACIAEiIwADMAXAAiACwAIABcACIAEiIwADIAXAAiACwAIABcACIAVQBUAEMAEiIwADMAOgAwADAAXAAiACwAIABcACIAVQBUAEMAEiIwADIAOgAwADAAXAAiADsAXABuAFwAIgBBAG0AZQByAGkAYwBhAC8AQgBlAGwAZQBtAFwAIgAsACAANAA3ADQAMQA2ACwAIAAwACwAIABcACIAXAAiACwAIABcACIAXAAiACwAIAAtADEAMAA4ADAAMAAsACAAMAAsACAAMAAsACAAMAAsACAAXAAiAFwAIgAsACAAXAAiAFwAIgAsACAAXAAiAFwAIgAsACAAXAAiABIiMAAzAFwAIgAsACAAXAAiAFwAIgAsACAAXAAiAFUAVABDABIiMAAzADoAMAAwAFwAIgAsACAAXAAiAFwAIgA7AFwAbgBcACIAQQBtAGUAcgBpAGMAYQAvAEIAZQBsAGkAegBlAFwAIgAsACAAXAAiAFwAIgAsACAAXAAiAFwAIgAsACAAMQA5ADQAOQAzACwAIAAwACwAIAAtADIAMQAxADYAOAAsACAAMAAsACAAXAAiAFwAIgAsACAAXAAiAFwAIgAsACAALQA0ADMAMgAsACAAMAAsACAAXAAiAFwAIgAsACAAXAAiAEwATQBUAFwAIgAsACAAXAAiAFwAIgAsACAAXAAiAEwAbwBjAGEAbAAgAE0AZQBhAG4AIABUAGkAbQBlAFwAIgAsACAAXAAiAFwAIgA7AFwAbgBcACIAQQBtAGUAcgBpAGMAYQAvAEIAZQBsAGkAegBlAFwAIgAsACAAMQA5ADQAOQAyACwAIAA4ADUAOQA2ADgALAAgAFwAIgBcACIALAAgAFwAIgBcACIALAAgAC0AMgAxADYAMAAwACwAIAAwACwAIAAtADQAMwAyACwAIAAwACwAIABcACIAXAAiACwAIABcACIAXAAiACwAIABcACIAQgBlAGwAaQB6AGUAXAAiACwAIABcACIAJQBcACIALAAgAFwAIgBcACIALAAgAFwAIgAlAFwAIgAsACAAXAAiAFwAIgBcAG4AfQA7AFwAbgBcAG4AXwBUAEkATQBFAFoATwBOAEUAXwBBAE0ARQBSAEkAQwBBAF8AMAA0ACAAPQAgAHsAXABuAFwAIgBBAG0AZQByAGkAYwBhAC8AQgBvAGEAXwBWAGkAcwB0AGEAXAAiACwAIABcACIAXAAiACwAIABcACIAXAAiACwAIAAyADAAMQAzADMALAAgADAALAAgAC0AMQA0ADUANgAwACwAIAAwACwAIABcACIAXAAiACwAIABcACIAXAAiACwAIAAxADYAMAAsACAAMAAsACAAXAAiAFwAIgAsACAAXAAiAEwATQBUAFwAIgAsACAAXAAiAFwAIgAsACAAXAAiAEwAbwBjAGEAbAAgAE0AZQBhAG4AIABUAGkAbQBlAFwAIgAsACAAXAAiAFwAIgA7AFwAbgBcACIAQQBtAGUAcgBpAGMAYQAvAEIAbwBhAF8AVgBpAHMAdABhAFwAIgAsACAAMgAwADEAMwAzACwAIAAxADYAMAAsACAANAA3ADQAMQA2ACwAIAAwACwAIAAtADEANAA0ADAAMAAsACAAMAAsACAAMQA2ADAALAAgADAALAAgADAALAAgADAALAAgAFwAIgBCAHIAYQB6AGkAbABcACIALAAgAFwAIgASIjAANABcACIALAAgAFwAIgASIjAAMwBcACIALAAgAFwAIgBVAFQAQwASIjAANAA6ADAAMABcACIALAAgAFwAIgBVAFQAQwASIjAAMwA6ADAAMABcACIAOwBcAG4AXAAiAEEAbQBlAHIAaQBjAGEALwBCAG8AYQBfAFYAaQBzAHQAYQBcACIALAAgADQANwA0ADEANgAsACAAMAAsACAANQAxADQANQAxACwAIAAwACwAIAAtADEANAA0ADAAMAAsACAAMAAsACAAMAAsACAAMAAsACAAMAAsACAAMAAsACAAXAAiAFwAIgAsACAAXAAiABIiMAA0AFwAIgAsACAAXAAiAFwAIgAsACAAXAAiAFUAVABDABIiMAA0ADoAMAAwAFwAIgAsACAAXAAiAFwAIgA7AFwAbgBcACIAQQBtAGUAcgBpAGMAYQAvAEIAbwBhAF8AVgBpAHMAdABhAFwAIgAsACAANQAxADQANQAxACwAIAAwACwAIAA1ADEAOAAzADIALAAgADAALAAgAC0AMQA0ADQAMAAwACwAIAAwACwAIAAwACwAIAAwACwAIAAwACwAIAAwACwAIABcACIAQgByAGEAegBpAGwAXAAiACwAIABcACIAEiIwADQAXAAiACwAIABcACIAEiIwADMAXAAiACwAIABcACIAVQBUAEMAEiIwADQAOgAwADAAXAAiACwAIABcACIAVQBUAEMAEiIwADMAOgAwADAAXAAiADsAXABuAFwAIgBBAG0AZQByAGkAYwBhAC8AQgBvAGEAXwBWAGkAcwB0AGEAXAAiACwAIAA1ADEAOAAzADIALAAgADAALAAgAFwAIgBcACIALAAgAFwAIgBcACIALAAgAC0AMQA0ADQAMAAwACwAIAAwACwAIAAwACwAIAAwACwAIABcACIAXAAiACwAIABcACIAXAAiACwAIABcACIAXAAiACwAIABcACIAEiIwADQAXAAiACwAIABcACIAXAAiACwAIABcACIAVQBUAEMAEiIwADQAOgAwADAAXAAiACwAIABcACIAXAAiADsAXABuAFwAIgBBAG0AZQByAGkAYwBhAC8AQgBvAGcAbwB0AGEAXAAiACwAIABcACIAXAAiACwAIABcACIAXAAiACwAIAA5ADIANAA4ACwAIAAwACwAIAAtADEANwA3ADcANgAsACAAMAAsACAAXAAiAFwAIgAsACAAXAAiAFwAIgAsACAAMAAsACAAMAAsACAAXAAiAFwAIgAsACAAXAAiAEwATQBUAFwAIgAsACAAXAAiAFwAIgAsACAAXAAiAEwAbwBjAGEAbAAgAE0AZQBhAG4AIABUAGkAbQBlAFwAIgAsACAAXAAiAFwAIgA7AFwAbgBcACIAQQBtAGUAcgBpAGMAYQAvAEIAbwBnAG8AdABhAFwAIgAsACAAOQAyADQAOAAsACAAMAAsACAAMgAwADQANQA5ACwAIAAwACwAIAAtADEANwA3ADcANgAsACAAMAAsACAAMAAsACAAMAAsACAALQAyADIANAAsACAAMAAsACAAXAAiAFwAIgAsACAAXAAiAEIATQBUAFwAIgAsACAAXAAiAFwAIgAsACAAXAAiAEIAbwBnAG8AdABhACAATQBlAGEAbgAgAFQAaQBtAGUAXAAiACwAIABcACIAXAAiADsAXABuAFwAIgBBAG0AZQByAGkAYwBhAC8AQgBvAGcAbwB0AGEAXAAiACwAIAAyADAANAA1ADgALAAgADgANgAxADcANgAsACAAXAAiAFwAIgAsACAAXAAiAFwAIgAsACAALQAxADgAMAAwADAALAAgADAALAAgAC0AMgAyADQALAAgADAALAAgAFwAIgBcACIALAAgAFwAIgBcACIALAAgAFwAIgBDAE8AXAAiACwAIABcACIAEiIwADUAXAAiACwAIABcACIAEiIwADQAXAAiACwAIABcACIAVQBUAEMAEiIwADUAOgAwADAAXAAiACwAIABcACIAVQBUAEMAEiIwADQAOgAwADAAXAAiADsAXABuAFwAIgBBAG0AZQByAGkAYwBhAC8AQgBvAGkAcwBlAFwAIgAsACAAXAAiAFwAIgAsACAAXAAiAFwAIgAsACAAOQAxADMAMgAsACAANAA0ADEAMQAxACwAIAAtADIANwA4ADgAOQAsACAAMAAsACAAXAAiAFwAIgAsACAAXAAiAFwAIgAsACAALQA5ADEAMQAsACAAMAAsACAAXAAiAFwAIgAsACAAXAAiAEwATQBUAFwAIgAsACAAXAAiAFwAIgAsACAAXAAiAEwAbwBjAGEAbAAgAE0AZQBhAG4AIABUAGkAbQBlAFwAIgAsACAAXAAiAFwAIgA7AFwAbgBcACIAQQBtAGUAcgBpAGMAYQAvAEIAbwBpAHMAZQBcACIALAAgADkAMQAzADIALAAgADQAMwAyADAAMAAsACAAMgAzADUANQAyACwAIAA3ADIAMAAwACwAIAAtADIAOAA4ADAAMAAsACAAMAAsACAALQA5ADEAMQAsACAAMAAsACAAMwA2ADAAMAAsACAAMAAsACAAXAAiAFUAUwBcACIALAAgAFwAIgBQACUAVABcACIALAAgAFwAIgBcACIALAAgAFwAIgBQAGEAYwBpAGYAaQBjACUAIABUAGkAbQBlAFwAIgAsACAAXAAiAFwAIgA7AFwAbgBcACIAQQBtAGUAcgBpAGMAYQAvAEIAbwBpAHMAZQBcACIALAAgADIAMwA1ADUAMgAsACAAMQAwADgAMAAwACwAIAA0ADIAMAA0ADgALAAgADAALAAgAC0AMgA1ADIAMAAwACwAIAAwACwAIAAzADYAMAAwACwAIAAwACwAIAAwACwAIAAwACwAIABcACIAVQBTAFwAIgAsACAAXAAiAE0AJQBUAFwAIgAsACAAXAAiAFwAIgAsACAAXAAiAE0AbwB1AG4AdABhAGkAbgAlACAAVABpAG0AZQBcACIALAAgAFwAIgBcACIAOwBcAG4AXAAiAEEAbQBlAHIAaQBjAGEALwBCAG8AaQBzAGUAXAAiACwAIAA0ADIAMAA0ADgALAAgADAALAAgADQAMgAwADgAMQAsACAANwAyADAAMAAsACAALQAyADUAMgAwADAALAAgADAALAAgADAALAAgADAALAAgADAALAAgADAALAAgAFwAIgBcACIALAAgAFwAIgBNAFMAVABcACIALAAgAFwAIgBcACIALAAgAFwAIgBNAG8AdQBuAHQAYQBpAG4AIABTAHQAYQBuAGQAYQByAGQAIABUAGkAbQBlAFwAIgAsACAAXAAiAFwAIgA7AFwAbgBcACIAQQBtAGUAcgBpAGMAYQAvAEIAbwBpAHMAZQBcACIALAAgADQAMgAwADgAMQAsACAANwAyADAAMAAsACAAXAAiAFwAIgAsACAAXAAiAFwAIgAsACAALQAyADUAMgAwADAALAAgADAALAAgADAALAAgADAALAAgAFwAIgBcACIALAAgAFwAIgBcACIALAAgAFwAIgBVAFMAXAAiACwAIABcACIATQAlAFQAXAAiACwAIABcACIAXAAiACwAIABcACIATQBvAHUAbgB0AGEAaQBuACUAIABUAGkAbQBlAFwAIgAsACAAXAAiAFwAIgA7AFwAbgBcACIAQQBtAGUAcgBpAGMAYQAvAEMAYQBtAGIAcgBpAGQAZwBlAF8AQgBhAHkAXAAiACwAIABcACIAXAAiACwAIABcACIAXAAiACwAIAAyADIAMwAyADQALAAgADAALAAgADAALAAgADAALAAgAFwAIgBcACIALAAgAFwAIgBcACIALAAgAC0AMgA1ADIAMAAwACwAIAAwACwAIABcACIAXAAiACwAIABcACIAKwAwADAAXAAiACwAIABcACIAXAAiACwAIABcACIAVQBUAEMAKwAwADAAOgAwADAAXAAiACwAIABcACIAXAAiADsAXABuAFwAIgBBAG0AZQByAGkAYwBhAC8AQwBhAG0AYgByAGkAZABnAGUAXwBCAGEAeQBcACIALAAgADIAMgAzADIAMwAsACAANgAxADIAMAAwACwAIAA1ADEANAA4ADIALAAgADcAMgAwADAALAAgAC0AMgA1ADIAMAAwACwAIAAwACwAIAAtADIANQAyADAAMAAsACAAMAAsACAAMwA2ADAAMAAsACAAMAAsACAAXAAiAE4AVABfAFkASwBcACIALAAgAFwAIgBNACUAVABcACIALAAgAFwAIgBcACIALAAgAFwAIgBNAG8AdQBuAHQAYQBpAG4AJQAgAFQAaQBtAGUAXAAiACwAIABcACIAXAAiADsAXABuAFwAIgBBAG0AZQByAGkAYwBhAC8AQwBhAG0AYgByAGkAZABnAGUAXwBCAGEAeQBcACIALAAgADUAMQA0ADgAMgAsACAAMQAwADgAMAAwACwAIAA1ADEAOAA0ADYALAAgADcAMgAwADAALAAgAC0AMgAxADYAMAAwACwAIAAwACwAIAAzADYAMAAwACwAIAAwACwAIAAzADYAMAAwACwAIAAwACwAIABcACIAQwBhAG4AYQBkAGEAXAAiACwAIABcACIAQwAlAFQAXAAiACwAIABcACIAXAAiACwAIABcACIAQwBlAG4AdAByAGEAbAAlACAAVABpAG0AZQBcACIALAAgAFwAIgBcACIAOwBcAG4AXAAiAEEAbQBlAHIAaQBjAGEALwBDAGEAbQBiAHIAaQBkAGcAZQBfAEIAYQB5AFwAIgAsACAANQAxADgANAA2ACwAIAAxADAAOAAwADAALAAgADUAMQA4ADUAMwAsACAAMAAsACAALQAxADgAMAAwADAALAAgADAALAAgADMANgAwADAALAAgADAALAAgAC0AMwA2ADAAMAAsACAAMAAsACAAXAAiAFwAIgAsACAAXAAiAEUAUwBUAFwAIgAsACAAXAAiAFwAIgAsACAAXAAiAEUAYQBzAHQAZQByAG4AIABTAHQAYQBuAGQAYQByAGQAIABUAGkAbQBlAFwAIgAsACAAXAAiAFwAIgA7AFwAbgBcACIAQQBtAGUAcgBpAGMAYQAvAEMAYQBtAGIAcgBpAGQAZwBlAF8AQgBhAHkAXAAiACwAIAA1ADEAOAA1ADIALAAgADgAMgA4ADAAMAAsACAANQAyADAAMAAwACwAIAAxADAAOAAwADAALAAgAC0AMgAxADYAMAAwACwAIAAwACwAIAAtADMANgAwADAALAAgADAALAAgAC0AMwA2ADAAMAAsACAAMAAsACAAXAAiAFwAIgAsACAAXAAiAEMAUwBUAFwAIgAsACAAXAAiAFwAIgAsACAAXAAiAEMAZQBuAHQAcgBhAGwAIABTAHQAYQBuAGQAYQByAGQAIABUAGkAbQBlAFwAIgAsACAAXAAiAFwAIgA7AFwAbgBcACIAQQBtAGUAcgBpAGMAYQAvAEMAYQBtAGIAcgBpAGQAZwBlAF8AQgBhAHkAXAAiACwAIAA1ADIAMAAwADAALAAgADcAMgAwADAALAAgAFwAIgBcACIALAAgAFwAIgBcACIALAAgAC0AMgA1ADIAMAAwACwAIAAwACwAIAAtADMANgAwADAALAAgADAALAAgAFwAIgBcACIALAAgAFwAIgBcACIALAAgAFwAIgBDAGEAbgBhAGQAYQBcACIALAAgAFwAIgBNACUAVABcACIALAAgAFwAIgBcACIALAAgAFwAIgBNAG8AdQBuAHQAYQBpAG4AJQAgAFQAaQBtAGUAXAAiACwAIABcACIAXAAiADsAXABuAFwAIgBBAG0AZQByAGkAYwBhAC8AQwBhAG0AcABvAF8ARwByAGEAbgBkAGUAXAAiACwAIABcACIAXAAiACwAIABcACIAXAAiACwAIAAyADAAMQAzADMALAAgADAALAAgAC0AMQAzADEAMAA4ACwAIAAwACwAIABcACIAXAAiACwAIABcACIAXAAiACwAIAAtADEAMgA5ADIALAAgADAALAAgAFwAIgBcACIALAAgAFwAIgBMAE0AVABcACIALAAgAFwAIgBcACIALAAgAFwAIgBMAG8AYwBhAGwAIABNAGUAYQBuACAAVABpAG0AZQBcACIALAAgAFwAIgBcACIAOwBcAG4AXAAiAEEAbQBlAHIAaQBjAGEALwBDAGEAbQBwAG8AXwBHAHIAYQBuAGQAZQBcACIALAAgADIAMAAxADMAMgAsACAAOAA1ADEAMAA4ACwAIABcACIAXAAiACwAIABcACIAXAAiACwAIAAtADEANAA0ADAAMAAsACAAMAAsACAALQAxADIAOQAyACwAIAAwACwAIABcACIAXAAiACwAIABcACIAXAAiACwAIABcACIAQgByAGEAegBpAGwAXAAiACwAIABcACIAEiIwADQAXAAiACwAIABcACIAEiIwADMAXAAiACwAIABcACIAVQBUAEMAEiIwADQAOgAwADAAXAAiACwAIABcACIAVQBUAEMAEiIwADMAOgAwADAAXAAiADsAXABuAFwAIgBBAG0AZQByAGkAYwBhAC8AQwBhAG4AYwB1AG4AXAAiACwAIABcACIAXAAiACwAIABcACIAXAAiACwAIAAyADMAMAA1ADUALAAgADcANwA2ACwAIAAtADIAMAA4ADIANAAsACAAMAAsACAAXAAiAFwAIgAsACAAXAAiAFwAIgAsACAALQA3ADcANgAsACAAMAAsACAAXAAiAFwAIgAsACAAXAAiAEwATQBUAFwAIgAsACAAXAAiAFwAIgAsACAAXAAiAEwAbwBjAGEAbAAgAE0AZQBhAG4AIABUAGkAbQBlAFwAIgAsACAAXAAiAFwAIgA7AFwAbgBcACIAQQBtAGUAcgBpAGMAYQAvAEMAYQBuAGMAdQBuAFwAIgAsACAAMgAzADAANQA1ACwAIAAwACwAIAA0ADQAOQA2ADEALAAgADAALAAgAC0AMgAxADYAMAAwACwAIAAwACwAIAAtADcANwA2ACwAIAAwACwAIAAzADYAMAAwACwAIAAwACwAIABcACIAXAAiACwAIABcACIAQwBTAFQAXAAiACwAIABcACIAXAAiACwAIABcACIAQwBlAG4AdAByAGEAbAAgAFMAdABhAG4AZABhAHIAZAAgAFQAaQBtAGUAXAAiACwAIABcACIAXAAiADsAXABuAFwAIgBBAG0AZQByAGkAYwBhAC8AQwBhAG4AYwB1AG4AXAAiACwAIAA0ADQAOQA2ADEALAAgADMANgAwADAALAAgADUAMQAwADIANwAsACAANwAyADAAMAAsACAALQAxADgAMAAwADAALAAgADAALAAgADMANgAwADAALAAgADAALAAgAC0AMwA2ADAAMAAsACAAMAAsACAAXAAiAE0AZQB4AGkAYwBvAFwAIgAsACAAXAAiAEUAJQBUAFwAIgAsACAAXAAiAFwAIgAsACAAXAAiAEUAYQBzAHQAZQByAG4AJQAgAFQAaQBtAGUAXAAiACwAIABcACIAXAAiADsAXABuAFwAIgBBAG0AZQByAGkAYwBhAC8AQwBhAG4AYwB1AG4AXAAiACwAIAA1ADEAMAAyADcALAAgADMANgAwADAALAAgADUANwAwADUANAAsACAANwAyADAAMAAsACAALQAyADEANgAwADAALAAgADAALAAgAC0AMwA2ADAAMAAsACAAMAAsACAAMwA2ADAAMAAsACAAMAAsACAAXAAiAE0AZQB4AGkAYwBvAFwAIgAsACAAXAAiAEMAJQBUAFwAIgAsACAAXAAiAFwAIgAsACAAXAAiAEMAZQBuAHQAcgBhAGwAJQAgAFQAaQBtAGUAXAAiACwAIABcACIAXAAiADsAXABuAFwAIgBBAG0AZQByAGkAYwBhAC8AQwBhAG4AYwB1AG4AXAAiACwAIAA1ADcAMAA1ADQALAAgADEAMAA4ADAAMAAsACAAXAAiAFwAIgAsACAAXAAiAFwAIgAsACAALQAxADgAMAAwADAALAAgADAALAAgADMANgAwADAALAAgADAALAAgAFwAIgBcACIALAAgAFwAIgBcACIALAAgAFwAIgBcACIALAAgAFwAIgBFAFMAVABcACIALAAgAFwAIgBcACIALAAgAFwAIgBFAGEAcwB0AGUAcgBuACAAUwB0AGEAbgBkAGEAcgBkACAAVABpAG0AZQBcACIALAAgAFwAIgBcACIAOwBcAG4AXAAiAEEAbQBlAHIAaQBjAGEALwBDAGEAcgBhAGMAYQBzAFwAIgAsACAAXAAiAFwAIgAsACAAXAAiAFwAIgAsACAAMQAxADMANgA4ACwAIAAwACwAIAAtADEANgAwADYANAAsACAAMAAsACAAXAAiAFwAIgAsACAAXAAiAFwAIgAsACAANAAsACAAMAAsACAAXAAiAFwAIgAsACAAXAAiAEwATQBUAFwAIgAsACAAXAAiAFwAIgAsACAAXAAiAEwAbwBjAGEAbAAgAE0AZQBhAG4AIABUAGkAbQBlAFwAIgAsACAAXAAiAFwAIgA7AFwAbgBcACIAQQBtAGUAcgBpAGMAYQAvAEMAYQByAGEAYwBhAHMAXAAiACwAIAAxADEAMwA2ADgALAAgADQALAAgADEAOQA0ADQANAAsACAAMAAsACAALQAxADYAMAA2ADAALAAgADAALAAgADQALAAgADAALAAgAC0AMQA0ADAALAAgADAALAAgAFwAIgBcACIALAAgAFwAIgBDAE0AVABcACIALAAgAFwAIgBcACIALAAgAFwAIgBDAGEAcgBhAGMAYQBzACAATQBlAGEAbgAgAFQAaQBtAGUAXAAiACwAIABcACIAXAAiADsAXABuAFwAIgBBAG0AZQByAGkAYwBhAC8AQwBhAHIAYQBjAGEAcwBcACIALAAgADEAOQA0ADQAMwAsACAAOAA2ADIANgAwACwAIAAzADgANwA2ADEALAAgADAALAAgAC0AMQA2ADIAMAAwACwAIAAwACwAIAAtADEANAAwACwAIAAwACwAIAAxADgAMAAwACwAIAAwACwAIABcACIAXAAiACwAIABcACIAEiIwADQAMwAwAFwAIgAsACAAXAAiAFwAIgAsACAAXAAiAFUAVABDABIiMAA0ADoAMwAwAFwAIgAsACAAXAAiAFwAIgA7AFwAbgBcACIAQQBtAGUAcgBpAGMAYQAvAEMAYQByAGEAYwBhAHMAXAAiACwAIAAzADgANwA2ADEALAAgADEAOAAwADAALAAgADUANAA0ADQAMwAsACAAMQAwADgAMAAwACwAIAAtADEANAA0ADAAMAAsACAAMAAsACAAMQA4ADAAMAAsACAAMAAsACAALQAxADgAMAAwACwAIAAwACwAIABcACIAXAAiACwAIABcACIAEiIwADQAXAAiACwAIABcACIAXAAiACwAIABcACIAVQBUAEMAEiIwADQAOgAwADAAXAAiACwAIABcACIAXAAiADsAXABuAFwAIgBBAG0AZQByAGkAYwBhAC8AQwBhAHIAYQBjAGEAcwBcACIALAAgADUANAA0ADQAMwAsACAAOQAwADAAMAAsACAANQA3ADUAMAA5ACwAIAA5ADAAMAAwACwAIAAtADEANgAyADAAMAAsACAAMAAsACAALQAxADgAMAAwACwAIAAwACwAIAAxADgAMAAwACwAIAAwACwAIABcACIAXAAiACwAIABcACIAEiIwADQAMwAwAFwAIgAsACAAXAAiAFwAIgAsACAAXAAiAFUAVABDABIiMAA0ADoAMwAwAFwAIgAsACAAXAAiAFwAIgA7AFwAbgBcACIAQQBtAGUAcgBpAGMAYQAvAEMAYQByAGEAYwBhAHMAXAAiACwAIAA1ADcANQAwADkALAAgADEAMAA4ADAAMAAsACAAXAAiAFwAIgAsACAAXAAiAFwAIgAsACAALQAxADQANAAwADAALAAgADAALAAgADEAOAAwADAALAAgADAALAAgAFwAIgBcACIALAAgAFwAIgBcACIALAAgAFwAIgBcACIALAAgAFwAIgASIjAANABcACIALAAgAFwAIgBcACIALAAgAFwAIgBVAFQAQwASIjAANAA6ADAAMABcACIALAAgAFwAIgBcACIAOwBcAG4AXAAiAEEAbQBlAHIAaQBjAGEALwBDAGEAeQBlAG4AbgBlAFwAIgAsACAAXAAiAFwAIgAsACAAXAAiAFwAIgAsACAAMQA5ADIAMQA4ACwAIAAwACwAIAAtADEAMgA1ADYAMAAsACAAMAAsACAAXAAiAFwAIgAsACAAXAAiAFwAIgAsACAALQAxADgANAAwACwAIAAwACwAIABcACIAXAAiACwAIABcACIATABNAFQAXAAiACwAIABcACIAXAAiACwAIABcACIATABvAGMAYQBsACAATQBlAGEAbgAgAFQAaQBtAGUAXAAiACwAIABcACIAXAAiADsAXABuAFwAIgBBAG0AZQByAGkAYwBhAC8AQwBhAHkAZQBuAG4AZQBcACIALAAgADEAOQAyADEANwAsACAAOAA0ADUANgAwACwAIAAzADkANwA2ADQALAAgADAALAAgAC0AMQA0ADQAMAAwACwAIAAwACwAIAAtADEAOAA0ADAALAAgADAALAAgADMANgAwADAALAAgADAALAAgAFwAIgBcACIALAAgAFwAIgASIjAANABcACIALAAgAFwAIgBcACIALAAgAFwAIgBVAFQAQwASIjAANAA6ADAAMABcACIALAAgAFwAIgBcACIAOwBcAG4AXAAiAEEAbQBlAHIAaQBjAGEALwBDAGEAeQBlAG4AbgBlAFwAIgAsACAAMwA5ADcANgA0ACwAIAAzADYAMAAwACwAIABcACIAXAAiACwAIABcACIAXAAiACwAIAAtADEAMAA4ADAAMAAsACAAMAAsACAAMwA2ADAAMAAsACAAMAAsACAAXAAiAFwAIgAsACAAXAAiAFwAIgAsACAAXAAiAFwAIgAsACAAXAAiABIiMAAzAFwAIgAsACAAXAAiAFwAIgAsACAAXAAiAFUAVABDABIiMAAzADoAMAAwAFwAIgAsACAAXAAiAFwAIgA7AFwAbgBcACIAQQBtAGUAcgBpAGMAYQAvAEMAaABpAGMAYQBnAG8AXAAiACwAIABcACIAXAAiACwAIABcACIAXAAiACwAIAA5ADEAMwAyACwAIAA0ADMANwA2ADQALAAgAC0AMgAxADAAMwA2ACwAIAAwACwAIABcACIAXAAiACwAIABcACIAXAAiACwAIAAtADUANgA0ACwAIAAwACwAIABcACIAXAAiACwAIABcACIATABNAFQAXAAiACwAIABcACIAXAAiACwAIABcACIATABvAGMAYQBsACAATQBlAGEAbgAgAFQAaQBtAGUAXAAiACwAIABcACIAXAAiADsAXABuAFwAIgBBAG0AZQByAGkAYwBhAC8AQwBoAGkAYwBhAGcAbwBcACIALAAgADkAMQAzADIALAAgADQAMwAyADAAMAAsACAAMgAyADMAMgA0ACwAIAAwACwAIAAtADIAMQA2ADAAMAAsACAAMAAsACAALQA1ADYANAAsACAAMAAsACAAMAAsACAAMAAsACAAXAAiAFUAUwBcACIALAAgAFwAIgBDACUAVABcACIALAAgAFwAIgBcACIALAAgAFwAIgBDAGUAbgB0AHIAYQBsACUAIABUAGkAbQBlAFwAIgAsACAAXAAiAFwAIgA7AFwAbgBcACIAQQBtAGUAcgBpAGMAYQAvAEMAaABpAGMAYQBnAG8AXAAiACwAIAAyADIAMwAyADQALAAgADAALAAgADIAOAAyADIAOAAsACAANwAyADAAMAAsACAALQAyADEANgAwADAALAAgADAALAAgADAALAAgADAALAAgADMANgAwADAALAAgADAALAAgAFwAIgBDAGgAaQBjAGEAZwBvAFwAIgAsACAAXAAiAEMAJQBUAFwAIgAsACAAXAAiAFwAIgAsACAAXAAiAEMAZQBuAHQAcgBhAGwAJQAgAFQAaQBtAGUAXAAiACwAIABcACIAXAAiADsAXABuAFwAIgBBAG0AZQByAGkAYwBhAC8AQwBoAGkAYwBhAGcAbwBcACIALAAgADIAOAAyADIAOAAsACAAMQAwADgAMAAwACwAIAAyADgANAA4ADcALAAgADcAMgAwADAALAAgAC0AMQA4ADAAMAAwACwAIAAwACwAIAAzADYAMAAwACwAIAAwACwAIAAtADMANgAwADAALAAgADAALAAgAFwAIgBcACIALAAgAFwAIgBFAFMAVABcACIALAAgAFwAIgBcACIALAAgAFwAIgBFAGEAcwB0AGUAcgBuACAAUwB0AGEAbgBkAGEAcgBkACAAVABpAG0AZQBcACIALAAgAFwAIgBcACIAOwBcAG4AXAAiAEEAbQBlAHIAaQBjAGEALwBDAGgAaQBjAGEAZwBvAFwAIgAsACAAMgA4ADQAOAA3ACwAIAAzADYAMAAwACwAIAAzADAAMwA2ADAALAAgADAALAAgAC0AMgAxADYAMAAwACwAIAAwACwAIAAtADMANgAwADAALAAgADAALAAgADAALAAgADAALAAgAFwAIgBDAGgAaQBjAGEAZwBvAFwAIgAsACAAXAAiAEMAJQBUAFwAIgAsACAAXAAiAFwAIgAsACAAXAAiAEMAZQBuAHQAcgBhAGwAJQAgAFQAaQBtAGUAXAAiACwAIABcACIAXAAiADsAXABuAFwAIgBBAG0AZQByAGkAYwBhAC8AQwBoAGkAYwBhAGcAbwBcACIALAAgADMAMAAzADYAMAAsACAAMAAsACAAMwAxADgAMgAxACwAIAAwACwAIAAtADIAMQA2ADAAMAAsACAAMAAsACAAMAAsACAAMAAsACAAMAAsACAAMAAsACAAXAAiAFUAUwBcACIALAAgAFwAIgBDACUAVABcACIALAAgAFwAIgBcACIALAAgAFwAIgBDAGUAbgB0AHIAYQBsACUAIABUAGkAbQBlAFwAIgAsACAAXAAiAFwAIgA7AFwAbgBcACIAQQBtAGUAcgBpAGMAYQAvAEMAaABpAGMAYQBnAG8AXAAiACwAIAAzADEAOAAyADEALAAgADAALAAgADMAOQA0ADkAMQAsACAAMAAsACAALQAyADEANgAwADAALAAgADAALAAgADAALAAgADAALAAgADAALAAgADAALAAgAFwAIgBDAGgAaQBjAGEAZwBvAFwAIgAsACAAXAAiAEMAJQBUAFwAIgAsACAAXAAiAFwAIgAsACAAXAAiAEMAZQBuAHQAcgBhAGwAJQAgAFQAaQBtAGUAXAAiACwAIABcACIAXAAiADsAXABuAFwAIgBBAG0AZQByAGkAYwBhAC8AQwBoAGkAYwBhAGcAbwBcACIALAAgADMAOQA0ADkAMQAsACAAMAAsACAAXAAiAFwAIgAsACAAXAAiAFwAIgAsACAALQAyADEANgAwADAALAAgADAALAAgADAALAAgADAALAAgAFwAIgBcACIALAAgAFwAIgBcACIALAAgAFwAIgBVAFMAXAAiACwAIABcACIAQwAlAFQAXAAiACwAIABcACIAXAAiACwAIABcACIAQwBlAG4AdAByAGEAbAAlACAAVABpAG0AZQBcACIALAAgAFwAIgBcACIAOwBcAG4AXAAiAEEAbQBlAHIAaQBjAGEALwBDAGgAaQBoAHUAYQBoAHUAYQBcACIALAAgAFwAIgBcACIALAAgAFwAIgBcACIALAAgADIAMwAwADUANAAsACAAOAA2ADEANAAwACwAIAAtADIANQA0ADYAMAAsACAAMAAsACAAXAAiAFwAIgAsACAAXAAiAFwAIgAsACAAMgA2ADAALAAgADAALAAgAFwAIgBcACIALAAgAFwAIgBMAE0AVABcACIALAAgAFwAIgBcACIALAAgAFwAIgBMAG8AYwBhAGwAIABNAGUAYQBuACAAVABpAG0AZQBcACIALAAgAFwAIgBcACIAOwBcAG4AXAAiAEEAbQBlAHIAaQBjAGEALwBDAGgAaQBoAHUAYQBoAHUAYQBcACIALAAgADIAMwAwADUANQAsACAAMAAsACAAMgA1ADAANAAxACwAIAA4ADIAOAAwADAALAAgAC0AMgA1ADIAMAAwACwAIAAwACwAIAAyADYAMAAsACAAMAAsACAAMwA2ADAAMAAsACAAMAAsACAAXAAiAFwAIgAsACAAXAAiAE0AUwBUAFwAIgAsACAAXAAiAFwAIgAsACAAXAAiAE0AbwB1AG4AdABhAGkAbgAgAFMAdABhAG4AZABhAHIAZAAgAFQAaQBtAGUAXAAiACwAIABcACIAXAAiADsAXABuAFwAIgBBAG0AZQByAGkAYwBhAC8AQwBoAGkAaAB1AGEAaAB1AGEAXAAiACwAIAAyADUAMAA0ADIALAAgADAALAAgADIANgAyADkANQAsACAAMAAsACAALQAyADEANgAwADAALAAgADAALAAgADMANgAwADAALAAgADAALAAgAC0AMwA2ADAAMAAsACAAMAAsACAAXAAiAFwAIgAsACAAXAAiAEMAUwBUAFwAIgAsACAAXAAiAFwAIgAsACAAXAAiAEMAZQBuAHQAcgBhAGwAIABTAHQAYQBuAGQAYQByAGQAIABUAGkAbQBlAFwAIgAsACAAXAAiAFwAIgA7AFwAbgBcACIAQQBtAGUAcgBpAGMAYQAvAEMAaABpAGgAdQBhAGgAdQBhAFwAIgAsACAAMgA2ADIAOQA0ACwAIAA4ADIAOAAwADAALAAgADIANgA3ADkAOAAsACAAMAAsACAALQAyADUAMgAwADAALAAgADAALAAgAC0AMwA2ADAAMAAsACAAMAAsACAAMwA2ADAAMAAsACAAMAAsACAAXAAiAE0AZQB4AGkAYwBvAFwAIgAsACAAXAAiAE0AJQBUAFwAIgAsACAAXAAiAFwAIgAsACAAXAAiAE0AbwB1AG4AdABhAGkAbgAlACAAVABpAG0AZQBcACIALAAgAFwAIgBcACIAOwBcAG4AXAAiAEEAbQBlAHIAaQBjAGEALwBDAGgAaQBoAHUAYQBoAHUAYQBcACIALAAgADIANgA3ADkAOAAsACAAMwA2ADAAMAAsACAANQAwADAAOAAzACwAIAAwACwAIAAtADIAMQA2ADAAMAAsACAAMAAsACAAMwA2ADAAMAAsACAAMAAsACAAMAAsACAAMAAsACAAXAAiAFwAIgAsACAAXAAiAEMAUwBUAFwAIgAsACAAXAAiAFwAIgAsACAAXAAiAEMAZQBuAHQAcgBhAGwAIABTAHQAYQBuAGQAYQByAGQAIABUAGkAbQBlAFwAIgAsACAAXAAiAFwAIgA7AFwAbgBcACIAQQBtAGUAcgBpAGMAYQAvAEMAaABpAGgAdQBhAGgAdQBhAFwAIgAsACAANQAwADAAOAAzACwAIAAwACwAIAA1ADAAOAAxADQALAAgADAALAAgAC0AMgAxADYAMAAwACwAIAAwACwAIAAwACwAIAAwACwAIAAwACwAIAAwACwAIABcACIATQBlAHgAaQBjAG8AXAAiACwAIABcACIAQwAlAFQAXAAiACwAIABcACIAXAAiACwAIABcACIAQwBlAG4AdAByAGEAbAAlACAAVABpAG0AZQBcACIALAAgAFwAIgBcACIAOwBcAG4AXAAiAEEAbQBlAHIAaQBjAGEALwBDAGgAaQBoAHUAYQBoAHUAYQBcACIALAAgADUAMAA4ADEANAAsACAAMAAsACAANQAwADkAMAA4ACwAIAAxADAAOAAwADAALAAgAC0AMgAxADYAMAAwACwAIAAwACwAIAAwACwAIAAwACwAIAAtADMANgAwADAALAAgADAALAAgAFwAIgBcACIALAAgAFwAIgBDAFMAVABcACIALAAgAFwAIgBcACIALAAgAFwAIgBDAGUAbgB0AHIAYQBsACAAUwB0AGEAbgBkAGEAcgBkACAAVABpAG0AZQBcACIALAAgAFwAIgBcACIAOwBcAG4AXAAiAEEAbQBlAHIAaQBjAGEALwBDAGgAaQBoAHUAYQBoAHUAYQBcACIALAAgADUAMAA5ADAAOAAsACAANwAyADAAMAAsACAANQA5ADgAOAAyACwAIAA3ADIAMAAwACwAIAAtADIANQAyADAAMAAsACAAMAAsACAALQAzADYAMAAwACwAIAAwACwAIAAzADYAMAAwACwAIAAwACwAIABcACIATQBlAHgAaQBjAG8AXAAiACwAIABcACIATQAlAFQAXAAiACwAIABcACIAXAAiACwAIABcACIATQBvAHUAbgB0AGEAaQBuACUAIABUAGkAbQBlAFwAIgAsACAAXAAiAFwAIgA7AFwAbgBcACIAQQBtAGUAcgBpAGMAYQAvAEMAaABpAGgAdQBhAGgAdQBhAFwAIgAsACAANQA5ADgAOAAyACwAIAAxADAAOAAwADAALAAgAFwAIgBcACIALAAgAFwAIgBcACIALAAgAC0AMgAxADYAMAAwACwAIAAwACwAIAAzADYAMAAwACwAIAAwACwAIABcACIAXAAiACwAIABcACIAXAAiACwAIABcACIAXAAiACwAIABcACIAQwBTAFQAXAAiACwAIABcACIAXAAiACwAIABcACIAQwBlAG4AdAByAGEAbAAgAFMAdABhAG4AZABhAHIAZAAgAFQAaQBtAGUAXAAiACwAIABcACIAXAAiADsAXABuAFwAIgBBAG0AZQByAGkAYwBhAC8AQwBpAHUAZABhAGQAXwBKAHUAYQByAGUAegBcACIALAAgAFwAIgBcACIALAAgAFwAIgBcACIALAAgADIAMwAwADUANAAsACAAOAA2ADAANAA0ACwAIAAtADIANQA1ADUANgAsACAAMAAsACAAXAAiAFwAIgAsACAAXAAiAFwAIgAsACAAMwA1ADYALAAgADAALAAgAFwAIgBcACIALAAgAFwAIgBMAE0AVABcACIALAAgAFwAIgBcACIALAAgAFwAIgBMAG8AYwBhAGwAIABNAGUAYQBuACAAVABpAG0AZQBcACIALAAgAFwAIgBcACIAOwBcAG4AXAAiAEEAbQBlAHIAaQBjAGEALwBDAGkAdQBkAGEAZABfAEoAdQBhAHIAZQB6AFwAIgAsACAAMgAzADAANQA1ACwAIAAwACwAIAAyADUAMAA0ADEALAAgADgAMgA4ADAAMAAsACAALQAyADUAMgAwADAALAAgADAALAAgADMANQA2ACwAIAAwACwAIAAzADYAMAAwACwAIAAwACwAIABcACIAXAAiACwAIABcACIATQBTAFQAXAAiACwAIABcACIAXAAiACwAIABcACIATQBvAHUAbgB0AGEAaQBuACAAUwB0AGEAbgBkAGEAcgBkACAAVABpAG0AZQBcACIALAAgAFwAIgBcACIAOwBcAG4AXAAiAEEAbQBlAHIAaQBjAGEALwBDAGkAdQBkAGEAZABfAEoAdQBhAHIAZQB6AFwAIgAsACAAMgA1ADAANAAyACwAIAAwACwAIAAyADYAMgA5ADUALAAgADAALAAgAC0AMgAxADYAMAAwACwAIAAwACwAIAAzADYAMAAwACwAIAAwACwAIAAtADMANgAwADAALAAgADAALAAgAFwAIgBcACIALAAgAFwAIgBDAFMAVABcACIALAAgAFwAIgBcACIALAAgAFwAIgBDAGUAbgB0AHIAYQBsACAAUwB0AGEAbgBkAGEAcgBkACAAVABpAG0AZQBcACIALAAgAFwAIgBcACIAOwBcAG4AXAAiAEEAbQBlAHIAaQBjAGEALwBDAGkAdQBkAGEAZABfAEoAdQBhAHIAZQB6AFwAIgAsACAAMgA2ADIAOQA0ACwAIAA4ADIAOAAwADAALAAgADIANgA3ADkAOAAsACAAMAAsACAALQAyADUAMgAwADAALAAgADAALAAgAC0AMwA2ADAAMAAsACAAMAAsACAAMwA2ADAAMAAsACAAMAAsACAAXAAiAE0AZQB4AGkAYwBvAFwAIgAsACAAXAAiAE0AJQBUAFwAIgAsACAAXAAiAFwAIgAsACAAXAAiAE0AbwB1AG4AdABhAGkAbgAlACAAVABpAG0AZQBcACIALAAgAFwAIgBcACIAOwBcAG4AXAAiAEEAbQBlAHIAaQBjAGEALwBDAGkAdQBkAGEAZABfAEoAdQBhAHIAZQB6AFwAIgAsACAAMgA2ADcAOQA4ACwAIAAzADYAMAAwACwAIAA1ADAAMAA4ADMALAAgADAALAAgAC0AMgAxADYAMAAwACwAIAAwACwAIAAzADYAMAAwACwAIAAwACwAIAAwACwAIAAwACwAIABcACIAXAAiACwAIABcACIAQwBTAFQAXAAiACwAIABcACIAXAAiACwAIABcACIAQwBlAG4AdAByAGEAbAAgAFMAdABhAG4AZABhAHIAZAAgAFQAaQBtAGUAXAAiACwAIABcACIAXAAiADsAXABuAFwAIgBBAG0AZQByAGkAYwBhAC8AQwBpAHUAZABhAGQAXwBKAHUAYQByAGUAegBcACIALAAgADUAMAAwADgAMwAsACAAMAAsACAANQAwADgAMQA0ACwAIAAwACwAIAAtADIAMQA2ADAAMAAsACAAMAAsACAAMAAsACAAMAAsACAAMAAsACAAMAAsACAAXAAiAE0AZQB4AGkAYwBvAFwAIgAsACAAXAAiAEMAJQBUAFwAIgAsACAAXAAiAFwAIgAsACAAXAAiAEMAZQBuAHQAcgBhAGwAJQAgAFQAaQBtAGUAXAAiACwAIABcACIAXAAiADsAXABuAFwAIgBBAG0AZQByAGkAYwBhAC8AQwBpAHUAZABhAGQAXwBKAHUAYQByAGUAegBcACIALAAgADUAMAA4ADEANAAsACAAMAAsACAANQAwADkAMAA4ACwAIAAxADAAOAAwADAALAAgAC0AMgAxADYAMAAwACwAIAAwACwAIAAwACwAIAAwACwAIAAtADMANgAwADAALAAgADAALAAgAFwAIgBcACIALAAgAFwAIgBDAFMAVABcACIALAAgAFwAIgBcACIALAAgAFwAIgBDAGUAbgB0AHIAYQBsACAAUwB0AGEAbgBkAGEAcgBkACAAVABpAG0AZQBcACIALAAgAFwAIgBcACIAOwBcAG4AXAAiAEEAbQBlAHIAaQBjAGEALwBDAGkAdQBkAGEAZABfAEoAdQBhAHIAZQB6AFwAIgAsACAANQAwADkAMAA4ACwAIAA3ADIAMAAwACwAIAA1ADUAMQA5ADcALAAgADAALAAgAC0AMgA1ADIAMAAwACwAIAAwACwAIAAtADMANgAwADAALAAgADAALAAgADAALAAgADAALAAgAFwAIgBNAGUAeABpAGMAbwBcACIALAAgAFwAIgBNACUAVABcACIALAAgAFwAIgBcACIALAAgAFwAIgBNAG8AdQBuAHQAYQBpAG4AJQAgAFQAaQBtAGUAXAAiACwAIABcACIAXAAiADsAXABuAFwAIgBBAG0AZQByAGkAYwBhAC8AQwBpAHUAZABhAGQAXwBKAHUAYQByAGUAegBcACIALAAgADUANQAxADkANwAsACAAMAAsACAANQA5ADgAOAAyACwAIAA3ADIAMAAwACwAIAAtADIANQAyADAAMAAsACAAMAAsACAAMAAsACAAMAAsACAAMwA2ADAAMAAsACAAMAAsACAAXAAiAFUAUwBcACIALAAgAFwAIgBNACUAVABcACIALAAgAFwAIgBcACIALAAgAFwAIgBNAG8AdQBuAHQAYQBpAG4AJQAgAFQAaQBtAGUAXAAiACwAIABcACIAXAAiADsAXABuAFwAIgBBAG0AZQByAGkAYwBhAC8AQwBpAHUAZABhAGQAXwBKAHUAYQByAGUAegBcACIALAAgADUAOQA4ADgAMgAsACAAMQAwADgAMAAwACwAIAA1ADkAOQAxADMALAAgADAALAAgAC0AMgAxADYAMAAwACwAIAAwACwAIAAzADYAMAAwACwAIAAwACwAIAAtADMANgAwADAALAAgADAALAAgAFwAIgBcACIALAAgAFwAIgBDAFMAVABcACIALAAgAFwAIgBcACIALAAgAFwAIgBDAGUAbgB0AHIAYQBsACAAUwB0AGEAbgBkAGEAcgBkACAAVABpAG0AZQBcACIALAAgAFwAIgBcACIAOwBcAG4AXAAiAEEAbQBlAHIAaQBjAGEALwBDAGkAdQBkAGEAZABfAEoAdQBhAHIAZQB6AFwAIgAsACAANQA5ADkAMQAyACwAIAA4ADIAOAAwADAALAAgAFwAIgBcACIALAAgAFwAIgBcACIALAAgAC0AMgA1ADIAMAAwACwAIAAwACwAIAAtADMANgAwADAALAAgADAALAAgAFwAIgBcACIALAAgAFwAIgBcACIALAAgAFwAIgBVAFMAXAAiACwAIABcACIATQAlAFQAXAAiACwAIABcACIAXAAiACwAIABcACIATQBvAHUAbgB0AGEAaQBuACUAIABUAGkAbQBlAFwAIgAsACAAXAAiAFwAIgA7AFwAbgBcACIAQQBtAGUAcgBpAGMAYQAvAEMAbwBzAHQAYQBfAFIAaQBjAGEAXAAiACwAIABcACIAXAAiACwAIABcACIAXAAiACwAIAAxADEAMwA2ADgALAAgADAALAAgAC0AMgAwADEANwAzACwAIAAwACwAIABcACIAXAAiACwAIABcACIAXAAiACwAIAAwACwAIAAwACwAIABcACIAXAAiACwAIABcACIATABNAFQAXAAiACwAIABcACIAXAAiACwAIABcACIATABvAGMAYQBsACAATQBlAGEAbgAgAFQAaQBtAGUAXAAiACwAIABcACIAXAAiADsAXABuAFwAIgBBAG0AZQByAGkAYwBhAC8AQwBvAHMAdABhAF8AUgBpAGMAYQBcACIALAAgADEAMQAzADYAOAAsACAAMAAsACAAMgAyADcAMAA0ACwAIAAwACwAIAAtADIAMAAxADcAMwAsACAAMAAsACAAMAAsACAAMAAsACAALQAxADQAMgA3ACwAIAAwACwAIABcACIAXAAiACwAIABcACIAUwBKAE0AVABcACIALAAgAFwAIgBcACIALAAgAFwAIgBTAGEAbgAgAEoAbwBzAGUAIABNAGUAYQBuACAAVABpAG0AZQBcACIALAAgAFwAIgBcACIAOwBcAG4AXAAiAEEAbQBlAHIAaQBjAGEALwBDAG8AcwB0AGEAXwBSAGkAYwBhAFwAIgAsACAAMgAyADcAMAAzACwAIAA4ADQAOQA3ADMALAAgAFwAIgBcACIALAAgAFwAIgBcACIALAAgAC0AMgAxADYAMAAwACwAIAAwACwAIAAtADEANAAyADcALAAgADAALAAgAFwAIgBcACIALAAgAFwAIgBcACIALAAgAFwAIgBDAFIAXAAiACwAIABcACIAQwAlAFQAXAAiACwAIABcACIAXAAiACwAIABcACIAQwBlAG4AdAByAGEAbAAlACAAVABpAG0AZQBcACIALAAgAFwAIgBcACIAOwBcAG4AXAAiAEEAbQBlAHIAaQBjAGEALwBDAHUAaQBhAGIAYQBcACIALAAgAFwAIgBcACIALAAgAFwAIgBcACIALAAgADIAMAAxADMAMwAsACAAMAAsACAALQAxADMANAA2ADAALAAgADAALAAgAFwAIgBcACIALAAgAFwAIgBcACIALAAgAC0AOQA0ADAALAAgADAALAAgAFwAIgBcACIALAAgAFwAIgBMAE0AVABcACIALAAgAFwAIgBcACIALAAgAFwAIgBMAG8AYwBhAGwAIABNAGUAYQBuACAAVABpAG0AZQBcACIALAAgAFwAIgBcACIAOwBcAG4AXAAiAEEAbQBlAHIAaQBjAGEALwBDAHUAaQBhAGIAYQBcACIALAAgADIAMAAxADMAMgAsACAAOAA1ADQANgAwACwAIAA1ADIAOQAwADYALAAgADAALAAgAC0AMQA0ADQAMAAwACwAIAAwACwAIAAtADkANAAwACwAIAAwACwAIAAwACwAIAAwACwAIABcACIAQgByAGEAegBpAGwAXAAiACwAIABcACIAEiIwADQAXAAiACwAIABcACIAEiIwADMAXAAiACwAIABcACIAVQBUAEMAEiIwADQAOgAwADAAXAAiACwAIABcACIAVQBUAEMAEiIwADMAOgAwADAAXAAiADsAXABuAFwAIgBBAG0AZQByAGkAYwBhAC8AQwB1AGkAYQBiAGEAXAAiACwAIAA1ADIAOQAwADYALAAgADAALAAgADUAMwAyADcAOQAsACAAMAAsACAALQAxADQANAAwADAALAAgADAALAAgADAALAAgADAALAAgADAALAAgADAALAAgAFwAIgBcACIALAAgAFwAIgASIjAANABcACIALAAgAFwAIgBcACIALAAgAFwAIgBVAFQAQwASIjAANAA6ADAAMABcACIALAAgAFwAIgBcACIAOwBcAG4AXAAiAEEAbQBlAHIAaQBjAGEALwBDAHUAaQBhAGIAYQBcACIALAAgADUAMwAyADcAOQAsACAAMAAsACAAXAAiAFwAIgAsACAAXAAiAFwAIgAsACAALQAxADQANAAwADAALAAgADAALAAgADAALAAgADAALAAgAFwAIgBcACIALAAgAFwAIgBcACIALAAgAFwAIgBCAHIAYQB6AGkAbABcACIALAAgAFwAIgASIjAANABcACIALAAgAFwAIgASIjAAMwBcACIALAAgAFwAIgBVAFQAQwASIjAANAA6ADAAMABcACIALAAgAFwAIgBVAFQAQwASIjAAMwA6ADAAMABcACIAXABuAH0AOwBcAG4AXABuAF8AVABJAE0ARQBaAE8ATgBFAF8AQQBNAEUAUgBJAEMAQQBfADAANQAgAD0AIAB7AFwAbgBcACIAQQBtAGUAcgBpAGMAYQAvAEQAYQBuAG0AYQByAGsAcwBoAGEAdgBuAFwAIgAsACAAXAAiAFwAIgAsACAAXAAiAFwAIgAsACAAMgAxADAANwAyACwAIAAwACwAIAAtADQANAA4ADAALAAgADAALAAgAFwAIgBcACIALAAgAFwAIgBcACIALAAgAC0ANgAzADIAMAAsACAAMAAsACAAXAAiAFwAIgAsACAAXAAiAEwATQBUAFwAIgAsACAAXAAiAFwAIgAsACAAXAAiAEwAbwBjAGEAbAAgAE0AZQBhAG4AIABUAGkAbQBlAFwAIgAsACAAXAAiAFwAIgA7AFwAbgBcACIAQQBtAGUAcgBpAGMAYQAvAEQAYQBuAG0AYQByAGsAcwBoAGEAdgBuAFwAIgAsACAAMgAxADAANwAxACwAIAA4ADAAMAA4ADAALAAgADQANAAzADMANQAsACAANwAyADAAMAAsACAALQAxADAAOAAwADAALAAgADAALAAgAC0ANgAzADIAMAAsACAAMAAsACAAMAAsACAAMAAsACAAXAAiAFwAIgAsACAAXAAiABIiMAAzAFwAIgAsACAAXAAiAFwAIgAsACAAXAAiAFUAVABDABIiMAAzADoAMAAwAFwAIgAsACAAXAAiAFwAIgA7AFwAbgBcACIAQQBtAGUAcgBpAGMAYQAvAEQAYQBuAG0AYQByAGsAcwBoAGEAdgBuAFwAIgAsACAANAA0ADMAMwA1ACwAIAA3ADIAMAAwACwAIAA1ADAAMAA4ADMALAAgADAALAAgAC0AMQAwADgAMAAwACwAIAAwACwAIAAwACwAIAAwACwAIAAxADAAOAAwADAALAAgADAALAAgAFwAIgBFAFUAXAAiACwAIABcACIAEiIwADMAXAAiACwAIABcACIAEiIwADIAXAAiACwAIABcACIAVQBUAEMAEiIwADMAOgAwADAAXAAiACwAIABcACIAVQBUAEMAEiIwADIAOgAwADAAXAAiADsAXABuAFwAIgBBAG0AZQByAGkAYwBhAC8ARABhAG4AbQBhAHIAawBzAGgAYQB2AG4AXAAiACwAIAA1ADAAMAA4ADMALAAgADEAMAA4ADAAMAAsACAAXAAiAFwAIgAsACAAXAAiAFwAIgAsACAAMAAsACAAMAAsACAAMQAwADgAMAAwACwAIAAwACwAIABcACIAXAAiACwAIABcACIAXAAiACwAIABcACIAXAAiACwAIABcACIARwBNAFQAXAAiACwAIABcACIAXAAiACwAIABcACIARwByAGUAZQBuAHcAaQBjAGgAIABNAGUAYQBuACAAVABpAG0AZQBcACIALAAgAFwAIgBcACIAOwBcAG4AXAAiAEEAbQBlAHIAaQBjAGEALwBEAGEAdwBzAG8AbgBcACIALAAgAFwAIgBcACIALAAgAFwAIgBcACIALAAgADEANQAyADUAMQAsACAAMAAsACAALQAzADMANAA2ADAALAAgADAALAAgAFwAIgBcACIALAAgAFwAIgBcACIALAAgADEAMAA2ADAALAAgADAALAAgAFwAIgBcACIALAAgAFwAIgBMAE0AVABcACIALAAgAFwAIgBcACIALAAgAFwAIgBMAG8AYwBhAGwAIABNAGUAYQBuACAAVABpAG0AZQBcACIALAAgAFwAIgBcACIAOwBcAG4AXAAiAEEAbQBlAHIAaQBjAGEALwBEAGEAdwBzAG8AbgBcACIALAAgADEANQAyADUAMQAsACAAMQAwADYAMAAsACAAMwA4ADcANgAxACwAIAAwACwAIAAtADMAMgA0ADAAMAAsACAAMAAsACAAMQAwADYAMAAsACAAMAAsACAAMAAsACAAMAAsACAAXAAiAE4AVABfAFkASwBcACIALAAgAFwAIgBZACUAVABcACIALAAgAFwAIgBcACIALAAgAFwAIgBZAHUAawBvAG4AJQAgAFQAaQBtAGUAXAAiACwAIABcACIAXAAiADsAXABuAFwAIgBBAG0AZQByAGkAYwBhAC8ARABhAHcAcwBvAG4AXAAiACwAIAAzADgANwA2ADEALAAgADAALAAgADQAMQA5ADgAMwAsACAAMAAsACAALQAzADIANAAwADAALAAgADAALAAgADAALAAgADAALAAgADMANgAwADAALAAgADAALAAgAFwAIgBZAHUAawBvAG4AXAAiACwAIABcACIAWQAlAFQAXAAiACwAIABcACIAXAAiACwAIABcACIAWQB1AGsAbwBuACUAIABUAGkAbQBlAFwAIgAsACAAXAAiAFwAIgA7AFwAbgBcACIAQQBtAGUAcgBpAGMAYQAvAEQAYQB3AHMAbwBuAFwAIgAsACAANAAxADkAOAAzACwAIAAzADYAMAAwACwAIAA0ADQAMgAzADkALAAgADAALAAgAC0AMgA4ADgAMAAwACwAIAAwACwAIAAzADYAMAAwACwAIAAwACwAIAAwACwAIAAwACwAIABcACIAXAAiACwAIABcACIAUABTAFQAXAAiACwAIABcACIAXAAiACwAIABcACIAUABhAGMAaQBmAGkAYwAgAFMAdABhAG4AZABhAHIAZAAgAFQAaQBtAGUAXAAiACwAIABcACIAXAAiADsAXABuAFwAIgBBAG0AZQByAGkAYwBhAC8ARABhAHcAcwBvAG4AXAAiACwAIAA0ADQAMgAzADkALAAgADAALAAgADUAOQAxADUANAAsACAAMAAsACAALQAyADgAOAAwADAALAAgADAALAAgADAALAAgADAALAAgADMANgAwADAALAAgADAALAAgAFwAIgBDAGEAbgBhAGQAYQBcACIALAAgAFwAIgBQACUAVABcACIALAAgAFwAIgBcACIALAAgAFwAIgBQAGEAYwBpAGYAaQBjACUAIABUAGkAbQBlAFwAIgAsACAAXAAiAFwAIgA7AFwAbgBcACIAQQBtAGUAcgBpAGMAYQAvAEQAYQB3AHMAbwBuAFwAIgAsACAANQA5ADEANQA0ACwAIAAzADYAMAAwACwAIABcACIAXAAiACwAIABcACIAXAAiACwAIAAtADIANQAyADAAMAAsACAAMAAsACAAMwA2ADAAMAAsACAAMAAsACAAXAAiAFwAIgAsACAAXAAiAFwAIgAsACAAXAAiAFwAIgAsACAAXAAiAE0AUwBUAFwAIgAsACAAXAAiAFwAIgAsACAAXAAiAE0AbwB1AG4AdABhAGkAbgAgAFMAdABhAG4AZABhAHIAZAAgAFQAaQBtAGUAXAAiACwAIABcACIAXAAiADsAXABuAFwAIgBBAG0AZQByAGkAYwBhAC8ARABhAHcAcwBvAG4AXwBDAHIAZQBlAGsAXAAiACwAIABcACIAXAAiACwAIABcACIAXAAiACwAIAA5ADEANwA2ACwAIAAwACwAIAAtADIAOAA4ADUANgAsACAAMAAsACAAXAAiAFwAIgAsACAAXAAiAFwAIgAsACAANQA2ACwAIAAwACwAIABcACIAXAAiACwAIABcACIATABNAFQAXAAiACwAIABcACIAXAAiACwAIABcACIATABvAGMAYQBsACAATQBlAGEAbgAgAFQAaQBtAGUAXAAiACwAIABcACIAXAAiADsAXABuAFwAIgBBAG0AZQByAGkAYwBhAC8ARABhAHcAcwBvAG4AXwBDAHIAZQBlAGsAXAAiACwAIAA5ADEANwA2ACwAIAA1ADYALAAgADMAMgAxADgANgAsACAAMAAsACAALQAyADgAOAAwADAALAAgADAALAAgADUANgAsACAAMAAsACAAMAAsACAAMAAsACAAXAAiAEMAYQBuAGEAZABhAFwAIgAsACAAXAAiAFAAJQBUAFwAIgAsACAAXAAiAFwAIgAsACAAXAAiAFAAYQBjAGkAZgBpAGMAJQAgAFQAaQBtAGUAXAAiACwAIABcACIAXAAiADsAXABuAFwAIgBBAG0AZQByAGkAYwBhAC8ARABhAHcAcwBvAG4AXwBDAHIAZQBlAGsAXAAiACwAIAAzADIAMQA4ADYALAAgADAALAAgADQAMQA1ADUAOQAsACAANwAyADAAMAAsACAALQAyADgAOAAwADAALAAgADAALAAgADAALAAgADAALAAgADMANgAwADAALAAgADAALAAgAFwAIgBWAGEAbgBjAFwAIgAsACAAXAAiAFAAJQBUAFwAIgAsACAAXAAiAFwAIgAsACAAXAAiAFAAYQBjAGkAZgBpAGMAJQAgAFQAaQBtAGUAXAAiACwAIABcACIAXAAiADsAXABuAFwAIgBBAG0AZQByAGkAYwBhAC8ARABhAHcAcwBvAG4AXwBDAHIAZQBlAGsAXAAiACwAIAA0ADEANQA1ADkALAAgADEAMAA4ADAAMAAsACAAXAAiAFwAIgAsACAAXAAiAFwAIgAsACAALQAyADUAMgAwADAALAAgADAALAAgADMANgAwADAALAAgADAALAAgAFwAIgBcACIALAAgAFwAIgBcACIALAAgAFwAIgBcACIALAAgAFwAIgBNAFMAVABcACIALAAgAFwAIgBcACIALAAgAFwAIgBNAG8AdQBuAHQAYQBpAG4AIABTAHQAYQBuAGQAYQByAGQAIABUAGkAbQBlAFwAIgAsACAAXAAiAFwAIgA7AFwAbgBcACIAQQBtAGUAcgBpAGMAYQAvAEQAZQBuAHYAZQByAFwAIgAsACAAXAAiAFwAIgAsACAAXAAiAFwAIgAsACAAOQAxADMAMgAsACAANAAzADIAMAA0ACwAIAAtADIANQAxADkANgAsACAAMAAsACAAXAAiAFwAIgAsACAAXAAiAFwAIgAsACAALQA0ACwAIAAwACwAIABcACIAXAAiACwAIABcACIATABNAFQAXAAiACwAIABcACIAXAAiACwAIABcACIATABvAGMAYQBsACAATQBlAGEAbgAgAFQAaQBtAGUAXAAiACwAIABcACIAXAAiADsAXABuAFwAIgBBAG0AZQByAGkAYwBhAC8ARABlAG4AdgBlAHIAXAAiACwAIAA5ADEAMwAyACwAIAA0ADMAMgAwADAALAAgADIAMgAzADIANAAsACAAMAAsACAALQAyADUAMgAwADAALAAgADAALAAgAC0ANAAsACAAMAAsACAAMAAsACAAMAAsACAAXAAiAFUAUwBcACIALAAgAFwAIgBNACUAVABcACIALAAgAFwAIgBcACIALAAgAFwAIgBNAG8AdQBuAHQAYQBpAG4AJQAgAFQAaQBtAGUAXAAiACwAIABcACIAXAAiADsAXABuAFwAIgBBAG0AZQByAGkAYwBhAC8ARABlAG4AdgBlAHIAXAAiACwAIAAyADIAMwAyADQALAAgADAALAAgADMAMAAzADYAMAAsACAAMAAsACAALQAyADUAMgAwADAALAAgADAALAAgADAALAAgADAALAAgADAALAAgADAALAAgAFwAIgBEAGUAbgB2AGUAcgBcACIALAAgAFwAIgBNACUAVABcACIALAAgAFwAIgBcACIALAAgAFwAIgBNAG8AdQBuAHQAYQBpAG4AJQAgAFQAaQBtAGUAXAAiACwAIABcACIAXAAiADsAXABuAFwAIgBBAG0AZQByAGkAYwBhAC8ARABlAG4AdgBlAHIAXAAiACwAIAAzADAAMwA2ADAALAAgADAALAAgADMAMQA4ADIAMQAsACAAMAAsACAALQAyADUAMgAwADAALAAgADAALAAgADAALAAgADAALAAgADAALAAgADAALAAgAFwAIgBVAFMAXAAiACwAIABcACIATQAlAFQAXAAiACwAIABcACIAXAAiACwAIABcACIATQBvAHUAbgB0AGEAaQBuACUAIABUAGkAbQBlAFwAIgAsACAAXAAiAFwAIgA7AFwAbgBcACIAQQBtAGUAcgBpAGMAYQAvAEQAZQBuAHYAZQByAFwAIgAsACAAMwAxADgAMgAxACwAIAAwACwAIAAzADkANAA5ADEALAAgADAALAAgAC0AMgA1ADIAMAAwACwAIAAwACwAIAAwACwAIAAwACwAIAAwACwAIAAwACwAIABcACIARABlAG4AdgBlAHIAXAAiACwAIABcACIATQAlAFQAXAAiACwAIABcACIAXAAiACwAIABcACIATQBvAHUAbgB0AGEAaQBuACUAIABUAGkAbQBlAFwAIgAsACAAXAAiAFwAIgA7AFwAbgBcACIAQQBtAGUAcgBpAGMAYQAvAEQAZQBuAHYAZQByAFwAIgAsACAAMwA5ADQAOQAxACwAIAAwACwAIABcACIAXAAiACwAIABcACIAXAAiACwAIAAtADIANQAyADAAMAAsACAAMAAsACAAMAAsACAAMAAsACAAXAAiAFwAIgAsACAAXAAiAFwAIgAsACAAXAAiAFUAUwBcACIALAAgAFwAIgBNACUAVABcACIALAAgAFwAIgBcACIALAAgAFwAIgBNAG8AdQBuAHQAYQBpAG4AJQAgAFQAaQBtAGUAXAAiACwAIABcACIAXAAiADsAXABuAFwAIgBBAG0AZQByAGkAYwBhAC8ARABlAHQAcgBvAGkAdABcACIALAAgAFwAIgBcACIALAAgAFwAIgBcACIALAAgADEANgA4ADQANgAsACAAMAAsACAALQAxADkAOQAzADEALAAgADAALAAgAFwAIgBcACIALAAgAFwAIgBcACIALAAgAC0AMQA2ADYAOQAsACAAMAAsACAAXAAiAFwAIgAsACAAXAAiAEwATQBUAFwAIgAsACAAXAAiAFwAIgAsACAAXAAiAEwAbwBjAGEAbAAgAE0AZQBhAG4AIABUAGkAbQBlAFwAIgAsACAAXAAiAFwAIgA7AFwAbgBcACIAQQBtAGUAcgBpAGMAYQAvAEQAZQB0AHIAbwBpAHQAXAAiACwAIAAxADYAOAA0ADUALAAgADgANAA3ADMAMQAsACAAMgAwADYAMwAyACwAIAA3ADIAMAAwACwAIAAtADIAMQA2ADAAMAAsACAAMAAsACAALQAxADYANgA5ACwAIAAwACwAIAAzADYAMAAwACwAIAAwACwAIABcACIAXAAiACwAIABcACIAQwBTAFQAXAAiACwAIABcACIAXAAiACwAIABcACIAQwBlAG4AdAByAGEAbAAgAFMAdABhAG4AZABhAHIAZAAgAFQAaQBtAGUAXAAiACwAIABcACIAXAAiADsAXABuAFwAIgBBAG0AZQByAGkAYwBhAC8ARABlAHQAcgBvAGkAdABcACIALAAgADIAMAA2ADMAMgAsACAAMQAwADgAMAAwACwAIAAzADAAMwA2ADAALAAgADAALAAgAC0AMQA4ADAAMAAwACwAIAAwACwAIAAzADYAMAAwACwAIAAwACwAIAAwACwAIAAwACwAIABcACIAXAAiACwAIABcACIARQBTAFQAXAAiACwAIABcACIAXAAiACwAIABcACIARQBhAHMAdABlAHIAbgAgAFMAdABhAG4AZABhAHIAZAAgAFQAaQBtAGUAXAAiACwAIABcACIAXAAiADsAXABuAFwAIgBBAG0AZQByAGkAYwBhAC8ARABlAHQAcgBvAGkAdABcACIALAAgADMAMAAzADYAMAAsACAAMAAsACAAMwAxADgAMgAxACwAIAAwACwAIAAtADEAOAAwADAAMAAsACAAMAAsACAAMAAsACAAMAAsACAAMAAsACAAMAAsACAAXAAiAFUAUwBcACIALAAgAFwAIgBFACUAVABcACIALAAgAFwAIgBcACIALAAgAFwAIgBFAGEAcwB0AGUAcgBuACUAIABUAGkAbQBlAFwAIgAsACAAXAAiAFwAIgA7AFwAbgBcACIAQQBtAGUAcgBpAGMAYQAvAEQAZQB0AHIAbwBpAHQAXAAiACwAIAAzADEAOAAyADEALAAgADAALAAgADMAOQA2ADUANQAsACAANgAwACwAIAAtADEAOAAwADAAMAAsACAAMAAsACAAMAAsACAAMAAsACAAMAAsACAAMAAsACAAXAAiAEQAZQB0AHIAbwBpAHQAXAAiACwAIABcACIARQAlAFQAXAAiACwAIABcACIAXAAiACwAIABcACIARQBhAHMAdABlAHIAbgAlACAAVABpAG0AZQBcACIALAAgAFwAIgBcACIAOwBcAG4AXAAiAEEAbQBlAHIAaQBjAGEALwBEAGUAdAByAG8AaQB0AFwAIgAsACAAMwA5ADYANQA1ACwAIAA2ADAALAAgADQAMAAyADIAMgAsACAAMAAsACAALQAxADgAMAAwADAALAAgADAALAAgADAALAAgADAALAAgADAALAAgADAALAAgAFwAIgBVAFMAXAAiACwAIABcACIARQAlAFQAXAAiACwAIABcACIAXAAiACwAIABcACIARQBhAHMAdABlAHIAbgAlACAAVABpAG0AZQBcACIALAAgAFwAIgBcACIAOwBcAG4AXAAiAEEAbQBlAHIAaQBjAGEALwBEAGUAdAByAG8AaQB0AFwAIgAsACAANAAwADIAMgAyACwAIAAwACwAIAA0ADEANgA4ADMALAAgADAALAAgAC0AMQA4ADAAMAAwACwAIAAwACwAIAAwACwAIAAwACwAIAAwACwAIAAwACwAIABcACIAXAAiACwAIABcACIARQBTAFQAXAAiACwAIABcACIAXAAiACwAIABcACIARQBhAHMAdABlAHIAbgAgAFMAdABhAG4AZABhAHIAZAAgAFQAaQBtAGUAXAAiACwAIABcACIAXAAiADsAXABuAFwAIgBBAG0AZQByAGkAYwBhAC8ARABlAHQAcgBvAGkAdABcACIALAAgADQAMQA2ADgAMwAsACAAMAAsACAANAAyADQAMQAzACwAIAAwACwAIAAtADEAOAAwADAAMAAsACAAMAAsACAAMAAsACAAMAAsACAAMAAsACAAMAAsACAAXAAiAFUAUwBcACIALAAgAFwAIgBFACUAVABcACIALAAgAFwAIgBcACIALAAgAFwAIgBFAGEAcwB0AGUAcgBuACUAIABUAGkAbQBlAFwAIgAsACAAXAAiAFwAIgA7AFwAbgBcACIAQQBtAGUAcgBpAGMAYQAvAEQAZQB0AHIAbwBpAHQAXAAiACwAIAA0ADIANAAxADMALAAgADAALAAgADQAMgA1ADIAOQAsACAANwAyADAAMAAsACAALQAxADgAMAAwADAALAAgADAALAAgADAALAAgADAALAAgADAALAAgADAALAAgAFwAIgBcACIALAAgAFwAIgBFAFMAVABcACIALAAgAFwAIgBcACIALAAgAFwAIgBFAGEAcwB0AGUAcgBuACAAUwB0AGEAbgBkAGEAcgBkACAAVABpAG0AZQBcACIALAAgAFwAIgBcACIAOwBcAG4AXAAiAEEAbQBlAHIAaQBjAGEALwBEAGUAdAByAG8AaQB0AFwAIgAsACAANAAyADUAMgA5ACwAIAA3ADIAMAAwACwAIABcACIAXAAiACwAIABcACIAXAAiACwAIAAtADEAOAAwADAAMAAsACAAMAAsACAAMAAsACAAMAAsACAAXAAiAFwAIgAsACAAXAAiAFwAIgAsACAAXAAiAFUAUwBcACIALAAgAFwAIgBFACUAVABcACIALAAgAFwAIgBcACIALAAgAFwAIgBFAGEAcwB0AGUAcgBuACUAIABUAGkAbQBlAFwAIgAsACAAXAAiAFwAIgA7AFwAbgBcACIAQQBtAGUAcgBpAGMAYQAvAEUAZABtAG8AbgB0AG8AbgBcACIALAAgAFwAIgBcACIALAAgAFwAIgBcACIALAAgADEANwA0ADUANAAsACAAMAAsACAALQAyADcAMgAzADIALAAgADAALAAgAFwAIgBcACIALAAgAFwAIgBcACIALAAgADIAMAAzADIALAAgADAALAAgAFwAIgBcACIALAAgAFwAIgBMAE0AVABcACIALAAgAFwAIgBcACIALAAgAFwAIgBMAG8AYwBhAGwAIABNAGUAYQBuACAAVABpAG0AZQBcACIALAAgAFwAIgBcACIAOwBcAG4AXAAiAEEAbQBlAHIAaQBjAGEALwBFAGQAbQBvAG4AdABvAG4AXAAiACwAIAAxADcANAA1ADQALAAgADIAMAAzADIALAAgADQANgA3ADkANgAsACAAMAAsACAALQAyADUAMgAwADAALAAgADAALAAgADIAMAAzADIALAAgADAALAAgADAALAAgADAALAAgAFwAIgBFAGQAbQBcACIALAAgAFwAIgBNACUAVABcACIALAAgAFwAIgBcACIALAAgAFwAIgBNAG8AdQBuAHQAYQBpAG4AJQAgAFQAaQBtAGUAXAAiACwAIABcACIAXAAiADsAXABuAFwAIgBBAG0AZQByAGkAYwBhAC8ARQBkAG0AbwBuAHQAbwBuAFwAIgAsACAANAA2ADcAOQA2ACwAIAAwACwAIABcACIAXAAiACwAIABcACIAXAAiACwAIAAtADIANQAyADAAMAAsACAAMAAsACAAMAAsACAAMAAsACAAXAAiAFwAIgAsACAAXAAiAFwAIgAsACAAXAAiAEMAYQBuAGEAZABhAFwAIgAsACAAXAAiAE0AJQBUAFwAIgAsACAAXAAiAFwAIgAsACAAXAAiAE0AbwB1AG4AdABhAGkAbgAlACAAVABpAG0AZQBcACIALAAgAFwAIgBcACIAOwBcAG4AXAAiAEEAbQBlAHIAaQBjAGEALwBFAGkAcgB1AG4AZQBwAGUAXAAiACwAIABcACIAXAAiACwAIABcACIAXAAiACwAIAAyADAAMQAzADMALAAgADAALAAgAC0AMQA2ADcANgA4ACwAIAAwACwAIABcACIAXAAiACwAIABcACIAXAAiACwAIAAtADEAMgAzADIALAAgADAALAAgAFwAIgBcACIALAAgAFwAIgBMAE0AVABcACIALAAgAFwAIgBcACIALAAgAFwAIgBMAG8AYwBhAGwAIABNAGUAYQBuACAAVABpAG0AZQBcACIALAAgAFwAIgBcACIAOwBcAG4AXAAiAEEAbQBlAHIAaQBjAGEALwBFAGkAcgB1AG4AZQBwAGUAXAAiACwAIAAyADAAMQAzADIALAAgADgANQAxADYAOAAsACAANAA3ADQAMQA2ACwAIAAwACwAIAAtADEAOAAwADAAMAAsACAAMAAsACAALQAxADIAMwAyACwAIAAwACwAIAAwACwAIAAwACwAIABcACIAQgByAGEAegBpAGwAXAAiACwAIABcACIAEiIwADUAXAAiACwAIABcACIAEiIwADQAXAAiACwAIABcACIAVQBUAEMAEiIwADUAOgAwADAAXAAiACwAIABcACIAVQBUAEMAEiIwADQAOgAwADAAXAAiADsAXABuAFwAIgBBAG0AZQByAGkAYwBhAC8ARQBpAHIAdQBuAGUAcABlAFwAIgAsACAANAA3ADQAMQA2ACwAIAAwACwAIAA0ADkAMgA1ADgALAAgADAALAAgAC0AMQA4ADAAMAAwACwAIAAwACwAIAAwACwAIAAwACwAIAAwACwAIAAwACwAIABcACIAXAAiACwAIABcACIAEiIwADUAXAAiACwAIABcACIAXAAiACwAIABcACIAVQBUAEMAEiIwADUAOgAwADAAXAAiACwAIABcACIAXAAiADsAXABuAFwAIgBBAG0AZQByAGkAYwBhAC8ARQBpAHIAdQBuAGUAcABlAFwAIgAsACAANAA5ADIANQA4ACwAIAAwACwAIAA0ADkANgAxADcALAAgADAALAAgAC0AMQA4ADAAMAAwACwAIAAwACwAIAAwACwAIAAwACwAIAAwACwAIAAwACwAIABcACIAQgByAGEAegBpAGwAXAAiACwAIABcACIAEiIwADUAXAAiACwAIABcACIAEiIwADQAXAAiACwAIABcACIAVQBUAEMAEiIwADUAOgAwADAAXAAiACwAIABcACIAVQBUAEMAEiIwADQAOgAwADAAXAAiADsAXABuAFwAIgBBAG0AZQByAGkAYwBhAC8ARQBpAHIAdQBuAGUAcABlAFwAIgAsACAANAA5ADYAMQA3ACwAIAAwACwAIAA1ADQANgA0ADEALAAgADAALAAgAC0AMQA4ADAAMAAwACwAIAAwACwAIAAwACwAIAAwACwAIAAzADYAMAAwACwAIAAwACwAIABcACIAXAAiACwAIABcACIAEiIwADUAXAAiACwAIABcACIAXAAiACwAIABcACIAVQBUAEMAEiIwADUAOgAwADAAXAAiACwAIABcACIAXAAiADsAXABuAFwAIgBBAG0AZQByAGkAYwBhAC8ARQBpAHIAdQBuAGUAcABlAFwAIgAsACAANQA0ADYANAAxACwAIAAzADYAMAAwACwAIAA1ADYANgAwADYALAAgADAALAAgAC0AMQA0ADQAMAAwACwAIAAwACwAIAAzADYAMAAwACwAIAAwACwAIAAtADMANgAwADAALAAgADAALAAgAFwAIgBcACIALAAgAFwAIgASIjAANABcACIALAAgAFwAIgBcACIALAAgAFwAIgBVAFQAQwASIjAANAA6ADAAMABcACIALAAgAFwAIgBcACIAOwBcAG4AXAAiAEEAbQBlAHIAaQBjAGEALwBFAGkAcgB1AG4AZQBwAGUAXAAiACwAIAA1ADYANgAwADUALAAgADgAMgA4ADAAMAAsACAAXAAiAFwAIgAsACAAXAAiAFwAIgAsACAALQAxADgAMAAwADAALAAgADAALAAgAC0AMwA2ADAAMAAsACAAMAAsACAAXAAiAFwAIgAsACAAXAAiAFwAIgAsACAAXAAiAFwAIgAsACAAXAAiABIiMAA1AFwAIgAsACAAXAAiAFwAIgAsACAAXAAiAFUAVABDABIiMAA1ADoAMAAwAFwAIgAsACAAXAAiAFwAIgA7AFwAbgBcACIAQQBtAGUAcgBpAGMAYQAvAEUAbABfAFMAYQBsAHYAYQBkAG8AcgBcACIALAAgAFwAIgBcACIALAAgAFwAIgBcACIALAAgADIAMgA2ADkAMAAsACAAMAAsACAALQAyADEANAAwADgALAAgADAALAAgAFwAIgBcACIALAAgAFwAIgBcACIALAAgAC0AMQA5ADIALAAgADAALAAgAFwAIgBcACIALAAgAFwAIgBMAE0AVABcACIALAAgAFwAIgBcACIALAAgAFwAIgBMAG8AYwBhAGwAIABNAGUAYQBuACAAVABpAG0AZQBcACIALAAgAFwAIgBcACIAOwBcAG4AXAAiAEEAbQBlAHIAaQBjAGEALwBFAGwAXwBTAGEAbAB2AGEAZABvAHIAXAAiACwAIAAyADIANgA4ADkALAAgADgANgAyADAAOAAsACAAXAAiAFwAIgAsACAAXAAiAFwAIgAsACAALQAyADEANgAwADAALAAgADAALAAgAC0AMQA5ADIALAAgADAALAAgAFwAIgBcACIALAAgAFwAIgBcACIALAAgAFwAIgBTAGEAbAB2AFwAIgAsACAAXAAiAEMAJQBUAFwAIgAsACAAXAAiAFwAIgAsACAAXAAiAEMAZQBuAHQAcgBhAGwAJQAgAFQAaQBtAGUAXAAiACwAIABcACIAXAAiADsAXABuAFwAIgBBAG0AZQByAGkAYwBhAC8ARgBvAHIAdABfAE4AZQBsAHMAbwBuAFwAIgAsACAAXAAiAFwAIgAsACAAXAAiAFwAIgAsACAAOQAxADcANgAsACAAMAAsACAALQAyADkANAA0ADcALAAgADAALAAgAFwAIgBcACIALAAgAFwAIgBcACIALAAgADYANAA3ACwAIAAwACwAIABcACIAXAAiACwAIABcACIATABNAFQAXAAiACwAIABcACIAXAAiACwAIABcACIATABvAGMAYQBsACAATQBlAGEAbgAgAFQAaQBtAGUAXAAiACwAIABcACIAXAAiADsAXABuAFwAIgBBAG0AZQByAGkAYwBhAC8ARgBvAHIAdABfAE4AZQBsAHMAbwBuAFwAIgAsACAAOQAxADcANgAsACAANgA0ADcALAAgADMAMQA4ADIAMQAsACAAMAAsACAALQAyADgAOAAwADAALAAgADAALAAgADYANAA3ACwAIAAwACwAIAAwACwAIAAwACwAIABcACIAVgBhAG4AYwBcACIALAAgAFwAIgBQACUAVABcACIALAAgAFwAIgBcACIALAAgAFwAIgBQAGEAYwBpAGYAaQBjACUAIABUAGkAbQBlAFwAIgAsACAAXAAiAFwAIgA7AFwAbgBcACIAQQBtAGUAcgBpAGMAYQAvAEYAbwByAHQAXwBOAGUAbABzAG8AbgBcACIALAAgADMAMQA4ADIAMQAsACAAMAAsACAAMwAyADEAOAA2ACwAIAAwACwAIAAtADIAOAA4ADAAMAAsACAAMAAsACAAMAAsACAAMAAsACAAMAAsACAAMAAsACAAXAAiAFwAIgAsACAAXAAiAFAAUwBUAFwAIgAsACAAXAAiAFwAIgAsACAAXAAiAFAAYQBjAGkAZgBpAGMAIABTAHQAYQBuAGQAYQByAGQAIABUAGkAbQBlAFwAIgAsACAAXAAiAFwAIgA7AFwAbgBcACIAQQBtAGUAcgBpAGMAYQAvAEYAbwByAHQAXwBOAGUAbABzAG8AbgBcACIALAAgADMAMgAxADgANgAsACAAMAAsACAANAA2ADcAOQA2ACwAIAAwACwAIAAtADIAOAA4ADAAMAAsACAAMAAsACAAMAAsACAAMAAsACAAMAAsACAAMAAsACAAXAAiAFYAYQBuAGMAXAAiACwAIABcACIAUAAlAFQAXAAiACwAIABcACIAXAAiACwAIABcACIAUABhAGMAaQBmAGkAYwAlACAAVABpAG0AZQBcACIALAAgAFwAIgBcACIAOwBcAG4AXAAiAEEAbQBlAHIAaQBjAGEALwBGAG8AcgB0AF8ATgBlAGwAcwBvAG4AXAAiACwAIAA0ADYANwA5ADYALAAgADAALAAgADUANwAwADgAOQAsACAANwAyADAAMAAsACAALQAyADgAOAAwADAALAAgADAALAAgADAALAAgADAALAAgADMANgAwADAALAAgADAALAAgAFwAIgBDAGEAbgBhAGQAYQBcACIALAAgAFwAIgBQACUAVABcACIALAAgAFwAIgBcACIALAAgAFwAIgBQAGEAYwBpAGYAaQBjACUAIABUAGkAbQBlAFwAIgAsACAAXAAiAFwAIgA7AFwAbgBcACIAQQBtAGUAcgBpAGMAYQAvAEYAbwByAHQAXwBOAGUAbABzAG8AbgBcACIALAAgADUANwAwADgAOQAsACAAMQAwADgAMAAwACwAIABcACIAXAAiACwAIABcACIAXAAiACwAIAAtADIANQAyADAAMAAsACAAMAAsACAAMwA2ADAAMAAsACAAMAAsACAAXAAiAFwAIgAsACAAXAAiAFwAIgAsACAAXAAiAFwAIgAsACAAXAAiAE0AUwBUAFwAIgAsACAAXAAiAFwAIgAsACAAXAAiAE0AbwB1AG4AdABhAGkAbgAgAFMAdABhAG4AZABhAHIAZAAgAFQAaQBtAGUAXAAiACwAIABcACIAXAAiADsAXABuAFwAIgBBAG0AZQByAGkAYwBhAC8ARgBvAHIAdABhAGwAZQB6AGEAXAAiACwAIABcACIAXAAiACwAIABcACIAXAAiACwAIAAyADAAMQAzADMALAAgADAALAAgAC0AOQAyADQAMAAsACAAMAAsACAAXAAiAFwAIgAsACAAXAAiAFwAIgAsACAALQAxADUANgAwACwAIAAwACwAIABcACIAXAAiACwAIABcACIATABNAFQAXAAiACwAIABcACIAXAAiACwAIABcACIATABvAGMAYQBsACAATQBlAGEAbgAgAFQAaQBtAGUAXAAiACwAIABcACIAXAAiADsAXABuAFwAIgBBAG0AZQByAGkAYwBhAC8ARgBvAHIAdABhAGwAZQB6AGEAXAAiACwAIAAyADAAMQAzADIALAAgADgANAA4ADQAMAAsACAANAA4ADEANQAxACwAIAAwACwAIAAtADEAMAA4ADAAMAAsACAAMAAsACAALQAxADUANgAwACwAIAAwACwAIAAwACwAIAAwACwAIABcACIAQgByAGEAegBpAGwAXAAiACwAIABcACIAEiIwADMAXAAiACwAIABcACIAEiIwADIAXAAiACwAIABcACIAVQBUAEMAEiIwADMAOgAwADAAXAAiACwAIABcACIAVQBUAEMAEiIwADIAOgAwADAAXAAiADsAXABuAFwAIgBBAG0AZQByAGkAYwBhAC8ARgBvAHIAdABhAGwAZQB6AGEAXAAiACwAIAA0ADgAMQA1ADEALAAgADAALAAgADUAMQA0ADUAMQAsACAAMAAsACAALQAxADAAOAAwADAALAAgADAALAAgADAALAAgADAALAAgADAALAAgADAALAAgAFwAIgBcACIALAAgAFwAIgASIjAAMwBcACIALAAgAFwAIgBcACIALAAgAFwAIgBVAFQAQwASIjAAMwA6ADAAMABcACIALAAgAFwAIgBcACIAOwBcAG4AXAAiAEEAbQBlAHIAaQBjAGEALwBGAG8AcgB0AGEAbABlAHoAYQBcACIALAAgADUAMQA0ADUAMQAsACAAMAAsACAANQAxADgAMwA5ACwAIAAwACwAIAAtADEAMAA4ADAAMAAsACAAMAAsACAAMAAsACAAMAAsACAAMAAsACAAMAAsACAAXAAiAEIAcgBhAHoAaQBsAFwAIgAsACAAXAAiABIiMAAzAFwAIgAsACAAXAAiABIiMAAyAFwAIgAsACAAXAAiAFUAVABDABIiMAAzADoAMAAwAFwAIgAsACAAXAAiAFUAVABDABIiMAAyADoAMAAwAFwAIgA7AFwAbgBcACIAQQBtAGUAcgBpAGMAYQAvAEYAbwByAHQAYQBsAGUAegBhAFwAIgAsACAANQAxADgAMwA5ACwAIAAwACwAIAA1ADIAMQA2ADUALAAgADAALAAgAC0AMQAwADgAMAAwACwAIAAwACwAIAAwACwAIAAwACwAIAAwACwAIAAwACwAIABcACIAXAAiACwAIABcACIAEiIwADMAXAAiACwAIABcACIAXAAiACwAIABcACIAVQBUAEMAEiIwADMAOgAwADAAXAAiACwAIABcACIAXAAiADsAXABuAFwAIgBBAG0AZQByAGkAYwBhAC8ARgBvAHIAdABhAGwAZQB6AGEAXAAiACwAIAA1ADIAMQA2ADUALAAgADAALAAgADUAMgA1ADQAOAAsACAAMAAsACAALQAxADAAOAAwADAALAAgADAALAAgADAALAAgADAALAAgADAALAAgADAALAAgAFwAIgBCAHIAYQB6AGkAbABcACIALAAgAFwAIgASIjAAMwBcACIALAAgAFwAIgASIjAAMgBcACIALAAgAFwAIgBVAFQAQwASIjAAMwA6ADAAMABcACIALAAgAFwAIgBVAFQAQwASIjAAMgA6ADAAMABcACIAOwBcAG4AXAAiAEEAbQBlAHIAaQBjAGEALwBGAG8AcgB0AGEAbABlAHoAYQBcACIALAAgADUAMgA1ADQAOAAsACAAMAAsACAAXAAiAFwAIgAsACAAXAAiAFwAIgAsACAALQAxADAAOAAwADAALAAgADAALAAgADAALAAgADAALAAgAFwAIgBcACIALAAgAFwAIgBcACIALAAgAFwAIgBcACIALAAgAFwAIgASIjAAMwBcACIALAAgAFwAIgBcACIALAAgAFwAIgBVAFQAQwASIjAAMwA6ADAAMABcACIALAAgAFwAIgBcACIAOwBcAG4AXAAiAEEAbQBlAHIAaQBjAGEALwBHAGwAYQBjAGUAXwBCAGEAeQBcACIALAAgAFwAIgBcACIALAAgAFwAIgBcACIALAAgADEANQA5ADEANQAsACAAMAAsACAALQAxADQAMwA4ADgALAAgADAALAAgAFwAIgBcACIALAAgAFwAIgBcACIALAAgAC0AMQAyACwAIAAwACwAIABcACIAXAAiACwAIABcACIATABNAFQAXAAiACwAIABcACIAXAAiACwAIABcACIATABvAGMAYQBsACAATQBlAGEAbgAgAFQAaQBtAGUAXAAiACwAIABcACIAXAAiADsAXABuAFwAIgBBAG0AZQByAGkAYwBhAC8ARwBsAGEAYwBlAF8AQgBhAHkAXAAiACwAIAAxADUAOQAxADQALAAgADgANgAzADgAOAAsACAAMwA0ADMANwA4ACwAIAAwACwAIAAtADEANAA0ADAAMAAsACAAMAAsACAALQAxADIALAAgADAALAAgADAALAAgADAALAAgAFwAIgBDAGEAbgBhAGQAYQBcACIALAAgAFwAIgBBACUAVABcACIALAAgAFwAIgBcACIALAAgAFwAIgBBAHQAbABhAG4AdABpAGMAJQAgAFQAaQBtAGUAXAAiACwAIABcACIAXAAiADsAXABuAFwAIgBBAG0AZQByAGkAYwBhAC8ARwBsAGEAYwBlAF8AQgBhAHkAXAAiACwAIAAzADQAMwA3ADgALAAgADAALAAgADMANAA3ADQAMwAsACAAMAAsACAALQAxADQANAAwADAALAAgADAALAAgADAALAAgADAALAAgADAALAAgADAALAAgAFwAIgBIAGEAbABpAGYAYQB4AFwAIgAsACAAXAAiAEEAJQBUAFwAIgAsACAAXAAiAFwAIgAsACAAXAAiAEEAdABsAGEAbgB0AGkAYwAlACAAVABpAG0AZQBcACIALAAgAFwAIgBcACIAOwBcAG4AXAAiAEEAbQBlAHIAaQBjAGEALwBHAGwAYQBjAGUAXwBCAGEAeQBcACIALAAgADMANAA3ADQAMwAsACAAMAAsACAANAAxADMAMQA3ACwAIAAwACwAIAAtADEANAA0ADAAMAAsACAAMAAsACAAMAAsACAAMAAsACAAMAAsACAAMAAsACAAXAAiAFwAIgAsACAAXAAiAEEAUwBUAFwAIgAsACAAXAAiAFwAIgAsACAAXAAiAEEAdABsAGEAbgB0AGkAYwAgAFMAdABhAG4AZABhAHIAZAAgAFQAaQBtAGUAXAAiACwAIABcACIAXAAiADsAXABuAFwAIgBBAG0AZQByAGkAYwBhAC8ARwBsAGEAYwBlAF8AQgBhAHkAXAAiACwAIAA0ADEAMwAxADcALAAgADAALAAgADQAMgAwADQAOAAsACAAMAAsACAALQAxADQANAAwADAALAAgADAALAAgADAALAAgADAALAAgADAALAAgADAALAAgAFwAIgBIAGEAbABpAGYAYQB4AFwAIgAsACAAXAAiAEEAJQBUAFwAIgAsACAAXAAiAFwAIgAsACAAXAAiAEEAdABsAGEAbgB0AGkAYwAlACAAVABpAG0AZQBcACIALAAgAFwAIgBcACIAOwBcAG4AXAAiAEEAbQBlAHIAaQBjAGEALwBHAGwAYQBjAGUAXwBCAGEAeQBcACIALAAgADQAMgAwADQAOAAsACAAMAAsACAAXAAiAFwAIgAsACAAXAAiAFwAIgAsACAALQAxADQANAAwADAALAAgADAALAAgADAALAAgADAALAAgAFwAIgBcACIALAAgAFwAIgBcACIALAAgAFwAIgBDAGEAbgBhAGQAYQBcACIALAAgAFwAIgBBACUAVABcACIALAAgAFwAIgBcACIALAAgAFwAIgBBAHQAbABhAG4AdABpAGMAJQAgAFQAaQBtAGUAXAAiACwAIABcACIAXAAiADsAXABuAFwAIgBBAG0AZQByAGkAYwBhAC8ARwBvAG8AcwBlAF8AQgBhAHkAXAAiACwAIABcACIAXAAiACwAIABcACIAXAAiACwAIAA5ADEANwA2ACwAIAAwACwAIAAtADEANAA1ADAAMAAsACAAMAAsACAAXAAiAFwAIgAsACAAXAAiAFwAIgAsACAAMQA4ADQAOAAsACAAMAAsACAAXAAiAFwAIgAsACAAXAAiAEwATQBUAFwAIgAsACAAXAAiAFwAIgAsACAAXAAiAEwAbwBjAGEAbAAgAE0AZQBhAG4AIABUAGkAbQBlAFwAIgAsACAAXAAiAFwAIgA7AFwAbgBcACIAQQBtAGUAcgBpAGMAYQAvAEcAbwBvAHMAZQBfAEIAYQB5AFwAIgAsACAAOQAxADcANgAsACAAMQA4ADQAOAAsACAAMgAxADUAOQA0ACwAIAAwACwAIAAtADEAMgA2ADUAMgAsACAAMAAsACAAMQA4ADQAOAAsACAAMAAsACAAMAAsACAAMAAsACAAXAAiAFwAIgAsACAAXAAiAE4AUwBUAFwAIgAsACAAXAAiAFwAIgAsACAAXAAiAE4AZQB3AGYAbwB1AG4AZABsAGEAbgBkACAAUwB0AGEAbgBkAGEAcgBkACAAVABpAG0AZQBcACIALAAgAFwAIgBcACIAOwBcAG4AXAAiAEEAbQBlAHIAaQBjAGEALwBHAG8AbwBzAGUAXwBCAGEAeQBcACIALAAgADIAMQA1ADkANAAsACAAMAAsACAAMgAxADkANQA5ACwAIAAwACwAIAAtADEAMgA2ADUAMgAsACAAMAAsACAAMAAsACAAMAAsACAAMAAsACAAMAAsACAAXAAiAEMAYQBuAGEAZABhAFwAIgAsACAAXAAiAE4AJQBUAFwAIgAsACAAXAAiAFwAIgAsACAAXAAiAE4AZQB3AGYAbwB1AG4AZABsAGEAbgBkACUAIABUAGkAbQBlAFwAIgAsACAAXAAiAFwAIgA7AFwAbgBcACIAQQBtAGUAcgBpAGMAYQAvAEcAbwBvAHMAZQBfAEIAYQB5AFwAIgAsACAAMgAxADkANQA5ACwAIAAwACwAIAAyADcAOAA5ADEALAAgADAALAAgAC0AMQAyADYANQAyACwAIAAwACwAIAAwACwAIAAwACwAIAA1ADIALAAgADAALAAgAFwAIgBcACIALAAgAFwAIgBOAFMAVABcACIALAAgAFwAIgBcACIALAAgAFwAIgBOAGUAdwBmAG8AdQBuAGQAbABhAG4AZAAgAFMAdABhAG4AZABhAHIAZAAgAFQAaQBtAGUAXAAiACwAIABcACIAXAAiADsAXABuAFwAIgBBAG0AZQByAGkAYwBhAC8ARwBvAG8AcwBlAF8AQgBhAHkAXAAiACwAIAAyADcAOAA5ADEALAAgADUAMgAsACAAMgA4ADEANgA4ACwAIAAwACwAIAAtADEAMgA2ADAAMAAsACAAMAAsACAANQAyACwAIAAwACwAIAAwACwAIAAwACwAIABcACIAXAAiACwAIABcACIATgBTAFQAXAAiACwAIABcACIAXAAiACwAIABcACIATgBlAHcAZgBvAHUAbgBkAGwAYQBuAGQAIABTAHQAYQBuAGQAYQByAGQAIABUAGkAbQBlAFwAIgAsACAAXAAiAFwAIgA7AFwAbgBcACIAQQBtAGUAcgBpAGMAYQAvAEcAbwBvAHMAZQBfAEIAYQB5AFwAIgAsACAAMgA4ADEANgA4ACwAIAAwACwAIAAzADAANAA5ADAALAAgADAALAAgAC0AMQAyADYAMAAwACwAIAAwACwAIAAwACwAIAAwACwAIAAwACwAIAAwACwAIABcACIAUwB0AEoAbwBoAG4AcwBcACIALAAgAFwAIgBOACUAVABcACIALAAgAFwAIgBcACIALAAgAFwAIgBOAGUAdwBmAG8AdQBuAGQAbABhAG4AZAAlACAAVABpAG0AZQBcACIALAAgAFwAIgBcACIAOwBcAG4AXAAiAEEAbQBlAHIAaQBjAGEALwBHAG8AbwBzAGUAXwBCAGEAeQBcACIALAAgADMAMAA0ADkAMAAsACAAMAAsACAAMwAxADgAMgAxACwAIAAwACwAIAAtADEAMgA2ADAAMAAsACAAMAAsACAAMAAsACAAMAAsACAAMAAsACAAMAAsACAAXAAiAEMAYQBuAGEAZABhAFwAIgAsACAAXAAiAE4AJQBUAFwAIgAsACAAXAAiAFwAIgAsACAAXAAiAE4AZQB3AGYAbwB1AG4AZABsAGEAbgBkACUAIABUAGkAbQBlAFwAIgAsACAAXAAiAFwAIgA7AFwAbgBcACIAQQBtAGUAcgBpAGMAYQAvAEcAbwBvAHMAZQBfAEIAYQB5AFwAIgAsACAAMwAxADgAMgAxACwAIAAwACwAIAAzADkAMQA5ADkALAAgADcAMgAwADAALAAgAC0AMQAyADYAMAAwACwAIAAwACwAIAAwACwAIAAwACwAIAAtADEAOAAwADAALAAgADAALAAgAFwAIgBTAHQASgBvAGgAbgBzAFwAIgAsACAAXAAiAE4AJQBUAFwAIgAsACAAXAAiAFwAIgAsACAAXAAiAE4AZQB3AGYAbwB1AG4AZABsAGEAbgBkACUAIABUAGkAbQBlAFwAIgAsACAAXAAiAFwAIgA7AFwAbgBcACIAQQBtAGUAcgBpAGMAYQAvAEcAbwBvAHMAZQBfAEIAYQB5AFwAIgAsACAAMwA5ADEAOQA5ACwAIAA1ADQAMAAwACwAIAA1ADUAOAA2ADYALAAgADAALAAgAC0AMQA0ADQAMAAwACwAIAAwACwAIAAtADEAOAAwADAALAAgADAALAAgADAALAAgADAALAAgAFwAIgBTAHQASgBvAGgAbgBzAFwAIgAsACAAXAAiAEEAJQBUAFwAIgAsACAAXAAiAFwAIgAsACAAXAAiAEEAdABsAGEAbgB0AGkAYwAlACAAVABpAG0AZQBcACIALAAgAFwAIgBcACIAOwBcAG4AXAAiAEEAbQBlAHIAaQBjAGEALwBHAG8AbwBzAGUAXwBCAGEAeQBcACIALAAgADUANQA4ADYANgAsACAAMAAsACAAXAAiAFwAIgAsACAAXAAiAFwAIgAsACAALQAxADQANAAwADAALAAgADAALAAgADAALAAgADAALAAgAFwAIgBcACIALAAgAFwAIgBcACIALAAgAFwAIgBDAGEAbgBhAGQAYQBcACIALAAgAFwAIgBBACUAVABcACIALAAgAFwAIgBcACIALAAgAFwAIgBBAHQAbABhAG4AdABpAGMAJQAgAFQAaQBtAGUAXAAiACwAIABcACIAXAAiAFwAbgB9ADsAXABuAFwAbgBfAFQASQBNAEUAWgBPAE4ARQBfAEEATQBFAFIASQBDAEEAXwAwADYAIAA9ACAAewBcAG4AXAAiAEEAbQBlAHIAaQBjAGEALwBHAHIAYQBuAGQAXwBUAHUAcgBrAFwAIgAsACAAXAAiAFwAIgAsACAAXAAiAFwAIgAsACAAMQAxADMANgA4ACwAIAAwACwAIAAtADEANwAwADcAMgAsACAAMAAsACAAXAAiAFwAIgAsACAAXAAiAFwAIgAsACAALQAxADMANQA4ACwAIAAwACwAIABcACIAXAAiACwAIABcACIATABNAFQAXAAiACwAIABcACIAXAAiACwAIABcACIATABvAGMAYQBsACAATQBlAGEAbgAgAFQAaQBtAGUAXAAiACwAIABcACIAXAAiADsAXABuAFwAIgBBAG0AZQByAGkAYwBhAC8ARwByAGEAbgBkAF8AVAB1AHIAawBcACIALAAgADEAMQAzADYANwAsACAAOAA1ADAANAAyACwAIAAxADkANAAzADMALAAgADAALAAgAC0AMQA4ADQAMwAwACwAIAAwACwAIAAtADEAMwA1ADgALAAgADAALAAgADQAMwAwACwAIAAwACwAIABcACIAXAAiACwAIABcACIASwBNAFQAXAAiACwAIABcACIAXAAiACwAIABcACIASwBpAG4AZwBzAHQAbwBuACAATQBlAGEAbgAgAFQAaQBtAGUAXAAiACwAIABcACIAXAAiADsAXABuAFwAIgBBAG0AZQByAGkAYwBhAC8ARwByAGEAbgBkAF8AVAB1AHIAawBcACIALAAgADEAOQA0ADMAMwAsACAANAAzADAALAAgADQAMwA4ADcANAAsACAAMAAsACAALQAxADgAMAAwADAALAAgADAALAAgADQAMwAwACwAIAAwACwAIAAwACwAIAAwACwAIABcACIAXAAiACwAIABcACIARQBTAFQAXAAiACwAIABcACIAXAAiACwAIABcACIARQBhAHMAdABlAHIAbgAgAFMAdABhAG4AZABhAHIAZAAgAFQAaQBtAGUAXAAiACwAIABcACIAXAAiADsAXABuAFwAIgBBAG0AZQByAGkAYwBhAC8ARwByAGEAbgBkAF8AVAB1AHIAawBcACIALAAgADQAMwA4ADcANAAsACAAMAAsACAANQA3ADAAOAA5ACwAIAA3ADIAMAAwACwAIAAtADEAOAAwADAAMAAsACAAMAAsACAAMAAsACAAMAAsACAAMwA2ADAAMAAsACAAMAAsACAAXAAiAFUAUwBcACIALAAgAFwAIgBFACUAVABcACIALAAgAFwAIgBcACIALAAgAFwAIgBFAGEAcwB0AGUAcgBuACUAIABUAGkAbQBlAFwAIgAsACAAXAAiAFwAIgA7AFwAbgBcACIAQQBtAGUAcgBpAGMAYQAvAEcAcgBhAG4AZABfAFQAdQByAGsAXAAiACwAIAA1ADcAMAA4ADkALAAgADEAMAA4ADAAMAAsACAANQA4ADEAOAA4ACwAIAAxADAAOAAwADAALAAgAC0AMQA0ADQAMAAwACwAIAAwACwAIAAzADYAMAAwACwAIAAwACwAIAAtADMANgAwADAALAAgADAALAAgAFwAIgBcACIALAAgAFwAIgBBAFMAVABcACIALAAgAFwAIgBcACIALAAgAFwAIgBBAHQAbABhAG4AdABpAGMAIABTAHQAYQBuAGQAYQByAGQAIABUAGkAbQBlAFwAIgAsACAAXAAiAFwAIgA7AFwAbgBcACIAQQBtAGUAcgBpAGMAYQAvAEcAcgBhAG4AZABfAFQAdQByAGsAXAAiACwAIAA1ADgAMQA4ADgALAAgADcAMgAwADAALAAgAFwAIgBcACIALAAgAFwAIgBcACIALAAgAC0AMQA4ADAAMAAwACwAIAAwACwAIAAtADMANgAwADAALAAgADAALAAgAFwAIgBcACIALAAgAFwAIgBcACIALAAgAFwAIgBVAFMAXAAiACwAIABcACIARQAlAFQAXAAiACwAIABcACIAXAAiACwAIABcACIARQBhAHMAdABlAHIAbgAlACAAVABpAG0AZQBcACIALAAgAFwAIgBcACIAOwBcAG4AXAAiAEEAbQBlAHIAaQBjAGEALwBHAHUAYQB0AGUAbQBhAGwAYQBcACIALAAgAFwAIgBcACIALAAgAFwAIgBcACIALAAgADIAMQA4ADcAMQAsACAAMAAsACAALQAyADEANwAyADQALAAgADAALAAgAFwAIgBcACIALAAgAFwAIgBcACIALAAgADEAMgA0ACwAIAAwACwAIABcACIAXAAiACwAIABcACIATABNAFQAXAAiACwAIABcACIAXAAiACwAIABcACIATABvAGMAYQBsACAATQBlAGEAbgAgAFQAaQBtAGUAXAAiACwAIABcACIAXAAiADsAXABuAFwAIgBBAG0AZQByAGkAYwBhAC8ARwB1AGEAdABlAG0AYQBsAGEAXAAiACwAIAAyADEAOAA3ADEALAAgADEAMgA0ACwAIABcACIAXAAiACwAIABcACIAXAAiACwAIAAtADIAMQA2ADAAMAAsACAAMAAsACAAMQAyADQALAAgADAALAAgAFwAIgBcACIALAAgAFwAIgBcACIALAAgAFwAIgBHAHUAYQB0AFwAIgAsACAAXAAiAEMAJQBUAFwAIgAsACAAXAAiAFwAIgAsACAAXAAiAEMAZQBuAHQAcgBhAGwAJQAgAFQAaQBtAGUAXAAiACwAIABcACIAXAAiADsAXABuAFwAIgBBAG0AZQByAGkAYwBhAC8ARwB1AGEAeQBhAHEAdQBpAGwAXAAiACwAIABcACIAXAAiACwAIABcACIAXAAiACwAIAAxADEAMwA2ADgALAAgADAALAAgAC0AMQA5ADEANgAwACwAIAAwACwAIABcACIAXAAiACwAIABcACIAXAAiACwAIAAzADIAMAAsACAAMAAsACAAXAAiAFwAIgAsACAAXAAiAEwATQBUAFwAIgAsACAAXAAiAFwAIgAsACAAXAAiAEwAbwBjAGEAbAAgAE0AZQBhAG4AIABUAGkAbQBlAFwAIgAsACAAXAAiAFwAIgA7AFwAbgBcACIAQQBtAGUAcgBpAGMAYQAvAEcAdQBhAHkAYQBxAHUAaQBsAFwAIgAsACAAMQAxADMANgA4ACwAIAAzADIAMAAsACAAMgA2ADMANAAyACwAIAAwACwAIAAtADEAOAA4ADQAMAAsACAAMAAsACAAMwAyADAALAAgADAALAAgADgANAAwACwAIAAwACwAIABcACIAXAAiACwAIABcACIAUQBNAFQAXAAiACwAIABcACIAXAAiACwAIABcACIAUQB1AGkAdABvACAATQBlAGEAbgAgAFQAaQBtAGUAXAAiACwAIABcACIAXAAiADsAXABuAFwAIgBBAG0AZQByAGkAYwBhAC8ARwB1AGEAeQBhAHEAdQBpAGwAXAAiACwAIAAyADYAMwA0ADIALAAgADgANAAwACwAIABcACIAXAAiACwAIABcACIAXAAiACwAIAAtADEAOAAwADAAMAAsACAAMAAsACAAOAA0ADAALAAgADAALAAgAFwAIgBcACIALAAgAFwAIgBcACIALAAgAFwAIgBFAGMAdQBhAGQAbwByAFwAIgAsACAAXAAiABIiMAA1AFwAIgAsACAAXAAiABIiMAA0AFwAIgAsACAAXAAiAFUAVABDABIiMAA1ADoAMAAwAFwAIgAsACAAXAAiAFUAVABDABIiMAA0ADoAMAAwAFwAIgA7AFwAbgBcACIAQQBtAGUAcgBpAGMAYQAvAEcAdQB5AGEAbgBhAFwAIgAsACAAXAAiAFwAIgAsACAAXAAiAFwAIgAsACAAMQA5ADIANAA5ACwAIAAwACwAIAAtADEAMwA5ADUAOQAsACAAMAAsACAAXAAiAFwAIgAsACAAXAAiAFwAIgAsACAALQA0ADQAMQAsACAAMAAsACAAXAAiAFwAIgAsACAAXAAiAEwATQBUAFwAIgAsACAAXAAiAFwAIgAsACAAXAAiAEwAbwBjAGEAbAAgAE0AZQBhAG4AIABUAGkAbQBlAFwAIgAsACAAXAAiAFwAIgA7AFwAbgBcACIAQQBtAGUAcgBpAGMAYQAvAEcAdQB5AGEAbgBhAFwAIgAsACAAMQA5ADIANAA4ACwAIAA4ADUAOQA1ADkALAAgADIAMAA1ADUANwAsACAAMAAsACAALQAxADQANAAwADAALAAgADAALAAgAC0ANAA0ADEALAAgADAALAAgADkAMAAwACwAIAAwACwAIABcACIAXAAiACwAIABcACIAEiIwADQAXAAiACwAIABcACIAXAAiACwAIABcACIAVQBUAEMAEiIwADQAOgAwADAAXAAiACwAIABcACIAXAAiADsAXABuAFwAIgBBAG0AZQByAGkAYwBhAC8ARwB1AHkAYQBuAGEAXAAiACwAIAAyADAANQA1ADcALAAgADkAMAAwACwAIAA0ADIANgAyADUALAAgADAALAAgAC0AMQAzADUAMAAwACwAIAAwACwAIAA5ADAAMAAsACAAMAAsACAAMgA3ADAAMAAsACAAMAAsACAAXAAiAFwAIgAsACAAXAAiABIiMAAzADQANQBcACIALAAgAFwAIgBcACIALAAgAFwAIgBVAFQAQwASIjAAMwA6ADQANQBcACIALAAgAFwAIgBcACIAOwBcAG4AXAAiAEEAbQBlAHIAaQBjAGEALwBHAHUAeQBhAG4AYQBcACIALAAgADQAMgA2ADIANQAsACAAMgA3ADAAMAAsACAANAA4ADcAMQAwACwAIAAzADYAMAAwACwAIAAtADEAMAA4ADAAMAAsACAAMAAsACAAMgA3ADAAMAAsACAAMAAsACAALQAzADYAMAAwACwAIAAwACwAIABcACIAXAAiACwAIABcACIAEiIwADMAXAAiACwAIABcACIAXAAiACwAIABcACIAVQBUAEMAEiIwADMAOgAwADAAXAAiACwAIABcACIAXAAiADsAXABuAFwAIgBBAG0AZQByAGkAYwBhAC8ARwB1AHkAYQBuAGEAXAAiACwAIAA0ADgANwAxADAALAAgADAALAAgAFwAIgBcACIALAAgAFwAIgBcACIALAAgAC0AMQA0ADQAMAAwACwAIAAwACwAIAAtADMANgAwADAALAAgADAALAAgAFwAIgBcACIALAAgAFwAIgBcACIALAAgAFwAIgBcACIALAAgAFwAIgASIjAANABcACIALAAgAFwAIgBcACIALAAgAFwAIgBVAFQAQwASIjAANAA6ADAAMABcACIALAAgAFwAIgBcACIAOwBcAG4AXAAiAEEAbQBlAHIAaQBjAGEALwBIAGEAbABpAGYAYQB4AFwAIgAsACAAXAAiAFwAIgAsACAAXAAiAFwAIgAsACAAMQA1ADkAMQA1ACwAIAAwACwAIAAtADEANQAyADYANAAsACAAMAAsACAAXAAiAFwAIgAsACAAXAAiAFwAIgAsACAAOAA2ADQALAAgADAALAAgAFwAIgBcACIALAAgAFwAIgBMAE0AVABcACIALAAgAFwAIgBcACIALAAgAFwAIgBMAG8AYwBhAGwAIABNAGUAYQBuACAAVABpAG0AZQBcACIALAAgAFwAIgBcACIAOwBcAG4AXAAiAEEAbQBlAHIAaQBjAGEALwBIAGEAbABpAGYAYQB4AFwAIgAsACAAMQA1ADkAMQA1ACwAIAA4ADYANAAsACAAMgAxADUAOQA0ACwAIAAwACwAIAAtADEANAA0ADAAMAAsACAAMAAsACAAOAA2ADQALAAgADAALAAgADAALAAgADAALAAgAFwAIgBIAGEAbABpAGYAYQB4AFwAIgAsACAAXAAiAEEAJQBUAFwAIgAsACAAXAAiAFwAIgAsACAAXAAiAEEAdABsAGEAbgB0AGkAYwAlACAAVABpAG0AZQBcACIALAAgAFwAIgBcACIAOwBcAG4AXAAiAEEAbQBlAHIAaQBjAGEALwBIAGEAbABpAGYAYQB4AFwAIgAsACAAMgAxADUAOQA0ACwAIAAwACwAIAAyADEAOQA1ADkALAAgADAALAAgAC0AMQA0ADQAMAAwACwAIAAwACwAIAAwACwAIAAwACwAIAAwACwAIAAwACwAIABcACIAQwBhAG4AYQBkAGEAXAAiACwAIABcACIAQQAlAFQAXAAiACwAIABcACIAXAAiACwAIABcACIAQQB0AGwAYQBuAHQAaQBjACUAIABUAGkAbQBlAFwAIgAsACAAXAAiAFwAIgA7AFwAbgBcACIAQQBtAGUAcgBpAGMAYQAvAEgAYQBsAGkAZgBhAHgAXAAiACwAIAAyADEAOQA1ADkALAAgADAALAAgADMAMAAzADkAOQAsACAANwAyADAAMAAsACAALQAxADQANAAwADAALAAgADAALAAgADAALAAgADAALAAgADAALAAgADAALAAgAFwAIgBIAGEAbABpAGYAYQB4AFwAIgAsACAAXAAiAEEAJQBUAFwAIgAsACAAXAAiAFwAIgAsACAAXAAiAEEAdABsAGEAbgB0AGkAYwAlACAAVABpAG0AZQBcACIALAAgAFwAIgBcACIAOwBcAG4AXAAiAEEAbQBlAHIAaQBjAGEALwBIAGEAbABpAGYAYQB4AFwAIgAsACAAMwAwADMAOQA5ACwAIAA3ADIAMAAwACwAIAAzADEAOAAyADEALAAgADAALAAgAC0AMQA0ADQAMAAwACwAIAAwACwAIAAwACwAIAAwACwAIAAwACwAIAAwACwAIABcACIAQwBhAG4AYQBkAGEAXAAiACwAIABcACIAQQAlAFQAXAAiACwAIABcACIAXAAiACwAIABcACIAQQB0AGwAYQBuAHQAaQBjACUAIABUAGkAbQBlAFwAIgAsACAAXAAiAFwAIgA7AFwAbgBcACIAQQBtAGUAcgBpAGMAYQAvAEgAYQBsAGkAZgBhAHgAXAAiACwAIAAzADEAOAAyADEALAAgADAALAAgADQAMgAwADQAOAAsACAAMAAsACAALQAxADQANAAwADAALAAgADAALAAgADAALAAgADAALAAgADAALAAgADAALAAgAFwAIgBIAGEAbABpAGYAYQB4AFwAIgAsACAAXAAiAEEAJQBUAFwAIgAsACAAXAAiAFwAIgAsACAAXAAiAEEAdABsAGEAbgB0AGkAYwAlACAAVABpAG0AZQBcACIALAAgAFwAIgBcACIAOwBcAG4AXAAiAEEAbQBlAHIAaQBjAGEALwBIAGEAbABpAGYAYQB4AFwAIgAsACAANAAyADAANAA4ACwAIAAwACwAIABcACIAXAAiACwAIABcACIAXAAiACwAIAAtADEANAA0ADAAMAAsACAAMAAsACAAMAAsACAAMAAsACAAXAAiAFwAIgAsACAAXAAiAFwAIgAsACAAXAAiAEMAYQBuAGEAZABhAFwAIgAsACAAXAAiAEEAJQBUAFwAIgAsACAAXAAiAFwAIgAsACAAXAAiAEEAdABsAGEAbgB0AGkAYwAlACAAVABpAG0AZQBcACIALAAgAFwAIgBcACIAOwBcAG4AXAAiAEEAbQBlAHIAaQBjAGEALwBIAGEAdgBhAG4AYQBcACIALAAgAFwAIgBcACIALAAgAFwAIgBcACIALAAgADEAMQAzADYAOAAsACAAMAAsACAALQAxADkANwA2ADgALAAgADAALAAgAFwAIgBcACIALAAgAFwAIgBcACIALAAgAC0AOAAsACAAMAAsACAAXAAiAFwAIgAsACAAXAAiAEwATQBUAFwAIgAsACAAXAAiAFwAIgAsACAAXAAiAEwAbwBjAGEAbAAgAE0AZQBhAG4AIABUAGkAbQBlAFwAIgAsACAAXAAiAFwAIgA7AFwAbgBcACIAQQBtAGUAcgBpAGMAYQAvAEgAYQB2AGEAbgBhAFwAIgAsACAAMQAxADMANgA3ACwAIAA4ADYAMwA5ADIALAAgADIANAAzADUAMAAsACAANAAzADIAMAAwACwAIAAtADEAOQA3ADcANgAsACAAMAAsACAALQA4ACwAIAAwACwAIAAxADcANwA2ACwAIAAwACwAIABcACIAXAAiACwAIABcACIASABNAFQAXAAiACwAIABcACIAXAAiACwAIABcACIASABhAHYAYQBuAGEAIABNAGUAYQBuACAAVABpAG0AZQBcACIALAAgAFwAIgBcACIAOwBcAG4AXAAiAEEAbQBlAHIAaQBjAGEALwBIAGEAdgBhAG4AYQBcACIALAAgADIANAAzADUAMAAsACAANAA0ADkANwA2ACwAIABcACIAXAAiACwAIABcACIAXAAiACwAIAAtADEAOAAwADAAMAAsACAAMAAsACAAMQA3ADcANgAsACAAMAAsACAAXAAiAFwAIgAsACAAXAAiAFwAIgAsACAAXAAiAEMAdQBiAGEAXAAiACwAIABcACIARQAlAFQAXAAiACwAIABcACIAXAAiACwAIABcACIARQBhAHMAdABlAHIAbgAlACAAVABpAG0AZQBcACIALAAgAFwAIgBcACIAOwBcAG4AXAAiAEEAbQBlAHIAaQBjAGEALwBIAGUAcgBtAG8AcwBpAGwAbABvAFwAIgAsACAAXAAiAFwAIgAsACAAXAAiAFwAIgAsACAAMgAzADAANQA0ACwAIAA4ADQAOQA2ADgALAAgAC0AMgA2ADYAMwAyACwAIAAwACwAIABcACIAXAAiACwAIABcACIAXAAiACwAIAAxADQAMwAyACwAIAAwACwAIABcACIAXAAiACwAIABcACIATABNAFQAXAAiACwAIABcACIAXAAiACwAIABcACIATABvAGMAYQBsACAATQBlAGEAbgAgAFQAaQBtAGUAXAAiACwAIABcACIAXAAiADsAXABuAFwAIgBBAG0AZQByAGkAYwBhAC8ASABlAHIAbQBvAHMAaQBsAGwAbwBcACIALAAgADIAMwAwADUANQAsACAAMAAsACAAMgA1ADAANAAxACwAIAA4ADIAOAAwADAALAAgAC0AMgA1ADIAMAAwACwAIAAwACwAIAAxADQAMwAyACwAIAAwACwAIAAzADYAMAAwACwAIAAwACwAIABcACIAXAAiACwAIABcACIATQBTAFQAXAAiACwAIABcACIAXAAiACwAIABcACIATQBvAHUAbgB0AGEAaQBuACAAUwB0AGEAbgBkAGEAcgBkACAAVABpAG0AZQBcACIALAAgAFwAIgBcACIAOwBcAG4AXAAiAEEAbQBlAHIAaQBjAGEALwBIAGUAcgBtAG8AcwBpAGwAbABvAFwAIgAsACAAMgA1ADAANAAyACwAIAAwACwAIAAyADYAMgA5ADUALAAgADAALAAgAC0AMgAxADYAMAAwACwAIAAwACwAIAAzADYAMAAwACwAIAAwACwAIAAtADMANgAwADAALAAgADAALAAgAFwAIgBcACIALAAgAFwAIgBDAFMAVABcACIALAAgAFwAIgBcACIALAAgAFwAIgBDAGUAbgB0AHIAYQBsACAAUwB0AGEAbgBkAGEAcgBkACAAVABpAG0AZQBcACIALAAgAFwAIgBcACIAOwBcAG4AXAAiAEEAbQBlAHIAaQBjAGEALwBIAGUAcgBtAG8AcwBpAGwAbABvAFwAIgAsACAAMgA2ADIAOQA0ACwAIAA4ADIAOAAwADAALAAgADIANgA3ADkAOAAsACAAMAAsACAALQAyADUAMgAwADAALAAgADAALAAgAC0AMwA2ADAAMAAsACAAMAAsACAAMwA2ADAAMAAsACAAMAAsACAAXAAiAE0AZQB4AGkAYwBvAFwAIgAsACAAXAAiAE0AJQBUAFwAIgAsACAAXAAiAFwAIgAsACAAXAAiAE0AbwB1AG4AdABhAGkAbgAlACAAVABpAG0AZQBcACIALAAgAFwAIgBcACIAOwBcAG4AXAAiAEEAbQBlAHIAaQBjAGEALwBIAGUAcgBtAG8AcwBpAGwAbABvAFwAIgAsACAAMgA2ADcAOQA4ACwAIAAzADYAMAAwACwAIAAzADAANAA3ADMALAAgADAALAAgAC0AMgAxADYAMAAwACwAIAAwACwAIAAzADYAMAAwACwAIAAwACwAIAAtADMANgAwADAALAAgADAALAAgAFwAIgBcACIALAAgAFwAIgBDAFMAVABcACIALAAgAFwAIgBcACIALAAgAFwAIgBDAGUAbgB0AHIAYQBsACAAUwB0AGEAbgBkAGEAcgBkACAAVABpAG0AZQBcACIALAAgAFwAIgBcACIAOwBcAG4AXAAiAEEAbQBlAHIAaQBjAGEALwBIAGUAcgBtAG8AcwBpAGwAbABvAFwAIgAsACAAMwAwADQANwAyACwAIAA4ADIAOAAwADAALAAgADMAMgA5ADMAMAAsACAAMAAsACAALQAyADUAMgAwADAALAAgADAALAAgAC0AMwA2ADAAMAAsACAAMAAsACAALQAzADYAMAAwACwAIAAwACwAIABcACIAXAAiACwAIABcACIATQBTAFQAXAAiACwAIABcACIAXAAiACwAIABcACIATQBvAHUAbgB0AGEAaQBuACAAUwB0AGEAbgBkAGEAcgBkACAAVABpAG0AZQBcACIALAAgAFwAIgBcACIAOwBcAG4AXAAiAEEAbQBlAHIAaQBjAGEALwBIAGUAcgBtAG8AcwBpAGwAbABvAFwAIgAsACAAMwAyADkAMgA5ACwAIAA4ADIAOAAwADAALAAgADQAMAA1ADgANwAsACAAMAAsACAALQAyADgAOAAwADAALAAgADAALAAgAC0AMwA2ADAAMAAsACAAMAAsACAAMwA2ADAAMAAsACAAMAAsACAAXAAiAFwAIgAsACAAXAAiAFAAUwBUAFwAIgAsACAAXAAiAFwAIgAsACAAXAAiAFAAYQBjAGkAZgBpAGMAIABTAHQAYQBuAGQAYQByAGQAIABUAGkAbQBlAFwAIgAsACAAXAAiAFwAIgA7AFwAbgBcACIAQQBtAGUAcgBpAGMAYQAvAEgAZQByAG0AbwBzAGkAbABsAG8AXAAiACwAIAA0ADAANQA4ADcALAAgADMANgAwADAALAAgADUAMQAxADcAOQAsACAAMAAsACAALQAyADUAMgAwADAALAAgADAALAAgADMANgAwADAALAAgADAALAAgADAALAAgADAALAAgAFwAIgBNAGUAeABpAGMAbwBcACIALAAgAFwAIgBNACUAVABcACIALAAgAFwAIgBcACIALAAgAFwAIgBNAG8AdQBuAHQAYQBpAG4AJQAgAFQAaQBtAGUAXAAiACwAIABcACIAXAAiADsAXABuAFwAIgBBAG0AZQByAGkAYwBhAC8ASABlAHIAbQBvAHMAaQBsAGwAbwBcACIALAAgADUAMQAxADcAOQAsACAAMAAsACAAXAAiAFwAIgAsACAAXAAiAFwAIgAsACAALQAyADUAMgAwADAALAAgADAALAAgADAALAAgADAALAAgAFwAIgBcACIALAAgAFwAIgBcACIALAAgAFwAIgBcACIALAAgAFwAIgBNAFMAVABcACIALAAgAFwAIgBcACIALAAgAFwAIgBNAG8AdQBuAHQAYQBpAG4AIABTAHQAYQBuAGQAYQByAGQAIABUAGkAbQBlAFwAIgAsACAAXAAiAFwAIgA7AFwAbgBcACIAQQBtAGUAcgBpAGMAYQAvAEkAbgBkAGkAYQBuAGEALwBJAG4AZABpAGEAbgBhAHAAbwBsAGkAcwBcACIALAAgAFwAIgBcACIALAAgAFwAIgBcACIALAAgADkAMQAzADIALAAgADQANAAxADIAMgAsACAALQAyADAANgA3ADgALAAgADAALAAgAFwAIgBcACIALAAgAFwAIgBcACIALAAgAC0AOQAyADIALAAgADAALAAgAFwAIgBcACIALAAgAFwAIgBMAE0AVABcACIALAAgAFwAIgBcACIALAAgAFwAIgBMAG8AYwBhAGwAIABNAGUAYQBuACAAVABpAG0AZQBcACIALAAgAFwAIgBcACIAOwBcAG4AXAAiAEEAbQBlAHIAaQBjAGEALwBJAG4AZABpAGEAbgBhAC8ASQBuAGQAaQBhAG4AYQBwAG8AbABpAHMAXAAiACwAIAA5ADEAMwAyACwAIAA0ADMAMgAwADAALAAgADIAMgAzADIANAAsACAAMAAsACAALQAyADEANgAwADAALAAgADAALAAgAC0AOQAyADIALAAgADAALAAgADAALAAgADAALAAgAFwAIgBVAFMAXAAiACwAIABcACIAQwAlAFQAXAAiACwAIABcACIAXAAiACwAIABcACIAQwBlAG4AdAByAGEAbAAlACAAVABpAG0AZQBcACIALAAgAFwAIgBcACIAOwBcAG4AXAAiAEEAbQBlAHIAaQBjAGEALwBJAG4AZABpAGEAbgBhAC8ASQBuAGQAaQBhAG4AYQBwAG8AbABpAHMAXAAiACwAIAAyADIAMwAyADQALAAgADAALAAgADMAMAAzADYAMAAsACAAMAAsACAALQAyADEANgAwADAALAAgADAALAAgADAALAAgADAALAAgADAALAAgADAALAAgAFwAIgBJAG4AZABpAGEAbgBhAHAAbwBsAGkAcwBcACIALAAgAFwAIgBDACUAVABcACIALAAgAFwAIgBcACIALAAgAFwAIgBDAGUAbgB0AHIAYQBsACUAIABUAGkAbQBlAFwAIgAsACAAXAAiAFwAIgA7AFwAbgBcACIAQQBtAGUAcgBpAGMAYQAvAEkAbgBkAGkAYQBuAGEALwBJAG4AZABpAGEAbgBhAHAAbwBsAGkAcwBcACIALAAgADMAMAAzADYAMAAsACAAMAAsACAAMwAxADgAMgAxACwAIAAwACwAIAAtADIAMQA2ADAAMAAsACAAMAAsACAAMAAsACAAMAAsACAAMAAsACAAMAAsACAAXAAiAFUAUwBcACIALAAgAFwAIgBDACUAVABcACIALAAgAFwAIgBcACIALAAgAFwAIgBDAGUAbgB0AHIAYQBsACUAIABUAGkAbQBlAFwAIgAsACAAXAAiAFwAIgA7AFwAbgBcACIAQQBtAGUAcgBpAGMAYQAvAEkAbgBkAGkAYQBuAGEALwBJAG4AZABpAGEAbgBhAHAAbwBsAGkAcwBcACIALAAgADMAMQA4ADIAMQAsACAAMAAsACAAMwA1ADIAMgAxACwAIAA3ADIAMAAwACwAIAAtADIAMQA2ADAAMAAsACAAMAAsACAAMAAsACAAMAAsACAAMwA2ADAAMAAsACAAMAAsACAAXAAiAEkAbgBkAGkAYQBuAGEAcABvAGwAaQBzAFwAIgAsACAAXAAiAEMAJQBUAFwAIgAsACAAXAAiAFwAIgAsACAAXAAiAEMAZQBuAHQAcgBhAGwAJQAgAFQAaQBtAGUAXAAiACwAIABcACIAXAAiADsAXABuAFwAIgBBAG0AZQByAGkAYwBhAC8ASQBuAGQAaQBhAG4AYQAvAEkAbgBkAGkAYQBuAGEAcABvAGwAaQBzAFwAIgAsACAAMwA1ADIAMgAxACwAIAAxADAAOAAwADAALAAgADMANgAxADEAMAAsACAANwAyADAAMAAsACAALQAxADgAMAAwADAALAAgADAALAAgADMANgAwADAALAAgADAALAAgAC0AMwA2ADAAMAAsACAAMAAsACAAXAAiAFwAIgAsACAAXAAiAEUAUwBUAFwAIgAsACAAXAAiAFwAIgAsACAAXAAiAEUAYQBzAHQAZQByAG4AIABTAHQAYQBuAGQAYQByAGQAIABUAGkAbQBlAFwAIgAsACAAXAAiAFwAIgA7AFwAbgBcACIAQQBtAGUAcgBpAGMAYQAvAEkAbgBkAGkAYQBuAGEALwBJAG4AZABpAGEAbgBhAHAAbwBsAGkAcwBcACIALAAgADMANgAxADEAMAAsACAAMwA2ADAAMAAsACAAMwA2ADMAMgAwACwAIAA3ADIAMAAwACwAIAAtADIAMQA2ADAAMAAsACAAMAAsACAALQAzADYAMAAwACwAIAAwACwAIAAzADYAMAAwACwAIAAwACwAIABcACIAXAAiACwAIABcACIAQwBTAFQAXAAiACwAIABcACIAXAAiACwAIABcACIAQwBlAG4AdAByAGEAbAAgAFMAdABhAG4AZABhAHIAZAAgAFQAaQBtAGUAXAAiACwAIABcACIAXAAiADsAXABuAFwAIgBBAG0AZQByAGkAYwBhAC8ASQBuAGQAaQBhAG4AYQAvAEkAbgBkAGkAYQBuAGEAcABvAGwAaQBzAFwAIgAsACAAMwA2ADMAMgAwACwAIAAxADAAOAAwADAALAAgADQAMAAyADIAMgAsACAAMAAsACAALQAxADgAMAAwADAALAAgADAALAAgADMANgAwADAALAAgADAALAAgADAALAAgADAALAAgAFwAIgBcACIALAAgAFwAIgBFAFMAVABcACIALAAgAFwAIgBcACIALAAgAFwAIgBFAGEAcwB0AGUAcgBuACAAUwB0AGEAbgBkAGEAcgBkACAAVABpAG0AZQBcACIALAAgAFwAIgBcACIAOwBcAG4AXAAiAEEAbQBlAHIAaQBjAGEALwBJAG4AZABpAGEAbgBhAC8ASQBuAGQAaQBhAG4AYQBwAG8AbABpAHMAXAAiACwAIAA0ADAAMgAyADIALAAgADAALAAgADQAMAA5ADUAMgAsACAAMAAsACAALQAxADgAMAAwADAALAAgADAALAAgADAALAAgADAALAAgADAALAAgADAALAAgAFwAIgBVAFMAXAAiACwAIABcACIARQAlAFQAXAAiACwAIABcACIAXAAiACwAIABcACIARQBhAHMAdABlAHIAbgAlACAAVABpAG0AZQBcACIALAAgAFwAIgBcACIAOwBcAG4AXAAiAEEAbQBlAHIAaQBjAGEALwBJAG4AZABpAGEAbgBhAC8ASQBuAGQAaQBhAG4AYQBwAG8AbABpAHMAXAAiACwAIAA0ADAAOQA1ADIALAAgADAALAAgADUAMwA3ADMANgAsACAAMAAsACAALQAxADgAMAAwADAALAAgADAALAAgADAALAAgADAALAAgADAALAAgADAALAAgAFwAIgBcACIALAAgAFwAIgBFAFMAVABcACIALAAgAFwAIgBcACIALAAgAFwAIgBFAGEAcwB0AGUAcgBuACAAUwB0AGEAbgBkAGEAcgBkACAAVABpAG0AZQBcACIALAAgAFwAIgBcACIAOwBcAG4AXAAiAEEAbQBlAHIAaQBjAGEALwBJAG4AZABpAGEAbgBhAC8ASQBuAGQAaQBhAG4AYQBwAG8AbABpAHMAXAAiACwAIAA1ADMANwAzADYALAAgADAALAAgAFwAIgBcACIALAAgAFwAIgBcACIALAAgAC0AMQA4ADAAMAAwACwAIAAwACwAIAAwACwAIAAwACwAIABcACIAXAAiACwAIABcACIAXAAiACwAIABcACIAVQBTAFwAIgAsACAAXAAiAEUAJQBUAFwAIgAsACAAXAAiAFwAIgAsACAAXAAiAEUAYQBzAHQAZQByAG4AJQAgAFQAaQBtAGUAXAAiACwAIABcACIAXAAiADsAXABuAFwAIgBBAG0AZQByAGkAYwBhAC8ASQBuAGQAaQBhAG4AYQAvAEsAbgBvAHgAXAAiACwAIABcACIAXAAiACwAIABcACIAXAAiACwAIAA5ADEAMwAyACwAIAA0ADQAMAAxADAALAAgAC0AMgAwADcAOQAwACwAIAAwACwAIABcACIAXAAiACwAIABcACIAXAAiACwAIAAtADgAMQAwACwAIAAwACwAIABcACIAXAAiACwAIABcACIATABNAFQAXAAiACwAIABcACIAXAAiACwAIABcACIATABvAGMAYQBsACAATQBlAGEAbgAgAFQAaQBtAGUAXAAiACwAIABcACIAXAAiADsAXABuAFwAIgBBAG0AZQByAGkAYwBhAC8ASQBuAGQAaQBhAG4AYQAvAEsAbgBvAHgAXAAiACwAIAA5ADEAMwAyACwAIAA0ADMAMgAwADAALAAgADMAMgAxADgANgAsACAAMAAsACAALQAyADEANgAwADAALAAgADAALAAgAC0AOAAxADAALAAgADAALAAgADAALAAgADAALAAgAFwAIgBVAFMAXAAiACwAIABcACIAQwAlAFQAXAAiACwAIABcACIAXAAiACwAIABcACIAQwBlAG4AdAByAGEAbAAlACAAVABpAG0AZQBcACIALAAgAFwAIgBcACIAOwBcAG4AXAAiAEEAbQBlAHIAaQBjAGEALwBJAG4AZABpAGEAbgBhAC8ASwBuAG8AeABcACIALAAgADMAMgAxADgANgAsACAAMAAsACAAMwA3ADcAOAAzACwAIAA3ADIAMAAwACwAIAAtADIAMQA2ADAAMAAsACAAMAAsACAAMAAsACAAMAAsACAAMwA2ADAAMAAsACAAMAAsACAAXAAiAFMAdABhAHIAawBlAFwAIgAsACAAXAAiAEMAJQBUAFwAIgAsACAAXAAiAFwAIgAsACAAXAAiAEMAZQBuAHQAcgBhAGwAJQAgAFQAaQBtAGUAXAAiACwAIABcACIAXAAiADsAXABuAFwAIgBBAG0AZQByAGkAYwBhAC8ASQBuAGQAaQBhAG4AYQAvAEsAbgBvAHgAXAAiACwAIAAzADcANwA4ADMALAAgADEAMAA4ADAAMAAsACAAMwA4ADMAMgA5ACwAIAA3ADIAMAAwACwAIAAtADEAOAAwADAAMAAsACAAMAAsACAAMwA2ADAAMAAsACAAMAAsACAALQAzADYAMAAwACwAIAAwACwAIABcACIAXAAiACwAIABcACIARQBTAFQAXAAiACwAIABcACIAXAAiACwAIABcACIARQBhAHMAdABlAHIAbgAgAFMAdABhAG4AZABhAHIAZAAgAFQAaQBtAGUAXAAiACwAIABcACIAXAAiADsAXABuAFwAIgBBAG0AZQByAGkAYwBhAC8ASQBuAGQAaQBhAG4AYQAvAEsAbgBvAHgAXAAiACwAIAAzADgAMwAyADkALAAgADMANgAwADAALAAgADQAOAA1ADUANgAsACAANwAyADAAMAAsACAALQAyADEANgAwADAALAAgADAALAAgAC0AMwA2ADAAMAAsACAAMAAsACAAMwA2ADAAMAAsACAAMAAsACAAXAAiAFUAUwBcACIALAAgAFwAIgBDACUAVABcACIALAAgAFwAIgBcACIALAAgAFwAIgBDAGUAbgB0AHIAYQBsACUAIABUAGkAbQBlAFwAIgAsACAAXAAiAFwAIgA7AFwAbgBcACIAQQBtAGUAcgBpAGMAYQAvAEkAbgBkAGkAYQBuAGEALwBLAG4AbwB4AFwAIgAsACAANAA4ADUANQA2ACwAIAAxADAAOAAwADAALAAgADUAMwA4ADIANwAsACAANwAyADAAMAAsACAALQAxADgAMAAwADAALAAgADAALAAgADMANgAwADAALAAgADAALAAgAC0AMwA2ADAAMAAsACAAMAAsACAAXAAiAFwAIgAsACAAXAAiAEUAUwBUAFwAIgAsACAAXAAiAFwAIgAsACAAXAAiAEUAYQBzAHQAZQByAG4AIABTAHQAYQBuAGQAYQByAGQAIABUAGkAbQBlAFwAIgAsACAAXAAiAFwAIgA7AFwAbgBcACIAQQBtAGUAcgBpAGMAYQAvAEkAbgBkAGkAYQBuAGEALwBLAG4AbwB4AFwAIgAsACAANQAzADgAMgA3ACwAIAAzADYAMAAwACwAIABcACIAXAAiACwAIABcACIAXAAiACwAIAAtADIAMQA2ADAAMAAsACAAMAAsACAALQAzADYAMAAwACwAIAAwACwAIABcACIAXAAiACwAIABcACIAXAAiACwAIABcACIAVQBTAFwAIgAsACAAXAAiAEMAJQBUAFwAIgAsACAAXAAiAFwAIgAsACAAXAAiAEMAZQBuAHQAcgBhAGwAJQAgAFQAaQBtAGUAXAAiACwAIABcACIAXAAiADsAXABuAFwAIgBBAG0AZQByAGkAYwBhAC8ASQBuAGQAaQBhAG4AYQAvAE0AYQByAGUAbgBnAG8AXAAiACwAIABcACIAXAAiACwAIABcACIAXAAiACwAIAA5ADEAMwAyACwAIAA0ADQAMAA3ADcALAAgAC0AMgAwADcAMgAzACwAIAAwACwAIABcACIAXAAiACwAIABcACIAXAAiACwAIAAtADgANwA3ACwAIAAwACwAIABcACIAXAAiACwAIABcACIATABNAFQAXAAiACwAIABcACIAXAAiACwAIABcACIATABvAGMAYQBsACAATQBlAGEAbgAgAFQAaQBtAGUAXAAiACwAIABcACIAXAAiADsAXABuAFwAIgBBAG0AZQByAGkAYwBhAC8ASQBuAGQAaQBhAG4AYQAvAE0AYQByAGUAbgBnAG8AXAAiACwAIAA5ADEAMwAyACwAIAA0ADMAMgAwADAALAAgADMAMwA2ADQANwAsACAAMAAsACAALQAyADEANgAwADAALAAgADAALAAgAC0AOAA3ADcALAAgADAALAAgADAALAAgADAALAAgAFwAIgBVAFMAXAAiACwAIABcACIAQwAlAFQAXAAiACwAIABcACIAXAAiACwAIABcACIAQwBlAG4AdAByAGEAbAAlACAAVABpAG0AZQBcACIALAAgAFwAIgBcACIAOwBcAG4AXAAiAEEAbQBlAHIAaQBjAGEALwBJAG4AZABpAGEAbgBhAC8ATQBhAHIAZQBuAGcAbwBcACIALAAgADMAMwA2ADQANwAsACAAMAAsACAAMwA3ADQAMQA5ACwAIAA3ADIAMAAwACwAIAAtADIAMQA2ADAAMAAsACAAMAAsACAAMAAsACAAMAAsACAAMwA2ADAAMAAsACAAMAAsACAAXAAiAE0AYQByAGUAbgBnAG8AXAAiACwAIABcACIAQwAlAFQAXAAiACwAIABcACIAXAAiACwAIABcACIAQwBlAG4AdAByAGEAbAAlACAAVABpAG0AZQBcACIALAAgAFwAIgBcACIAOwBcAG4AXAAiAEEAbQBlAHIAaQBjAGEALwBJAG4AZABpAGEAbgBhAC8ATQBhAHIAZQBuAGcAbwBcACIALAAgADMANwA0ADEAOQAsACAAMQAwADgAMAAwACwAIAA0ADAAMgAyADIALAAgADAALAAgAC0AMQA4ADAAMAAwACwAIAAwACwAIAAzADYAMAAwACwAIAAwACwAIAAwACwAIAAwACwAIABcACIAXAAiACwAIABcACIARQBTAFQAXAAiACwAIABcACIAXAAiACwAIABcACIARQBhAHMAdABlAHIAbgAgAFMAdABhAG4AZABhAHIAZAAgAFQAaQBtAGUAXAAiACwAIABcACIAXAAiADsAXABuAFwAIgBBAG0AZQByAGkAYwBhAC8ASQBuAGQAaQBhAG4AYQAvAE0AYQByAGUAbgBnAG8AXAAiACwAIAA0ADAAMgAyADIALAAgADAALAAgADQAMgAwADUAMwAsACAANwAyADAAMAAsACAALQAxADgAMAAwADAALAAgADAALAAgADAALAAgADAALAAgAC0AMwA2ADAAMAAsACAAMwA2ADAAMAAsACAAXAAiAFUAUwBcACIALAAgAFwAIgBFACUAVABcACIALAAgAFwAIgBcACIALAAgAFwAIgBFAGEAcwB0AGUAcgBuACUAIABUAGkAbQBlAFwAIgAsACAAXAAiAFwAIgA7AFwAbgBcACIAQQBtAGUAcgBpAGMAYQAvAEkAbgBkAGkAYQBuAGEALwBNAGEAcgBlAG4AZwBvAFwAIgAsACAANAAyADAANQAzACwAIAA3ADIAMAAwACwAIAA0ADIAMwA0ADcALAAgADcAMgAwADAALAAgAC0AMgAxADYAMAAwACwAIAAzADYAMAAwACwAIAAtADMANgAwADAALAAgADMANgAwADAALAAgADMANgAwADAALAAgAC0AMwA2ADAAMAAsACAAXAAiAFwAIgAsACAAXAAiAFwAIgAsACAAXAAiAEMARABUAFwAIgAsACAAXAAiAFwAIgAsACAAXAAiAEMAZQBuAHQAcgBhAGwAIABEAGEAeQBsAGkAZwBoAHQAIABUAGkAbQBlAFwAIgA7AFwAbgBcACIAQQBtAGUAcgBpAGMAYQAvAEkAbgBkAGkAYQBuAGEALwBNAGEAcgBlAG4AZwBvAFwAIgAsACAANAAyADMANAA3ACwAIAA3ADIAMAAwACwAIAA0ADIANwA3ADgALAAgADAALAAgAC0AMQA4ADAAMAAwACwAIAAwACwAIAAzADYAMAAwACwAIAAtADMANgAwADAALAAgADAALAAgADAALAAgAFwAIgBVAFMAXAAiACwAIABcACIARQAlAFQAXAAiACwAIABcACIAXAAiACwAIABcACIARQBhAHMAdABlAHIAbgAlACAAVABpAG0AZQBcACIALAAgAFwAIgBcACIAOwBcAG4AXAAiAEEAbQBlAHIAaQBjAGEALwBJAG4AZABpAGEAbgBhAC8ATQBhAHIAZQBuAGcAbwBcACIALAAgADQAMgA3ADcAOAAsACAAMAAsACAANQAzADcAMwA2ACwAIAAwACwAIAAtADEAOAAwADAAMAAsACAAMAAsACAAMAAsACAAMAAsACAAMAAsACAAMAAsACAAXAAiAFwAIgAsACAAXAAiAEUAUwBUAFwAIgAsACAAXAAiAFwAIgAsACAAXAAiAEUAYQBzAHQAZQByAG4AIABTAHQAYQBuAGQAYQByAGQAIABUAGkAbQBlAFwAIgAsACAAXAAiAFwAIgA7AFwAbgBcACIAQQBtAGUAcgBpAGMAYQAvAEkAbgBkAGkAYQBuAGEALwBNAGEAcgBlAG4AZwBvAFwAIgAsACAANQAzADcAMwA2ACwAIAAwACwAIABcACIAXAAiACwAIABcACIAXAAiACwAIAAtADEAOAAwADAAMAAsACAAMAAsACAAMAAsACAAMAAsACAAXAAiAFwAIgAsACAAXAAiAFwAIgAsACAAXAAiAFUAUwBcACIALAAgAFwAIgBFACUAVABcACIALAAgAFwAIgBcACIALAAgAFwAIgBFAGEAcwB0AGUAcgBuACUAIABUAGkAbQBlAFwAIgAsACAAXAAiAFwAIgBcAG4AfQA7AFwAbgBcAG4AXwBUAEkATQBFAFoATwBOAEUAXwBBAE0ARQBSAEkAQwBBAF8AMAA3ACAAPQAgAHsAXABuAFwAIgBBAG0AZQByAGkAYwBhAC8ASQBuAGQAaQBhAG4AYQAvAFAAZQB0AGUAcgBzAGIAdQByAGcAXAAiACwAIABcACIAXAAiACwAIABcACIAXAAiACwAIAA5ADEAMwAyACwAIAA0ADMAOAA1ADMALAAgAC0AMgAwADkANAA3ACwAIAAwACwAIABcACIAXAAiACwAIABcACIAXAAiACwAIAAtADYANQAzACwAIAAwACwAIABcACIAXAAiACwAIABcACIATABNAFQAXAAiACwAIABcACIAXAAiACwAIABcACIATABvAGMAYQBsACAATQBlAGEAbgAgAFQAaQBtAGUAXAAiACwAIABcACIAXAAiADsAXABuAFwAIgBBAG0AZQByAGkAYwBhAC8ASQBuAGQAaQBhAG4AYQAvAFAAZQB0AGUAcgBzAGIAdQByAGcAXAAiACwAIAA5ADEAMwAyACwAIAA0ADMAMgAwADAALAAgADMANQAxADAAOAAsACAAMAAsACAALQAyADEANgAwADAALAAgADAALAAgAC0ANgA1ADMALAAgADAALAAgADAALAAgADAALAAgAFwAIgBVAFMAXAAiACwAIABcACIAQwAlAFQAXAAiACwAIABcACIAXAAiACwAIABcACIAQwBlAG4AdAByAGEAbAAlACAAVABpAG0AZQBcACIALAAgAFwAIgBcACIAOwBcAG4AXAAiAEEAbQBlAHIAaQBjAGEALwBJAG4AZABpAGEAbgBhAC8AUABlAHQAZQByAHMAYgB1AHIAZwBcACIALAAgADMANQAxADAAOAAsACAAMAAsACAAMwA4ADgANwA1ACwAIAA3ADIAMAAwACwAIAAtADIAMQA2ADAAMAAsACAAMAAsACAAMAAsACAAMAAsACAAMwA2ADAAMAAsACAAMAAsACAAXAAiAFAAaQBrAGUAXAAiACwAIABcACIAQwAlAFQAXAAiACwAIABcACIAXAAiACwAIABcACIAQwBlAG4AdAByAGEAbAAlACAAVABpAG0AZQBcACIALAAgAFwAIgBcACIAOwBcAG4AXAAiAEEAbQBlAHIAaQBjAGEALwBJAG4AZABpAGEAbgBhAC8AUABlAHQAZQByAHMAYgB1AHIAZwBcACIALAAgADMAOAA4ADcANQAsACAAMQAwADgAMAAwACwAIAAzADkANAAyADgALAAgADcAMgAwADAALAAgAC0AMQA4ADAAMAAwACwAIAAwACwAIAAzADYAMAAwACwAIAAwACwAIAAtADMANgAwADAALAAgADAALAAgAFwAIgBcACIALAAgAFwAIgBFAFMAVABcACIALAAgAFwAIgBcACIALAAgAFwAIgBFAGEAcwB0AGUAcgBuACAAUwB0AGEAbgBkAGEAcgBkACAAVABpAG0AZQBcACIALAAgAFwAIgBcACIAOwBcAG4AXAAiAEEAbQBlAHIAaQBjAGEALwBJAG4AZABpAGEAbgBhAC8AUABlAHQAZQByAHMAYgB1AHIAZwBcACIALAAgADMAOQA0ADIAOAAsACAAMwA2ADAAMAAsACAANAAzADQANAA2ACwAIAA3ADIAMAAwACwAIAAtADIAMQA2ADAAMAAsACAAMAAsACAALQAzADYAMAAwACwAIAAwACwAIAAzADYAMAAwACwAIAAwACwAIABcACIAVQBTAFwAIgAsACAAXAAiAEMAJQBUAFwAIgAsACAAXAAiAFwAIgAsACAAXAAiAEMAZQBuAHQAcgBhAGwAJQAgAFQAaQBtAGUAXAAiACwAIABcACIAXAAiADsAXABuAFwAIgBBAG0AZQByAGkAYwBhAC8ASQBuAGQAaQBhAG4AYQAvAFAAZQB0AGUAcgBzAGIAdQByAGcAXAAiACwAIAA0ADMANAA0ADYALAAgADEAMAA4ADAAMAAsACAANQAzADgAMgA3ACwAIAA3ADIAMAAwACwAIAAtADEAOAAwADAAMAAsACAAMAAsACAAMwA2ADAAMAAsACAAMAAsACAALQAzADYAMAAwACwAIAAwACwAIABcACIAXAAiACwAIABcACIARQBTAFQAXAAiACwAIABcACIAXAAiACwAIABcACIARQBhAHMAdABlAHIAbgAgAFMAdABhAG4AZABhAHIAZAAgAFQAaQBtAGUAXAAiACwAIABcACIAXAAiADsAXABuAFwAIgBBAG0AZQByAGkAYwBhAC8ASQBuAGQAaQBhAG4AYQAvAFAAZQB0AGUAcgBzAGIAdQByAGcAXAAiACwAIAA1ADMAOAAyADcALAAgADMANgAwADAALAAgADUANAA0ADAAOAAsACAANwAyADAAMAAsACAALQAyADEANgAwADAALAAgADAALAAgAC0AMwA2ADAAMAAsACAAMAAsACAAMwA2ADAAMAAsACAAMAAsACAAXAAiAFUAUwBcACIALAAgAFwAIgBDACUAVABcACIALAAgAFwAIgBcACIALAAgAFwAIgBDAGUAbgB0AHIAYQBsACUAIABUAGkAbQBlAFwAIgAsACAAXAAiAFwAIgA7AFwAbgBcACIAQQBtAGUAcgBpAGMAYQAvAEkAbgBkAGkAYQBuAGEALwBQAGUAdABlAHIAcwBiAHUAcgBnAFwAIgAsACAANQA0ADQAMAA4ACwAIAAxADAAOAAwADAALAAgAFwAIgBcACIALAAgAFwAIgBcACIALAAgAC0AMQA4ADAAMAAwACwAIAAwACwAIAAzADYAMAAwACwAIAAwACwAIABcACIAXAAiACwAIABcACIAXAAiACwAIABcACIAVQBTAFwAIgAsACAAXAAiAEUAJQBUAFwAIgAsACAAXAAiAFwAIgAsACAAXAAiAEUAYQBzAHQAZQByAG4AJQAgAFQAaQBtAGUAXAAiACwAIABcACIAXAAiADsAXABuAFwAIgBBAG0AZQByAGkAYwBhAC8ASQBuAGQAaQBhAG4AYQAvAFQAZQBsAGwAXwBDAGkAdAB5AFwAIgAsACAAXAAiAFwAIgAsACAAXAAiAFwAIgAsACAAOQAxADMAMgAsACAANAAzADkANwA3ACwAIAAtADIAMAA4ADIAMwAsACAAMAAsACAAXAAiAFwAIgAsACAAXAAiAFwAIgAsACAALQA3ADcANwAsACAAMAAsACAAXAAiAFwAIgAsACAAXAAiAEwATQBUAFwAIgAsACAAXAAiAFwAIgAsACAAXAAiAEwAbwBjAGEAbAAgAE0AZQBhAG4AIABUAGkAbQBlAFwAIgAsACAAXAAiAFwAIgA7AFwAbgBcACIAQQBtAGUAcgBpAGMAYQAvAEkAbgBkAGkAYQBuAGEALwBUAGUAbABsAF8AQwBpAHQAeQBcACIALAAgADkAMQAzADIALAAgADQAMwAyADAAMAAsACAAMwAxADgAMgAxACwAIAAwACwAIAAtADIAMQA2ADAAMAAsACAAMAAsACAALQA3ADcANwAsACAAMAAsACAAMAAsACAAMAAsACAAXAAiAFUAUwBcACIALAAgAFwAIgBDACUAVABcACIALAAgAFwAIgBcACIALAAgAFwAIgBDAGUAbgB0AHIAYQBsACUAIABUAGkAbQBlAFwAIgAsACAAXAAiAFwAIgA7AFwAbgBcACIAQQBtAGUAcgBpAGMAYQAvAEkAbgBkAGkAYQBuAGEALwBUAGUAbABsAF8AQwBpAHQAeQBcACIALAAgADMAMQA4ADIAMQAsACAAMAAsACAAMwA4ADUAMQAxACwAIAA3ADIAMAAwACwAIAAtADIAMQA2ADAAMAAsACAAMAAsACAAMAAsACAAMAAsACAAMwA2ADAAMAAsACAAMAAsACAAXAAiAFAAZQByAHIAeQBcACIALAAgAFwAIgBDACUAVABcACIALAAgAFwAIgBcACIALAAgAFwAIgBDAGUAbgB0AHIAYQBsACUAIABUAGkAbQBlAFwAIgAsACAAXAAiAFwAIgA7AFwAbgBcACIAQQBtAGUAcgBpAGMAYQAvAEkAbgBkAGkAYQBuAGEALwBUAGUAbABsAF8AQwBpAHQAeQBcACIALAAgADMAOAA1ADEAMQAsACAAMQAwADgAMAAwACwAIAAzADkANwA5ADIALAAgADcAMgAwADAALAAgAC0AMQA4ADAAMAAwACwAIAAwACwAIAAzADYAMAAwACwAIAAwACwAIAAtADMANgAwADAALAAgADAALAAgAFwAIgBcACIALAAgAFwAIgBFAFMAVABcACIALAAgAFwAIgBcACIALAAgAFwAIgBFAGEAcwB0AGUAcgBuACAAUwB0AGEAbgBkAGEAcgBkACAAVABpAG0AZQBcACIALAAgAFwAIgBcACIAOwBcAG4AXAAiAEEAbQBlAHIAaQBjAGEALwBJAG4AZABpAGEAbgBhAC8AVABlAGwAbABfAEMAaQB0AHkAXAAiACwAIAAzADkANwA5ADIALAAgADMANgAwADAALAAgADQAMAAzADMAOAAsACAANwAyADAAMAAsACAALQAyADEANgAwADAALAAgADAALAAgAC0AMwA2ADAAMAAsACAAMAAsACAAMwA2ADAAMAAsACAAMAAsACAAXAAiAFUAUwBcACIALAAgAFwAIgBDACUAVABcACIALAAgAFwAIgBcACIALAAgAFwAIgBDAGUAbgB0AHIAYQBsACUAIABUAGkAbQBlAFwAIgAsACAAXAAiAFwAIgA7AFwAbgBcACIAQQBtAGUAcgBpAGMAYQAvAEkAbgBkAGkAYQBuAGEALwBUAGUAbABsAF8AQwBpAHQAeQBcACIALAAgADQAMAAzADMAOAAsACAAMQAwADgAMAAwACwAIAA0ADAAOQA1ADIALAAgADAALAAgAC0AMQA4ADAAMAAwACwAIAAwACwAIAAzADYAMAAwACwAIAAwACwAIAAwACwAIAAwACwAIABcACIAVQBTAFwAIgAsACAAXAAiAEUAJQBUAFwAIgAsACAAXAAiAFwAIgAsACAAXAAiAEUAYQBzAHQAZQByAG4AJQAgAFQAaQBtAGUAXAAiACwAIABcACIAXAAiADsAXABuAFwAIgBBAG0AZQByAGkAYwBhAC8ASQBuAGQAaQBhAG4AYQAvAFQAZQBsAGwAXwBDAGkAdAB5AFwAIgAsACAANAAwADkANQAyACwAIAAwACwAIAA1ADMAOAAyADcALAAgADcAMgAwADAALAAgAC0AMQA4ADAAMAAwACwAIAAwACwAIAAwACwAIAAwACwAIAAtADMANgAwADAALAAgADAALAAgAFwAIgBcACIALAAgAFwAIgBFAFMAVABcACIALAAgAFwAIgBcACIALAAgAFwAIgBFAGEAcwB0AGUAcgBuACAAUwB0AGEAbgBkAGEAcgBkACAAVABpAG0AZQBcACIALAAgAFwAIgBcACIAOwBcAG4AXAAiAEEAbQBlAHIAaQBjAGEALwBJAG4AZABpAGEAbgBhAC8AVABlAGwAbABfAEMAaQB0AHkAXAAiACwAIAA1ADMAOAAyADcALAAgADMANgAwADAALAAgAFwAIgBcACIALAAgAFwAIgBcACIALAAgAC0AMgAxADYAMAAwACwAIAAwACwAIAAtADMANgAwADAALAAgADAALAAgAFwAIgBcACIALAAgAFwAIgBcACIALAAgAFwAIgBVAFMAXAAiACwAIABcACIAQwAlAFQAXAAiACwAIABcACIAXAAiACwAIABcACIAQwBlAG4AdAByAGEAbAAlACAAVABpAG0AZQBcACIALAAgAFwAIgBcACIAOwBcAG4AXAAiAEEAbQBlAHIAaQBjAGEALwBJAG4AZABpAGEAbgBhAC8AVgBlAHYAYQB5AFwAIgAsACAAXAAiAFwAIgAsACAAXAAiAFwAIgAsACAAOQAxADMAMgAsACAANAA0ADMAOAA0ACwAIAAtADIAMAA0ADEANgAsACAAMAAsACAAXAAiAFwAIgAsACAAXAAiAFwAIgAsACAALQAxADEAOAA0ACwAIAAwACwAIABcACIAXAAiACwAIABcACIATABNAFQAXAAiACwAIABcACIAXAAiACwAIABcACIATABvAGMAYQBsACAATQBlAGEAbgAgAFQAaQBtAGUAXAAiACwAIABcACIAXAAiADsAXABuAFwAIgBBAG0AZQByAGkAYwBhAC8ASQBuAGQAaQBhAG4AYQAvAFYAZQB2AGEAeQBcACIALAAgADkAMQAzADIALAAgADQAMwAyADAAMAAsACAAMwA0ADgANQA3ACwAIAA3ADIAMAAwACwAIAAtADIAMQA2ADAAMAAsACAAMAAsACAALQAxADEAOAA0ACwAIAAwACwAIAAzADYAMAAwACwAIAAwACwAIABcACIAVQBTAFwAIgAsACAAXAAiAEMAJQBUAFwAIgAsACAAXAAiAFwAIgAsACAAXAAiAEMAZQBuAHQAcgBhAGwAJQAgAFQAaQBtAGUAXAAiACwAIABcACIAXAAiADsAXABuAFwAIgBBAG0AZQByAGkAYwBhAC8ASQBuAGQAaQBhAG4AYQAvAFYAZQB2AGEAeQBcACIALAAgADMANAA4ADUANwAsACAAMQAwADgAMAAwACwAIAA0ADAAMgAyADIALAAgADAALAAgAC0AMQA4ADAAMAAwACwAIAAwACwAIAAzADYAMAAwACwAIAAwACwAIAAwACwAIAAwACwAIABcACIAXAAiACwAIABcACIARQBTAFQAXAAiACwAIABcACIAXAAiACwAIABcACIARQBhAHMAdABlAHIAbgAgAFMAdABhAG4AZABhAHIAZAAgAFQAaQBtAGUAXAAiACwAIABcACIAXAAiADsAXABuAFwAIgBBAG0AZQByAGkAYwBhAC8ASQBuAGQAaQBhAG4AYQAvAFYAZQB2AGEAeQBcACIALAAgADQAMAAyADIAMgAsACAAMAAsACAANAAxADYAOAAzACwAIAAwACwAIAAtADEAOAAwADAAMAAsACAAMAAsACAAMAAsACAAMAAsACAAMAAsACAAMAAsACAAXAAiAFUAUwBcACIALAAgAFwAIgBFACUAVABcACIALAAgAFwAIgBcACIALAAgAFwAIgBFAGEAcwB0AGUAcgBuACUAIABUAGkAbQBlAFwAIgAsACAAXAAiAFwAIgA7AFwAbgBcACIAQQBtAGUAcgBpAGMAYQAvAEkAbgBkAGkAYQBuAGEALwBWAGUAdgBhAHkAXAAiACwAIAA0ADEANgA4ADMALAAgADAALAAgADUAMwA3ADMANgAsACAAMAAsACAALQAxADgAMAAwADAALAAgADAALAAgADAALAAgADAALAAgADAALAAgADAALAAgAFwAIgBcACIALAAgAFwAIgBFAFMAVABcACIALAAgAFwAIgBcACIALAAgAFwAIgBFAGEAcwB0AGUAcgBuACAAUwB0AGEAbgBkAGEAcgBkACAAVABpAG0AZQBcACIALAAgAFwAIgBcACIAOwBcAG4AXAAiAEEAbQBlAHIAaQBjAGEALwBJAG4AZABpAGEAbgBhAC8AVgBlAHYAYQB5AFwAIgAsACAANQAzADcAMwA2ACwAIAAwACwAIABcACIAXAAiACwAIABcACIAXAAiACwAIAAtADEAOAAwADAAMAAsACAAMAAsACAAMAAsACAAMAAsACAAXAAiAFwAIgAsACAAXAAiAFwAIgAsACAAXAAiAFUAUwBcACIALAAgAFwAIgBFACUAVABcACIALAAgAFwAIgBcACIALAAgAFwAIgBFAGEAcwB0AGUAcgBuACUAIABUAGkAbQBlAFwAIgAsACAAXAAiAFwAIgA7AFwAbgBcACIAQQBtAGUAcgBpAGMAYQAvAEkAbgBkAGkAYQBuAGEALwBWAGkAbgBjAGUAbgBuAGUAcwBcACIALAAgAFwAIgBcACIALAAgAFwAIgBcACIALAAgADkAMQAzADIALAAgADQAMwA3ADkAMwAsACAALQAyADEAMAAwADcALAAgADAALAAgAFwAIgBcACIALAAgAFwAIgBcACIALAAgAC0ANQA5ADMALAAgADAALAAgAFwAIgBcACIALAAgAFwAIgBMAE0AVABcACIALAAgAFwAIgBcACIALAAgAFwAIgBMAG8AYwBhAGwAIABNAGUAYQBuACAAVABpAG0AZQBcACIALAAgAFwAIgBcACIAOwBcAG4AXAAiAEEAbQBlAHIAaQBjAGEALwBJAG4AZABpAGEAbgBhAC8AVgBpAG4AYwBlAG4AbgBlAHMAXAAiACwAIAA5ADEAMwAyACwAIAA0ADMAMgAwADAALAAgADMAMQA4ADIAMQAsACAAMAAsACAALQAyADEANgAwADAALAAgADAALAAgAC0ANQA5ADMALAAgADAALAAgADAALAAgADAALAAgAFwAIgBVAFMAXAAiACwAIABcACIAQwAlAFQAXAAiACwAIABcACIAXAAiACwAIABcACIAQwBlAG4AdAByAGEAbAAlACAAVABpAG0AZQBcACIALAAgAFwAIgBcACIAOwBcAG4AXAAiAEEAbQBlAHIAaQBjAGEALwBJAG4AZABpAGEAbgBhAC8AVgBpAG4AYwBlAG4AbgBlAHMAXAAiACwAIAAzADEAOAAyADEALAAgADAALAAgADMAOAA1ADEAMQAsACAANwAyADAAMAAsACAALQAyADEANgAwADAALAAgADAALAAgADAALAAgADAALAAgADMANgAwADAALAAgADAALAAgAFwAIgBWAGkAbgBjAGUAbgBuAGUAcwBcACIALAAgAFwAIgBDACUAVABcACIALAAgAFwAIgBcACIALAAgAFwAIgBDAGUAbgB0AHIAYQBsACUAIABUAGkAbQBlAFwAIgAsACAAXAAiAFwAIgA7AFwAbgBcACIAQQBtAGUAcgBpAGMAYQAvAEkAbgBkAGkAYQBuAGEALwBWAGkAbgBjAGUAbgBuAGUAcwBcACIALAAgADMAOAA1ADEAMQAsACAAMQAwADgAMAAwACwAIAA0ADAAMgAyADIALAAgADAALAAgAC0AMQA4ADAAMAAwACwAIAAwACwAIAAzADYAMAAwACwAIAAwACwAIAAwACwAIAAwACwAIABcACIAXAAiACwAIABcACIARQBTAFQAXAAiACwAIABcACIAXAAiACwAIABcACIARQBhAHMAdABlAHIAbgAgAFMAdABhAG4AZABhAHIAZAAgAFQAaQBtAGUAXAAiACwAIABcACIAXAAiADsAXABuAFwAIgBBAG0AZQByAGkAYwBhAC8ASQBuAGQAaQBhAG4AYQAvAFYAaQBuAGMAZQBuAG4AZQBzAFwAIgAsACAANAAwADIAMgAyACwAIAAwACwAIAA0ADAAOQA1ADIALAAgADAALAAgAC0AMQA4ADAAMAAwACwAIAAwACwAIAAwACwAIAAwACwAIAAwACwAIAAwACwAIABcACIAVQBTAFwAIgAsACAAXAAiAEUAJQBUAFwAIgAsACAAXAAiAFwAIgAsACAAXAAiAEUAYQBzAHQAZQByAG4AJQAgAFQAaQBtAGUAXAAiACwAIABcACIAXAAiADsAXABuAFwAIgBBAG0AZQByAGkAYwBhAC8ASQBuAGQAaQBhAG4AYQAvAFYAaQBuAGMAZQBuAG4AZQBzAFwAIgAsACAANAAwADkANQAyACwAIAAwACwAIAA1ADMAOAAyADcALAAgADcAMgAwADAALAAgAC0AMQA4ADAAMAAwACwAIAAwACwAIAAwACwAIAAwACwAIAAtADMANgAwADAALAAgADAALAAgAFwAIgBcACIALAAgAFwAIgBFAFMAVABcACIALAAgAFwAIgBcACIALAAgAFwAIgBFAGEAcwB0AGUAcgBuACAAUwB0AGEAbgBkAGEAcgBkACAAVABpAG0AZQBcACIALAAgAFwAIgBcACIAOwBcAG4AXAAiAEEAbQBlAHIAaQBjAGEALwBJAG4AZABpAGEAbgBhAC8AVgBpAG4AYwBlAG4AbgBlAHMAXAAiACwAIAA1ADMAOAAyADcALAAgADMANgAwADAALAAgADUANAA0ADAAOAAsACAANwAyADAAMAAsACAALQAyADEANgAwADAALAAgADAALAAgAC0AMwA2ADAAMAAsACAAMAAsACAAMwA2ADAAMAAsACAAMAAsACAAXAAiAFUAUwBcACIALAAgAFwAIgBDACUAVABcACIALAAgAFwAIgBcACIALAAgAFwAIgBDAGUAbgB0AHIAYQBsACUAIABUAGkAbQBlAFwAIgAsACAAXAAiAFwAIgA7AFwAbgBcACIAQQBtAGUAcgBpAGMAYQAvAEkAbgBkAGkAYQBuAGEALwBWAGkAbgBjAGUAbgBuAGUAcwBcACIALAAgADUANAA0ADAAOAAsACAAMQAwADgAMAAwACwAIABcACIAXAAiACwAIABcACIAXAAiACwAIAAtADEAOAAwADAAMAAsACAAMAAsACAAMwA2ADAAMAAsACAAMAAsACAAXAAiAFwAIgAsACAAXAAiAFwAIgAsACAAXAAiAFUAUwBcACIALAAgAFwAIgBFACUAVABcACIALAAgAFwAIgBcACIALAAgAFwAIgBFAGEAcwB0AGUAcgBuACUAIABUAGkAbQBlAFwAIgAsACAAXAAiAFwAIgA7AFwAbgBcACIAQQBtAGUAcgBpAGMAYQAvAEkAbgBkAGkAYQBuAGEALwBXAGkAbgBhAG0AYQBjAFwAIgAsACAAXAAiAFwAIgAsACAAXAAiAFwAIgAsACAAOQAxADMAMgAsACAANAA0ADAAMQA1ACwAIAAtADIAMAA3ADgANQAsACAAMAAsACAAXAAiAFwAIgAsACAAXAAiAFwAIgAsACAALQA4ADEANQAsACAAMAAsACAAXAAiAFwAIgAsACAAXAAiAEwATQBUAFwAIgAsACAAXAAiAFwAIgAsACAAXAAiAEwAbwBjAGEAbAAgAE0AZQBhAG4AIABUAGkAbQBlAFwAIgAsACAAXAAiAFwAIgA7AFwAbgBcACIAQQBtAGUAcgBpAGMAYQAvAEkAbgBkAGkAYQBuAGEALwBXAGkAbgBhAG0AYQBjAFwAIgAsACAAOQAxADMAMgAsACAANAAzADIAMAAwACwAIAAzADEAOAAyADEALAAgADAALAAgAC0AMgAxADYAMAAwACwAIAAwACwAIAAtADgAMQA1ACwAIAAwACwAIAAwACwAIAAwACwAIABcACIAVQBTAFwAIgAsACAAXAAiAEMAJQBUAFwAIgAsACAAXAAiAFwAIgAsACAAXAAiAEMAZQBuAHQAcgBhAGwAJQAgAFQAaQBtAGUAXAAiACwAIABcACIAXAAiADsAXABuAFwAIgBBAG0AZQByAGkAYwBhAC8ASQBuAGQAaQBhAG4AYQAvAFcAaQBuAGEAbQBhAGMAXAAiACwAIAAzADEAOAAyADEALAAgADAALAAgADMANwA0ADEAOQAsACAANwAyADAAMAAsACAALQAyADEANgAwADAALAAgADAALAAgADAALAAgADAALAAgADMANgAwADAALAAgADAALAAgAFwAIgBQAHUAbABhAHMAawBpAFwAIgAsACAAXAAiAEMAJQBUAFwAIgAsACAAXAAiAFwAIgAsACAAXAAiAEMAZQBuAHQAcgBhAGwAJQAgAFQAaQBtAGUAXAAiACwAIABcACIAXAAiADsAXABuAFwAIgBBAG0AZQByAGkAYwBhAC8ASQBuAGQAaQBhAG4AYQAvAFcAaQBuAGEAbQBhAGMAXAAiACwAIAAzADcANAAxADkALAAgADEAMAA4ADAAMAAsACAANAAwADIAMgAyACwAIAAwACwAIAAtADEAOAAwADAAMAAsACAAMAAsACAAMwA2ADAAMAAsACAAMAAsACAAMAAsACAAMAAsACAAXAAiAFwAIgAsACAAXAAiAEUAUwBUAFwAIgAsACAAXAAiAFwAIgAsACAAXAAiAEUAYQBzAHQAZQByAG4AIABTAHQAYQBuAGQAYQByAGQAIABUAGkAbQBlAFwAIgAsACAAXAAiAFwAIgA7AFwAbgBcACIAQQBtAGUAcgBpAGMAYQAvAEkAbgBkAGkAYQBuAGEALwBXAGkAbgBhAG0AYQBjAFwAIgAsACAANAAwADIAMgAyACwAIAAwACwAIAA0ADAAOQA1ADIALAAgADAALAAgAC0AMQA4ADAAMAAwACwAIAAwACwAIAAwACwAIAAwACwAIAAwACwAIAAwACwAIABcACIAVQBTAFwAIgAsACAAXAAiAEUAJQBUAFwAIgAsACAAXAAiAFwAIgAsACAAXAAiAEUAYQBzAHQAZQByAG4AJQAgAFQAaQBtAGUAXAAiACwAIABcACIAXAAiADsAXABuAFwAIgBBAG0AZQByAGkAYwBhAC8ASQBuAGQAaQBhAG4AYQAvAFcAaQBuAGEAbQBhAGMAXAAiACwAIAA0ADAAOQA1ADIALAAgADAALAAgADUAMwA4ADIANwAsACAANwAyADAAMAAsACAALQAxADgAMAAwADAALAAgADAALAAgADAALAAgADAALAAgAC0AMwA2ADAAMAAsACAAMAAsACAAXAAiAFwAIgAsACAAXAAiAEUAUwBUAFwAIgAsACAAXAAiAFwAIgAsACAAXAAiAEUAYQBzAHQAZQByAG4AIABTAHQAYQBuAGQAYQByAGQAIABUAGkAbQBlAFwAIgAsACAAXAAiAFwAIgA7AFwAbgBcACIAQQBtAGUAcgBpAGMAYQAvAEkAbgBkAGkAYQBuAGEALwBXAGkAbgBhAG0AYQBjAFwAIgAsACAANQAzADgAMgA3ACwAIAAzADYAMAAwACwAIAA1ADQAMQA3ADAALAAgADcAMgAwADAALAAgAC0AMgAxADYAMAAwACwAIAAwACwAIAAtADMANgAwADAALAAgADAALAAgADMANgAwADAALAAgADAALAAgAFwAIgBVAFMAXAAiACwAIABcACIAQwAlAFQAXAAiACwAIABcACIAXAAiACwAIABcACIAQwBlAG4AdAByAGEAbAAlACAAVABpAG0AZQBcACIALAAgAFwAIgBcACIAOwBcAG4AXAAiAEEAbQBlAHIAaQBjAGEALwBJAG4AZABpAGEAbgBhAC8AVwBpAG4AYQBtAGEAYwBcACIALAAgADUANAAxADcAMAAsACAAMQAwADgAMAAwACwAIABcACIAXAAiACwAIABcACIAXAAiACwAIAAtADEAOAAwADAAMAAsACAAMAAsACAAMwA2ADAAMAAsACAAMAAsACAAXAAiAFwAIgAsACAAXAAiAFwAIgAsACAAXAAiAFUAUwBcACIALAAgAFwAIgBFACUAVABcACIALAAgAFwAIgBcACIALAAgAFwAIgBFAGEAcwB0AGUAcgBuACUAIABUAGkAbQBlAFwAIgAsACAAXAAiAFwAIgA7AFwAbgBcACIAQQBtAGUAcgBpAGMAYQAvAEkAbgB1AHYAaQBrAFwAIgAsACAAXAAiAFwAIgAsACAAXAAiAFwAIgAsACAAMwA0ADMANwA4ACwAIAAwACwAIAAwACwAIAAwACwAIABcACIAXAAiACwAIABcACIAXAAiACwAIAAtADIAOAA4ADAAMAAsACAAMAAsACAAXAAiAFwAIgAsACAAXAAiACsAMAAwAFwAIgAsACAAXAAiAFwAIgAsACAAXAAiAFUAVABDACsAMAAwADoAMAAwAFwAIgAsACAAXAAiAFwAIgA7AFwAbgBcACIAQQBtAGUAcgBpAGMAYQAvAEkAbgB1AHYAaQBrAFwAIgAsACAAMwA0ADMANwA3ACwAIAA1ADcANgAwADAALAAgADQAMwA5ADkAMgAsACAANwAyADAAMAAsACAALQAyADgAOAAwADAALAAgADAALAAgAC0AMgA4ADgAMAAwACwAIAAwACwAIAAzADYAMAAwACwAIAAwACwAIABcACIATgBUAF8AWQBLAFwAIgAsACAAXAAiAFAAJQBUAFwAIgAsACAAXAAiAFwAIgAsACAAXAAiAFAAYQBjAGkAZgBpAGMAJQAgAFQAaQBtAGUAXAAiACwAIABcACIAXAAiADsAXABuAFwAIgBBAG0AZQByAGkAYwBhAC8ASQBuAHUAdgBpAGsAXAAiACwAIAA0ADMAOQA5ADIALAAgADEAMAA4ADAAMAAsACAANAA0ADIAMwA5ACwAIAAwACwAIAAtADIANQAyADAAMAAsACAAMAAsACAAMwA2ADAAMAAsACAAMAAsACAAMAAsACAAMAAsACAAXAAiAE4AVABfAFkASwBcACIALAAgAFwAIgBNACUAVABcACIALAAgAFwAIgBcACIALAAgAFwAIgBNAG8AdQBuAHQAYQBpAG4AJQAgAFQAaQBtAGUAXAAiACwAIABcACIAXAAiADsAXABuAFwAIgBBAG0AZQByAGkAYwBhAC8ASQBuAHUAdgBpAGsAXAAiACwAIAA0ADQAMgAzADkALAAgADAALAAgAFwAIgBcACIALAAgAFwAIgBcACIALAAgAC0AMgA1ADIAMAAwACwAIAAwACwAIAAwACwAIAAwACwAIABcACIAXAAiACwAIABcACIAXAAiACwAIABcACIAQwBhAG4AYQBkAGEAXAAiACwAIABcACIATQAlAFQAXAAiACwAIABcACIAXAAiACwAIABcACIATQBvAHUAbgB0AGEAaQBuACUAIABUAGkAbQBlAFwAIgAsACAAXAAiAFwAIgA7AFwAbgBcACIAQQBtAGUAcgBpAGMAYQAvAEkAcQBhAGwAdQBpAHQAXAAiACwAIABcACIAXAAiACwAIABcACIAXAAiACwAIAAzADAANQA3ADIALAAgADAALAAgADAALAAgADAALAAgAFwAIgBcACIALAAgAFwAIgBcACIALAAgAC0AMQA4ADAAMAAwACwAIAAwACwAIABcACIAXAAiACwAIABcACIAKwAwADAAXAAiACwAIABcACIAXAAiACwAIABcACIAVQBUAEMAKwAwADAAOgAwADAAXAAiACwAIABcACIAXAAiADsAXABuAFwAIgBBAG0AZQByAGkAYwBhAC8ASQBxAGEAbAB1AGkAdABcACIALAAgADMAMAA1ADcAMQAsACAANgA4ADQAMAAwACwAIAA1ADEANAA4ADIALAAgADcAMgAwADAALAAgAC0AMQA4ADAAMAAwACwAIAAwACwAIAAtADEAOAAwADAAMAAsACAAMAAsACAALQAzADYAMAAwACwAIAAwACwAIABcACIATgBUAF8AWQBLAFwAIgAsACAAXAAiAEUAJQBUAFwAIgAsACAAXAAiAFwAIgAsACAAXAAiAEUAYQBzAHQAZQByAG4AJQAgAFQAaQBtAGUAXAAiACwAIABcACIAXAAiADsAXABuAFwAIgBBAG0AZQByAGkAYwBhAC8ASQBxAGEAbAB1AGkAdABcACIALAAgADUAMQA0ADgAMgAsACAAMwA2ADAAMAAsACAANQAxADgANAA2ACwAIAA3ADIAMAAwACwAIAAtADIAMQA2ADAAMAAsACAAMAAsACAALQAzADYAMAAwACwAIAAwACwAIAAzADYAMAAwACwAIAAwACwAIABcACIAQwBhAG4AYQBkAGEAXAAiACwAIABcACIAQwAlAFQAXAAiACwAIABcACIAXAAiACwAIABcACIAQwBlAG4AdAByAGEAbAAlACAAVABpAG0AZQBcACIALAAgAFwAIgBcACIAOwBcAG4AXAAiAEEAbQBlAHIAaQBjAGEALwBJAHEAYQBsAHUAaQB0AFwAIgAsACAANQAxADgANAA2ACwAIAAxADAAOAAwADAALAAgAFwAIgBcACIALAAgAFwAIgBcACIALAAgAC0AMQA4ADAAMAAwACwAIAAwACwAIAAzADYAMAAwACwAIAAwACwAIABcACIAXAAiACwAIABcACIAXAAiACwAIABcACIAQwBhAG4AYQBkAGEAXAAiACwAIABcACIARQAlAFQAXAAiACwAIABcACIAXAAiACwAIABcACIARQBhAHMAdABlAHIAbgAlACAAVABpAG0AZQBcACIALAAgAFwAIgBcACIAOwBcAG4AXAAiAEEAbQBlAHIAaQBjAGEALwBKAGEAbQBhAGkAYwBhAFwAIgAsACAAXAAiAFwAIgAsACAAXAAiAFwAIgAsACAAMQAxADMANgA4ACwAIAAwACwAIAAtADEAOAA0ADMAMAAsACAAMAAsACAAXAAiAFwAIgAsACAAXAAiAFwAIgAsACAAMAAsACAAMAAsACAAXAAiAFwAIgAsACAAXAAiAEwATQBUAFwAIgAsACAAXAAiAFwAIgAsACAAXAAiAEwAbwBjAGEAbAAgAE0AZQBhAG4AIABUAGkAbQBlAFwAIgAsACAAXAAiAFwAIgA7AFwAbgBcACIAQQBtAGUAcgBpAGMAYQAvAEoAYQBtAGEAaQBjAGEAXAAiACwAIAAxADEAMwA2ADgALAAgADAALAAgADEAOQA0ADMAMwAsACAAMAAsACAALQAxADgANAAzADAALAAgADAALAAgADAALAAgADAALAAgADQAMwAwACwAIAAwACwAIABcACIAXAAiACwAIABcACIASwBNAFQAXAAiACwAIABcACIAXAAiACwAIABcACIASwBpAG4AZwBzAHQAbwBuACAATQBlAGEAbgAgAFQAaQBtAGUAXAAiACwAIABcACIAXAAiADsAXABuAFwAIgBBAG0AZQByAGkAYwBhAC8ASgBhAG0AYQBpAGMAYQBcACIALAAgADEAOQA0ADMAMwAsACAANAAzADAALAAgADQAMgAwADQAOAAsACAAMAAsACAALQAxADgAMAAwADAALAAgADAALAAgADQAMwAwACwAIAAwACwAIAAwACwAIAAwACwAIABcACIAXAAiACwAIABcACIARQBTAFQAXAAiACwAIABcACIAXAAiACwAIABcACIARQBhAHMAdABlAHIAbgAgAFMAdABhAG4AZABhAHIAZAAgAFQAaQBtAGUAXAAiACwAIABcACIAXAAiADsAXABuAFwAIgBBAG0AZQByAGkAYwBhAC8ASgBhAG0AYQBpAGMAYQBcACIALAAgADQAMgAwADQAOAAsACAAMAAsACAANAA1ADcAMAAwACwAIAAwACwAIAAtADEAOAAwADAAMAAsACAAMAAsACAAMAAsACAAMAAsACAAMAAsACAAMAAsACAAXAAiAFUAUwBcACIALAAgAFwAIgBFACUAVABcACIALAAgAFwAIgBcACIALAAgAFwAIgBFAGEAcwB0AGUAcgBuACUAIABUAGkAbQBlAFwAIgAsACAAXAAiAFwAIgA7AFwAbgBcACIAQQBtAGUAcgBpAGMAYQAvAEoAYQBtAGEAaQBjAGEAXAAiACwAIAA0ADUANwAwADAALAAgADAALAAgAFwAIgBcACIALAAgAFwAIgBcACIALAAgAC0AMQA4ADAAMAAwACwAIAAwACwAIAAwACwAIAAwACwAIABcACIAXAAiACwAIABcACIAXAAiACwAIABcACIAXAAiACwAIABcACIARQBTAFQAXAAiACwAIABcACIAXAAiACwAIABcACIARQBhAHMAdABlAHIAbgAgAFMAdABhAG4AZABhAHIAZAAgAFQAaQBtAGUAXAAiACwAIABcACIAXAAiADsAXABuAFwAIgBBAG0AZQByAGkAYwBhAC8ASgB1AG4AZQBhAHUAXAAiACwAIABcACIAXAAiACwAIABcACIAXAAiACwAIAAzADIANQA4ACwAIAA1ADYAMAAxADIALAAgADUANAAxADMAOQAsACAAMAAsACAAXAAiAFwAIgAsACAAXAAiAFwAIgAsACAALQA4ADYANAAwADAALAAgADAALAAgAFwAIgBcACIALAAgAFwAIgBMAE0AVABcACIALAAgAFwAIgBcACIALAAgAFwAIgBMAG8AYwBhAGwAIABNAGUAYQBuACAAVABpAG0AZQBcACIALAAgAFwAIgBcACIAOwBcAG4AXAAiAEEAbQBlAHIAaQBjAGEALwBKAHUAbgBlAGEAdQBcACIALAAgADMAMgA1ADcALAAgADUANgAwADEAMgAsACAAMQA1ADIANQAxACwAIAA0ADMAMgAwADAALAAgAC0AMwAyADIANgAxACwAIAAwACwAIAAtADgANgA0ADAAMAAsACAAMAAsACAAMwA0ADYAMQAsACAAMAAsACAAXAAiAFwAIgAsACAAXAAiAEwATQBUAFwAIgAsACAAXAAiAFwAIgAsACAAXAAiAEwAbwBjAGEAbAAgAE0AZQBhAG4AIABUAGkAbQBlAFwAIgAsACAAXAAiAFwAIgA7AFwAbgBcACIAQQBtAGUAcgBpAGMAYQAvAEoAdQBuAGUAYQB1AFwAIgAsACAAMQA1ADIANQAxACwAIAA0ADYANgA2ADEALAAgADMAMAAzADYAMAAsACAAMAAsACAALQAyADgAOAAwADAALAAgADAALAAgADMANAA2ADEALAAgADAALAAgADAALAAgADAALAAgAFwAIgBcACIALAAgAFwAIgBQAFMAVABcACIALAAgAFwAIgBcACIALAAgAFwAIgBQAGEAYwBpAGYAaQBjACAAUwB0AGEAbgBkAGEAcgBkACAAVABpAG0AZQBcACIALAAgAFwAIgBcACIAOwBcAG4AXAAiAEEAbQBlAHIAaQBjAGEALwBKAHUAbgBlAGEAdQBcACIALAAgADMAMAAzADYAMAAsACAAMAAsACAAMwAxADgAMgAxACwAIAAwACwAIAAtADIAOAA4ADAAMAAsACAAMAAsACAAMAAsACAAMAAsACAAMAAsACAAMAAsACAAXAAiAFUAUwBcACIALAAgAFwAIgBQACUAVABcACIALAAgAFwAIgBcACIALAAgAFwAIgBQAGEAYwBpAGYAaQBjACUAIABUAGkAbQBlAFwAIgAsACAAXAAiAFwAIgA7AFwAbgBcACIAQQBtAGUAcgBpAGMAYQAvAEoAdQBuAGUAYQB1AFwAIgAsACAAMwAxADgAMgAxACwAIAAwACwAIAA0ADAAMgAyADIALAAgADAALAAgAC0AMgA4ADgAMAAwACwAIAAwACwAIAAwACwAIAAwACwAIAAwACwAIAAwACwAIABcACIAXAAiACwAIABcACIAUABTAFQAXAAiACwAIABcACIAXAAiACwAIABcACIAUABhAGMAaQBmAGkAYwAgAFMAdABhAG4AZABhAHIAZAAgAFQAaQBtAGUAXAAiACwAIABcACIAXAAiADsAXABuAFwAIgBBAG0AZQByAGkAYwBhAC8ASgB1AG4AZQBhAHUAXAAiACwAIAA0ADAAMgAyADIALAAgADAALAAgADQANAAzADUANgAsACAANwAyADAAMAAsACAALQAyADgAOAAwADAALAAgADAALAAgADAALAAgADAALAAgAC0AMwA2ADAAMAAsACAAMAAsACAAXAAiAFUAUwBcACIALAAgAFwAIgBQACUAVABcACIALAAgAFwAIgBcACIALAAgAFwAIgBQAGEAYwBpAGYAaQBjACUAIABUAGkAbQBlAFwAIgAsACAAXAAiAFwAIgA7AFwAbgBcACIAQQBtAGUAcgBpAGMAYQAvAEoAdQBuAGUAYQB1AFwAIgAsACAANAA0ADMANQA2ACwAIAAzADYAMAAwACwAIAA0ADQANQAzADgALAAgADcAMgAwADAALAAgAC0AMwAyADQAMAAwACwAIAAwACwAIAAtADMANgAwADAALAAgADAALAAgADMANgAwADAALAAgADAALAAgAFwAIgBVAFMAXAAiACwAIABcACIAWQAlAFQAXAAiACwAIABcACIAXAAiACwAIABcACIAWQB1AGsAbwBuACUAIABUAGkAbQBlAFwAIgAsACAAXAAiAFwAIgA7AFwAbgBcACIAQQBtAGUAcgBpAGMAYQAvAEoAdQBuAGUAYQB1AFwAIgAsACAANAA0ADUAMwA4ACwAIAAxADAAOAAwADAALAAgADQANQA2ADMANwAsACAANwAyADAAMAAsACAALQAyADgAOAAwADAALAAgADAALAAgADMANgAwADAALAAgADAALAAgAC0AMwA2ADAAMAAsACAAMAAsACAAXAAiAFUAUwBcACIALAAgAFwAIgBQACUAVABcACIALAAgAFwAIgBcACIALAAgAFwAIgBQAGEAYwBpAGYAaQBjACUAIABUAGkAbQBlAFwAIgAsACAAXAAiAFwAIgA7AFwAbgBcACIAQQBtAGUAcgBpAGMAYQAvAEoAdQBuAGUAYQB1AFwAIgAsACAANAA1ADYAMwA3ACwAIAAzADYAMAAwACwAIAA0ADUANgA2ADgALAAgADAALAAgAC0AMwAyADQAMAAwACwAIAAwACwAIAAtADMANgAwADAALAAgADAALAAgADAALAAgADAALAAgAFwAIgBVAFMAXAAiACwAIABcACIAWQAlAFQAXAAiACwAIABcACIAXAAiACwAIABcACIAWQB1AGsAbwBuACUAIABUAGkAbQBlAFwAIgAsACAAXAAiAFwAIgA7AFwAbgBcACIAQQBtAGUAcgBpAGMAYQAvAEoAdQBuAGUAYQB1AFwAIgAsACAANAA1ADYANgA4ACwAIAAwACwAIABcACIAXAAiACwAIABcACIAXAAiACwAIAAtADMAMgA0ADAAMAAsACAAMAAsACAAMAAsACAAMAAsACAAXAAiAFwAIgAsACAAXAAiAFwAIgAsACAAXAAiAFUAUwBcACIALAAgAFwAIgBBAEsAJQBUAFwAIgAsACAAXAAiAFwAIgAsACAAXAAiAEEAbABhAHMAawBhACUAIABUAGkAbQBlAFwAIgAsACAAXAAiAFwAIgBcAG4AfQA7AFwAbgBcAG4AXwBUAEkATQBFAFoATwBOAEUAXwBBAE0ARQBSAEkAQwBBAF8AMAA4ACAAPQAgAHsAXABuAFwAIgBBAG0AZQByAGkAYwBhAC8ASwBlAG4AdAB1AGMAawB5AC8ATABvAHUAaQBzAHYAaQBsAGwAZQBcACIALAAgAFwAIgBcACIALAAgAFwAIgBcACIALAAgADkAMQAzADIALAAgADQANAAyADEAOAAsACAALQAyADAANQA4ADIALAAgADAALAAgAFwAIgBcACIALAAgAFwAIgBcACIALAAgAC0AMQAwADEAOAAsACAAMAAsACAAXAAiAFwAIgAsACAAXAAiAEwATQBUAFwAIgAsACAAXAAiAFwAIgAsACAAXAAiAEwAbwBjAGEAbAAgAE0AZQBhAG4AIABUAGkAbQBlAFwAIgAsACAAXAAiAFwAIgA7AFwAbgBcACIAQQBtAGUAcgBpAGMAYQAvAEsAZQBuAHQAdQBjAGsAeQAvAEwAbwB1AGkAcwB2AGkAbABsAGUAXAAiACwAIAA5ADEAMwAyACwAIAA0ADMAMgAwADAALAAgADIAMgA2ADkAMAAsACAAMAAsACAALQAyADEANgAwADAALAAgADAALAAgAC0AMQAwADEAOAAsACAAMAAsACAAMAAsACAAMAAsACAAXAAiAFUAUwBcACIALAAgAFwAIgBDACUAVABcACIALAAgAFwAIgBcACIALAAgAFwAIgBDAGUAbgB0AHIAYQBsACUAIABUAGkAbQBlAFwAIgAsACAAXAAiAFwAIgA7AFwAbgBcACIAQQBtAGUAcgBpAGMAYQAvAEsAZQBuAHQAdQBjAGsAeQAvAEwAbwB1AGkAcwB2AGkAbABsAGUAXAAiACwAIAAyADIANgA5ADAALAAgADAALAAgADMAMAAzADYAMAAsACAAMAAsACAALQAyADEANgAwADAALAAgADAALAAgADAALAAgADAALAAgADAALAAgADAALAAgAFwAIgBMAG8AdQBpAHMAdgBpAGwAbABlAFwAIgAsACAAXAAiAEMAJQBUAFwAIgAsACAAXAAiAFwAIgAsACAAXAAiAEMAZQBuAHQAcgBhAGwAJQAgAFQAaQBtAGUAXAAiACwAIABcACIAXAAiADsAXABuAFwAIgBBAG0AZQByAGkAYwBhAC8ASwBlAG4AdAB1AGMAawB5AC8ATABvAHUAaQBzAHYAaQBsAGwAZQBcACIALAAgADMAMAAzADYAMAAsACAAMAAsACAAMwAxADgAMgAxACwAIAAwACwAIAAtADIAMQA2ADAAMAAsACAAMAAsACAAMAAsACAAMAAsACAAMAAsACAAMAAsACAAXAAiAFUAUwBcACIALAAgAFwAIgBDACUAVABcACIALAAgAFwAIgBcACIALAAgAFwAIgBDAGUAbgB0AHIAYQBsACUAIABUAGkAbQBlAFwAIgAsACAAXAAiAFwAIgA7AFwAbgBcACIAQQBtAGUAcgBpAGMAYQAvAEsAZQBuAHQAdQBjAGsAeQAvAEwAbwB1AGkAcwB2AGkAbABsAGUAXAAiACwAIAAzADEAOAAyADEALAAgADAALAAgADMANwA1ADAAMwAsACAANwAyADAAMAAsACAALQAyADEANgAwADAALAAgADAALAAgADAALAAgADAALAAgADMANgAwADAALAAgADAALAAgAFwAIgBMAG8AdQBpAHMAdgBpAGwAbABlAFwAIgAsACAAXAAiAEMAJQBUAFwAIgAsACAAXAAiAFwAIgAsACAAXAAiAEMAZQBuAHQAcgBhAGwAJQAgAFQAaQBtAGUAXAAiACwAIABcACIAXAAiADsAXABuAFwAIgBBAG0AZQByAGkAYwBhAC8ASwBlAG4AdAB1AGMAawB5AC8ATABvAHUAaQBzAHYAaQBsAGwAZQBcACIALAAgADMANwA1ADAAMwAsACAAMQAwADgAMAAwACwAIAAzADkAOAA1ADYALAAgADAALAAgAC0AMQA4ADAAMAAwACwAIAAwACwAIAAzADYAMAAwACwAIAAwACwAIAAwACwAIAAwACwAIABcACIAXAAiACwAIABcACIARQBTAFQAXAAiACwAIABcACIAXAAiACwAIABcACIARQBhAHMAdABlAHIAbgAgAFMAdABhAG4AZABhAHIAZAAgAFQAaQBtAGUAXAAiACwAIABcACIAXAAiADsAXABuAFwAIgBBAG0AZQByAGkAYwBhAC8ASwBlAG4AdAB1AGMAawB5AC8ATABvAHUAaQBzAHYAaQBsAGwAZQBcACIALAAgADMAOQA4ADUANgAsACAAMAAsACAANAAyADAANQAzACwAIAA3ADIAMAAwACwAIAAtADEAOAAwADAAMAAsACAAMAAsACAAMAAsACAAMAAsACAALQAzADYAMAAwACwAIAAzADYAMAAwACwAIABcACIAVQBTAFwAIgAsACAAXAAiAEUAJQBUAFwAIgAsACAAXAAiAFwAIgAsACAAXAAiAEUAYQBzAHQAZQByAG4AJQAgAFQAaQBtAGUAXAAiACwAIABcACIAXAAiADsAXABuAFwAIgBBAG0AZQByAGkAYwBhAC8ASwBlAG4AdAB1AGMAawB5AC8ATABvAHUAaQBzAHYAaQBsAGwAZQBcACIALAAgADQAMgAwADUAMwAsACAANwAyADAAMAAsACAANAAyADMANAA3ACwAIAA3ADIAMAAwACwAIAAtADIAMQA2ADAAMAAsACAAMwA2ADAAMAAsACAALQAzADYAMAAwACwAIAAzADYAMAAwACwAIAAzADYAMAAwACwAIAAtADMANgAwADAALAAgAFwAIgBcACIALAAgAFwAIgBcACIALAAgAFwAIgBDAEQAVABcACIALAAgAFwAIgBcACIALAAgAFwAIgBDAGUAbgB0AHIAYQBsACAARABhAHkAbABpAGcAaAB0ACAAVABpAG0AZQBcACIAOwBcAG4AXAAiAEEAbQBlAHIAaQBjAGEALwBLAGUAbgB0AHUAYwBrAHkALwBMAG8AdQBpAHMAdgBpAGwAbABlAFwAIgAsACAANAAyADMANAA3ACwAIAA3ADIAMAAwACwAIABcACIAXAAiACwAIABcACIAXAAiACwAIAAtADEAOAAwADAAMAAsACAAMAAsACAAMwA2ADAAMAAsACAALQAzADYAMAAwACwAIABcACIAXAAiACwAIABcACIAXAAiACwAIABcACIAVQBTAFwAIgAsACAAXAAiAEUAJQBUAFwAIgAsACAAXAAiAFwAIgAsACAAXAAiAEUAYQBzAHQAZQByAG4AJQAgAFQAaQBtAGUAXAAiACwAIABcACIAXAAiADsAXABuAFwAIgBBAG0AZQByAGkAYwBhAC8ASwBlAG4AdAB1AGMAawB5AC8ATQBvAG4AdABpAGMAZQBsAGwAbwBcACIALAAgAFwAIgBcACIALAAgAFwAIgBcACIALAAgADkAMQAzADIALAAgADQANAA0ADMANgAsACAALQAyADAAMwA2ADQALAAgADAALAAgAFwAIgBcACIALAAgAFwAIgBcACIALAAgAC0AMQAyADMANgAsACAAMAAsACAAXAAiAFwAIgAsACAAXAAiAEwATQBUAFwAIgAsACAAXAAiAFwAIgAsACAAXAAiAEwAbwBjAGEAbAAgAE0AZQBhAG4AIABUAGkAbQBlAFwAIgAsACAAXAAiAFwAIgA7AFwAbgBcACIAQQBtAGUAcgBpAGMAYQAvAEsAZQBuAHQAdQBjAGsAeQAvAE0AbwBuAHQAaQBjAGUAbABsAG8AXAAiACwAIAA5ADEAMwAyACwAIAA0ADMAMgAwADAALAAgADMAMQA4ADIAMQAsACAAMAAsACAALQAyADEANgAwADAALAAgADAALAAgAC0AMQAyADMANgAsACAAMAAsACAAMAAsACAAMAAsACAAXAAiAFUAUwBcACIALAAgAFwAIgBDACUAVABcACIALAAgAFwAIgBcACIALAAgAFwAIgBDAGUAbgB0AHIAYQBsACUAIABUAGkAbQBlAFwAIgAsACAAXAAiAFwAIgA7AFwAbgBcACIAQQBtAGUAcgBpAGMAYQAvAEsAZQBuAHQAdQBjAGsAeQAvAE0AbwBuAHQAaQBjAGUAbABsAG8AXAAiACwAIAAzADEAOAAyADEALAAgADAALAAgADMAOQA4ADUANgAsACAAMAAsACAALQAyADEANgAwADAALAAgADAALAAgADAALAAgADAALAAgADAALAAgADAALAAgAFwAIgBcACIALAAgAFwAIgBDAFMAVABcACIALAAgAFwAIgBcACIALAAgAFwAIgBDAGUAbgB0AHIAYQBsACAAUwB0AGEAbgBkAGEAcgBkACAAVABpAG0AZQBcACIALAAgAFwAIgBcACIAOwBcAG4AXAAiAEEAbQBlAHIAaQBjAGEALwBLAGUAbgB0AHUAYwBrAHkALwBNAG8AbgB0AGkAYwBlAGwAbABvAFwAIgAsACAAMwA5ADgANQA2ACwAIAAwACwAIAA1ADEAOAA0ADYALAAgADcAMgAwADAALAAgAC0AMgAxADYAMAAwACwAIAAwACwAIAAwACwAIAAwACwAIAAzADYAMAAwACwAIAAwACwAIABcACIAVQBTAFwAIgAsACAAXAAiAEMAJQBUAFwAIgAsACAAXAAiAFwAIgAsACAAXAAiAEMAZQBuAHQAcgBhAGwAJQAgAFQAaQBtAGUAXAAiACwAIABcACIAXAAiADsAXABuAFwAIgBBAG0AZQByAGkAYwBhAC8ASwBlAG4AdAB1AGMAawB5AC8ATQBvAG4AdABpAGMAZQBsAGwAbwBcACIALAAgADUAMQA4ADQANgAsACAAMQAwADgAMAAwACwAIABcACIAXAAiACwAIABcACIAXAAiACwAIAAtADEAOAAwADAAMAAsACAAMAAsACAAMwA2ADAAMAAsACAAMAAsACAAXAAiAFwAIgAsACAAXAAiAFwAIgAsACAAXAAiAFUAUwBcACIALAAgAFwAIgBFACUAVABcACIALAAgAFwAIgBcACIALAAgAFwAIgBFAGEAcwB0AGUAcgBuACUAIABUAGkAbQBlAFwAIgAsACAAXAAiAFwAIgA7AFwAbgBcACIAQQBtAGUAcgBpAGMAYQAvAEwAYQBfAFAAYQB6AFwAIgAsACAAXAAiAFwAIgAsACAAXAAiAFwAIgAsACAAMQAxADMANgA4ACwAIAAwACwAIAAtADEANgAzADUANgAsACAAMAAsACAAXAAiAFwAIgAsACAAXAAiAFwAIgAsACAAMAAsACAAMAAsACAAXAAiAFwAIgAsACAAXAAiAEwATQBUAFwAIgAsACAAXAAiAFwAIgAsACAAXAAiAEwAbwBjAGEAbAAgAE0AZQBhAG4AIABUAGkAbQBlAFwAIgAsACAAXAAiAFwAIgA7AFwAbgBcACIAQQBtAGUAcgBpAGMAYQAvAEwAYQBfAFAAYQB6AFwAIgAsACAAMQAxADMANgA4ACwAIAAwACwAIAAyADYANgAyADkALAAgADAALAAgAC0AMQA2ADMANQA2ACwAIAAwACwAIAAwACwAIAAwACwAIAAwACwAIAAzADYAMAAwACwAIABcACIAXAAiACwAIABcACIAQwBNAFQAXAAiACwAIABcACIAXAAiACwAIABcACIAQwBhAGwAYQBtAGEAcgBjAGEAIABNAGUAYQBuACAAVABpAG0AZQBcACIALAAgAFwAIgBcACIAOwBcAG4AXAAiAEEAbQBlAHIAaQBjAGEALwBMAGEAXwBQAGEAegBcACIALAAgADIANgA2ADIAOQAsACAAMwA2ADAAMAAsACAAMgA2ADcAOAA3ACwAIAAwACwAIAAtADEANgAzADUANgAsACAAMwA2ADAAMAAsACAAMAAsACAAMwA2ADAAMAAsACAAMQA5ADUANgAsACAALQAzADYAMAAwACwAIABcACIAXAAiACwAIABcACIAXAAiACwAIABcACIAQgBTAFQAXAAiACwAIABcACIAXAAiACwAIABcACIAQgBvAGwAaQB2AGkAYQAgAFMAdQBtAG0AZQByACAAVABpAG0AZQBcACIAOwBcAG4AXAAiAEEAbQBlAHIAaQBjAGEALwBMAGEAXwBQAGEAegBcACIALAAgADIANgA3ADgANgAsACAAOAA0ADcANQA2ACwAIABcACIAXAAiACwAIABcACIAXAAiACwAIAAtADEANAA0ADAAMAAsACAAMAAsACAAMQA5ADUANgAsACAALQAzADYAMAAwACwAIABcACIAXAAiACwAIABcACIAXAAiACwAIABcACIAXAAiACwAIABcACIAEiIwADQAXAAiACwAIABcACIAXAAiACwAIABcACIAVQBUAEMAEiIwADQAOgAwADAAXAAiACwAIABcACIAXAAiADsAXABuAFwAIgBBAG0AZQByAGkAYwBhAC8ATABpAG0AYQBcACIALAAgAFwAIgBcACIALAAgAFwAIgBcACIALAAgADEAMQAzADYAOAAsACAAMAAsACAALQAxADgANAA5ADIALAAgADAALAAgAFwAIgBcACIALAAgAFwAIgBcACIALAAgAC0AMgA0ACwAIAAwACwAIABcACIAXAAiACwAIABcACIATABNAFQAXAAiACwAIABcACIAXAAiACwAIABcACIATABvAGMAYQBsACAATQBlAGEAbgAgAFQAaQBtAGUAXAAiACwAIABcACIAXAAiADsAXABuAFwAIgBBAG0AZQByAGkAYwBhAC8ATABpAG0AYQBcACIALAAgADEAMQAzADYANwAsACAAOAA2ADMANwA2ACwAIAAxADgAMQA1ADAALAAgADAALAAgAC0AMQA4ADUAMQA2ACwAIAAwACwAIAAtADIANAAsACAAMAAsACAANQAxADYALAAgADAALAAgAFwAIgBcACIALAAgAFwAIgBMAE0AVABcACIALAAgAFwAIgBcACIALAAgAFwAIgBMAG8AYwBhAGwAIABNAGUAYQBuACAAVABpAG0AZQBcACIALAAgAFwAIgBcACIAOwBcAG4AXAAiAEEAbQBlAHIAaQBjAGEALwBMAGkAbQBhAFwAIgAsACAAMQA4ADEANQAwACwAIAA1ADEANgAsACAAXAAiAFwAIgAsACAAXAAiAFwAIgAsACAALQAxADgAMAAwADAALAAgADAALAAgADUAMQA2ACwAIAAwACwAIABcACIAXAAiACwAIABcACIAXAAiACwAIABcACIAUABlAHIAdQBcACIALAAgAFwAIgASIjAANQBcACIALAAgAFwAIgASIjAANABcACIALAAgAFwAIgBVAFQAQwASIjAANQA6ADAAMABcACIALAAgAFwAIgBVAFQAQwASIjAANAA6ADAAMABcACIAOwBcAG4AXAAiAEEAbQBlAHIAaQBjAGEALwBMAG8AcwBfAEEAbgBnAGUAbABlAHMAXAAiACwAIABcACIAXAAiACwAIABcACIAXAAiACwAIAA5ADEAMwAyACwAIAA0ADMANgAyADIALAAgAC0AMgA4ADMANwA4ACwAIAAwACwAIABcACIAXAAiACwAIABcACIAXAAiACwAIAAtADQAMgAyACwAIAAwACwAIABcACIAXAAiACwAIABcACIATABNAFQAXAAiACwAIABcACIAXAAiACwAIABcACIATABvAGMAYQBsACAATQBlAGEAbgAgAFQAaQBtAGUAXAAiACwAIABcACIAXAAiADsAXABuAFwAIgBBAG0AZQByAGkAYwBhAC8ATABvAHMAXwBBAG4AZwBlAGwAZQBzAFwAIgAsACAAOQAxADMAMgAsACAANAAzADIAMAAwACwAIAAzADEAOAAyADEALAAgADAALAAgAC0AMgA4ADgAMAAwACwAIAAwACwAIAAtADQAMgAyACwAIAAwACwAIAAwACwAIAAwACwAIABcACIAVQBTAFwAIgAsACAAXAAiAFAAJQBUAFwAIgAsACAAXAAiAFwAIgAsACAAXAAiAFAAYQBjAGkAZgBpAGMAJQAgAFQAaQBtAGUAXAAiACwAIABcACIAXAAiADsAXABuAFwAIgBBAG0AZQByAGkAYwBhAC8ATABvAHMAXwBBAG4AZwBlAGwAZQBzAFwAIgAsACAAMwAxADgAMgAxACwAIAAwACwAIAAzADkANAA5ADEALAAgADAALAAgAC0AMgA4ADgAMAAwACwAIAAwACwAIAAwACwAIAAwACwAIAAwACwAIAAwACwAIABcACIAQwBBAFwAIgAsACAAXAAiAFAAJQBUAFwAIgAsACAAXAAiAFwAIgAsACAAXAAiAFAAYQBjAGkAZgBpAGMAJQAgAFQAaQBtAGUAXAAiACwAIABcACIAXAAiADsAXABuAFwAIgBBAG0AZQByAGkAYwBhAC8ATABvAHMAXwBBAG4AZwBlAGwAZQBzAFwAIgAsACAAMwA5ADQAOQAxACwAIAAwACwAIABcACIAXAAiACwAIABcACIAXAAiACwAIAAtADIAOAA4ADAAMAAsACAAMAAsACAAMAAsACAAMAAsACAAXAAiAFwAIgAsACAAXAAiAFwAIgAsACAAXAAiAFUAUwBcACIALAAgAFwAIgBQACUAVABcACIALAAgAFwAIgBcACIALAAgAFwAIgBQAGEAYwBpAGYAaQBjACUAIABUAGkAbQBlAFwAIgAsACAAXAAiAFwAIgA7AFwAbgBcACIAQQBtAGUAcgBpAGMAYQAvAE0AYQBjAGUAaQBvAFwAIgAsACAAXAAiAFwAIgAsACAAXAAiAFwAIgAsACAAMgAwADEAMwAzACwAIAAwACwAIAAtADgANQA3ADIALAAgADAALAAgAFwAIgBcACIALAAgAFwAIgBcACIALAAgAC0AMgAyADIAOAAsACAAMAAsACAAXAAiAFwAIgAsACAAXAAiAEwATQBUAFwAIgAsACAAXAAiAFwAIgAsACAAXAAiAEwAbwBjAGEAbAAgAE0AZQBhAG4AIABUAGkAbQBlAFwAIgAsACAAXAAiAFwAIgA7AFwAbgBcACIAQQBtAGUAcgBpAGMAYQAvAE0AYQBjAGUAaQBvAFwAIgAsACAAMgAwADEAMwAyACwAIAA4ADQAMQA3ADIALAAgADQAOAAxADUAMQAsACAAMAAsACAALQAxADAAOAAwADAALAAgADAALAAgAC0AMgAyADIAOAAsACAAMAAsACAAMAAsACAAMAAsACAAXAAiAEIAcgBhAHoAaQBsAFwAIgAsACAAXAAiABIiMAAzAFwAIgAsACAAXAAiABIiMAAyAFwAIgAsACAAXAAiAFUAVABDABIiMAAzADoAMAAwAFwAIgAsACAAXAAiAFUAVABDABIiMAAyADoAMAAwAFwAIgA7AFwAbgBcACIAQQBtAGUAcgBpAGMAYQAvAE0AYQBjAGUAaQBvAFwAIgAsACAANAA4ADEANQAxACwAIAAwACwAIAA1ADAAMAAwADMALAAgADAALAAgAC0AMQAwADgAMAAwACwAIAAwACwAIAAwACwAIAAwACwAIAAwACwAIAAwACwAIABcACIAXAAiACwAIABcACIAEiIwADMAXAAiACwAIABcACIAXAAiACwAIABcACIAVQBUAEMAEiIwADMAOgAwADAAXAAiACwAIABcACIAXAAiADsAXABuAFwAIgBBAG0AZQByAGkAYwBhAC8ATQBhAGMAZQBpAG8AXAAiACwAIAA1ADAAMAAwADMALAAgADAALAAgADUAMAAzADMAMAAsACAAMAAsACAALQAxADAAOAAwADAALAAgADAALAAgADAALAAgADAALAAgADAALAAgADAALAAgAFwAIgBCAHIAYQB6AGkAbABcACIALAAgAFwAIgASIjAAMwBcACIALAAgAFwAIgASIjAAMgBcACIALAAgAFwAIgBVAFQAQwASIjAAMwA6ADAAMABcACIALAAgAFwAIgBVAFQAQwASIjAAMgA6ADAAMABcACIAOwBcAG4AXAAiAEEAbQBlAHIAaQBjAGEALwBNAGEAYwBlAGkAbwBcACIALAAgADUAMAAzADMAMAAsACAAMAAsACAANQAxADQANQAxACwAIAAwACwAIAAtADEAMAA4ADAAMAAsACAAMAAsACAAMAAsACAAMAAsACAAMAAsACAAMAAsACAAXAAiAFwAIgAsACAAXAAiABIiMAAzAFwAIgAsACAAXAAiAFwAIgAsACAAXAAiAFUAVABDABIiMAAzADoAMAAwAFwAIgAsACAAXAAiAFwAIgA7AFwAbgBcACIAQQBtAGUAcgBpAGMAYQAvAE0AYQBjAGUAaQBvAFwAIgAsACAANQAxADQANQAxACwAIAAwACwAIAA1ADEAOAAzADkALAAgADAALAAgAC0AMQAwADgAMAAwACwAIAAwACwAIAAwACwAIAAwACwAIAAwACwAIAAwACwAIABcACIAQgByAGEAegBpAGwAXAAiACwAIABcACIAEiIwADMAXAAiACwAIABcACIAEiIwADIAXAAiACwAIABcACIAVQBUAEMAEiIwADMAOgAwADAAXAAiACwAIABcACIAVQBUAEMAEiIwADIAOgAwADAAXAAiADsAXABuAFwAIgBBAG0AZQByAGkAYwBhAC8ATQBhAGMAZQBpAG8AXAAiACwAIAA1ADEAOAAzADkALAAgADAALAAgADUAMgAxADYANQAsACAAMAAsACAALQAxADAAOAAwADAALAAgADAALAAgADAALAAgADAALAAgADAALAAgADAALAAgAFwAIgBcACIALAAgAFwAIgASIjAAMwBcACIALAAgAFwAIgBcACIALAAgAFwAIgBVAFQAQwASIjAAMwA6ADAAMABcACIALAAgAFwAIgBcACIAOwBcAG4AXAAiAEEAbQBlAHIAaQBjAGEALwBNAGEAYwBlAGkAbwBcACIALAAgADUAMgAxADYANQAsACAAMAAsACAANQAyADUANAA4ACwAIAAwACwAIAAtADEAMAA4ADAAMAAsACAAMAAsACAAMAAsACAAMAAsACAAMAAsACAAMAAsACAAXAAiAEIAcgBhAHoAaQBsAFwAIgAsACAAXAAiABIiMAAzAFwAIgAsACAAXAAiABIiMAAyAFwAIgAsACAAXAAiAFUAVABDABIiMAAzADoAMAAwAFwAIgAsACAAXAAiAFUAVABDABIiMAAyADoAMAAwAFwAIgA7AFwAbgBcACIAQQBtAGUAcgBpAGMAYQAvAE0AYQBjAGUAaQBvAFwAIgAsACAANQAyADUANAA4ACwAIAAwACwAIABcACIAXAAiACwAIABcACIAXAAiACwAIAAtADEAMAA4ADAAMAAsACAAMAAsACAAMAAsACAAMAAsACAAXAAiAFwAIgAsACAAXAAiAFwAIgAsACAAXAAiAFwAIgAsACAAXAAiABIiMAAzAFwAIgAsACAAXAAiAFwAIgAsACAAXAAiAFUAVABDABIiMAAzADoAMAAwAFwAIgAsACAAXAAiAFwAIgA7AFwAbgBcACIAQQBtAGUAcgBpAGMAYQAvAE0AYQBuAGEAZwB1AGEAXAAiACwAIABcACIAXAAiACwAIABcACIAXAAiACwAIAAxADEAMwA2ADgALAAgADAALAAgAC0AMgAwADcAMAA4ACwAIAAwACwAIABcACIAXAAiACwAIABcACIAXAAiACwAIAAtADQALAAgADAALAAgAFwAIgBcACIALAAgAFwAIgBMAE0AVABcACIALAAgAFwAIgBcACIALAAgAFwAIgBMAG8AYwBhAGwAIABNAGUAYQBuACAAVABpAG0AZQBcACIALAAgAFwAIgBcACIAOwBcAG4AXAAiAEEAbQBlAHIAaQBjAGEALwBNAGEAbgBhAGcAdQBhAFwAIgAsACAAMQAxADMANgA3ACwAIAA4ADYAMwA5ADYALAAgADIANwA2ADEAMQAsACAAMAAsACAALQAyADAANwAxADIALAAgADAALAAgAC0ANAAsACAAMAAsACAALQA4ADgAOAAsACAAMAAsACAAXAAiAFwAIgAsACAAXAAiAE0ATQBUAFwAIgAsACAAXAAiAFwAIgAsACAAXAAiAE0AYQBuAGEAZwB1AGEAIABNAGUAYQBuACAAVABpAG0AZQBcACIALAAgAFwAIgBcACIAOwBcAG4AXAAiAEEAbQBlAHIAaQBjAGEALwBNAGEAbgBhAGcAdQBhAFwAIgAsACAAMgA3ADYAMQAwACwAIAA4ADUANQAxADIALAAgADQAMQA4ADAAMwAsACAAMAAsACAALQAyADEANgAwADAALAAgADAALAAgAC0AOAA4ADgALAAgADAALAAgADMANgAwADAALAAgADAALAAgAFwAIgBcACIALAAgAFwAIgBDAFMAVABcACIALAAgAFwAIgBcACIALAAgAFwAIgBDAGUAbgB0AHIAYQBsACAAUwB0AGEAbgBkAGEAcgBkACAAVABpAG0AZQBcACIALAAgAFwAIgBcACIAOwBcAG4AXAAiAEEAbQBlAHIAaQBjAGEALwBNAGEAbgBhAGcAdQBhAFwAIgAsACAANAAxADgAMAAzACwAIAAzADYAMAAwACwAIAA0ADIANAA1ADkALAAgADAALAAgAC0AMQA4ADAAMAAwACwAIAAwACwAIAAzADYAMAAwACwAIAAwACwAIAAtADMANgAwADAALAAgADAALAAgAFwAIgBcACIALAAgAFwAIgBFAFMAVABcACIALAAgAFwAIgBcACIALAAgAFwAIgBFAGEAcwB0AGUAcgBuACAAUwB0AGEAbgBkAGEAcgBkACAAVABpAG0AZQBcACIALAAgAFwAIgBcACIAOwBcAG4AXAAiAEEAbQBlAHIAaQBjAGEALwBNAGEAbgBhAGcAdQBhAFwAIgAsACAANAAyADQANQA4ACwAIAA4ADIAOAAwADAALAAgADQAOAA2ADIAMgAsACAAMQA0ADQAMAAwACwAIAAtADIAMQA2ADAAMAAsACAAMAAsACAALQAzADYAMAAwACwAIAAwACwAIAAzADYAMAAwACwAIAAwACwAIABcACIATgBpAGMAXAAiACwAIABcACIAQwAlAFQAXAAiACwAIABcACIAXAAiACwAIABcACIAQwBlAG4AdAByAGEAbAAlACAAVABpAG0AZQBcACIALAAgAFwAIgBcACIAOwBcAG4AXAAiAEEAbQBlAHIAaQBjAGEALwBNAGEAbgBhAGcAdQBhAFwAIgAsACAANAA4ADYAMgAyACwAIAAxADgAMAAwADAALAAgADQAOAA4ADgAOQAsACAAMAAsACAALQAxADgAMAAwADAALAAgADAALAAgADMANgAwADAALAAgADAALAAgAC0AMwA2ADAAMAAsACAAMAAsACAAXAAiAFwAIgAsACAAXAAiAEUAUwBUAFwAIgAsACAAXAAiAFwAIgAsACAAXAAiAEUAYQBzAHQAZQByAG4AIABTAHQAYQBuAGQAYQByAGQAIABUAGkAbQBlAFwAIgAsACAAXAAiAFwAIgA7AFwAbgBcACIAQQBtAGUAcgBpAGMAYQAvAE0AYQBuAGEAZwB1AGEAXAAiACwAIAA0ADgAOAA4ADgALAAgADgAMgA4ADAAMAAsACAANAA4ADkAOAA4ACwAIAAwACwAIAAtADIAMQA2ADAAMAAsACAAMAAsACAALQAzADYAMAAwACwAIAAwACwAIAAzADYAMAAwACwAIAAwACwAIABcACIAXAAiACwAIABcACIAQwBTAFQAXAAiACwAIABcACIAXAAiACwAIABcACIAQwBlAG4AdAByAGEAbAAgAFMAdABhAG4AZABhAHIAZAAgAFQAaQBtAGUAXAAiACwAIABcACIAXAAiADsAXABuAFwAIgBBAG0AZQByAGkAYwBhAC8ATQBhAG4AYQBnAHUAYQBcACIALAAgADQAOAA5ADgAOAAsACAAMwA2ADAAMAAsACAANQAwADQANAA5ACwAIAAwACwAIAAtADEAOAAwADAAMAAsACAAMAAsACAAMwA2ADAAMAAsACAAMAAsACAALQAzADYAMAAwACwAIAAwACwAIABcACIAXAAiACwAIABcACIARQBTAFQAXAAiACwAIABcACIAXAAiACwAIABcACIARQBhAHMAdABlAHIAbgAgAFMAdABhAG4AZABhAHIAZAAgAFQAaQBtAGUAXAAiACwAIABcACIAXAAiADsAXABuAFwAIgBBAG0AZQByAGkAYwBhAC8ATQBhAG4AYQBnAHUAYQBcACIALAAgADUAMAA0ADQAOAAsACAAOAAyADgAMAAwACwAIABcACIAXAAiACwAIABcACIAXAAiACwAIAAtADIAMQA2ADAAMAAsACAAMAAsACAALQAzADYAMAAwACwAIAAwACwAIABcACIAXAAiACwAIABcACIAXAAiACwAIABcACIATgBpAGMAXAAiACwAIABcACIAQwAlAFQAXAAiACwAIABcACIAXAAiACwAIABcACIAQwBlAG4AdAByAGEAbAAlACAAVABpAG0AZQBcACIALAAgAFwAIgBcACIAOwBcAG4AXAAiAEEAbQBlAHIAaQBjAGEALwBNAGEAbgBhAHUAcwBcACIALAAgAFwAIgBcACIALAAgAFwAIgBcACIALAAgADIAMAAxADMAMwAsACAAMAAsACAALQAxADQANAAwADQALAAgADAALAAgAFwAIgBcACIALAAgAFwAIgBcACIALAAgADQALAAgADAALAAgAFwAIgBcACIALAAgAFwAIgBMAE0AVABcACIALAAgAFwAIgBcACIALAAgAFwAIgBMAG8AYwBhAGwAIABNAGUAYQBuACAAVABpAG0AZQBcACIALAAgAFwAIgBcACIAOwBcAG4AXAAiAEEAbQBlAHIAaQBjAGEALwBNAGEAbgBhAHUAcwBcACIALAAgADIAMAAxADMAMwAsACAANAAsACAANAA3ADQAMQA2ACwAIAAwACwAIAAtADEANAA0ADAAMAAsACAAMAAsACAANAAsACAAMAAsACAAMAAsACAAMAAsACAAXAAiAEIAcgBhAHoAaQBsAFwAIgAsACAAXAAiABIiMAA0AFwAIgAsACAAXAAiABIiMAAzAFwAIgAsACAAXAAiAFUAVABDABIiMAA0ADoAMAAwAFwAIgAsACAAXAAiAFUAVABDABIiMAAzADoAMAAwAFwAIgA7AFwAbgBcACIAQQBtAGUAcgBpAGMAYQAvAE0AYQBuAGEAdQBzAFwAIgAsACAANAA3ADQAMQA2ACwAIAAwACwAIAA0ADkAMgA1ADgALAAgADAALAAgAC0AMQA0ADQAMAAwACwAIAAwACwAIAAwACwAIAAwACwAIAAwACwAIAAwACwAIABcACIAXAAiACwAIABcACIAEiIwADQAXAAiACwAIABcACIAXAAiACwAIABcACIAVQBUAEMAEiIwADQAOgAwADAAXAAiACwAIABcACIAXAAiADsAXABuAFwAIgBBAG0AZQByAGkAYwBhAC8ATQBhAG4AYQB1AHMAXAAiACwAIAA0ADkAMgA1ADgALAAgADAALAAgADQAOQA2ADEANwAsACAAMAAsACAALQAxADQANAAwADAALAAgADAALAAgADAALAAgADAALAAgADAALAAgADAALAAgAFwAIgBCAHIAYQB6AGkAbABcACIALAAgAFwAIgASIjAANABcACIALAAgAFwAIgASIjAAMwBcACIALAAgAFwAIgBVAFQAQwASIjAANAA6ADAAMABcACIALAAgAFwAIgBVAFQAQwASIjAAMwA6ADAAMABcACIAOwBcAG4AXAAiAEEAbQBlAHIAaQBjAGEALwBNAGEAbgBhAHUAcwBcACIALAAgADQAOQA2ADEANwAsACAAMAAsACAAXAAiAFwAIgAsACAAXAAiAFwAIgAsACAALQAxADQANAAwADAALAAgADAALAAgADAALAAgADAALAAgAFwAIgBcACIALAAgAFwAIgBcACIALAAgAFwAIgBcACIALAAgAFwAIgASIjAANABcACIALAAgAFwAIgBcACIALAAgAFwAIgBVAFQAQwASIjAANAA6ADAAMABcACIALAAgAFwAIgBcACIAOwBcAG4AXAAiAEEAbQBlAHIAaQBjAGEALwBNAGEAcgB0AGkAbgBpAHEAdQBlAFwAIgAsACAAXAAiAFwAIgAsACAAXAAiAFwAIgAsACAAMQAxADMANgA4ACwAIAAwACwAIAAtADEANAA2ADYAMAAsACAAMAAsACAAXAAiAFwAIgAsACAAXAAiAFwAIgAsACAAMAAsACAAMAAsACAAXAAiAFwAIgAsACAAXAAiAEwATQBUAFwAIgAsACAAXAAiAFwAIgAsACAAXAAiAEwAbwBjAGEAbAAgAE0AZQBhAG4AIABUAGkAbQBlAFwAIgAsACAAXAAiAFwAIgA7AFwAbgBcACIAQQBtAGUAcgBpAGMAYQAvAE0AYQByAHQAaQBuAGkAcQB1AGUAXAAiACwAIAAxADEAMwA2ADgALAAgADAALAAgADEAOQAxADUANwAsACAAMAAsACAALQAxADQANgA2ADAALAAgADAALAAgADAALAAgADAALAAgADIANgAwACwAIAAwACwAIABcACIAXAAiACwAIABcACIARgBGAE0AVABcACIALAAgAFwAIgBcACIALAAgAFwAIgBGAG8AcgB0AC0AZABlAC0ARgByAGEAbgBjAGUAIABNAGUAYQBuACAAVABpAG0AZQBcACIALAAgAFwAIgBcACIAOwBcAG4AXAAiAEEAbQBlAHIAaQBjAGEALwBNAGEAcgB0AGkAbgBpAHEAdQBlAFwAIgAsACAAMQA5ADEANQA3ACwAIAAyADYAMAAsACAANAA0ADMAMwA1ACwAIAAwACwAIAAtADEANAA0ADAAMAAsACAAMAAsACAAMgA2ADAALAAgADAALAAgADAALAAgADMANgAwADAALAAgAFwAIgBcACIALAAgAFwAIgBBAFMAVABcACIALAAgAFwAIgBcACIALAAgAFwAIgBBAHQAbABhAG4AdABpAGMAIABTAHQAYQBuAGQAYQByAGQAIABUAGkAbQBlAFwAIgAsACAAXAAiAFwAIgA7AFwAbgBcACIAQQBtAGUAcgBpAGMAYQAvAE0AYQByAHQAaQBuAGkAcQB1AGUAXAAiACwAIAA0ADQAMwAzADUALAAgADMANgAwADAALAAgADQANAA1ADEAMAAsACAAMAAsACAALQAxADQANAAwADAALAAgADMANgAwADAALAAgADAALAAgADMANgAwADAALAAgADAALAAgAC0AMwA2ADAAMAAsACAAXAAiAFwAIgAsACAAXAAiAFwAIgAsACAAXAAiAEEARABUAFwAIgAsACAAXAAiAFwAIgAsACAAXAAiAEEAdABsAGEAbgB0AGkAYwAgAEQAYQB5AGwAaQBnAGgAdAAgAFQAaQBtAGUAXAAiADsAXABuAFwAIgBBAG0AZQByAGkAYwBhAC8ATQBhAHIAdABpAG4AaQBxAHUAZQBcACIALAAgADQANAA1ADAAOQAsACAAOAAyADgAMAAwACwAIABcACIAXAAiACwAIABcACIAXAAiACwAIAAtADEANAA0ADAAMAAsACAAMAAsACAAMAAsACAALQAzADYAMAAwACwAIABcACIAXAAiACwAIABcACIAXAAiACwAIABcACIAXAAiACwAIABcACIAQQBTAFQAXAAiACwAIABcACIAXAAiACwAIABcACIAQQB0AGwAYQBuAHQAaQBjACAAUwB0AGEAbgBkAGEAcgBkACAAVABpAG0AZQBcACIALAAgAFwAIgBcACIAOwBcAG4AXAAiAEEAbQBlAHIAaQBjAGEALwBNAGEAdABhAG0AbwByAG8AcwBcACIALAAgAFwAIgBcACIALAAgAFwAIgBcACIALAAgADIAMwAwADUANAAsACAAOAA0ADYAMAAwACwAIAAtADIAMwA0ADAAMAAsACAAMAAsACAAXAAiAFwAIgAsACAAXAAiAFwAIgAsACAAMQA4ADAAMAAsACAAMAAsACAAXAAiAFwAIgAsACAAXAAiAEwATQBUAFwAIgAsACAAXAAiAFwAIgAsACAAXAAiAEwAbwBjAGEAbAAgAE0AZQBhAG4AIABUAGkAbQBlAFwAIgAsACAAXAAiAFwAIgA7AFwAbgBcACIAQQBtAGUAcgBpAGMAYQAvAE0AYQB0AGEAbQBvAHIAbwBzAFwAIgAsACAAMgAzADAANQA1ACwAIAAwACwAIAA0ADcAMQA2ADEALAAgADAALAAgAC0AMgAxADYAMAAwACwAIAAwACwAIAAxADgAMAAwACwAIAAwACwAIAAwACwAIAAwACwAIABcACIAXAAiACwAIABcACIAQwBTAFQAXAAiACwAIABcACIAXAAiACwAIABcACIAQwBlAG4AdAByAGEAbAAgAFMAdABhAG4AZABhAHIAZAAgAFQAaQBtAGUAXAAiACwAIABcACIAXAAiADsAXABuAFwAIgBBAG0AZQByAGkAYwBhAC8ATQBhAHQAYQBtAG8AcgBvAHMAXAAiACwAIAA0ADcAMQA2ADEALAAgADAALAAgADQANwA1ADIANwAsACAAMAAsACAALQAyADEANgAwADAALAAgADAALAAgADAALAAgADAALAAgADAALAAgADAALAAgAFwAIgBVAFMAXAAiACwAIABcACIAQwAlAFQAXAAiACwAIABcACIAXAAiACwAIABcACIAQwBlAG4AdAByAGEAbAAlACAAVABpAG0AZQBcACIALAAgAFwAIgBcACIAOwBcAG4AXAAiAEEAbQBlAHIAaQBjAGEALwBNAGEAdABhAG0AbwByAG8AcwBcACIALAAgADQANwA1ADIANwAsACAAMAAsACAANQA1ADEAOQA3ACwAIAAwACwAIAAtADIAMQA2ADAAMAAsACAAMAAsACAAMAAsACAAMAAsACAAMAAsACAAMAAsACAAXAAiAE0AZQB4AGkAYwBvAFwAIgAsACAAXAAiAEMAJQBUAFwAIgAsACAAXAAiAFwAIgAsACAAXAAiAEMAZQBuAHQAcgBhAGwAJQAgAFQAaQBtAGUAXAAiACwAIABcACIAXAAiADsAXABuAFwAIgBBAG0AZQByAGkAYwBhAC8ATQBhAHQAYQBtAG8AcgBvAHMAXAAiACwAIAA1ADUAMQA5ADcALAAgADAALAAgAFwAIgBcACIALAAgAFwAIgBcACIALAAgAC0AMgAxADYAMAAwACwAIAAwACwAIAAwACwAIAAwACwAIABcACIAXAAiACwAIABcACIAXAAiACwAIABcACIAVQBTAFwAIgAsACAAXAAiAEMAJQBUAFwAIgAsACAAXAAiAFwAIgAsACAAXAAiAEMAZQBuAHQAcgBhAGwAJQAgAFQAaQBtAGUAXAAiACwAIABcACIAXAAiADsAXABuAFwAIgBBAG0AZQByAGkAYwBhAC8ATQBhAHoAYQB0AGwAYQBuAFwAIgAsACAAXAAiAFwAIgAsACAAXAAiAFwAIgAsACAAMgAzADAANQA0ACwAIAA4ADYAMAA2ADAALAAgAC0AMgA1ADUANAAwACwAIAAwACwAIABcACIAXAAiACwAIABcACIAXAAiACwAIAAzADQAMAAsACAAMAAsACAAXAAiAFwAIgAsACAAXAAiAEwATQBUAFwAIgAsACAAXAAiAFwAIgAsACAAXAAiAEwAbwBjAGEAbAAgAE0AZQBhAG4AIABUAGkAbQBlAFwAIgAsACAAXAAiAFwAIgA7AFwAbgBcACIAQQBtAGUAcgBpAGMAYQAvAE0AYQB6AGEAdABsAGEAbgBcACIALAAgADIAMwAwADUANQAsACAAMAAsACAAMgA1ADAANAAxACwAIAA4ADIAOAAwADAALAAgAC0AMgA1ADIAMAAwACwAIAAwACwAIAAzADQAMAAsACAAMAAsACAAMwA2ADAAMAAsACAAMAAsACAAXAAiAFwAIgAsACAAXAAiAE0AUwBUAFwAIgAsACAAXAAiAFwAIgAsACAAXAAiAE0AbwB1AG4AdABhAGkAbgAgAFMAdABhAG4AZABhAHIAZAAgAFQAaQBtAGUAXAAiACwAIABcACIAXAAiADsAXABuAFwAIgBBAG0AZQByAGkAYwBhAC8ATQBhAHoAYQB0AGwAYQBuAFwAIgAsACAAMgA1ADAANAAyACwAIAAwACwAIAAyADYAMgA5ADUALAAgADAALAAgAC0AMgAxADYAMAAwACwAIAAwACwAIAAzADYAMAAwACwAIAAwACwAIAAtADMANgAwADAALAAgADAALAAgAFwAIgBcACIALAAgAFwAIgBDAFMAVABcACIALAAgAFwAIgBcACIALAAgAFwAIgBDAGUAbgB0AHIAYQBsACAAUwB0AGEAbgBkAGEAcgBkACAAVABpAG0AZQBcACIALAAgAFwAIgBcACIAOwBcAG4AXAAiAEEAbQBlAHIAaQBjAGEALwBNAGEAegBhAHQAbABhAG4AXAAiACwAIAAyADYAMgA5ADQALAAgADgAMgA4ADAAMAAsACAAMgA2ADcAOQA4ACwAIAAwACwAIAAtADIANQAyADAAMAAsACAAMAAsACAALQAzADYAMAAwACwAIAAwACwAIAAzADYAMAAwACwAIAAwACwAIABcACIATQBlAHgAaQBjAG8AXAAiACwAIABcACIATQAlAFQAXAAiACwAIABcACIAXAAiACwAIABcACIATQBvAHUAbgB0AGEAaQBuACUAIABUAGkAbQBlAFwAIgAsACAAXAAiAFwAIgA7AFwAbgBcACIAQQBtAGUAcgBpAGMAYQAvAE0AYQB6AGEAdABsAGEAbgBcACIALAAgADIANgA3ADkAOAAsACAAMwA2ADAAMAAsACAAMwAwADQANwAzACwAIAAwACwAIAAtADIAMQA2ADAAMAAsACAAMAAsACAAMwA2ADAAMAAsACAAMAAsACAALQAzADYAMAAwACwAIAAwACwAIABcACIAXAAiACwAIABcACIAQwBTAFQAXAAiACwAIABcACIAXAAiACwAIABcACIAQwBlAG4AdAByAGEAbAAgAFMAdABhAG4AZABhAHIAZAAgAFQAaQBtAGUAXAAiACwAIABcACIAXAAiADsAXABuAFwAIgBBAG0AZQByAGkAYwBhAC8ATQBhAHoAYQB0AGwAYQBuAFwAIgAsACAAMwAwADQANwAyACwAIAA4ADIAOAAwADAALAAgADMAMgA5ADMAMAAsACAAMAAsACAALQAyADUAMgAwADAALAAgADAALAAgAC0AMwA2ADAAMAAsACAAMAAsACAALQAzADYAMAAwACwAIAAwACwAIABcACIAXAAiACwAIABcACIATQBTAFQAXAAiACwAIABcACIAXAAiACwAIABcACIATQBvAHUAbgB0AGEAaQBuACAAUwB0AGEAbgBkAGEAcgBkACAAVABpAG0AZQBcACIALAAgAFwAIgBcACIAOwBcAG4AXAAiAEEAbQBlAHIAaQBjAGEALwBNAGEAegBhAHQAbABhAG4AXAAiACwAIAAzADIAOQAyADkALAAgADgAMgA4ADAAMAAsACAANAAwADUAOAA3ACwAIAAwACwAIAAtADIAOAA4ADAAMAAsACAAMAAsACAALQAzADYAMAAwACwAIAAwACwAIAAzADYAMAAwACwAIAAwACwAIABcACIAXAAiACwAIABcACIAUABTAFQAXAAiACwAIABcACIAXAAiACwAIABcACIAUABhAGMAaQBmAGkAYwAgAFMAdABhAG4AZABhAHIAZAAgAFQAaQBtAGUAXAAiACwAIABcACIAXAAiADsAXABuAFwAIgBBAG0AZQByAGkAYwBhAC8ATQBhAHoAYQB0AGwAYQBuAFwAIgAsACAANAAwADUAOAA3ACwAIAAzADYAMAAwACwAIABcACIAXAAiACwAIABcACIAXAAiACwAIAAtADIANQAyADAAMAAsACAAMAAsACAAMwA2ADAAMAAsACAAMAAsACAAXAAiAFwAIgAsACAAXAAiAFwAIgAsACAAXAAiAE0AZQB4AGkAYwBvAFwAIgAsACAAXAAiAE0AJQBUAFwAIgAsACAAXAAiAFwAIgAsACAAXAAiAE0AbwB1AG4AdABhAGkAbgAlACAAVABpAG0AZQBcACIALAAgAFwAIgBcACIAOwBcAG4AXAAiAEEAbQBlAHIAaQBjAGEALwBNAGUAbgBvAG0AaQBuAGUAZQBcACIALAAgAFwAIgBcACIALAAgAFwAIgBcACIALAAgADkAOAAwADIALAAgADQAMwAyADAAMAAsACAALQAyADEAMAAyADcALAAgADAALAAgAFwAIgBcACIALAAgAFwAIgBcACIALAAgAC0ANQA3ADMALAAgADAALAAgAFwAIgBcACIALAAgAFwAIgBMAE0AVABcACIALAAgAFwAIgBcACIALAAgAFwAIgBMAG8AYwBhAGwAIABNAGUAYQBuACAAVABpAG0AZQBcACIALAAgAFwAIgBcACIAOwBcAG4AXAAiAEEAbQBlAHIAaQBjAGEALwBNAGUAbgBvAG0AaQBuAGUAZQBcACIALAAgADkAOAAwADIALAAgADQAMgA2ADIANwAsACAAMwAxADgAMgAxACwAIAAwACwAIAAtADIAMQA2ADAAMAAsACAAMAAsACAALQA1ADcAMwAsACAAMAAsACAAMAAsACAAMAAsACAAXAAiAFUAUwBcACIALAAgAFwAIgBDACUAVABcACIALAAgAFwAIgBcACIALAAgAFwAIgBDAGUAbgB0AHIAYQBsACUAIABUAGkAbQBlAFwAIgAsACAAXAAiAFwAIgA7AFwAbgBcACIAQQBtAGUAcgBpAGMAYQAvAE0AZQBuAG8AbQBpAG4AZQBlAFwAIgAsACAAMwAxADgAMgAxACwAIAAwACwAIAA0ADAAMwAzADgALAAgADcAMgAwADAALAAgAC0AMgAxADYAMAAwACwAIAAwACwAIAAwACwAIAAwACwAIAAzADYAMAAwACwAIAAwACwAIABcACIATQBlAG4AbwBtAGkAbgBlAGUAXAAiACwAIABcACIAQwAlAFQAXAAiACwAIABcACIAXAAiACwAIABcACIAQwBlAG4AdAByAGEAbAAlACAAVABpAG0AZQBcACIALAAgAFwAIgBcACIAOwBcAG4AXAAiAEEAbQBlAHIAaQBjAGEALwBNAGUAbgBvAG0AaQBuAGUAZQBcACIALAAgADQAMAAzADMAOAAsACAAMQAwADgAMAAwACwAIAA0ADEAOAAwADEALAAgADcAMgAwADAALAAgAC0AMQA4ADAAMAAwACwAIAAwACwAIAAzADYAMAAwACwAIAAwACwAIAAtADMANgAwADAALAAgADAALAAgAFwAIgBcACIALAAgAFwAIgBFAFMAVABcACIALAAgAFwAIgBcACIALAAgAFwAIgBFAGEAcwB0AGUAcgBuACAAUwB0AGEAbgBkAGEAcgBkACAAVABpAG0AZQBcACIALAAgAFwAIgBcACIAOwBcAG4AXAAiAEEAbQBlAHIAaQBjAGEALwBNAGUAbgBvAG0AaQBuAGUAZQBcACIALAAgADQAMQA4ADAAMQAsACAAMwA2ADAAMAAsACAAXAAiAFwAIgAsACAAXAAiAFwAIgAsACAALQAyADEANgAwADAALAAgADAALAAgAC0AMwA2ADAAMAAsACAAMAAsACAAXAAiAFwAIgAsACAAXAAiAFwAIgAsACAAXAAiAFUAUwBcACIALAAgAFwAIgBDACUAVABcACIALAAgAFwAIgBcACIALAAgAFwAIgBDAGUAbgB0AHIAYQBsACUAIABUAGkAbQBlAFwAIgAsACAAXAAiAFwAIgBcAG4AfQA7AFwAbgBcAG4AXwBUAEkATQBFAFoATwBOAEUAXwBBAE0ARQBSAEkAQwBBAF8AMAA5ACAAPQAgAHsAXABuAFwAIgBBAG0AZQByAGkAYwBhAC8ATQBlAHIAaQBkAGEAXAAiACwAIABcACIAXAAiACwAIABcACIAXAAiACwAIAAyADMAMAA1ADUALAAgADkAMgAsACAALQAyADEANQAwADgALAAgADAALAAgAFwAIgBcACIALAAgAFwAIgBcACIALAAgAC0AOQAyACwAIAAwACwAIABcACIAXAAiACwAIABcACIATABNAFQAXAAiACwAIABcACIAXAAiACwAIABcACIATABvAGMAYQBsACAATQBlAGEAbgAgAFQAaQBtAGUAXAAiACwAIABcACIAXAAiADsAXABuAFwAIgBBAG0AZQByAGkAYwBhAC8ATQBlAHIAaQBkAGEAXAAiACwAIAAyADMAMAA1ADUALAAgADAALAAgADQANAA5ADYAMQAsACAAMAAsACAALQAyADEANgAwADAALAAgADAALAAgAC0AOQAyACwAIAAwACwAIAAzADYAMAAwACwAIAAwACwAIABcACIAXAAiACwAIABcACIAQwBTAFQAXAAiACwAIABcACIAXAAiACwAIABcACIAQwBlAG4AdAByAGEAbAAgAFMAdABhAG4AZABhAHIAZAAgAFQAaQBtAGUAXAAiACwAIABcACIAXAAiADsAXABuAFwAIgBBAG0AZQByAGkAYwBhAC8ATQBlAHIAaQBkAGEAXAAiACwAIAA0ADQAOQA2ADEALAAgADMANgAwADAALAAgADQANQAzADAANQAsACAAMAAsACAALQAxADgAMAAwADAALAAgADAALAAgADMANgAwADAALAAgADAALAAgAC0AMwA2ADAAMAAsACAAMAAsACAAXAAiAFwAIgAsACAAXAAiAEUAUwBUAFwAIgAsACAAXAAiAFwAIgAsACAAXAAiAEUAYQBzAHQAZQByAG4AIABTAHQAYQBuAGQAYQByAGQAIABUAGkAbQBlAFwAIgAsACAAXAAiAFwAIgA7AFwAbgBcACIAQQBtAGUAcgBpAGMAYQAvAE0AZQByAGkAZABhAFwAIgAsACAANAA1ADMAMAA0ACwAIAA4ADIAOAAwADAALAAgAFwAIgBcACIALAAgAFwAIgBcACIALAAgAC0AMgAxADYAMAAwACwAIAAwACwAIAAtADMANgAwADAALAAgADAALAAgAFwAIgBcACIALAAgAFwAIgBcACIALAAgAFwAIgBNAGUAeABpAGMAbwBcACIALAAgAFwAIgBDACUAVABcACIALAAgAFwAIgBcACIALAAgAFwAIgBDAGUAbgB0AHIAYQBsACUAIABUAGkAbQBlAFwAIgAsACAAXAAiAFwAIgA7AFwAbgBcACIAQQBtAGUAcgBpAGMAYQAvAE0AZQB0AGwAYQBrAGEAdABsAGEAXAAiACwAIABcACIAXAAiACwAIABcACIAXAAiACwAIAAzADIANQA4ACwAIAA1ADYANgA5ADUALAAgADUANAA4ADIAMgAsACAAMAAsACAAXAAiAFwAIgAsACAAXAAiAFwAIgAsACAALQA4ADYANAAwADAALAAgADAALAAgAFwAIgBcACIALAAgAFwAIgBMAE0AVABcACIALAAgAFwAIgBcACIALAAgAFwAIgBMAG8AYwBhAGwAIABNAGUAYQBuACAAVABpAG0AZQBcACIALAAgAFwAIgBcACIAOwBcAG4AXAAiAEEAbQBlAHIAaQBjAGEALwBNAGUAdABsAGEAawBhAHQAbABhAFwAIgAsACAAMwAyADUANwAsACAANQA2ADYAOQA1ACwAIAAxADUAMgA1ADEALAAgADQAMwAyADAAMAAsACAALQAzADEANQA3ADgALAAgADAALAAgAC0AOAA2ADQAMAAwACwAIAAwACwAIAAyADcANwA4ACwAIAAwACwAIABcACIAXAAiACwAIABcACIATABNAFQAXAAiACwAIABcACIAXAAiACwAIABcACIATABvAGMAYQBsACAATQBlAGEAbgAgAFQAaQBtAGUAXAAiACwAIABcACIAXAAiADsAXABuAFwAIgBBAG0AZQByAGkAYwBhAC8ATQBlAHQAbABhAGsAYQB0AGwAYQBcACIALAAgADEANQAyADUAMQAsACAANAA1ADkANwA4ACwAIAAzADAAMwA2ADAALAAgADAALAAgAC0AMgA4ADgAMAAwACwAIAAwACwAIAAyADcANwA4ACwAIAAwACwAIAAwACwAIAAwACwAIABcACIAXAAiACwAIABcACIAUABTAFQAXAAiACwAIABcACIAXAAiACwAIABcACIAUABhAGMAaQBmAGkAYwAgAFMAdABhAG4AZABhAHIAZAAgAFQAaQBtAGUAXAAiACwAIABcACIAXAAiADsAXABuAFwAIgBBAG0AZQByAGkAYwBhAC8ATQBlAHQAbABhAGsAYQB0AGwAYQBcACIALAAgADMAMAAzADYAMAAsACAAMAAsACAAMwAxADgAMgAxACwAIAAwACwAIAAtADIAOAA4ADAAMAAsACAAMAAsACAAMAAsACAAMAAsACAAMAAsACAAMAAsACAAXAAiAFUAUwBcACIALAAgAFwAIgBQACUAVABcACIALAAgAFwAIgBcACIALAAgAFwAIgBQAGEAYwBpAGYAaQBjACUAIABUAGkAbQBlAFwAIgAsACAAXAAiAFwAIgA7AFwAbgBcACIAQQBtAGUAcgBpAGMAYQAvAE0AZQB0AGwAYQBrAGEAdABsAGEAXAAiACwAIAAzADEAOAAyADEALAAgADAALAAgADQAMAAyADIAMgAsACAAMAAsACAALQAyADgAOAAwADAALAAgADAALAAgADAALAAgADAALAAgADAALAAgADAALAAgAFwAIgBcACIALAAgAFwAIgBQAFMAVABcACIALAAgAFwAIgBcACIALAAgAFwAIgBQAGEAYwBpAGYAaQBjACAAUwB0AGEAbgBkAGEAcgBkACAAVABpAG0AZQBcACIALAAgAFwAIgBcACIAOwBcAG4AXAAiAEEAbQBlAHIAaQBjAGEALwBNAGUAdABsAGEAawBhAHQAbABhAFwAIgAsACAANAAwADIAMgAyACwAIAAwACwAIAA0ADUANgAzADcALAAgADcAMgAwADAALAAgAC0AMgA4ADgAMAAwACwAIAAwACwAIAAwACwAIAAwACwAIAAwACwAIAAwACwAIABcACIAVQBTAFwAIgAsACAAXAAiAFAAJQBUAFwAIgAsACAAXAAiAFwAIgAsACAAXAAiAFAAYQBjAGkAZgBpAGMAJQAgAFQAaQBtAGUAXAAiACwAIABcACIAXAAiADsAXABuAFwAIgBBAG0AZQByAGkAYwBhAC8ATQBlAHQAbABhAGsAYQB0AGwAYQBcACIALAAgADQANQA2ADMANwAsACAANwAyADAAMAAsACAANQA3ADMAMgA3ACwAIAA3ADIAMAAwACwAIAAtADIAOAA4ADAAMAAsACAAMAAsACAAMAAsACAAMAAsACAALQAzADYAMAAwACwAIAAwACwAIABcACIAXAAiACwAIABcACIAUABTAFQAXAAiACwAIABcACIAXAAiACwAIABcACIAUABhAGMAaQBmAGkAYwAgAFMAdABhAG4AZABhAHIAZAAgAFQAaQBtAGUAXAAiACwAIABcACIAXAAiADsAXABuAFwAIgBBAG0AZQByAGkAYwBhAC8ATQBlAHQAbABhAGsAYQB0AGwAYQBcACIALAAgADUANwAzADIANwAsACAAMwA2ADAAMAAsACAANQA4ADQAMgA2ACwAIAA3ADIAMAAwACwAIAAtADMAMgA0ADAAMAAsACAAMAAsACAALQAzADYAMAAwACwAIAAwACwAIAAzADYAMAAwACwAIAAwACwAIABcACIAVQBTAFwAIgAsACAAXAAiAEEASwAlAFQAXAAiACwAIABcACIAXAAiACwAIABcACIAQQBsAGEAcwBrAGEAJQAgAFQAaQBtAGUAXAAiACwAIABcACIAXAAiADsAXABuAFwAIgBBAG0AZQByAGkAYwBhAC8ATQBlAHQAbABhAGsAYQB0AGwAYQBcACIALAAgADUAOAA0ADIANgAsACAAMQAwADgAMAAwACwAIAA1ADgANQAwADMALAAgADcAMgAwADAALAAgAC0AMgA4ADgAMAAwACwAIAAwACwAIAAzADYAMAAwACwAIAAwACwAIAAtADMANgAwADAALAAgADAALAAgAFwAIgBcACIALAAgAFwAIgBQAFMAVABcACIALAAgAFwAIgBcACIALAAgAFwAIgBQAGEAYwBpAGYAaQBjACAAUwB0AGEAbgBkAGEAcgBkACAAVABpAG0AZQBcACIALAAgAFwAIgBcACIAOwBcAG4AXAAiAEEAbQBlAHIAaQBjAGEALwBNAGUAdABsAGEAawBhAHQAbABhAFwAIgAsACAANQA4ADUAMAAzACwAIAAzADYAMAAwACwAIABcACIAXAAiACwAIABcACIAXAAiACwAIAAtADMAMgA0ADAAMAAsACAAMAAsACAALQAzADYAMAAwACwAIAAwACwAIABcACIAXAAiACwAIABcACIAXAAiACwAIABcACIAVQBTAFwAIgAsACAAXAAiAEEASwAlAFQAXAAiACwAIABcACIAXAAiACwAIABcACIAQQBsAGEAcwBrAGEAJQAgAFQAaQBtAGUAXAAiACwAIABcACIAXAAiADsAXABuAFwAIgBBAG0AZQByAGkAYwBhAC8ATQBlAHgAaQBjAG8AXwBDAGkAdAB5AFwAIgAsACAAXAAiAFwAIgAsACAAXAAiAFwAIgAsACAAMgAzADAANQA1ACwAIAAxADQAMAA0ACwAIAAtADIAMwA3ADkANgAsACAAMAAsACAAXAAiAFwAIgAsACAAXAAiAFwAIgAsACAALQAxADQAMAA0ACwAIAAwACwAIABcACIAXAAiACwAIABcACIATABNAFQAXAAiACwAIABcACIAXAAiACwAIABcACIATABvAGMAYQBsACAATQBlAGEAbgAgAFQAaQBtAGUAXAAiACwAIABcACIAXAAiADsAXABuAFwAIgBBAG0AZQByAGkAYwBhAC8ATQBlAHgAaQBjAG8AXwBDAGkAdAB5AFwAIgAsACAAMgAzADAANQA1ACwAIAAwACwAIAAyADUAMAA0ADEALAAgADgAMgA4ADAAMAAsACAALQAyADUAMgAwADAALAAgADAALAAgAC0AMQA0ADAANAAsACAAMAAsACAAMwA2ADAAMAAsACAAMAAsACAAXAAiAFwAIgAsACAAXAAiAE0AUwBUAFwAIgAsACAAXAAiAFwAIgAsACAAXAAiAE0AbwB1AG4AdABhAGkAbgAgAFMAdABhAG4AZABhAHIAZAAgAFQAaQBtAGUAXAAiACwAIABcACIAXAAiADsAXABuAFwAIgBBAG0AZQByAGkAYwBhAC8ATQBlAHgAaQBjAG8AXwBDAGkAdAB5AFwAIgAsACAAMgA1ADAANAAyACwAIAAwACwAIAAyADYAMgA5ADUALAAgADAALAAgAC0AMgAxADYAMAAwACwAIAAwACwAIAAzADYAMAAwACwAIAAwACwAIAAtADMANgAwADAALAAgADAALAAgAFwAIgBcACIALAAgAFwAIgBDAFMAVABcACIALAAgAFwAIgBcACIALAAgAFwAIgBDAGUAbgB0AHIAYQBsACAAUwB0AGEAbgBkAGEAcgBkACAAVABpAG0AZQBcACIALAAgAFwAIgBcACIAOwBcAG4AXAAiAEEAbQBlAHIAaQBjAGEALwBNAGUAeABpAGMAbwBfAEMAaQB0AHkAXAAiACwAIAAyADYAMgA5ADQALAAgADgAMgA4ADAAMAAsACAAMgA2ADcAOQA4ACwAIAAwACwAIAAtADIANQAyADAAMAAsACAAMAAsACAALQAzADYAMAAwACwAIAAwACwAIAAzADYAMAAwACwAIAAwACwAIABcACIATQBlAHgAaQBjAG8AXAAiACwAIABcACIATQAlAFQAXAAiACwAIABcACIAXAAiACwAIABcACIATQBvAHUAbgB0AGEAaQBuACUAIABUAGkAbQBlAFwAIgAsACAAXAAiAFwAIgA7AFwAbgBcACIAQQBtAGUAcgBpAGMAYQAvAE0AZQB4AGkAYwBvAF8AQwBpAHQAeQBcACIALAAgADIANgA3ADkAOAAsACAAMwA2ADAAMAAsACAANQAyADEAOAAyACwAIAA3ADIAMAAwACwAIAAtADIAMQA2ADAAMAAsACAAMAAsACAAMwA2ADAAMAAsACAAMAAsACAAMAAsACAAMAAsACAAXAAiAE0AZQB4AGkAYwBvAFwAIgAsACAAXAAiAEMAJQBUAFwAIgAsACAAXAAiAFwAIgAsACAAXAAiAEMAZQBuAHQAcgBhAGwAJQAgAFQAaQBtAGUAXAAiACwAIABcACIAXAAiADsAXABuAFwAIgBBAG0AZQByAGkAYwBhAC8ATQBlAHgAaQBjAG8AXwBDAGkAdAB5AFwAIgAsACAANQAyADEAOAAyACwAIAA3ADIAMAAwACwAIAA1ADIAMwAyADUALAAgADAALAAgAC0AMgAxADYAMAAwACwAIAAwACwAIAAwACwAIAAwACwAIAAwACwAIAAwACwAIABcACIAXAAiACwAIABcACIAQwBTAFQAXAAiACwAIABcACIAXAAiACwAIABcACIAQwBlAG4AdAByAGEAbAAgAFMAdABhAG4AZABhAHIAZAAgAFQAaQBtAGUAXAAiACwAIABcACIAXAAiADsAXABuAFwAIgBBAG0AZQByAGkAYwBhAC8ATQBlAHgAaQBjAG8AXwBDAGkAdAB5AFwAIgAsACAANQAyADMAMgA1ACwAIAAwACwAIABcACIAXAAiACwAIABcACIAXAAiACwAIAAtADIAMQA2ADAAMAAsACAAMAAsACAAMAAsACAAMAAsACAAXAAiAFwAIgAsACAAXAAiAFwAIgAsACAAXAAiAE0AZQB4AGkAYwBvAFwAIgAsACAAXAAiAEMAJQBUAFwAIgAsACAAXAAiAFwAIgAsACAAXAAiAEMAZQBuAHQAcgBhAGwAJQAgAFQAaQBtAGUAXAAiACwAIABcACIAXAAiADsAXABuAFwAIgBBAG0AZQByAGkAYwBhAC8ATQBpAHEAdQBlAGwAbwBuAFwAIgAsACAAXAAiAFwAIgAsACAAXAAiAFwAIgAsACAAMQA5ADIAMAAyACwAIAAwACwAIAAtADEAMwA0ADgAMAAsACAAMAAsACAAXAAiAFwAIgAsACAAXAAiAFwAIgAsACAALQA5ADIAMAAsACAAMAAsACAAXAAiAFwAIgAsACAAXAAiAEwATQBUAFwAIgAsACAAXAAiAFwAIgAsACAAXAAiAEwAbwBjAGEAbAAgAE0AZQBhAG4AIABUAGkAbQBlAFwAIgAsACAAXAAiAFwAIgA7AFwAbgBcACIAQQBtAGUAcgBpAGMAYQAvAE0AaQBxAHUAZQBsAG8AbgBcACIALAAgADEAOQAyADAAMQAsACAAOAA1ADQAOAAwACwAIAA0ADQAMwA2ADAALAAgADAALAAgAC0AMQA0ADQAMAAwACwAIAAwACwAIAAtADkAMgAwACwAIAAwACwAIAAzADYAMAAwACwAIAAwACwAIABcACIAXAAiACwAIABcACIAQQBTAFQAXAAiACwAIABcACIAXAAiACwAIABcACIAQQB0AGwAYQBuAHQAaQBjACAAUwB0AGEAbgBkAGEAcgBkACAAVABpAG0AZQBcACIALAAgAFwAIgBcACIAOwBcAG4AXAAiAEEAbQBlAHIAaQBjAGEALwBNAGkAcQB1AGUAbABvAG4AXAAiACwAIAA0ADQAMwA2ADAALAAgADMANgAwADAALAAgADQANgA3ADkANgAsACAAMAAsACAALQAxADAAOAAwADAALAAgADAALAAgADMANgAwADAALAAgADAALAAgADAALAAgADAALAAgAFwAIgBcACIALAAgAFwAIgASIjAAMwBcACIALAAgAFwAIgBcACIALAAgAFwAIgBVAFQAQwASIjAAMwA6ADAAMABcACIALAAgAFwAIgBcACIAOwBcAG4AXAAiAEEAbQBlAHIAaQBjAGEALwBNAGkAcQB1AGUAbABvAG4AXAAiACwAIAA0ADYANwA5ADYALAAgADAALAAgAFwAIgBcACIALAAgAFwAIgBcACIALAAgAC0AMQAwADgAMAAwACwAIAAwACwAIAAwACwAIAAwACwAIABcACIAXAAiACwAIABcACIAXAAiACwAIABcACIAQwBhAG4AYQBkAGEAXAAiACwAIABcACIAEiIwADMAXAAiACwAIABcACIAEiIwADIAXAAiACwAIABcACIAVQBUAEMAEiIwADMAOgAwADAAXAAiACwAIABcACIAVQBUAEMAEiIwADIAOgAwADAAXAAiADsAXABuAFwAIgBBAG0AZQByAGkAYwBhAC8ATQBvAG4AYwB0AG8AbgBcACIALAAgAFwAIgBcACIALAAgAFwAIgBcACIALAAgADkAMQA1ADMALAAgADAALAAgAC0AMQA1ADUANAA4ACwAIAAwACwAIABcACIAXAAiACwAIABcACIAXAAiACwAIAAtADIANAA1ADIALAAgADAALAAgAFwAIgBcACIALAAgAFwAIgBMAE0AVABcACIALAAgAFwAIgBcACIALAAgAFwAIgBMAG8AYwBhAGwAIABNAGUAYQBuACAAVABpAG0AZQBcACIALAAgAFwAIgBcACIAOwBcAG4AXAAiAEEAbQBlAHIAaQBjAGEALwBNAG8AbgBjAHQAbwBuAFwAIgAsACAAOQAxADUAMgAsACAAOAAzADkANAA4ACwAIAAxADUAOQAxADUALAAgADAALAAgAC0AMQA4ADAAMAAwACwAIAAwACwAIAAtADIANAA1ADIALAAgADAALAAgADMANgAwADAALAAgADAALAAgAFwAIgBcACIALAAgAFwAIgBFAFMAVABcACIALAAgAFwAIgBcACIALAAgAFwAIgBFAGEAcwB0AGUAcgBuACAAUwB0AGEAbgBkAGEAcgBkACAAVABpAG0AZQBcACIALAAgAFwAIgBcACIAOwBcAG4AXAAiAEEAbQBlAHIAaQBjAGEALwBNAG8AbgBjAHQAbwBuAFwAIgAsACAAMQA1ADkAMQA1ACwAIAAzADYAMAAwACwAIAAyADcAMAA3ADMALAAgADAALAAgAC0AMQA0ADQAMAAwACwAIAAwACwAIAAzADYAMAAwACwAIAAwACwAIAAwACwAIAAwACwAIABcACIAQwBhAG4AYQBkAGEAXAAiACwAIABcACIAQQAlAFQAXAAiACwAIABcACIAXAAiACwAIABcACIAQQB0AGwAYQBuAHQAaQBjACUAIABUAGkAbQBlAFwAIgAsACAAXAAiAFwAIgA7AFwAbgBcACIAQQBtAGUAcgBpAGMAYQAvAE0AbwBuAGMAdABvAG4AXAAiACwAIAAyADcAMAA3ADMALAAgADAALAAgADMAMAAzADYAMAAsACAAMAAsACAALQAxADQANAAwADAALAAgADAALAAgADAALAAgADAALAAgADAALAAgADAALAAgAFwAIgBNAG8AbgBjAHQAbwBuAFwAIgAsACAAXAAiAEEAJQBUAFwAIgAsACAAXAAiAFwAIgAsACAAXAAiAEEAdABsAGEAbgB0AGkAYwAlACAAVABpAG0AZQBcACIALAAgAFwAIgBcACIAOwBcAG4AXAAiAEEAbQBlAHIAaQBjAGEALwBNAG8AbgBjAHQAbwBuAFwAIgAsACAAMwAwADMANgAwACwAIAAwACwAIAAzADEAOAAyADEALAAgADAALAAgAC0AMQA0ADQAMAAwACwAIAAwACwAIAAwACwAIAAwACwAIAAwACwAIAAwACwAIABcACIAQwBhAG4AYQBkAGEAXAAiACwAIABcACIAQQAlAFQAXAAiACwAIABcACIAXAAiACwAIABcACIAQQB0AGwAYQBuAHQAaQBjACUAIABUAGkAbQBlAFwAIgAsACAAXAAiAFwAIgA7AFwAbgBcACIAQQBtAGUAcgBpAGMAYQAvAE0AbwBuAGMAdABvAG4AXAAiACwAIAAzADEAOAAyADEALAAgADAALAAgADQAMQA2ADgAMwAsACAAMAAsACAALQAxADQANAAwADAALAAgADAALAAgADAALAAgADAALAAgADAALAAgADAALAAgAFwAIgBNAG8AbgBjAHQAbwBuAFwAIgAsACAAXAAiAEEAJQBUAFwAIgAsACAAXAAiAFwAIgAsACAAXAAiAEEAdABsAGEAbgB0AGkAYwAlACAAVABpAG0AZQBcACIALAAgAFwAIgBcACIAOwBcAG4AXAAiAEEAbQBlAHIAaQBjAGEALwBNAG8AbgBjAHQAbwBuAFwAIgAsACAANAAxADYAOAAzACwAIAAwACwAIAA0ADgAOQA4ADgALAAgADAALAAgAC0AMQA0ADQAMAAwACwAIAAwACwAIAAwACwAIAAwACwAIAAwACwAIAAwACwAIABcACIAQwBhAG4AYQBkAGEAXAAiACwAIABcACIAQQAlAFQAXAAiACwAIABcACIAXAAiACwAIABcACIAQQB0AGwAYQBuAHQAaQBjACUAIABUAGkAbQBlAFwAIgAsACAAXAAiAFwAIgA7AFwAbgBcACIAQQBtAGUAcgBpAGMAYQAvAE0AbwBuAGMAdABvAG4AXAAiACwAIAA0ADgAOQA4ADgALAAgADAALAAgADUANAAxADAAMQAsACAAMAAsACAALQAxADQANAAwADAALAAgADAALAAgADAALAAgADAALAAgADAALAAgADAALAAgAFwAIgBNAG8AbgBjAHQAbwBuAFwAIgAsACAAXAAiAEEAJQBUAFwAIgAsACAAXAAiAFwAIgAsACAAXAAiAEEAdABsAGEAbgB0AGkAYwAlACAAVABpAG0AZQBcACIALAAgAFwAIgBcACIAOwBcAG4AXAAiAEEAbQBlAHIAaQBjAGEALwBNAG8AbgBjAHQAbwBuAFwAIgAsACAANQA0ADEAMAAxACwAIAAwACwAIABcACIAXAAiACwAIABcACIAXAAiACwAIAAtADEANAA0ADAAMAAsACAAMAAsACAAMAAsACAAMAAsACAAXAAiAFwAIgAsACAAXAAiAFwAIgAsACAAXAAiAEMAYQBuAGEAZABhAFwAIgAsACAAXAAiAEEAJQBUAFwAIgAsACAAXAAiAFwAIgAsACAAXAAiAEEAdABsAGEAbgB0AGkAYwAlACAAVABpAG0AZQBcACIALAAgAFwAIgBcACIAOwBcAG4AXAAiAEEAbQBlAHIAaQBjAGEALwBNAG8AbgB0AGUAcgByAGUAeQBcACIALAAgAFwAIgBcACIALAAgAFwAIgBcACIALAAgADIAMwAwADUANAAsACAAOAAzADkAMgA0ACwAIAAtADIANAAwADcANgAsACAAMAAsACAAXAAiAFwAIgAsACAAXAAiAFwAIgAsACAAMgA0ADcANgAsACAAMAAsACAAXAAiAFwAIgAsACAAXAAiAEwATQBUAFwAIgAsACAAXAAiAFwAIgAsACAAXAAiAEwAbwBjAGEAbAAgAE0AZQBhAG4AIABUAGkAbQBlAFwAIgAsACAAXAAiAFwAIgA7AFwAbgBcACIAQQBtAGUAcgBpAGMAYQAvAE0AbwBuAHQAZQByAHIAZQB5AFwAIgAsACAAMgAzADAANQA1ACwAIAAwACwAIAA0ADcAMQA2ADEALAAgADAALAAgAC0AMgAxADYAMAAwACwAIAAwACwAIAAyADQANwA2ACwAIAAwACwAIAAwACwAIAAwACwAIABcACIAXAAiACwAIABcACIAQwBTAFQAXAAiACwAIABcACIAXAAiACwAIABcACIAQwBlAG4AdAByAGEAbAAgAFMAdABhAG4AZABhAHIAZAAgAFQAaQBtAGUAXAAiACwAIABcACIAXAAiADsAXABuAFwAIgBBAG0AZQByAGkAYwBhAC8ATQBvAG4AdABlAHIAcgBlAHkAXAAiACwAIAA0ADcAMQA2ADEALAAgADAALAAgADQANwA1ADIANwAsACAAMAAsACAALQAyADEANgAwADAALAAgADAALAAgADAALAAgADAALAAgADAALAAgADAALAAgAFwAIgBVAFMAXAAiACwAIABcACIAQwAlAFQAXAAiACwAIABcACIAXAAiACwAIABcACIAQwBlAG4AdAByAGEAbAAlACAAVABpAG0AZQBcACIALAAgAFwAIgBcACIAOwBcAG4AXAAiAEEAbQBlAHIAaQBjAGEALwBNAG8AbgB0AGUAcgByAGUAeQBcACIALAAgADQANwA1ADIANwAsACAAMAAsACAAXAAiAFwAIgAsACAAXAAiAFwAIgAsACAALQAyADEANgAwADAALAAgADAALAAgADAALAAgADAALAAgAFwAIgBcACIALAAgAFwAIgBcACIALAAgAFwAIgBNAGUAeABpAGMAbwBcACIALAAgAFwAIgBDACUAVABcACIALAAgAFwAIgBcACIALAAgAFwAIgBDAGUAbgB0AHIAYQBsACUAIABUAGkAbQBlAFwAIgAsACAAXAAiAFwAIgA7AFwAbgBcACIAQQBtAGUAcgBpAGMAYQAvAE0AbwBuAHQAZQB2AGkAZABlAG8AXAAiACwAIABcACIAXAAiACwAIABcACIAXAAiACwAIAAxADgAMQAwADIALAAgADAALAAgAC0AMQAzADQAOQAxACwAIAAwACwAIABcACIAXAAiACwAIABcACIAXAAiACwAIAAwACwAIAAwACwAIABcACIAXAAiACwAIABcACIATABNAFQAXAAiACwAIABcACIAXAAiACwAIABcACIATABvAGMAYQBsACAATQBlAGEAbgAgAFQAaQBtAGUAXAAiACwAIABcACIAXAAiADsAXABuAFwAIgBBAG0AZQByAGkAYwBhAC8ATQBvAG4AdABlAHYAaQBkAGUAbwBcACIALAAgADEAOAAxADAAMgAsACAAMAAsACAAMgAyADQANAA1ACwAIAAwACwAIAAtADEAMwA0ADkAMQAsACAAMAAsACAAMAAsACAAMAAsACAALQA5ADAAOQAsACAAMAAsACAAXAAiAFwAIgAsACAAXAAiAE0ATQBUAFwAIgAsACAAXAAiAFwAIgAsACAAXAAiAE0AbwBuAHQAZQB2AGkAZABlAG8AIABNAGUAYQBuACAAVABpAG0AZQBcACIALAAgAFwAIgBcACIAOwBcAG4AXAAiAEEAbQBlAHIAaQBjAGEALwBNAG8AbgB0AGUAdgBpAGQAZQBvAFwAIgAsACAAMgAyADQANAA0ACwAIAA4ADUANAA5ADEALAAgADIAMwA2ADkAMwAsACAAMAAsACAALQAxADQANAAwADAALAAgADAALAAgAC0AOQAwADkALAAgADAALAAgADEAOAAwADAALAAgADAALAAgAFwAIgBcACIALAAgAFwAIgASIjAANABcACIALAAgAFwAIgBcACIALAAgAFwAIgBVAFQAQwASIjAANAA6ADAAMABcACIALAAgAFwAIgBcACIAOwBcAG4AXAAiAEEAbQBlAHIAaQBjAGEALwBNAG8AbgB0AGUAdgBpAGQAZQBvAFwAIgAsACAAMgAzADYAOQAzACwAIAAxADgAMAAwACwAIAAzADAANwAwADcALAAgADAALAAgAC0AMQAyADYAMAAwACwAIAAwACwAIAAxADgAMAAwACwAIAAwACwAIAAxADgAMAAwACwAIAAwACwAIABcACIAVQByAHUAZwB1AGEAeQBcACIALAAgAFwAIgASIjAAMwAzADAAXAAiACwAIABcACIAEiIwADMAXAAiACwAIABcACIAVQBUAEMAEiIwADMAOgAzADAAXAAiACwAIABcACIAVQBUAEMAEiIwADMAOgAwADAAXAAiADsAXABuAFwAIgBBAG0AZQByAGkAYwBhAC8ATQBvAG4AdABlAHYAaQBkAGUAbwBcACIALAAgADMAMAA3ADAANwAsACAAMQA4ADAAMAAsACAAMwA2ADkAMwA0ACwAIAAwACwAIAAtADEAMAA4ADAAMAAsACAAMAAsACAAMQA4ADAAMAAsACAAMAAsACAAMAAsACAAMAAsACAAXAAiAFUAcgB1AGcAdQBhAHkAXAAiACwAIABcACIAEiIwADMAXAAiACwAIABcACIAEiIwADIAMwAwAFwAIgAsACAAXAAiAFUAVABDABIiMAAzADoAMAAwAFwAIgAsACAAXAAiAFUAVABDABIiMAAyADoAMwAwAFwAIgA7AFwAbgBcACIAQQBtAGUAcgBpAGMAYQAvAE0AbwBuAHQAZQB2AGkAZABlAG8AXAAiACwAIAAzADYAOQAzADQALAAgADAALAAgADMAOQA4ADUANgAsACAAMAAsACAALQAxADAAOAAwADAALAAgADAALAAgADAALAAgADAALAAgADAALAAgADAALAAgAFwAIgBVAHIAdQBnAHUAYQB5AFwAIgAsACAAXAAiABIiMAAzAFwAIgAsACAAXAAiABIiMAAyAFwAIgAsACAAXAAiAFUAVABDABIiMAAzADoAMAAwAFwAIgAsACAAXAAiAFUAVABDABIiMAAyADoAMAAwAFwAIgA7AFwAbgBcACIAQQBtAGUAcgBpAGMAYQAvAE0AbwBuAHQAZQB2AGkAZABlAG8AXAAiACwAIAAzADkAOAA1ADYALAAgADAALAAgADQAMAA1ADgANwAsACAAMAAsACAALQAxADAAOAAwADAALAAgADAALAAgADAALAAgADAALAAgADAALAAgADAALAAgAFwAIgBVAHIAdQBnAHUAYQB5AFwAIgAsACAAXAAiABIiMAAzAFwAIgAsACAAXAAiABIiMAAyADMAMABcACIALAAgAFwAIgBVAFQAQwASIjAAMwA6ADAAMABcACIALAAgAFwAIgBVAFQAQwASIjAAMgA6ADMAMABcACIAOwBcAG4AXAAiAEEAbQBlAHIAaQBjAGEALwBNAG8AbgB0AGUAdgBpAGQAZQBvAFwAIgAsACAANAAwADUAOAA3ACwAIAAwACwAIAA0ADIAMAA0ADgALAAgADAALAAgAC0AMQAwADgAMAAwACwAIAAwACwAIAAwACwAIAAwACwAIAAwACwAIAAwACwAIABcACIAVQByAHUAZwB1AGEAeQBcACIALAAgAFwAIgASIjAAMwBcACIALAAgAFwAIgASIjAAMgBcACIALAAgAFwAIgBVAFQAQwASIjAAMwA6ADAAMABcACIALAAgAFwAIgBVAFQAQwASIjAAMgA6ADAAMABcACIAOwBcAG4AXAAiAEEAbQBlAHIAaQBjAGEALwBNAG8AbgB0AGUAdgBpAGQAZQBvAFwAIgAsACAANAAyADAANAA4ACwAIAAwACwAIAA0ADIAMQAxADYALAAgADAALAAgAC0AMQAwADgAMAAwACwAIAAwACwAIAAwACwAIAAwACwAIAAwACwAIAAwACwAIABcACIAVQByAHUAZwB1AGEAeQBcACIALAAgAFwAIgASIjAAMwBcACIALAAgAFwAIgASIjAAMQAzADAAXAAiACwAIABcACIAVQBUAEMAEiIwADMAOgAwADAAXAAiACwAIABcACIAVQBUAEMAEiIwADEAOgAzADAAXAAiADsAXABuAFwAIgBBAG0AZQByAGkAYwBhAC8ATQBvAG4AdABlAHYAaQBkAGUAbwBcACIALAAgADQAMgAxADEANgAsACAAMAAsACAANAAyADQAMAAzACwAIAAwACwAIAAtADEAMAA4ADAAMAAsACAAMAAsACAAMAAsACAAMAAsACAAMAAsACAAMAAsACAAXAAiAFUAcgB1AGcAdQBhAHkAXAAiACwAIABcACIAEiIwADMAXAAiACwAIABcACIAEiIwADIAMwAwAFwAIgAsACAAXAAiAFUAVABDABIiMAAzADoAMAAwAFwAIgAsACAAXAAiAFUAVABDABIiMAAyADoAMwAwAFwAIgA7AFwAbgBcACIAQQBtAGUAcgBpAGMAYQAvAE0AbwBuAHQAZQB2AGkAZABlAG8AXAAiACwAIAA0ADIANAAwADMALAAgADAALAAgAFwAIgBcACIALAAgAFwAIgBcACIALAAgAC0AMQAwADgAMAAwACwAIAAwACwAIAAwACwAIAAwACwAIABcACIAXAAiACwAIABcACIAXAAiACwAIABcACIAVQByAHUAZwB1AGEAeQBcACIALAAgAFwAIgASIjAAMwBcACIALAAgAFwAIgASIjAAMgBcACIALAAgAFwAIgBVAFQAQwASIjAAMwA6ADAAMABcACIALAAgAFwAIgBVAFQAQwASIjAAMgA6ADAAMABcACIAOwBcAG4AXAAiAEEAbQBlAHIAaQBjAGEALwBOAGUAdwBfAFkAbwByAGsAXAAiACwAIABcACIAXAAiACwAIABcACIAXAAiACwAIAA5ADEAMwAyACwAIAA0ADMANAAzADgALAAgAC0AMQA3ADcANgAyACwAIAAwACwAIABcACIAXAAiACwAIABcACIAXAAiACwAIAAtADIAMwA4ACwAIAAwACwAIABcACIAXAAiACwAIABcACIATABNAFQAXAAiACwAIABcACIAXAAiACwAIABcACIATABvAGMAYQBsACAATQBlAGEAbgAgAFQAaQBtAGUAXAAiACwAIABcACIAXAAiADsAXABuAFwAIgBBAG0AZQByAGkAYwBhAC8ATgBlAHcAXwBZAG8AcgBrAFwAIgAsACAAOQAxADMAMgAsACAANAAzADIAMAAwACwAIAAyADIAMwAyADQALAAgADAALAAgAC0AMQA4ADAAMAAwACwAIAAwACwAIAAtADIAMwA4ACwAIAAwACwAIAAwACwAIAAwACwAIABcACIAVQBTAFwAIgAsACAAXAAiAEUAJQBUAFwAIgAsACAAXAAiAFwAIgAsACAAXAAiAEUAYQBzAHQAZQByAG4AJQAgAFQAaQBtAGUAXAAiACwAIABcACIAXAAiADsAXABuAFwAIgBBAG0AZQByAGkAYwBhAC8ATgBlAHcAXwBZAG8AcgBrAFwAIgAsACAAMgAyADMAMgA0ACwAIAAwACwAIAAzADAAMwA2ADAALAAgADAALAAgAC0AMQA4ADAAMAAwACwAIAAwACwAIAAwACwAIAAwACwAIAAwACwAIAAwACwAIABcACIATgBZAEMAXAAiACwAIABcACIARQAlAFQAXAAiACwAIABcACIAXAAiACwAIABcACIARQBhAHMAdABlAHIAbgAlACAAVABpAG0AZQBcACIALAAgAFwAIgBcACIAOwBcAG4AXAAiAEEAbQBlAHIAaQBjAGEALwBOAGUAdwBfAFkAbwByAGsAXAAiACwAIAAzADAAMwA2ADAALAAgADAALAAgADMAMQA4ADIAMQAsACAAMAAsACAALQAxADgAMAAwADAALAAgADAALAAgADAALAAgADAALAAgADAALAAgADAALAAgAFwAIgBVAFMAXAAiACwAIABcACIARQAlAFQAXAAiACwAIABcACIAXAAiACwAIABcACIARQBhAHMAdABlAHIAbgAlACAAVABpAG0AZQBcACIALAAgAFwAIgBcACIAOwBcAG4AXAAiAEEAbQBlAHIAaQBjAGEALwBOAGUAdwBfAFkAbwByAGsAXAAiACwAIAAzADEAOAAyADEALAAgADAALAAgADMAOQA0ADkAMQAsACAAMAAsACAALQAxADgAMAAwADAALAAgADAALAAgADAALAAgADAALAAgADAALAAgADAALAAgAFwAIgBOAFkAQwBcACIALAAgAFwAIgBFACUAVABcACIALAAgAFwAIgBcACIALAAgAFwAIgBFAGEAcwB0AGUAcgBuACUAIABUAGkAbQBlAFwAIgAsACAAXAAiAFwAIgA7AFwAbgBcACIAQQBtAGUAcgBpAGMAYQAvAE4AZQB3AF8AWQBvAHIAawBcACIALAAgADMAOQA0ADkAMQAsACAAMAAsACAAXAAiAFwAIgAsACAAXAAiAFwAIgAsACAALQAxADgAMAAwADAALAAgADAALAAgADAALAAgADAALAAgAFwAIgBcACIALAAgAFwAIgBcACIALAAgAFwAIgBVAFMAXAAiACwAIABcACIARQAlAFQAXAAiACwAIABcACIAXAAiACwAIABcACIARQBhAHMAdABlAHIAbgAlACAAVABpAG0AZQBcACIALAAgAFwAIgBcACIAOwBcAG4AXAAiAEEAbQBlAHIAaQBjAGEALwBOAG8AbQBlAFwAIgAsACAAXAAiAFwAIgAsACAAXAAiAFwAIgAsACAAMwAyADUAOAAsACAANAA4ADUANwA1ACwAIAA0ADYANwAwADIALAAgADAALAAgAFwAIgBcACIALAAgAFwAIgBcACIALAAgAC0AOAA2ADQAMAAwACwAIAAwACwAIABcACIAXAAiACwAIABcACIATABNAFQAXAAiACwAIABcACIAXAAiACwAIABcACIATABvAGMAYQBsACAATQBlAGEAbgAgAFQAaQBtAGUAXAAiACwAIABcACIAXAAiADsAXABuAFwAIgBBAG0AZQByAGkAYwBhAC8ATgBvAG0AZQBcACIALAAgADMAMgA1ADcALAAgADQAOAA1ADcANQAsACAAMQA1ADIANQAxACwAIAA0ADMAMgAwADAALAAgAC0AMwA5ADYAOQA4ACwAIAAwACwAIAAtADgANgA0ADAAMAAsACAAMAAsACAAOQA4ACwAIAAwACwAIABcACIAXAAiACwAIABcACIATABNAFQAXAAiACwAIABcACIAXAAiACwAIABcACIATABvAGMAYQBsACAATQBlAGEAbgAgAFQAaQBtAGUAXAAiACwAIABcACIAXAAiADsAXABuAFwAIgBBAG0AZQByAGkAYwBhAC8ATgBvAG0AZQBcACIALAAgADEANQAyADUAMQAsACAANAAzADIAOQA4ACwAIAAzADAAMwA2ADAALAAgADAALAAgAC0AMwA5ADYAMAAwACwAIAAwACwAIAA5ADgALAAgADAALAAgADAALAAgADAALAAgAFwAIgBcACIALAAgAFwAIgBOAFMAVABcACIALAAgAFwAIgBcACIALAAgAFwAIgBOAG8AbQBlACAAUwB0AGEAbgBkAGEAcgBkACAAVABpAG0AZQBcACIALAAgAFwAIgBcACIAOwBcAG4AXAAiAEEAbQBlAHIAaQBjAGEALwBOAG8AbQBlAFwAIgAsACAAMwAwADMANgAwACwAIAAwACwAIAAzADEAOAAyADEALAAgADAALAAgAC0AMwA5ADYAMAAwACwAIAAwACwAIAAwACwAIAAwACwAIAAwACwAIAAwACwAIABcACIAVQBTAFwAIgAsACAAXAAiAE4AJQBUAFwAIgAsACAAXAAiAFwAIgAsACAAXAAiAE4AbwBtAGUAJQAgAFQAaQBtAGUAXAAiACwAIABcACIAXAAiADsAXABuAFwAIgBBAG0AZQByAGkAYwBhAC8ATgBvAG0AZQBcACIALAAgADMAMQA4ADIAMQAsACAAMAAsACAAMwA5ADUAOAAxACwAIAAwACwAIAAtADMAOQA2ADAAMAAsACAAMAAsACAAMAAsACAAMAAsACAAMAAsACAAMAAsACAAXAAiAFwAIgAsACAAXAAiAE4AUwBUAFwAIgAsACAAXAAiAFwAIgAsACAAXAAiAE4AbwBtAGUAIABTAHQAYQBuAGQAYQByAGQAIABUAGkAbQBlAFwAIgAsACAAXAAiAFwAIgA7AFwAbgBcACIAQQBtAGUAcgBpAGMAYQAvAE4AbwBtAGUAXAAiACwAIAAzADkANQA4ADEALAAgADAALAAgADQAMAAyADIAMgAsACAAMAAsACAALQAzADkANgAwADAALAAgADAALAAgADAALAAgADAALAAgADAALAAgADAALAAgAFwAIgBcACIALAAgAFwAIgBCAFMAVABcACIALAAgAFwAIgBcACIALAAgAFwAIgBCAGUAcgBpAG4AZwAgAFMAdABhAG4AZABhAHIAZAAgAFQAaQBtAGUAXAAiACwAIABcACIAXAAiADsAXABuAFwAIgBBAG0AZQByAGkAYwBhAC8ATgBvAG0AZQBcACIALAAgADQAMAAyADIAMgAsACAAMAAsACAANAA1ADYAMwA3ACwAIAA3ADIAMAAwACwAIAAtADMAOQA2ADAAMAAsACAAMAAsACAAMAAsACAAMAAsACAANwAyADAAMAAsACAAMAAsACAAXAAiAFUAUwBcACIALAAgAFwAIgBCACUAVABcACIALAAgAFwAIgBcACIALAAgAFwAIgBCAGUAcgBpAG4AZwAlACAAVABpAG0AZQBcACIALAAgAFwAIgBcACIAOwBcAG4AXAAiAEEAbQBlAHIAaQBjAGEALwBOAG8AbQBlAFwAIgAsACAANAA1ADYAMwA3ACwAIAAxADQANAAwADAALAAgADQANQA2ADYAOAAsACAAMAAsACAALQAzADIANAAwADAALAAgADAALAAgADcAMgAwADAALAAgADAALAAgADAALAAgADAALAAgAFwAIgBVAFMAXAAiACwAIABcACIAWQAlAFQAXAAiACwAIABcACIAXAAiACwAIABcACIAWQB1AGsAbwBuACUAIABUAGkAbQBlAFwAIgAsACAAXAAiAFwAIgA7AFwAbgBcACIAQQBtAGUAcgBpAGMAYQAvAE4AbwBtAGUAXAAiACwAIAA0ADUANgA2ADgALAAgADAALAAgAFwAIgBcACIALAAgAFwAIgBcACIALAAgAC0AMwAyADQAMAAwACwAIAAwACwAIAAwACwAIAAwACwAIABcACIAXAAiACwAIABcACIAXAAiACwAIABcACIAVQBTAFwAIgAsACAAXAAiAEEASwAlAFQAXAAiACwAIABcACIAXAAiACwAIABcACIAQQBsAGEAcwBrAGEAJQAgAFQAaQBtAGUAXAAiACwAIABcACIAXAAiADsAXABuAFwAIgBBAG0AZQByAGkAYwBhAC8ATgBvAHIAbwBuAGgAYQBcACIALAAgAFwAIgBcACIALAAgAFwAIgBcACIALAAgADIAMAAxADMAMwAsACAAMAAsACAALQA3ADcAOAAwACwAIAAwACwAIABcACIAXAAiACwAIABcACIAXAAiACwAIAA1ADgAMAAsACAAMAAsACAAXAAiAFwAIgAsACAAXAAiAEwATQBUAFwAIgAsACAAXAAiAFwAIgAsACAAXAAiAEwAbwBjAGEAbAAgAE0AZQBhAG4AIABUAGkAbQBlAFwAIgAsACAAXAAiAFwAIgA7AFwAbgBcACIAQQBtAGUAcgBpAGMAYQAvAE4AbwByAG8AbgBoAGEAXAAiACwAIAAyADAAMQAzADMALAAgADUAOAAwACwAIAA0ADgAMQA1ADEALAAgADAALAAgAC0ANwAyADAAMAAsACAAMAAsACAANQA4ADAALAAgADAALAAgADAALAAgADAALAAgAFwAIgBCAHIAYQB6AGkAbABcACIALAAgAFwAIgASIjAAMgBcACIALAAgAFwAIgASIjAAMQBcACIALAAgAFwAIgBVAFQAQwASIjAAMgA6ADAAMABcACIALAAgAFwAIgBVAFQAQwASIjAAMQA6ADAAMABcACIAOwBcAG4AXAAiAEEAbQBlAHIAaQBjAGEALwBOAG8AcgBvAG4AaABhAFwAIgAsACAANAA4ADEANQAxACwAIAAwACwAIAA1ADEANAA1ADEALAAgADAALAAgAC0ANwAyADAAMAAsACAAMAAsACAAMAAsACAAMAAsACAAMAAsACAAMAAsACAAXAAiAFwAIgAsACAAXAAiABIiMAAyAFwAIgAsACAAXAAiAFwAIgAsACAAXAAiAFUAVABDABIiMAAyADoAMAAwAFwAIgAsACAAXAAiAFwAIgA7AFwAbgBcACIAQQBtAGUAcgBpAGMAYQAvAE4AbwByAG8AbgBoAGEAXAAiACwAIAA1ADEANAA1ADEALAAgADAALAAgADUAMQA4ADMAMgAsACAAMAAsACAALQA3ADIAMAAwACwAIAAwACwAIAAwACwAIAAwACwAIAAwACwAIAAwACwAIABcACIAQgByAGEAegBpAGwAXAAiACwAIABcACIAEiIwADIAXAAiACwAIABcACIAEiIwADEAXAAiACwAIABcACIAVQBUAEMAEiIwADIAOgAwADAAXAAiACwAIABcACIAVQBUAEMAEiIwADEAOgAwADAAXAAiADsAXABuAFwAIgBBAG0AZQByAGkAYwBhAC8ATgBvAHIAbwBuAGgAYQBcACIALAAgADUAMQA4ADMAMgAsACAAMAAsACAANQAyADEANgA1ACwAIAAwACwAIAAtADcAMgAwADAALAAgADAALAAgADAALAAgADAALAAgADAALAAgADAALAAgAFwAIgBcACIALAAgAFwAIgASIjAAMgBcACIALAAgAFwAIgBcACIALAAgAFwAIgBVAFQAQwASIjAAMgA6ADAAMABcACIALAAgAFwAIgBcACIAOwBcAG4AXAAiAEEAbQBlAHIAaQBjAGEALwBOAG8AcgBvAG4AaABhAFwAIgAsACAANQAyADEANgA1ACwAIAAwACwAIAA1ADIANQA0ADgALAAgADAALAAgAC0ANwAyADAAMAAsACAAMAAsACAAMAAsACAAMAAsACAAMAAsACAAMAAsACAAXAAiAEIAcgBhAHoAaQBsAFwAIgAsACAAXAAiABIiMAAyAFwAIgAsACAAXAAiABIiMAAxAFwAIgAsACAAXAAiAFUAVABDABIiMAAyADoAMAAwAFwAIgAsACAAXAAiAFUAVABDABIiMAAxADoAMAAwAFwAIgA7AFwAbgBcACIAQQBtAGUAcgBpAGMAYQAvAE4AbwByAG8AbgBoAGEAXAAiACwAIAA1ADIANQA0ADgALAAgADAALAAgAFwAIgBcACIALAAgAFwAIgBcACIALAAgAC0ANwAyADAAMAAsACAAMAAsACAAMAAsACAAMAAsACAAXAAiAFwAIgAsACAAXAAiAFwAIgAsACAAXAAiAFwAIgAsACAAXAAiABIiMAAyAFwAIgAsACAAXAAiAFwAIgAsACAAXAAiAFUAVABDABIiMAAyADoAMAAwAFwAIgAsACAAXAAiAFwAIgBcAG4AfQA7AFwAbgBcAG4AXwBUAEkATQBFAFoATwBOAEUAXwBBAE0ARQBSAEkAQwBBAF8AMQAwACAAPQAgAHsAXABuAFwAIgBBAG0AZQByAGkAYwBhAC8ATgBvAHIAdABoAF8ARABhAGsAbwB0AGEALwBCAGUAdQBsAGEAaABcACIALAAgAFwAIgBcACIALAAgAFwAIgBcACIALAAgADkAMQAzADIALAAgADQAMwA5ADcAMwAsACAALQAyADQANAAyADcALAAgADAALAAgAFwAIgBcACIALAAgAFwAIgBcACIALAAgAC0ANwA3ADMALAAgADAALAAgAFwAIgBcACIALAAgAFwAIgBMAE0AVABcACIALAAgAFwAIgBcACIALAAgAFwAIgBMAG8AYwBhAGwAIABNAGUAYQBuACAAVABpAG0AZQBcACIALAAgAFwAIgBcACIAOwBcAG4AXAAiAEEAbQBlAHIAaQBjAGEALwBOAG8AcgB0AGgAXwBEAGEAawBvAHQAYQAvAEIAZQB1AGwAYQBoAFwAIgAsACAAOQAxADMAMgAsACAANAAzADIAMAAwACwAIAA1ADUANQAwADcALAAgADcAMgAwADAALAAgAC0AMgA1ADIAMAAwACwAIAAwACwAIAAtADcANwAzACwAIAAwACwAIAAzADYAMAAwACwAIAAwACwAIABcACIAVQBTAFwAIgAsACAAXAAiAE0AJQBUAFwAIgAsACAAXAAiAFwAIgAsACAAXAAiAE0AbwB1AG4AdABhAGkAbgAlACAAVABpAG0AZQBcACIALAAgAFwAIgBcACIAOwBcAG4AXAAiAEEAbQBlAHIAaQBjAGEALwBOAG8AcgB0AGgAXwBEAGEAawBvAHQAYQAvAEIAZQB1AGwAYQBoAFwAIgAsACAANQA1ADUAMAA3ACwAIAAxADAAOAAwADAALAAgAFwAIgBcACIALAAgAFwAIgBcACIALAAgAC0AMgAxADYAMAAwACwAIAAwACwAIAAzADYAMAAwACwAIAAwACwAIABcACIAXAAiACwAIABcACIAXAAiACwAIABcACIAVQBTAFwAIgAsACAAXAAiAEMAJQBUAFwAIgAsACAAXAAiAFwAIgAsACAAXAAiAEMAZQBuAHQAcgBhAGwAJQAgAFQAaQBtAGUAXAAiACwAIABcACIAXAAiADsAXABuAFwAIgBBAG0AZQByAGkAYwBhAC8ATgBvAHIAdABoAF8ARABhAGsAbwB0AGEALwBDAGUAbgB0AGUAcgBcACIALAAgAFwAIgBcACIALAAgAFwAIgBcACIALAAgADkAMQAzADIALAAgADQANAAwADgAOAAsACAALQAyADQAMwAxADIALAAgADAALAAgAFwAIgBcACIALAAgAFwAIgBcACIALAAgAC0AOAA4ADgALAAgADAALAAgAFwAIgBcACIALAAgAFwAIgBMAE0AVABcACIALAAgAFwAIgBcACIALAAgAFwAIgBMAG8AYwBhAGwAIABNAGUAYQBuACAAVABpAG0AZQBcACIALAAgAFwAIgBcACIAOwBcAG4AXAAiAEEAbQBlAHIAaQBjAGEALwBOAG8AcgB0AGgAXwBEAGEAawBvAHQAYQAvAEMAZQBuAHQAZQByAFwAIgAsACAAOQAxADMAMgAsACAANAAzADIAMAAwACwAIAA0ADgAOQAyADAALAAgADcAMgAwADAALAAgAC0AMgA1ADIAMAAwACwAIAAwACwAIAAtADgAOAA4ACwAIAAwACwAIAAzADYAMAAwACwAIAAwACwAIABcACIAVQBTAFwAIgAsACAAXAAiAE0AJQBUAFwAIgAsACAAXAAiAFwAIgAsACAAXAAiAE0AbwB1AG4AdABhAGkAbgAlACAAVABpAG0AZQBcACIALAAgAFwAIgBcACIAOwBcAG4AXAAiAEEAbQBlAHIAaQBjAGEALwBOAG8AcgB0AGgAXwBEAGEAawBvAHQAYQAvAEMAZQBuAHQAZQByAFwAIgAsACAANAA4ADkAMgAwACwAIAAxADAAOAAwADAALAAgAFwAIgBcACIALAAgAFwAIgBcACIALAAgAC0AMgAxADYAMAAwACwAIAAwACwAIAAzADYAMAAwACwAIAAwACwAIABcACIAXAAiACwAIABcACIAXAAiACwAIABcACIAVQBTAFwAIgAsACAAXAAiAEMAJQBUAFwAIgAsACAAXAAiAFwAIgAsACAAXAAiAEMAZQBuAHQAcgBhAGwAJQAgAFQAaQBtAGUAXAAiACwAIABcACIAXAAiADsAXABuAFwAIgBBAG0AZQByAGkAYwBhAC8ATgBvAHIAdABoAF8ARABhAGsAbwB0AGEALwBOAGUAdwBfAFMAYQBsAGUAbQBcACIALAAgAFwAIgBcACIALAAgAFwAIgBcACIALAAgADkAMQAzADIALAAgADQANAAwADYAMQAsACAALQAyADQAMwAzADkALAAgADAALAAgAFwAIgBcACIALAAgAFwAIgBcACIALAAgAC0AOAA2ADEALAAgADAALAAgAFwAIgBcACIALAAgAFwAIgBMAE0AVABcACIALAAgAFwAIgBcACIALAAgAFwAIgBMAG8AYwBhAGwAIABNAGUAYQBuACAAVABpAG0AZQBcACIALAAgAFwAIgBcACIAOwBcAG4AXAAiAEEAbQBlAHIAaQBjAGEALwBOAG8AcgB0AGgAXwBEAGEAawBvAHQAYQAvAE4AZQB3AF8AUwBhAGwAZQBtAFwAIgAsACAAOQAxADMAMgAsACAANAAzADIAMAAwACwAIAA1ADIAOQAzADgALAAgADcAMgAwADAALAAgAC0AMgA1ADIAMAAwACwAIAAwACwAIAAtADgANgAxACwAIAAwACwAIAAzADYAMAAwACwAIAAwACwAIABcACIAVQBTAFwAIgAsACAAXAAiAE0AJQBUAFwAIgAsACAAXAAiAFwAIgAsACAAXAAiAE0AbwB1AG4AdABhAGkAbgAlACAAVABpAG0AZQBcACIALAAgAFwAIgBcACIAOwBcAG4AXAAiAEEAbQBlAHIAaQBjAGEALwBOAG8AcgB0AGgAXwBEAGEAawBvAHQAYQAvAE4AZQB3AF8AUwBhAGwAZQBtAFwAIgAsACAANQAyADkAMwA4ACwAIAAxADAAOAAwADAALAAgAFwAIgBcACIALAAgAFwAIgBcACIALAAgAC0AMgAxADYAMAAwACwAIAAwACwAIAAzADYAMAAwACwAIAAwACwAIABcACIAXAAiACwAIABcACIAXAAiACwAIABcACIAVQBTAFwAIgAsACAAXAAiAEMAJQBUAFwAIgAsACAAXAAiAFwAIgAsACAAXAAiAEMAZQBuAHQAcgBhAGwAJQAgAFQAaQBtAGUAXAAiACwAIABcACIAXAAiADsAXABuAFwAIgBBAG0AZQByAGkAYwBhAC8ATgB1AHUAawBcACIALAAgAFwAIgBcACIALAAgAFwAIgBcACIALAAgADIAMQAwADcAMgAsACAAMAAsACAALQAxADIANAAxADYALAAgADAALAAgAFwAIgBcACIALAAgAFwAIgBcACIALAAgADEANgAxADYALAAgADAALAAgAFwAIgBcACIALAAgAFwAIgBMAE0AVABcACIALAAgAFwAIgBcACIALAAgAFwAIgBMAG8AYwBhAGwAIABNAGUAYQBuACAAVABpAG0AZQBcACIALAAgAFwAIgBcACIAOwBcAG4AXAAiAEEAbQBlAHIAaQBjAGEALwBOAHUAdQBrAFwAIgAsACAAMgAxADAANwAyACwAIAAxADYAMQA2ACwAIAA0ADQAMwAzADUALAAgADcAMgAwADAALAAgAC0AMQAwADgAMAAwACwAIAAwACwAIAAxADYAMQA2ACwAIAAwACwAIAAwACwAIAAwACwAIABcACIAXAAiACwAIABcACIAEiIwADMAXAAiACwAIABcACIAXAAiACwAIABcACIAVQBUAEMAEiIwADMAOgAwADAAXAAiACwAIABcACIAXAAiADsAXABuAFwAIgBBAG0AZQByAGkAYwBhAC8ATgB1AHUAawBcACIALAAgADQANAAzADMANQAsACAANwAyADAAMAAsACAANgAwADAAMgA4ACwAIAA3ADkAMgAwADAALAAgAC0AMQAwADgAMAAwACwAIAAwACwAIAAwACwAIAAwACwAIAAzADYAMAAwACwAIAAwACwAIABcACIARQBVAFwAIgAsACAAXAAiABIiMAAzAFwAIgAsACAAXAAiABIiMAAyAFwAIgAsACAAXAAiAFUAVABDABIiMAAzADoAMAAwAFwAIgAsACAAXAAiAFUAVABDABIiMAAyADoAMAAwAFwAIgA7AFwAbgBcACIAQQBtAGUAcgBpAGMAYQAvAE4AdQB1AGsAXAAiACwAIAA2ADAAMAAyADgALAAgADgAMgA4ADAAMAAsACAANgAwADIANAA1ACwAIAA4ADIAOAAwADAALAAgAC0ANwAyADAAMAAsACAAMAAsACAAMwA2ADAAMAAsACAAMAAsACAAMAAsACAAMAAsACAAXAAiAFwAIgAsACAAXAAiABIiMAAyAFwAIgAsACAAXAAiAFwAIgAsACAAXAAiAFUAVABDABIiMAAyADoAMAAwAFwAIgAsACAAXAAiAFwAIgA7AFwAbgBcACIAQQBtAGUAcgBpAGMAYQAvAE4AdQB1AGsAXAAiACwAIAA2ADAAMgA0ADUALAAgADgAMgA4ADAAMAAsACAAXAAiAFwAIgAsACAAXAAiAFwAIgAsACAALQA3ADIAMAAwACwAIAAwACwAIAAwACwAIAAwACwAIABcACIAXAAiACwAIABcACIAXAAiACwAIABcACIARQBVAFwAIgAsACAAXAAiABIiMAAyAFwAIgAsACAAXAAiABIiMAAxAFwAIgAsACAAXAAiAFUAVABDABIiMAAyADoAMAAwAFwAIgAsACAAXAAiAFUAVABDABIiMAAxADoAMAAwAFwAIgA7AFwAbgBcACIAQQBtAGUAcgBpAGMAYQAvAE8AagBpAG4AYQBnAGEAXAAiACwAIABcACIAXAAiACwAIABcACIAXAAiACwAIAAyADMAMAA1ADUALAAgADEANAAwACwAIAAtADIANQAwADYAMAAsACAAMAAsACAAXAAiAFwAIgAsACAAXAAiAFwAIgAsACAALQAxADQAMAAsACAAMAAsACAAXAAiAFwAIgAsACAAXAAiAEwATQBUAFwAIgAsACAAXAAiAFwAIgAsACAAXAAiAEwAbwBjAGEAbAAgAE0AZQBhAG4AIABUAGkAbQBlAFwAIgAsACAAXAAiAFwAIgA7AFwAbgBcACIAQQBtAGUAcgBpAGMAYQAvAE8AagBpAG4AYQBnAGEAXAAiACwAIAAyADMAMAA1ADUALAAgADAALAAgADIANQAwADQAMQAsACAAOAAyADgAMAAwACwAIAAtADIANQAyADAAMAAsACAAMAAsACAALQAxADQAMAAsACAAMAAsACAAMwA2ADAAMAAsACAAMAAsACAAXAAiAFwAIgAsACAAXAAiAE0AUwBUAFwAIgAsACAAXAAiAFwAIgAsACAAXAAiAE0AbwB1AG4AdABhAGkAbgAgAFMAdABhAG4AZABhAHIAZAAgAFQAaQBtAGUAXAAiACwAIABcACIAXAAiADsAXABuAFwAIgBBAG0AZQByAGkAYwBhAC8ATwBqAGkAbgBhAGcAYQBcACIALAAgADIANQAwADQAMgAsACAAMAAsACAAMgA2ADIAOQA1ACwAIAAwACwAIAAtADIAMQA2ADAAMAAsACAAMAAsACAAMwA2ADAAMAAsACAAMAAsACAALQAzADYAMAAwACwAIAAwACwAIABcACIAXAAiACwAIABcACIAQwBTAFQAXAAiACwAIABcACIAXAAiACwAIABcACIAQwBlAG4AdAByAGEAbAAgAFMAdABhAG4AZABhAHIAZAAgAFQAaQBtAGUAXAAiACwAIABcACIAXAAiADsAXABuAFwAIgBBAG0AZQByAGkAYwBhAC8ATwBqAGkAbgBhAGcAYQBcACIALAAgADIANgAyADkANAAsACAAOAAyADgAMAAwACwAIAAyADYANwA5ADgALAAgADAALAAgAC0AMgA1ADIAMAAwACwAIAAwACwAIAAtADMANgAwADAALAAgADAALAAgADMANgAwADAALAAgADAALAAgAFwAIgBNAGUAeABpAGMAbwBcACIALAAgAFwAIgBNACUAVABcACIALAAgAFwAIgBcACIALAAgAFwAIgBNAG8AdQBuAHQAYQBpAG4AJQAgAFQAaQBtAGUAXAAiACwAIABcACIAXAAiADsAXABuAFwAIgBBAG0AZQByAGkAYwBhAC8ATwBqAGkAbgBhAGcAYQBcACIALAAgADIANgA3ADkAOAAsACAAMwA2ADAAMAAsACAANQAwADAAOAAzACwAIAAwACwAIAAtADIAMQA2ADAAMAAsACAAMAAsACAAMwA2ADAAMAAsACAAMAAsACAAMAAsACAAMAAsACAAXAAiAFwAIgAsACAAXAAiAEMAUwBUAFwAIgAsACAAXAAiAFwAIgAsACAAXAAiAEMAZQBuAHQAcgBhAGwAIABTAHQAYQBuAGQAYQByAGQAIABUAGkAbQBlAFwAIgAsACAAXAAiAFwAIgA7AFwAbgBcACIAQQBtAGUAcgBpAGMAYQAvAE8AagBpAG4AYQBnAGEAXAAiACwAIAA1ADAAMAA4ADMALAAgADAALAAgADUAMAA4ADEANAAsACAAMAAsACAALQAyADEANgAwADAALAAgADAALAAgADAALAAgADAALAAgADAALAAgADAALAAgAFwAIgBNAGUAeABpAGMAbwBcACIALAAgAFwAIgBDACUAVABcACIALAAgAFwAIgBcACIALAAgAFwAIgBDAGUAbgB0AHIAYQBsACUAIABUAGkAbQBlAFwAIgAsACAAXAAiAFwAIgA7AFwAbgBcACIAQQBtAGUAcgBpAGMAYQAvAE8AagBpAG4AYQBnAGEAXAAiACwAIAA1ADAAOAAxADQALAAgADAALAAgADUAMAA5ADAAOAAsACAAMQAwADgAMAAwACwAIAAtADIAMQA2ADAAMAAsACAAMAAsACAAMAAsACAAMAAsACAALQAzADYAMAAwACwAIAAwACwAIABcACIAXAAiACwAIABcACIAQwBTAFQAXAAiACwAIABcACIAXAAiACwAIABcACIAQwBlAG4AdAByAGEAbAAgAFMAdABhAG4AZABhAHIAZAAgAFQAaQBtAGUAXAAiACwAIABcACIAXAAiADsAXABuAFwAIgBBAG0AZQByAGkAYwBhAC8ATwBqAGkAbgBhAGcAYQBcACIALAAgADUAMAA5ADAAOAAsACAANwAyADAAMAAsACAANQA1ADEAOQA3ACwAIAAwACwAIAAtADIANQAyADAAMAAsACAAMAAsACAALQAzADYAMAAwACwAIAAwACwAIAAwACwAIAAwACwAIABcACIATQBlAHgAaQBjAG8AXAAiACwAIABcACIATQAlAFQAXAAiACwAIABcACIAXAAiACwAIABcACIATQBvAHUAbgB0AGEAaQBuACUAIABUAGkAbQBlAFwAIgAsACAAXAAiAFwAIgA7AFwAbgBcACIAQQBtAGUAcgBpAGMAYQAvAE8AagBpAG4AYQBnAGEAXAAiACwAIAA1ADUAMQA5ADcALAAgADAALAAgADUAOQA4ADgAMgAsACAANwAyADAAMAAsACAALQAyADUAMgAwADAALAAgADAALAAgADAALAAgADAALAAgADMANgAwADAALAAgADAALAAgAFwAIgBVAFMAXAAiACwAIABcACIATQAlAFQAXAAiACwAIABcACIAXAAiACwAIABcACIATQBvAHUAbgB0AGEAaQBuACUAIABUAGkAbQBlAFwAIgAsACAAXAAiAFwAIgA7AFwAbgBcACIAQQBtAGUAcgBpAGMAYQAvAE8AagBpAG4AYQBnAGEAXAAiACwAIAA1ADkAOAA4ADIALAAgADEAMAA4ADAAMAAsACAANQA5ADkAMQAzACwAIAAwACwAIAAtADIAMQA2ADAAMAAsACAAMAAsACAAMwA2ADAAMAAsACAAMAAsACAAMAAsACAAMAAsACAAXAAiAFwAIgAsACAAXAAiAEMAUwBUAFwAIgAsACAAXAAiAFwAIgAsACAAXAAiAEMAZQBuAHQAcgBhAGwAIABTAHQAYQBuAGQAYQByAGQAIABUAGkAbQBlAFwAIgAsACAAXAAiAFwAIgA7AFwAbgBcACIAQQBtAGUAcgBpAGMAYQAvAE8AagBpAG4AYQBnAGEAXAAiACwAIAA1ADkAOQAxADMALAAgADAALAAgAFwAIgBcACIALAAgAFwAIgBcACIALAAgAC0AMgAxADYAMAAwACwAIAAwACwAIAAwACwAIAAwACwAIABcACIAXAAiACwAIABcACIAXAAiACwAIABcACIAVQBTAFwAIgAsACAAXAAiAEMAJQBUAFwAIgAsACAAXAAiAFwAIgAsACAAXAAiAEMAZQBuAHQAcgBhAGwAJQAgAFQAaQBtAGUAXAAiACwAIABcACIAXAAiADsAXABuAFwAIgBBAG0AZQByAGkAYwBhAC8AUABhAG4AYQBtAGEAXAAiACwAIABcACIAXAAiACwAIABcACIAXAAiACwAIAAxADEAMwA2ADgALAAgADAALAAgAC0AMQA5ADAAOAA4ACwAIAAwACwAIABcACIAXAAiACwAIABcACIAXAAiACwAIAAtADgAOAAsACAAMAAsACAAXAAiAFwAIgAsACAAXAAiAEwATQBUAFwAIgAsACAAXAAiAFwAIgAsACAAXAAiAEwAbwBjAGEAbAAgAE0AZQBhAG4AIABUAGkAbQBlAFwAIgAsACAAXAAiAFwAIgA7AFwAbgBcACIAQQBtAGUAcgBpAGMAYQAvAFAAYQBuAGEAbQBhAFwAIgAsACAAMQAxADMANgA3ACwAIAA4ADYAMwAxADIALAAgADEAOAAwADUAMwAsACAAMAAsACAALQAxADkAMQA3ADYALAAgADAALAAgAC0AOAA4ACwAIAAwACwAIAAxADEANwA2ACwAIAAwACwAIABcACIAXAAiACwAIABcACIAQwBNAFQAXAAiACwAIABcACIAXAAiACwAIABcACIAQwBvAGwAbwBuACAATQBlAGEAbgAgAFQAaQBtAGUAXAAiACwAIABcACIAXAAiADsAXABuAFwAIgBBAG0AZQByAGkAYwBhAC8AUABhAG4AYQBtAGEAXAAiACwAIAAxADgAMAA1ADMALAAgADEAMQA3ADYALAAgAFwAIgBcACIALAAgAFwAIgBcACIALAAgAC0AMQA4ADAAMAAwACwAIAAwACwAIAAxADEANwA2ACwAIAAwACwAIABcACIAXAAiACwAIABcACIAXAAiACwAIABcACIAXAAiACwAIABcACIARQBTAFQAXAAiACwAIABcACIAXAAiACwAIABcACIARQBhAHMAdABlAHIAbgAgAFMAdABhAG4AZABhAHIAZAAgAFQAaQBtAGUAXAAiACwAIABcACIAXAAiADsAXABuAFwAIgBBAG0AZQByAGkAYwBhAC8AUABhAHIAYQBtAGEAcgBpAGIAbwBcACIALAAgAFwAIgBcACIALAAgAFwAIgBcACIALAAgADEAOQAwADMANwAsACAAMAAsACAALQAxADMAMgA0ADAALAAgADAALAAgAFwAIgBcACIALAAgAFwAIgBcACIALAAgAC0AMQAyACwAIAAwACwAIABcACIAXAAiACwAIABcACIATABNAFQAXAAiACwAIABcACIAXAAiACwAIABcACIATABvAGMAYQBsACAATQBlAGEAbgAgAFQAaQBtAGUAXAAiACwAIABcACIAXAAiADsAXABuAFwAIgBBAG0AZQByAGkAYwBhAC8AUABhAHIAYQBtAGEAcgBpAGIAbwBcACIALAAgADEAOQAwADMANgAsACAAOAA2ADMAOAA4ACwAIAAyADcAOAAwADMALAAgADAALAAgAC0AMQAzADIANQAyACwAIAAwACwAIAAtADEAMgAsACAAMAAsACAAMQA2ACwAIAAwACwAIABcACIAXAAiACwAIABcACIAUABNAFQAXAAiACwAIABcACIAXAAiACwAIABcACIAUABhAHIAYQBtAGEAcgBpAGIAbwAgAE0AZQBhAG4AIABUAGkAbQBlAFwAIgAsACAAXAAiAFwAIgA7AFwAbgBcACIAQQBtAGUAcgBpAGMAYQAvAFAAYQByAGEAbQBhAHIAaQBiAG8AXAAiACwAIAAyADcAOAAwADMALAAgADEANgAsACAAMwAxADcAMgA5ACwAIAAwACwAIAAtADEAMwAyADMANgAsACAAMAAsACAAMQA2ACwAIAAwACwAIAA2ADMANgAsACAAMAAsACAAXAAiAFwAIgAsACAAXAAiAFAATQBUAFwAIgAsACAAXAAiAFwAIgAsACAAXAAiAFAAYQByAGEAbQBhAHIAaQBiAG8AIABNAGUAYQBuACAAVABpAG0AZQBcACIALAAgAFwAIgBcACIAOwBcAG4AXAAiAEEAbQBlAHIAaQBjAGEALwBQAGEAcgBhAG0AYQByAGkAYgBvAFwAIgAsACAAMwAxADcAMgA5ACwAIAA2ADMANgAsACAANAA1ADkANwA0ACwAIAAwACwAIAAtADEAMgA2ADAAMAAsACAAMAAsACAANgAzADYALAAgADAALAAgADEAOAAwADAALAAgADAALAAgAFwAIgBcACIALAAgAFwAIgASIjAAMwAzADAAXAAiACwAIABcACIAXAAiACwAIABcACIAVQBUAEMAEiIwADMAOgAzADAAXAAiACwAIABcACIAXAAiADsAXABuAFwAIgBBAG0AZQByAGkAYwBhAC8AUABhAHIAYQBtAGEAcgBpAGIAbwBcACIALAAgADQANQA5ADcANAAsACAAMQA4ADAAMAAsACAAXAAiAFwAIgAsACAAXAAiAFwAIgAsACAALQAxADAAOAAwADAALAAgADAALAAgADEAOAAwADAALAAgADAALAAgAFwAIgBcACIALAAgAFwAIgBcACIALAAgAFwAIgBcACIALAAgAFwAIgASIjAAMwBcACIALAAgAFwAIgBcACIALAAgAFwAIgBVAFQAQwASIjAAMwA6ADAAMABcACIALAAgAFwAIgBcACIAOwBcAG4AXAAiAEEAbQBlAHIAaQBjAGEALwBQAGgAbwBlAG4AaQB4AFwAIgAsACAAXAAiAFwAIgAsACAAXAAiAFwAIgAsACAAOQAxADMAMgAsACAANAAxADUAMAAyACwAIAAtADIANgA4ADkAOAAsACAAMAAsACAAXAAiAFwAIgAsACAAXAAiAFwAIgAsACAAMQA2ADkAOAAsACAAMAAsACAAXAAiAFwAIgAsACAAXAAiAEwATQBUAFwAIgAsACAAXAAiAFwAIgAsACAAXAAiAEwAbwBjAGEAbAAgAE0AZQBhAG4AIABUAGkAbQBlAFwAIgAsACAAXAAiAFwAIgA7AFwAbgBcACIAQQBtAGUAcgBpAGMAYQAvAFAAaABvAGUAbgBpAHgAXAAiACwAIAA5ADEAMwAyACwAIAA0ADMAMgAwADAALAAgADMAMQAwADkAMAAsACAANgAwACwAIAAtADIANQAyADAAMAAsACAAMAAsACAAMQA2ADkAOAAsACAAMAAsACAAMAAsACAAMAAsACAAXAAiAFUAUwBcACIALAAgAFwAIgBNACUAVABcACIALAAgAFwAIgBcACIALAAgAFwAIgBNAG8AdQBuAHQAYQBpAG4AJQAgAFQAaQBtAGUAXAAiACwAIABcACIAXAAiADsAXABuAFwAIgBBAG0AZQByAGkAYwBhAC8AUABoAG8AZQBuAGkAeABcACIALAAgADMAMQAwADkAMAAsACAANgAwACwAIAAzADEAMQA4ADEALAAgADYAMAAsACAALQAyADUAMgAwADAALAAgADAALAAgADAALAAgADAALAAgADAALAAgADAALAAgAFwAIgBcACIALAAgAFwAIgBNAFMAVABcACIALAAgAFwAIgBcACIALAAgAFwAIgBNAG8AdQBuAHQAYQBpAG4AIABTAHQAYQBuAGQAYQByAGQAIABUAGkAbQBlAFwAIgAsACAAXAAiAFwAIgA7AFwAbgBcACIAQQBtAGUAcgBpAGMAYQAvAFAAaABvAGUAbgBpAHgAXAAiACwAIAAzADEAMQA4ADEALAAgADYAMAAsACAAMwAxADMANgA0ACwAIAA2ADAALAAgAC0AMgA1ADIAMAAwACwAIAAwACwAIAAwACwAIAAwACwAIAAwACwAIAAwACwAIABcACIAVQBTAFwAIgAsACAAXAAiAE0AJQBUAFwAIgAsACAAXAAiAFwAIgAsACAAXAAiAE0AbwB1AG4AdABhAGkAbgAlACAAVABpAG0AZQBcACIALAAgAFwAIgBcACIAOwBcAG4AXAAiAEEAbQBlAHIAaQBjAGEALwBQAGgAbwBlAG4AaQB4AFwAIgAsACAAMwAxADMANgA0ACwAIAA2ADAALAAgADMAOQA0ADkAMQAsACAAMAAsACAALQAyADUAMgAwADAALAAgADAALAAgADAALAAgADAALAAgADAALAAgADAALAAgAFwAIgBcACIALAAgAFwAIgBNAFMAVABcACIALAAgAFwAIgBcACIALAAgAFwAIgBNAG8AdQBuAHQAYQBpAG4AIABTAHQAYQBuAGQAYQByAGQAIABUAGkAbQBlAFwAIgAsACAAXAAiAFwAIgA7AFwAbgBcACIAQQBtAGUAcgBpAGMAYQAvAFAAaABvAGUAbgBpAHgAXAAiACwAIAAzADkANAA5ADEALAAgADAALAAgADMAOQA5ADMANgAsACAAMAAsACAALQAyADUAMgAwADAALAAgADAALAAgADAALAAgADAALAAgADAALAAgADAALAAgAFwAIgBVAFMAXAAiACwAIABcACIATQAlAFQAXAAiACwAIABcACIAXAAiACwAIABcACIATQBvAHUAbgB0AGEAaQBuACUAIABUAGkAbQBlAFwAIgAsACAAXAAiAFwAIgA7AFwAbgBcACIAQQBtAGUAcgBpAGMAYQAvAFAAaABvAGUAbgBpAHgAXAAiACwAIAAzADkAOQAzADYALAAgADAALAAgAFwAIgBcACIALAAgAFwAIgBcACIALAAgAC0AMgA1ADIAMAAwACwAIAAwACwAIAAwACwAIAAwACwAIABcACIAXAAiACwAIABcACIAXAAiACwAIABcACIAXAAiACwAIABcACIATQBTAFQAXAAiACwAIABcACIAXAAiACwAIABcACIATQBvAHUAbgB0AGEAaQBuACAAUwB0AGEAbgBkAGEAcgBkACAAVABpAG0AZQBcACIALAAgAFwAIgBcACIAOwBcAG4AXAAiAEEAbQBlAHIAaQBjAGEALwBQAG8AcgB0AC0AYQB1AC0AUAByAGkAbgBjAGUAXAAiACwAIABcACIAXAAiACwAIABcACIAXAAiACwAIAAxADEAMwA2ADgALAAgADAALAAgAC0AMQA3ADMANgAwACwAIAAwACwAIABcACIAXAAiACwAIABcACIAXAAiACwAIAAyADAALAAgADAALAAgAFwAIgBcACIALAAgAFwAIgBMAE0AVABcACIALAAgAFwAIgBcACIALAAgAFwAIgBMAG8AYwBhAGwAIABNAGUAYQBuACAAVABpAG0AZQBcACIALAAgAFwAIgBcACIAOwBcAG4AXAAiAEEAbQBlAHIAaQBjAGEALwBQAG8AcgB0AC0AYQB1AC0AUAByAGkAbgBjAGUAXAAiACwAIAAxADEAMwA2ADgALAAgADIAMAAsACAAMgAxADIANQAyACwAIAA0ADMAMgAwADAALAAgAC0AMQA3ADMANAAwACwAIAAwACwAIAAyADAALAAgADAALAAgAC0ANgA2ADAALAAgADAALAAgAFwAIgBcACIALAAgAFwAIgBQAFAATQBUAFwAIgAsACAAXAAiAFwAIgAsACAAXAAiAFAAbwByAHQALQBhAHUALQBQAHIAaQBuAGMAZQAgAE0AZQBhAG4AIABUAGkAbQBlAFwAIgAsACAAXAAiAFwAIgA7AFwAbgBcACIAQQBtAGUAcgBpAGMAYQAvAFAAbwByAHQALQBhAHUALQBQAHIAaQBuAGMAZQBcACIALAAgADIAMQAyADUAMgAsACAANAAyADUANAAwACwAIABcACIAXAAiACwAIABcACIAXAAiACwAIAAtADEAOAAwADAAMAAsACAAMAAsACAALQA2ADYAMAAsACAAMAAsACAAXAAiAFwAIgAsACAAXAAiAFwAIgAsACAAXAAiAEgAYQBpAHQAaQBcACIALAAgAFwAIgBFACUAVABcACIALAAgAFwAIgBcACIALAAgAFwAIgBFAGEAcwB0AGUAcgBuACUAIABUAGkAbQBlAFwAIgAsACAAXAAiAFwAIgA7AFwAbgBcACIAQQBtAGUAcgBpAGMAYQAvAFAAbwByAHQAbwBfAFYAZQBsAGgAbwBcACIALAAgAFwAIgBcACIALAAgAFwAIgBcACIALAAgADIAMAAxADMAMwAsACAAMAAsACAALQAxADUAMwAzADYALAAgADAALAAgAFwAIgBcACIALAAgAFwAIgBcACIALAAgADkAMwA2ACwAIAAwACwAIABcACIAXAAiACwAIABcACIATABNAFQAXAAiACwAIABcACIAXAAiACwAIABcACIATABvAGMAYQBsACAATQBlAGEAbgAgAFQAaQBtAGUAXAAiACwAIABcACIAXAAiADsAXABuAFwAIgBBAG0AZQByAGkAYwBhAC8AUABvAHIAdABvAF8AVgBlAGwAaABvAFwAIgAsACAAMgAwADEAMwAzACwAIAA5ADMANgAsACAANAA3ADQAMQA2ACwAIAAwACwAIAAtADEANAA0ADAAMAAsACAAMAAsACAAOQAzADYALAAgADAALAAgADAALAAgADAALAAgAFwAIgBCAHIAYQB6AGkAbABcACIALAAgAFwAIgASIjAANABcACIALAAgAFwAIgASIjAAMwBcACIALAAgAFwAIgBVAFQAQwASIjAANAA6ADAAMABcACIALAAgAFwAIgBVAFQAQwASIjAAMwA6ADAAMABcACIAOwBcAG4AXAAiAEEAbQBlAHIAaQBjAGEALwBQAG8AcgB0AG8AXwBWAGUAbABoAG8AXAAiACwAIAA0ADcANAAxADYALAAgADAALAAgAFwAIgBcACIALAAgAFwAIgBcACIALAAgAC0AMQA0ADQAMAAwACwAIAAwACwAIAAwACwAIAAwACwAIABcACIAXAAiACwAIABcACIAXAAiACwAIABcACIAXAAiACwAIABcACIAEiIwADQAXAAiACwAIABcACIAXAAiACwAIABcACIAVQBUAEMAEiIwADQAOgAwADAAXAAiACwAIABcACIAXAAiADsAXABuAFwAIgBBAG0AZQByAGkAYwBhAC8AUAB1AGUAcgB0AG8AXwBSAGkAYwBvAFwAIgAsACAAXAAiAFwAIgAsACAAXAAiAFwAIgAsACAAMQA0ADcANAAxACwAIAA0ADMAMgAwADAALAAgAC0AMQA1ADgANgA1ACwAIAAwACwAIABcACIAXAAiACwAIABcACIAXAAiACwAIAAxADQANgA1ACwAIAAwACwAIABcACIAXAAiACwAIABcACIATABNAFQAXAAiACwAIABcACIAXAAiACwAIABcACIATABvAGMAYQBsACAATQBlAGEAbgAgAFQAaQBtAGUAXAAiACwAIABcACIAXAAiADsAXABuAFwAIgBBAG0AZQByAGkAYwBhAC8AUAB1AGUAcgB0AG8AXwBSAGkAYwBvAFwAIgAsACAAMQA0ADcANAAxACwAIAA0ADQANgA2ADUALAAgADMAMAA0ADgAMgAsACAAMAAsACAALQAxADQANAAwADAALAAgADAALAAgADEANAA2ADUALAAgADAALAAgADAALAAgADAALAAgAFwAIgBcACIALAAgAFwAIgBBAFMAVABcACIALAAgAFwAIgBcACIALAAgAFwAIgBBAHQAbABhAG4AdABpAGMAIABTAHQAYQBuAGQAYQByAGQAIABUAGkAbQBlAFwAIgAsACAAXAAiAFwAIgA7AFwAbgBcACIAQQBtAGUAcgBpAGMAYQAvAFAAdQBlAHIAdABvAF8AUgBpAGMAbwBcACIALAAgADMAMAA0ADgAMgAsACAAMAAsACAAMwAxADgAMgAxACwAIAAwACwAIAAtADEANAA0ADAAMAAsACAAMAAsACAAMAAsACAAMAAsACAAMAAsACAAMAAsACAAXAAiAFUAUwBcACIALAAgAFwAIgBBACUAVABcACIALAAgAFwAIgBcACIALAAgAFwAIgBBAHQAbABhAG4AdABpAGMAJQAgAFQAaQBtAGUAXAAiACwAIABcACIAXAAiADsAXABuAFwAIgBBAG0AZQByAGkAYwBhAC8AUAB1AGUAcgB0AG8AXwBSAGkAYwBvAFwAIgAsACAAMwAxADgAMgAxACwAIAAwACwAIABcACIAXAAiACwAIABcACIAXAAiACwAIAAtADEANAA0ADAAMAAsACAAMAAsACAAMAAsACAAMAAsACAAXAAiAFwAIgAsACAAXAAiAFwAIgAsACAAXAAiAFwAIgAsACAAXAAiAEEAUwBUAFwAIgAsACAAXAAiAFwAIgAsACAAXAAiAEEAdABsAGEAbgB0AGkAYwAgAFMAdABhAG4AZABhAHIAZAAgAFQAaQBtAGUAXAAiACwAIABcACIAXAAiADsAXABuAFwAIgBBAG0AZQByAGkAYwBhAC8AUAB1AG4AdABhAF8AQQByAGUAbgBhAHMAXAAiACwAIABcACIAXAAiACwAIABcACIAXAAiACwAIAAxADEAMwA2ADgALAAgADAALAAgAC0AMQA3ADAAMgAwACwAIAAwACwAIABcACIAXAAiACwAIABcACIAXAAiACwAIAA1ADUALAAgADAALAAgAFwAIgBcACIALAAgAFwAIgBMAE0AVABcACIALAAgAFwAIgBcACIALAAgAFwAIgBMAG8AYwBhAGwAIABNAGUAYQBuACAAVABpAG0AZQBcACIALAAgAFwAIgBcACIAOwBcAG4AXAAiAEEAbQBlAHIAaQBjAGEALwBQAHUAbgB0AGEAXwBBAHIAZQBuAGEAcwBcACIALAAgADEAMQAzADYAOAAsACAANQA1ACwAIAAxADgANgA4ADEALAAgADAALAAgAC0AMQA2ADkANgA1ACwAIAAwACwAIAA1ADUALAAgADAALAAgAC0AMQAwADMANQAsACAAMAAsACAAXAAiAFwAIgAsACAAXAAiAFMATQBUAFwAIgAsACAAXAAiAFwAIgAsACAAXAAiAFMAYQBuAHQAaQBhAGcAbwAgAE0AZQBhAG4AIABUAGkAbQBlAFwAIgAsACAAXAAiAFwAIgA7AFwAbgBcACIAQQBtAGUAcgBpAGMAYQAvAFAAdQBuAHQAYQBfAEEAcgBlAG4AYQBzAFwAIgAsACAAMQA4ADYAOAAwACwAIAA4ADUAMwA2ADUALAAgADIAMQAwADQANQAsACAAMAAsACAALQAxADgAMAAwADAALAAgADAALAAgAC0AMQAwADMANQAsACAAMAAsACAAMQAwADMANQAsACAAMAAsACAAXAAiAFwAIgAsACAAXAAiABIiMAA1AFwAIgAsACAAXAAiAFwAIgAsACAAXAAiAFUAVABDABIiMAA1ADoAMAAwAFwAIgAsACAAXAAiAFwAIgA7AFwAbgBcACIAQQBtAGUAcgBpAGMAYQAvAFAAdQBuAHQAYQBfAEEAcgBlAG4AYQBzAFwAIgAsACAAMgAxADAANAA1ACwAIAAxADAAMwA1ACwAIAAyADEAOAA0ADYALAAgADAALAAgAC0AMQA2ADkANgA1ACwAIAAwACwAIAAxADAAMwA1ACwAIAAwACwAIAAyADUANgA1ACwAIAAwACwAIABcACIAXAAiACwAIABcACIAUwBNAFQAXAAiACwAIABcACIAXAAiACwAIABcACIAUwBhAG4AdABpAGEAZwBvACAATQBlAGEAbgAgAFQAaQBtAGUAXAAiACwAIABcACIAXAAiADsAXABuAFwAIgBBAG0AZQByAGkAYwBhAC8AUAB1AG4AdABhAF8AQQByAGUAbgBhAHMAXAAiACwAIAAyADEAOAA0ADYALAAgADIANQA2ADUALAAgADIAMgAxADQAMAAsACAAMAAsACAALQAxADQANAAwADAALAAgADAALAAgADIANQA2ADUALAAgADAALAAgAC0AMgA1ADYANQAsACAAMAAsACAAXAAiAFwAIgAsACAAXAAiABIiMAA0AFwAIgAsACAAXAAiAFwAIgAsACAAXAAiAFUAVABDABIiMAA0ADoAMAAwAFwAIgAsACAAXAAiAFwAIgA7AFwAbgBcACIAQQBtAGUAcgBpAGMAYQAvAFAAdQBuAHQAYQBfAEEAcgBlAG4AYQBzAFwAIgAsACAAMgAyADEAMwA5ACwAIAA4ADMAOAAzADUALAAgADIANQAxADIANAAsACAAMAAsACAALQAxADYAOQA2ADUALAAgADAALAAgAC0AMgA1ADYANQAsACAAMAAsACAALQAxADAAMwA1ACwAIAAwACwAIABcACIAXAAiACwAIABcACIAUwBNAFQAXAAiACwAIABcACIAXAAiACwAIABcACIAUwBhAG4AdABpAGEAZwBvACAATQBlAGEAbgAgAFQAaQBtAGUAXAAiACwAIABcACIAXAAiADsAXABuAFwAIgBBAG0AZQByAGkAYwBhAC8AUAB1AG4AdABhAF8AQQByAGUAbgBhAHMAXAAiACwAIAAyADUAMQAyADMALAAgADgANQAzADYANQAsACAAMgA2ADkANQAxACwAIAAwACwAIAAtADEAOAAwADAAMAAsACAAMAAsACAALQAxADAAMwA1ACwAIAAwACwAIAAzADYAMAAwACwAIAAwACwAIABcACIAQwBoAGkAbABlAFwAIgAsACAAXAAiABIiMAA1AFwAIgAsACAAXAAiABIiMAA0AFwAIgAsACAAXAAiAFUAVABDABIiMAA1ADoAMAAwAFwAIgAsACAAXAAiAFUAVABDABIiMAA0ADoAMAAwAFwAIgA7AFwAbgBcACIAQQBtAGUAcgBpAGMAYQAvAFAAdQBuAHQAYQBfAEEAcgBlAG4AYQBzAFwAIgAsACAAMgA2ADkANQAxACwAIAAzADYAMAAwACwAIAAzADAANQAxADEALAAgADAALAAgAC0AMQA0ADQAMAAwACwAIAAwACwAIAAzADYAMAAwACwAIAAwACwAIAAtADMANgAwADAALAAgADAALAAgAFwAIgBcACIALAAgAFwAIgASIjAANABcACIALAAgAFwAIgBcACIALAAgAFwAIgBVAFQAQwASIjAANAA6ADAAMABcACIALAAgAFwAIgBcACIAOwBcAG4AXAAiAEEAbQBlAHIAaQBjAGEALwBQAHUAbgB0AGEAXwBBAHIAZQBuAGEAcwBcACIALAAgADMAMAA1ADEAMAAsACAAOAAyADgAMAAwACwAIAAzADAANQA3ADIALAAgADAALAAgAC0AMQA4ADAAMAAwACwAIAAwACwAIAAtADMANgAwADAALAAgADAALAAgADMANgAwADAALAAgADAALAAgAFwAIgBcACIALAAgAFwAIgASIjAANQBcACIALAAgAFwAIgBcACIALAAgAFwAIgBVAFQAQwASIjAANQA6ADAAMABcACIALAAgAFwAIgBcACIAOwBcAG4AXAAiAEEAbQBlAHIAaQBjAGEALwBQAHUAbgB0AGEAXwBBAHIAZQBuAGEAcwBcACIALAAgADMAMAA1ADcAMgAsACAAMwA2ADAAMAAsACAAMwAyADAANgAxACwAIAAwACwAIAAtADEANAA0ADAAMAAsACAAMAAsACAAMwA2ADAAMAAsACAAMAAsACAALQAzADYAMAAwACwAIAAzADYAMAAwACwAIABcACIAXAAiACwAIABcACIAEiIwADQAXAAiACwAIABcACIAXAAiACwAIABcACIAVQBUAEMAEiIwADQAOgAwADAAXAAiACwAIABcACIAXAAiADsAXABuAFwAIgBBAG0AZQByAGkAYwBhAC8AUAB1AG4AdABhAF8AQQByAGUAbgBhAHMAXAAiACwAIAAzADIAMAA2ADEALAAgADAALAAgADMAMgAyADcANgAsACAAMAAsACAALQAxADgAMAAwADAALAAgADMANgAwADAALAAgAC0AMwA2ADAAMAAsACAAMwA2ADAAMAAsACAAMAAsACAALQAzADYAMAAwACwAIABcACIAXAAiACwAIABcACIAEiIwADQAXAAiACwAIABcACIAXAAiACwAIABcACIAVQBUAEMAEiIwADQAOgAwADAAXAAiACwAIABcACIAXAAiADsAXABuAFwAIgBBAG0AZQByAGkAYwBhAC8AUAB1AG4AdABhAF8AQQByAGUAbgBhAHMAXAAiACwAIAAzADIAMgA3ADUALAAgADgAMgA4ADAAMAAsACAAMwAyADMAMgA2ACwAIAA4ADIAOAAwADAALAAgAC0AMQA4ADAAMAAwACwAIAAwACwAIAAwACwAIAAtADMANgAwADAALAAgADMANgAwADAALAAgADAALAAgAFwAIgBcACIALAAgAFwAIgASIjAANQBcACIALAAgAFwAIgBcACIALAAgAFwAIgBVAFQAQwASIjAANQA6ADAAMABcACIALAAgAFwAIgBcACIAOwBcAG4AXAAiAEEAbQBlAHIAaQBjAGEALwBQAHUAbgB0AGEAXwBBAHIAZQBuAGEAcwBcACIALAAgADMAMgAzADIANwAsACAAOAA2ADQAMAAwACwAIAA1ADcANwAyADYALAAgADAALAAgAC0AMQA0ADQAMAAwACwAIAAwACwAIAAzADYAMAAwACwAIAAwACwAIAAzADYAMAAwACwAIAAwACwAIABcACIAQwBoAGkAbABlAFwAIgAsACAAXAAiABIiMAA0AFwAIgAsACAAXAAiABIiMAAzAFwAIgAsACAAXAAiAFUAVABDABIiMAA0ADoAMAAwAFwAIgAsACAAXAAiAFUAVABDABIiMAAzADoAMAAwAFwAIgA7AFwAbgBcACIAQQBtAGUAcgBpAGMAYQAvAFAAdQBuAHQAYQBfAEEAcgBlAG4AYQBzAFwAIgAsACAANQA3ADcAMgA2ACwAIAAzADYAMAAwACwAIABcACIAXAAiACwAIABcACIAXAAiACwAIAAtADEAMAA4ADAAMAAsACAAMAAsACAAMwA2ADAAMAAsACAAMAAsACAAXAAiAFwAIgAsACAAXAAiAFwAIgAsACAAXAAiAFwAIgAsACAAXAAiABIiMAAzAFwAIgAsACAAXAAiAFwAIgAsACAAXAAiAFUAVABDABIiMAAzADoAMAAwAFwAIgAsACAAXAAiAFwAIgA7AFwAbgBcACIAQQBtAGUAcgBpAGMAYQAvAFIAYQBuAGsAaQBuAF8ASQBuAGwAZQB0AFwAIgAsACAAXAAiAFwAIgAsACAAXAAiAFwAIgAsACAAMwA1ADgAMwA5ACwAIAAwACwAIAAwACwAIAAwACwAIABcACIAXAAiACwAIABcACIAXAAiACwAIAAtADIAMQA2ADAAMAAsACAAMAAsACAAXAAiAFwAIgAsACAAXAAiACsAMAAwAFwAIgAsACAAXAAiAFwAIgAsACAAXAAiAFUAVABDACsAMAAwADoAMAAwAFwAIgAsACAAXAAiAFwAIgA7AFwAbgBcACIAQQBtAGUAcgBpAGMAYQAvAFIAYQBuAGsAaQBuAF8ASQBuAGwAZQB0AFwAIgAsACAAMwA1ADgAMwA4ACwAIAA2ADQAOAAwADAALAAgADUAMQA4ADQANgAsACAANwAyADAAMAAsACAALQAyADEANgAwADAALAAgADAALAAgAC0AMgAxADYAMAAwACwAIAAwACwAIAAzADYAMAAwACwAIAAwACwAIABcACIATgBUAF8AWQBLAFwAIgAsACAAXAAiAEMAJQBUAFwAIgAsACAAXAAiAFwAIgAsACAAXAAiAEMAZQBuAHQAcgBhAGwAJQAgAFQAaQBtAGUAXAAiACwAIABcACIAXAAiADsAXABuAFwAIgBBAG0AZQByAGkAYwBhAC8AUgBhAG4AawBpAG4AXwBJAG4AbABlAHQAXAAiACwAIAA1ADEAOAA0ADYALAAgADEAMAA4ADAAMAAsACAANQAyADAAMAAwACwAIAAxADAAOAAwADAALAAgAC0AMQA4ADAAMAAwACwAIAAwACwAIAAzADYAMAAwACwAIAAwACwAIAAtADMANgAwADAALAAgADAALAAgAFwAIgBcACIALAAgAFwAIgBFAFMAVABcACIALAAgAFwAIgBcACIALAAgAFwAIgBFAGEAcwB0AGUAcgBuACAAUwB0AGEAbgBkAGEAcgBkACAAVABpAG0AZQBcACIALAAgAFwAIgBcACIAOwBcAG4AXAAiAEEAbQBlAHIAaQBjAGEALwBSAGEAbgBrAGkAbgBfAEkAbgBsAGUAdABcACIALAAgADUAMgAwADAAMAAsACAANwAyADAAMAAsACAAXAAiAFwAIgAsACAAXAAiAFwAIgAsACAALQAyADEANgAwADAALAAgADAALAAgAC0AMwA2ADAAMAAsACAAMAAsACAAXAAiAFwAIgAsACAAXAAiAFwAIgAsACAAXAAiAEMAYQBuAGEAZABhAFwAIgAsACAAXAAiAEMAJQBUAFwAIgAsACAAXAAiAFwAIgAsACAAXAAiAEMAZQBuAHQAcgBhAGwAJQAgAFQAaQBtAGUAXAAiACwAIABcACIAXAAiAFwAbgB9ADsAXABuAFwAbgBfAFQASQBNAEUAWgBPAE4ARQBfAEEATQBFAFIASQBDAEEAXwAxADEAIAA9ACAAewBcAG4AXAAiAEEAbQBlAHIAaQBjAGEALwBSAGUAYwBpAGYAZQBcACIALAAgAFwAIgBcACIALAAgAFwAIgBcACIALAAgADIAMAAxADMAMwAsACAAMAAsACAALQA4ADMANwA2ACwAIAAwACwAIABcACIAXAAiACwAIABcACIAXAAiACwAIAAtADIANAAyADQALAAgADAALAAgAFwAIgBcACIALAAgAFwAIgBMAE0AVABcACIALAAgAFwAIgBcACIALAAgAFwAIgBMAG8AYwBhAGwAIABNAGUAYQBuACAAVABpAG0AZQBcACIALAAgAFwAIgBcACIAOwBcAG4AXAAiAEEAbQBlAHIAaQBjAGEALwBSAGUAYwBpAGYAZQBcACIALAAgADIAMAAxADMAMgAsACAAOAAzADkANwA2ACwAIAA0ADgAMQA1ADEALAAgADAALAAgAC0AMQAwADgAMAAwACwAIAAwACwAIAAtADIANAAyADQALAAgADAALAAgADAALAAgADAALAAgAFwAIgBCAHIAYQB6AGkAbABcACIALAAgAFwAIgASIjAAMwBcACIALAAgAFwAIgASIjAAMgBcACIALAAgAFwAIgBVAFQAQwASIjAAMwA6ADAAMABcACIALAAgAFwAIgBVAFQAQwASIjAAMgA6ADAAMABcACIAOwBcAG4AXAAiAEEAbQBlAHIAaQBjAGEALwBSAGUAYwBpAGYAZQBcACIALAAgADQAOAAxADUAMQAsACAAMAAsACAANQAxADQANQAxACwAIAAwACwAIAAtADEAMAA4ADAAMAAsACAAMAAsACAAMAAsACAAMAAsACAAMAAsACAAMAAsACAAXAAiAFwAIgAsACAAXAAiABIiMAAzAFwAIgAsACAAXAAiAFwAIgAsACAAXAAiAFUAVABDABIiMAAzADoAMAAwAFwAIgAsACAAXAAiAFwAIgA7AFwAbgBcACIAQQBtAGUAcgBpAGMAYQAvAFIAZQBjAGkAZgBlAFwAIgAsACAANQAxADQANQAxACwAIAAwACwAIAA1ADEAOAAzADIALAAgADAALAAgAC0AMQAwADgAMAAwACwAIAAwACwAIAAwACwAIAAwACwAIAAwACwAIAAwACwAIABcACIAQgByAGEAegBpAGwAXAAiACwAIABcACIAEiIwADMAXAAiACwAIABcACIAEiIwADIAXAAiACwAIABcACIAVQBUAEMAEiIwADMAOgAwADAAXAAiACwAIABcACIAVQBUAEMAEiIwADIAOgAwADAAXAAiADsAXABuAFwAIgBBAG0AZQByAGkAYwBhAC8AUgBlAGMAaQBmAGUAXAAiACwAIAA1ADEAOAAzADIALAAgADAALAAgADUAMgAxADYANQAsACAAMAAsACAALQAxADAAOAAwADAALAAgADAALAAgADAALAAgADAALAAgADAALAAgADAALAAgAFwAIgBcACIALAAgAFwAIgASIjAAMwBcACIALAAgAFwAIgBcACIALAAgAFwAIgBVAFQAQwASIjAAMwA6ADAAMABcACIALAAgAFwAIgBcACIAOwBcAG4AXAAiAEEAbQBlAHIAaQBjAGEALwBSAGUAYwBpAGYAZQBcACIALAAgADUAMgAxADYANQAsACAAMAAsACAANQAyADUANAA4ACwAIAAwACwAIAAtADEAMAA4ADAAMAAsACAAMAAsACAAMAAsACAAMAAsACAAMAAsACAAMAAsACAAXAAiAEIAcgBhAHoAaQBsAFwAIgAsACAAXAAiABIiMAAzAFwAIgAsACAAXAAiABIiMAAyAFwAIgAsACAAXAAiAFUAVABDABIiMAAzADoAMAAwAFwAIgAsACAAXAAiAFUAVABDABIiMAAyADoAMAAwAFwAIgA7AFwAbgBcACIAQQBtAGUAcgBpAGMAYQAvAFIAZQBjAGkAZgBlAFwAIgAsACAANQAyADUANAA4ACwAIAAwACwAIABcACIAXAAiACwAIABcACIAXAAiACwAIAAtADEAMAA4ADAAMAAsACAAMAAsACAAMAAsACAAMAAsACAAXAAiAFwAIgAsACAAXAAiAFwAIgAsACAAXAAiAFwAIgAsACAAXAAiABIiMAAzAFwAIgAsACAAXAAiAFwAIgAsACAAXAAiAFUAVABDABIiMAAzADoAMAAwAFwAIgAsACAAXAAiAFwAIgA7AFwAbgBcACIAQQBtAGUAcgBpAGMAYQAvAFIAZQBnAGkAbgBhAFwAIgAsACAAXAAiAFwAIgAsACAAXAAiAFwAIgAsACAAMQA3ADAAOAA5ACwAIAAwACwAIAAtADIANQAxADEANgAsACAAMAAsACAAXAAiAFwAIgAsACAAXAAiAFwAIgAsACAALQA4ADQALAAgADAALAAgAFwAIgBcACIALAAgAFwAIgBMAE0AVABcACIALAAgAFwAIgBcACIALAAgAFwAIgBMAG8AYwBhAGwAIABNAGUAYQBuACAAVABpAG0AZQBcACIALAAgAFwAIgBcACIAOwBcAG4AXAAiAEEAbQBlAHIAaQBjAGEALwBSAGUAZwBpAG4AYQBcACIALAAgADEANwAwADgAOAAsACAAOAA2ADMAMQA2ACwAIAAzADcAMAA0ADgALAAgADcAMgAwADAALAAgAC0AMgA1ADIAMAAwACwAIAAwACwAIAAtADgANAAsACAAMAAsACAAMwA2ADAAMAAsACAAMAAsACAAXAAiAFIAZQBnAGkAbgBhAFwAIgAsACAAXAAiAE0AJQBUAFwAIgAsACAAXAAiAFwAIgAsACAAXAAiAE0AbwB1AG4AdABhAGkAbgAlACAAVABpAG0AZQBcACIALAAgAFwAIgBcACIAOwBcAG4AXAAiAEEAbQBlAHIAaQBjAGEALwBSAGUAZwBpAG4AYQBcACIALAAgADMANwAwADQAOAAsACAAMQAwADgAMAAwACwAIABcACIAXAAiACwAIABcACIAXAAiACwAIAAtADIAMQA2ADAAMAAsACAAMAAsACAAMwA2ADAAMAAsACAAMAAsACAAXAAiAFwAIgAsACAAXAAiAFwAIgAsACAAXAAiAFwAIgAsACAAXAAiAEMAUwBUAFwAIgAsACAAXAAiAFwAIgAsACAAXAAiAEMAZQBuAHQAcgBhAGwAIABTAHQAYQBuAGQAYQByAGQAIABUAGkAbQBlAFwAIgAsACAAXAAiAFwAIgA7AFwAbgBcACIAQQBtAGUAcgBpAGMAYQAvAFIAZQBzAG8AbAB1AHQAZQBcACIALAAgAFwAIgBcACIALAAgAFwAIgBcACIALAAgADMAMgA0ADIAOAAsACAAMAAsACAAMAAsACAAMAAsACAAXAAiAFwAIgAsACAAXAAiAFwAIgAsACAALQAyADEANgAwADAALAAgADAALAAgAFwAIgBcACIALAAgAFwAIgArADAAMABcACIALAAgAFwAIgBcACIALAAgAFwAIgBVAFQAQwArADAAMAA6ADAAMABcACIALAAgAFwAIgBcACIAOwBcAG4AXAAiAEEAbQBlAHIAaQBjAGEALwBSAGUAcwBvAGwAdQB0AGUAXAAiACwAIAAzADIANAAyADcALAAgADYANAA4ADAAMAAsACAANQAxADgANAA2ACwAIAA3ADIAMAAwACwAIAAtADIAMQA2ADAAMAAsACAAMAAsACAALQAyADEANgAwADAALAAgADAALAAgADMANgAwADAALAAgADAALAAgAFwAIgBOAFQAXwBZAEsAXAAiACwAIABcACIAQwAlAFQAXAAiACwAIABcACIAXAAiACwAIABcACIAQwBlAG4AdAByAGEAbAAlACAAVABpAG0AZQBcACIALAAgAFwAIgBcACIAOwBcAG4AXAAiAEEAbQBlAHIAaQBjAGEALwBSAGUAcwBvAGwAdQB0AGUAXAAiACwAIAA1ADEAOAA0ADYALAAgADEAMAA4ADAAMAAsACAANQAyADAAMAAwACwAIAAxADAAOAAwADAALAAgAC0AMQA4ADAAMAAwACwAIAAwACwAIAAzADYAMAAwACwAIAAwACwAIAAtADMANgAwADAALAAgADAALAAgAFwAIgBcACIALAAgAFwAIgBFAFMAVABcACIALAAgAFwAIgBcACIALAAgAFwAIgBFAGEAcwB0AGUAcgBuACAAUwB0AGEAbgBkAGEAcgBkACAAVABpAG0AZQBcACIALAAgAFwAIgBcACIAOwBcAG4AXAAiAEEAbQBlAHIAaQBjAGEALwBSAGUAcwBvAGwAdQB0AGUAXAAiACwAIAA1ADIAMAAwADAALAAgADcAMgAwADAALAAgADUANAAwADMANwAsACAANwAyADAAMAAsACAALQAyADEANgAwADAALAAgADAALAAgAC0AMwA2ADAAMAAsACAAMAAsACAAMwA2ADAAMAAsACAAMAAsACAAXAAiAEMAYQBuAGEAZABhAFwAIgAsACAAXAAiAEMAJQBUAFwAIgAsACAAXAAiAFwAIgAsACAAXAAiAEMAZQBuAHQAcgBhAGwAJQAgAFQAaQBtAGUAXAAiACwAIABcACIAXAAiADsAXABuAFwAIgBBAG0AZQByAGkAYwBhAC8AUgBlAHMAbwBsAHUAdABlAFwAIgAsACAANQA0ADAAMwA3ACwAIAAxADAAOAAwADAALAAgADUANAAxADcAMAAsACAAMQAwADgAMAAwACwAIAAtADEAOAAwADAAMAAsACAAMAAsACAAMwA2ADAAMAAsACAAMAAsACAALQAzADYAMAAwACwAIAAwACwAIABcACIAXAAiACwAIABcACIARQBTAFQAXAAiACwAIABcACIAXAAiACwAIABcACIARQBhAHMAdABlAHIAbgAgAFMAdABhAG4AZABhAHIAZAAgAFQAaQBtAGUAXAAiACwAIABcACIAXAAiADsAXABuAFwAIgBBAG0AZQByAGkAYwBhAC8AUgBlAHMAbwBsAHUAdABlAFwAIgAsACAANQA0ADEANwAwACwAIAA3ADIAMAAwACwAIABcACIAXAAiACwAIABcACIAXAAiACwAIAAtADIAMQA2ADAAMAAsACAAMAAsACAALQAzADYAMAAwACwAIAAwACwAIABcACIAXAAiACwAIABcACIAXAAiACwAIABcACIAQwBhAG4AYQBkAGEAXAAiACwAIABcACIAQwAlAFQAXAAiACwAIABcACIAXAAiACwAIABcACIAQwBlAG4AdAByAGEAbAAlACAAVABpAG0AZQBcACIALAAgAFwAIgBcACIAOwBcAG4AXAAiAEEAbQBlAHIAaQBjAGEALwBSAGkAbwBfAEIAcgBhAG4AYwBvAFwAIgAsACAAXAAiAFwAIgAsACAAXAAiAFwAIgAsACAAMgAwADEAMwAzACwAIAAwACwAIAAtADEANgAyADcAMgAsACAAMAAsACAAXAAiAFwAIgAsACAAXAAiAFwAIgAsACAALQAxADcAMgA4ACwAIAAwACwAIABcACIAXAAiACwAIABcACIATABNAFQAXAAiACwAIABcACIAXAAiACwAIABcACIATABvAGMAYQBsACAATQBlAGEAbgAgAFQAaQBtAGUAXAAiACwAIABcACIAXAAiADsAXABuAFwAIgBBAG0AZQByAGkAYwBhAC8AUgBpAG8AXwBCAHIAYQBuAGMAbwBcACIALAAgADIAMAAxADMAMgAsACAAOAA0ADYANwAyACwAIAA0ADcANAAxADYALAAgADAALAAgAC0AMQA4ADAAMAAwACwAIAAwACwAIAAtADEANwAyADgALAAgADAALAAgADAALAAgADAALAAgAFwAIgBCAHIAYQB6AGkAbABcACIALAAgAFwAIgASIjAANQBcACIALAAgAFwAIgASIjAANABcACIALAAgAFwAIgBVAFQAQwASIjAANQA6ADAAMABcACIALAAgAFwAIgBVAFQAQwASIjAANAA6ADAAMABcACIAOwBcAG4AXAAiAEEAbQBlAHIAaQBjAGEALwBSAGkAbwBfAEIAcgBhAG4AYwBvAFwAIgAsACAANAA3ADQAMQA2ACwAIAAwACwAIAA1ADQANgA0ADEALAAgADAALAAgAC0AMQA4ADAAMAAwACwAIAAwACwAIAAwACwAIAAwACwAIAAzADYAMAAwACwAIAAwACwAIABcACIAXAAiACwAIABcACIAEiIwADUAXAAiACwAIABcACIAXAAiACwAIABcACIAVQBUAEMAEiIwADUAOgAwADAAXAAiACwAIABcACIAXAAiADsAXABuAFwAIgBBAG0AZQByAGkAYwBhAC8AUgBpAG8AXwBCAHIAYQBuAGMAbwBcACIALAAgADUANAA2ADQAMQAsACAAMwA2ADAAMAAsACAANQA2ADYAMAA2ACwAIAAwACwAIAAtADEANAA0ADAAMAAsACAAMAAsACAAMwA2ADAAMAAsACAAMAAsACAALQAzADYAMAAwACwAIAAwACwAIABcACIAXAAiACwAIABcACIAEiIwADQAXAAiACwAIABcACIAXAAiACwAIABcACIAVQBUAEMAEiIwADQAOgAwADAAXAAiACwAIABcACIAXAAiADsAXABuAFwAIgBBAG0AZQByAGkAYwBhAC8AUgBpAG8AXwBCAHIAYQBuAGMAbwBcACIALAAgADUANgA2ADAANQAsACAAOAAyADgAMAAwACwAIABcACIAXAAiACwAIABcACIAXAAiACwAIAAtADEAOAAwADAAMAAsACAAMAAsACAALQAzADYAMAAwACwAIAAwACwAIABcACIAXAAiACwAIABcACIAXAAiACwAIABcACIAXAAiACwAIABcACIAEiIwADUAXAAiACwAIABcACIAXAAiACwAIABcACIAVQBUAEMAEiIwADUAOgAwADAAXAAiACwAIABcACIAXAAiADsAXABuAFwAIgBBAG0AZQByAGkAYwBhAC8AUwBhAG4AdABhAHIAZQBtAFwAIgAsACAAXAAiAFwAIgAsACAAXAAiAFwAIgAsACAAMgAwADEAMwAzACwAIAAwACwAIAAtADEAMwAxADIAOAAsACAAMAAsACAAXAAiAFwAIgAsACAAXAAiAFwAIgAsACAALQAxADIANwAyACwAIAAwACwAIABcACIAXAAiACwAIABcACIATABNAFQAXAAiACwAIABcACIAXAAiACwAIABcACIATABvAGMAYQBsACAATQBlAGEAbgAgAFQAaQBtAGUAXAAiACwAIABcACIAXAAiADsAXABuAFwAIgBBAG0AZQByAGkAYwBhAC8AUwBhAG4AdABhAHIAZQBtAFwAIgAsACAAMgAwADEAMwAyACwAIAA4ADUAMQAyADgALAAgADQANwA0ADEANgAsACAAMAAsACAALQAxADQANAAwADAALAAgADAALAAgAC0AMQAyADcAMgAsACAAMAAsACAAMAAsACAAMAAsACAAXAAiAEIAcgBhAHoAaQBsAFwAIgAsACAAXAAiABIiMAA0AFwAIgAsACAAXAAiABIiMAAzAFwAIgAsACAAXAAiAFUAVABDABIiMAA0ADoAMAAwAFwAIgAsACAAXAAiAFUAVABDABIiMAAzADoAMAAwAFwAIgA7AFwAbgBcACIAQQBtAGUAcgBpAGMAYQAvAFMAYQBuAHQAYQByAGUAbQBcACIALAAgADQANwA0ADEANgAsACAAMAAsACAANQA0ADYANAAxACwAIAAwACwAIAAtADEANAA0ADAAMAAsACAAMAAsACAAMAAsACAAMAAsACAAMwA2ADAAMAAsACAAMAAsACAAXAAiAFwAIgAsACAAXAAiABIiMAA0AFwAIgAsACAAXAAiAFwAIgAsACAAXAAiAFUAVABDABIiMAA0ADoAMAAwAFwAIgAsACAAXAAiAFwAIgA7AFwAbgBcACIAQQBtAGUAcgBpAGMAYQAvAFMAYQBuAHQAYQByAGUAbQBcACIALAAgADUANAA2ADQAMQAsACAAMwA2ADAAMAAsACAAXAAiAFwAIgAsACAAXAAiAFwAIgAsACAALQAxADAAOAAwADAALAAgADAALAAgADMANgAwADAALAAgADAALAAgAFwAIgBcACIALAAgAFwAIgBcACIALAAgAFwAIgBcACIALAAgAFwAIgASIjAAMwBcACIALAAgAFwAIgBcACIALAAgAFwAIgBVAFQAQwASIjAAMwA6ADAAMABcACIALAAgAFwAIgBcACIAOwBcAG4AXAAiAEEAbQBlAHIAaQBjAGEALwBTAGEAbgB0AGkAYQBnAG8AXAAiACwAIABcACIAXAAiACwAIABcACIAXAAiACwAIAAxADEAMwA2ADgALAAgADAALAAgAC0AMQA2ADkANgA1ACwAIAAwACwAIABcACIAXAAiACwAIABcACIAXAAiACwAIAAwACwAIAAwACwAIABcACIAXAAiACwAIABcACIATABNAFQAXAAiACwAIABcACIAXAAiACwAIABcACIATABvAGMAYQBsACAATQBlAGEAbgAgAFQAaQBtAGUAXAAiACwAIABcACIAXAAiADsAXABuAFwAIgBBAG0AZQByAGkAYwBhAC8AUwBhAG4AdABpAGEAZwBvAFwAIgAsACAAMQAxADMANgA4ACwAIAAwACwAIAAxADgANgA4ADEALAAgADAALAAgAC0AMQA2ADkANgA1ACwAIAAwACwAIAAwACwAIAAwACwAIAAtADEAMAAzADUALAAgADAALAAgAFwAIgBcACIALAAgAFwAIgBTAE0AVABcACIALAAgAFwAIgBcACIALAAgAFwAIgBTAGEAbgB0AGkAYQBnAG8AIABNAGUAYQBuACAAVABpAG0AZQBcACIALAAgAFwAIgBcACIAOwBcAG4AXAAiAEEAbQBlAHIAaQBjAGEALwBTAGEAbgB0AGkAYQBnAG8AXAAiACwAIAAxADgANgA4ADAALAAgADgANQAzADYANQAsACAAMgAxADAANAA1ACwAIAAwACwAIAAtADEAOAAwADAAMAAsACAAMAAsACAALQAxADAAMwA1ACwAIAAwACwAIAAxADAAMwA1ACwAIAAwACwAIABcACIAXAAiACwAIABcACIAEiIwADUAXAAiACwAIABcACIAXAAiACwAIABcACIAVQBUAEMAEiIwADUAOgAwADAAXAAiACwAIABcACIAXAAiADsAXABuAFwAIgBBAG0AZQByAGkAYwBhAC8AUwBhAG4AdABpAGEAZwBvAFwAIgAsACAAMgAxADAANAA1ACwAIAAxADAAMwA1ACwAIAAyADEAOAA0ADYALAAgADAALAAgAC0AMQA2ADkANgA1ACwAIAAwACwAIAAxADAAMwA1ACwAIAAwACwAIAAyADUANgA1ACwAIAAwACwAIABcACIAXAAiACwAIABcACIAUwBNAFQAXAAiACwAIABcACIAXAAiACwAIABcACIAUwBhAG4AdABpAGEAZwBvACAATQBlAGEAbgAgAFQAaQBtAGUAXAAiACwAIABcACIAXAAiADsAXABuAFwAIgBBAG0AZQByAGkAYwBhAC8AUwBhAG4AdABpAGEAZwBvAFwAIgAsACAAMgAxADgANAA2ACwAIAAyADUANgA1ACwAIAAyADIAMQA0ADAALAAgADAALAAgAC0AMQA0ADQAMAAwACwAIAAwACwAIAAyADUANgA1ACwAIAAwACwAIAAtADIANQA2ADUALAAgADAALAAgAFwAIgBcACIALAAgAFwAIgASIjAANABcACIALAAgAFwAIgBcACIALAAgAFwAIgBVAFQAQwASIjAANAA6ADAAMABcACIALAAgAFwAIgBcACIAOwBcAG4AXAAiAEEAbQBlAHIAaQBjAGEALwBTAGEAbgB0AGkAYQBnAG8AXAAiACwAIAAyADIAMQAzADkALAAgADgAMwA4ADMANQAsACAAMgA1ADEAMgA0ACwAIAAwACwAIAAtADEANgA5ADYANQAsACAAMAAsACAALQAyADUANgA1ACwAIAAwACwAIAAtADEAMAAzADUALAAgADAALAAgAFwAIgBcACIALAAgAFwAIgBTAE0AVABcACIALAAgAFwAIgBcACIALAAgAFwAIgBTAGEAbgB0AGkAYQBnAG8AIABNAGUAYQBuACAAVABpAG0AZQBcACIALAAgAFwAIgBcACIAOwBcAG4AXAAiAEEAbQBlAHIAaQBjAGEALwBTAGEAbgB0AGkAYQBnAG8AXAAiACwAIAAyADUAMQAyADMALAAgADgANQAzADYANQAsACAAMgA2ADkANQAxACwAIAAwACwAIAAtADEAOAAwADAAMAAsACAAMAAsACAALQAxADAAMwA1ACwAIAAwACwAIAAzADYAMAAwACwAIAAwACwAIABcACIAQwBoAGkAbABlAFwAIgAsACAAXAAiABIiMAA1AFwAIgAsACAAXAAiABIiMAA0AFwAIgAsACAAXAAiAFUAVABDABIiMAA1ADoAMAAwAFwAIgAsACAAXAAiAFUAVABDABIiMAA0ADoAMAAwAFwAIgA7AFwAbgBcACIAQQBtAGUAcgBpAGMAYQAvAFMAYQBuAHQAaQBhAGcAbwBcACIALAAgADIANgA5ADUAMQAsACAAMwA2ADAAMAAsACAAMwAwADUAMQAxACwAIAAwACwAIAAtADEANAA0ADAAMAAsACAAMAAsACAAMwA2ADAAMAAsACAAMAAsACAALQAzADYAMAAwACwAIAAwACwAIABcACIAXAAiACwAIABcACIAEiIwADQAXAAiACwAIABcACIAXAAiACwAIABcACIAVQBUAEMAEiIwADQAOgAwADAAXAAiACwAIABcACIAXAAiADsAXABuAFwAIgBBAG0AZQByAGkAYwBhAC8AUwBhAG4AdABpAGEAZwBvAFwAIgAsACAAMwAwADUAMQAwACwAIAA4ADIAOAAwADAALAAgADMAMAA1ADcAMgAsACAAMAAsACAALQAxADgAMAAwADAALAAgADAALAAgAC0AMwA2ADAAMAAsACAAMAAsACAAMwA2ADAAMAAsACAAMAAsACAAXAAiAFwAIgAsACAAXAAiABIiMAA1AFwAIgAsACAAXAAiAFwAIgAsACAAXAAiAFUAVABDABIiMAA1ADoAMAAwAFwAIgAsACAAXAAiAFwAIgA7AFwAbgBcACIAQQBtAGUAcgBpAGMAYQAvAFMAYQBuAHQAaQBhAGcAbwBcACIALAAgADMAMAA1ADcAMgAsACAAMwA2ADAAMAAsACAAMwAyADAAMQA2ACwAIAAwACwAIAAtADEANAA0ADAAMAAsACAAMAAsACAAMwA2ADAAMAAsACAAMAAsACAAMAAsACAAMwA2ADAAMAAsACAAXAAiAFwAIgAsACAAXAAiABIiMAA0AFwAIgAsACAAXAAiAFwAIgAsACAAXAAiAFUAVABDABIiMAA0ADoAMAAwAFwAIgAsACAAXAAiAFwAIgA7AFwAbgBcACIAQQBtAGUAcgBpAGMAYQAvAFMAYQBuAHQAaQBhAGcAbwBcACIALAAgADMAMgAwADEANgAsACAAMwA2ADAAMAAsACAAMwAyADAANgAxACwAIAAwACwAIAAtADEANAA0ADAAMAAsACAAMwA2ADAAMAAsACAAMAAsACAAMwA2ADAAMAAsACAALQAzADYAMAAwACwAIAAwACwAIABcACIAXAAiACwAIABcACIAEiIwADMAXAAiACwAIABcACIAXAAiACwAIABcACIAVQBUAEMAEiIwADMAOgAwADAAXAAiACwAIABcACIAXAAiADsAXABuAFwAIgBBAG0AZQByAGkAYwBhAC8AUwBhAG4AdABpAGEAZwBvAFwAIgAsACAAMwAyADAANgAwACwAIAA4ADIAOAAwADAALAAgADMAMgAyADcANgAsACAAMAAsACAALQAxADgAMAAwADAALAAgADMANgAwADAALAAgAC0AMwA2ADAAMAAsACAAMAAsACAAMAAsACAALQAzADYAMAAwACwAIABcACIAXAAiACwAIABcACIAEiIwADQAXAAiACwAIABcACIAXAAiACwAIABcACIAVQBUAEMAEiIwADQAOgAwADAAXAAiACwAIABcACIAXAAiADsAXABuAFwAIgBBAG0AZQByAGkAYwBhAC8AUwBhAG4AdABpAGEAZwBvAFwAIgAsACAAMwAyADIANwA1ACwAIAA4ADIAOAAwADAALAAgADMAMgAzADIANgAsACAAOAAyADgAMAAwACwAIAAtADEAOAAwADAAMAAsACAAMAAsACAAMAAsACAALQAzADYAMAAwACwAIAAzADYAMAAwACwAIAAwACwAIABcACIAXAAiACwAIABcACIAEiIwADUAXAAiACwAIABcACIAXAAiACwAIABcACIAVQBUAEMAEiIwADUAOgAwADAAXAAiACwAIABcACIAXAAiADsAXABuAFwAIgBBAG0AZQByAGkAYwBhAC8AUwBhAG4AdABpAGEAZwBvAFwAIgAsACAAMwAyADMAMgA3ACwAIAA4ADYANAAwADAALAAgAFwAIgBcACIALAAgAFwAIgBcACIALAAgAC0AMQA0ADQAMAAwACwAIAAwACwAIAAzADYAMAAwACwAIAAwACwAIABcACIAXAAiACwAIABcACIAXAAiACwAIABcACIAQwBoAGkAbABlAFwAIgAsACAAXAAiABIiMAA0AFwAIgAsACAAXAAiABIiMAAzAFwAIgAsACAAXAAiAFUAVABDABIiMAA0ADoAMAAwAFwAIgAsACAAXAAiAFUAVABDABIiMAAzADoAMAAwAFwAIgA7AFwAbgBcACIAQQBtAGUAcgBpAGMAYQAvAFMAYQBuAHQAbwBfAEQAbwBtAGkAbgBnAG8AXAAiACwAIABcACIAXAAiACwAIABcACIAXAAiACwAIAAxADEAMwA2ADgALAAgADAALAAgAC0AMQA2ADcANwA2ACwAIAAwACwAIABcACIAXAAiACwAIABcACIAXAAiACwAIAAtADIANAAsACAAMAAsACAAXAAiAFwAIgAsACAAXAAiAEwATQBUAFwAIgAsACAAXAAiAFwAIgAsACAAXAAiAEwAbwBjAGEAbAAgAE0AZQBhAG4AIABUAGkAbQBlAFwAIgAsACAAXAAiAFwAIgA7AFwAbgBcACIAQQBtAGUAcgBpAGMAYQAvAFMAYQBuAHQAbwBfAEQAbwBtAGkAbgBnAG8AXAAiACwAIAAxADEAMwA2ADcALAAgADgANgAzADcANgAsACAAMgA3ADEANgAzACwAIAA0ADMAMgAwADAALAAgAC0AMQA2ADgAMAAwACwAIAAwACwAIAAtADIANAAsACAAMAAsACAALQAxADIAMAAwACwAIAAwACwAIABcACIAXAAiACwAIABcACIAUwBEAE0AVABcACIALAAgAFwAIgBcACIALAAgAFwAIgBTAGEAbgB0AG8AIABEAG8AbQBpAG4AZwBvACAATQBlAGEAbgAgAFQAaQBtAGUAXAAiACwAIABcACIAXAAiADsAXABuAFwAIgBBAG0AZQByAGkAYwBhAC8AUwBhAG4AdABvAF8ARABvAG0AaQBuAGcAbwBcACIALAAgADIANwAxADYAMwAsACAANAAyADAAMAAwACwAIAA0ADIAMwA0ADcALAAgADAALAAgAC0AMQA4ADAAMAAwACwAIAAwACwAIAAtADEAMgAwADAALAAgADAALAAgADMANgAwADAALAAgADAALAAgAFwAIgBEAFIAXAAiACwAIABcACIAJQBcACIALAAgAFwAIgBcACIALAAgAFwAIgAlAFwAIgAsACAAXAAiAFwAIgA7AFwAbgBcACIAQQBtAGUAcgBpAGMAYQAvAFMAYQBuAHQAbwBfAEQAbwBtAGkAbgBnAG8AXAAiACwAIAA0ADIAMwA0ADcALAAgADMANgAwADAALAAgADUAMQA4ADQANgAsACAANwAyADAAMAAsACAALQAxADQANAAwADAALAAgADAALAAgADMANgAwADAALAAgADAALAAgAC0AMwA2ADAAMAAsACAAMAAsACAAXAAiAFwAIgAsACAAXAAiAEEAUwBUAFwAIgAsACAAXAAiAFwAIgAsACAAXAAiAEEAdABsAGEAbgB0AGkAYwAgAFMAdABhAG4AZABhAHIAZAAgAFQAaQBtAGUAXAAiACwAIABcACIAXAAiADsAXABuAFwAIgBBAG0AZQByAGkAYwBhAC8AUwBhAG4AdABvAF8ARABvAG0AaQBuAGcAbwBcACIALAAgADUAMQA4ADQANgAsACAAMwA2ADAAMAAsACAANQAxADgAOAAxACwAIAAzADYAMAAwACwAIAAtADEAOAAwADAAMAAsACAAMAAsACAALQAzADYAMAAwACwAIAAwACwAIAAzADYAMAAwACwAIAAwACwAIABcACIAVQBTAFwAIgAsACAAXAAiAEUAJQBUAFwAIgAsACAAXAAiAFwAIgAsACAAXAAiAEUAYQBzAHQAZQByAG4AJQAgAFQAaQBtAGUAXAAiACwAIABcACIAXAAiADsAXABuAFwAIgBBAG0AZQByAGkAYwBhAC8AUwBhAG4AdABvAF8ARABvAG0AaQBuAGcAbwBcACIALAAgADUAMQA4ADgAMQAsACAANwAyADAAMAAsACAAXAAiAFwAIgAsACAAXAAiAFwAIgAsACAALQAxADQANAAwADAALAAgADAALAAgADMANgAwADAALAAgADAALAAgAFwAIgBcACIALAAgAFwAIgBcACIALAAgAFwAIgBcACIALAAgAFwAIgBBAFMAVABcACIALAAgAFwAIgBcACIALAAgAFwAIgBBAHQAbABhAG4AdABpAGMAIABTAHQAYQBuAGQAYQByAGQAIABUAGkAbQBlAFwAIgAsACAAXAAiAFwAIgA7AFwAbgBcACIAQQBtAGUAcgBpAGMAYQAvAFMAYQBvAF8AUABhAHUAbABvAFwAIgAsACAAXAAiAFwAIgAsACAAXAAiAFwAIgAsACAAMgAwADEAMwAzACwAIAAwACwAIAAtADEAMQAxADgAOAAsACAAMAAsACAAXAAiAFwAIgAsACAAXAAiAFwAIgAsACAAMwA4ADgALAAgADAALAAgAFwAIgBcACIALAAgAFwAIgBMAE0AVABcACIALAAgAFwAIgBcACIALAAgAFwAIgBMAG8AYwBhAGwAIABNAGUAYQBuACAAVABpAG0AZQBcACIALAAgAFwAIgBcACIAOwBcAG4AXAAiAEEAbQBlAHIAaQBjAGEALwBTAGEAbwBfAFAAYQB1AGwAbwBcACIALAAgADIAMAAxADMAMwAsACAAMwA4ADgALAAgADMAOAAzADIANQAsACAAMAAsACAALQAxADAAOAAwADAALAAgADAALAAgADMAOAA4ACwAIAAwACwAIAAwACwAIAAzADYAMAAwACwAIABcACIAQgByAGEAegBpAGwAXAAiACwAIABcACIAEiIwADMAXAAiACwAIABcACIAEiIwADIAXAAiACwAIABcACIAVQBUAEMAEiIwADMAOgAwADAAXAAiACwAIABcACIAVQBUAEMAEiIwADIAOgAwADAAXAAiADsAXABuAFwAIgBBAG0AZQByAGkAYwBhAC8AUwBhAG8AXwBQAGEAdQBsAG8AXAAiACwAIAAzADgAMwAyADUALAAgADMANgAwADAALAAgADMAOAAzADkANQAsACAAMAAsACAALQAxADAAOAAwADAALAAgADMANgAwADAALAAgADAALAAgADMANgAwADAALAAgADAALAAgAC0AMwA2ADAAMAAsACAAXAAiAFwAIgAsACAAXAAiAFwAIgAsACAAXAAiABIiMAAyAFwAIgAsACAAXAAiAFwAIgAsACAAXAAiAFUAVABDABIiMAAyADoAMAAwAFwAIgA7AFwAbgBcACIAQQBtAGUAcgBpAGMAYQAvAFMAYQBvAF8AUABhAHUAbABvAFwAIgAsACAAMwA4ADMAOQA0ACwAIAA4ADIAOAAwADAALAAgAFwAIgBcACIALAAgAFwAIgBcACIALAAgAC0AMQAwADgAMAAwACwAIAAwACwAIAAwACwAIAAtADMANgAwADAALAAgAFwAIgBcACIALAAgAFwAIgBcACIALAAgAFwAIgBCAHIAYQB6AGkAbABcACIALAAgAFwAIgASIjAAMwBcACIALAAgAFwAIgASIjAAMgBcACIALAAgAFwAIgBVAFQAQwASIjAAMwA6ADAAMABcACIALAAgAFwAIgBVAFQAQwASIjAAMgA6ADAAMABcACIAOwBcAG4AXAAiAEEAbQBlAHIAaQBjAGEALwBTAGMAbwByAGUAcwBiAHkAcwB1AG4AZABcACIALAAgAFwAIgBcACIALAAgAFwAIgBcACIALAAgADIAMQAwADcAMgAsACAAMAAsACAALQA1ADIANwAyACwAIAAwACwAIABcACIAXAAiACwAIABcACIAXAAiACwAIAAtADEAOQAyADgALAAgADAALAAgAFwAIgBcACIALAAgAFwAIgBMAE0AVABcACIALAAgAFwAIgBcACIALAAgAFwAIgBMAG8AYwBhAGwAIABNAGUAYQBuACAAVABpAG0AZQBcACIALAAgAFwAIgBcACIAOwBcAG4AXAAiAEEAbQBlAHIAaQBjAGEALwBTAGMAbwByAGUAcwBiAHkAcwB1AG4AZABcACIALAAgADIAMQAwADcAMQAsACAAOAA0ADQANwAyACwAIAA0ADQAMwAzADUALAAgADcAMgAwADAALAAgAC0ANwAyADAAMAAsACAAMAAsACAALQAxADkAMgA4ACwAIAAwACwAIAAwACwAIAAwACwAIABcACIAXAAiACwAIABcACIAEiIwADIAXAAiACwAIABcACIAXAAiACwAIABcACIAVQBUAEMAEiIwADIAOgAwADAAXAAiACwAIABcACIAXAAiADsAXABuAFwAIgBBAG0AZQByAGkAYwBhAC8AUwBjAG8AcgBlAHMAYgB5AHMAdQBuAGQAXAAiACwAIAA0ADQAMwAzADUALAAgADcAMgAwADAALAAgADQANAA2ADkAMgAsACAAMAAsACAALQA3ADIAMAAwACwAIAAwACwAIAAwACwAIAAwACwAIAAzADYAMAAwACwAIAAwACwAIABcACIAQwAtAEUAdQByAFwAIgAsACAAXAAiABIiMAAyAFwAIgAsACAAXAAiABIiMAAxAFwAIgAsACAAXAAiAFUAVABDABIiMAAyADoAMAAwAFwAIgAsACAAXAAiAFUAVABDABIiMAAxADoAMAAwAFwAIgA7AFwAbgBcACIAQQBtAGUAcgBpAGMAYQAvAFMAYwBvAHIAZQBzAGIAeQBzAHUAbgBkAFwAIgAsACAANAA0ADYAOQAyACwAIAAzADYAMAAwACwAIAA2ADAANAAwADAALAAgADAALAAgAC0AMwA2ADAAMAAsACAAMAAsACAAMwA2ADAAMAAsACAAMAAsACAALQAzADYAMAAwACwAIAAwACwAIABcACIARQBVAFwAIgAsACAAXAAiABIiMAAxAFwAIgAsACAAXAAiACsAMAAwAFwAIgAsACAAXAAiAFUAVABDABIiMAAxADoAMAAwAFwAIgAsACAAXAAiAFUAVABDACsAMAAwADoAMAAwAFwAIgA7AFwAbgBcACIAQQBtAGUAcgBpAGMAYQAvAFMAYwBvAHIAZQBzAGIAeQBzAHUAbgBkAFwAIgAsACAANgAwADMAOQA5ACwAIAA4ADIAOAAwADAALAAgAFwAIgBcACIALAAgAFwAIgBcACIALAAgAC0ANwAyADAAMAAsACAAMAAsACAALQAzADYAMAAwACwAIAAwACwAIABcACIAXAAiACwAIABcACIAXAAiACwAIABcACIARQBVAFwAIgAsACAAXAAiABIiMAAyAFwAIgAsACAAXAAiABIiMAAxAFwAIgAsACAAXAAiAFUAVABDABIiMAAyADoAMAAwAFwAIgAsACAAXAAiAFUAVABDABIiMAAxADoAMAAwAFwAIgA7AFwAbgBcACIAQQBtAGUAcgBpAGMAYQAvAFMAaQB0AGsAYQBcACIALAAgAFwAIgBcACIALAAgAFwAIgBcACIALAAgADMAMgA1ADgALAAgADUANQA4ADAAMAAsACAANQAzADkAMgA3ACwAIAAwACwAIABcACIAXAAiACwAIABcACIAXAAiACwAIAAtADgANgA0ADAAMAAsACAAMAAsACAAXAAiAFwAIgAsACAAXAAiAEwATQBUAFwAIgAsACAAXAAiAFwAIgAsACAAXAAiAEwAbwBjAGEAbAAgAE0AZQBhAG4AIABUAGkAbQBlAFwAIgAsACAAXAAiAFwAIgA7AFwAbgBcACIAQQBtAGUAcgBpAGMAYQAvAFMAaQB0AGsAYQBcACIALAAgADMAMgA1ADcALAAgADUANQA4ADAAMAAsACAAMQA1ADIANQAxACwAIAA0ADMAMgAwADAALAAgAC0AMwAyADQANwAzACwAIAAwACwAIAAtADgANgA0ADAAMAAsACAAMAAsACAAMwA2ADcAMwAsACAAMAAsACAAXAAiAFwAIgAsACAAXAAiAEwATQBUAFwAIgAsACAAXAAiAFwAIgAsACAAXAAiAEwAbwBjAGEAbAAgAE0AZQBhAG4AIABUAGkAbQBlAFwAIgAsACAAXAAiAFwAIgA7AFwAbgBcACIAQQBtAGUAcgBpAGMAYQAvAFMAaQB0AGsAYQBcACIALAAgADEANQAyADUAMQAsACAANAA2ADgANwAzACwAIAAzADAAMwA2ADAALAAgADAALAAgAC0AMgA4ADgAMAAwACwAIAAwACwAIAAzADYANwAzACwAIAAwACwAIAAwACwAIAAwACwAIABcACIAXAAiACwAIABcACIAUABTAFQAXAAiACwAIABcACIAXAAiACwAIABcACIAUABhAGMAaQBmAGkAYwAgAFMAdABhAG4AZABhAHIAZAAgAFQAaQBtAGUAXAAiACwAIABcACIAXAAiADsAXABuAFwAIgBBAG0AZQByAGkAYwBhAC8AUwBpAHQAawBhAFwAIgAsACAAMwAwADMANgAwACwAIAAwACwAIAAzADEAOAAyADEALAAgADAALAAgAC0AMgA4ADgAMAAwACwAIAAwACwAIAAwACwAIAAwACwAIAAwACwAIAAwACwAIABcACIAVQBTAFwAIgAsACAAXAAiAFAAJQBUAFwAIgAsACAAXAAiAFwAIgAsACAAXAAiAFAAYQBjAGkAZgBpAGMAJQAgAFQAaQBtAGUAXAAiACwAIABcACIAXAAiADsAXABuAFwAIgBBAG0AZQByAGkAYwBhAC8AUwBpAHQAawBhAFwAIgAsACAAMwAxADgAMgAxACwAIAAwACwAIAA0ADAAMgAyADIALAAgADAALAAgAC0AMgA4ADgAMAAwACwAIAAwACwAIAAwACwAIAAwACwAIAAwACwAIAAwACwAIABcACIAXAAiACwAIABcACIAUABTAFQAXAAiACwAIABcACIAXAAiACwAIABcACIAUABhAGMAaQBmAGkAYwAgAFMAdABhAG4AZABhAHIAZAAgAFQAaQBtAGUAXAAiACwAIABcACIAXAAiADsAXABuAFwAIgBBAG0AZQByAGkAYwBhAC8AUwBpAHQAawBhAFwAIgAsACAANAAwADIAMgAyACwAIAAwACwAIAA0ADUANgAzADcALAAgADcAMgAwADAALAAgAC0AMgA4ADgAMAAwACwAIAAwACwAIAAwACwAIAAwACwAIAAtADMANgAwADAALAAgADAALAAgAFwAIgBVAFMAXAAiACwAIABcACIAUAAlAFQAXAAiACwAIABcACIAXAAiACwAIABcACIAUABhAGMAaQBmAGkAYwAlACAAVABpAG0AZQBcACIALAAgAFwAIgBcACIAOwBcAG4AXAAiAEEAbQBlAHIAaQBjAGEALwBTAGkAdABrAGEAXAAiACwAIAA0ADUANgAzADcALAAgADMANgAwADAALAAgADQANQA2ADYAOAAsACAAMAAsACAALQAzADIANAAwADAALAAgADAALAAgAC0AMwA2ADAAMAAsACAAMAAsACAAMAAsACAAMAAsACAAXAAiAFUAUwBcACIALAAgAFwAIgBZACUAVABcACIALAAgAFwAIgBcACIALAAgAFwAIgBZAHUAawBvAG4AJQAgAFQAaQBtAGUAXAAiACwAIABcACIAXAAiADsAXABuAFwAIgBBAG0AZQByAGkAYwBhAC8AUwBpAHQAawBhAFwAIgAsACAANAA1ADYANgA4ACwAIAAwACwAIABcACIAXAAiACwAIABcACIAXAAiACwAIAAtADMAMgA0ADAAMAAsACAAMAAsACAAMAAsACAAMAAsACAAXAAiAFwAIgAsACAAXAAiAFwAIgAsACAAXAAiAFUAUwBcACIALAAgAFwAIgBBAEsAJQBUAFwAIgAsACAAXAAiAFwAIgAsACAAXAAiAEEAbABhAHMAawBhACUAIABUAGkAbQBlAFwAIgAsACAAXAAiAFwAIgA7AFwAbgBcACIAQQBtAGUAcgBpAGMAYQAvAFMAdABfAEoAbwBoAG4AcwBcACIALAAgAFwAIgBcACIALAAgAFwAIgBcACIALAAgADkAMQA3ADYALAAgADAALAAgAC0AMQAyADYANQAyACwAIAAwACwAIABcACIAXAAiACwAIABcACIAXAAiACwAIAAwACwAIAAwACwAIABcACIAXAAiACwAIABcACIATABNAFQAXAAiACwAIABcACIAXAAiACwAIABcACIATABvAGMAYQBsACAATQBlAGEAbgAgAFQAaQBtAGUAXAAiACwAIABcACIAXAAiADsAXABuAFwAIgBBAG0AZQByAGkAYwBhAC8AUwB0AF8ASgBvAGgAbgBzAFwAIgAsACAAOQAxADcANgAsACAAMAAsACAAMgAxADUAOQA0ACwAIAAwACwAIAAtADEAMgA2ADUAMgAsACAAMAAsACAAMAAsACAAMAAsACAAMAAsACAAMAAsACAAXAAiAFMAdABKAG8AaABuAHMAXAAiACwAIABcACIATgAlAFQAXAAiACwAIABcACIAXAAiACwAIABcACIATgBlAHcAZgBvAHUAbgBkAGwAYQBuAGQAJQAgAFQAaQBtAGUAXAAiACwAIABcACIAXAAiADsAXABuAFwAIgBBAG0AZQByAGkAYwBhAC8AUwB0AF8ASgBvAGgAbgBzAFwAIgAsACAAMgAxADUAOQA0ACwAIAAwACwAIAAyADEAOQA1ADkALAAgADAALAAgAC0AMQAyADYANQAyACwAIAAwACwAIAAwACwAIAAwACwAIAAwACwAIAAwACwAIABcACIAQwBhAG4AYQBkAGEAXAAiACwAIABcACIATgAlAFQAXAAiACwAIABcACIAXAAiACwAIABcACIATgBlAHcAZgBvAHUAbgBkAGwAYQBuAGQAJQAgAFQAaQBtAGUAXAAiACwAIABcACIAXAAiADsAXABuAFwAIgBBAG0AZQByAGkAYwBhAC8AUwB0AF8ASgBvAGgAbgBzAFwAIgAsACAAMgAxADkANQA5ACwAIAAwACwAIAAyADcAOAA5ADEALAAgADAALAAgAC0AMQAyADYANQAyACwAIAAwACwAIAAwACwAIAAwACwAIAA1ADIALAAgADAALAAgAFwAIgBTAHQASgBvAGgAbgBzAFwAIgAsACAAXAAiAE4AJQBUAFwAIgAsACAAXAAiAFwAIgAsACAAXAAiAE4AZQB3AGYAbwB1AG4AZABsAGEAbgBkACUAIABUAGkAbQBlAFwAIgAsACAAXAAiAFwAIgA7AFwAbgBcACIAQQBtAGUAcgBpAGMAYQAvAFMAdABfAEoAbwBoAG4AcwBcACIALAAgADIANwA4ADkAMQAsACAANQAyACwAIAAzADAANAA5ADAALAAgADAALAAgAC0AMQAyADYAMAAwACwAIAAwACwAIAA1ADIALAAgADAALAAgADAALAAgADAALAAgAFwAIgBTAHQASgBvAGgAbgBzAFwAIgAsACAAXAAiAE4AJQBUAFwAIgAsACAAXAAiAFwAIgAsACAAXAAiAE4AZQB3AGYAbwB1AG4AZABsAGEAbgBkACUAIABUAGkAbQBlAFwAIgAsACAAXAAiAFwAIgA7AFwAbgBcACIAQQBtAGUAcgBpAGMAYQAvAFMAdABfAEoAbwBoAG4AcwBcACIALAAgADMAMAA0ADkAMAAsACAAMAAsACAAMwAxADgAMgAxACwAIAAwACwAIAAtADEAMgA2ADAAMAAsACAAMAAsACAAMAAsACAAMAAsACAAMAAsACAAMAAsACAAXAAiAEMAYQBuAGEAZABhAFwAIgAsACAAXAAiAE4AJQBUAFwAIgAsACAAXAAiAFwAIgAsACAAXAAiAE4AZQB3AGYAbwB1AG4AZABsAGEAbgBkACUAIABUAGkAbQBlAFwAIgAsACAAXAAiAFwAIgA7AFwAbgBcACIAQQBtAGUAcgBpAGMAYQAvAFMAdABfAEoAbwBoAG4AcwBcACIALAAgADMAMQA4ADIAMQAsACAAMAAsACAANQA1ADgANgA2ACwAIAAwACwAIAAtADEAMgA2ADAAMAAsACAAMAAsACAAMAAsACAAMAAsACAAMAAsACAAMAAsACAAXAAiAFMAdABKAG8AaABuAHMAXAAiACwAIABcACIATgAlAFQAXAAiACwAIABcACIAXAAiACwAIABcACIATgBlAHcAZgBvAHUAbgBkAGwAYQBuAGQAJQAgAFQAaQBtAGUAXAAiACwAIABcACIAXAAiADsAXABuAFwAIgBBAG0AZQByAGkAYwBhAC8AUwB0AF8ASgBvAGgAbgBzAFwAIgAsACAANQA1ADgANgA2ACwAIAAwACwAIABcACIAXAAiACwAIABcACIAXAAiACwAIAAtADEAMgA2ADAAMAAsACAAMAAsACAAMAAsACAAMAAsACAAXAAiAFwAIgAsACAAXAAiAFwAIgAsACAAXAAiAEMAYQBuAGEAZABhAFwAIgAsACAAXAAiAE4AJQBUAFwAIgAsACAAXAAiAFwAIgAsACAAXAAiAE4AZQB3AGYAbwB1AG4AZABsAGEAbgBkACUAIABUAGkAbQBlAFwAIgAsACAAXAAiAFwAIgBcAG4AfQA7AFwAbgBcAG4AXwBUAEkATQBFAFoATwBOAEUAXwBBAE0ARQBSAEkAQwBBAF8AMQAyACAAPQAgAHsAXABuAFwAIgBBAG0AZQByAGkAYwBhAC8AUwB3AGkAZgB0AF8AQwB1AHIAcgBlAG4AdABcACIALAAgAFwAIgBcACIALAAgAFwAIgBcACIALAAgADEANwAwADgAOQAsACAAMAAsACAALQAyADUAOAA4ADAALAAgADAALAAgAFwAIgBcACIALAAgAFwAIgBcACIALAAgADYAOAAwACwAIAAwACwAIABcACIAXAAiACwAIABcACIATABNAFQAXAAiACwAIABcACIAXAAiACwAIABcACIATABvAGMAYQBsACAATQBlAGEAbgAgAFQAaQBtAGUAXAAiACwAIABcACIAXAAiADsAXABuAFwAIgBBAG0AZQByAGkAYwBhAC8AUwB3AGkAZgB0AF8AQwB1AHIAcgBlAG4AdABcACIALAAgADEANwAwADgAOQAsACAANgA4ADAALAAgADMAMQA5ADMAOAAsACAANwAyADAAMAAsACAALQAyADUAMgAwADAALAAgADAALAAgADYAOAAwACwAIAAwACwAIAAwACwAIAAwACwAIABcACIAQwBhAG4AYQBkAGEAXAAiACwAIABcACIATQAlAFQAXAAiACwAIABcACIAXAAiACwAIABcACIATQBvAHUAbgB0AGEAaQBuACUAIABUAGkAbQBlAFwAIgAsACAAXAAiAFwAIgA7AFwAbgBcACIAQQBtAGUAcgBpAGMAYQAvAFMAdwBpAGYAdABfAEMAdQByAHIAZQBuAHQAXAAiACwAIAAzADEAOQAzADgALAAgADcAMgAwADAALAAgADMAMwAyADgAMgAsACAAMAAsACAALQAyADUAMgAwADAALAAgADAALAAgADAALAAgADAALAAgADAALAAgADAALAAgAFwAIgBSAGUAZwBpAG4AYQBcACIALAAgAFwAIgBNACUAVABcACIALAAgAFwAIgBcACIALAAgAFwAIgBNAG8AdQBuAHQAYQBpAG4AJQAgAFQAaQBtAGUAXAAiACwAIABcACIAXAAiADsAXABuAFwAIgBBAG0AZQByAGkAYwBhAC8AUwB3AGkAZgB0AF8AQwB1AHIAcgBlAG4AdABcACIALAAgADMAMwAyADgAMgAsACAAMAAsACAANAAxADQAMwA3ACwAIAA3ADIAMAAwACwAIAAtADIANQAyADAAMAAsACAAMAAsACAAMAAsACAAMAAsACAAMwA2ADAAMAAsACAAMAAsACAAXAAiAFMAdwBpAGYAdABcACIALAAgAFwAIgBNACUAVABcACIALAAgAFwAIgBcACIALAAgAFwAIgBNAG8AdQBuAHQAYQBpAG4AJQAgAFQAaQBtAGUAXAAiACwAIABcACIAXAAiADsAXABuAFwAIgBBAG0AZQByAGkAYwBhAC8AUwB3AGkAZgB0AF8AQwB1AHIAcgBlAG4AdABcACIALAAgADQAMQA0ADMANwAsACAAMQAwADgAMAAwACwAIABcACIAXAAiACwAIABcACIAXAAiACwAIAAtADIAMQA2ADAAMAAsACAAMAAsACAAMwA2ADAAMAAsACAAMAAsACAAXAAiAFwAIgAsACAAXAAiAFwAIgAsACAAXAAiAFwAIgAsACAAXAAiAEMAUwBUAFwAIgAsACAAXAAiAFwAIgAsACAAXAAiAEMAZQBuAHQAcgBhAGwAIABTAHQAYQBuAGQAYQByAGQAIABUAGkAbQBlAFwAIgAsACAAXAAiAFwAIgA7AFwAbgBcACIAQQBtAGUAcgBpAGMAYQAvAFQAZQBnAHUAYwBpAGcAYQBsAHAAYQBcACIALAAgAFwAIgBcACIALAAgAFwAIgBcACIALAAgADIAMgA3ADgAMAAsACAAMAAsACAALQAyADAAOQAzADIALAAgADAALAAgAFwAIgBcACIALAAgAFwAIgBcACIALAAgAC0ANgA2ADgALAAgADAALAAgAFwAIgBcACIALAAgAFwAIgBMAE0AVABcACIALAAgAFwAIgBcACIALAAgAFwAIgBMAG8AYwBhAGwAIABNAGUAYQBuACAAVABpAG0AZQBcACIALAAgAFwAIgBcACIAOwBcAG4AXAAiAEEAbQBlAHIAaQBjAGEALwBUAGUAZwB1AGMAaQBnAGEAbABwAGEAXAAiACwAIAAyADIANwA3ADkALAAgADgANQA3ADMAMgAsACAAXAAiAFwAIgAsACAAXAAiAFwAIgAsACAALQAyADEANgAwADAALAAgADAALAAgAC0ANgA2ADgALAAgADAALAAgAFwAIgBcACIALAAgAFwAIgBcACIALAAgAFwAIgBIAG8AbgBkAFwAIgAsACAAXAAiAEMAJQBUAFwAIgAsACAAXAAiAFwAIgAsACAAXAAiAEMAZQBuAHQAcgBhAGwAJQAgAFQAaQBtAGUAXAAiACwAIABcACIAXAAiADsAXABuAFwAIgBBAG0AZQByAGkAYwBhAC8AVABoAHUAbABlAFwAIgAsACAAXAAiAFwAIgAsACAAXAAiAFwAIgAsACAAMgAxADAANwAyACwAIAAwACwAIAAtADEANgA1ADAAOAAsACAAMAAsACAAXAAiAFwAIgAsACAAXAAiAFwAIgAsACAAMgAxADAAOAAsACAAMAAsACAAXAAiAFwAIgAsACAAXAAiAEwATQBUAFwAIgAsACAAXAAiAFwAIgAsACAAXAAiAEwAbwBjAGEAbAAgAE0AZQBhAG4AIABUAGkAbQBlAFwAIgAsACAAXAAiAFwAIgA7AFwAbgBcACIAQQBtAGUAcgBpAGMAYQAvAFQAaAB1AGwAZQBcACIALAAgADIAMQAwADcAMgAsACAAMgAxADAAOAAsACAAXAAiAFwAIgAsACAAXAAiAFwAIgAsACAALQAxADQANAAwADAALAAgADAALAAgADIAMQAwADgALAAgADAALAAgAFwAIgBcACIALAAgAFwAIgBcACIALAAgAFwAIgBUAGgAdQBsAGUAXAAiACwAIABcACIAQQAlAFQAXAAiACwAIABcACIAXAAiACwAIABcACIAQQB0AGwAYQBuAHQAaQBjACUAIABUAGkAbQBlAFwAIgAsACAAXAAiAFwAIgA7AFwAbgBcACIAQQBtAGUAcgBpAGMAYQAvAFQAaQBqAHUAYQBuAGEAXAAiACwAIABcACIAXAAiACwAIABcACIAXAAiACwAIAAyADMAMAA1ADQALAAgADgAMwA1ADEANgAsACAALQAyADgAMAA4ADQALAAgADAALAAgAFwAIgBcACIALAAgAFwAIgBcACIALAAgADIAOAA4ADQALAAgADAALAAgAFwAIgBcACIALAAgAFwAIgBMAE0AVABcACIALAAgAFwAIgBcACIALAAgAFwAIgBMAG8AYwBhAGwAIABNAGUAYQBuACAAVABpAG0AZQBcACIALAAgAFwAIgBcACIAOwBcAG4AXAAiAEEAbQBlAHIAaQBjAGEALwBUAGkAagB1AGEAbgBhAFwAIgAsACAAMgAzADAANQA1ACwAIAAwACwAIAAyADMANwA4ADUALAAgADAALAAgAC0AMgA1ADIAMAAwACwAIAAwACwAIAAyADgAOAA0ACwAIAAwACwAIAAtADMANgAwADAALAAgADAALAAgAFwAIgBcACIALAAgAFwAIgBNAFMAVABcACIALAAgAFwAIgBcACIALAAgAFwAIgBNAG8AdQBuAHQAYQBpAG4AIABTAHQAYQBuAGQAYQByAGQAIABUAGkAbQBlAFwAIgAsACAAXAAiAFwAIgA7AFwAbgBcACIAQQBtAGUAcgBpAGMAYQAvAFQAaQBqAHUAYQBuAGEAXAAiACwAIAAyADMANwA4ADQALAAgADgAMgA4ADAAMAAsACAAMgA1ADAANAAxACwAIAA4ADIAOAAwADAALAAgAC0AMgA4ADgAMAAwACwAIAAwACwAIAAtADMANgAwADAALAAgADAALAAgADMANgAwADAALAAgADAALAAgAFwAIgBcACIALAAgAFwAIgBQAFMAVABcACIALAAgAFwAIgBcACIALAAgAFwAIgBQAGEAYwBpAGYAaQBjACAAUwB0AGEAbgBkAGEAcgBkACAAVABpAG0AZQBcACIALAAgAFwAIgBcACIAOwBcAG4AXAAiAEEAbQBlAHIAaQBjAGEALwBUAGkAagB1AGEAbgBhAFwAIgAsACAAMgA1ADAANAAyACwAIAA4ADYANAAwADAALAAgADIANgAyADkANQAsACAAMAAsACAALQAyADUAMgAwADAALAAgADAALAAgADMANgAwADAALAAgADAALAAgAC0AMwA2ADAAMAAsACAAMAAsACAAXAAiAFwAIgAsACAAXAAiAE0AUwBUAFwAIgAsACAAXAAiAFwAIgAsACAAXAAiAE0AbwB1AG4AdABhAGkAbgAgAFMAdABhAG4AZABhAHIAZAAgAFQAaQBtAGUAXAAiACwAIABcACIAXAAiADsAXABuAFwAIgBBAG0AZQByAGkAYwBhAC8AVABpAGoAdQBhAG4AYQBcACIALAAgADIANgAyADkANAAsACAAOAAyADgAMAAwACwAIAAyADYANAAzADIALAAgADAALAAgAC0AMgA4ADgAMAAwACwAIAAwACwAIAAtADMANgAwADAALAAgADAALAAgADAALAAgADMANgAwADAALAAgAFwAIgBcACIALAAgAFwAIgBQAFMAVABcACIALAAgAFwAIgBcACIALAAgAFwAIgBQAGEAYwBpAGYAaQBjACAAUwB0AGEAbgBkAGEAcgBkACAAVABpAG0AZQBcACIALAAgAFwAIgBcACIAOwBcAG4AXAAiAEEAbQBlAHIAaQBjAGEALwBUAGkAagB1AGEAbgBhAFwAIgAsACAAMgA2ADQAMwAyACwAIAAzADYAMAAwACwAIAAyADYANgAxADQALAAgADAALAAgAC0AMgA4ADgAMAAwACwAIAAzADYAMAAwACwAIAAwACwAIAAzADYAMAAwACwAIAAwACwAIAAtADMANgAwADAALAAgAFwAIgBcACIALAAgAFwAIgBcACIALAAgAFwAIgBQAEQAVABcACIALAAgAFwAIgBcACIALAAgAFwAIgBQAGEAYwBpAGYAaQBjACAARABhAHkAbABpAGcAaAB0ACAAVABpAG0AZQBcACIAOwBcAG4AXAAiAEEAbQBlAHIAaQBjAGEALwBUAGkAagB1AGEAbgBhAFwAIgAsACAAMgA2ADYAMQAzACwAIAA4ADIAOAAwADAALAAgADMAMAA0ADcAMwAsACAAMAAsACAALQAyADgAOAAwADAALAAgADAALAAgADAALAAgAC0AMwA2ADAAMAAsACAAMAAsACAAMwA2ADAAMAAsACAAXAAiAFwAIgAsACAAXAAiAFAAUwBUAFwAIgAsACAAXAAiAFwAIgAsACAAXAAiAFAAYQBjAGkAZgBpAGMAIABTAHQAYQBuAGQAYQByAGQAIABUAGkAbQBlAFwAIgAsACAAXAAiAFwAIgA7AFwAbgBcACIAQQBtAGUAcgBpAGMAYQAvAFQAaQBqAHUAYQBuAGEAXAAiACwAIAAzADAANAA3ADMALAAgADMANgAwADAALAAgADMAMQA2ADgAMQAsACAANQA3ADYAMAAwACwAIAAtADIAOAA4ADAAMAAsACAAMwA2ADAAMAAsACAAMAAsACAAMwA2ADAAMAAsACAAMAAsACAAMAAsACAAXAAiAFwAIgAsACAAXAAiAFwAIgAsACAAXAAiAFAAVwBUAFwAIgAsACAAXAAiAFwAIgAsACAAXAAiAFAAYQBjAGkAZgBpAGMAIABXAGEAcgAgAFQAaQBtAGUAXAAiADsAXABuAFwAIgBBAG0AZQByAGkAYwBhAC8AVABpAGoAdQBhAG4AYQBcACIALAAgADMAMQA2ADgAMQAsACAANQA3ADYAMAAwACwAIAAzADEANwA3ADEALAAgADAALAAgAC0AMgA4ADgAMAAwACwAIAAzADYAMAAwACwAIAAwACwAIAAwACwAIAAwACwAIAAtADMANgAwADAALAAgAFwAIgBcACIALAAgAFwAIgBcACIALAAgAFwAIgBQAFAAVABcACIALAAgAFwAIgBcACIALAAgAFwAIgBQAGEAYwBpAGYAaQBjACAAUABlAGEAYwBlACAAVABpAG0AZQBcACIAOwBcAG4AXAAiAEEAbQBlAHIAaQBjAGEALwBUAGkAagB1AGEAbgBhAFwAIgAsACAAMwAxADcANwAwACwAIAA4ADIAOAAwADAALAAgADMAMgA2ADQANgAsACAAMAAsACAALQAyADgAOAAwADAALAAgADAALAAgADAALAAgAC0AMwA2ADAAMAAsACAAMAAsACAAMwA2ADAAMAAsACAAXAAiAFwAIgAsACAAXAAiAFAAUwBUAFwAIgAsACAAXAAiAFwAIgAsACAAXAAiAFAAYQBjAGkAZgBpAGMAIABTAHQAYQBuAGQAYQByAGQAIABUAGkAbQBlAFwAIgAsACAAXAAiAFwAIgA7AFwAbgBcACIAQQBtAGUAcgBpAGMAYQAvAFQAaQBqAHUAYQBuAGEAXAAiACwAIAAzADIANgA0ADYALAAgADMANgAwADAALAAgADMAMgA5ADMAMAAsACAAMAAsACAALQAyADgAOAAwADAALAAgADMANgAwADAALAAgADAALAAgADMANgAwADAALAAgADAALAAgAC0AMwA2ADAAMAAsACAAXAAiAFwAIgAsACAAXAAiAFwAIgAsACAAXAAiAFAARABUAFwAIgAsACAAXAAiAFwAIgAsACAAXAAiAFAAYQBjAGkAZgBpAGMAIABEAGEAeQBsAGkAZwBoAHQAIABUAGkAbQBlAFwAIgA7AFwAbgBcACIAQQBtAGUAcgBpAGMAYQAvAFQAaQBqAHUAYQBuAGEAXAAiACwAIAAzADIAOQAyADkALAAgADgAMgA4ADAAMAAsACAAMwA0ADcANAAzACwAIAAwACwAIAAtADIAOAA4ADAAMAAsACAAMAAsACAAMAAsACAALQAzADYAMAAwACwAIAAwACwAIAAwACwAIABcACIAXAAiACwAIABcACIAUABTAFQAXAAiACwAIABcACIAXAAiACwAIABcACIAUABhAGMAaQBmAGkAYwAgAFMAdABhAG4AZABhAHIAZAAgAFQAaQBtAGUAXAAiACwAIABcACIAXAAiADsAXABuAFwAIgBBAG0AZQByAGkAYwBhAC8AVABpAGoAdQBhAG4AYQBcACIALAAgADMANAA3ADQAMwAsACAAMAAsACAAMwA3ADMAMAAwACwAIAAwACwAIAAtADIAOAA4ADAAMAAsACAAMAAsACAAMAAsACAAMAAsACAAMAAsACAAMAAsACAAXAAiAEMAQQBcACIALAAgAFwAIgBQACUAVABcACIALAAgAFwAIgBcACIALAAgAFwAIgBQAGEAYwBpAGYAaQBjACUAIABUAGkAbQBlAFwAIgAsACAAXAAiAFwAIgA7AFwAbgBcACIAQQBtAGUAcgBpAGMAYQAvAFQAaQBqAHUAYQBuAGEAXAAiACwAIAAzADcAMwAwADAALAAgADAALAAgADQAMgA3ADcAOAAsACAAMAAsACAALQAyADgAOAAwADAALAAgADAALAAgADAALAAgADAALAAgADAALAAgADAALAAgAFwAIgBcACIALAAgAFwAIgBQAFMAVABcACIALAAgAFwAIgBcACIALAAgAFwAIgBQAGEAYwBpAGYAaQBjACAAUwB0AGEAbgBkAGEAcgBkACAAVABpAG0AZQBcACIALAAgAFwAIgBcACIAOwBcAG4AXAAiAEEAbQBlAHIAaQBjAGEALwBUAGkAagB1AGEAbgBhAFwAIgAsACAANAAyADcANwA4ACwAIAAwACwAIAA1ADAAMAA4ADMALAAgADAALAAgAC0AMgA4ADgAMAAwACwAIAAwACwAIAAwACwAIAAwACwAIAAwACwAIAAwACwAIABcACIAVQBTAFwAIgAsACAAXAAiAFAAJQBUAFwAIgAsACAAXAAiAFwAIgAsACAAXAAiAFAAYQBjAGkAZgBpAGMAJQAgAFQAaQBtAGUAXAAiACwAIABcACIAXAAiADsAXABuAFwAIgBBAG0AZQByAGkAYwBhAC8AVABpAGoAdQBhAG4AYQBcACIALAAgADUAMAAwADgAMwAsACAAMAAsACAANQAxADkAMQAwACwAIAAwACwAIAAtADIAOAA4ADAAMAAsACAAMAAsACAAMAAsACAAMAAsACAAMAAsACAAMAAsACAAXAAiAE0AZQB4AGkAYwBvAFwAIgAsACAAXAAiAFAAJQBUAFwAIgAsACAAXAAiAFwAIgAsACAAXAAiAFAAYQBjAGkAZgBpAGMAJQAgAFQAaQBtAGUAXAAiACwAIABcACIAXAAiADsAXABuAFwAIgBBAG0AZQByAGkAYwBhAC8AVABpAGoAdQBhAG4AYQBcACIALAAgADUAMQA5ADEAMAAsACAAMAAsACAANQAyADMAMgA1ACwAIAAwACwAIAAtADIAOAA4ADAAMAAsACAAMAAsACAAMAAsACAAMAAsACAAMAAsACAAMAAsACAAXAAiAFUAUwBcACIALAAgAFwAIgBQACUAVABcACIALAAgAFwAIgBcACIALAAgAFwAIgBQAGEAYwBpAGYAaQBjACUAIABUAGkAbQBlAFwAIgAsACAAXAAiAFwAIgA7AFwAbgBcACIAQQBtAGUAcgBpAGMAYQAvAFQAaQBqAHUAYQBuAGEAXAAiACwAIAA1ADIAMwAyADUALAAgADAALAAgADUANQAxADkANwAsACAAMAAsACAALQAyADgAOAAwADAALAAgADAALAAgADAALAAgADAALAAgADAALAAgADAALAAgAFwAIgBNAGUAeABpAGMAbwBcACIALAAgAFwAIgBQACUAVABcACIALAAgAFwAIgBcACIALAAgAFwAIgBQAGEAYwBpAGYAaQBjACUAIABUAGkAbQBlAFwAIgAsACAAXAAiAFwAIgA7AFwAbgBcACIAQQBtAGUAcgBpAGMAYQAvAFQAaQBqAHUAYQBuAGEAXAAiACwAIAA1ADUAMQA5ADcALAAgADAALAAgAFwAIgBcACIALAAgAFwAIgBcACIALAAgAC0AMgA4ADgAMAAwACwAIAAwACwAIAAwACwAIAAwACwAIABcACIAXAAiACwAIABcACIAXAAiACwAIABcACIAVQBTAFwAIgAsACAAXAAiAFAAJQBUAFwAIgAsACAAXAAiAFwAIgAsACAAXAAiAFAAYQBjAGkAZgBpAGMAJQAgAFQAaQBtAGUAXAAiACwAIABcACIAXAAiADsAXABuAFwAIgBBAG0AZQByAGkAYwBhAC8AVABvAHIAbwBuAHQAbwBcACIALAAgAFwAIgBcACIALAAgAFwAIgBcACIALAAgADEAMwAxADkANAAsACAAMAAsACAALQAxADkAMAA1ADIALAAgADAALAAgAFwAIgBcACIALAAgAFwAIgBcACIALAAgADEAMAA1ADIALAAgADAALAAgAFwAIgBcACIALAAgAFwAIgBMAE0AVABcACIALAAgAFwAIgBcACIALAAgAFwAIgBMAG8AYwBhAGwAIABNAGUAYQBuACAAVABpAG0AZQBcACIALAAgAFwAIgBcACIAOwBcAG4AXAAiAEEAbQBlAHIAaQBjAGEALwBUAG8AcgBvAG4AdABvAFwAIgAsACAAMQAzADEAOQA0ACwAIAAxADAANQAyACwAIAAyADEAOQA1ADkALAAgADAALAAgAC0AMQA4ADAAMAAwACwAIAAwACwAIAAxADAANQAyACwAIAAwACwAIAAwACwAIAAwACwAIABcACIAQwBhAG4AYQBkAGEAXAAiACwAIABcACIARQAlAFQAXAAiACwAIABcACIAXAAiACwAIABcACIARQBhAHMAdABlAHIAbgAlACAAVABpAG0AZQBcACIALAAgAFwAIgBcACIAOwBcAG4AXAAiAEEAbQBlAHIAaQBjAGEALwBUAG8AcgBvAG4AdABvAFwAIgAsACAAMgAxADkANQA5ACwAIAAwACwAIAAzADAAMwA5ADkALAAgADcAMgAwADAALAAgAC0AMQA4ADAAMAAwACwAIAAwACwAIAAwACwAIAAwACwAIAAwACwAIAAwACwAIABcACIAVABvAHIAbwBuAHQAbwBcACIALAAgAFwAIgBFACUAVABcACIALAAgAFwAIgBcACIALAAgAFwAIgBFAGEAcwB0AGUAcgBuACUAIABUAGkAbQBlAFwAIgAsACAAXAAiAFwAIgA7AFwAbgBcACIAQQBtAGUAcgBpAGMAYQAvAFQAbwByAG8AbgB0AG8AXAAiACwAIAAzADAAMwA5ADkALAAgADcAMgAwADAALAAgADMAMQA4ADIAMQAsACAAMAAsACAALQAxADgAMAAwADAALAAgADAALAAgADAALAAgADAALAAgADAALAAgADAALAAgAFwAIgBDAGEAbgBhAGQAYQBcACIALAAgAFwAIgBFACUAVABcACIALAAgAFwAIgBcACIALAAgAFwAIgBFAGEAcwB0AGUAcgBuACUAIABUAGkAbQBlAFwAIgAsACAAXAAiAFwAIgA7AFwAbgBcACIAQQBtAGUAcgBpAGMAYQAvAFQAbwByAG8AbgB0AG8AXAAiACwAIAAzADEAOAAyADEALAAgADAALAAgADQAMgAwADQAOAAsACAAMAAsACAALQAxADgAMAAwADAALAAgADAALAAgADAALAAgADAALAAgADAALAAgADAALAAgAFwAIgBUAG8AcgBvAG4AdABvAFwAIgAsACAAXAAiAEUAJQBUAFwAIgAsACAAXAAiAFwAIgAsACAAXAAiAEUAYQBzAHQAZQByAG4AJQAgAFQAaQBtAGUAXAAiACwAIABcACIAXAAiADsAXABuAFwAIgBBAG0AZQByAGkAYwBhAC8AVABvAHIAbwBuAHQAbwBcACIALAAgADQAMgAwADQAOAAsACAAMAAsACAAXAAiAFwAIgAsACAAXAAiAFwAIgAsACAALQAxADgAMAAwADAALAAgADAALAAgADAALAAgADAALAAgAFwAIgBcACIALAAgAFwAIgBcACIALAAgAFwAIgBDAGEAbgBhAGQAYQBcACIALAAgAFwAIgBFACUAVABcACIALAAgAFwAIgBcACIALAAgAFwAIgBFAGEAcwB0AGUAcgBuACUAIABUAGkAbQBlAFwAIgAsACAAXAAiAFwAIgA7AFwAbgBcACIAQQBtAGUAcgBpAGMAYQAvAFYAYQBuAGMAbwB1AHYAZQByAFwAIgAsACAAXAAiAFwAIgAsACAAXAAiAFwAIgAsACAAOQAxADcANgAsACAAMAAsACAALQAyADkANQA0ADgALAAgADAALAAgAFwAIgBcACIALAAgAFwAIgBcACIALAAgADcANAA4ACwAIAAwACwAIABcACIAXAAiACwAIABcACIATABNAFQAXAAiACwAIABcACIAXAAiACwAIABcACIATABvAGMAYQBsACAATQBlAGEAbgAgAFQAaQBtAGUAXAAiACwAIABcACIAXAAiADsAXABuAFwAIgBBAG0AZQByAGkAYwBhAC8AVgBhAG4AYwBvAHUAdgBlAHIAXAAiACwAIAA5ADEANwA2ACwAIAA3ADQAOAAsACAANAA2ADcAOQA2ACwAIAAwACwAIAAtADIAOAA4ADAAMAAsACAAMAAsACAANwA0ADgALAAgADAALAAgADAALAAgADAALAAgAFwAIgBWAGEAbgBjAFwAIgAsACAAXAAiAFAAJQBUAFwAIgAsACAAXAAiAFwAIgAsACAAXAAiAFAAYQBjAGkAZgBpAGMAJQAgAFQAaQBtAGUAXAAiACwAIABcACIAXAAiADsAXABuAFwAIgBBAG0AZQByAGkAYwBhAC8AVgBhAG4AYwBvAHUAdgBlAHIAXAAiACwAIAA0ADYANwA5ADYALAAgADAALAAgAFwAIgBcACIALAAgAFwAIgBcACIALAAgAC0AMgA4ADgAMAAwACwAIAAwACwAIAAwACwAIAAwACwAIABcACIAXAAiACwAIABcACIAXAAiACwAIABcACIAQwBhAG4AYQBkAGEAXAAiACwAIABcACIAUAAlAFQAXAAiACwAIABcACIAXAAiACwAIABcACIAUABhAGMAaQBmAGkAYwAlACAAVABpAG0AZQBcACIALAAgAFwAIgBcACIAOwBcAG4AXAAiAEEAbQBlAHIAaQBjAGEALwBXAGgAaQB0AGUAaABvAHIAcwBlAFwAIgAsACAAXAAiAFwAIgAsACAAXAAiAFwAIgAsACAAMQA1ADIANQAxACwAIAAwACwAIAAtADMAMgA0ADEAMgAsACAAMAAsACAAXAAiAFwAIgAsACAAXAAiAFwAIgAsACAAMQAyACwAIAAwACwAIABcACIAXAAiACwAIABcACIATABNAFQAXAAiACwAIABcACIAXAAiACwAIABcACIATABvAGMAYQBsACAATQBlAGEAbgAgAFQAaQBtAGUAXAAiACwAIABcACIAXAAiADsAXABuAFwAIgBBAG0AZQByAGkAYwBhAC8AVwBoAGkAdABlAGgAbwByAHMAZQBcACIALAAgADEANQAyADUAMQAsACAAMQAyACwAIAAzADgANwA2ADEALAAgADAALAAgAC0AMwAyADQAMAAwACwAIAAwACwAIAAxADIALAAgADAALAAgADAALAAgADAALAAgAFwAIgBOAFQAXwBZAEsAXAAiACwAIABcACIAWQAlAFQAXAAiACwAIABcACIAXAAiACwAIABcACIAWQB1AGsAbwBuACUAIABUAGkAbQBlAFwAIgAsACAAXAAiAFwAIgA7AFwAbgBcACIAQQBtAGUAcgBpAGMAYQAvAFcAaABpAHQAZQBoAG8AcgBzAGUAXAAiACwAIAAzADgANwA2ADEALAAgADAALAAgADMAOQAxADgAMwAsACAAMAAsACAALQAzADIANAAwADAALAAgADAALAAgADAALAAgADAALAAgADMANgAwADAALAAgADAALAAgAFwAIgBZAHUAawBvAG4AXAAiACwAIABcACIAWQAlAFQAXAAiACwAIABcACIAXAAiACwAIABcACIAWQB1AGsAbwBuACUAIABUAGkAbQBlAFwAIgAsACAAXAAiAFwAIgA7AFwAbgBcACIAQQBtAGUAcgBpAGMAYQAvAFcAaABpAHQAZQBoAG8AcgBzAGUAXAAiACwAIAAzADkAMQA4ADMALAAgADMANgAwADAALAAgADQANAAyADMAOQAsACAAMAAsACAALQAyADgAOAAwADAALAAgADAALAAgADMANgAwADAALAAgADAALAAgADAALAAgADAALAAgAFwAIgBcACIALAAgAFwAIgBQAFMAVABcACIALAAgAFwAIgBcACIALAAgAFwAIgBQAGEAYwBpAGYAaQBjACAAUwB0AGEAbgBkAGEAcgBkACAAVABpAG0AZQBcACIALAAgAFwAIgBcACIAOwBcAG4AXAAiAEEAbQBlAHIAaQBjAGEALwBXAGgAaQB0AGUAaABvAHIAcwBlAFwAIgAsACAANAA0ADIAMwA5ACwAIAAwACwAIAA1ADkAMQA1ADQALAAgADAALAAgAC0AMgA4ADgAMAAwACwAIAAwACwAIAAwACwAIAAwACwAIAAzADYAMAAwACwAIAAwACwAIABcACIAQwBhAG4AYQBkAGEAXAAiACwAIABcACIAUAAlAFQAXAAiACwAIABcACIAXAAiACwAIABcACIAUABhAGMAaQBmAGkAYwAlACAAVABpAG0AZQBcACIALAAgAFwAIgBcACIAOwBcAG4AXAAiAEEAbQBlAHIAaQBjAGEALwBXAGgAaQB0AGUAaABvAHIAcwBlAFwAIgAsACAANQA5ADEANQA0ACwAIAAzADYAMAAwACwAIABcACIAXAAiACwAIABcACIAXAAiACwAIAAtADIANQAyADAAMAAsACAAMAAsACAAMwA2ADAAMAAsACAAMAAsACAAXAAiAFwAIgAsACAAXAAiAFwAIgAsACAAXAAiAFwAIgAsACAAXAAiAE0AUwBUAFwAIgAsACAAXAAiAFwAIgAsACAAXAAiAE0AbwB1AG4AdABhAGkAbgAgAFMAdABhAG4AZABhAHIAZAAgAFQAaQBtAGUAXAAiACwAIABcACIAXAAiADsAXABuAFwAIgBBAG0AZQByAGkAYwBhAC8AVwBpAG4AbgBpAHAAZQBnAFwAIgAsACAAXAAiAFwAIgAsACAAXAAiAFwAIgAsACAAMQAwADQANgA4ACwAIAAwACwAIAAtADIAMwAzADEANgAsACAAMAAsACAAXAAiAFwAIgAsACAAXAAiAFwAIgAsACAAMQA3ADEANgAsACAAMAAsACAAXAAiAFwAIgAsACAAXAAiAEwATQBUAFwAIgAsACAAXAAiAFwAIgAsACAAXAAiAEwAbwBjAGEAbAAgAE0AZQBhAG4AIABUAGkAbQBlAFwAIgAsACAAXAAiAFwAIgA7AFwAbgBcACIAQQBtAGUAcgBpAGMAYQAvAFcAaQBuAG4AaQBwAGUAZwBcACIALAAgADEAMAA0ADYAOAAsACAAMQA3ADEANgAsACAANQAzADcAMwA2ACwAIAAwACwAIAAtADIAMQA2ADAAMAAsACAAMAAsACAAMQA3ADEANgAsACAAMAAsACAAMAAsACAAMAAsACAAXAAiAFcAaQBuAG4AXAAiACwAIABcACIAQwAlAFQAXAAiACwAIABcACIAXAAiACwAIABcACIAQwBlAG4AdAByAGEAbAAlACAAVABpAG0AZQBcACIALAAgAFwAIgBcACIAOwBcAG4AXAAiAEEAbQBlAHIAaQBjAGEALwBXAGkAbgBuAGkAcABlAGcAXAAiACwAIAA1ADMANwAzADYALAAgADAALAAgAFwAIgBcACIALAAgAFwAIgBcACIALAAgAC0AMgAxADYAMAAwACwAIAAwACwAIAAwACwAIAAwACwAIABcACIAXAAiACwAIABcACIAXAAiACwAIABcACIAQwBhAG4AYQBkAGEAXAAiACwAIABcACIAQwAlAFQAXAAiACwAIABcACIAXAAiACwAIABcACIAQwBlAG4AdAByAGEAbAAlACAAVABpAG0AZQBcACIALAAgAFwAIgBcACIAOwBcAG4AXAAiAEEAbQBlAHIAaQBjAGEALwBZAGEAawB1AHQAYQB0AFwAIgAsACAAXAAiAFwAIgAsACAAXAAiAFwAIgAsACAAMwAyADUAOAAsACAANQA0ADcAMwA4ACwAIAA1ADIAOAA2ADUALAAgADAALAAgAFwAIgBcACIALAAgAFwAIgBcACIALAAgAC0AOAA2ADQAMAAwACwAIAAwACwAIABcACIAXAAiACwAIABcACIATABNAFQAXAAiACwAIABcACIAXAAiACwAIABcACIATABvAGMAYQBsACAATQBlAGEAbgAgAFQAaQBtAGUAXAAiACwAIABcACIAXAAiADsAXABuAFwAIgBBAG0AZQByAGkAYwBhAC8AWQBhAGsAdQB0AGEAdABcACIALAAgADMAMgA1ADcALAAgADUANAA3ADMAOAAsACAAMQA1ADIANQAxACwAIAA0ADMAMgAwADAALAAgAC0AMwAzADUAMwA1ACwAIAAwACwAIAAtADgANgA0ADAAMAAsACAAMAAsACAAMQAxADMANQAsACAAMAAsACAAXAAiAFwAIgAsACAAXAAiAEwATQBUAFwAIgAsACAAXAAiAFwAIgAsACAAXAAiAEwAbwBjAGEAbAAgAE0AZQBhAG4AIABUAGkAbQBlAFwAIgAsACAAXAAiAFwAIgA7AFwAbgBcACIAQQBtAGUAcgBpAGMAYQAvAFkAYQBrAHUAdABhAHQAXAAiACwAIAAxADUAMgA1ADEALAAgADQANAAzADMANQAsACAAMwAwADMANgAwACwAIAAwACwAIAAtADMAMgA0ADAAMAAsACAAMAAsACAAMQAxADMANQAsACAAMAAsACAAMAAsACAAMAAsACAAXAAiAFwAIgAsACAAXAAiAFkAUwBUAFwAIgAsACAAXAAiAFwAIgAsACAAXAAiAFkAdQBrAG8AbgAgAFMAdABhAG4AZABhAHIAZAAgAFQAaQBtAGUAXAAiACwAIABcACIAXAAiADsAXABuAFwAIgBBAG0AZQByAGkAYwBhAC8AWQBhAGsAdQB0AGEAdABcACIALAAgADMAMAAzADYAMAAsACAAMAAsACAAMwAxADgAMgAxACwAIAAwACwAIAAtADMAMgA0ADAAMAAsACAAMAAsACAAMAAsACAAMAAsACAAMAAsACAAMAAsACAAXAAiAFUAUwBcACIALAAgAFwAIgBZACUAVABcACIALAAgAFwAIgBcACIALAAgAFwAIgBZAHUAawBvAG4AJQAgAFQAaQBtAGUAXAAiACwAIABcACIAXAAiADsAXABuAFwAIgBBAG0AZQByAGkAYwBhAC8AWQBhAGsAdQB0AGEAdABcACIALAAgADMAMQA4ADIAMQAsACAAMAAsACAANAAwADIAMgAyACwAIAAwACwAIAAtADMAMgA0ADAAMAAsACAAMAAsACAAMAAsACAAMAAsACAAMAAsACAAMAAsACAAXAAiAFwAIgAsACAAXAAiAFkAUwBUAFwAIgAsACAAXAAiAFwAIgAsACAAXAAiAFkAdQBrAG8AbgAgAFMAdABhAG4AZABhAHIAZAAgAFQAaQBtAGUAXAAiACwAIABcACIAXAAiADsAXABuAFwAIgBBAG0AZQByAGkAYwBhAC8AWQBhAGsAdQB0AGEAdABcACIALAAgADQAMAAyADIAMgAsACAAMAAsACAANAA1ADYANgA4ACwAIAAwACwAIAAtADMAMgA0ADAAMAAsACAAMAAsACAAMAAsACAAMAAsACAAMAAsACAAMAAsACAAXAAiAFUAUwBcACIALAAgAFwAIgBZACUAVABcACIALAAgAFwAIgBcACIALAAgAFwAIgBZAHUAawBvAG4AJQAgAFQAaQBtAGUAXAAiACwAIABcACIAXAAiADsAXABuAFwAIgBBAG0AZQByAGkAYwBhAC8AWQBhAGsAdQB0AGEAdABcACIALAAgADQANQA2ADYAOAAsACAAMAAsACAAXAAiAFwAIgAsACAAXAAiAFwAIgAsACAALQAzADIANAAwADAALAAgADAALAAgADAALAAgADAALAAgAFwAIgBcACIALAAgAFwAIgBcACIALAAgAFwAIgBVAFMAXAAiACwAIABcACIAQQBLACUAVABcACIALAAgAFwAIgBcACIALAAgAFwAIgBBAGwAYQBzAGsAYQAlACAAVABpAG0AZQBcACIALAAgAFwAIgBcACIAXABuAH0AOwBcAG4AXABuAF8AVABJAE0ARQBaAE8ATgBFAF8AQQBOAFQAQQBSAEMAVABJAEMAQQAgAD0AIAB7AFwAbgBcACIAQQBuAHQAYQByAGMAdABpAGMAYQAvAEMAYQBzAGUAeQBcACIALAAgAFwAIgBcACIALAAgAFwAIgBcACIALAAgADQAMAAyADIAMgAsACAAMAAsACAAMAAsACAAMAAsACAAXAAiAFwAIgAsACAAXAAiAFwAIgAsACAAMgA4ADgAMAAwACwAIAAwACwAIABcACIAXAAiACwAIABcACIAKwAwADAAXAAiACwAIABcACIAXAAiACwAIABcACIAVQBUAEMAKwAwADAAOgAwADAAXAAiACwAIABcACIAXAAiADsAXABuAFwAIgBBAG4AdABhAHIAYwB0AGkAYwBhAC8AQwBhAHMAZQB5AFwAIgAsACAANAAwADIAMgAyACwAIAAyADgAOAAwADAALAAgADUANQAxADIAMgAsACAANwAyADAAMAAsACAAMgA4ADgAMAAwACwAIAAwACwAIAAyADgAOAAwADAALAAgADAALAAgADEAMAA4ADAAMAAsACAAMAAsACAAXAAiAFwAIgAsACAAXAAiACsAMAA4AFwAIgAsACAAXAAiAFwAIgAsACAAXAAiAFUAVABDACsAMAA4ADoAMAAwAFwAIgAsACAAXAAiAFwAIgA7AFwAbgBcACIAQQBuAHQAYQByAGMAdABpAGMAYQAvAEMAYQBzAGUAeQBcACIALAAgADUANQAxADIAMgAsACAAMQA4ADAAMAAwACwAIAA1ADUAMgA2ADAALAAgADcAMgAwADAALAAgADMAOQA2ADAAMAAsACAAMAAsACAAMQAwADgAMAAwACwAIAAwACwAIAAtADEAMAA4ADAAMAAsACAAMAAsACAAXAAiAFwAIgAsACAAXAAiACsAMQAxAFwAIgAsACAAXAAiAFwAIgAsACAAXAAiAFUAVABDACsAMQAxADoAMAAwAFwAIgAsACAAXAAiAFwAIgA7AFwAbgBcACIAQQBuAHQAYQByAGMAdABpAGMAYQAvAEMAYQBzAGUAeQBcACIALAAgADUANQAyADUAOQAsACAAOAAyADgAMAAwACwAIAA1ADUAOAA2ADIALAAgADcAMgAwADAALAAgADIAOAA4ADAAMAAsACAAMAAsACAALQAxADAAOAAwADAALAAgADAALAAgADEAMAA4ADAAMAAsACAAMAAsACAAXAAiAFwAIgAsACAAXAAiACsAMAA4AFwAIgAsACAAXAAiAFwAIgAsACAAXAAiAFUAVABDACsAMAA4ADoAMAAwAFwAIgAsACAAXAAiAFwAIgA7AFwAbgBcACIAQQBuAHQAYQByAGMAdABpAGMAYQAvAEMAYQBzAGUAeQBcACIALAAgADUANQA4ADYAMgAsACAAMQA4ADAAMAAwACwAIAA1ADUAOQA3ADkALAAgADEANAA0ADAAMAAsACAAMwA5ADYAMAAwACwAIAAwACwAIAAxADAAOAAwADAALAAgADAALAAgAC0AMQAwADgAMAAwACwAIAAwACwAIABcACIAXAAiACwAIABcACIAKwAxADEAXAAiACwAIABcACIAXAAiACwAIABcACIAVQBUAEMAKwAxADEAOgAwADAAXAAiACwAIABcACIAXAAiADsAXABuAFwAIgBBAG4AdABhAHIAYwB0AGkAYwBhAC8AQwBhAHMAZQB5AFwAIgAsACAANQA1ADkANwA5ACwAIAAzADYAMAAwACwAIAA1ADcANgA4ADMALAAgADAALAAgADIAOAA4ADAAMAAsACAAMAAsACAALQAxADAAOAAwADAALAAgADAALAAgADEAMAA4ADAAMAAsACAAMAAsACAAXAAiAFwAIgAsACAAXAAiACsAMAA4AFwAIgAsACAAXAAiAFwAIgAsACAAXAAiAFUAVABDACsAMAA4ADoAMAAwAFwAIgAsACAAXAAiAFwAIgA7AFwAbgBcACIAQQBuAHQAYQByAGMAdABpAGMAYQAvAEMAYQBzAGUAeQBcACIALAAgADUANwA2ADgAMwAsACAAMQAwADgAMAAwACwAIAA1ADgAMQA4ADgALAAgADEANAA0ADAAMAAsACAAMwA5ADYAMAAwACwAIAAwACwAIAAxADAAOAAwADAALAAgADAALAAgAC0AMQAwADgAMAAwACwAIAAwACwAIABcACIAXAAiACwAIABcACIAKwAxADEAXAAiACwAIABcACIAXAAiACwAIABcACIAVQBUAEMAKwAxADEAOgAwADAAXAAiACwAIABcACIAXAAiADsAXABuAFwAIgBBAG4AdABhAHIAYwB0AGkAYwBhAC8AQwBhAHMAZQB5AFwAIgAsACAANQA4ADEAOAA4ACwAIAAzADYAMAAwACwAIAA1ADgAMwA5ADgALAAgADEANAA0ADAAMAAsACAAMgA4ADgAMAAwACwAIAAwACwAIAAtADEAMAA4ADAAMAAsACAAMAAsACAAMQAwADgAMAAwACwAIAAwACwAIABcACIAXAAiACwAIABcACIAKwAwADgAXAAiACwAIABcACIAXAAiACwAIABcACIAVQBUAEMAKwAwADgAOgAwADAAXAAiACwAIABcACIAXAAiADsAXABuAFwAIgBBAG4AdABhAHIAYwB0AGkAYwBhAC8AQwBhAHMAZQB5AFwAIgAsACAANQA4ADMAOQA4ACwAIAAyADUAMgAwADAALAAgADUAOAA1ADUAOQAsACAAMQAwADgAMAAwACwAIAAzADkANgAwADAALAAgADAALAAgADEAMAA4ADAAMAAsACAAMAAsACAALQAxADAAOAAwADAALAAgADAALAAgAFwAIgBcACIALAAgAFwAIgArADEAMQBcACIALAAgAFwAIgBcACIALAAgAFwAIgBVAFQAQwArADEAMQA6ADAAMABcACIALAAgAFwAIgBcACIAOwBcAG4AXAAiAEEAbgB0AGEAcgBjAHQAaQBjAGEALwBDAGEAcwBlAHkAXAAiACwAIAA1ADgANQA1ADkALAAgADAALAAgADUAOAA3ADYAMAAsACAAMQAwADgAMAAwACwAIAAyADgAOAAwADAALAAgADAALAAgAC0AMQAwADgAMAAwACwAIAAwACwAIAAxADAAOAAwADAALAAgADAALAAgAFwAIgBcACIALAAgAFwAIgArADAAOABcACIALAAgAFwAIgBcACIALAAgAFwAIgBVAFQAQwArADAAOAA6ADAAMABcACIALAAgAFwAIgBcACIAOwBcAG4AXAAiAEEAbgB0AGEAcgBjAHQAaQBjAGEALwBDAGEAcwBlAHkAXAAiACwAIAA1ADgANwA2ADAALAAgADIAMQA2ADAAMAAsACAANQA4ADkAMQA2ACwAIAAxADAAOAAwADAALAAgADMAOQA2ADAAMAAsACAAMAAsACAAMQAwADgAMAAwACwAIAAwACwAIAAtADEAMAA4ADAAMAAsACAAMAAsACAAXAAiAFwAIgAsACAAXAAiACsAMQAxAFwAIgAsACAAXAAiAFwAIgAsACAAXAAiAFUAVABDACsAMQAxADoAMAAwAFwAIgAsACAAXAAiAFwAIgA7AFwAbgBcACIAQQBuAHQAYQByAGMAdABpAGMAYQAvAEMAYQBzAGUAeQBcACIALAAgADUAOAA5ADEANgAsACAAMAAsACAANQA5ADEAMgA2ACwAIAA2ADAALAAgADIAOAA4ADAAMAAsACAAMAAsACAALQAxADAAOAAwADAALAAgADAALAAgADEAMAA4ADAAMAAsACAAMAAsACAAXAAiAFwAIgAsACAAXAAiACsAMAA4AFwAIgAsACAAXAAiAFwAIgAsACAAXAAiAFUAVABDACsAMAA4ADoAMAAwAFwAIgAsACAAXAAiAFwAIgA7AFwAbgBcACIAQQBuAHQAYQByAGMAdABpAGMAYQAvAEMAYQBzAGUAeQBcACIALAAgADUAOQAxADIANgAsACAAMQAwADgANgAwACwAIAA1ADkAMgA4ADcALAAgADAALAAgADMAOQA2ADAAMAAsACAAMAAsACAAMQAwADgAMAAwACwAIAAwACwAIAAtADEAMAA4ADAAMAAsACAAMAAsACAAXAAiAFwAIgAsACAAXAAiACsAMQAxAFwAIgAsACAAXAAiAFwAIgAsACAAXAAiAFUAVABDACsAMQAxADoAMAAwAFwAIgAsACAAXAAiAFwAIgA7AFwAbgBcACIAQQBuAHQAYQByAGMAdABpAGMAYQAvAEMAYQBzAGUAeQBcACIALAAgADUAOQAyADgANgAsACAANwA1ADYAMAAwACwAIAA1ADkANAA5ADAALAAgADYAMAAsACAAMgA4ADgAMAAwACwAIAAwACwAIAAtADEAMAA4ADAAMAAsACAAMAAsACAAMQAwADgAMAAwACwAIAAwACwAIABcACIAXAAiACwAIABcACIAKwAwADgAXAAiACwAIABcACIAXAAiACwAIABcACIAVQBUAEMAKwAwADgAOgAwADAAXAAiACwAIABcACIAXAAiADsAXABuAFwAIgBBAG4AdABhAHIAYwB0AGkAYwBhAC8AQwBhAHMAZQB5AFwAIgAsACAANQA5ADQAOQAwACwAIAAxADAAOAA2ADAALAAgADUAOQA2ADUAMQAsACAAMAAsACAAMwA5ADYAMAAwACwAIAAwACwAIAAxADAAOAAwADAALAAgADAALAAgAC0AMQAwADgAMAAwACwAIAAwACwAIABcACIAXAAiACwAIABcACIAKwAxADEAXAAiACwAIABcACIAXAAiACwAIABcACIAVQBUAEMAKwAxADEAOgAwADAAXAAiACwAIABcACIAXAAiADsAXABuAFwAIgBBAG4AdABhAHIAYwB0AGkAYwBhAC8AQwBhAHMAZQB5AFwAIgAsACAANQA5ADYANQAwACwAIAA3ADUANgAwADAALAAgADUAOQA4ADUANAAsACAANgAwACwAIAAyADgAOAAwADAALAAgADAALAAgAC0AMQAwADgAMAAwACwAIAAwACwAIAAxADAAOAAwADAALAAgADAALAAgAFwAIgBcACIALAAgAFwAIgArADAAOABcACIALAAgAFwAIgBcACIALAAgAFwAIgBVAFQAQwArADAAOAA6ADAAMABcACIALAAgAFwAIgBcACIAOwBcAG4AXAAiAEEAbgB0AGEAcgBjAHQAaQBjAGEALwBDAGEAcwBlAHkAXAAiACwAIAA1ADkAOAA1ADQALAAgADEAMAA4ADYAMAAsACAANgAwADAAMQAyACwAIAAxADAAOAAwADAALAAgADMAOQA2ADAAMAAsACAAMAAsACAAMQAwADgAMAAwACwAIAAwACwAIAAtADEAMAA4ADAAMAAsACAAMAAsACAAXAAiAFwAIgAsACAAXAAiACsAMQAxAFwAIgAsACAAXAAiAFwAIgAsACAAXAAiAFUAVABDACsAMQAxADoAMAAwAFwAIgAsACAAXAAiAFwAIgA7AFwAbgBcACIAQQBuAHQAYQByAGMAdABpAGMAYQAvAEMAYQBzAGUAeQBcACIALAAgADYAMAAwADEAMgAsACAAMAAsACAAXAAiAFwAIgAsACAAXAAiAFwAIgAsACAAMgA4ADgAMAAwACwAIAAwACwAIAAtADEAMAA4ADAAMAAsACAAMAAsACAAXAAiAFwAIgAsACAAXAAiAFwAIgAsACAAXAAiAFwAIgAsACAAXAAiACsAMAA4AFwAIgAsACAAXAAiAFwAIgAsACAAXAAiAFUAVABDACsAMAA4ADoAMAAwAFwAIgAsACAAXAAiAFwAIgA7AFwAbgBcACIAQQBuAHQAYQByAGMAdABpAGMAYQAvAEQAYQB2AGkAcwBcACIALAAgAFwAIgBcACIALAAgAFwAIgBcACIALAAgADMANQA4ADUAMQAsACAAMAAsACAAMAAsACAAMAAsACAAXAAiAFwAIgAsACAAXAAiAFwAIgAsACAAMgA1ADIAMAAwACwAIAAwACwAIABcACIAXAAiACwAIABcACIAKwAwADAAXAAiACwAIABcACIAXAAiACwAIABcACIAVQBUAEMAKwAwADAAOgAwADAAXAAiACwAIABcACIAXAAiADsAXABuAFwAIgBBAG4AdABhAHIAYwB0AGkAYwBhAC8ARABhAHYAaQBzAFwAIgAsACAAMwA1ADgANQAxACwAIAAyADUAMgAwADAALAAgADMAOAA3ADAAMAAsACAAMAAsACAAMgA1ADIAMAAwACwAIAAwACwAIAAyADUAMgAwADAALAAgADAALAAgAC0AMgA1ADIAMAAwACwAIAAwACwAIABcACIAXAAiACwAIABcACIAKwAwADcAXAAiACwAIABcACIAXAAiACwAIABcACIAVQBUAEMAKwAwADcAOgAwADAAXAAiACwAIABcACIAXAAiADsAXABuAFwAIgBBAG4AdABhAHIAYwB0AGkAYwBhAC8ARABhAHYAaQBzAFwAIgAsACAAMwA4ADYAOQA5ACwAIAA2ADEAMgAwADAALAAgADQAMAAyADUAMwAsACAAMAAsACAAMAAsACAAMAAsACAALQAyADUAMgAwADAALAAgADAALAAgADIANQAyADAAMAAsACAAMAAsACAAXAAiAFwAIgAsACAAXAAiACsAMAAwAFwAIgAsACAAXAAiAFwAIgAsACAAXAAiAFUAVABDACsAMAAwADoAMAAwAFwAIgAsACAAXAAiAFwAIgA7AFwAbgBcACIAQQBuAHQAYQByAGMAdABpAGMAYQAvAEQAYQB2AGkAcwBcACIALAAgADQAMAAyADUAMwAsACAAMgA1ADIAMAAwACwAIAA1ADUAMQAyADIALAAgADcAMgAwADAALAAgADIANQAyADAAMAAsACAAMAAsACAAMgA1ADIAMAAwACwAIAAwACwAIAAtADcAMgAwADAALAAgADAALAAgAFwAIgBcACIALAAgAFwAIgArADAANwBcACIALAAgAFwAIgBcACIALAAgAFwAIgBVAFQAQwArADAANwA6ADAAMABcACIALAAgAFwAIgBcACIAOwBcAG4AXAAiAEEAbgB0AGEAcgBjAHQAaQBjAGEALwBEAGEAdgBpAHMAXAAiACwAIAA1ADUAMQAyADIALAAgADAALAAgADUANQAyADYANgAsACAAMwA2ADAAMAAsACAAMQA4ADAAMAAwACwAIAAwACwAIAAtADcAMgAwADAALAAgADAALAAgADcAMgAwADAALAAgADAALAAgAFwAIgBcACIALAAgAFwAIgArADAANQBcACIALAAgAFwAIgBcACIALAAgAFwAIgBVAFQAQwArADAANQA6ADAAMABcACIALAAgAFwAIgBcACIAOwBcAG4AXAAiAEEAbgB0AGEAcgBjAHQAaQBjAGEALwBEAGEAdgBpAHMAXAAiACwAIAA1ADUAMgA2ADYALAAgADEAMAA4ADAAMAAsACAANQA1ADgANgAyACwAIAA3ADIAMAAwACwAIAAyADUAMgAwADAALAAgADAALAAgADcAMgAwADAALAAgADAALAAgAC0ANwAyADAAMAAsACAAMAAsACAAXAAiAFwAIgAsACAAXAAiACsAMAA3AFwAIgAsACAAXAAiAFwAIgAsACAAXAAiAFUAVABDACsAMAA3ADoAMAAwAFwAIgAsACAAXAAiAFwAIgA7AFwAbgBcACIAQQBuAHQAYQByAGMAdABpAGMAYQAvAEQAYQB2AGkAcwBcACIALAAgADUANQA4ADYAMgAsACAAMAAsACAANQA1ADkANwA5ACwAIAAzADYAMAAwACwAIAAxADgAMAAwADAALAAgADAALAAgAC0ANwAyADAAMAAsACAAMAAsACAANwAyADAAMAAsACAAMAAsACAAXAAiAFwAIgAsACAAXAAiACsAMAA1AFwAIgAsACAAXAAiAFwAIgAsACAAXAAiAFUAVABDACsAMAA1ADoAMAAwAFwAIgAsACAAXAAiAFwAIgA7AFwAbgBcACIAQQBuAHQAYQByAGMAdABpAGMAYQAvAEQAYQB2AGkAcwBcACIALAAgADUANQA5ADcAOQAsACAAMQAwADgAMAAwACwAIABcACIAXAAiACwAIABcACIAXAAiACwAIAAyADUAMgAwADAALAAgADAALAAgADcAMgAwADAALAAgADAALAAgAFwAIgBcACIALAAgAFwAIgBcACIALAAgAFwAIgBcACIALAAgAFwAIgArADAANwBcACIALAAgAFwAIgBcACIALAAgAFwAIgBVAFQAQwArADAANwA6ADAAMABcACIALAAgAFwAIgBcACIAOwBcAG4AXAAiAEEAbgB0AGEAcgBjAHQAaQBjAGEALwBNAGEAYwBxAHUAYQByAGkAZQBcACIALAAgAFwAIgBcACIALAAgAFwAIgBcACIALAAgADEANAA5ADUAOQAsACAAMAAsACAAMAAsACAAMAAsACAAXAAiAFwAIgAsACAAXAAiAFwAIgAsACAAMwA2ADAAMAAwACwAIAAwACwAIABcACIAXAAiACwAIABcACIAKwAwADAAXAAiACwAIABcACIAXAAiACwAIABcACIAVQBUAEMAKwAwADAAOgAwADAAXAAiACwAIABcACIAXAAiADsAXABuAFwAIgBBAG4AdABhAHIAYwB0AGkAYwBhAC8ATQBhAGMAcQB1AGEAcgBpAGUAXAAiACwAIAAxADQAOQA1ADkALAAgADMANgAwADAAMAAsACAAMgAxADEAMwA3ACwAIAA3ADIAMAAwACwAIAAzADYAMAAwADAALAAgADAALAAgADMANgAwADAAMAAsACAAMAAsACAAMAAsACAAMwA2ADAAMAAsACAAXAAiAFwAIgAsACAAXAAiAEEARQBTAFQAXAAiACwAIABcACIAXAAiACwAIABcACIAQQB1AHMAdAByAGEAbABpAGEAbgAgAEUAYQBzAHQAZQByAG4AIABTAHQAYQBuAGQAYQByAGQAIABUAGkAbQBlAFwAIgAsACAAXAAiAFwAIgA7AFwAbgBcACIAQQBuAHQAYQByAGMAdABpAGMAYQAvAE0AYQBjAHEAdQBhAHIAaQBlAFwAIgAsACAAMgAxADEAMwA3ACwAIAAxADAAOAAwADAALAAgADIAMQAyADYAMAAsACAAMAAsACAAMwA2ADAAMAAwACwAIAAzADYAMAAwACwAIAAwACwAIAAzADYAMAAwACwAIAAwACwAIAAtADMANgAwADAALAAgAFwAIgBcACIALAAgAFwAIgBcACIALAAgAFwAIgBBAEUARABUAFwAIgAsACAAXAAiAFwAIgAsACAAXAAiAEEAdQBzAHQAcgBhAGwAaQBhAG4AIABFAGEAcwB0AGUAcgBuACAARABhAHkAbABpAGcAaAB0ACAAVABpAG0AZQBcACIAOwBcAG4AXAAiAEEAbgB0AGEAcgBjAHQAaQBjAGEALwBNAGEAYwBxAHUAYQByAGkAZQBcACIALAAgADIAMQAyADUAOQAsACAAOAAyADgAMAAwACwAIAAyADIAMAA0ADkALAAgADAALAAgADMANgAwADAAMAAsACAAMAAsACAAMAAsACAALQAzADYAMAAwACwAIAAtADMANgAwADAAMAAsACAAMAAsACAAXAAiAEEAdQBzAFwAIgAsACAAXAAiAEEARQAlAFQAXAAiACwAIABcACIAXAAiACwAIABcACIAQQB1AHMAdAByAGEAbABpAGEAbgAgAEUAYQBzAHQAZQByAG4AJQAgAFQAaQBtAGUAXAAiACwAIABcACIAXAAiADsAXABuAFwAIgBBAG4AdABhAHIAYwB0AGkAYwBhAC8ATQBhAGMAcQB1AGEAcgBpAGUAXAAiACwAIAAyADIAMAA0ADgALAAgADUAMAA0ADAAMAAsACAAMwAyADYAMwA1ACwAIAAwACwAIAAwACwAIAAwACwAIAAtADMANgAwADAAMAAsACAAMAAsACAAMwA2ADAAMAAwACwAIAAwACwAIABcACIAXAAiACwAIABcACIAKwAwADAAXAAiACwAIABcACIAXAAiACwAIABcACIAVQBUAEMAKwAwADAAOgAwADAAXAAiACwAIABcACIAXAAiADsAXABuAFwAIgBBAG4AdABhAHIAYwB0AGkAYwBhAC8ATQBhAGMAcQB1AGEAcgBpAGUAXAAiACwAIAAzADIANgAzADUALAAgADMANgAwADAAMAAsACAAMwA5ADQAOQAxACwAIAAwACwAIAAzADYAMAAwADAALAAgADAALAAgADMANgAwADAAMAAsACAAMAAsACAAMAAsACAAMAAsACAAXAAiAEEAdQBzAFwAIgAsACAAXAAiAEEARQAlAFQAXAAiACwAIABcACIAXAAiACwAIABcACIAQQB1AHMAdAByAGEAbABpAGEAbgAgAEUAYQBzAHQAZQByAG4AJQAgAFQAaQBtAGUAXAAiACwAIABcACIAXAAiADsAXABuAFwAIgBBAG4AdABhAHIAYwB0AGkAYwBhAC8ATQBhAGMAcQB1AGEAcgBpAGUAXAAiACwAIAAzADkANAA5ADEALAAgADAALAAgADUANQAxADkANwAsACAAMAAsACAAMwA2ADAAMAAwACwAIAAwACwAIAAwACwAIAAwACwAIAAwACwAIAAzADYAMAAwACwAIABcACIAQQBUAFwAIgAsACAAXAAiAEEARQAlAFQAXAAiACwAIABcACIAXAAiACwAIABcACIAQQB1AHMAdAByAGEAbABpAGEAbgAgAEUAYQBzAHQAZQByAG4AJQAgAFQAaQBtAGUAXAAiACwAIABcACIAXAAiADsAXABuAFwAIgBBAG4AdABhAHIAYwB0AGkAYwBhAC8ATQBhAGMAcQB1AGEAcgBpAGUAXAAiACwAIAA1ADUAMQA5ADcALAAgADMANgAwADAALAAgADUANQA1ADYAMgAsACAAMAAsACAAMwA2ADAAMAAwACwAIAAzADYAMAAwACwAIAAwACwAIAAzADYAMAAwACwAIAAwACwAIAAtADMANgAwADAALAAgAFwAIgBcACIALAAgAFwAIgBcACIALAAgAFwAIgBBAEUARABUAFwAIgAsACAAXAAiAFwAIgAsACAAXAAiAEEAdQBzAHQAcgBhAGwAaQBhAG4AIABFAGEAcwB0AGUAcgBuACAARABhAHkAbABpAGcAaAB0ACAAVABpAG0AZQBcACIAOwBcAG4AXAAiAEEAbgB0AGEAcgBjAHQAaQBjAGEALwBNAGEAYwBxAHUAYQByAGkAZQBcACIALAAgADUANQA1ADYAMQAsACAAOAAyADgAMAAwACwAIABcACIAXAAiACwAIABcACIAXAAiACwAIAAzADYAMAAwADAALAAgADAALAAgADAALAAgAC0AMwA2ADAAMAAsACAAXAAiAFwAIgAsACAAXAAiAFwAIgAsACAAXAAiAEEAVABcACIALAAgAFwAIgBNAEkAUwBUAFwAIgAsACAAXAAiAFwAIgAsACAAXAAiAE0AYQBjAHEAdQBhAHIAaQBlACAASQBzAGwAYQBuAGQAIABTAHQAYQB0AGkAbwBuACAAVABpAG0AZQBcACIALAAgAFwAIgBcACIAOwBcAG4AXAAiAEEAbgB0AGEAcgBjAHQAaQBjAGEALwBNAGEAdwBzAG8AbgBcACIALAAgAFwAIgBcACIALAAgAFwAIgBcACIALAAgADMANAA3ADgANgAsACAAMAAsACAAMAAsACAAMAAsACAAXAAiAFwAIgAsACAAXAAiAFwAIgAsACAAMgAxADYAMAAwACwAIAAwACwAIABcACIAXAAiACwAIABcACIAKwAwADAAXAAiACwAIABcACIAXAAiACwAIABcACIAVQBUAEMAKwAwADAAOgAwADAAXAAiACwAIABcACIAXAAiADsAXABuAFwAIgBBAG4AdABhAHIAYwB0AGkAYwBhAC8ATQBhAHcAcwBvAG4AXAAiACwAIAAzADQANwA4ADYALAAgADIAMQA2ADAAMAAsACAANQA1ADEAMgAyACwAIAA3ADIAMAAwACwAIAAyADEANgAwADAALAAgADAALAAgADIAMQA2ADAAMAAsACAAMAAsACAALQAzADYAMAAwACwAIAAwACwAIABcACIAXAAiACwAIABcACIAKwAwADYAXAAiACwAIABcACIAXAAiACwAIABcACIAVQBUAEMAKwAwADYAOgAwADAAXAAiACwAIABcACIAXAAiADsAXABuAFwAIgBBAG4AdABhAHIAYwB0AGkAYwBhAC8ATQBhAHcAcwBvAG4AXAAiACwAIAA1ADUAMQAyADIALAAgADMANgAwADAALAAgAFwAIgBcACIALAAgAFwAIgBcACIALAAgADEAOAAwADAAMAAsACAAMAAsACAALQAzADYAMAAwACwAIAAwACwAIABcACIAXAAiACwAIABcACIAXAAiACwAIABcACIAXAAiACwAIABcACIAKwAwADUAXAAiACwAIABcACIAXAAiACwAIABcACIAVQBUAEMAKwAwADUAOgAwADAAXAAiACwAIABcACIAXAAiADsAXABuAFwAIgBBAG4AdABhAHIAYwB0AGkAYwBhAC8AUABhAGwAbQBlAHIAXAAiACwAIABcACIAXAAiACwAIABcACIAXAAiACwAIAAzADgANwA2ADEALAAgADAALAAgADAALAAgADAALAAgAFwAIgBcACIALAAgAFwAIgBcACIALAAgAC0AMQA0ADQAMAAwACwAIAAwACwAIABcACIAXAAiACwAIABcACIAKwAwADAAXAAiACwAIABcACIAXAAiACwAIABcACIAVQBUAEMAKwAwADAAOgAwADAAXAAiACwAIABcACIAXAAiADsAXABuAFwAIgBBAG4AdABhAHIAYwB0AGkAYwBhAC8AUABhAGwAbQBlAHIAXAAiACwAIAAzADgANwA2ADAALAAgADcAMgAwADAAMAAsACAANAAwADQAOQA5ACwAIAAwACwAIAAtADEANAA0ADAAMAAsACAAMAAsACAALQAxADQANAAwADAALAAgADAALAAgADMANgAwADAALAAgADAALAAgAFwAIgBBAHIAZwBcACIALAAgAFwAIgASIjAANABcACIALAAgAFwAIgASIjAAMwBcACIALAAgAFwAIgBVAFQAQwASIjAANAA6ADAAMABcACIALAAgAFwAIgBVAFQAQwASIjAAMwA6ADAAMABcACIAOwBcAG4AXAAiAEEAbgB0AGEAcgBjAHQAaQBjAGEALwBQAGEAbABtAGUAcgBcACIALAAgADQAMAA0ADkAOQAsACAAMwA2ADAAMAAsACAANAA1ADAAOQAwACwAIAAwACwAIAAtADEAMAA4ADAAMAAsACAAMAAsACAAMwA2ADAAMAAsACAAMAAsACAALQAzADYAMAAwACwAIAAwACwAIABcACIAQQByAGcAXAAiACwAIABcACIAEiIwADMAXAAiACwAIABcACIAEiIwADIAXAAiACwAIABcACIAVQBUAEMAEiIwADMAOgAwADAAXAAiACwAIABcACIAVQBUAEMAEiIwADIAOgAwADAAXAAiADsAXABuAFwAIgBBAG4AdABhAHIAYwB0AGkAYwBhAC8AUABhAGwAbQBlAHIAXAAiACwAIAA0ADUAMAA4ADkALAAgADgAMgA4ADAAMAAsACAANQA3ADcAMgA2ACwAIAAwACwAIAAtADEANAA0ADAAMAAsACAAMAAsACAALQAzADYAMAAwACwAIAAwACwAIAAzADYAMAAwACwAIAAwACwAIABcACIAQwBoAGkAbABlAFwAIgAsACAAXAAiABIiMAA0AFwAIgAsACAAXAAiABIiMAAzAFwAIgAsACAAXAAiAFUAVABDABIiMAA0ADoAMAAwAFwAIgAsACAAXAAiAFUAVABDABIiMAAzADoAMAAwAFwAIgA7AFwAbgBcACIAQQBuAHQAYQByAGMAdABpAGMAYQAvAFAAYQBsAG0AZQByAFwAIgAsACAANQA3ADcAMgA2ACwAIAAzADYAMAAwACwAIABcACIAXAAiACwAIABcACIAXAAiACwAIAAtADEAMAA4ADAAMAAsACAAMAAsACAAMwA2ADAAMAAsACAAMAAsACAAXAAiAFwAIgAsACAAXAAiAFwAIgAsACAAXAAiAFwAIgAsACAAXAAiABIiMAAzAFwAIgAsACAAXAAiAFwAIgAsACAAXAAiAFUAVABDABIiMAAzADoAMAAwAFwAIgAsACAAXAAiAFwAIgA7AFwAbgBcACIAQQBuAHQAYQByAGMAdABpAGMAYQAvAFIAbwB0AGgAZQByAGEAXAAiACwAIABcACIAXAAiACwAIABcACIAXAAiACwAIAA0ADMAMQAxADMALAAgADAALAAgADAALAAgADAALAAgAFwAIgBcACIALAAgAFwAIgBcACIALAAgAC0AMQAwADgAMAAwACwAIAAwACwAIABcACIAXAAiACwAIABcACIAKwAwADAAXAAiACwAIABcACIAXAAiACwAIABcACIAVQBUAEMAKwAwADAAOgAwADAAXAAiACwAIABcACIAXAAiADsAXABuAFwAIgBBAG4AdABhAHIAYwB0AGkAYwBhAC8AUgBvAHQAaABlAHIAYQBcACIALAAgADQAMwAxADEAMgAsACAANwA1ADYAMAAwACwAIABcACIAXAAiACwAIABcACIAXAAiACwAIAAtADEAMAA4ADAAMAAsACAAMAAsACAALQAxADAAOAAwADAALAAgADAALAAgAFwAIgBcACIALAAgAFwAIgBcACIALAAgAFwAIgBcACIALAAgAFwAIgASIjAAMwBcACIALAAgAFwAIgBcACIALAAgAFwAIgBVAFQAQwASIjAAMwA6ADAAMABcACIALAAgAFwAIgBcACIAOwBcAG4AXAAiAEEAbgB0AGEAcgBjAHQAaQBjAGEALwBUAHIAbwBsAGwAXAAiACwAIABcACIAXAAiACwAIABcACIAXAAiACwAIAA1ADMANAAxADMALAAgADAALAAgADAALAAgADAALAAgAFwAIgBcACIALAAgAFwAIgBcACIALAAgADAALAAgADAALAAgAFwAIgBcACIALAAgAFwAIgArADAAMABcACIALAAgAFwAIgBcACIALAAgAFwAIgBVAFQAQwArADAAMAA6ADAAMABcACIALAAgAFwAIgBcACIAOwBcAG4AXAAiAEEAbgB0AGEAcgBjAHQAaQBjAGEALwBUAHIAbwBsAGwAXAAiACwAIAA1ADMANAAxADMALAAgADAALAAgAFwAIgBcACIALAAgAFwAIgBcACIALAAgADAALAAgADAALAAgADAALAAgADAALAAgAFwAIgBcACIALAAgAFwAIgBcACIALAAgAFwAIgBUAHIAbwBsAGwAXAAiACwAIABcACIAJQBcACIALAAgAFwAIgBcACIALAAgAFwAIgAlAFwAIgAsACAAXAAiAFwAIgA7AFwAbgBcACIAQQBuAHQAYQByAGMAdABpAGMAYQAvAFYAbwBzAHQAbwBrAFwAIgAsACAAXAAiAFwAIgAsACAAXAAiAFwAIgAsACAAMwA2ADEAOAA4ACwAIAAwACwAIAAwACwAIAAwACwAIABcACIAXAAiACwAIABcACIAXAAiACwAIAAyADUAMgAwADAALAAgADAALAAgAFwAIgBcACIALAAgAFwAIgArADAAMABcACIALAAgAFwAIgBcACIALAAgAFwAIgBVAFQAQwArADAAMAA6ADAAMABcACIALAAgAFwAIgBcACIAOwBcAG4AXAAiAEEAbgB0AGEAcgBjAHQAaQBjAGEALwBWAG8AcwB0AG8AawBcACIALAAgADMANgAxADgAOAAsACAAMgA1ADIAMAAwACwAIAA0ADkAMwA4ADQALAAgADAALAAgADIANQAyADAAMAAsACAAMAAsACAAMgA1ADIAMAAwACwAIAAwACwAIAAtADIANQAyADAAMAAsACAAMAAsACAAXAAiAFwAIgAsACAAXAAiACsAMAA3AFwAIgAsACAAXAAiAFwAIgAsACAAXAAiAFUAVABDACsAMAA3ADoAMAAwAFwAIgAsACAAXAAiAFwAIgA7AFwAbgBcACIAQQBuAHQAYQByAGMAdABpAGMAYQAvAFYAbwBzAHQAbwBrAFwAIgAsACAANAA5ADMAOAAzACwAIAA2ADEAMgAwADAALAAgADQAOQA2ADUANwAsACAAMAAsACAAMAAsACAAMAAsACAALQAyADUAMgAwADAALAAgADAALAAgADIANQAyADAAMAAsACAAMAAsACAAXAAiAFwAIgAsACAAXAAiACsAMAAwAFwAIgAsACAAXAAiAFwAIgAsACAAXAAiAFUAVABDACsAMAAwADoAMAAwAFwAIgAsACAAXAAiAFwAIgA7AFwAbgBcACIAQQBuAHQAYQByAGMAdABpAGMAYQAvAFYAbwBzAHQAbwBrAFwAIgAsACAANAA5ADYANQA3ACwAIAAyADUAMgAwADAALAAgADYAMAAyADkANgAsACAANwAyADAAMAAsACAAMgA1ADIAMAAwACwAIAAwACwAIAAyADUAMgAwADAALAAgADAALAAgAC0ANwAyADAAMAAsACAAMAAsACAAXAAiAFwAIgAsACAAXAAiACsAMAA3AFwAIgAsACAAXAAiAFwAIgAsACAAXAAiAFUAVABDACsAMAA3ADoAMAAwAFwAIgAsACAAXAAiAFwAIgA7AFwAbgBcACIAQQBuAHQAYQByAGMAdABpAGMAYQAvAFYAbwBzAHQAbwBrAFwAIgAsACAANgAwADIAOQA2ACwAIAAwACwAIABcACIAXAAiACwAIABcACIAXAAiACwAIAAxADgAMAAwADAALAAgADAALAAgAC0ANwAyADAAMAAsACAAMAAsACAAXAAiAFwAIgAsACAAXAAiAFwAIgAsACAAXAAiAFwAIgAsACAAXAAiACsAMAA1AFwAIgAsACAAXAAiAFwAIgAsACAAXAAiAFUAVABDACsAMAA1ADoAMAAwAFwAIgAsACAAXAAiAFwAIgBcAG4AfQA7AFwAbgBcAG4AXwBUAEkATQBFAFoATwBOAEUAXwBBAFMASQBBAF8AMAAxACAAPQAgAHsAXABuAFwAIgBBAHMAaQBhAC8AQQBsAG0AYQB0AHkAXAAiACwAIABcACIAXAAiACwAIABcACIAXAAiACwAIAAyADMAOQAwADcALAAgADAALAAgADEAOAA0ADYAOAAsACAAMAAsACAAXAAiAFwAIgAsACAAXAAiAFwAIgAsACAALQA0ADYAOAAsACAAMAAsACAAXAAiAFwAIgAsACAAXAAiAEwATQBUAFwAIgAsACAAXAAiAFwAIgAsACAAXAAiAEwAbwBjAGEAbAAgAE0AZQBhAG4AIABUAGkAbQBlAFwAIgAsACAAXAAiAFwAIgA7AFwAbgBcACIAQQBzAGkAYQAvAEEAbABtAGEAdAB5AFwAIgAsACAAMgAzADkAMAA2ACwAIAA4ADUAOQAzADIALAAgADIANgAxADQAOAAsACAAMAAsACAAMQA4ADAAMAAwACwAIAAwACwAIAAtADQANgA4ACwAIAAwACwAIAAzADYAMAAwACwAIAAwACwAIABcACIAXAAiACwAIABcACIAKwAwADUAXAAiACwAIABcACIAXAAiACwAIABcACIAVQBUAEMAKwAwADUAOgAwADAAXAAiACwAIABcACIAXAAiADsAXABuAFwAIgBBAHMAaQBhAC8AQQBsAG0AYQB0AHkAXAAiACwAIAAyADYAMQA0ADgALAAgADMANgAwADAALAAgADQAOAAzADQANgAsACAANwAyADAAMAAsACAAMgAxADYAMAAwACwAIAAwACwAIAAzADYAMAAwACwAIAAwACwAIAAtADMANgAwADAALAAgADAALAAgAFwAIgBSAHUAcwBzAGkAYQBBAHMAaQBhAFwAIgAsACAAXAAiACsAMAA2AFwAIgAsACAAXAAiACsAMAA3AFwAIgAsACAAXAAiAFUAVABDACsAMAA2ADoAMAAwAFwAIgAsACAAXAAiAFUAVABDACsAMAA3ADoAMAAwAFwAIgA7AFwAbgBcACIAQQBzAGkAYQAvAEEAbABtAGEAdAB5AFwAIgAsACAANAA4ADMANAA2ACwAIAAzADYAMAAwACwAIAA0ADgANgA0ADAALAAgADcAMgAwADAALAAgADEAOAAwADAAMAAsACAAMAAsACAALQAzADYAMAAwACwAIAAwACwAIAAzADYAMAAwACwAIAAwACwAIABcACIAUgB1AHMAcwBpAGEAQQBzAGkAYQBcACIALAAgAFwAIgArADAANQBcACIALAAgAFwAIgArADAANgBcACIALAAgAFwAIgBVAFQAQwArADAANQA6ADAAMABcACIALAAgAFwAIgBVAFQAQwArADAANgA6ADAAMABcACIAOwBcAG4AXAAiAEEAcwBpAGEALwBBAGwAbQBhAHQAeQBcACIALAAgADQAOAA2ADQAMAAsACAAMQAwADgAMAAwACwAIAA1ADMAMwAwADkALAAgADcAMgAwADAALAAgADIAMQA2ADAAMAAsACAAMAAsACAAMwA2ADAAMAAsACAAMAAsACAAMAAsACAAMAAsACAAXAAiAFIAdQBzAHMAaQBhAEEAcwBpAGEAXAAiACwAIABcACIAKwAwADYAXAAiACwAIABcACIAKwAwADcAXAAiACwAIABcACIAVQBUAEMAKwAwADYAOgAwADAAXAAiACwAIABcACIAVQBUAEMAKwAwADcAOgAwADAAXAAiADsAXABuAFwAIgBBAHMAaQBhAC8AQQBsAG0AYQB0AHkAXAAiACwAIAA1ADMAMwAwADkALAAgADcAMgAwADAALAAgADYAMAAzADcAMAAsACAAMAAsACAAMgAxADYAMAAwACwAIAAwACwAIAAwACwAIAAwACwAIAAtADMANgAwADAALAAgADAALAAgAFwAIgBcACIALAAgAFwAIgArADAANgBcACIALAAgAFwAIgBcACIALAAgAFwAIgBVAFQAQwArADAANgA6ADAAMABcACIALAAgAFwAIgBcACIAOwBcAG4AXAAiAEEAcwBpAGEALwBBAGwAbQBhAHQAeQBcACIALAAgADYAMAAzADYAOQAsACAAOAAyADgAMAAwACwAIABcACIAXAAiACwAIABcACIAXAAiACwAIAAxADgAMAAwADAALAAgADAALAAgAC0AMwA2ADAAMAAsACAAMAAsACAAXAAiAFwAIgAsACAAXAAiAFwAIgAsACAAXAAiAFwAIgAsACAAXAAiACsAMAA1AFwAIgAsACAAXAAiAFwAIgAsACAAXAAiAFUAVABDACsAMAA1ADoAMAAwAFwAIgAsACAAXAAiAFwAIgA7AFwAbgBcACIAQQBzAGkAYQAvAEEAbQBtAGEAbgBcACIALAAgAFwAIgBcACIALAAgAFwAIgBcACIALAAgADIANgAzADQAMgAsACAAMAAsACAAOAA2ADIANAAsACAAMAAsACAAXAAiAFwAIgAsACAAXAAiAFwAIgAsACAALQAxADQAMgA0ACwAIAAwACwAIABcACIAXAAiACwAIABcACIATABNAFQAXAAiACwAIABcACIAXAAiACwAIABcACIATABvAGMAYQBsACAATQBlAGEAbgAgAFQAaQBtAGUAXAAiACwAIABcACIAXAAiADsAXABuAFwAIgBBAHMAaQBhAC8AQQBtAG0AYQBuAFwAIgAsACAAMgA2ADMANAAxACwAIAA4ADQAOQA3ADYALAAgADUAOQA4ADgAMAAsACAAMAAsACAANwAyADAAMAAsACAAMAAsACAALQAxADQAMgA0ACwAIAAwACwAIAAzADYAMAAwACwAIAAwACwAIABcACIASgBvAHIAZABhAG4AXAAiACwAIABcACIARQBFACUAVABcACIALAAgAFwAIgBcACIALAAgAFwAIgBFAGEAcwB0AGUAcgBuACAARQB1AHIAbwBwAGUAYQBuACUAIABUAGkAbQBlAFwAIgAsACAAXAAiAFwAIgA7AFwAbgBcACIAQQBzAGkAYQAvAEEAbQBtAGEAbgBcACIALAAgADUAOQA4ADgAMAAsACAAMwA2ADAAMAAsACAAXAAiAFwAIgAsACAAXAAiAFwAIgAsACAAMQAwADgAMAAwACwAIAAwACwAIAAzADYAMAAwACwAIAAwACwAIABcACIAXAAiACwAIABcACIAXAAiACwAIABcACIAXAAiACwAIABcACIAKwAwADMAXAAiACwAIABcACIAXAAiACwAIABcACIAVQBUAEMAKwAwADMAOgAwADAAXAAiACwAIABcACIAXAAiADsAXABuAFwAIgBBAHMAaQBhAC8AQQBuAGEAZAB5AHIAXAAiACwAIABcACIAXAAiACwAIABcACIAXAAiACwAIAAyADMAOQAwADcALAAgADAALAAgADQAMgA1ADkANgAsACAAMAAsACAAXAAiAFwAIgAsACAAXAAiAFwAIgAsACAANgAwADQALAAgADAALAAgAFwAIgBcACIALAAgAFwAIgBMAE0AVABcACIALAAgAFwAIgBcACIALAAgAFwAIgBMAG8AYwBhAGwAIABNAGUAYQBuACAAVABpAG0AZQBcACIALAAgAFwAIgBcACIAOwBcAG4AXAAiAEEAcwBpAGEALwBBAG4AYQBkAHkAcgBcACIALAAgADIAMwA5ADAANwAsACAANgAwADQALAAgADIANgAxADQAOAAsACAAMAAsACAANAAzADIAMAAwACwAIAAwACwAIAA2ADAANAAsACAAMAAsACAAMwA2ADAAMAAsACAAMAAsACAAXAAiAFwAIgAsACAAXAAiACsAMQAyAFwAIgAsACAAXAAiAFwAIgAsACAAXAAiAFUAVABDACsAMQAyADoAMAAwAFwAIgAsACAAXAAiAFwAIgA7AFwAbgBcACIAQQBzAGkAYQAvAEEAbgBhAGQAeQByAFwAIgAsACAAMgA2ADEANAA4ACwAIAAzADYAMAAwACwAIAA0ADUAMAA2ADAALAAgADAALAAgADQANgA4ADAAMAAsACAAMAAsACAAMwA2ADAAMAAsACAAMAAsACAALQAzADYAMAAwACwAIAAwACwAIABcACIAUgB1AHMAcwBpAGEAXAAiACwAIABcACIAKwAxADMAXAAiACwAIABcACIAKwAxADQAXAAiACwAIABcACIAVQBUAEMAKwAxADMAOgAwADAAXAAiACwAIABcACIAVQBUAEMAKwAxADQAOgAwADAAXAAiADsAXABuAFwAIgBBAHMAaQBhAC8AQQBuAGEAZAB5AHIAXAAiACwAIAA0ADUAMAA1ADkALAAgADgAMgA4ADAAMAAsACAANAA4ADMANAA2ACwAIAA3ADIAMAAwACwAIAA0ADMAMgAwADAALAAgADAALAAgAC0AMwA2ADAAMAAsACAAMAAsACAALQAzADYAMAAwACwAIAAwACwAIABcACIAUgB1AHMAcwBpAGEAXAAiACwAIABcACIAKwAxADIAXAAiACwAIABcACIAKwAxADMAXAAiACwAIABcACIAVQBUAEMAKwAxADIAOgAwADAAXAAiACwAIABcACIAVQBUAEMAKwAxADMAOgAwADAAXAAiADsAXABuAFwAIgBBAHMAaQBhAC8AQQBuAGEAZAB5AHIAXAAiACwAIAA0ADgAMwA0ADYALAAgADMANgAwADAALAAgADQAOAA2ADQAMAAsACAANwAyADAAMAAsACAAMwA5ADYAMAAwACwAIAAwACwAIAAtADMANgAwADAALAAgADAALAAgADMANgAwADAALAAgADAALAAgAFwAIgBSAHUAcwBzAGkAYQBcACIALAAgAFwAIgArADEAMQBcACIALAAgAFwAIgArADEAMgBcACIALAAgAFwAIgBVAFQAQwArADEAMQA6ADAAMABcACIALAAgAFwAIgBVAFQAQwArADEAMgA6ADAAMABcACIAOwBcAG4AXAAiAEEAcwBpAGEALwBBAG4AYQBkAHkAcgBcACIALAAgADQAOAA2ADQAMAAsACAAMQAwADgAMAAwACwAIAA1ADUAMgA4ADMALAAgADcAMgAwADAALAAgADQAMwAyADAAMAAsACAAMAAsACAAMwA2ADAAMAAsACAAMAAsACAALQAzADYAMAAwACwAIAAwACwAIABcACIAUgB1AHMAcwBpAGEAXAAiACwAIABcACIAKwAxADIAXAAiACwAIABcACIAKwAxADMAXAAiACwAIABcACIAVQBUAEMAKwAxADIAOgAwADAAXAAiACwAIABcACIAVQBUAEMAKwAxADMAOgAwADAAXAAiADsAXABuAFwAIgBBAHMAaQBhAC8AQQBuAGEAZAB5AHIAXAAiACwAIAA1ADUAMgA4ADMALAAgADMANgAwADAALAAgADUANQA2ADQANwAsACAANwAyADAAMAAsACAAMwA5ADYAMAAwACwAIAAwACwAIAAtADMANgAwADAALAAgADAALAAgADMANgAwADAALAAgADAALAAgAFwAIgBSAHUAcwBzAGkAYQBcACIALAAgAFwAIgArADEAMQBcACIALAAgAFwAIgArADEAMgBcACIALAAgAFwAIgBVAFQAQwArADEAMQA6ADAAMABcACIALAAgAFwAIgBVAFQAQwArADEAMgA6ADAAMABcACIAOwBcAG4AXAAiAEEAcwBpAGEALwBBAG4AYQBkAHkAcgBcACIALAAgADUANQA2ADQANwAsACAAMQAwADgAMAAwACwAIABcACIAXAAiACwAIABcACIAXAAiACwAIAA0ADMAMgAwADAALAAgADAALAAgADMANgAwADAALAAgADAALAAgAFwAIgBcACIALAAgAFwAIgBcACIALAAgAFwAIgBcACIALAAgAFwAIgArADEAMgBcACIALAAgAFwAIgBcACIALAAgAFwAIgBVAFQAQwArADEAMgA6ADAAMABcACIALAAgAFwAIgBcACIAOwBcAG4AXAAiAEEAcwBpAGEALwBBAHEAdABhAHUAXAAiACwAIABcACIAXAAiACwAIABcACIAXAAiACwAIAAyADMAOQAwADcALAAgADAALAAgADEAMgAwADYANAAsACAAMAAsACAAXAAiAFwAIgAsACAAXAAiAFwAIgAsACAAMgAzADMANgAsACAAMAAsACAAXAAiAFwAIgAsACAAXAAiAEwATQBUAFwAIgAsACAAXAAiAFwAIgAsACAAXAAiAEwAbwBjAGEAbAAgAE0AZQBhAG4AIABUAGkAbQBlAFwAIgAsACAAXAAiAFwAIgA7AFwAbgBcACIAQQBzAGkAYQAvAEEAcQB0AGEAdQBcACIALAAgADIAMwA5ADAANwAsACAAMgAzADMANgAsACAAMgA2ADEANAA4ACwAIAAwACwAIAAxADQANAAwADAALAAgADAALAAgADIAMwAzADYALAAgADAALAAgADMANgAwADAALAAgADAALAAgAFwAIgBcACIALAAgAFwAIgArADAANABcACIALAAgAFwAIgBcACIALAAgAFwAIgBVAFQAQwArADAANAA6ADAAMABcACIALAAgAFwAIgBcACIAOwBcAG4AXAAiAEEAcwBpAGEALwBBAHEAdABhAHUAXAAiACwAIAAyADYAMQA0ADgALAAgADMANgAwADAALAAgADQANAA4ADcAOAAsACAAMAAsACAAMQA4ADAAMAAwACwAIAAwACwAIAAzADYAMAAwACwAIAAwACwAIAAzADYAMAAwACwAIAAwACwAIABcACIAXAAiACwAIABcACIAKwAwADUAXAAiACwAIABcACIAXAAiACwAIABcACIAVQBUAEMAKwAwADUAOgAwADAAXAAiACwAIABcACIAXAAiADsAXABuAFwAIgBBAHMAaQBhAC8AQQBxAHQAYQB1AFwAIgAsACAANAA0ADgANwA4ACwAIAAzADYAMAAwACwAIAA0ADUAMAA2ADAALAAgADAALAAgADIAMQA2ADAAMAAsACAAMAAsACAAMwA2ADAAMAAsACAAMAAsACAALQAzADYAMAAwACwAIAAwACwAIABcACIAXAAiACwAIABcACIAKwAwADYAXAAiACwAIABcACIAXAAiACwAIABcACIAVQBUAEMAKwAwADYAOgAwADAAXAAiACwAIABcACIAXAAiADsAXABuAFwAIgBBAHMAaQBhAC8AQQBxAHQAYQB1AFwAIgAsACAANAA1ADAANQA5ACwAIAA4ADIAOAAwADAALAAgADQAOAAzADQANgAsACAANwAyADAAMAAsACAAMQA4ADAAMAAwACwAIAAwACwAIAAtADMANgAwADAALAAgADAALAAgAC0AMwA2ADAAMAAsACAAMAAsACAAXAAiAFIAdQBzAHMAaQBhAEEAcwBpAGEAXAAiACwAIABcACIAKwAwADUAXAAiACwAIABcACIAKwAwADYAXAAiACwAIABcACIAVQBUAEMAKwAwADUAOgAwADAAXAAiACwAIABcACIAVQBUAEMAKwAwADYAOgAwADAAXAAiADsAXABuAFwAIgBBAHMAaQBhAC8AQQBxAHQAYQB1AFwAIgAsACAANAA4ADMANAA2ACwAIAAzADYAMAAwACwAIAA0ADgANgA0ADAALAAgADcAMgAwADAALAAgADEANAA0ADAAMAAsACAAMAAsACAALQAzADYAMAAwACwAIAAwACwAIAAzADYAMAAwACwAIAAwACwAIABcACIAUgB1AHMAcwBpAGEAQQBzAGkAYQBcACIALAAgAFwAIgArADAANABcACIALAAgAFwAIgArADAANQBcACIALAAgAFwAIgBVAFQAQwArADAANAA6ADAAMABcACIALAAgAFwAIgBVAFQAQwArADAANQA6ADAAMABcACIAOwBcAG4AXAAiAEEAcwBpAGEALwBBAHEAdABhAHUAXAAiACwAIAA0ADgANgA0ADAALAAgADEAMAA4ADAAMAAsACAANAA5ADYAMgAwACwAIAA3ADIAMAAwACwAIAAxADgAMAAwADAALAAgADAALAAgADMANgAwADAALAAgADAALAAgAC0AMwA2ADAAMAAsACAAMAAsACAAXAAiAFIAdQBzAHMAaQBhAEEAcwBpAGEAXAAiACwAIABcACIAKwAwADUAXAAiACwAIABcACIAKwAwADYAXAAiACwAIABcACIAVQBUAEMAKwAwADUAOgAwADAAXAAiACwAIABcACIAVQBUAEMAKwAwADYAOgAwADAAXAAiADsAXABuAFwAIgBBAHMAaQBhAC8AQQBxAHQAYQB1AFwAIgAsACAANAA5ADYAMgAwACwAIAAzADYAMAAwACwAIAA1ADMAMwAwADkALAAgADcAMgAwADAALAAgADEANAA0ADAAMAAsACAAMAAsACAALQAzADYAMAAwACwAIAAwACwAIAAzADYAMAAwACwAIAAwACwAIABcACIAUgB1AHMAcwBpAGEAQQBzAGkAYQBcACIALAAgAFwAIgArADAANABcACIALAAgAFwAIgArADAANQBcACIALAAgAFwAIgBVAFQAQwArADAANAA6ADAAMABcACIALAAgAFwAIgBVAFQAQwArADAANQA6ADAAMABcACIAOwBcAG4AXAAiAEEAcwBpAGEALwBBAHEAdABhAHUAXAAiACwAIAA1ADMAMwAwADkALAAgADEAMAA4ADAAMAAsACAAXAAiAFwAIgAsACAAXAAiAFwAIgAsACAAMQA4ADAAMAAwACwAIAAwACwAIAAzADYAMAAwACwAIAAwACwAIABcACIAXAAiACwAIABcACIAXAAiACwAIABcACIAXAAiACwAIABcACIAKwAwADUAXAAiACwAIABcACIAXAAiACwAIABcACIAVQBUAEMAKwAwADUAOgAwADAAXAAiACwAIABcACIAXAAiADsAXABuAFwAIgBBAHMAaQBhAC8AQQBxAHQAbwBiAGUAXAAiACwAIABcACIAXAAiACwAIABcACIAXAAiACwAIAAyADMAOQAwADcALAAgADAALAAgADEAMwA3ADIAMAAsACAAMAAsACAAXAAiAFwAIgAsACAAXAAiAFwAIgAsACAANgA4ADAALAAgADAALAAgAFwAIgBcACIALAAgAFwAIgBMAE0AVABcACIALAAgAFwAIgBcACIALAAgAFwAIgBMAG8AYwBhAGwAIABNAGUAYQBuACAAVABpAG0AZQBcACIALAAgAFwAIgBcACIAOwBcAG4AXAAiAEEAcwBpAGEALwBBAHEAdABvAGIAZQBcACIALAAgADIAMwA5ADAANwAsACAANgA4ADAALAAgADIANgAxADQAOAAsACAAMAAsACAAMQA0ADQAMAAwACwAIAAwACwAIAA2ADgAMAAsACAAMAAsACAAMwA2ADAAMAAsACAAMAAsACAAXAAiAFwAIgAsACAAXAAiACsAMAA0AFwAIgAsACAAXAAiAFwAIgAsACAAXAAiAFUAVABDACsAMAA0ADoAMAAwAFwAIgAsACAAXAAiAFwAIgA7AFwAbgBcACIAQQBzAGkAYQAvAEEAcQB0AG8AYgBlAFwAIgAsACAAMgA2ADEANAA4ACwAIAAzADYAMAAwACwAIAA0ADQANgA5ADUALAAgADAALAAgADEAOAAwADAAMAAsACAAMAAsACAAMwA2ADAAMAAsACAAMAAsACAAMAAsACAAMwA2ADAAMAAsACAAXAAiAFwAIgAsACAAXAAiACsAMAA1AFwAIgAsACAAXAAiAFwAIgAsACAAXAAiAFUAVABDACsAMAA1ADoAMAAwAFwAIgAsACAAXAAiAFwAIgA7AFwAbgBcACIAQQBzAGkAYQAvAEEAcQB0AG8AYgBlAFwAIgAsACAANAA0ADYAOQA1ACwAIAAzADYAMAAwACwAIAA0ADQAOAA3ADgALAAgADAALAAgADEAOAAwADAAMAAsACAAMwA2ADAAMAAsACAAMAAsACAAMwA2ADAAMAAsACAAMwA2ADAAMAAsACAALQAzADYAMAAwACwAIABcACIAXAAiACwAIABcACIAXAAiACwAIABcACIAKwAwADYAXAAiACwAIABcACIAXAAiACwAIABcACIAVQBUAEMAKwAwADYAOgAwADAAXAAiADsAXABuAFwAIgBBAHMAaQBhAC8AQQBxAHQAbwBiAGUAXAAiACwAIAA0ADQAOAA3ADgALAAgADAALAAgADQANQAwADYAMAAsACAAMAAsACAAMgAxADYAMAAwACwAIAAwACwAIAAzADYAMAAwACwAIAAtADMANgAwADAALAAgAC0AMwA2ADAAMAAsACAAMAAsACAAXAAiAFwAIgAsACAAXAAiACsAMAA2AFwAIgAsACAAXAAiAFwAIgAsACAAXAAiAFUAVABDACsAMAA2ADoAMAAwAFwAIgAsACAAXAAiAFwAIgA7AFwAbgBcACIAQQBzAGkAYQAvAEEAcQB0AG8AYgBlAFwAIgAsACAANAA1ADAANQA5ACwAIAA4ADIAOAAwADAALAAgADQAOAAzADQANgAsACAANwAyADAAMAAsACAAMQA4ADAAMAAwACwAIAAwACwAIAAtADMANgAwADAALAAgADAALAAgAC0AMwA2ADAAMAAsACAAMAAsACAAXAAiAFIAdQBzAHMAaQBhAEEAcwBpAGEAXAAiACwAIABcACIAKwAwADUAXAAiACwAIABcACIAKwAwADYAXAAiACwAIABcACIAVQBUAEMAKwAwADUAOgAwADAAXAAiACwAIABcACIAVQBUAEMAKwAwADYAOgAwADAAXAAiADsAXABuAFwAIgBBAHMAaQBhAC8AQQBxAHQAbwBiAGUAXAAiACwAIAA0ADgAMwA0ADYALAAgADMANgAwADAALAAgADQAOAA2ADQAMAAsACAANwAyADAAMAAsACAAMQA0ADQAMAAwACwAIAAwACwAIAAtADMANgAwADAALAAgADAALAAgADMANgAwADAALAAgADAALAAgAFwAIgBSAHUAcwBzAGkAYQBBAHMAaQBhAFwAIgAsACAAXAAiACsAMAA0AFwAIgAsACAAXAAiACsAMAA1AFwAIgAsACAAXAAiAFUAVABDACsAMAA0ADoAMAAwAFwAIgAsACAAXAAiAFUAVABDACsAMAA1ADoAMAAwAFwAIgA7AFwAbgBcACIAQQBzAGkAYQAvAEEAcQB0AG8AYgBlAFwAIgAsACAANAA4ADYANAAwACwAIAAxADAAOAAwADAALAAgADUAMwAzADAAOQAsACAANwAyADAAMAAsACAAMQA4ADAAMAAwACwAIAAwACwAIAAzADYAMAAwACwAIAAwACwAIAAwACwAIAAwACwAIABcACIAUgB1AHMAcwBpAGEAQQBzAGkAYQBcACIALAAgAFwAIgArADAANQBcACIALAAgAFwAIgArADAANgBcACIALAAgAFwAIgBVAFQAQwArADAANQA6ADAAMABcACIALAAgAFwAIgBVAFQAQwArADAANgA6ADAAMABcACIAOwBcAG4AXAAiAEEAcwBpAGEALwBBAHEAdABvAGIAZQBcACIALAAgADUAMwAzADAAOQAsACAANwAyADAAMAAsACAAXAAiAFwAIgAsACAAXAAiAFwAIgAsACAAMQA4ADAAMAAwACwAIAAwACwAIAAwACwAIAAwACwAIABcACIAXAAiACwAIABcACIAXAAiACwAIABcACIAXAAiACwAIABcACIAKwAwADUAXAAiACwAIABcACIAXAAiACwAIABcACIAVQBUAEMAKwAwADUAOgAwADAAXAAiACwAIABcACIAXAAiADsAXABuAFwAIgBBAHMAaQBhAC8AQQBzAGgAZwBhAGIAYQB0AFwAIgAsACAAXAAiAFwAIgAsACAAXAAiAFwAIgAsACAAMgAzADkAMAA3ACwAIAAwACwAIAAxADQAMAAxADIALAAgADAALAAgAFwAIgBcACIALAAgAFwAIgBcACIALAAgADMAOAA4ACwAIAAwACwAIABcACIAXAAiACwAIABcACIATABNAFQAXAAiACwAIABcACIAXAAiACwAIABcACIATABvAGMAYQBsACAATQBlAGEAbgAgAFQAaQBtAGUAXAAiACwAIABcACIAXAAiADsAXABuAFwAIgBBAHMAaQBhAC8AQQBzAGgAZwBhAGIAYQB0AFwAIgAsACAAMgAzADkAMAA3ACwAIAAzADgAOAAsACAAMgA2ADEANAA4ACwAIAAwACwAIAAxADQANAAwADAALAAgADAALAAgADMAOAA4ACwAIAAwACwAIAAzADYAMAAwACwAIAAwACwAIABcACIAXAAiACwAIABcACIAKwAwADQAXAAiACwAIABcACIAXAAiACwAIABcACIAVQBUAEMAKwAwADQAOgAwADAAXAAiACwAIABcACIAXAAiADsAXABuAFwAIgBBAHMAaQBhAC8AQQBzAGgAZwBhAGIAYQB0AFwAIgAsACAAMgA2ADEANAA4ACwAIAAzADYAMAAwACwAIAA0ADgAMwA0ADYALAAgADcAMgAwADAALAAgADEAOAAwADAAMAAsACAAMAAsACAAMwA2ADAAMAAsACAAMAAsACAALQAzADYAMAAwACwAIAAwACwAIABcACIAUgB1AHMAcwBpAGEAQQBzAGkAYQBcACIALAAgAFwAIgArADAANQBcACIALAAgAFwAIgArADAANgBcACIALAAgAFwAIgBVAFQAQwArADAANQA6ADAAMABcACIALAAgAFwAIgBVAFQAQwArADAANgA6ADAAMABcACIAOwBcAG4AXAAiAEEAcwBpAGEALwBBAHMAaABnAGEAYgBhAHQAXAAiACwAIAA0ADgAMwA0ADYALAAgADMANgAwADAALAAgADQAOAA2ADQAMAAsACAANwAyADAAMAAsACAAMQA0ADQAMAAwACwAIAAwACwAIAAtADMANgAwADAALAAgADAALAAgADMANgAwADAALAAgADAALAAgAFwAIgBSAHUAcwBzAGkAYQBBAHMAaQBhAFwAIgAsACAAXAAiACsAMAA0AFwAIgAsACAAXAAiACsAMAA1AFwAIgAsACAAXAAiAFUAVABDACsAMAA0ADoAMAAwAFwAIgAsACAAXAAiAFUAVABDACsAMAA1ADoAMAAwAFwAIgA7AFwAbgBcACIAQQBzAGkAYQAvAEEAcwBoAGcAYQBiAGEAdABcACIALAAgADQAOAA2ADQAMAAsACAAMQAwADgAMAAwACwAIABcACIAXAAiACwAIABcACIAXAAiACwAIAAxADgAMAAwADAALAAgADAALAAgADMANgAwADAALAAgADAALAAgAFwAIgBcACIALAAgAFwAIgBcACIALAAgAFwAIgBcACIALAAgAFwAIgArADAANQBcACIALAAgAFwAIgBcACIALAAgAFwAIgBVAFQAQwArADAANQA6ADAAMABcACIALAAgAFwAIgBcACIAOwBcAG4AXAAiAEEAcwBpAGEALwBBAHQAeQByAGEAdQBcACIALAAgAFwAIgBcACIALAAgAFwAIgBcACIALAAgADIAMwA5ADAANwAsACAAMAAsACAAMQAyADQANgA0ACwAIAAwACwAIABcACIAXAAiACwAIABcACIAXAAiACwAIAAtADEANgA2ADQALAAgADAALAAgAFwAIgBcACIALAAgAFwAIgBMAE0AVABcACIALAAgAFwAIgBcACIALAAgAFwAIgBMAG8AYwBhAGwAIABNAGUAYQBuACAAVABpAG0AZQBcACIALAAgAFwAIgBcACIAOwBcAG4AXAAiAEEAcwBpAGEALwBBAHQAeQByAGEAdQBcACIALAAgADIAMwA5ADAANgAsACAAOAA0ADcAMwA2ACwAIAAyADYAMQA0ADgALAAgADAALAAgADEAMAA4ADAAMAAsACAAMAAsACAALQAxADYANgA0ACwAIAAwACwAIAA3ADIAMAAwACwAIAAwACwAIABcACIAXAAiACwAIABcACIAKwAwADMAXAAiACwAIABcACIAXAAiACwAIABcACIAVQBUAEMAKwAwADMAOgAwADAAXAAiACwAIABcACIAXAAiADsAXABuAFwAIgBBAHMAaQBhAC8AQQB0AHkAcgBhAHUAXAAiACwAIAAyADYAMQA0ADgALAAgADcAMgAwADAALAAgADQANAA4ADcAOAAsACAAMAAsACAAMQA4ADAAMAAwACwAIAAwACwAIAA3ADIAMAAwACwAIAAwACwAIAAzADYAMAAwACwAIAAwACwAIABcACIAXAAiACwAIABcACIAKwAwADUAXAAiACwAIABcACIAXAAiACwAIABcACIAVQBUAEMAKwAwADUAOgAwADAAXAAiACwAIABcACIAXAAiADsAXABuAFwAIgBBAHMAaQBhAC8AQQB0AHkAcgBhAHUAXAAiACwAIAA0ADQAOAA3ADgALAAgADMANgAwADAALAAgADQANQAwADYAMAAsACAAMAAsACAAMgAxADYAMAAwACwAIAAwACwAIAAzADYAMAAwACwAIAAwACwAIAAtADMANgAwADAALAAgADAALAAgAFwAIgBcACIALAAgAFwAIgArADAANgBcACIALAAgAFwAIgBcACIALAAgAFwAIgBVAFQAQwArADAANgA6ADAAMABcACIALAAgAFwAIgBcACIAOwBcAG4AXAAiAEEAcwBpAGEALwBBAHQAeQByAGEAdQBcACIALAAgADQANQAwADUAOQAsACAAOAAyADgAMAAwACwAIAA0ADgAMwA0ADYALAAgADcAMgAwADAALAAgADEAOAAwADAAMAAsACAAMAAsACAALQAzADYAMAAwACwAIAAwACwAIAAtADMANgAwADAALAAgADAALAAgAFwAIgBSAHUAcwBzAGkAYQBBAHMAaQBhAFwAIgAsACAAXAAiACsAMAA1AFwAIgAsACAAXAAiACsAMAA2AFwAIgAsACAAXAAiAFUAVABDACsAMAA1ADoAMAAwAFwAIgAsACAAXAAiAFUAVABDACsAMAA2ADoAMAAwAFwAIgA7AFwAbgBcACIAQQBzAGkAYQAvAEEAdAB5AHIAYQB1AFwAIgAsACAANAA4ADMANAA2ACwAIAAzADYAMAAwACwAIAA0ADgANgA0ADAALAAgADcAMgAwADAALAAgADEANAA0ADAAMAAsACAAMAAsACAALQAzADYAMAAwACwAIAAwACwAIAAzADYAMAAwACwAIAAwACwAIABcACIAUgB1AHMAcwBpAGEAQQBzAGkAYQBcACIALAAgAFwAIgArADAANABcACIALAAgAFwAIgArADAANQBcACIALAAgAFwAIgBVAFQAQwArADAANAA6ADAAMABcACIALAAgAFwAIgBVAFQAQwArADAANQA6ADAAMABcACIAOwBcAG4AXAAiAEEAcwBpAGEALwBBAHQAeQByAGEAdQBcACIALAAgADQAOAA2ADQAMAAsACAAMQAwADgAMAAwACwAIAA1ADEAMgA2ADUALAAgADcAMgAwADAALAAgADEAOAAwADAAMAAsACAAMAAsACAAMwA2ADAAMAAsACAAMAAsACAALQAzADYAMAAwACwAIAAwACwAIABcACIAUgB1AHMAcwBpAGEAQQBzAGkAYQBcACIALAAgAFwAIgArADAANQBcACIALAAgAFwAIgArADAANgBcACIALAAgAFwAIgBVAFQAQwArADAANQA6ADAAMABcACIALAAgAFwAIgBVAFQAQwArADAANgA6ADAAMABcACIAOwBcAG4AXAAiAEEAcwBpAGEALwBBAHQAeQByAGEAdQBcACIALAAgADUAMQAyADYANQAsACAAMwA2ADAAMAAsACAANQAzADMAMAA5ACwAIAA3ADIAMAAwACwAIAAxADQANAAwADAALAAgADAALAAgAC0AMwA2ADAAMAAsACAAMAAsACAAMwA2ADAAMAAsACAAMAAsACAAXAAiAFIAdQBzAHMAaQBhAEEAcwBpAGEAXAAiACwAIABcACIAKwAwADQAXAAiACwAIABcACIAKwAwADUAXAAiACwAIABcACIAVQBUAEMAKwAwADQAOgAwADAAXAAiACwAIABcACIAVQBUAEMAKwAwADUAOgAwADAAXAAiADsAXABuAFwAIgBBAHMAaQBhAC8AQQB0AHkAcgBhAHUAXAAiACwAIAA1ADMAMwAwADkALAAgADEAMAA4ADAAMAAsACAAXAAiAFwAIgAsACAAXAAiAFwAIgAsACAAMQA4ADAAMAAwACwAIAAwACwAIAAzADYAMAAwACwAIAAwACwAIABcACIAXAAiACwAIABcACIAXAAiACwAIABcACIAXAAiACwAIABcACIAKwAwADUAXAAiACwAIABcACIAXAAiACwAIABcACIAVQBUAEMAKwAwADUAOgAwADAAXAAiACwAIABcACIAXAAiADsAXABuAFwAIgBBAHMAaQBhAC8AQgBhAGcAaABkAGEAZABcACIALAAgAFwAIgBcACIALAAgAFwAIgBcACIALAAgADEAMQAzADYAOAAsACAAMAAsACAAMQAwADYANgAwACwAIAAwACwAIABcACIAXAAiACwAIABcACIAXAAiACwAIAAtADQALAAgADAALAAgAFwAIgBcACIALAAgAFwAIgBMAE0AVABcACIALAAgAFwAIgBcACIALAAgAFwAIgBMAG8AYwBhAGwAIABNAGUAYQBuACAAVABpAG0AZQBcACIALAAgAFwAIgBcACIAOwBcAG4AXAAiAEEAcwBpAGEALwBCAGEAZwBoAGQAYQBkAFwAIgAsACAAMQAxADMANgA3ACwAIAA4ADYAMwA5ADYALAAgADIAMQA1ADkANAAsACAAMAAsACAAMQAwADYANQA2ACwAIAAwACwAIAAtADQALAAgADAALAAgADEANAA0ACwAIAAwACwAIABcACIAXAAiACwAIABcACIAQgBNAFQAXAAiACwAIABcACIAXAAiACwAIABcACIAQgBhAGcAaABkAGEAZAAgAE0AZQBhAG4AIABUAGkAbQBlAFwAIgAsACAAXAAiAFwAIgA7AFwAbgBcACIAQQBzAGkAYQAvAEIAYQBnAGgAZABhAGQAXAAiACwAIAAyADEANQA5ADQALAAgADEANAA0ACwAIAA0ADUAMAA5ADAALAAgADAALAAgADEAMAA4ADAAMAAsACAAMAAsACAAMQA0ADQALAAgADAALAAgADAALAAgADAALAAgAFwAIgBcACIALAAgAFwAIgArADAAMwBcACIALAAgAFwAIgBcACIALAAgAFwAIgBVAFQAQwArADAAMwA6ADAAMABcACIALAAgAFwAIgBcACIAOwBcAG4AXAAiAEEAcwBpAGEALwBCAGEAZwBoAGQAYQBkAFwAIgAsACAANAA1ADAAOQAwACwAIAAwACwAIABcACIAXAAiACwAIABcACIAXAAiACwAIAAxADAAOAAwADAALAAgADAALAAgADAALAAgADAALAAgAFwAIgBcACIALAAgAFwAIgBcACIALAAgAFwAIgBJAHIAYQBxAFwAIgAsACAAXAAiACsAMAAzAFwAIgAsACAAXAAiACsAMAA0AFwAIgAsACAAXAAiAFUAVABDACsAMAAzADoAMAAwAFwAIgAsACAAXAAiAFUAVABDACsAMAA0ADoAMAAwAFwAIgA7AFwAbgBcACIAQQBzAGkAYQAvAEIAYQBrAHUAXAAiACwAIABcACIAXAAiACwAIABcACIAXAAiACwAIAAyADMAOQAwADcALAAgADAALAAgADEAMQA5ADYANAAsACAAMAAsACAAXAAiAFwAIgAsACAAXAAiAFwAIgAsACAALQAxADEANgA0ACwAIAAwACwAIABcACIAXAAiACwAIABcACIATABNAFQAXAAiACwAIABcACIAXAAiACwAIABcACIATABvAGMAYQBsACAATQBlAGEAbgAgAFQAaQBtAGUAXAAiACwAIABcACIAXAAiADsAXABuAFwAIgBBAHMAaQBhAC8AQgBhAGsAdQBcACIALAAgADIAMwA5ADAANgAsACAAOAA1ADIAMwA2ACwAIAAzADUAOAA5ADgALAAgADAALAAgADEAMAA4ADAAMAAsACAAMAAsACAALQAxADEANgA0ACwAIAAwACwAIAAzADYAMAAwACwAIAAwACwAIABcACIAXAAiACwAIABcACIAKwAwADMAXAAiACwAIABcACIAXAAiACwAIABcACIAVQBUAEMAKwAwADMAOgAwADAAXAAiACwAIABcACIAXAAiADsAXABuAFwAIgBBAHMAaQBhAC8AQgBhAGsAdQBcACIALAAgADMANQA4ADkAOAAsACAAMwA2ADAAMAAsACAANAA4ADMANAA2ACwAIAA3ADIAMAAwACwAIAAxADQANAAwADAALAAgADAALAAgADMANgAwADAALAAgADAALAAgAC0AMwA2ADAAMAAsACAAMAAsACAAXAAiAFIAdQBzAHMAaQBhAEEAcwBpAGEAXAAiACwAIABcACIAKwAwADQAXAAiACwAIABcACIAKwAwADUAXAAiACwAIABcACIAVQBUAEMAKwAwADQAOgAwADAAXAAiACwAIABcACIAVQBUAEMAKwAwADUAOgAwADAAXAAiADsAXABuAFwAIgBBAHMAaQBhAC8AQgBhAGsAdQBcACIALAAgADQAOAAzADQANgAsACAAMwA2ADAAMAAsACAANAA4ADgAOQAyACwAIAA3ADIAMAAwACwAIAAxADAAOAAwADAALAAgADAALAAgAC0AMwA2ADAAMAAsACAAMAAsACAAMwA2ADAAMAAsACAAMAAsACAAXAAiAFIAdQBzAHMAaQBhAEEAcwBpAGEAXAAiACwAIABcACIAKwAwADMAXAAiACwAIABcACIAKwAwADQAXAAiACwAIABcACIAVQBUAEMAKwAwADMAOgAwADAAXAAiACwAIABcACIAVQBUAEMAKwAwADQAOgAwADAAXAAiADsAXABuAFwAIgBBAHMAaQBhAC8AQgBhAGsAdQBcACIALAAgADQAOAA4ADkAMgAsACAAMQAwADgAMAAwACwAIAA1ADAAMAA4ADMALAAgADAALAAgADEANAA0ADAAMAAsACAAMAAsACAAMwA2ADAAMAAsACAAMAAsACAAMAAsACAAMAAsACAAXAAiAFwAIgAsACAAXAAiACsAMAA0AFwAIgAsACAAXAAiAFwAIgAsACAAXAAiAFUAVABDACsAMAA0ADoAMAAwAFwAIgAsACAAXAAiAFwAIgA7AFwAbgBcACIAQQBzAGkAYQAvAEIAYQBrAHUAXAAiACwAIAA1ADAAMAA4ADMALAAgADAALAAgADUAMAA0ADQAOQAsACAAMAAsACAAMQA0ADQAMAAwACwAIAAwACwAIAAwACwAIAAwACwAIAAwACwAIAAwACwAIABcACIARQBVAEEAcwBpAGEAXAAiACwAIABcACIAKwAwADQAXAAiACwAIABcACIAKwAwADUAXAAiACwAIABcACIAVQBUAEMAKwAwADQAOgAwADAAXAAiACwAIABcACIAVQBUAEMAKwAwADUAOgAwADAAXAAiADsAXABuAFwAIgBBAHMAaQBhAC8AQgBhAGsAdQBcACIALAAgADUAMAA0ADQAOQAsACAAMAAsACAAXAAiAFwAIgAsACAAXAAiAFwAIgAsACAAMQA0ADQAMAAwACwAIAAwACwAIAAwACwAIAAwACwAIABcACIAXAAiACwAIABcACIAXAAiACwAIABcACIAQQB6AGUAcgBcACIALAAgAFwAIgArADAANABcACIALAAgAFwAIgArADAANQBcACIALAAgAFwAIgBVAFQAQwArADAANAA6ADAAMABcACIALAAgAFwAIgBVAFQAQwArADAANQA6ADAAMABcACIAOwBcAG4AXAAiAEEAcwBpAGEALwBCAGEAbgBnAGsAbwBrAFwAIgAsACAAXAAiAFwAIgAsACAAXAAiAFwAIgAsACAANwA3ADEANQAsACAAMAAsACAAMgA0ADEAMgA0ACwAIAAwACwAIABcACIAXAAiACwAIABcACIAXAAiACwAIAAwACwAIAAwACwAIABcACIAXAAiACwAIABcACIATABNAFQAXAAiACwAIABcACIAXAAiACwAIABcACIATABvAGMAYQBsACAATQBlAGEAbgAgAFQAaQBtAGUAXAAiACwAIABcACIAXAAiADsAXABuAFwAIgBBAHMAaQBhAC8AQgBhAG4AZwBrAG8AawBcACIALAAgADcANwAxADUALAAgADAALAAgADIAMgA0ADEANQAsACAAMAAsACAAMgA0ADEAMgA0ACwAIAAwACwAIAAwACwAIAAwACwAIAAxADAANwA2ACwAIAAwACwAIABcACIAXAAiACwAIABcACIAQgBNAFQAXAAiACwAIABcACIAXAAiACwAIABcACIAQgBhAG4AZwBrAG8AawAgAE0AZQBhAG4AIABUAGkAbQBlAFwAIgAsACAAXAAiAFwAIgA7AFwAbgBcACIAQQBzAGkAYQAvAEIAYQBuAGcAawBvAGsAXAAiACwAIAAyADIANAAxADUALAAgADEAMAA3ADYALAAgAFwAIgBcACIALAAgAFwAIgBcACIALAAgADIANQAyADAAMAAsACAAMAAsACAAMQAwADcANgAsACAAMAAsACAAXAAiAFwAIgAsACAAXAAiAFwAIgAsACAAXAAiAFwAIgAsACAAXAAiACsAMAA3AFwAIgAsACAAXAAiAFwAIgAsACAAXAAiAFUAVABDACsAMAA3ADoAMAAwAFwAIgAsACAAXAAiAFwAIgA7AFwAbgBcACIAQQBzAGkAYQAvAEIAYQByAG4AYQB1AGwAXAAiACwAIABcACIAXAAiACwAIABcACIAXAAiACwAIAAyADIAMwAwADIALAAgADAALAAgADIAMAAxADAAMAAsACAAMAAsACAAXAAiAFwAIgAsACAAXAAiAFwAIgAsACAAMQA1ADAAMAAsACAAMAAsACAAXAAiAFwAIgAsACAAXAAiAEwATQBUAFwAIgAsACAAXAAiAFwAIgAsACAAXAAiAEwAbwBjAGEAbAAgAE0AZQBhAG4AIABUAGkAbQBlAFwAIgAsACAAXAAiAFwAIgA7AFwAbgBcACIAQQBzAGkAYQAvAEIAYQByAG4AYQB1AGwAXAAiACwAIAAyADIAMwAwADIALAAgADEANQAwADAALAAgADIANgAxADQAOAAsACAAMAAsACAAMgAxADYAMAAwACwAIAAwACwAIAAxADUAMAAwACwAIAAwACwAIAAzADYAMAAwACwAIAAwACwAIABcACIAXAAiACwAIABcACIAKwAwADYAXAAiACwAIABcACIAXAAiACwAIABcACIAVQBUAEMAKwAwADYAOgAwADAAXAAiACwAIABcACIAXAAiADsAXABuAFwAIgBBAHMAaQBhAC8AQgBhAHIAbgBhAHUAbABcACIALAAgADIANgAxADQAOAAsACAAMwA2ADAAMAAsACAANAA4ADMANAA2ACwAIAA3ADIAMAAwACwAIAAyADUAMgAwADAALAAgADAALAAgADMANgAwADAALAAgADAALAAgAC0AMwA2ADAAMAAsACAAMAAsACAAXAAiAFIAdQBzAHMAaQBhAFwAIgAsACAAXAAiACsAMAA3AFwAIgAsACAAXAAiACsAMAA4AFwAIgAsACAAXAAiAFUAVABDACsAMAA3ADoAMAAwAFwAIgAsACAAXAAiAFUAVABDACsAMAA4ADoAMAAwAFwAIgA7AFwAbgBcACIAQQBzAGkAYQAvAEIAYQByAG4AYQB1AGwAXAAiACwAIAA0ADgAMwA0ADYALAAgADMANgAwADAALAAgADQAOAA2ADQAMAAsACAANwAyADAAMAAsACAAMgAxADYAMAAwACwAIAAwACwAIAAtADMANgAwADAALAAgADAALAAgADMANgAwADAALAAgADAALAAgAFwAIgBSAHUAcwBzAGkAYQBcACIALAAgAFwAIgArADAANgBcACIALAAgAFwAIgArADAANwBcACIALAAgAFwAIgBVAFQAQwArADAANgA6ADAAMABcACIALAAgAFwAIgBVAFQAQwArADAANwA6ADAAMABcACIAOwBcAG4AXAAiAEEAcwBpAGEALwBCAGEAcgBuAGEAdQBsAFwAIgAsACAANAA4ADYANAAwACwAIAAxADAAOAAwADAALAAgADQAOQA4ADYANQAsACAAMAAsACAAMgA1ADIAMAAwACwAIAAwACwAIAAzADYAMAAwACwAIAAwACwAIAAtADMANgAwADAALAAgADAALAAgAFwAIgBSAHUAcwBzAGkAYQBcACIALAAgAFwAIgArADAANwBcACIALAAgAFwAIgArADAAOABcACIALAAgAFwAIgBVAFQAQwArADAANwA6ADAAMABcACIALAAgAFwAIgBVAFQAQwArADAAOAA6ADAAMABcACIAOwBcAG4AXAAiAEEAcwBpAGEALwBCAGEAcgBuAGEAdQBsAFwAIgAsACAANAA5ADgANgA0ACwAIAA4ADIAOAAwADAALAAgADUANQA2ADQANwAsACAANwAyADAAMAAsACAAMgAxADYAMAAwACwAIAAwACwAIAAtADMANgAwADAALAAgADAALAAgADMANgAwADAALAAgADAALAAgAFwAIgBSAHUAcwBzAGkAYQBcACIALAAgAFwAIgArADAANgBcACIALAAgAFwAIgArADAANwBcACIALAAgAFwAIgBVAFQAQwArADAANgA6ADAAMABcACIALAAgAFwAIgBVAFQAQwArADAANwA6ADAAMABcACIAOwBcAG4AXAAiAEEAcwBpAGEALwBCAGEAcgBuAGEAdQBsAFwAIgAsACAANQA1ADYANAA3ACwAIAAxADAAOAAwADAALAAgADUANgA5ADUANgAsACAANwAyADAAMAAsACAAMgA1ADIAMAAwACwAIAAwACwAIAAzADYAMAAwACwAIAAwACwAIAAtADMANgAwADAALAAgADAALAAgAFwAIgBcACIALAAgAFwAIgArADAANwBcACIALAAgAFwAIgBcACIALAAgAFwAIgBVAFQAQwArADAANwA6ADAAMABcACIALAAgAFwAIgBcACIAOwBcAG4AXAAiAEEAcwBpAGEALwBCAGEAcgBuAGEAdQBsAFwAIgAsACAANQA2ADkANQA2ACwAIAAzADYAMAAwACwAIAA1ADcANAA3ADQALAAgADcAMgAwADAALAAgADIAMQA2ADAAMAAsACAAMAAsACAALQAzADYAMAAwACwAIAAwACwAIAAzADYAMAAwACwAIAAwACwAIABcACIAXAAiACwAIABcACIAKwAwADYAXAAiACwAIABcACIAXAAiACwAIABcACIAVQBUAEMAKwAwADYAOgAwADAAXAAiACwAIABcACIAXAAiADsAXABuAFwAIgBBAHMAaQBhAC8AQgBhAHIAbgBhAHUAbABcACIALAAgADUANwA0ADcANAAsACAAMQAwADgAMAAwACwAIABcACIAXAAiACwAIABcACIAXAAiACwAIAAyADUAMgAwADAALAAgADAALAAgADMANgAwADAALAAgADAALAAgAFwAIgBcACIALAAgAFwAIgBcACIALAAgAFwAIgBcACIALAAgAFwAIgArADAANwBcACIALAAgAFwAIgBcACIALAAgAFwAIgBVAFQAQwArADAANwA6ADAAMABcACIALAAgAFwAIgBcACIAXABuAH0AOwBcAG4AXABuAF8AVABJAE0ARQBaAE8ATgBFAF8AQQBTAEkAQQBfADAAMgAgAD0AIAB7AFwAbgBcACIAQQBzAGkAYQAvAEIAZQBpAHIAdQB0AFwAIgAsACAAXAAiAFwAIgAsACAAXAAiAFwAIgAsACAANwA3ADEANQAsACAAMAAsACAAOAA1ADIAMAAsACAAMAAsACAAXAAiAFwAIgAsACAAXAAiAFwAIgAsACAALQAxADMAMgAwACwAIAAwACwAIABcACIAXAAiACwAIABcACIATABNAFQAXAAiACwAIABcACIAXAAiACwAIABcACIATABvAGMAYQBsACAATQBlAGEAbgAgAFQAaQBtAGUAXAAiACwAIABcACIAXAAiADsAXABuAFwAIgBBAHMAaQBhAC8AQgBlAGkAcgB1AHQAXAAiACwAIAA3ADcAMQA0ACwAIAA4ADUAMAA4ADAALAAgAFwAIgBcACIALAAgAFwAIgBcACIALAAgADcAMgAwADAALAAgADAALAAgAC0AMQAzADIAMAAsACAAMAAsACAAXAAiAFwAIgAsACAAXAAiAFwAIgAsACAAXAAiAEwAZQBiAGEAbgBvAG4AXAAiACwAIABcACIARQBFACUAVABcACIALAAgAFwAIgBcACIALAAgAFwAIgBFAGEAcwB0AGUAcgBuACAARQB1AHIAbwBwAGUAYQBuACUAIABUAGkAbQBlAFwAIgAsACAAXAAiAFwAIgA7AFwAbgBcACIAQQBzAGkAYQAvAEIAaQBzAGgAawBlAGsAXAAiACwAIABcACIAXAAiACwAIABcACIAXAAiACwAIAAyADMAOQAwADcALAAgADAALAAgADEANwA5ADAANAAsACAAMAAsACAAXAAiAFwAIgAsACAAXAAiAFwAIgAsACAAOQA2ACwAIAAwACwAIABcACIAXAAiACwAIABcACIATABNAFQAXAAiACwAIABcACIAXAAiACwAIABcACIATABvAGMAYQBsACAATQBlAGEAbgAgAFQAaQBtAGUAXAAiACwAIABcACIAXAAiADsAXABuAFwAIgBBAHMAaQBhAC8AQgBpAHMAaABrAGUAawBcACIALAAgADIAMwA5ADAANwAsACAAOQA2ACwAIAAyADYAMQA0ADgALAAgADAALAAgADEAOAAwADAAMAAsACAAMAAsACAAOQA2ACwAIAAwACwAIAAzADYAMAAwACwAIAAwACwAIABcACIAXAAiACwAIABcACIAKwAwADUAXAAiACwAIABcACIAXAAiACwAIABcACIAVQBUAEMAKwAwADUAOgAwADAAXAAiACwAIABcACIAXAAiADsAXABuAFwAIgBBAHMAaQBhAC8AQgBpAHMAaABrAGUAawBcACIALAAgADIANgAxADQAOAAsACAAMwA2ADAAMAAsACAANAA4ADMANAA2ACwAIAA3ADIAMAAwACwAIAAyADEANgAwADAALAAgADAALAAgADMANgAwADAALAAgADAALAAgAC0AMwA2ADAAMAAsACAAMAAsACAAXAAiAFIAdQBzAHMAaQBhAEEAcwBpAGEAXAAiACwAIABcACIAKwAwADYAXAAiACwAIABcACIAKwAwADcAXAAiACwAIABcACIAVQBUAEMAKwAwADYAOgAwADAAXAAiACwAIABcACIAVQBUAEMAKwAwADcAOgAwADAAXAAiADsAXABuAFwAIgBBAHMAaQBhAC8AQgBpAHMAaABrAGUAawBcACIALAAgADQAOAAzADQANgAsACAAMwA2ADAAMAAsACAANAA4ADQAOQA5ACwAIAA3ADIAMAAwACwAIAAxADgAMAAwADAALAAgADAALAAgAC0AMwA2ADAAMAAsACAAMAAsACAAMAAsACAAMAAsACAAXAAiAFIAdQBzAHMAaQBhAEEAcwBpAGEAXAAiACwAIABcACIAKwAwADUAXAAiACwAIABcACIAKwAwADYAXAAiACwAIABcACIAVQBUAEMAKwAwADUAOgAwADAAXAAiACwAIABcACIAVQBUAEMAKwAwADYAOgAwADAAXAAiADsAXABuAFwAIgBBAHMAaQBhAC8AQgBpAHMAaABrAGUAawBcACIALAAgADQAOAA0ADkAOQAsACAANwAyADAAMAAsACAANQAzADUAOQA0ACwAIAAwACwAIAAxADgAMAAwADAALAAgADAALAAgADAALAAgADAALAAgADMANgAwADAALAAgADAALAAgAFwAIgBLAHkAcgBnAHkAegBcACIALAAgAFwAIgArADAANQBcACIALAAgAFwAIgArADAANgBcACIALAAgAFwAIgBVAFQAQwArADAANQA6ADAAMABcACIALAAgAFwAIgBVAFQAQwArADAANgA6ADAAMABcACIAOwBcAG4AXAAiAEEAcwBpAGEALwBCAGkAcwBoAGsAZQBrAFwAIgAsACAANQAzADUAOQA0ACwAIAAzADYAMAAwACwAIABcACIAXAAiACwAIABcACIAXAAiACwAIAAyADEANgAwADAALAAgADAALAAgADMANgAwADAALAAgADAALAAgAFwAIgBcACIALAAgAFwAIgBcACIALAAgAFwAIgBcACIALAAgAFwAIgArADAANgBcACIALAAgAFwAIgBcACIALAAgAFwAIgBVAFQAQwArADAANgA6ADAAMABcACIALAAgAFwAIgBcACIAOwBcAG4AXAAiAEEAcwBpAGEALwBDAGgAaQB0AGEAXAAiACwAIABcACIAXAAiACwAIABcACIAXAAiACwAIAAyADIAMwAwADcALAAgADAALAAgADIANwAyADMAMgAsACAAMAAsACAAXAAiAFwAIgAsACAAXAAiAFwAIgAsACAAMQA1ADYAOAAsACAAMAAsACAAXAAiAFwAIgAsACAAXAAiAEwATQBUAFwAIgAsACAAXAAiAFwAIgAsACAAXAAiAEwAbwBjAGEAbAAgAE0AZQBhAG4AIABUAGkAbQBlAFwAIgAsACAAXAAiAFwAIgA7AFwAbgBcACIAQQBzAGkAYQAvAEMAaABpAHQAYQBcACIALAAgADIAMgAzADAANwAsACAAMQA1ADYAOAAsACAAMgA2ADEANAA4ACwAIAAwACwAIAAyADgAOAAwADAALAAgADAALAAgADEANQA2ADgALAAgADAALAAgADMANgAwADAALAAgADAALAAgAFwAIgBcACIALAAgAFwAIgArADAAOABcACIALAAgAFwAIgBcACIALAAgAFwAIgBVAFQAQwArADAAOAA6ADAAMABcACIALAAgAFwAIgBcACIAOwBcAG4AXAAiAEEAcwBpAGEALwBDAGgAaQB0AGEAXAAiACwAIAAyADYAMQA0ADgALAAgADMANgAwADAALAAgADQAOAAzADQANgAsACAANwAyADAAMAAsACAAMwAyADQAMAAwACwAIAAwACwAIAAzADYAMAAwACwAIAAwACwAIAAtADMANgAwADAALAAgADAALAAgAFwAIgBSAHUAcwBzAGkAYQBcACIALAAgAFwAIgArADAAOQBcACIALAAgAFwAIgArADEAMABcACIALAAgAFwAIgBVAFQAQwArADAAOQA6ADAAMABcACIALAAgAFwAIgBVAFQAQwArADEAMAA6ADAAMABcACIAOwBcAG4AXAAiAEEAcwBpAGEALwBDAGgAaQB0AGEAXAAiACwAIAA0ADgAMwA0ADYALAAgADMANgAwADAALAAgADQAOAA2ADQAMAAsACAANwAyADAAMAAsACAAMgA4ADgAMAAwACwAIAAwACwAIAAtADMANgAwADAALAAgADAALAAgADMANgAwADAALAAgADAALAAgAFwAIgBSAHUAcwBzAGkAYQBcACIALAAgAFwAIgArADAAOABcACIALAAgAFwAIgArADAAOQBcACIALAAgAFwAIgBVAFQAQwArADAAOAA6ADAAMABcACIALAAgAFwAIgBVAFQAQwArADAAOQA6ADAAMABcACIAOwBcAG4AXAAiAEEAcwBpAGEALwBDAGgAaQB0AGEAXAAiACwAIAA0ADgANgA0ADAALAAgADEAMAA4ADAAMAAsACAANQA1ADYANAA3ACwAIAA3ADIAMAAwACwAIAAzADIANAAwADAALAAgADAALAAgADMANgAwADAALAAgADAALAAgADMANgAwADAALAAgADAALAAgAFwAIgBSAHUAcwBzAGkAYQBcACIALAAgAFwAIgArADAAOQBcACIALAAgAFwAIgArADEAMABcACIALAAgAFwAIgBVAFQAQwArADAAOQA6ADAAMABcACIALAAgAFwAIgBVAFQAQwArADEAMAA6ADAAMABcACIAOwBcAG4AXAAiAEEAcwBpAGEALwBDAGgAaQB0AGEAXAAiACwAIAA1ADUANgA0ADcALAAgADEAMAA4ADAAMAAsACAANQA2ADkANQA2ACwAIAA3ADIAMAAwACwAIAAzADYAMAAwADAALAAgADAALAAgADMANgAwADAALAAgADAALAAgAC0ANwAyADAAMAAsACAAMAAsACAAXAAiAFwAIgAsACAAXAAiACsAMQAwAFwAIgAsACAAXAAiAFwAIgAsACAAXAAiAFUAVABDACsAMQAwADoAMAAwAFwAIgAsACAAXAAiAFwAIgA7AFwAbgBcACIAQQBzAGkAYQAvAEMAaABpAHQAYQBcACIALAAgADUANgA5ADUANgAsACAAMAAsACAANQA3ADQANwA0ACwAIAA3ADIAMAAwACwAIAAyADgAOAAwADAALAAgADAALAAgAC0ANwAyADAAMAAsACAAMAAsACAAMwA2ADAAMAAsACAAMAAsACAAXAAiAFwAIgAsACAAXAAiACsAMAA4AFwAIgAsACAAXAAiAFwAIgAsACAAXAAiAFUAVABDACsAMAA4ADoAMAAwAFwAIgAsACAAXAAiAFwAIgA7AFwAbgBcACIAQQBzAGkAYQAvAEMAaABpAHQAYQBcACIALAAgADUANwA0ADcANAAsACAAMQAwADgAMAAwACwAIABcACIAXAAiACwAIABcACIAXAAiACwAIAAzADIANAAwADAALAAgADAALAAgADMANgAwADAALAAgADAALAAgAFwAIgBcACIALAAgAFwAIgBcACIALAAgAFwAIgBcACIALAAgAFwAIgArADAAOQBcACIALAAgAFwAIgBcACIALAAgAFwAIgBVAFQAQwArADAAOQA6ADAAMABcACIALAAgAFwAIgBcACIAOwBcAG4AXAAiAEEAcwBpAGEALwBDAGgAbwBpAGIAYQBsAHMAYQBuAFwAIgAsACAAXAAiAFwAIgAsACAAXAAiAFwAIgAsACAAMQA3ADAANQA4ACwAIAAwACwAIAAyADcANAA4ADAALAAgADAALAAgAFwAIgBcACIALAAgAFwAIgBcACIALAAgAC0AMgAyADgAMAAsACAAMAAsACAAXAAiAFwAIgAsACAAXAAiAEwATQBUAFwAIgAsACAAXAAiAFwAIgAsACAAXAAiAEwAbwBjAGEAbAAgAE0AZQBhAG4AIABUAGkAbQBlAFwAIgAsACAAXAAiAFwAIgA7AFwAbgBcACIAQQBzAGkAYQAvAEMAaABvAGkAYgBhAGwAcwBhAG4AXAAiACwAIAAxADcAMAA1ADcALAAgADgANAAxADIAMAAsACAANAAzADUAMAA5ACwAIAAwACwAIAAyADUAMgAwADAALAAgADAALAAgAC0AMgAyADgAMAAsACAAMAAsACAAMwA2ADAAMAAsACAAMAAsACAAXAAiAFwAIgAsACAAXAAiACsAMAA3AFwAIgAsACAAXAAiAFwAIgAsACAAXAAiAFUAVABDACsAMAA3ADoAMAAwAFwAIgAsACAAXAAiAFwAIgA7AFwAbgBcACIAQQBzAGkAYQAvAEMAaABvAGkAYgBhAGwAcwBhAG4AXAAiACwAIAA0ADMANQAwADkALAAgADMANgAwADAALAAgADQANQA0ADIANQAsACAAMAAsACAAMgA4ADgAMAAwACwAIAAwACwAIAAzADYAMAAwACwAIAAwACwAIAAzADYAMAAwACwAIAAwACwAIABcACIAXAAiACwAIABcACIAKwAwADgAXAAiACwAIABcACIAXAAiACwAIABcACIAVQBUAEMAKwAwADgAOgAwADAAXAAiACwAIABcACIAXAAiADsAXABuAFwAIgBBAHMAaQBhAC8AQwBoAG8AaQBiAGEAbABzAGEAbgBcACIALAAgADQANQA0ADIANQAsACAAMwA2ADAAMAAsACAANQA0ADUANQA2ACwAIAAwACwAIAAzADIANAAwADAALAAgADAALAAgADMANgAwADAALAAgADAALAAgAC0AMwA2ADAAMAAsACAAMAAsACAAXAAiAE0AbwBuAGcAbwBsAFwAIgAsACAAXAAiACsAMAA5AFwAIgAsACAAXAAiACsAMQAwAFwAIgAsACAAXAAiAFUAVABDACsAMAA5ADoAMAAwAFwAIgAsACAAXAAiAFUAVABDACsAMQAwADoAMAAwAFwAIgA7AFwAbgBcACIAQQBzAGkAYQAvAEMAaABvAGkAYgBhAGwAcwBhAG4AXAAiACwAIAA1ADQANQA1ADUALAAgADgAMgA4ADAAMAAsACAAXAAiAFwAIgAsACAAXAAiAFwAIgAsACAAMgA4ADgAMAAwACwAIAAwACwAIAAtADMANgAwADAALAAgADAALAAgAFwAIgBcACIALAAgAFwAIgBcACIALAAgAFwAIgBNAG8AbgBnAG8AbABcACIALAAgAFwAIgArADAAOABcACIALAAgAFwAIgArADAAOQBcACIALAAgAFwAIgBVAFQAQwArADAAOAA6ADAAMABcACIALAAgAFwAIgBVAFQAQwArADAAOQA6ADAAMABcACIAOwBcAG4AXAAiAEEAcwBpAGEALwBDAG8AbABvAG0AYgBvAFwAIgAsACAAXAAiAFwAIgAsACAAXAAiAFwAIgAsACAANwA3ADEANQAsACAAMAAsACAAMQA5ADEANgA0ACwAIAAwACwAIABcACIAXAAiACwAIABcACIAXAAiACwAIAA4ACwAIAAwACwAIABcACIAXAAiACwAIABcACIATABNAFQAXAAiACwAIABcACIAXAAiACwAIABcACIATABvAGMAYQBsACAATQBlAGEAbgAgAFQAaQBtAGUAXAAiACwAIABcACIAXAAiADsAXABuAFwAIgBBAHMAaQBhAC8AQwBvAGwAbwBtAGIAbwBcACIALAAgADcANwAxADUALAAgADgALAAgADEANwAyADEAMQAsACAAMAAsACAAMQA5ADEANwAyACwAIAAwACwAIAA4ACwAIAAwACwAIAA2ADIAOAAsACAAMAAsACAAXAAiAFwAIgAsACAAXAAiAE0ATQBUAFwAIgAsACAAXAAiAFwAIgAsACAAXAAiAE0AbwByAGEAdAB1AHcAYQAgAE0AZQBhAG4AIABUAGkAbQBlAFwAIgAsACAAXAAiAFwAIgA7AFwAbgBcACIAQQBzAGkAYQAvAEMAbwBsAG8AbQBiAG8AXAAiACwAIAAxADcAMgAxADEALAAgADYAMgA4ACwAIAAzADAAMwA2ADQALAAgADAALAAgADEAOQA4ADAAMAAsACAAMAAsACAANgAyADgALAAgADAALAAgADAALAAgADEAOAAwADAALAAgAFwAIgBcACIALAAgAFwAIgArADAANQAzADAAXAAiACwAIABcACIAXAAiACwAIABcACIAVQBUAEMAKwAwADUAOgAzADAAXAAiACwAIABcACIAXAAiADsAXABuAFwAIgBBAHMAaQBhAC8AQwBvAGwAbwBtAGIAbwBcACIALAAgADMAMAAzADYANAAsACAAMQA4ADAAMAAsACAAMwAwADYAMAAzACwAIAAwACwAIAAxADkAOAAwADAALAAgADEAOAAwADAALAAgADAALAAgADEAOAAwADAALAAgADAALAAgADEAOAAwADAALAAgAFwAIgBcACIALAAgAFwAIgBcACIALAAgAFwAIgArADAANgBcACIALAAgAFwAIgBcACIALAAgAFwAIgBVAFQAQwArADAANgA6ADAAMABcACIAOwBcAG4AXAAiAEEAcwBpAGEALwBDAG8AbABvAG0AYgBvAFwAIgAsACAAMwAwADYAMAAzACwAIAAxADgAMAAwACwAIAAzADEANwA0ADQALAAgADcAMgAwADAALAAgADEAOQA4ADAAMAAsACAAMwA2ADAAMAAsACAAMAAsACAAMQA4ADAAMAAsACAAMAAsACAALQAzADYAMAAwACwAIABcACIAXAAiACwAIABcACIAXAAiACwAIABcACIAKwAwADYAMwAwAFwAIgAsACAAXAAiAFwAIgAsACAAXAAiAFUAVABDACsAMAA2ADoAMwAwAFwAIgA7AFwAbgBcACIAQQBzAGkAYQAvAEMAbwBsAG8AbQBiAG8AXAAiACwAIAAzADEANwA0ADQALAAgADMANgAwADAALAAgADUAMAAyADIAOAAsACAAMAAsACAAMQA5ADgAMAAwACwAIAAwACwAIAAwACwAIAAtADMANgAwADAALAAgADMANgAwADAALAAgADAALAAgAFwAIgBcACIALAAgAFwAIgArADAANQAzADAAXAAiACwAIABcACIAXAAiACwAIABcACIAVQBUAEMAKwAwADUAOgAzADAAXAAiACwAIABcACIAXAAiADsAXABuAFwAIgBBAHMAaQBhAC8AQwBvAGwAbwBtAGIAbwBcACIALAAgADUAMAAyADIAOAAsACAAMwA2ADAAMAAsACAANQAwADMAOAAyACwAIAAxADgAMAAwACwAIAAyADMANAAwADAALAAgADAALAAgADMANgAwADAALAAgADAALAAgAC0AMQA4ADAAMAAsACAAMAAsACAAXAAiAFwAIgAsACAAXAAiACsAMAA2ADMAMABcACIALAAgAFwAIgBcACIALAAgAFwAIgBVAFQAQwArADAANgA6ADMAMABcACIALAAgAFwAIgBcACIAOwBcAG4AXAAiAEEAcwBpAGEALwBDAG8AbABvAG0AYgBvAFwAIgAsACAANQAwADMAOAAyACwAIAAwACwAIAA1ADMAOAA0ADAALAAgADEAOAAwADAALAAgADIAMQA2ADAAMAAsACAAMAAsACAALQAxADgAMAAwACwAIAAwACwAIAAtADEAOAAwADAALAAgADAALAAgAFwAIgBcACIALAAgAFwAIgArADAANgBcACIALAAgAFwAIgBcACIALAAgAFwAIgBVAFQAQwArADAANgA6ADAAMABcACIALAAgAFwAIgBcACIAOwBcAG4AXAAiAEEAcwBpAGEALwBDAG8AbABvAG0AYgBvAFwAIgAsACAANQAzADgANAAwACwAIAAwACwAIABcACIAXAAiACwAIABcACIAXAAiACwAIAAxADkAOAAwADAALAAgADAALAAgAC0AMQA4ADAAMAAsACAAMAAsACAAXAAiAFwAIgAsACAAXAAiAFwAIgAsACAAXAAiAFwAIgAsACAAXAAiACsAMAA1ADMAMABcACIALAAgAFwAIgBcACIALAAgAFwAIgBVAFQAQwArADAANQA6ADMAMABcACIALAAgAFwAIgBcACIAOwBcAG4AXAAiAEEAcwBpAGEALwBEAGEAbQBhAHMAYwB1AHMAXAAiACwAIABcACIAXAAiACwAIABcACIAXAAiACwAIAAyADIAMwAyADQALAAgADAALAAgADgANwAxADIALAAgADAALAAgAFwAIgBcACIALAAgAFwAIgBcACIALAAgAC0AMQA1ADEAMgAsACAAMAAsACAAXAAiAFwAIgAsACAAXAAiAEwATQBUAFwAIgAsACAAXAAiAFwAIgAsACAAXAAiAEwAbwBjAGEAbAAgAE0AZQBhAG4AIABUAGkAbQBlAFwAIgAsACAAXAAiAFwAIgA7AFwAbgBcACIAQQBzAGkAYQAvAEQAYQBtAGEAcwBjAHUAcwBcACIALAAgADIAMgAzADIAMwAsACAAOAA0ADgAOAA4ACwAIAA1ADkAOAA4ADAALAAgADAALAAgADcAMgAwADAALAAgADAALAAgAC0AMQA1ADEAMgAsACAAMAAsACAAMwA2ADAAMAAsACAAMAAsACAAXAAiAFMAeQByAGkAYQBcACIALAAgAFwAIgBFAEUAJQBUAFwAIgAsACAAXAAiAFwAIgAsACAAXAAiAEUAYQBzAHQAZQByAG4AIABFAHUAcgBvAHAAZQBhAG4AJQAgAFQAaQBtAGUAXAAiACwAIABcACIAXAAiADsAXABuAFwAIgBBAHMAaQBhAC8ARABhAG0AYQBzAGMAdQBzAFwAIgAsACAANQA5ADgAOAAwACwAIAAzADYAMAAwACwAIABcACIAXAAiACwAIABcACIAXAAiACwAIAAxADAAOAAwADAALAAgADAALAAgADMANgAwADAALAAgADAALAAgAFwAIgBcACIALAAgAFwAIgBcACIALAAgAFwAIgBcACIALAAgAFwAIgArADAAMwBcACIALAAgAFwAIgBcACIALAAgAFwAIgBVAFQAQwArADAAMwA6ADAAMABcACIALAAgAFwAIgBcACIAOwBcAG4AXAAiAEEAcwBpAGEALwBEAGgAYQBrAGEAXAAiACwAIABcACIAXAAiACwAIABcACIAXAAiACwAIAAxADEAMwA2ADgALAAgADAALAAgADIAMQA3ADAAMAAsACAAMAAsACAAXAAiAFwAIgAsACAAXAAiAFwAIgAsACAALQA1ADAAMAAsACAAMAAsACAAXAAiAFwAIgAsACAAXAAiAEwATQBUAFwAIgAsACAAXAAiAFwAIgAsACAAXAAiAEwAbwBjAGEAbAAgAE0AZQBhAG4AIABUAGkAbQBlAFwAIgAsACAAXAAiAFwAIgA7AFwAbgBcACIAQQBzAGkAYQAvAEQAaABhAGsAYQBcACIALAAgADEAMQAzADYANwAsACAAOAA1ADkAMAAwACwAIAAzADAAMgA2ADgALAAgADAALAAgADIAMQAyADAAMAAsACAAMAAsACAALQA1ADAAMAAsACAAMAAsACAAMgAyADAAMAAsACAAMAAsACAAXAAiAFwAIgAsACAAXAAiAEgATQBUAFwAIgAsACAAXAAiAFwAIgAsACAAXAAiAEgAbwB3AHIAYQBoACAATQBlAGEAbgAgAFQAaQBtAGUAXAAiACwAIABcACIAXAAiADsAXABuAFwAIgBBAHMAaQBhAC8ARABoAGEAawBhAFwAIgAsACAAMwAwADIANgA4ACwAIAAyADIAMAAwACwAIAAzADAANAA5ADQALAAgADAALAAgADIAMwA0ADAAMAAsACAAMAAsACAAMgAyADAAMAAsACAAMAAsACAALQAzADYAMAAwACwAIAAwACwAIABcACIAXAAiACwAIABcACIAKwAwADYAMwAwAFwAIgAsACAAXAAiAFwAIgAsACAAXAAiAFUAVABDACsAMAA2ADoAMwAwAFwAIgAsACAAXAAiAFwAIgA7AFwAbgBcACIAQQBzAGkAYQAvAEQAaABhAGsAYQBcACIALAAgADMAMAA0ADkAMwAsACAAOAAyADgAMAAwACwAIAAzADAANgAwADMALAAgADAALAAgADEAOQA4ADAAMAAsACAAMAAsACAALQAzADYAMAAwACwAIAAwACwAIAAzADYAMAAwACwAIAAwACwAIABcACIAXAAiACwAIABcACIAKwAwADUAMwAwAFwAIgAsACAAXAAiAFwAIgAsACAAXAAiAFUAVABDACsAMAA1ADoAMwAwAFwAIgAsACAAXAAiAFwAIgA7AFwAbgBcACIAQQBzAGkAYQAvAEQAaABhAGsAYQBcACIALAAgADMAMAA2ADAAMwAsACAAMwA2ADAAMAAsACAAMwAzADkAMQA5ACwAIAAwACwAIAAyADMANAAwADAALAAgADAALAAgADMANgAwADAALAAgADAALAAgAC0AMQA4ADAAMAAsACAAMAAsACAAXAAiAFwAIgAsACAAXAAiACsAMAA2ADMAMABcACIALAAgAFwAIgBcACIALAAgAFwAIgBVAFQAQwArADAANgA6ADMAMABcACIALAAgAFwAIgBcACIAOwBcAG4AXAAiAEEAcwBpAGEALwBEAGgAYQBrAGEAXAAiACwAIAAzADMAOQAxADgALAAgADgANAA2ADAAMAAsACAANQA0ADgAMwAyACwAIAAwACwAIAAyADEANgAwADAALAAgADAALAAgAC0AMQA4ADAAMAAsACAAMAAsACAAMAAsACAAMAAsACAAXAAiAFwAIgAsACAAXAAiACsAMAA2AFwAIgAsACAAXAAiAFwAIgAsACAAXAAiAFUAVABDACsAMAA2ADoAMAAwAFwAIgAsACAAXAAiAFwAIgA7AFwAbgBcACIAQQBzAGkAYQAvAEQAaABhAGsAYQBcACIALAAgADUANAA4ADMAMgAsACAAMAAsACAAXAAiAFwAIgAsACAAXAAiAFwAIgAsACAAMgAxADYAMAAwACwAIAAwACwAIAAwACwAIAAwACwAIABcACIAXAAiACwAIABcACIAXAAiACwAIABcACIARABoAGEAawBhAFwAIgAsACAAXAAiACsAMAA2AFwAIgAsACAAXAAiACsAMAA3AFwAIgAsACAAXAAiAFUAVABDACsAMAA2ADoAMAAwAFwAIgAsACAAXAAiAFUAVABDACsAMAA3ADoAMAAwAFwAIgA7AFwAbgBcACIAQQBzAGkAYQAvAEQAaQBsAGkAXAAiACwAIABcACIAXAAiACwAIABcACIAXAAiACwAIAAxADkANAAwADIALAAgADAALAAgADMAMAAxADQAMAAsACAAMAAsACAAXAAiAFwAIgAsACAAXAAiAFwAIgAsACAALQAxADMANAAwACwAIAAwACwAIABcACIAXAAiACwAIABcACIATABNAFQAXAAiACwAIABcACIAXAAiACwAIABcACIATABvAGMAYQBsACAATQBlAGEAbgAgAFQAaQBtAGUAXAAiACwAIABcACIAXAAiADsAXABuAFwAIgBBAHMAaQBhAC8ARABpAGwAaQBcACIALAAgADEAOQA0ADAAMQAsACAAOAA1ADAANgAwACwAIAAzADAANAAxADEALAAgADgAMgA4ADAAMAAsACAAMgA4ADgAMAAwACwAIAAwACwAIAAtADEAMwA0ADAALAAgADAALAAgADMANgAwADAALAAgADAALAAgAFwAIgBcACIALAAgAFwAIgArADAAOABcACIALAAgAFwAIgBcACIALAAgAFwAIgBVAFQAQwArADAAOAA6ADAAMABcACIALAAgAFwAIgBcACIAOwBcAG4AXAAiAEEAcwBpAGEALwBEAGkAbABpAFwAIgAsACAAMwAwADQAMQAyACwAIAAwACwAIAA0ADIAOQAwADEALAAgADAALAAgADMAMgA0ADAAMAAsACAAMAAsACAAMwA2ADAAMAAsACAAMAAsACAALQAzADYAMAAwACwAIAAwACwAIABcACIAXAAiACwAIABcACIAKwAwADkAXAAiACwAIABcACIAXAAiACwAIABcACIAVQBUAEMAKwAwADkAOgAwADAAXAAiACwAIABcACIAXAAiADsAXABuAFwAIgBBAHMAaQBhAC8ARABpAGwAaQBcACIALAAgADQAMgA5ADAAMAAsACAAOAAyADgAMAAwACwAIAA1ADEAOAAwADQALAAgADAALAAgADIAOAA4ADAAMAAsACAAMAAsACAALQAzADYAMAAwACwAIAAwACwAIAAzADYAMAAwACwAIAAwACwAIABcACIAXAAiACwAIABcACIAKwAwADgAXAAiACwAIABcACIAXAAiACwAIABcACIAVQBUAEMAKwAwADgAOgAwADAAXAAiACwAIABcACIAXAAiADsAXABuAFwAIgBBAHMAaQBhAC8ARABpAGwAaQBcACIALAAgADUAMQA4ADAANAAsACAAMwA2ADAAMAAsACAAXAAiAFwAIgAsACAAXAAiAFwAIgAsACAAMwAyADQAMAAwACwAIAAwACwAIAAzADYAMAAwACwAIAAwACwAIABcACIAXAAiACwAIABcACIAXAAiACwAIABcACIAXAAiACwAIABcACIAKwAwADkAXAAiACwAIABcACIAXAAiACwAIABcACIAVQBUAEMAKwAwADkAOgAwADAAXAAiACwAIABcACIAXAAiADsAXABuAFwAIgBBAHMAaQBhAC8ARAB1AGIAYQBpAFwAIgAsACAAXAAiAFwAIgAsACAAXAAiAFwAIgAsACAAMgAyADMAMgA0ACwAIAAwACwAIAAxADMAMgA3ADIALAAgADAALAAgAFwAIgBcACIALAAgAFwAIgBcACIALAAgADEAMQAyADgALAAgADAALAAgAFwAIgBcACIALAAgAFwAIgBMAE0AVABcACIALAAgAFwAIgBcACIALAAgAFwAIgBMAG8AYwBhAGwAIABNAGUAYQBuACAAVABpAG0AZQBcACIALAAgAFwAIgBcACIAOwBcAG4AXAAiAEEAcwBpAGEALwBEAHUAYgBhAGkAXAAiACwAIAAyADIAMwAyADQALAAgADEAMQAyADgALAAgAFwAIgBcACIALAAgAFwAIgBcACIALAAgADEANAA0ADAAMAAsACAAMAAsACAAMQAxADIAOAAsACAAMAAsACAAXAAiAFwAIgAsACAAXAAiAFwAIgAsACAAXAAiAFwAIgAsACAAXAAiACsAMAA0AFwAIgAsACAAXAAiAFwAIgAsACAAXAAiAFUAVABDACsAMAA0ADoAMAAwAFwAIgAsACAAXAAiAFwAIgA7AFwAbgBcACIAQQBzAGkAYQAvAEQAdQBzAGgAYQBuAGIAZQBcACIALAAgAFwAIgBcACIALAAgAFwAIgBcACIALAAgADIAMwA5ADAANwAsACAAMAAsACAAMQA2ADUAMQAyACwAIAAwACwAIABcACIAXAAiACwAIABcACIAXAAiACwAIAAxADQAOAA4ACwAIAAwACwAIABcACIAXAAiACwAIABcACIATABNAFQAXAAiACwAIABcACIAXAAiACwAIABcACIATABvAGMAYQBsACAATQBlAGEAbgAgAFQAaQBtAGUAXAAiACwAIABcACIAXAAiADsAXABuAFwAIgBBAHMAaQBhAC8ARAB1AHMAaABhAG4AYgBlAFwAIgAsACAAMgAzADkAMAA3ACwAIAAxADQAOAA4ACwAIAAyADYAMQA0ADgALAAgADAALAAgADEAOAAwADAAMAAsACAAMAAsACAAMQA0ADgAOAAsACAAMAAsACAAMwA2ADAAMAAsACAAMAAsACAAXAAiAFwAIgAsACAAXAAiACsAMAA1AFwAIgAsACAAXAAiAFwAIgAsACAAXAAiAFUAVABDACsAMAA1ADoAMAAwAFwAIgAsACAAXAAiAFwAIgA7AFwAbgBcACIAQQBzAGkAYQAvAEQAdQBzAGgAYQBuAGIAZQBcACIALAAgADIANgAxADQAOAAsACAAMwA2ADAAMAAsACAANAA4ADMANAA2ACwAIAA3ADIAMAAwACwAIAAyADEANgAwADAALAAgADAALAAgADMANgAwADAALAAgADAALAAgAC0AMwA2ADAAMAAsACAAMwA2ADAAMAAsACAAXAAiAFIAdQBzAHMAaQBhAEEAcwBpAGEAXAAiACwAIABcACIAKwAwADYAXAAiACwAIABcACIAKwAwADcAXAAiACwAIABcACIAVQBUAEMAKwAwADYAOgAwADAAXAAiACwAIABcACIAVQBUAEMAKwAwADcAOgAwADAAXAAiADsAXABuAFwAIgBBAHMAaQBhAC8ARAB1AHMAaABhAG4AYgBlAFwAIgAsACAANAA4ADMANAA2ACwAIAA3ADIAMAAwACwAIAA0ADgANQAwADgALAAgADEAMAA4ADAAMAAsACAAMQA4ADAAMAAwACwAIAAzADYAMAAwACwAIAAtADMANgAwADAALAAgADMANgAwADAALAAgADAALAAgAC0AMwA2ADAAMAAsACAAXAAiAFwAIgAsACAAXAAiAFwAIgAsACAAXAAiACsAMAA2AFwAIgAsACAAXAAiAFwAIgAsACAAXAAiAFUAVABDACsAMAA2ADoAMAAwAFwAIgA7AFwAbgBcACIAQQBzAGkAYQAvAEQAdQBzAGgAYQBuAGIAZQBcACIALAAgADQAOAA1ADAAOAAsACAANwAyADAAMAAsACAAXAAiAFwAIgAsACAAXAAiAFwAIgAsACAAMQA4ADAAMAAwACwAIAAwACwAIAAwACwAIAAtADMANgAwADAALAAgAFwAIgBcACIALAAgAFwAIgBcACIALAAgAFwAIgBcACIALAAgAFwAIgArADAANQBcACIALAAgAFwAIgBcACIALAAgAFwAIgBVAFQAQwArADAANQA6ADAAMABcACIALAAgAFwAIgBcACIAOwBcAG4AXAAiAEEAcwBpAGEALwBGAGEAbQBhAGcAdQBzAHQAYQBcACIALAAgAFwAIgBcACIALAAgAFwAIgBcACIALAAgADIAMwAwADAANwAsACAAMAAsACAAOAAxADQAOAAsACAAMAAsACAAXAAiAFwAIgAsACAAXAAiAFwAIgAsACAALQA5ADQAOAAsACAAMAAsACAAXAAiAFwAIgAsACAAXAAiAEwATQBUAFwAIgAsACAAXAAiAFwAIgAsACAAXAAiAEwAbwBjAGEAbAAgAE0AZQBhAG4AIABUAGkAbQBlAFwAIgAsACAAXAAiAFwAIgA7AFwAbgBcACIAQQBzAGkAYQAvAEYAYQBtAGEAZwB1AHMAdABhAFwAIgAsACAAMgAzADAAMAA2ACwAIAA4ADUANAA1ADIALAAgADUAMQAwADUANwAsACAAMAAsACAANwAyADAAMAAsACAAMAAsACAALQA5ADQAOAAsACAAMAAsACAAMAAsACAAMAAsACAAXAAiAEMAeQBwAHIAdQBzAFwAIgAsACAAXAAiAEUARQAlAFQAXAAiACwAIABcACIAXAAiACwAIABcACIARQBhAHMAdABlAHIAbgAgAEUAdQByAG8AcABlAGEAbgAlACAAVABpAG0AZQBcACIALAAgAFwAIgBcACIAOwBcAG4AXAAiAEEAcwBpAGEALwBGAGEAbQBhAGcAdQBzAHQAYQBcACIALAAgADUAMQAwADUANwAsACAAMAAsACAANQA3ADYAMwA5ACwAIAAwACwAIAA3ADIAMAAwACwAIAAwACwAIAAwACwAIAAwACwAIAAzADYAMAAwACwAIAAwACwAIABcACIARQBVAEEAcwBpAGEAXAAiACwAIABcACIARQBFACUAVABcACIALAAgAFwAIgBcACIALAAgAFwAIgBFAGEAcwB0AGUAcgBuACAARQB1AHIAbwBwAGUAYQBuACUAIABUAGkAbQBlAFwAIgAsACAAXAAiAFwAIgA7AFwAbgBcACIAQQBzAGkAYQAvAEYAYQBtAGEAZwB1AHMAdABhAFwAIgAsACAANQA3ADYAMwA5ACwAIAAzADYAMAAwACwAIAA1ADgAMAA1ADUALAAgADEANAA0ADAAMAAsACAAMQAwADgAMAAwACwAIAAwACwAIAAzADYAMAAwACwAIAAwACwAIAAtADMANgAwADAALAAgADAALAAgAFwAIgBcACIALAAgAFwAIgArADAAMwBcACIALAAgAFwAIgBcACIALAAgAFwAIgBVAFQAQwArADAAMwA6ADAAMABcACIALAAgAFwAIgBcACIAOwBcAG4AXAAiAEEAcwBpAGEALwBGAGEAbQBhAGcAdQBzAHQAYQBcACIALAAgADUAOAAwADUANQAsACAAMQAwADgAMAAwACwAIABcACIAXAAiACwAIABcACIAXAAiACwAIAA3ADIAMAAwACwAIAAwACwAIAAtADMANgAwADAALAAgADAALAAgAFwAIgBcACIALAAgAFwAIgBcACIALAAgAFwAIgBFAFUAQQBzAGkAYQBcACIALAAgAFwAIgBFAEUAJQBUAFwAIgAsACAAXAAiAFwAIgAsACAAXAAiAEUAYQBzAHQAZQByAG4AIABFAHUAcgBvAHAAZQBhAG4AJQAgAFQAaQBtAGUAXAAiACwAIABcACIAXAAiADsAXABuAFwAIgBBAHMAaQBhAC8ARwBhAHoAYQBcACIALAAgAFwAIgBcACIALAAgAFwAIgBcACIALAAgADEANQAyADkAMwAsACAAMAAsACAAOAAyADcAMgAsACAAMAAsACAAXAAiAFwAIgAsACAAXAAiAFwAIgAsACAALQAxADAANwAyACwAIAAwACwAIABcACIAXAAiACwAIABcACIATABNAFQAXAAiACwAIABcACIAXAAiACwAIABcACIATABvAGMAYQBsACAATQBlAGEAbgAgAFQAaQBtAGUAXAAiACwAIABcACIAXAAiADsAXABuAFwAIgBBAHMAaQBhAC8ARwBhAHoAYQBcACIALAAgADEANQAyADkAMgAsACAAOAA1ADMAMgA4ACwAIAAzADIANgA4ADYALAAgADAALAAgADcAMgAwADAALAAgADAALAAgAC0AMQAwADcAMgAsACAAMAAsACAAMAAsACAAMAAsACAAXAAiAFoAaQBvAG4AXAAiACwAIABcACIARQBFAFQAXAAiACwAIABcACIARQBFAFMAVABcACIALAAgAFwAIgBFAGEAcwB0AGUAcgBuACAARQB1AHIAbwBwAGUAYQBuACAAVABpAG0AZQBcACIALAAgAFwAIgBFAGEAcwB0AGUAcgBuACAARQB1AHIAbwBwAGUAYQBuACAAUwB1AG0AbQBlAHIAIABUAGkAbQBlAFwAIgA7AFwAbgBcACIAQQBzAGkAYQAvAEcAYQB6AGEAXAAiACwAIAAzADIANgA4ADYALAAgADAALAAgADMAOQA2ADQANgAsACAAMAAsACAANwAyADAAMAAsACAAMAAsACAAMAAsACAAMAAsACAAMAAsACAAMAAsACAAXAAiAEUAZwB5AHAAdABBAHMAaQBhAFwAIgAsACAAXAAiAEUARQAlAFQAXAAiACwAIABcACIAXAAiACwAIABcACIARQBhAHMAdABlAHIAbgAgAEUAdQByAG8AcABlAGEAbgAlACAAVABpAG0AZQBcACIALAAgAFwAIgBcACIAOwBcAG4AXAAiAEEAcwBpAGEALwBHAGEAegBhAFwAIgAsACAAMwA5ADYANAA2ACwAIAAwACwAIAA1ADAAMAA4ADMALAAgADAALAAgADcAMgAwADAALAAgADAALAAgADAALAAgADAALAAgADAALAAgADAALAAgAFwAIgBaAGkAbwBuAFwAIgAsACAAXAAiAEkAJQBUAFwAIgAsACAAXAAiAFwAIgAsACAAXAAiAEkAcwByAGUAYQBsACUAIABUAGkAbQBlAFwAIgAsACAAXAAiAFwAIgA7AFwAbgBcACIAQQBzAGkAYQAvAEcAYQB6AGEAXAAiACwAIAA1ADAAMAA4ADMALAAgADAALAAgADUAMQAxADcAOQAsACAAMAAsACAANwAyADAAMAAsACAAMAAsACAAMAAsACAAMAAsACAAMAAsACAAMAAsACAAXAAiAEoAbwByAGQAYQBuAFwAIgAsACAAXAAiAEUARQAlAFQAXAAiACwAIABcACIAXAAiACwAIABcACIARQBhAHMAdABlAHIAbgAgAEUAdQByAG8AcABlAGEAbgAlACAAVABpAG0AZQBcACIALAAgAFwAIgBcACIAOwBcAG4AXAAiAEEAcwBpAGEALwBHAGEAegBhAFwAIgAsACAANQAxADEANwA5ACwAIAAwACwAIAA1ADQANwAwADcALAAgADAALAAgADcAMgAwADAALAAgADAALAAgADAALAAgADAALAAgADAALAAgADAALAAgAFwAIgBQAGEAbABlAHMAdABpAG4AZQBcACIALAAgAFwAIgBFAEUAJQBUAFwAIgAsACAAXAAiAFwAIgAsACAAXAAiAEUAYQBzAHQAZQByAG4AIABFAHUAcgBvAHAAZQBhAG4AJQAgAFQAaQBtAGUAXAAiACwAIABcACIAXAAiADsAXABuAFwAIgBBAHMAaQBhAC8ARwBhAHoAYQBcACIALAAgADUANAA3ADAANwAsACAAMAAsACAANQA0ADcAMQAwACwAIAAwACwAIAA3ADIAMAAwACwAIAAwACwAIAAwACwAIAAwACwAIAAwACwAIAAwACwAIABcACIAXAAiACwAIABcACIARQBFAFQAXAAiACwAIABcACIAXAAiACwAIABcACIARQBhAHMAdABlAHIAbgAgAEUAdQByAG8AcABlAGEAbgAgAFQAaQBtAGUAXAAiACwAIABcACIAXAAiADsAXABuAFwAIgBBAHMAaQBhAC8ARwBhAHoAYQBcACIALAAgADUANAA3ADEAMAAsACAAMAAsACAANQA1ADEAOQA3ACwAIAAwACwAIAA3ADIAMAAwACwAIAAwACwAIAAwACwAIAAwACwAIAAwACwAIAAwACwAIABcACIAUABhAGwAZQBzAHQAaQBuAGUAXAAiACwAIABcACIARQBFACUAVABcACIALAAgAFwAIgBcACIALAAgAFwAIgBFAGEAcwB0AGUAcgBuACAARQB1AHIAbwBwAGUAYQBuACUAIABUAGkAbQBlAFwAIgAsACAAXAAiAFwAIgA7AFwAbgBcACIAQQBzAGkAYQAvAEcAYQB6AGEAXAAiACwAIAA1ADUAMQA5ADcALAAgADAALAAgADUANQAyADgAMgAsACAANgAwACwAIAA3ADIAMAAwACwAIAAwACwAIAAwACwAIAAwACwAIAAwACwAIAAwACwAIABcACIAXAAiACwAIABcACIARQBFAFQAXAAiACwAIABcACIAXAAiACwAIABcACIARQBhAHMAdABlAHIAbgAgAEUAdQByAG8AcABlAGEAbgAgAFQAaQBtAGUAXAAiACwAIABcACIAXAAiADsAXABuAFwAIgBBAHMAaQBhAC8ARwBhAHoAYQBcACIALAAgADUANQAyADgAMgAsACAANgAwACwAIAA1ADUANwA3ADQALAAgADAALAAgADcAMgAwADAALAAgADAALAAgADAALAAgADAALAAgADAALAAgADAALAAgAFwAIgBQAGEAbABlAHMAdABpAG4AZQBcACIALAAgAFwAIgBFAEUAJQBUAFwAIgAsACAAXAAiAFwAIgAsACAAXAAiAEUAYQBzAHQAZQByAG4AIABFAHUAcgBvAHAAZQBhAG4AJQAgAFQAaQBtAGUAXAAiACwAIABcACIAXAAiADsAXABuAFwAIgBBAHMAaQBhAC8ARwBhAHoAYQBcACIALAAgADUANQA3ADcANAAsACAAMAAsACAANQA1ADkAMgA3ACwAIAAwACwAIAA3ADIAMAAwACwAIAAwACwAIAAwACwAIAAwACwAIAAwACwAIAAwACwAIABcACIAXAAiACwAIABcACIARQBFAFQAXAAiACwAIABcACIAXAAiACwAIABcACIARQBhAHMAdABlAHIAbgAgAEUAdQByAG8AcABlAGEAbgAgAFQAaQBtAGUAXAAiACwAIABcACIAXAAiADsAXABuAFwAIgBBAHMAaQBhAC8ARwBhAHoAYQBcACIALAAgADUANQA5ADIANwAsACAAMAAsACAAXAAiAFwAIgAsACAAXAAiAFwAIgAsACAANwAyADAAMAAsACAAMAAsACAAMAAsACAAMAAsACAAXAAiAFwAIgAsACAAXAAiAFwAIgAsACAAXAAiAFAAYQBsAGUAcwB0AGkAbgBlAFwAIgAsACAAXAAiAEUARQAlAFQAXAAiACwAIABcACIAXAAiACwAIABcACIARQBhAHMAdABlAHIAbgAgAEUAdQByAG8AcABlAGEAbgAlACAAVABpAG0AZQBcACIALAAgAFwAIgBcACIAOwBcAG4AXAAiAEEAcwBpAGEALwBIAGUAYgByAG8AbgBcACIALAAgAFwAIgBcACIALAAgAFwAIgBcACIALAAgADEANQAyADkAMwAsACAAMAAsACAAOAA0ADIAMwAsACAAMAAsACAAXAAiAFwAIgAsACAAXAAiAFwAIgAsACAALQAxADIAMgAzACwAIAAwACwAIABcACIAXAAiACwAIABcACIATABNAFQAXAAiACwAIABcACIAXAAiACwAIABcACIATABvAGMAYQBsACAATQBlAGEAbgAgAFQAaQBtAGUAXAAiACwAIABcACIAXAAiADsAXABuAFwAIgBBAHMAaQBhAC8ASABlAGIAcgBvAG4AXAAiACwAIAAxADUAMgA5ADIALAAgADgANQAxADcANwAsACAAMwAyADYAOAA2ACwAIAAwACwAIAA3ADIAMAAwACwAIAAwACwAIAAtADEAMgAyADMALAAgADAALAAgADAALAAgADAALAAgAFwAIgBaAGkAbwBuAFwAIgAsACAAXAAiAEUARQBUAFwAIgAsACAAXAAiAEUARQBTAFQAXAAiACwAIABcACIARQBhAHMAdABlAHIAbgAgAEUAdQByAG8AcABlAGEAbgAgAFQAaQBtAGUAXAAiACwAIABcACIARQBhAHMAdABlAHIAbgAgAEUAdQByAG8AcABlAGEAbgAgAFMAdQBtAG0AZQByACAAVABpAG0AZQBcACIAOwBcAG4AXAAiAEEAcwBpAGEALwBIAGUAYgByAG8AbgBcACIALAAgADMAMgA2ADgANgAsACAAMAAsACAAMwA5ADYANAA2ACwAIAAwACwAIAA3ADIAMAAwACwAIAAwACwAIAAwACwAIAAwACwAIAAwACwAIAAwACwAIABcACIARQBnAHkAcAB0AEEAcwBpAGEAXAAiACwAIABcACIARQBFACUAVABcACIALAAgAFwAIgBcACIALAAgAFwAIgBFAGEAcwB0AGUAcgBuACAARQB1AHIAbwBwAGUAYQBuACUAIABUAGkAbQBlAFwAIgAsACAAXAAiAFwAIgA7AFwAbgBcACIAQQBzAGkAYQAvAEgAZQBiAHIAbwBuAFwAIgAsACAAMwA5ADYANAA2ACwAIAAwACwAIAA1ADAAMAA4ADMALAAgADAALAAgADcAMgAwADAALAAgADAALAAgADAALAAgADAALAAgADAALAAgADAALAAgAFwAIgBaAGkAbwBuAFwAIgAsACAAXAAiAEkAJQBUAFwAIgAsACAAXAAiAFwAIgAsACAAXAAiAEkAcwByAGUAYQBsACUAIABUAGkAbQBlAFwAIgAsACAAXAAiAFwAIgA7AFwAbgBcACIAQQBzAGkAYQAvAEgAZQBiAHIAbwBuAFwAIgAsACAANQAwADAAOAAzACwAIAAwACwAIAA1ADEAMQA3ADkALAAgADAALAAgADcAMgAwADAALAAgADAALAAgADAALAAgADAALAAgADAALAAgADAALAAgAFwAIgBKAG8AcgBkAGEAbgBcACIALAAgAFwAIgBFAEUAJQBUAFwAIgAsACAAXAAiAFwAIgAsACAAXAAiAEUAYQBzAHQAZQByAG4AIABFAHUAcgBvAHAAZQBhAG4AJQAgAFQAaQBtAGUAXAAiACwAIABcACIAXAAiADsAXABuAFwAIgBBAHMAaQBhAC8ASABlAGIAcgBvAG4AXAAiACwAIAA1ADEAMQA3ADkALAAgADAALAAgAFwAIgBcACIALAAgAFwAIgBcACIALAAgADcAMgAwADAALAAgADAALAAgADAALAAgADAALAAgAFwAIgBcACIALAAgAFwAIgBcACIALAAgAFwAIgBQAGEAbABlAHMAdABpAG4AZQBcACIALAAgAFwAIgBFAEUAJQBUAFwAIgAsACAAXAAiAFwAIgAsACAAXAAiAEUAYQBzAHQAZQByAG4AIABFAHUAcgBvAHAAZQBhAG4AJQAgAFQAaQBtAGUAXAAiACwAIABcACIAXAAiAFwAbgB9ADsAXABuAFwAbgBfAFQASQBNAEUAWgBPAE4ARQBfAEEAUwBJAEEAXwAwADMAIAA9ACAAewBcAG4AXAAiAEEAcwBpAGEALwBIAG8AXwBDAGgAaQBfAE0AaQBuAGgAXAAiACwAIABcACIAXAAiACwAIABcACIAXAAiACwAIAAxADcAMwA5ADIALAAgADAALAAgADIANQA1ADkAMAAsACAAMAAsACAAXAAiAFwAIgAsACAAXAAiAFwAIgAsACAAMAAsACAAMAAsACAAXAAiAFwAIgAsACAAXAAiAEwATQBUAFwAIgAsACAAXAAiAFwAIgAsACAAXAAiAEwAbwBjAGEAbAAgAE0AZQBhAG4AIABUAGkAbQBlAFwAIgAsACAAXAAiAFwAIgA7AFwAbgBcACIAQQBzAGkAYQAvAEgAbwBfAEMAaABpAF8ATQBpAG4AaABcACIALAAgADEANwAzADkAMgAsACAAMAAsACAAMQA5ADEANQA3ACwAIAAwACwAIAAyADUANQA5ADAALAAgADAALAAgADAALAAgADAALAAgAC0AMwA5ADAALAAgADAALAAgAFwAIgBcACIALAAgAFwAIgBQAEwATQBUAFwAIgAsACAAXAAiAFwAIgAsACAAXAAiAFAAaAB1ACAATABpAGUAbgAgAE0AZQBhAG4AIABUAGkAbQBlAFwAIgAsACAAXAAiAFwAIgA7AFwAbgBcACIAQQBzAGkAYQAvAEgAbwBfAEMAaABpAF8ATQBpAG4AaABcACIALAAgADEAOQAxADUANgAsACAAOAA2ADAAMQAwACwAIAAzADAANwAyADQALAAgADgAMgA4ADAAMAAsACAAMgA1ADIAMAAwACwAIAAwACwAIAAtADMAOQAwACwAIAAwACwAIAAzADYAMAAwACwAIAAwACwAIABcACIAXAAiACwAIABcACIAKwAwADcAXAAiACwAIABcACIAXAAiACwAIABcACIAVQBUAEMAKwAwADcAOgAwADAAXAAiACwAIABcACIAXAAiADsAXABuAFwAIgBBAHMAaQBhAC8ASABvAF8AQwBoAGkAXwBNAGkAbgBoAFwAIgAsACAAMwAwADcAMgA1ACwAIAA4ADYANAAwADAALAAgADMAMQA1ADIAOAAsACAAOAAyADgAMAAwACwAIAAyADgAOAAwADAALAAgADAALAAgADMANgAwADAALAAgADAALAAgADMANgAwADAALAAgADAALAAgAFwAIgBcACIALAAgAFwAIgArADAAOABcACIALAAgAFwAIgBcACIALAAgAFwAIgBVAFQAQwArADAAOAA6ADAAMABcACIALAAgAFwAIgBcACIAOwBcAG4AXAAiAEEAcwBpAGEALwBIAG8AXwBDAGgAaQBfAE0AaQBuAGgAXAAiACwAIAAzADEANQAyADkALAAgADAALAAgADMAMQA3ADAAMAAsACAAMAAsACAAMwAyADQAMAAwACwAIAAwACwAIAAzADYAMAAwACwAIAAwACwAIAAtADcAMgAwADAALAAgADAALAAgAFwAIgBcACIALAAgAFwAIgArADAAOQBcACIALAAgAFwAIgBcACIALAAgAFwAIgBVAFQAQwArADAAOQA6ADAAMABcACIALAAgAFwAIgBcACIAOwBcAG4AXAAiAEEAcwBpAGEALwBIAG8AXwBDAGgAaQBfAE0AaQBuAGgAXAAiACwAIAAzADEANgA5ADkALAAgADcAOQAyADAAMAAsACAAMwAyADIANwA2ACwAIAAwACwAIAAyADUAMgAwADAALAAgADAALAAgAC0ANwAyADAAMAAsACAAMAAsACAAMwA2ADAAMAAsACAAMAAsACAAXAAiAFwAIgAsACAAXAAiACsAMAA3AFwAIgAsACAAXAAiAFwAIgAsACAAXAAiAFUAVABDACsAMAA3ADoAMAAwAFwAIgAsACAAXAAiAFwAIgA7AFwAbgBcACIAQQBzAGkAYQAvAEgAbwBfAEMAaABpAF8ATQBpAG4AaABcACIALAAgADMAMgAyADcANgAsACAAMwA2ADAAMAAsACAAMwA1ADIAOAA5ACwAIAAzADYAMAAwACwAIAAyADgAOAAwADAALAAgADAALAAgADMANgAwADAALAAgADAALAAgAC0AMwA2ADAAMAAsACAAMAAsACAAXAAiAFwAIgAsACAAXAAiACsAMAA4AFwAIgAsACAAXAAiAFwAIgAsACAAXAAiAFUAVABDACsAMAA4ADoAMAAwAFwAIgAsACAAXAAiAFwAIgA7AFwAbgBcACIAQQBzAGkAYQAvAEgAbwBfAEMAaABpAF8ATQBpAG4AaABcACIALAAgADMANQAyADgAOQAsACAAOAA2ADQAMAAwACwAIAAzADYAOQAzADMALAAgADgAMgA4ADAAMAAsACAAMgA1ADIAMAAwACwAIAAwACwAIAAtADMANgAwADAALAAgADAALAAgADMANgAwADAALAAgADAALAAgAFwAIgBcACIALAAgAFwAIgArADAANwBcACIALAAgAFwAIgBcACIALAAgAFwAIgBVAFQAQwArADAANwA6ADAAMABcACIALAAgAFwAIgBcACIAOwBcAG4AXAAiAEEAcwBpAGEALwBIAG8AXwBDAGgAaQBfAE0AaQBuAGgAXAAiACwAIAAzADYAOQAzADQALAAgADAALAAgADQAMgA1ADcANgAsACAAMAAsACAAMgA4ADgAMAAwACwAIAAwACwAIAAzADYAMAAwACwAIAAwACwAIAAtADMANgAwADAALAAgADAALAAgAFwAIgBcACIALAAgAFwAIgArADAAOABcACIALAAgAFwAIgBcACIALAAgAFwAIgBVAFQAQwArADAAOAA6ADAAMABcACIALAAgAFwAIgBcACIAOwBcAG4AXAAiAEEAcwBpAGEALwBIAG8AXwBDAGgAaQBfAE0AaQBuAGgAXAAiACwAIAA0ADIANQA3ADUALAAgADgAMgA4ADAAMAAsACAAXAAiAFwAIgAsACAAXAAiAFwAIgAsACAAMgA1ADIAMAAwACwAIAAwACwAIAAtADMANgAwADAALAAgADAALAAgAFwAIgBcACIALAAgAFwAIgBcACIALAAgAFwAIgBcACIALAAgAFwAIgArADAANwBcACIALAAgAFwAIgBcACIALAAgAFwAIgBVAFQAQwArADAANwA6ADAAMABcACIALAAgAFwAIgBcACIAOwBcAG4AXAAiAEEAcwBpAGEALwBIAG8AbgBnAF8ASwBvAG4AZwBcACIALAAgAFwAIgBcACIALAAgAFwAIgBcACIALAAgADEANgA3ADgAMwAsACAAMgAyADAAMgAsACAAMgA3ADQAMAAyACwAIAAwACwAIABcACIAXAAiACwAIABcACIAXAAiACwAIAAxADMAOQA4ACwAIAAwACwAIABcACIAXAAiACwAIABcACIATABNAFQAXAAiACwAIABcACIAXAAiACwAIABcACIATABvAGMAYQBsACAATQBlAGEAbgAgAFQAaQBtAGUAXAAiACwAIABcACIAXAAiADsAXABuAFwAIgBBAHMAaQBhAC8ASABvAG4AZwBfAEsAbwBuAGcAXAAiACwAIAAxADYANwA4ADMALAAgADMANgAwADAALAAgADMAMAAxADYAMAAsACAAMQAwADgAMAAwACwAIAAyADgAOAAwADAALAAgADAALAAgADEAMwA5ADgALAAgADAALAAgADAALAAgADMANgAwADAALAAgAFwAIgBcACIALAAgAFwAIgBIAEsAVABcACIALAAgAFwAIgBcACIALAAgAFwAIgBIAG8AbgBnACAASwBvAG4AZwAgAFQAaQBtAGUAXAAiACwAIABcACIAXAAiADsAXABuAFwAIgBBAHMAaQBhAC8ASABvAG4AZwBfAEsAbwBuAGcAXAAiACwAIAAzADAAMQA2ADAALAAgADEANAA0ADAAMAAsACAAMwAwADIANgA4ACwAIAAxADQANAAwADAALAAgADIAOAA4ADAAMAAsACAAMwA2ADAAMAAsACAAMAAsACAAMwA2ADAAMAAsACAAMAAsACAALQAxADgAMAAwACwAIABcACIAXAAiACwAIABcACIAXAAiACwAIABcACIASABLAFMAVABcACIALAAgAFwAIgBcACIALAAgAFwAIgBIAG8AbgBnACAASwBvAG4AZwAgAFMAdQBtAG0AZQByACAAVABpAG0AZQBcACIAOwBcAG4AXAAiAEEAcwBpAGEALwBIAG8AbgBnAF8ASwBvAG4AZwBcACIALAAgADMAMAAyADYAOAAsACAAMQAyADYAMAAwACwAIAAzADAAMwA1ADMALAAgADAALAAgADIAOAA4ADAAMAAsACAAMQA4ADAAMAAsACAAMAAsACAALQAxADgAMAAwACwAIAAzADYAMAAwACwAIAAtADEAOAAwADAALAAgAFwAIgBcACIALAAgAFwAIgBcACIALAAgAFwAIgBIAEsAVwBUAFwAIgAsACAAXAAiAFwAIgAsACAAXAAiAEgAbwBuAGcAIABLAG8AbgBnACAAVwBhAHIAIABUAGkAbQBlAFwAIgA7AFwAbgBcACIAQQBzAGkAYQAvAEgAbwBuAGcAXwBLAG8AbgBnAFwAIgAsACAAMwAwADMANQAzACwAIAAxADgAMAAwACwAIAAzADEANwA3ADcALAAgADcAMgAwADAALAAgADMAMgA0ADAAMAAsACAAMAAsACAAMwA2ADAAMAAsACAALQAxADgAMAAwACwAIAAtADMANgAwADAALAAgADAALAAgAFwAIgBcACIALAAgAFwAIgBKAFMAVABcACIALAAgAFwAIgBcACIALAAgAFwAIgBKAGEAcABhAG4AIABTAHQAYQBuAGQAYQByAGQAIABUAGkAbQBlAFwAIgAsACAAXAAiAFwAIgA7AFwAbgBcACIAQQBzAGkAYQAvAEgAbwBuAGcAXwBLAG8AbgBnAFwAIgAsACAAMwAxADcANwA3ACwAIAAzADYAMAAwACwAIABcACIAXAAiACwAIABcACIAXAAiACwAIAAyADgAOAAwADAALAAgADAALAAgAC0AMwA2ADAAMAAsACAAMAAsACAAXAAiAFwAIgAsACAAXAAiAFwAIgAsACAAXAAiAEgASwBcACIALAAgAFwAIgBIAEsAJQBUAFwAIgAsACAAXAAiAFwAIgAsACAAXAAiAEgAbwBuAGcAIABLAG8AbgBnACUAIABUAGkAbQBlAFwAIgAsACAAXAAiAFwAIgA7AFwAbgBcACIAQQBzAGkAYQAvAEgAbwB2AGQAXAAiACwAIABcACIAXAAiACwAIABcACIAXAAiACwAIAAxADcAMAA1ADgALAAgADAALAAgADIAMQA5ADkANgAsACAAMAAsACAAXAAiAFwAIgAsACAAXAAiAFwAIgAsACAALQAzADkANgAsACAAMAAsACAAXAAiAFwAIgAsACAAXAAiAEwATQBUAFwAIgAsACAAXAAiAFwAIgAsACAAXAAiAEwAbwBjAGEAbAAgAE0AZQBhAG4AIABUAGkAbQBlAFwAIgAsACAAXAAiAFwAIgA7AFwAbgBcACIAQQBzAGkAYQAvAEgAbwB2AGQAXAAiACwAIAAxADcAMAA1ADcALAAgADgANgAwADAANAAsACAANAAzADUAMAA5ACwAIAAwACwAIAAyADEANgAwADAALAAgADAALAAgAC0AMwA5ADYALAAgADAALAAgADMANgAwADAALAAgADAALAAgAFwAIgBcACIALAAgAFwAIgArADAANgBcACIALAAgAFwAIgBcACIALAAgAFwAIgBVAFQAQwArADAANgA6ADAAMABcACIALAAgAFwAIgBcACIAOwBcAG4AXAAiAEEAcwBpAGEALwBIAG8AdgBkAFwAIgAsACAANAAzADUAMAA5ACwAIAAzADYAMAAwACwAIABcACIAXAAiACwAIABcACIAXAAiACwAIAAyADUAMgAwADAALAAgADAALAAgADMANgAwADAALAAgADAALAAgAFwAIgBcACIALAAgAFwAIgBcACIALAAgAFwAIgBNAG8AbgBnAG8AbABcACIALAAgAFwAIgArADAANwBcACIALAAgAFwAIgArADAAOABcACIALAAgAFwAIgBVAFQAQwArADAANwA6ADAAMABcACIALAAgAFwAIgBVAFQAQwArADAAOAA6ADAAMABcACIAOwBcAG4AXAAiAEEAcwBpAGEALwBJAHIAawB1AHQAcwBrAFwAIgAsACAAXAAiAFwAIgAsACAAXAAiAFwAIgAsACAANwA3ADEANQAsACAAMAAsACAAMgA1ADAAMgA1ACwAIAAwACwAIABcACIAXAAiACwAIABcACIAXAAiACwAIAAwACwAIAAwACwAIABcACIAXAAiACwAIABcACIATABNAFQAXAAiACwAIABcACIAXAAiACwAIABcACIATABvAGMAYQBsACAATQBlAGEAbgAgAFQAaQBtAGUAXAAiACwAIABcACIAXAAiADsAXABuAFwAIgBBAHMAaQBhAC8ASQByAGsAdQB0AHMAawBcACIALAAgADcANwAxADUALAAgADAALAAgADIAMgAzADQAOAAsACAAMAAsACAAMgA1ADAAMgA1ACwAIAAwACwAIAAwACwAIAAwACwAIAAxADcANQAsACAAMAAsACAAXAAiAFwAIgAsACAAXAAiAEkATQBUAFwAIgAsACAAXAAiAFwAIgAsACAAXAAiAEkAcgBrAHUAdABzAGsAIABNAGUAYQBuACAAVABpAG0AZQBcACIALAAgAFwAIgBcACIAOwBcAG4AXAAiAEEAcwBpAGEALwBJAHIAawB1AHQAcwBrAFwAIgAsACAAMgAyADMANAA4ACwAIAAxADcANQAsACAAMgA2ADEANAA4ACwAIAAwACwAIAAyADUAMgAwADAALAAgADAALAAgADEANwA1ACwAIAAwACwAIAAzADYAMAAwACwAIAAwACwAIABcACIAXAAiACwAIABcACIAKwAwADcAXAAiACwAIABcACIAXAAiACwAIABcACIAVQBUAEMAKwAwADcAOgAwADAAXAAiACwAIABcACIAXAAiADsAXABuAFwAIgBBAHMAaQBhAC8ASQByAGsAdQB0AHMAawBcACIALAAgADIANgAxADQAOAAsACAAMwA2ADAAMAAsACAANAA4ADMANAA2ACwAIAA3ADIAMAAwACwAIAAyADgAOAAwADAALAAgADAALAAgADMANgAwADAALAAgADAALAAgAC0AMwA2ADAAMAAsACAAMAAsACAAXAAiAFIAdQBzAHMAaQBhAFwAIgAsACAAXAAiACsAMAA4AFwAIgAsACAAXAAiACsAMAA5AFwAIgAsACAAXAAiAFUAVABDACsAMAA4ADoAMAAwAFwAIgAsACAAXAAiAFUAVABDACsAMAA5ADoAMAAwAFwAIgA7AFwAbgBcACIAQQBzAGkAYQAvAEkAcgBrAHUAdABzAGsAXAAiACwAIAA0ADgAMwA0ADYALAAgADMANgAwADAALAAgADQAOAA2ADQAMAAsACAANwAyADAAMAAsACAAMgA1ADIAMAAwACwAIAAwACwAIAAtADMANgAwADAALAAgADAALAAgADMANgAwADAALAAgADAALAAgAFwAIgBSAHUAcwBzAGkAYQBcACIALAAgAFwAIgArADAANwBcACIALAAgAFwAIgArADAAOABcACIALAAgAFwAIgBVAFQAQwArADAANwA6ADAAMABcACIALAAgAFwAIgBVAFQAQwArADAAOAA6ADAAMABcACIAOwBcAG4AXAAiAEEAcwBpAGEALwBJAHIAawB1AHQAcwBrAFwAIgAsACAANAA4ADYANAAwACwAIAAxADAAOAAwADAALAAgADUANQA2ADQANwAsACAANwAyADAAMAAsACAAMgA4ADgAMAAwACwAIAAwACwAIAAzADYAMAAwACwAIAAwACwAIAAzADYAMAAwACwAIAAwACwAIABcACIAUgB1AHMAcwBpAGEAXAAiACwAIABcACIAKwAwADgAXAAiACwAIABcACIAKwAwADkAXAAiACwAIABcACIAVQBUAEMAKwAwADgAOgAwADAAXAAiACwAIABcACIAVQBUAEMAKwAwADkAOgAwADAAXAAiADsAXABuAFwAIgBBAHMAaQBhAC8ASQByAGsAdQB0AHMAawBcACIALAAgADUANQA2ADQANwAsACAAMQAwADgAMAAwACwAIAA1ADYAOQA1ADYALAAgADcAMgAwADAALAAgADMAMgA0ADAAMAAsACAAMAAsACAAMwA2ADAAMAAsACAAMAAsACAALQAzADYAMAAwACwAIAAwACwAIABcACIAXAAiACwAIABcACIAKwAwADkAXAAiACwAIABcACIAXAAiACwAIABcACIAVQBUAEMAKwAwADkAOgAwADAAXAAiACwAIABcACIAXAAiADsAXABuAFwAIgBBAHMAaQBhAC8ASQByAGsAdQB0AHMAawBcACIALAAgADUANgA5ADUANgAsACAAMwA2ADAAMAAsACAAXAAiAFwAIgAsACAAXAAiAFwAIgAsACAAMgA4ADgAMAAwACwAIAAwACwAIAAtADMANgAwADAALAAgADAALAAgAFwAIgBcACIALAAgAFwAIgBcACIALAAgAFwAIgBcACIALAAgAFwAIgArADAAOABcACIALAAgAFwAIgBcACIALAAgAFwAIgBVAFQAQwArADAAOAA6ADAAMABcACIALAAgAFwAIgBcACIAOwBcAG4AXAAiAEEAcwBpAGEALwBKAGEAawBhAHIAdABhAFwAIgAsACAAXAAiAFwAIgAsACAAXAAiAFwAIgAsACAAMwAxADgAOAAsACAAMAAsACAAMgA1ADYAMwAyACwAIAAwACwAIABcACIAXAAiACwAIABcACIAXAAiACwAIAAwACwAIAAwACwAIABcACIAXAAiACwAIABcACIATABNAFQAXAAiACwAIABcACIAXAAiACwAIABcACIATABvAGMAYQBsACAATQBlAGEAbgAgAFQAaQBtAGUAXAAiACwAIABcACIAXAAiADsAXABuAFwAIgBBAHMAaQBhAC8ASgBhAGsAYQByAHQAYQBcACIALAAgADMAMQA4ADgALAAgADAALAAgADIAMwA3ADgANAAsACAAOAA1ADYAMwAyACwAIAAyADUANgAzADIALAAgADAALAAgADAALAAgADAALAAgADcANgA4ACwAIAAwACwAIABcACIAXAAiACwAIABcACIAQgBNAFQAXAAiACwAIABcACIAXAAiACwAIABcACIAQgBhAHQAYQB2AGkAYQAgAE0AZQBhAG4AIABUAGkAbQBlAFwAIgAsACAAXAAiAFwAIgA7AFwAbgBcACIAQQBzAGkAYQAvAEoAYQBrAGEAcgB0AGEAXAAiACwAIAAyADMANwA4ADUALAAgADAALAAgADIANwAwADEAMgAsACAAMAAsACAAMgA2ADQAMAAwACwAIAAwACwAIAA3ADYAOAAsACAAMAAsACAANgAwADAALAAgADAALAAgAFwAIgBcACIALAAgAFwAIgArADAANwAyADAAXAAiACwAIABcACIAXAAiACwAIABcACIAVQBUAEMAKwAwADcAOgAyADAAXAAiACwAIABcACIAXAAiADsAXABuAFwAIgBBAHMAaQBhAC8ASgBhAGsAYQByAHQAYQBcACIALAAgADIANwAwADEAMgAsACAANgAwADAALAAgADMAMAA0ADQAMQAsACAAMAAsACAAMgA3ADAAMAAwACwAIAAwACwAIAA2ADAAMAAsACAAMAAsACAANQA0ADAAMAAsACAAMAAsACAAXAAiAFwAIgAsACAAXAAiACsAMAA3ADMAMABcACIALAAgAFwAIgBcACIALAAgAFwAIgBVAFQAQwArADAANwA6ADMAMABcACIALAAgAFwAIgBcACIAOwBcAG4AXAAiAEEAcwBpAGEALwBKAGEAawBhAHIAdABhAFwAIgAsACAAMwAwADQANAAxACwAIAA1ADQAMAAwACwAIAAzADEANwAyADEALAAgADAALAAgADMAMgA0ADAAMAAsACAAMAAsACAANQA0ADAAMAAsACAAMAAsACAALQA1ADQAMAAwACwAIAAwACwAIABcACIAXAAiACwAIABcACIAKwAwADkAXAAiACwAIABcACIAXAAiACwAIABcACIAVQBUAEMAKwAwADkAOgAwADAAXAAiACwAIABcACIAXAAiADsAXABuAFwAIgBBAHMAaQBhAC8ASgBhAGsAYQByAHQAYQBcACIALAAgADMAMQA3ADIAMAAsACAAOAAxADAAMAAwACwAIAAzADIANgA3ADIALAAgADAALAAgADIANwAwADAAMAAsACAAMAAsACAALQA1ADQAMAAwACwAIAAwACwAIAAxADgAMAAwACwAIAAwACwAIABcACIAXAAiACwAIABcACIAKwAwADcAMwAwAFwAIgAsACAAXAAiAFwAIgAsACAAXAAiAFUAVABDACsAMAA3ADoAMwAwAFwAIgAsACAAXAAiAFwAIgA7AFwAbgBcACIAQQBzAGkAYQAvAEoAYQBrAGEAcgB0AGEAXAAiACwAIAAzADIANgA3ADIALAAgADEAOAAwADAALAAgADMAMwA0ADAAMgAsACAAMAAsACAAMgA4ADgAMAAwACwAIAAwACwAIAAxADgAMAAwACwAIAAwACwAIAAtADEAOAAwADAALAAgADAALAAgAFwAIgBcACIALAAgAFwAIgArADAAOABcACIALAAgAFwAIgBcACIALAAgAFwAIgBVAFQAQwArADAAOAA6ADAAMABcACIALAAgAFwAIgBcACIAOwBcAG4AXAAiAEEAcwBpAGEALwBKAGEAawBhAHIAdABhAFwAIgAsACAAMwAzADQAMAAxACwAIAA4ADQANgAwADAALAAgADMAOAAzADkANQAsACAAMAAsACAAMgA3ADAAMAAwACwAIAAwACwAIAAtADEAOAAwADAALAAgADAALAAgAC0AMQA4ADAAMAAsACAAMAAsACAAXAAiAFwAIgAsACAAXAAiACsAMAA3ADMAMABcACIALAAgAFwAIgBcACIALAAgAFwAIgBVAFQAQwArADAANwA6ADMAMABcACIALAAgAFwAIgBcACIAOwBcAG4AXAAiAEEAcwBpAGEALwBKAGEAawBhAHIAdABhAFwAIgAsACAAMwA4ADMAOQA0ACwAIAA4ADQANgAwADAALAAgAFwAIgBcACIALAAgAFwAIgBcACIALAAgADIANQAyADAAMAAsACAAMAAsACAALQAxADgAMAAwACwAIAAwACwAIABcACIAXAAiACwAIABcACIAXAAiACwAIABcACIAXAAiACwAIABcACIAVwBJAEIAXAAiACwAIABcACIAXAAiACwAIABcACIAVwBlAHMAdABlAHIAbgAgAEkAbgBkAG8AbgBlAHMAaQBhACAAVABpAG0AZQBcACIALAAgAFwAIgBcACIAOwBcAG4AXAAiAEEAcwBpAGEALwBKAGEAeQBhAHAAdQByAGEAXAAiACwAIABcACIAXAAiACwAIABcACIAXAAiACwAIAAyADcAMAAxADIALAAgADAALAAgADMAMwA3ADYAOAAsACAAMAAsACAAXAAiAFwAIgAsACAAXAAiAFwAIgAsACAALQAxADMANgA4ACwAIAAwACwAIABcACIAXAAiACwAIABcACIATABNAFQAXAAiACwAIABcACIAXAAiACwAIABcACIATABvAGMAYQBsACAATQBlAGEAbgAgAFQAaQBtAGUAXAAiACwAIABcACIAXAAiADsAXABuAFwAIgBBAHMAaQBhAC8ASgBhAHkAYQBwAHUAcgBhAFwAIgAsACAAMgA3ADAAMQAxACwAIAA4ADUAMAAzADIALAAgADMAMQAzADMANAAsACAAMAAsACAAMwAyADQAMAAwACwAIAAwACwAIAAtADEAMwA2ADgALAAgADAALAAgADEAOAAwADAALAAgADAALAAgAFwAIgBcACIALAAgAFwAIgArADAAOQBcACIALAAgAFwAIgBcACIALAAgAFwAIgBVAFQAQwArADAAOQA6ADAAMABcACIALAAgAFwAIgBcACIAOwBcAG4AXAAiAEEAcwBpAGEALwBKAGEAeQBhAHAAdQByAGEAXAAiACwAIAAzADEAMwAzADQALAAgADEAOAAwADAALAAgADMAOAAzADkANQAsACAAMAAsACAAMwA0ADIAMAAwACwAIAAwACwAIAAxADgAMAAwACwAIAAwACwAIAAtADEAOAAwADAALAAgADAALAAgAFwAIgBcACIALAAgAFwAIgArADAAOQAzADAAXAAiACwAIABcACIAXAAiACwAIABcACIAVQBUAEMAKwAwADkAOgAzADAAXAAiACwAIABcACIAXAAiADsAXABuAFwAIgBBAHMAaQBhAC8ASgBhAHkAYQBwAHUAcgBhAFwAIgAsACAAMwA4ADMAOQA0ACwAIAA4ADQANgAwADAALAAgAFwAIgBcACIALAAgAFwAIgBcACIALAAgADMAMgA0ADAAMAAsACAAMAAsACAALQAxADgAMAAwACwAIAAwACwAIABcACIAXAAiACwAIABcACIAXAAiACwAIABcACIAXAAiACwAIABcACIAVwBJAFQAXAAiACwAIABcACIAXAAiACwAIABcACIARQBhAHMAdABlAHIAbgAgAEkAbgBkAG8AbgBlAHMAaQBhACAAVABpAG0AZQBcACIALAAgAFwAIgBcACIAOwBcAG4AXAAiAEEAcwBpAGEALwBKAGUAcgB1AHMAYQBsAGUAbQBcACIALAAgAFwAIgBcACIALAAgAFwAIgBcACIALAAgADcANwAxADUALAAgADAALAAgADgANAA1ADQALAAgADAALAAgAFwAIgBcACIALAAgAFwAIgBcACIALAAgAC0AMQA0ACwAIAAwACwAIABcACIAXAAiACwAIABcACIATABNAFQAXAAiACwAIABcACIAXAAiACwAIABcACIATABvAGMAYQBsACAATQBlAGEAbgAgAFQAaQBtAGUAXAAiACwAIABcACIAXAAiADsAXABuAFwAIgBBAHMAaQBhAC8ASgBlAHIAdQBzAGEAbABlAG0AXAAiACwAIAA3ADcAMQA0ACwAIAA4ADYAMwA4ADYALAAgADIAMQA1ADkANAAsACAAMAAsACAAOAA0ADQAMAAsACAAMAAsACAALQAxADQALAAgADAALAAgAC0AMQAyADQAMAAsACAAMAAsACAAXAAiAFwAIgAsACAAXAAiAEoATQBUAFwAIgAsACAAXAAiAFwAIgAsACAAXAAiAEoAZQByAHUAcwBhAGwAZQBtACAATQBlAGEAbgAgAFQAaQBtAGUAXAAiACwAIABcACIAXAAiADsAXABuAFwAIgBBAHMAaQBhAC8ASgBlAHIAdQBzAGEAbABlAG0AXAAiACwAIAAyADEANQA5ADMALAAgADgANQAxADYAMAAsACAAXAAiAFwAIgAsACAAXAAiAFwAIgAsACAANwAyADAAMAAsACAAMAAsACAALQAxADIANAAwACwAIAAwACwAIABcACIAXAAiACwAIABcACIAXAAiACwAIABcACIAWgBpAG8AbgBcACIALAAgAFwAIgBJACUAVABcACIALAAgAFwAIgBcACIALAAgAFwAIgBJAHMAcgBlAGEAbAAlACAAVABpAG0AZQBcACIALAAgAFwAIgBcACIAOwBcAG4AXAAiAEEAcwBpAGEALwBLAGEAYgB1AGwAXAAiACwAIABcACIAXAAiACwAIABcACIAXAAiACwAIAAxADEAMwA2ADgALAAgADAALAAgADEANgA2ADAAOAAsACAAMAAsACAAXAAiAFwAIgAsACAAXAAiAFwAIgAsACAALQAyADIAMAA4ACwAIAAwACwAIABcACIAXAAiACwAIABcACIATABNAFQAXAAiACwAIABcACIAXAAiACwAIABcACIATABvAGMAYQBsACAATQBlAGEAbgAgAFQAaQBtAGUAXAAiACwAIABcACIAXAAiADsAXABuAFwAIgBBAHMAaQBhAC8ASwBhAGIAdQBsAFwAIgAsACAAMQAxADMANgA3ACwAIAA4ADQAMQA5ADIALAAgADMAMQA0ADUANgAsACAAMAAsACAAMQA0ADQAMAAwACwAIAAwACwAIAAtADIAMgAwADgALAAgADAALAAgADEAOAAwADAALAAgADAALAAgAFwAIgBcACIALAAgAFwAIgArADAANABcACIALAAgAFwAIgBcACIALAAgAFwAIgBVAFQAQwArADAANAA6ADAAMABcACIALAAgAFwAIgBcACIAOwBcAG4AXAAiAEEAcwBpAGEALwBLAGEAYgB1AGwAXAAiACwAIAAzADEANAA1ADYALAAgADEAOAAwADAALAAgAFwAIgBcACIALAAgAFwAIgBcACIALAAgADEANgAyADAAMAAsACAAMAAsACAAMQA4ADAAMAAsACAAMAAsACAAXAAiAFwAIgAsACAAXAAiAFwAIgAsACAAXAAiAFwAIgAsACAAXAAiACsAMAA0ADMAMABcACIALAAgAFwAIgBcACIALAAgAFwAIgBVAFQAQwArADAANAA6ADMAMABcACIALAAgAFwAIgBcACIAOwBcAG4AXAAiAEEAcwBpAGEALwBLAGEAbQBjAGgAYQB0AGsAYQBcACIALAAgAFwAIgBcACIALAAgAFwAIgBcACIALAAgADIAMwAzADYAOAAsACAAMAAsACAAMwA4ADAANwA2ACwAIAAwACwAIABcACIAXAAiACwAIABcACIAXAAiACwAIAAxADUAMgA0ACwAIAAwACwAIABcACIAXAAiACwAIABcACIATABNAFQAXAAiACwAIABcACIAXAAiACwAIABcACIATABvAGMAYQBsACAATQBlAGEAbgAgAFQAaQBtAGUAXAAiACwAIABcACIAXAAiADsAXABuAFwAIgBBAHMAaQBhAC8ASwBhAG0AYwBoAGEAdABrAGEAXAAiACwAIAAyADMAMwA2ADgALAAgADEANQAyADQALAAgADIANgAxADQAOAAsACAAMAAsACAAMwA5ADYAMAAwACwAIAAwACwAIAAxADUAMgA0ACwAIAAwACwAIAAzADYAMAAwACwAIAAwACwAIABcACIAXAAiACwAIABcACIAKwAxADEAXAAiACwAIABcACIAXAAiACwAIABcACIAVQBUAEMAKwAxADEAOgAwADAAXAAiACwAIABcACIAXAAiADsAXABuAFwAIgBBAHMAaQBhAC8ASwBhAG0AYwBoAGEAdABrAGEAXAAiACwAIAAyADYAMQA0ADgALAAgADMANgAwADAALAAgADQAOAAzADQANgAsACAANwAyADAAMAAsACAANAAzADIAMAAwACwAIAAwACwAIAAzADYAMAAwACwAIAAwACwAIAAtADMANgAwADAALAAgADAALAAgAFwAIgBSAHUAcwBzAGkAYQBcACIALAAgAFwAIgArADEAMgBcACIALAAgAFwAIgArADEAMwBcACIALAAgAFwAIgBVAFQAQwArADEAMgA6ADAAMABcACIALAAgAFwAIgBVAFQAQwArADEAMwA6ADAAMABcACIAOwBcAG4AXAAiAEEAcwBpAGEALwBLAGEAbQBjAGgAYQB0AGsAYQBcACIALAAgADQAOAAzADQANgAsACAAMwA2ADAAMAAsACAANAA4ADYANAAwACwAIAA3ADIAMAAwACwAIAAzADkANgAwADAALAAgADAALAAgAC0AMwA2ADAAMAAsACAAMAAsACAAMwA2ADAAMAAsACAAMAAsACAAXAAiAFIAdQBzAHMAaQBhAFwAIgAsACAAXAAiACsAMQAxAFwAIgAsACAAXAAiACsAMQAyAFwAIgAsACAAXAAiAFUAVABDACsAMQAxADoAMAAwAFwAIgAsACAAXAAiAFUAVABDACsAMQAyADoAMAAwAFwAIgA7AFwAbgBcACIAQQBzAGkAYQAvAEsAYQBtAGMAaABhAHQAawBhAFwAIgAsACAANAA4ADYANAAwACwAIAAxADAAOAAwADAALAAgADUANQAyADgAMwAsACAANwAyADAAMAAsACAANAAzADIAMAAwACwAIAAwACwAIAAzADYAMAAwACwAIAAwACwAIAAtADMANgAwADAALAAgADAALAAgAFwAIgBSAHUAcwBzAGkAYQBcACIALAAgAFwAIgArADEAMgBcACIALAAgAFwAIgArADEAMwBcACIALAAgAFwAIgBVAFQAQwArADEAMgA6ADAAMABcACIALAAgAFwAIgBVAFQAQwArADEAMwA6ADAAMABcACIAOwBcAG4AXAAiAEEAcwBpAGEALwBLAGEAbQBjAGgAYQB0AGsAYQBcACIALAAgADUANQAyADgAMwAsACAAMwA2ADAAMAAsACAANQA1ADYANAA3ACwAIAA3ADIAMAAwACwAIAAzADkANgAwADAALAAgADAALAAgAC0AMwA2ADAAMAAsACAAMAAsACAAMwA2ADAAMAAsACAAMAAsACAAXAAiAFIAdQBzAHMAaQBhAFwAIgAsACAAXAAiACsAMQAxAFwAIgAsACAAXAAiACsAMQAyAFwAIgAsACAAXAAiAFUAVABDACsAMQAxADoAMAAwAFwAIgAsACAAXAAiAFUAVABDACsAMQAyADoAMAAwAFwAIgA7AFwAbgBcACIAQQBzAGkAYQAvAEsAYQBtAGMAaABhAHQAawBhAFwAIgAsACAANQA1ADYANAA3ACwAIAAxADAAOAAwADAALAAgAFwAIgBcACIALAAgAFwAIgBcACIALAAgADQAMwAyADAAMAAsACAAMAAsACAAMwA2ADAAMAAsACAAMAAsACAAXAAiAFwAIgAsACAAXAAiAFwAIgAsACAAXAAiAFwAIgAsACAAXAAiACsAMQAyAFwAIgAsACAAXAAiAFwAIgAsACAAXAAiAFUAVABDACsAMQAyADoAMAAwAFwAIgAsACAAXAAiAFwAIgA7AFwAbgBcACIAQQBzAGkAYQAvAEsAYQByAGEAYwBoAGkAXAAiACwAIABcACIAXAAiACwAIABcACIAXAAiACwAIAAxADcANQA3ADYALAAgADAALAAgADEANgAwADkAMgAsACAAMAAsACAAXAAiAFwAIgAsACAAXAAiAFwAIgAsACAAMwA3ADAAOAAsACAAMAAsACAAXAAiAFwAIgAsACAAXAAiAEwATQBUAFwAIgAsACAAXAAiAFwAIgAsACAAXAAiAEwAbwBjAGEAbAAgAE0AZQBhAG4AIABUAGkAbQBlAFwAIgAsACAAXAAiAFwAIgA7AFwAbgBcACIAQQBzAGkAYQAvAEsAYQByAGEAYwBoAGkAXAAiACwAIAAxADcANQA3ADYALAAgADMANwAwADgALAAgADMAMAA2ADAAMwAsACAAMAAsACAAMQA5ADgAMAAwACwAIAAwACwAIAAzADcAMAA4ACwAIAAwACwAIAAwACwAIAAzADYAMAAwACwAIABcACIAXAAiACwAIABcACIAKwAwADUAMwAwAFwAIgAsACAAXAAiAFwAIgAsACAAXAAiAFUAVABDACsAMAA1ADoAMwAwAFwAIgAsACAAXAAiAFwAIgA7AFwAbgBcACIAQQBzAGkAYQAvAEsAYQByAGEAYwBoAGkAXAAiACwAIAAzADAANgAwADMALAAgADMANgAwADAALAAgADMAMQA3ADQAMwAsACAAMAAsACAAMQA5ADgAMAAwACwAIAAzADYAMAAwACwAIAAwACwAIAAzADYAMAAwACwAIAAwACwAIAAtADMANgAwADAALAAgAFwAIgBcACIALAAgAFwAIgBcACIALAAgAFwAIgArADAANgAzADAAXAAiACwAIABcACIAXAAiACwAIABcACIAVQBUAEMAKwAwADYAOgAzADAAXAAiADsAXABuAFwAIgBBAHMAaQBhAC8ASwBhAHIAYQBjAGgAaQBcACIALAAgADMAMQA3ADQAMgAsACAAOAAyADgAMAAwACwAIAAzADMAOQAxADkALAAgADAALAAgADEAOQA4ADAAMAAsACAAMAAsACAAMAAsACAALQAzADYAMAAwACwAIAAtADEAOAAwADAALAAgADAALAAgAFwAIgBcACIALAAgAFwAIgArADAANQAzADAAXAAiACwAIABcACIAXAAiACwAIABcACIAVQBUAEMAKwAwADUAOgAzADAAXAAiACwAIABcACIAXAAiADsAXABuAFwAIgBBAHMAaQBhAC8ASwBhAHIAYQBjAGgAaQBcACIALAAgADMAMwA5ADEAOAAsACAAOAA0ADYAMAAwACwAIAA0ADEAMAAzADYALAAgADAALAAgADEAOAAwADAAMAAsACAAMAAsACAALQAxADgAMAAwACwAIAAwACwAIAAwACwAIAAwACwAIABcACIAXAAiACwAIABcACIAKwAwADUAXAAiACwAIABcACIAXAAiACwAIABcACIAVQBUAEMAKwAwADUAOgAwADAAXAAiACwAIABcACIAXAAiADsAXABuAFwAIgBBAHMAaQBhAC8ASwBhAHIAYQBjAGgAaQBcACIALAAgADQAMQAwADMANgAsACAAMAAsACAAXAAiAFwAIgAsACAAXAAiAFwAIgAsACAAMQA4ADAAMAAwACwAIAAwACwAIAAwACwAIAAwACwAIABcACIAXAAiACwAIABcACIAXAAiACwAIABcACIAUABhAGsAaQBzAHQAYQBuAFwAIgAsACAAXAAiAFAASwAlAFQAXAAiACwAIABcACIAXAAiACwAIABcACIAUABhAGsAaQBzAHQAYQBuACUAIABUAGkAbQBlAFwAIgAsACAAXAAiAFwAIgA7AFwAbgBcACIAQQBzAGkAYQAvAEsAYQB0AGgAbQBhAG4AZAB1AFwAIgAsACAAXAAiAFwAIgAsACAAXAAiAFwAIgAsACAAMgAyADMAMgA0ACwAIAAwACwAIAAyADAANAA3ADYALAAgADAALAAgAFwAIgBcACIALAAgAFwAIgBcACIALAAgAC0ANgA3ADYALAAgADAALAAgAFwAIgBcACIALAAgAFwAIgBMAE0AVABcACIALAAgAFwAIgBcACIALAAgAFwAIgBMAG8AYwBhAGwAIABNAGUAYQBuACAAVABpAG0AZQBcACIALAAgAFwAIgBcACIAOwBcAG4AXAAiAEEAcwBpAGEALwBLAGEAdABoAG0AYQBuAGQAdQBcACIALAAgADIAMgAzADIAMwAsACAAOAA1ADcAMgA0ACwAIAA0ADYANAAzADEALAAgADAALAAgADEAOQA4ADAAMAAsACAAMAAsACAALQA2ADcANgAsACAAMAAsACAAOQAwADAALAAgADAALAAgAFwAIgBcACIALAAgAFwAIgArADAANQAzADAAXAAiACwAIABcACIAXAAiACwAIABcACIAVQBUAEMAKwAwADUAOgAzADAAXAAiACwAIABcACIAXAAiADsAXABuAFwAIgBBAHMAaQBhAC8ASwBhAHQAaABtAGEAbgBkAHUAXAAiACwAIAA0ADYANAAzADEALAAgADkAMAAwACwAIABcACIAXAAiACwAIABcACIAXAAiACwAIAAyADAANwAwADAALAAgADAALAAgADkAMAAwACwAIAAwACwAIABcACIAXAAiACwAIABcACIAXAAiACwAIABcACIAXAAiACwAIABcACIAKwAwADUANAA1AFwAIgAsACAAXAAiAFwAIgAsACAAXAAiAFUAVABDACsAMAA1ADoAMwAwAFwAIgAsACAAXAAiAFwAIgA7AFwAbgBcACIAQQBzAGkAYQAvAEsAaABhAG4AZAB5AGcAYQBcACIALAAgAFwAIgBcACIALAAgAFwAIgBcACIALAAgADIAMgAzADAANwAsACAAMAAsACAAMwAyADUAMwAzACwAIAAwACwAIABcACIAXAAiACwAIABcACIAXAAiACwAIAAtADMANwAzADMALAAgADAALAAgAFwAIgBcACIALAAgAFwAIgBMAE0AVABcACIALAAgAFwAIgBcACIALAAgAFwAIgBMAG8AYwBhAGwAIABNAGUAYQBuACAAVABpAG0AZQBcACIALAAgAFwAIgBcACIAOwBcAG4AXAAiAEEAcwBpAGEALwBLAGgAYQBuAGQAeQBnAGEAXAAiACwAIAAyADIAMwAwADYALAAgADgAMgA2ADYANwAsACAAMgA2ADEANAA4ACwAIAAwACwAIAAyADgAOAAwADAALAAgADAALAAgAC0AMwA3ADMAMwAsACAAMAAsACAAMwA2ADAAMAAsACAAMAAsACAAXAAiAFwAIgAsACAAXAAiACsAMAA4AFwAIgAsACAAXAAiAFwAIgAsACAAXAAiAFUAVABDACsAMAA4ADoAMAAwAFwAIgAsACAAXAAiAFwAIgA7AFwAbgBcACIAQQBzAGkAYQAvAEsAaABhAG4AZAB5AGcAYQBcACIALAAgADIANgAxADQAOAAsACAAMwA2ADAAMAAsACAANAA4ADMANAA2ACwAIAA3ADIAMAAwACwAIAAzADIANAAwADAALAAgADAALAAgADMANgAwADAALAAgADAALAAgAC0AMwA2ADAAMAAsACAAMAAsACAAXAAiAFIAdQBzAHMAaQBhAFwAIgAsACAAXAAiACsAMAA5AFwAIgAsACAAXAAiACsAMQAwAFwAIgAsACAAXAAiAFUAVABDACsAMAA5ADoAMAAwAFwAIgAsACAAXAAiAFUAVABDACsAMQAwADoAMAAwAFwAIgA7AFwAbgBcACIAQQBzAGkAYQAvAEsAaABhAG4AZAB5AGcAYQBcACIALAAgADQAOAAzADQANgAsACAAMwA2ADAAMAAsACAANAA4ADYANAAwACwAIAA3ADIAMAAwACwAIAAyADgAOAAwADAALAAgADAALAAgAC0AMwA2ADAAMAAsACAAMAAsACAAMwA2ADAAMAAsACAAMAAsACAAXAAiAFIAdQBzAHMAaQBhAFwAIgAsACAAXAAiACsAMAA4AFwAIgAsACAAXAAiACsAMAA5AFwAIgAsACAAXAAiAFUAVABDACsAMAA4ADoAMAAwAFwAIgAsACAAXAAiAFUAVABDACsAMAA5ADoAMAAwAFwAIgA7AFwAbgBcACIAQQBzAGkAYQAvAEsAaABhAG4AZAB5AGcAYQBcACIALAAgADQAOAA2ADQAMAAsACAAMQAwADgAMAAwACwAIAA1ADMAMAAwADUALAAgADAALAAgADMAMgA0ADAAMAAsACAAMAAsACAAMwA2ADAAMAAsACAAMAAsACAAMwA2ADAAMAAsACAAMAAsACAAXAAiAFIAdQBzAHMAaQBhAFwAIgAsACAAXAAiACsAMAA5AFwAIgAsACAAXAAiACsAMQAwAFwAIgAsACAAXAAiAFUAVABDACsAMAA5ADoAMAAwAFwAIgAsACAAXAAiAFUAVABDACsAMQAwADoAMAAwAFwAIgA7AFwAbgBcACIAQQBzAGkAYQAvAEsAaABhAG4AZAB5AGcAYQBcACIALAAgADUAMwAwADAANQAsACAAMwA2ADAAMAAsACAANQA1ADYANAA3ACwAIAA3ADIAMAAwACwAIAAzADYAMAAwADAALAAgADAALAAgADMANgAwADAALAAgADAALAAgADMANgAwADAALAAgADAALAAgAFwAIgBSAHUAcwBzAGkAYQBcACIALAAgAFwAIgArADEAMABcACIALAAgAFwAIgArADEAMQBcACIALAAgAFwAIgBVAFQAQwArADEAMAA6ADAAMABcACIALAAgAFwAIgBVAFQAQwArADEAMQA6ADAAMABcACIAOwBcAG4AXAAiAEEAcwBpAGEALwBLAGgAYQBuAGQAeQBnAGEAXAAiACwAIAA1ADUANgA0ADcALAAgADEAMAA4ADAAMAAsACAANQA1ADgAMQA3ACwAIAAwACwAIAAzADkANgAwADAALAAgADAALAAgADMANgAwADAALAAgADAALAAgAC0AMwA2ADAAMAAsACAAMAAsACAAXAAiAFwAIgAsACAAXAAiACsAMQAxAFwAIgAsACAAXAAiAFwAIgAsACAAXAAiAFUAVABDACsAMQAxADoAMAAwAFwAIgAsACAAXAAiAFwAIgA7AFwAbgBcACIAQQBzAGkAYQAvAEsAaABhAG4AZAB5AGcAYQBcACIALAAgADUANQA4ADEANgAsACAAOAAyADgAMAAwACwAIAA1ADYAOQA1ADYALAAgADcAMgAwADAALAAgADMANgAwADAAMAAsACAAMAAsACAALQAzADYAMAAwACwAIAAwACwAIAAtADMANgAwADAALAAgADAALAAgAFwAIgBcACIALAAgAFwAIgArADEAMABcACIALAAgAFwAIgBcACIALAAgAFwAIgBVAFQAQwArADEAMAA6ADAAMABcACIALAAgAFwAIgBcACIAOwBcAG4AXAAiAEEAcwBpAGEALwBLAGgAYQBuAGQAeQBnAGEAXAAiACwAIAA1ADYAOQA1ADYALAAgADMANgAwADAALAAgAFwAIgBcACIALAAgAFwAIgBcACIALAAgADMAMgA0ADAAMAAsACAAMAAsACAALQAzADYAMAAwACwAIAAwACwAIABcACIAXAAiACwAIABcACIAXAAiACwAIABcACIAXAAiACwAIABcACIAKwAwADkAXAAiACwAIABcACIAXAAiACwAIABcACIAVQBUAEMAKwAwADkAOgAwADAAXAAiACwAIABcACIAXAAiAFwAbgB9ADsAXABuAFwAbgBfAFQASQBNAEUAWgBPAE4ARQBfAEEAUwBJAEEAXwAwADQAIAA9ACAAewBcAG4AXAAiAEEAcwBpAGEALwBLAG8AbABrAGEAdABhAFwAIgAsACAAXAAiAFwAIgAsACAAXAAiAFwAIgAsACAALQAxADYAMAAzACwAIAAwACwAIAAyADEAMgAwADgALAAgADAALAAgAFwAIgBcACIALAAgAFwAIgBcACIALAAgAC0AOAAsACAAMAAsACAAXAAiAFwAIgAsACAAXAAiAEwATQBUAFwAIgAsACAAXAAiAFwAIgAsACAAXAAiAEwAbwBjAGEAbAAgAE0AZQBhAG4AIABUAGkAbQBlAFwAIgAsACAAXAAiAFwAIgA7AFwAbgBcACIAQQBzAGkAYQAvAEsAbwBsAGsAYQB0AGEAXAAiACwAIAAtADEANgAwADQALAAgADgANgAzADkAMgAsACAANAAwADYAMwAsACAAMAAsACAAMgAxADIAMAAwACwAIAAwACwAIAAtADgALAAgADAALAAgAC0AMQA5ADMAMAAsACAAMAAsACAAXAAiAFwAIgAsACAAXAAiAEgATQBUAFwAIgAsACAAXAAiAFwAIgAsACAAXAAiAEgAbwB3AHIAYQBoACAATQBlAGEAbgAgAFQAaQBtAGUAXAAiACwAIABcACIAXAAiADsAXABuAFwAIgBBAHMAaQBhAC8ASwBvAGwAawBhAHQAYQBcACIALAAgADQAMAA2ADIALAAgADgANAA0ADcAMAAsACAAMQA3ADIAMQAxACwAIAAwACwAIAAxADkAMgA3ADAALAAgADAALAAgAC0AMQA5ADMAMAAsACAAMAAsACAANQAzADAALAAgADAALAAgAFwAIgBcACIALAAgAFwAIgBNAE0AVABcACIALAAgAFwAIgBcACIALAAgAFwAIgBNAGEAZAByAGEAcwAgAE0AZQBhAG4AIABUAGkAbQBlAFwAIgAsACAAXAAiAFwAIgA7AFwAbgBcACIAQQBzAGkAYQAvAEsAbwBsAGsAYQB0AGEAXAAiACwAIAAxADcAMgAxADEALAAgADUAMwAwACwAIAAzADAAMgA2ADgALAAgADAALAAgADEAOQA4ADAAMAAsACAAMAAsACAANQAzADAALAAgADAALAAgADAALAAgADMANgAwADAALAAgAFwAIgBcACIALAAgAFwAIgBJAFMAVABcACIALAAgAFwAIgBcACIALAAgAFwAIgBJAG4AZABpAGEAbgAgAFMAdABhAG4AZABhAHIAZAAgAFQAaQBtAGUAXAAiACwAIABcACIAXAAiADsAXABuAFwAIgBBAHMAaQBhAC8ASwBvAGwAawBhAHQAYQBcACIALAAgADMAMAAyADYAOAAsACAAMwA2ADAAMAAsACAAMwAwADQAOQA0ACwAIAAwACwAIAAxADkAOAAwADAALAAgADMANgAwADAALAAgADAALAAgADMANgAwADAALAAgADAALAAgAC0AMwA2ADAAMAAsACAAXAAiAFwAIgAsACAAXAAiAFwAIgAsACAAXAAiACsAMAA2ADMAMABcACIALAAgAFwAIgBcACIALAAgAFwAIgBVAFQAQwArADAANgA6ADMAMABcACIAOwBcAG4AXAAiAEEAcwBpAGEALwBLAG8AbABrAGEAdABhAFwAIgAsACAAMwAwADQAOQAzACwAIAA4ADIAOAAwADAALAAgADMAMAA2ADAAMwAsACAAMAAsACAAMQA5ADgAMAAwACwAIAAwACwAIAAwACwAIAAtADMANgAwADAALAAgADAALAAgADMANgAwADAALAAgAFwAIgBcACIALAAgAFwAIgBJAFMAVABcACIALAAgAFwAIgBcACIALAAgAFwAIgBJAG4AZABpAGEAbgAgAFMAdABhAG4AZABhAHIAZAAgAFQAaQBtAGUAXAAiACwAIABcACIAXAAiADsAXABuAFwAIgBBAHMAaQBhAC8ASwBvAGwAawBhAHQAYQBcACIALAAgADMAMAA2ADAAMwAsACAAMwA2ADAAMAAsACAAMwAxADcANAAzACwAIAAwACwAIAAxADkAOAAwADAALAAgADMANgAwADAALAAgADAALAAgADMANgAwADAALAAgADAALAAgAC0AMwA2ADAAMAAsACAAXAAiAFwAIgAsACAAXAAiAFwAIgAsACAAXAAiACsAMAA2ADMAMABcACIALAAgAFwAIgBcACIALAAgAFwAIgBVAFQAQwArADAANgA6ADMAMABcACIAOwBcAG4AXAAiAEEAcwBpAGEALwBLAG8AbABrAGEAdABhAFwAIgAsACAAMwAxADcANAAyACwAIAA4ADIAOAAwADAALAAgAFwAIgBcACIALAAgAFwAIgBcACIALAAgADEAOQA4ADAAMAAsACAAMAAsACAAMAAsACAALQAzADYAMAAwACwAIABcACIAXAAiACwAIABcACIAXAAiACwAIABcACIAXAAiACwAIABcACIASQBTAFQAXAAiACwAIABcACIAXAAiACwAIABcACIASQBuAGQAaQBhAG4AIABTAHQAYQBuAGQAYQByAGQAIABUAGkAbQBlAFwAIgAsACAAXAAiAFwAIgA7AFwAbgBcACIAQQBzAGkAYQAvAEsAcgBhAHMAbgBvAHkAYQByAHMAawBcACIALAAgAFwAIgBcACIALAAgAFwAIgBcACIALAAgADIAMgAzADIAOQAsACAAMAAsACAAMgAyADIAOAA2ACwAIAAwACwAIABcACIAXAAiACwAIABcACIAXAAiACwAIAAtADYAOAA2ACwAIAAwACwAIABcACIAXAAiACwAIABcACIATABNAFQAXAAiACwAIABcACIAXAAiACwAIABcACIATABvAGMAYQBsACAATQBlAGEAbgAgAFQAaQBtAGUAXAAiACwAIABcACIAXAAiADsAXABuAFwAIgBBAHMAaQBhAC8ASwByAGEAcwBuAG8AeQBhAHIAcwBrAFwAIgAsACAAMgAyADMAMgA4ACwAIAA4ADUANwAxADQALAAgADIANgAxADQAOAAsACAAMAAsACAAMgAxADYAMAAwACwAIAAwACwAIAAtADYAOAA2ACwAIAAwACwAIAAzADYAMAAwACwAIAAwACwAIABcACIAXAAiACwAIABcACIAKwAwADYAXAAiACwAIABcACIAXAAiACwAIABcACIAVQBUAEMAKwAwADYAOgAwADAAXAAiACwAIABcACIAXAAiADsAXABuAFwAIgBBAHMAaQBhAC8ASwByAGEAcwBuAG8AeQBhAHIAcwBrAFwAIgAsACAAMgA2ADEANAA4ACwAIAAzADYAMAAwACwAIAA0ADgAMwA0ADYALAAgADcAMgAwADAALAAgADIANQAyADAAMAAsACAAMAAsACAAMwA2ADAAMAAsACAAMAAsACAALQAzADYAMAAwACwAIAAwACwAIABcACIAUgB1AHMAcwBpAGEAXAAiACwAIABcACIAKwAwADcAXAAiACwAIABcACIAKwAwADgAXAAiACwAIABcACIAVQBUAEMAKwAwADcAOgAwADAAXAAiACwAIABcACIAVQBUAEMAKwAwADgAOgAwADAAXAAiADsAXABuAFwAIgBBAHMAaQBhAC8ASwByAGEAcwBuAG8AeQBhAHIAcwBrAFwAIgAsACAANAA4ADMANAA2ACwAIAAzADYAMAAwACwAIAA0ADgANgA0ADAALAAgADcAMgAwADAALAAgADIAMQA2ADAAMAAsACAAMAAsACAALQAzADYAMAAwACwAIAAwACwAIAAzADYAMAAwACwAIAAwACwAIABcACIAUgB1AHMAcwBpAGEAXAAiACwAIABcACIAKwAwADYAXAAiACwAIABcACIAKwAwADcAXAAiACwAIABcACIAVQBUAEMAKwAwADYAOgAwADAAXAAiACwAIABcACIAVQBUAEMAKwAwADcAOgAwADAAXAAiADsAXABuAFwAIgBBAHMAaQBhAC8ASwByAGEAcwBuAG8AeQBhAHIAcwBrAFwAIgAsACAANAA4ADYANAAwACwAIAAxADAAOAAwADAALAAgADUANQA2ADQANwAsACAANwAyADAAMAAsACAAMgA1ADIAMAAwACwAIAAwACwAIAAzADYAMAAwACwAIAAwACwAIAAzADYAMAAwACwAIAAwACwAIABcACIAUgB1AHMAcwBpAGEAXAAiACwAIABcACIAKwAwADcAXAAiACwAIABcACIAKwAwADgAXAAiACwAIABcACIAVQBUAEMAKwAwADcAOgAwADAAXAAiACwAIABcACIAVQBUAEMAKwAwADgAOgAwADAAXAAiADsAXABuAFwAIgBBAHMAaQBhAC8ASwByAGEAcwBuAG8AeQBhAHIAcwBrAFwAIgAsACAANQA1ADYANAA3ACwAIAAxADAAOAAwADAALAAgADUANgA5ADUANgAsACAANwAyADAAMAAsACAAMgA4ADgAMAAwACwAIAAwACwAIAAzADYAMAAwACwAIAAwACwAIAAtADMANgAwADAALAAgADAALAAgAFwAIgBcACIALAAgAFwAIgArADAAOABcACIALAAgAFwAIgBcACIALAAgAFwAIgBVAFQAQwArADAAOAA6ADAAMABcACIALAAgAFwAIgBcACIAOwBcAG4AXAAiAEEAcwBpAGEALwBLAHIAYQBzAG4AbwB5AGEAcgBzAGsAXAAiACwAIAA1ADYAOQA1ADYALAAgADMANgAwADAALAAgAFwAIgBcACIALAAgAFwAIgBcACIALAAgADIANQAyADAAMAAsACAAMAAsACAALQAzADYAMAAwACwAIAAwACwAIABcACIAXAAiACwAIABcACIAXAAiACwAIABcACIAXAAiACwAIABcACIAKwAwADcAXAAiACwAIABcACIAXAAiACwAIABcACIAVQBUAEMAKwAwADcAOgAwADAAXAAiACwAIABcACIAXAAiADsAXABuAFwAIgBBAHMAaQBhAC8ASwB1AGMAaABpAG4AZwBcACIALAAgAFwAIgBcACIALAAgAFwAIgBcACIALAAgADIANAA1ADcANQAsACAAMAAsACAAMgA2ADQAOAAwACwAIAAwACwAIABcACIAXAAiACwAIABcACIAXAAiACwAIAA1ADIAMAAsACAAMAAsACAAXAAiAFwAIgAsACAAXAAiAEwATQBUAFwAIgAsACAAXAAiAFwAIgAsACAAXAAiAEwAbwBjAGEAbAAgAE0AZQBhAG4AIABUAGkAbQBlAFwAIgAsACAAXAAiAFwAIgA7AFwAbgBcACIAQQBzAGkAYQAvAEsAdQBjAGgAaQBuAGcAXAAiACwAIAAyADQANQA3ADUALAAgADUAMgAwACwAIAAyADcAMAA3ADMALAAgADAALAAgADIANwAwADAAMAAsACAAMAAsACAANQAyADAALAAgADAALAAgADEAOAAwADAALAAgADAALAAgAFwAIgBcACIALAAgAFwAIgArADAANwAzADAAXAAiACwAIABcACIAXAAiACwAIABcACIAVQBUAEMAKwAwADcAOgAzADAAXAAiACwAIABcACIAXAAiADsAXABuAFwAIgBBAHMAaQBhAC8ASwB1AGMAaABpAG4AZwBcACIALAAgADIANwAwADcAMwAsACAAMQA4ADAAMAAsACAAMwAwADQAMAA2ACwAIAAwACwAIAAyADgAOAAwADAALAAgADAALAAgADEAOAAwADAALAAgADAALAAgADMANgAwADAALAAgADAALAAgAFwAIgBOAEIAbwByAG4AZQBvAFwAIgAsACAAXAAiACsAMAA4AFwAIgAsACAAXAAiACsAMAA4ADIAMABcACIALAAgAFwAIgBVAFQAQwArADAAOAA6ADAAMABcACIALAAgAFwAIgBVAFQAQwArADAAOAA6ADIAMABcACIAOwBcAG4AXAAiAEEAcwBpAGEALwBLAHUAYwBoAGkAbgBnAFwAIgAsACAAMwAwADQAMAA2ACwAIAAzADYAMAAwACwAIAAzADEANwAxADAALAAgADAALAAgADMAMgA0ADAAMAAsACAAMAAsACAAMwA2ADAAMAAsACAAMAAsACAALQAzADYAMAAwACwAIAAwACwAIABcACIAXAAiACwAIABcACIAKwAwADkAXAAiACwAIABcACIAXAAiACwAIABcACIAVQBUAEMAKwAwADkAOgAwADAAXAAiACwAIABcACIAXAAiADsAXABuAFwAIgBBAHMAaQBhAC8ASwB1AGMAaABpAG4AZwBcACIALAAgADMAMQA3ADAAOQAsACAAOAAyADgAMAAwACwAIABcACIAXAAiACwAIABcACIAXAAiACwAIAAyADgAOAAwADAALAAgADAALAAgAC0AMwA2ADAAMAAsACAAMAAsACAAXAAiAFwAIgAsACAAXAAiAFwAIgAsACAAXAAiAFwAIgAsACAAXAAiACsAMAA4AFwAIgAsACAAXAAiAFwAIgAsACAAXAAiAFUAVABDACsAMAA4ADoAMAAwAFwAIgAsACAAXAAiAFwAIgA7AFwAbgBcACIAQQBzAGkAYQAvAE0AYQBjAGEAdQBcACIALAAgAFwAIgBcACIALAAgAFwAIgBcACIALAAgADEANgA3ADgAMwAsACAAMAAsACAAMgA3ADIANQAwACwAIAAwACwAIABcACIAXAAiACwAIABcACIAXAAiACwAIAAxADUANQAwACwAIAAwACwAIABcACIAXAAiACwAIABcACIATABNAFQAXAAiACwAIABcACIAXAAiACwAIABcACIATABvAGMAYQBsACAATQBlAGEAbgAgAFQAaQBtAGUAXAAiACwAIABcACIAXAAiADsAXABuAFwAIgBBAHMAaQBhAC8ATQBhAGMAYQB1AFwAIgAsACAAMQA2ADcAOAAzACwAIAAxADUANQAwACwAIAAzADAAMwA0ADkALAAgADgAMgA4ADAAMAAsACAAMgA4ADgAMAAwACwAIAAwACwAIAAxADUANQAwACwAIAAwACwAIAAzADYAMAAwACwAIAAwACwAIABcACIAXAAiACwAIABcACIAQwBTAFQAXAAiACwAIABcACIAXAAiACwAIABcACIAQwBoAGkAbgBhACAAUwB0AGEAbgBkAGEAcgBkACAAVABpAG0AZQBcACIALAAgAFwAIgBcACIAOwBcAG4AXAAiAEEAcwBpAGEALwBNAGEAYwBhAHUAXAAiACwAIAAzADAAMwA1ADAALAAgADAALAAgADMAMQA3ADIAOQAsACAAMAAsACAAMwAyADQAMAAwACwAIAAwACwAIAAzADYAMAAwACwAIAAwACwAIAAtADMANgAwADAALAAgADAALAAgAFwAIgBNAGEAYwBhAHUAXAAiACwAIABcACIAKwAwADkAXAAiACwAIABcACIAKwAxADAAXAAiACwAIABcACIAVQBUAEMAKwAwADkAOgAwADAAXAAiACwAIABcACIAVQBUAEMAKwAxADAAOgAwADAAXAAiADsAXABuAFwAIgBBAHMAaQBhAC8ATQBhAGMAYQB1AFwAIgAsACAAMwAxADcAMgA4ACwAIAA4ADIAOAAwADAALAAgAFwAIgBcACIALAAgAFwAIgBcACIALAAgADIAOAA4ADAAMAAsACAAMAAsACAALQAzADYAMAAwACwAIAAwACwAIABcACIAXAAiACwAIABcACIAXAAiACwAIABcACIATQBhAGMAYQB1AFwAIgAsACAAXAAiAEMAJQBUAFwAIgAsACAAXAAiAFwAIgAsACAAXAAiAEMAaABpAG4AYQAlACAAVABpAG0AZQBcACIALAAgAFwAIgBcACIAOwBcAG4AXAAiAEEAcwBpAGEALwBNAGEAZwBhAGQAYQBuAFwAIgAsACAAXAAiAFwAIgAsACAAXAAiAFwAIgAsACAAMgAzADkAMAA3ACwAIAAwACwAIAAzADYAMQA5ADIALAAgADAALAAgAFwAIgBcACIALAAgAFwAIgBcACIALAAgAC0AMQA5ADIALAAgADAALAAgAFwAIgBcACIALAAgAFwAIgBMAE0AVABcACIALAAgAFwAIgBcACIALAAgAFwAIgBMAG8AYwBhAGwAIABNAGUAYQBuACAAVABpAG0AZQBcACIALAAgAFwAIgBcACIAOwBcAG4AXAAiAEEAcwBpAGEALwBNAGEAZwBhAGQAYQBuAFwAIgAsACAAMgAzADkAMAA2ACwAIAA4ADYAMgAwADgALAAgADIANgAxADQAOAAsACAAMAAsACAAMwA2ADAAMAAwACwAIAAwACwAIAAtADEAOQAyACwAIAAwACwAIAAzADYAMAAwACwAIAAwACwAIABcACIAXAAiACwAIABcACIAKwAxADAAXAAiACwAIABcACIAXAAiACwAIABcACIAVQBUAEMAKwAxADAAOgAwADAAXAAiACwAIABcACIAXAAiADsAXABuAFwAIgBBAHMAaQBhAC8ATQBhAGcAYQBkAGEAbgBcACIALAAgADIANgAxADQAOAAsACAAMwA2ADAAMAAsACAANAA4ADMANAA2ACwAIAA3ADIAMAAwACwAIAAzADkANgAwADAALAAgADAALAAgADMANgAwADAALAAgADAALAAgAC0AMwA2ADAAMAAsACAAMAAsACAAXAAiAFIAdQBzAHMAaQBhAFwAIgAsACAAXAAiACsAMQAxAFwAIgAsACAAXAAiACsAMQAyAFwAIgAsACAAXAAiAFUAVABDACsAMQAxADoAMAAwAFwAIgAsACAAXAAiAFUAVABDACsAMQAyADoAMAAwAFwAIgA7AFwAbgBcACIAQQBzAGkAYQAvAE0AYQBnAGEAZABhAG4AXAAiACwAIAA0ADgAMwA0ADYALAAgADMANgAwADAALAAgADQAOAA2ADQAMAAsACAANwAyADAAMAAsACAAMwA2ADAAMAAwACwAIAAwACwAIAAtADMANgAwADAALAAgADAALAAgADMANgAwADAALAAgADAALAAgAFwAIgBSAHUAcwBzAGkAYQBcACIALAAgAFwAIgArADEAMABcACIALAAgAFwAIgArADEAMQBcACIALAAgAFwAIgBVAFQAQwArADEAMAA6ADAAMABcACIALAAgAFwAIgBVAFQAQwArADEAMQA6ADAAMABcACIAOwBcAG4AXAAiAEEAcwBpAGEALwBNAGEAZwBhAGQAYQBuAFwAIgAsACAANAA4ADYANAAwACwAIAAxADAAOAAwADAALAAgADUANQA2ADQANwAsACAANwAyADAAMAAsACAAMwA5ADYAMAAwACwAIAAwACwAIAAzADYAMAAwACwAIAAwACwAIAAzADYAMAAwACwAIAAwACwAIABcACIAUgB1AHMAcwBpAGEAXAAiACwAIABcACIAKwAxADEAXAAiACwAIABcACIAKwAxADIAXAAiACwAIABcACIAVQBUAEMAKwAxADEAOgAwADAAXAAiACwAIABcACIAVQBUAEMAKwAxADIAOgAwADAAXAAiADsAXABuAFwAIgBBAHMAaQBhAC8ATQBhAGcAYQBkAGEAbgBcACIALAAgADUANQA2ADQANwAsACAAMQAwADgAMAAwACwAIAA1ADYAOQA1ADYALAAgADcAMgAwADAALAAgADQAMwAyADAAMAAsACAAMAAsACAAMwA2ADAAMAAsACAAMAAsACAALQA3ADIAMAAwACwAIAAwACwAIABcACIAXAAiACwAIABcACIAKwAxADIAXAAiACwAIABcACIAXAAiACwAIABcACIAVQBUAEMAKwAxADIAOgAwADAAXAAiACwAIABcACIAXAAiADsAXABuAFwAIgBBAHMAaQBhAC8ATQBhAGcAYQBkAGEAbgBcACIALAAgADUANgA5ADUANgAsACAAMAAsACAANQA3ADUAMAAyACwAIAA3ADIAMAAwACwAIAAzADYAMAAwADAALAAgADAALAAgAC0ANwAyADAAMAAsACAAMAAsACAAMwA2ADAAMAAsACAAMAAsACAAXAAiAFwAIgAsACAAXAAiACsAMQAwAFwAIgAsACAAXAAiAFwAIgAsACAAXAAiAFUAVABDACsAMQAwADoAMAAwAFwAIgAsACAAXAAiAFwAIgA7AFwAbgBcACIAQQBzAGkAYQAvAE0AYQBnAGEAZABhAG4AXAAiACwAIAA1ADcANQAwADIALAAgADEAMAA4ADAAMAAsACAAXAAiAFwAIgAsACAAXAAiAFwAIgAsACAAMwA5ADYAMAAwACwAIAAwACwAIAAzADYAMAAwACwAIAAwACwAIABcACIAXAAiACwAIABcACIAXAAiACwAIABcACIAXAAiACwAIABcACIAKwAxADEAXAAiACwAIABcACIAXAAiACwAIABcACIAVQBUAEMAKwAxADEAOgAwADAAXAAiACwAIABcACIAXAAiADsAXABuAFwAIgBBAHMAaQBhAC8ATQBhAGsAYQBzAHMAYQByAFwAIgAsACAAXAAiAFwAIgAsACAAXAAiAFwAIgAsACAAMgAyADMAMgA0ACwAIAAwACwAIAAyADgANgA1ADYALAAgADAALAAgAFwAIgBcACIALAAgAFwAIgBcACIALAAgADAALAAgADAALAAgAFwAIgBcACIALAAgAFwAIgBMAE0AVABcACIALAAgAFwAIgBcACIALAAgAFwAIgBMAG8AYwBhAGwAIABNAGUAYQBuACAAVABpAG0AZQBcACIALAAgAFwAIgBcACIAOwBcAG4AXAAiAEEAcwBpAGEALwBNAGEAawBhAHMAcwBhAHIAXAAiACwAIAAyADIAMwAyADQALAAgADAALAAgADIANwAwADEAMgAsACAAMAAsACAAMgA4ADYANQA2ACwAIAAwACwAIAAwACwAIAAwACwAIAAxADQANAAsACAAMAAsACAAXAAiAFwAIgAsACAAXAAiAE0ATQBUAFwAIgAsACAAXAAiAFwAIgAsACAAXAAiAE0AYQBrAGEAcwBzAGEAcgAgAE0AZQBhAG4AIABUAGkAbQBlAFwAIgAsACAAXAAiAFwAIgA7AFwAbgBcACIAQQBzAGkAYQAvAE0AYQBrAGEAcwBzAGEAcgBcACIALAAgADIANwAwADEAMgAsACAAMQA0ADQALAAgADMAMAAzADkAOQAsACAAMAAsACAAMgA4ADgAMAAwACwAIAAwACwAIAAxADQANAAsACAAMAAsACAAMwA2ADAAMAAsACAAMAAsACAAXAAiAFwAIgAsACAAXAAiACsAMAA4AFwAIgAsACAAXAAiAFwAIgAsACAAXAAiAFUAVABDACsAMAA4ADoAMAAwAFwAIgAsACAAXAAiAFwAIgA7AFwAbgBcACIAQQBzAGkAYQAvAE0AYQBrAGEAcwBzAGEAcgBcACIALAAgADMAMAAzADkAOQAsACAAMwA2ADAAMAAsACAAMwAxADcAMgAxACwAIAAwACwAIAAzADIANAAwADAALAAgADAALAAgADMANgAwADAALAAgADAALAAgAC0AMwA2ADAAMAAsACAAMAAsACAAXAAiAFwAIgAsACAAXAAiACsAMAA5AFwAIgAsACAAXAAiAFwAIgAsACAAXAAiAFUAVABDACsAMAA5ADoAMAAwAFwAIgAsACAAXAAiAFwAIgA7AFwAbgBcACIAQQBzAGkAYQAvAE0AYQBrAGEAcwBzAGEAcgBcACIALAAgADMAMQA3ADIAMAAsACAAOAAyADgAMAAwACwAIABcACIAXAAiACwAIABcACIAXAAiACwAIAAyADgAOAAwADAALAAgADAALAAgAC0AMwA2ADAAMAAsACAAMAAsACAAXAAiAFwAIgAsACAAXAAiAFwAIgAsACAAXAAiAFwAIgAsACAAXAAiAFcASQBUAEEAXAAiACwAIABcACIAXAAiACwAIABcACIAQwBlAG4AdAByAGEAbAAgAEkAbgBkAG8AbgBlAHMAaQBhACAAVABpAG0AZQBcACIALAAgAFwAIgBcACIAOwBcAG4AXAAiAEEAcwBpAGEALwBNAGEAbgBpAGwAYQBcACIALAAgAFwAIgBcACIALAAgAFwAIgBcACIALAAgAC0ANQAwADYAOQAsACAAMAAsACAALQA1ADcAMwA2ADAALAAgADAALAAgAFwAIgBcACIALAAgAFwAIgBcACIALAAgADgANgA0ADAAMAAsACAAMAAsACAAXAAiAFwAIgAsACAAXAAiAEwATQBUAFwAIgAsACAAXAAiAFwAIgAsACAAXAAiAEwAbwBjAGEAbAAgAE0AZQBhAG4AIABUAGkAbQBlAFwAIgAsACAAXAAiAFwAIgA7AFwAbgBcACIAQQBzAGkAYQAvAE0AYQBuAGkAbABhAFwAIgAsACAALQA1ADAANgA4ACwAIAAwACwAIAAxADQANwA4ADUALAAgADAALAAgADIAOQAwADQAMAAsACAAMAAsACAAOAA2ADQAMAAwACwAIAAwACwAIAAtADIANAAwACwAIAAwACwAIABcACIAXAAiACwAIABcACIATABNAFQAXAAiACwAIABcACIAXAAiACwAIABcACIATABvAGMAYQBsACAATQBlAGEAbgAgAFQAaQBtAGUAXAAiACwAIABcACIAXAAiADsAXABuAFwAIgBBAHMAaQBhAC8ATQBhAG4AaQBsAGEAXAAiACwAIAAxADQANwA4ADQALAAgADgANgAxADYAMAAsACAAMwAwADQAOAAwACwAIAAwACwAIAAyADgAOAAwADAALAAgADAALAAgAC0AMgA0ADAALAAgADAALAAgADMANgAwADAALAAgADAALAAgAFwAIgBQAGgAaQBsAFwAIgAsACAAXAAiAFAAJQBUAFwAIgAsACAAXAAiAFwAIgAsACAAXAAiAFAAaABpAGwAaQBwAHAAaQBuAGUAJQAgAFQAaQBtAGUAXAAiACwAIABcACIAXAAiADsAXABuAFwAIgBBAHMAaQBhAC8ATQBhAG4AaQBsAGEAXAAiACwAIAAzADAANAA4ADAALAAgADMANgAwADAALAAgADMAMQAzADkANQAsACAAMAAsACAAMwAyADQAMAAwACwAIAAwACwAIAAzADYAMAAwACwAIAAwACwAIAAtADMANgAwADAALAAgADAALAAgAFwAIgBcACIALAAgAFwAIgBKAFMAVABcACIALAAgAFwAIgBcACIALAAgAFwAIgBKAGEAcABhAG4AIABTAHQAYQBuAGQAYQByAGQAIABUAGkAbQBlAFwAIgAsACAAXAAiAFwAIgA7AFwAbgBcACIAQQBzAGkAYQAvAE0AYQBuAGkAbABhAFwAIgAsACAAMwAxADMAOQA0ACwAIAA4ADIAOAAwADAALAAgAFwAIgBcACIALAAgAFwAIgBcACIALAAgADIAOAA4ADAAMAAsACAAMAAsACAALQAzADYAMAAwACwAIAAwACwAIABcACIAXAAiACwAIABcACIAXAAiACwAIABcACIAUABoAGkAbABcACIALAAgAFwAIgBQACUAVABcACIALAAgAFwAIgBcACIALAAgAFwAIgBQAGgAaQBsAGkAcABwAGkAbgBlACUAIABUAGkAbQBlAFwAIgAsACAAXAAiAFwAIgA7AFwAbgBcACIAQQBzAGkAYQAvAE4AaQBjAG8AcwBpAGEAXAAiACwAIABcACIAXAAiACwAIABcACIAXAAiACwAIAAyADMAMAAwADcALAAgADAALAAgADgAMAAwADgALAAgADAALAAgAFwAIgBcACIALAAgAFwAIgBcACIALAAgAC0AOAAwADgALAAgADAALAAgAFwAIgBcACIALAAgAFwAIgBMAE0AVABcACIALAAgAFwAIgBcACIALAAgAFwAIgBMAG8AYwBhAGwAIABNAGUAYQBuACAAVABpAG0AZQBcACIALAAgAFwAIgBcACIAOwBcAG4AXAAiAEEAcwBpAGEALwBOAGkAYwBvAHMAaQBhAFwAIgAsACAAMgAzADAAMAA2ACwAIAA4ADUANQA5ADIALAAgADUAMQAwADUANwAsACAAMAAsACAANwAyADAAMAAsACAAMAAsACAALQA4ADAAOAAsACAAMAAsACAAMAAsACAAMAAsACAAXAAiAEMAeQBwAHIAdQBzAFwAIgAsACAAXAAiAEUARQAlAFQAXAAiACwAIABcACIAXAAiACwAIABcACIARQBhAHMAdABlAHIAbgAgAEUAdQByAG8AcABlAGEAbgAlACAAVABpAG0AZQBcACIALAAgAFwAIgBcACIAOwBcAG4AXAAiAEEAcwBpAGEALwBOAGkAYwBvAHMAaQBhAFwAIgAsACAANQAxADAANQA3ACwAIAAwACwAIABcACIAXAAiACwAIABcACIAXAAiACwAIAA3ADIAMAAwACwAIAAwACwAIAAwACwAIAAwACwAIABcACIAXAAiACwAIABcACIAXAAiACwAIABcACIARQBVAEEAcwBpAGEAXAAiACwAIABcACIARQBFACUAVABcACIALAAgAFwAIgBcACIALAAgAFwAIgBFAGEAcwB0AGUAcgBuACAARQB1AHIAbwBwAGUAYQBuACUAIABUAGkAbQBlAFwAIgAsACAAXAAiAFwAIgA7AFwAbgBcACIAQQBzAGkAYQAvAE4AbwB2AG8AawB1AHoAbgBlAHQAcwBrAFwAIgAsACAAXAAiAFwAIgAsACAAXAAiAFwAIgAsACAAMgAzADkAMAA2ACwAIAAwACwAIAAyADAAOQAyADgALAAgADAALAAgAFwAIgBcACIALAAgAFwAIgBcACIALAAgADYANwAyACwAIAAwACwAIABcACIAXAAiACwAIABcACIATABNAFQAXAAiACwAIABcACIAXAAiACwAIABcACIATABvAGMAYQBsACAATQBlAGEAbgAgAFQAaQBtAGUAXAAiACwAIABcACIAXAAiADsAXABuAFwAIgBBAHMAaQBhAC8ATgBvAHYAbwBrAHUAegBuAGUAdABzAGsAXAAiACwAIAAyADMAOQAwADYALAAgADYANwAyACwAIAAyADYAMQA0ADgALAAgADAALAAgADIAMQA2ADAAMAAsACAAMAAsACAANgA3ADIALAAgADAALAAgADMANgAwADAALAAgADAALAAgAFwAIgBcACIALAAgAFwAIgArADAANgBcACIALAAgAFwAIgBcACIALAAgAFwAIgBVAFQAQwArADAANgA6ADAAMABcACIALAAgAFwAIgBcACIAOwBcAG4AXAAiAEEAcwBpAGEALwBOAG8AdgBvAGsAdQB6AG4AZQB0AHMAawBcACIALAAgADIANgAxADQAOAAsACAAMwA2ADAAMAAsACAANAA4ADMANAA2ACwAIAA3ADIAMAAwACwAIAAyADUAMgAwADAALAAgADAALAAgADMANgAwADAALAAgADAALAAgAC0AMwA2ADAAMAAsACAAMAAsACAAXAAiAFIAdQBzAHMAaQBhAFwAIgAsACAAXAAiACsAMAA3AFwAIgAsACAAXAAiACsAMAA4AFwAIgAsACAAXAAiAFUAVABDACsAMAA3ADoAMAAwAFwAIgAsACAAXAAiAFUAVABDACsAMAA4ADoAMAAwAFwAIgA7AFwAbgBcACIAQQBzAGkAYQAvAE4AbwB2AG8AawB1AHoAbgBlAHQAcwBrAFwAIgAsACAANAA4ADMANAA2ACwAIAAzADYAMAAwACwAIAA0ADgANgA0ADAALAAgADcAMgAwADAALAAgADIAMQA2ADAAMAAsACAAMAAsACAALQAzADYAMAAwACwAIAAwACwAIAAzADYAMAAwACwAIAAwACwAIABcACIAUgB1AHMAcwBpAGEAXAAiACwAIABcACIAKwAwADYAXAAiACwAIABcACIAKwAwADcAXAAiACwAIABcACIAVQBUAEMAKwAwADYAOgAwADAAXAAiACwAIABcACIAVQBUAEMAKwAwADcAOgAwADAAXAAiADsAXABuAFwAIgBBAHMAaQBhAC8ATgBvAHYAbwBrAHUAegBuAGUAdABzAGsAXAAiACwAIAA0ADgANgA0ADAALAAgADEAMAA4ADAAMAAsACAANQA1ADIAOAAzACwAIAA3ADIAMAAwACwAIAAyADUAMgAwADAALAAgADAALAAgADMANgAwADAALAAgADAALAAgAC0AMwA2ADAAMAAsACAAMAAsACAAXAAiAFIAdQBzAHMAaQBhAFwAIgAsACAAXAAiACsAMAA3AFwAIgAsACAAXAAiACsAMAA4AFwAIgAsACAAXAAiAFUAVABDACsAMAA3ADoAMAAwAFwAIgAsACAAXAAiAFUAVABDACsAMAA4ADoAMAAwAFwAIgA7AFwAbgBcACIAQQBzAGkAYQAvAE4AbwB2AG8AawB1AHoAbgBlAHQAcwBrAFwAIgAsACAANQA1ADIAOAAzACwAIAAzADYAMAAwACwAIAA1ADUANgA0ADcALAAgADcAMgAwADAALAAgADIAMQA2ADAAMAAsACAAMAAsACAALQAzADYAMAAwACwAIAAwACwAIAAzADYAMAAwACwAIAAwACwAIABcACIAUgB1AHMAcwBpAGEAXAAiACwAIABcACIAKwAwADYAXAAiACwAIABcACIAKwAwADcAXAAiACwAIABcACIAVQBUAEMAKwAwADYAOgAwADAAXAAiACwAIABcACIAVQBUAEMAKwAwADcAOgAwADAAXAAiADsAXABuAFwAIgBBAHMAaQBhAC8ATgBvAHYAbwBrAHUAegBuAGUAdABzAGsAXAAiACwAIAA1ADUANgA0ADcALAAgADEAMAA4ADAAMAAsACAAXAAiAFwAIgAsACAAXAAiAFwAIgAsACAAMgA1ADIAMAAwACwAIAAwACwAIAAzADYAMAAwACwAIAAwACwAIABcACIAXAAiACwAIABcACIAXAAiACwAIABcACIAXAAiACwAIABcACIAKwAwADcAXAAiACwAIABcACIAXAAiACwAIABcACIAVQBUAEMAKwAwADcAOgAwADAAXAAiACwAIABcACIAXAAiADsAXABuAFwAIgBBAHMAaQBhAC8ATgBvAHYAbwBzAGkAYgBpAHIAcwBrAFwAIgAsACAAXAAiAFwAIgAsACAAXAAiAFwAIgAsACAAMgAyADMAMAA2ACwAIAAyADEANgAwADAALAAgADEAOQA5ADAAMAAsACAAMAAsACAAXAAiAFwAIgAsACAAXAAiAFwAIgAsACAAMQA3ADAAMAAsACAAMAAsACAAXAAiAFwAIgAsACAAXAAiAEwATQBUAFwAIgAsACAAXAAiAFwAIgAsACAAXAAiAEwAbwBjAGEAbAAgAE0AZQBhAG4AIABUAGkAbQBlAFwAIgAsACAAXAAiAFwAIgA7AFwAbgBcACIAQQBzAGkAYQAvAE4AbwB2AG8AcwBpAGIAaQByAHMAawBcACIALAAgADIAMgAzADAANgAsACAAMgAzADMAMAAwACwAIAAyADYAMQA0ADgALAAgADAALAAgADIAMQA2ADAAMAAsACAAMAAsACAAMQA3ADAAMAAsACAAMAAsACAAMwA2ADAAMAAsACAAMAAsACAAXAAiAFwAIgAsACAAXAAiACsAMAA2AFwAIgAsACAAXAAiAFwAIgAsACAAXAAiAFUAVABDACsAMAA2ADoAMAAwAFwAIgAsACAAXAAiAFwAIgA7AFwAbgBcACIAQQBzAGkAYQAvAE4AbwB2AG8AcwBpAGIAaQByAHMAawBcACIALAAgADIANgAxADQAOAAsACAAMwA2ADAAMAAsACAANAA4ADMANAA2ACwAIAA3ADIAMAAwACwAIAAyADUAMgAwADAALAAgADAALAAgADMANgAwADAALAAgADAALAAgAC0AMwA2ADAAMAAsACAAMAAsACAAXAAiAFIAdQBzAHMAaQBhAFwAIgAsACAAXAAiACsAMAA3AFwAIgAsACAAXAAiACsAMAA4AFwAIgAsACAAXAAiAFUAVABDACsAMAA3ADoAMAAwAFwAIgAsACAAXAAiAFUAVABDACsAMAA4ADoAMAAwAFwAIgA7AFwAbgBcACIAQQBzAGkAYQAvAE4AbwB2AG8AcwBpAGIAaQByAHMAawBcACIALAAgADQAOAAzADQANgAsACAAMwA2ADAAMAAsACAANAA4ADYANAAwACwAIAA3ADIAMAAwACwAIAAyADEANgAwADAALAAgADAALAAgAC0AMwA2ADAAMAAsACAAMAAsACAAMwA2ADAAMAAsACAAMAAsACAAXAAiAFIAdQBzAHMAaQBhAFwAIgAsACAAXAAiACsAMAA2AFwAIgAsACAAXAAiACsAMAA3AFwAIgAsACAAXAAiAFUAVABDACsAMAA2ADoAMAAwAFwAIgAsACAAXAAiAFUAVABDACsAMAA3ADoAMAAwAFwAIgA7AFwAbgBcACIAQQBzAGkAYQAvAE4AbwB2AG8AcwBpAGIAaQByAHMAawBcACIALAAgADQAOAA2ADQAMAAsACAAMQAwADgAMAAwACwAIAA0ADkAMQAzADAALAAgADAALAAgADIANQAyADAAMAAsACAAMAAsACAAMwA2ADAAMAAsACAAMAAsACAALQAzADYAMAAwACwAIAAwACwAIABcACIAUgB1AHMAcwBpAGEAXAAiACwAIABcACIAKwAwADcAXAAiACwAIABcACIAKwAwADgAXAAiACwAIABcACIAVQBUAEMAKwAwADcAOgAwADAAXAAiACwAIABcACIAVQBUAEMAKwAwADgAOgAwADAAXAAiADsAXABuAFwAIgBBAHMAaQBhAC8ATgBvAHYAbwBzAGkAYgBpAHIAcwBrAFwAIgAsACAANAA5ADEAMgA5ACwAIAA4ADIAOAAwADAALAAgADUANQA2ADQANwAsACAANwAyADAAMAAsACAAMgAxADYAMAAwACwAIAAwACwAIAAtADMANgAwADAALAAgADAALAAgADMANgAwADAALAAgADAALAAgAFwAIgBSAHUAcwBzAGkAYQBcACIALAAgAFwAIgArADAANgBcACIALAAgAFwAIgArADAANwBcACIALAAgAFwAIgBVAFQAQwArADAANgA6ADAAMABcACIALAAgAFwAIgBVAFQAQwArADAANwA6ADAAMABcACIAOwBcAG4AXAAiAEEAcwBpAGEALwBOAG8AdgBvAHMAaQBiAGkAcgBzAGsAXAAiACwAIAA1ADUANgA0ADcALAAgADEAMAA4ADAAMAAsACAANQA2ADkANQA2ACwAIAA3ADIAMAAwACwAIAAyADUAMgAwADAALAAgADAALAAgADMANgAwADAALAAgADAALAAgAC0AMwA2ADAAMAAsACAAMAAsACAAXAAiAFwAIgAsACAAXAAiACsAMAA3AFwAIgAsACAAXAAiAFwAIgAsACAAXAAiAFUAVABDACsAMAA3ADoAMAAwAFwAIgAsACAAXAAiAFwAIgA7AFwAbgBcACIAQQBzAGkAYQAvAE4AbwB2AG8AcwBpAGIAaQByAHMAawBcACIALAAgADUANgA5ADUANgAsACAAMwA2ADAAMAAsACAANQA3ADUAOQAzACwAIAA3ADIAMAAwACwAIAAyADEANgAwADAALAAgADAALAAgAC0AMwA2ADAAMAAsACAAMAAsACAAMwA2ADAAMAAsACAAMAAsACAAXAAiAFwAIgAsACAAXAAiACsAMAA2AFwAIgAsACAAXAAiAFwAIgAsACAAXAAiAFUAVABDACsAMAA2ADoAMAAwAFwAIgAsACAAXAAiAFwAIgA7AFwAbgBcACIAQQBzAGkAYQAvAE4AbwB2AG8AcwBpAGIAaQByAHMAawBcACIALAAgADUANwA1ADkAMwAsACAAMQAwADgAMAAwACwAIABcACIAXAAiACwAIABcACIAXAAiACwAIAAyADUAMgAwADAALAAgADAALAAgADMANgAwADAALAAgADAALAAgAFwAIgBcACIALAAgAFwAIgBcACIALAAgAFwAIgBcACIALAAgAFwAIgArADAANwBcACIALAAgAFwAIgBcACIALAAgAFwAIgBVAFQAQwArADAANwA6ADAAMABcACIALAAgAFwAIgBcACIAOwBcAG4AXAAiAEEAcwBpAGEALwBPAG0AcwBrAFwAIgAsACAAXAAiAFwAIgAsACAAXAAiAFwAIgAsACAAMgAyADIANwA2ACwAIAAwACwAIAAxADcANgAxADAALAAgADAALAAgAFwAIgBcACIALAAgAFwAIgBcACIALAAgADMAOQAwACwAIAAwACwAIABcACIAXAAiACwAIABcACIATABNAFQAXAAiACwAIABcACIAXAAiACwAIABcACIATABvAGMAYQBsACAATQBlAGEAbgAgAFQAaQBtAGUAXAAiACwAIABcACIAXAAiADsAXABuAFwAIgBBAHMAaQBhAC8ATwBtAHMAawBcACIALAAgADIAMgAyADcANgAsACAAMwA5ADAALAAgADIANgAxADQAOAAsACAAMAAsACAAMQA4ADAAMAAwACwAIAAwACwAIAAzADkAMAAsACAAMAAsACAAMwA2ADAAMAAsACAAMAAsACAAXAAiAFwAIgAsACAAXAAiACsAMAA1AFwAIgAsACAAXAAiAFwAIgAsACAAXAAiAFUAVABDACsAMAA1ADoAMAAwAFwAIgAsACAAXAAiAFwAIgA7AFwAbgBcACIAQQBzAGkAYQAvAE8AbQBzAGsAXAAiACwAIAAyADYAMQA0ADgALAAgADMANgAwADAALAAgADQAOAAzADQANgAsACAANwAyADAAMAAsACAAMgAxADYAMAAwACwAIAAwACwAIAAzADYAMAAwACwAIAAwACwAIAAtADMANgAwADAALAAgADAALAAgAFwAIgBSAHUAcwBzAGkAYQBcACIALAAgAFwAIgArADAANgBcACIALAAgAFwAIgArADAANwBcACIALAAgAFwAIgBVAFQAQwArADAANgA6ADAAMABcACIALAAgAFwAIgBVAFQAQwArADAANwA6ADAAMABcACIAOwBcAG4AXAAiAEEAcwBpAGEALwBPAG0AcwBrAFwAIgAsACAANAA4ADMANAA2ACwAIAAzADYAMAAwACwAIAA0ADgANgA0ADAALAAgADcAMgAwADAALAAgADEAOAAwADAAMAAsACAAMAAsACAALQAzADYAMAAwACwAIAAwACwAIAAzADYAMAAwACwAIAAwACwAIABcACIAUgB1AHMAcwBpAGEAXAAiACwAIABcACIAKwAwADUAXAAiACwAIABcACIAKwAwADYAXAAiACwAIABcACIAVQBUAEMAKwAwADUAOgAwADAAXAAiACwAIABcACIAVQBUAEMAKwAwADYAOgAwADAAXAAiADsAXABuAFwAIgBBAHMAaQBhAC8ATwBtAHMAawBcACIALAAgADQAOAA2ADQAMAAsACAAMQAwADgAMAAwACwAIAA1ADUANgA0ADcALAAgADcAMgAwADAALAAgADIAMQA2ADAAMAAsACAAMAAsACAAMwA2ADAAMAAsACAAMAAsACAAMwA2ADAAMAAsACAAMAAsACAAXAAiAFIAdQBzAHMAaQBhAFwAIgAsACAAXAAiACsAMAA2AFwAIgAsACAAXAAiACsAMAA3AFwAIgAsACAAXAAiAFUAVABDACsAMAA2ADoAMAAwAFwAIgAsACAAXAAiAFUAVABDACsAMAA3ADoAMAAwAFwAIgA7AFwAbgBcACIAQQBzAGkAYQAvAE8AbQBzAGsAXAAiACwAIAA1ADUANgA0ADcALAAgADEAMAA4ADAAMAAsACAANQA2ADkANQA2ACwAIAA3ADIAMAAwACwAIAAyADUAMgAwADAALAAgADAALAAgADMANgAwADAALAAgADAALAAgAC0AMwA2ADAAMAAsACAAMAAsACAAXAAiAFwAIgAsACAAXAAiACsAMAA3AFwAIgAsACAAXAAiAFwAIgAsACAAXAAiAFUAVABDACsAMAA3ADoAMAAwAFwAIgAsACAAXAAiAFwAIgA7AFwAbgBcACIAQQBzAGkAYQAvAE8AbQBzAGsAXAAiACwAIAA1ADYAOQA1ADYALAAgADMANgAwADAALAAgAFwAIgBcACIALAAgAFwAIgBcACIALAAgADIAMQA2ADAAMAAsACAAMAAsACAALQAzADYAMAAwACwAIAAwACwAIABcACIAXAAiACwAIABcACIAXAAiACwAIABcACIAXAAiACwAIABcACIAKwAwADYAXAAiACwAIABcACIAXAAiACwAIABcACIAVQBUAEMAKwAwADYAOgAwADAAXAAiACwAIABcACIAXAAiAFwAbgB9ADsAXABuAFwAbgBfAFQASQBNAEUAWgBPAE4ARQBfAEEAUwBJAEEAXwAwADUAIAA9ACAAewBcAG4AXAAiAEEAcwBpAGEALwBPAHIAYQBsAFwAIgAsACAAXAAiAFwAIgAsACAAXAAiAFwAIgAsACAAMgAzADkAMAA3ACwAIAAwACwAIAAxADIAMwAyADQALAAgADAALAAgAFwAIgBcACIALAAgAFwAIgBcACIALAAgAC0AMQA1ADIANAAsACAAMAAsACAAXAAiAFwAIgAsACAAXAAiAEwATQBUAFwAIgAsACAAXAAiAFwAIgAsACAAXAAiAEwAbwBjAGEAbAAgAE0AZQBhAG4AIABUAGkAbQBlAFwAIgAsACAAXAAiAFwAIgA7AFwAbgBcACIAQQBzAGkAYQAvAE8AcgBhAGwAXAAiACwAIAAyADMAOQAwADYALAAgADgANAA4ADcANgAsACAAMgA2ADEANAA4ACwAIAAwACwAIAAxADAAOAAwADAALAAgADAALAAgAC0AMQA1ADIANAAsACAAMAAsACAANwAyADAAMAAsACAAMAAsACAAXAAiAFwAIgAsACAAXAAiACsAMAAzAFwAIgAsACAAXAAiAFwAIgAsACAAXAAiAFUAVABDACsAMAAzADoAMAAwAFwAIgAsACAAXAAiAFwAIgA7AFwAbgBcACIAQQBzAGkAYQAvAE8AcgBhAGwAXAAiACwAIAAyADYAMQA0ADgALAAgADcAMgAwADAALAAgADQANAA2ADkANQAsACAAMAAsACAAMQA4ADAAMAAwACwAIAAwACwAIAA3ADIAMAAwACwAIAAwACwAIAAwACwAIAAzADYAMAAwACwAIABcACIAXAAiACwAIABcACIAKwAwADUAXAAiACwAIABcACIAXAAiACwAIABcACIAVQBUAEMAKwAwADUAOgAwADAAXAAiACwAIABcACIAXAAiADsAXABuAFwAIgBBAHMAaQBhAC8ATwByAGEAbABcACIALAAgADQANAA2ADkANQAsACAAMwA2ADAAMAAsACAANAA0ADgANwA4ACwAIAAwACwAIAAxADgAMAAwADAALAAgADMANgAwADAALAAgADAALAAgADMANgAwADAALAAgADMANgAwADAALAAgAC0AMwA2ADAAMAAsACAAXAAiAFwAIgAsACAAXAAiAFwAIgAsACAAXAAiACsAMAA2AFwAIgAsACAAXAAiAFwAIgAsACAAXAAiAFUAVABDACsAMAA2ADoAMAAwAFwAIgA7AFwAbgBcACIAQQBzAGkAYQAvAE8AcgBhAGwAXAAiACwAIAA0ADQAOAA3ADgALAAgADAALAAgADQANQAwADYAMAAsACAAMAAsACAAMgAxADYAMAAwACwAIAAwACwAIAAzADYAMAAwACwAIAAtADMANgAwADAALAAgAC0AMwA2ADAAMAAsACAAMAAsACAAXAAiAFwAIgAsACAAXAAiACsAMAA2AFwAIgAsACAAXAAiAFwAIgAsACAAXAAiAFUAVABDACsAMAA2ADoAMAAwAFwAIgAsACAAXAAiAFwAIgA7AFwAbgBcACIAQQBzAGkAYQAvAE8AcgBhAGwAXAAiACwAIAA0ADUAMAA1ADkALAAgADgAMgA4ADAAMAAsACAANAA3ADYAMQAxACwAIAA3ADIAMAAwACwAIAAxADgAMAAwADAALAAgADAALAAgAC0AMwA2ADAAMAAsACAAMAAsACAALQAzADYAMAAwACwAIAAwACwAIABcACIAUgB1AHMAcwBpAGEAQQBzAGkAYQBcACIALAAgAFwAIgArADAANQBcACIALAAgAFwAIgArADAANgBcACIALAAgAFwAIgBVAFQAQwArADAANQA6ADAAMABcACIALAAgAFwAIgBVAFQAQwArADAANgA6ADAAMABcACIAOwBcAG4AXAAiAEEAcwBpAGEALwBPAHIAYQBsAFwAIgAsACAANAA3ADYAMQAxACwAIAAzADYAMAAwACwAIAA0ADgANgA0ADAALAAgADcAMgAwADAALAAgADEANAA0ADAAMAAsACAAMAAsACAALQAzADYAMAAwACwAIAAwACwAIAAzADYAMAAwACwAIAAwACwAIABcACIAUgB1AHMAcwBpAGEAQQBzAGkAYQBcACIALAAgAFwAIgArADAANABcACIALAAgAFwAIgArADAANQBcACIALAAgAFwAIgBVAFQAQwArADAANAA6ADAAMABcACIALAAgAFwAIgBVAFQAQwArADAANQA6ADAAMABcACIAOwBcAG4AXAAiAEEAcwBpAGEALwBPAHIAYQBsAFwAIgAsACAANAA4ADYANAAwACwAIAAxADAAOAAwADAALAAgADQAOAA3ADEAMAAsACAANwAyADAAMAAsACAAMQA4ADAAMAAwACwAIAAwACwAIAAzADYAMAAwACwAIAAwACwAIAAtADMANgAwADAALAAgADAALAAgAFwAIgBSAHUAcwBzAGkAYQBBAHMAaQBhAFwAIgAsACAAXAAiACsAMAA1AFwAIgAsACAAXAAiACsAMAA2AFwAIgAsACAAXAAiAFUAVABDACsAMAA1ADoAMAAwAFwAIgAsACAAXAAiAFUAVABDACsAMAA2ADoAMAAwAFwAIgA7AFwAbgBcACIAQQBzAGkAYQAvAE8AcgBhAGwAXAAiACwAIAA0ADgANwAxADAALAAgADMANgAwADAALAAgADUAMwAzADAAOQAsACAANwAyADAAMAAsACAAMQA0ADQAMAAwACwAIAAwACwAIAAtADMANgAwADAALAAgADAALAAgADMANgAwADAALAAgADAALAAgAFwAIgBSAHUAcwBzAGkAYQBBAHMAaQBhAFwAIgAsACAAXAAiACsAMAA0AFwAIgAsACAAXAAiACsAMAA1AFwAIgAsACAAXAAiAFUAVABDACsAMAA0ADoAMAAwAFwAIgAsACAAXAAiAFUAVABDACsAMAA1ADoAMAAwAFwAIgA7AFwAbgBcACIAQQBzAGkAYQAvAE8AcgBhAGwAXAAiACwAIAA1ADMAMwAwADkALAAgADEAMAA4ADAAMAAsACAAXAAiAFwAIgAsACAAXAAiAFwAIgAsACAAMQA4ADAAMAAwACwAIAAwACwAIAAzADYAMAAwACwAIAAwACwAIABcACIAXAAiACwAIABcACIAXAAiACwAIABcACIAXAAiACwAIABcACIAKwAwADUAXAAiACwAIABcACIAXAAiACwAIABcACIAVQBUAEMAKwAwADUAOgAwADAAXAAiACwAIABcACIAXAAiADsAXABuAFwAIgBBAHMAaQBhAC8AUABvAG4AdABpAGEAbgBhAGsAXAAiACwAIABcACIAXAAiACwAIABcACIAXAAiACwAIAAxADgAMAA2ADIALAAgADAALAAgADIANgAyADQAMAAsACAAMAAsACAAXAAiAFwAIgAsACAAXAAiAFwAIgAsACAAMAAsACAAMAAsACAAXAAiAFwAIgAsACAAXAAiAEwATQBUAFwAIgAsACAAXAAiAFwAIgAsACAAXAAiAEwAbwBjAGEAbAAgAE0AZQBhAG4AIABUAGkAbQBlAFwAIgAsACAAXAAiAFwAIgA7AFwAbgBcACIAQQBzAGkAYQAvAFAAbwBuAHQAaQBhAG4AYQBrAFwAIgAsACAAMQA4ADAANgAyACwAIAAwACwAIAAyADcAMAAxADIALAAgADAALAAgADIANgAyADQAMAAsACAAMAAsACAAMAAsACAAMAAsACAANwA2ADAALAAgADAALAAgAFwAIgBcACIALAAgAFwAIgBQAE0AVABcACIALAAgAFwAIgBcACIALAAgAFwAIgBQAG8AbgB0AGkAYQBuAGEAawAgAE0AZQBhAG4AIABUAGkAbQBlAFwAIgAsACAAXAAiAFwAIgA7AFwAbgBcACIAQQBzAGkAYQAvAFAAbwBuAHQAaQBhAG4AYQBrAFwAIgAsACAAMgA3ADAAMQAyACwAIAA3ADYAMAAsACAAMwAwADMAOAA4ACwAIAAwACwAIAAyADcAMAAwADAALAAgADAALAAgADcANgAwACwAIAAwACwAIAA1ADQAMAAwACwAIAAwACwAIABcACIAXAAiACwAIABcACIAKwAwADcAMwAwAFwAIgAsACAAXAAiAFwAIgAsACAAXAAiAFUAVABDACsAMAA3ADoAMwAwAFwAIgAsACAAXAAiAFwAIgA7AFwAbgBcACIAQQBzAGkAYQAvAFAAbwBuAHQAaQBhAG4AYQBrAFwAIgAsACAAMwAwADMAOAA4ACwAIAA1ADQAMAAwACwAIAAzADEANwAyADEALAAgADAALAAgADMAMgA0ADAAMAAsACAAMAAsACAANQA0ADAAMAAsACAAMAAsACAALQA1ADQAMAAwACwAIAAwACwAIABcACIAXAAiACwAIABcACIAKwAwADkAXAAiACwAIABcACIAXAAiACwAIABcACIAVQBUAEMAKwAwADkAOgAwADAAXAAiACwAIABcACIAXAAiADsAXABuAFwAIgBBAHMAaQBhAC8AUABvAG4AdABpAGEAbgBhAGsAXAAiACwAIAAzADEANwAyADAALAAgADgAMQAwADAAMAAsACAAMwAyADYANwAyACwAIAAwACwAIAAyADcAMAAwADAALAAgADAALAAgAC0ANQA0ADAAMAAsACAAMAAsACAAMQA4ADAAMAAsACAAMAAsACAAXAAiAFwAIgAsACAAXAAiACsAMAA3ADMAMABcACIALAAgAFwAIgBcACIALAAgAFwAIgBVAFQAQwArADAANwA6ADMAMABcACIALAAgAFwAIgBcACIAOwBcAG4AXAAiAEEAcwBpAGEALwBQAG8AbgB0AGkAYQBuAGEAawBcACIALAAgADMAMgA2ADcAMgAsACAAMQA4ADAAMAAsACAAMwAzADQAMAAyACwAIAAwACwAIAAyADgAOAAwADAALAAgADAALAAgADEAOAAwADAALAAgADAALAAgAC0AMQA4ADAAMAAsACAAMAAsACAAXAAiAFwAIgAsACAAXAAiACsAMAA4AFwAIgAsACAAXAAiAFwAIgAsACAAXAAiAFUAVABDACsAMAA4ADoAMAAwAFwAIgAsACAAXAAiAFwAIgA7AFwAbgBcACIAQQBzAGkAYQAvAFAAbwBuAHQAaQBhAG4AYQBrAFwAIgAsACAAMwAzADQAMAAxACwAIAA4ADQANgAwADAALAAgADMAOAAzADkANQAsACAAMAAsACAAMgA3ADAAMAAwACwAIAAwACwAIAAtADEAOAAwADAALAAgADAALAAgADEAOAAwADAALAAgADAALAAgAFwAIgBcACIALAAgAFwAIgArADAANwAzADAAXAAiACwAIABcACIAXAAiACwAIABcACIAVQBUAEMAKwAwADcAOgAzADAAXAAiACwAIABcACIAXAAiADsAXABuAFwAIgBBAHMAaQBhAC8AUABvAG4AdABpAGEAbgBhAGsAXAAiACwAIAAzADgAMwA5ADUALAAgADEAOAAwADAALAAgADQANwAxADYAMQAsACAAMAAsACAAMgA4ADgAMAAwACwAIAAwACwAIAAxADgAMAAwACwAIAAwACwAIAAtADMANgAwADAALAAgADAALAAgAFwAIgBcACIALAAgAFwAIgBXAEkAVABBAFwAIgAsACAAXAAiAFwAIgAsACAAXAAiAEMAZQBuAHQAcgBhAGwAIABJAG4AZABvAG4AZQBzAGkAYQAgAFQAaQBtAGUAXAAiACwAIABcACIAXAAiADsAXABuAFwAIgBBAHMAaQBhAC8AUABvAG4AdABpAGEAbgBhAGsAXAAiACwAIAA0ADcAMQA2ADAALAAgADgAMgA4ADAAMAAsACAAXAAiAFwAIgAsACAAXAAiAFwAIgAsACAAMgA1ADIAMAAwACwAIAAwACwAIAAtADMANgAwADAALAAgADAALAAgAFwAIgBcACIALAAgAFwAIgBcACIALAAgAFwAIgBcACIALAAgAFwAIgBXAEkAQgBcACIALAAgAFwAIgBcACIALAAgAFwAIgBXAGUAcwB0AGUAcgBuACAASQBuAGQAbwBuAGUAcwBpAGEAIABUAGkAbQBlAFwAIgAsACAAXAAiAFwAIgA7AFwAbgBcACIAQQBzAGkAYQAvAFAAeQBvAG4AZwB5AGEAbgBnAFwAIgAsACAAXAAiAFwAIgAsACAAXAAiAFwAIgAsACAAMQA4ADAAMwAyACwAIAAwACwAIAAzADAAMQA4ADAALAAgADAALAAgAFwAIgBcACIALAAgAFwAIgBcACIALAAgADQAMgAwACwAIAAwACwAIABcACIAXAAiACwAIABcACIATABNAFQAXAAiACwAIABcACIAXAAiACwAIABcACIATABvAGMAYQBsACAATQBlAGEAbgAgAFQAaQBtAGUAXAAiACwAIABcACIAXAAiADsAXABuAFwAIgBBAHMAaQBhAC8AUAB5AG8AbgBnAHkAYQBuAGcAXAAiACwAIAAxADgAMAAzADIALAAgADQAMgAwACwAIAAxADkANAAwADIALAAgADAALAAgADMAMAA2ADAAMAAsACAAMAAsACAANAAyADAALAAgADAALAAgADEAOAAwADAALAAgADAALAAgAFwAIgBcACIALAAgAFwAIgBLAFMAVABcACIALAAgAFwAIgBcACIALAAgAFwAIgBLAG8AcgBlAGEAIABTAHQAYQBuAGQAYQByAGQAIABUAGkAbQBlAFwAIgAsACAAXAAiAFwAIgA7AFwAbgBcACIAQQBzAGkAYQAvAFAAeQBvAG4AZwB5AGEAbgBnAFwAIgAsACAAMQA5ADQAMAAyACwAIAAxADgAMAAwACwAIAAzADEANgA5ADEALAAgADAALAAgADMAMgA0ADAAMAAsACAAMAAsACAAMQA4ADAAMAAsACAAMAAsACAAMAAsACAAMAAsACAAXAAiAFwAIgAsACAAXAAiAEoAUwBUAFwAIgAsACAAXAAiAFwAIgAsACAAXAAiAEoAYQBwAGEAbgAgAFMAdABhAG4AZABhAHIAZAAgAFQAaQBtAGUAXAAiACwAIABcACIAXAAiADsAXABuAFwAIgBBAHMAaQBhAC8AUAB5AG8AbgBnAHkAYQBuAGcAXAAiACwAIAAzADEANgA5ADEALAAgADAALAAgADUANwAyADQAOQAsACAAMAAsACAAMwAyADQAMAAwACwAIAAwACwAIAAwACwAIAAwACwAIAAtADEAOAAwADAALAAgADAALAAgAFwAIgBcACIALAAgAFwAIgBLAFMAVABcACIALAAgAFwAIgBcACIALAAgAFwAIgBLAG8AcgBlAGEAIABTAHQAYQBuAGQAYQByAGQAIABUAGkAbQBlAFwAIgAsACAAXAAiAFwAIgA7AFwAbgBcACIAQQBzAGkAYQAvAFAAeQBvAG4AZwB5AGEAbgBnAFwAIgAsACAANQA3ADIANAA4ACwAIAA4ADQANgAwADAALAAgADUAOAAyADQAMgAsACAAOAA0ADYAMAAwACwAIAAzADAANgAwADAALAAgADAALAAgAC0AMQA4ADAAMAAsACAAMAAsACAAMQA4ADAAMAAsACAAMAAsACAAXAAiAFwAIgAsACAAXAAiAEsAUwBUAFwAIgAsACAAXAAiAFwAIgAsACAAXAAiAEsAbwByAGUAYQAgAFMAdABhAG4AZABhAHIAZAAgAFQAaQBtAGUAXAAiACwAIABcACIAXAAiADsAXABuAFwAIgBBAHMAaQBhAC8AUAB5AG8AbgBnAHkAYQBuAGcAXAAiACwAIAA1ADgAMgA0ADMALAAgADAALAAgAFwAIgBcACIALAAgAFwAIgBcACIALAAgADMAMgA0ADAAMAAsACAAMAAsACAAMQA4ADAAMAAsACAAMAAsACAAXAAiAFwAIgAsACAAXAAiAFwAIgAsACAAXAAiAFwAIgAsACAAXAAiAEsAUwBUAFwAIgAsACAAXAAiAFwAIgAsACAAXAAiAEsAbwByAGUAYQAgAFMAdABhAG4AZABhAHIAZAAgAFQAaQBtAGUAXAAiACwAIABcACIAXAAiADsAXABuAFwAIgBBAHMAaQBhAC8AUQBhAHQAYQByAFwAIgAsACAAXAAiAFwAIgAsACAAXAAiAFwAIgAsACAAMgAyADMAMgA0ACwAIAAwACwAIAAxADIAMwA2ADgALAAgADAALAAgAFwAIgBcACIALAAgAFwAIgBcACIALAAgADIAMAAzADIALAAgADAALAAgAFwAIgBcACIALAAgAFwAIgBMAE0AVABcACIALAAgAFwAIgBcACIALAAgAFwAIgBMAG8AYwBhAGwAIABNAGUAYQBuACAAVABpAG0AZQBcACIALAAgAFwAIgBcACIAOwBcAG4AXAAiAEEAcwBpAGEALwBRAGEAdABhAHIAXAAiACwAIAAyADIAMwAyADQALAAgADIAMAAzADIALAAgADQAMQA0ADYAOQAsACAAMAAsACAAMQA0ADQAMAAwACwAIAAwACwAIAAyADAAMwAyACwAIAAwACwAIAAtADMANgAwADAALAAgADAALAAgAFwAIgBcACIALAAgAFwAIgArADAANABcACIALAAgAFwAIgBcACIALAAgAFwAIgBVAFQAQwArADAANAA6ADAAMABcACIALAAgAFwAIgBcACIAOwBcAG4AXAAiAEEAcwBpAGEALwBRAGEAdABhAHIAXAAiACwAIAA0ADEANAA2ADgALAAgADgAMgA4ADAAMAAsACAAXAAiAFwAIgAsACAAXAAiAFwAIgAsACAAMQAwADgAMAAwACwAIAAwACwAIAAtADMANgAwADAALAAgADAALAAgAFwAIgBcACIALAAgAFwAIgBcACIALAAgAFwAIgBcACIALAAgAFwAIgArADAAMwBcACIALAAgAFwAIgBcACIALAAgAFwAIgBVAFQAQwArADAAMwA6ADAAMABcACIALAAgAFwAIgBcACIAOwBcAG4AXAAiAEEAcwBpAGEALwBRAG8AcwB0AGEAbgBhAHkAXAAiACwAIABcACIAXAAiACwAIABcACIAXAAiACwAIAAyADMAOQAwADcALAAgADAALAAgADEANQAyADYAOAAsACAAMAAsACAAXAAiAFwAIgAsACAAXAAiAFwAIgAsACAALQA4ADYAOAAsACAAMAAsACAAXAAiAFwAIgAsACAAXAAiAEwATQBUAFwAIgAsACAAXAAiAFwAIgAsACAAXAAiAEwAbwBjAGEAbAAgAE0AZQBhAG4AIABUAGkAbQBlAFwAIgAsACAAXAAiAFwAIgA7AFwAbgBcACIAQQBzAGkAYQAvAFEAbwBzAHQAYQBuAGEAeQBcACIALAAgADIAMwA5ADAANgAsACAAOAA1ADUAMwAyACwAIAAyADYAMQA0ADgALAAgADAALAAgADEANAA0ADAAMAAsACAAMAAsACAALQA4ADYAOAAsACAAMAAsACAAMwA2ADAAMAAsACAAMAAsACAAXAAiAFwAIgAsACAAXAAiACsAMAA0AFwAIgAsACAAXAAiAFwAIgAsACAAXAAiAFUAVABDACsAMAA0ADoAMAAwAFwAIgAsACAAXAAiAFwAIgA7AFwAbgBcACIAQQBzAGkAYQAvAFEAbwBzAHQAYQBuAGEAeQBcACIALAAgADIANgAxADQAOAAsACAAMwA2ADAAMAAsACAANAA0ADYAOQA1ACwAIAAwACwAIAAxADgAMAAwADAALAAgADAALAAgADMANgAwADAALAAgADAALAAgADAALAAgADMANgAwADAALAAgAFwAIgBcACIALAAgAFwAIgArADAANQBcACIALAAgAFwAIgBcACIALAAgAFwAIgBVAFQAQwArADAANQA6ADAAMABcACIALAAgAFwAIgBcACIAOwBcAG4AXAAiAEEAcwBpAGEALwBRAG8AcwB0AGEAbgBhAHkAXAAiACwAIAA0ADQANgA5ADUALAAgADMANgAwADAALAAgADQANAA4ADcAOAAsACAAMAAsACAAMQA4ADAAMAAwACwAIAAzADYAMAAwACwAIAAwACwAIAAzADYAMAAwACwAIAAzADYAMAAwACwAIAAtADMANgAwADAALAAgAFwAIgBcACIALAAgAFwAIgBcACIALAAgAFwAIgArADAANgBcACIALAAgAFwAIgBcACIALAAgAFwAIgBVAFQAQwArADAANgA6ADAAMABcACIAOwBcAG4AXAAiAEEAcwBpAGEALwBRAG8AcwB0AGEAbgBhAHkAXAAiACwAIAA0ADQAOAA3ADgALAAgADAALAAgADQANQAwADYAMAAsACAAMAAsACAAMgAxADYAMAAwACwAIAAwACwAIAAzADYAMAAwACwAIAAtADMANgAwADAALAAgAC0AMwA2ADAAMAAsACAAMAAsACAAXAAiAFwAIgAsACAAXAAiACsAMAA2AFwAIgAsACAAXAAiAFwAIgAsACAAXAAiAFUAVABDACsAMAA2ADoAMAAwAFwAIgAsACAAXAAiAFwAIgA7AFwAbgBcACIAQQBzAGkAYQAvAFEAbwBzAHQAYQBuAGEAeQBcACIALAAgADQANQAwADUAOQAsACAAOAAyADgAMAAwACwAIAA0ADgAMwA0ADYALAAgADcAMgAwADAALAAgADEAOAAwADAAMAAsACAAMAAsACAALQAzADYAMAAwACwAIAAwACwAIAAtADMANgAwADAALAAgADAALAAgAFwAIgBSAHUAcwBzAGkAYQBBAHMAaQBhAFwAIgAsACAAXAAiACsAMAA1AFwAIgAsACAAXAAiACsAMAA2AFwAIgAsACAAXAAiAFUAVABDACsAMAA1ADoAMAAwAFwAIgAsACAAXAAiAFUAVABDACsAMAA2ADoAMAAwAFwAIgA7AFwAbgBcACIAQQBzAGkAYQAvAFEAbwBzAHQAYQBuAGEAeQBcACIALAAgADQAOAAzADQANgAsACAAMwA2ADAAMAAsACAANAA4ADYANAAwACwAIAA3ADIAMAAwACwAIAAxADQANAAwADAALAAgADAALAAgAC0AMwA2ADAAMAAsACAAMAAsACAAMwA2ADAAMAAsACAAMAAsACAAXAAiAFIAdQBzAHMAaQBhAEEAcwBpAGEAXAAiACwAIABcACIAKwAwADQAXAAiACwAIABcACIAKwAwADUAXAAiACwAIABcACIAVQBUAEMAKwAwADQAOgAwADAAXAAiACwAIABcACIAVQBUAEMAKwAwADUAOgAwADAAXAAiADsAXABuAFwAIgBBAHMAaQBhAC8AUQBvAHMAdABhAG4AYQB5AFwAIgAsACAANAA4ADYANAAwACwAIAAxADAAOAAwADAALAAgADUAMwAzADAAOQAsACAANwAyADAAMAAsACAAMQA4ADAAMAAwACwAIAAwACwAIAAzADYAMAAwACwAIAAwACwAIAAzADYAMAAwACwAIAAwACwAIABcACIAUgB1AHMAcwBpAGEAQQBzAGkAYQBcACIALAAgAFwAIgArADAANQBcACIALAAgAFwAIgArADAANgBcACIALAAgAFwAIgBVAFQAQwArADAANQA6ADAAMABcACIALAAgAFwAIgBVAFQAQwArADAANgA6ADAAMABcACIAOwBcAG4AXAAiAEEAcwBpAGEALwBRAG8AcwB0AGEAbgBhAHkAXAAiACwAIAA1ADMAMwAwADkALAAgADEAMAA4ADAAMAAsACAANgAwADMANwAwACwAIAAwACwAIAAyADEANgAwADAALAAgADAALAAgADMANgAwADAALAAgADAALAAgAC0AMwA2ADAAMAAsACAAMAAsACAAXAAiAFwAIgAsACAAXAAiACsAMAA2AFwAIgAsACAAXAAiAFwAIgAsACAAXAAiAFUAVABDACsAMAA2ADoAMAAwAFwAIgAsACAAXAAiAFwAIgA7AFwAbgBcACIAQQBzAGkAYQAvAFEAbwBzAHQAYQBuAGEAeQBcACIALAAgADYAMAAzADYAOQAsACAAOAAyADgAMAAwACwAIABcACIAXAAiACwAIABcACIAXAAiACwAIAAxADgAMAAwADAALAAgADAALAAgAC0AMwA2ADAAMAAsACAAMAAsACAAXAAiAFwAIgAsACAAXAAiAFwAIgAsACAAXAAiAFwAIgAsACAAXAAiACsAMAA1AFwAIgAsACAAXAAiAFwAIgAsACAAXAAiAFUAVABDACsAMAA1ADoAMAAwAFwAIgAsACAAXAAiAFwAIgA7AFwAbgBcACIAQQBzAGkAYQAvAFEAeQB6AHkAbABvAHIAZABhAFwAIgAsACAAXAAiAFwAIgAsACAAXAAiAFwAIgAsACAAMgAzADkAMAA3ACwAIAAwACwAIAAxADUANwAxADIALAAgADAALAAgAFwAIgBcACIALAAgAFwAIgBcACIALAAgAC0AMQAzADEAMgAsACAAMAAsACAAXAAiAFwAIgAsACAAXAAiAEwATQBUAFwAIgAsACAAXAAiAFwAIgAsACAAXAAiAEwAbwBjAGEAbAAgAE0AZQBhAG4AIABUAGkAbQBlAFwAIgAsACAAXAAiAFwAIgA7AFwAbgBcACIAQQBzAGkAYQAvAFEAeQB6AHkAbABvAHIAZABhAFwAIgAsACAAMgAzADkAMAA2ACwAIAA4ADUAMAA4ADgALAAgADIANgAxADQAOAAsACAAMAAsACAAMQA0ADQAMAAwACwAIAAwACwAIAAtADEAMwAxADIALAAgADAALAAgADMANgAwADAALAAgADAALAAgAFwAIgBcACIALAAgAFwAIgArADAANABcACIALAAgAFwAIgBcACIALAAgAFwAIgBVAFQAQwArADAANAA6ADAAMABcACIALAAgAFwAIgBcACIAOwBcAG4AXAAiAEEAcwBpAGEALwBRAHkAegB5AGwAbwByAGQAYQBcACIALAAgADIANgAxADQAOAAsACAAMwA2ADAAMAAsACAANAA0ADYAOQA1ACwAIAAwACwAIAAxADgAMAAwADAALAAgADAALAAgADMANgAwADAALAAgADAALAAgADAALAAgADMANgAwADAALAAgAFwAIgBcACIALAAgAFwAIgArADAANQBcACIALAAgAFwAIgBcACIALAAgAFwAIgBVAFQAQwArADAANQA6ADAAMABcACIALAAgAFwAIgBcACIAOwBcAG4AXAAiAEEAcwBpAGEALwBRAHkAegB5AGwAbwByAGQAYQBcACIALAAgADQANAA2ADkANQAsACAAMwA2ADAAMAAsACAANAA0ADgANwA4ACwAIAAwACwAIAAxADgAMAAwADAALAAgADMANgAwADAALAAgADAALAAgADMANgAwADAALAAgADMANgAwADAALAAgAC0AMwA2ADAAMAAsACAAXAAiAFwAIgAsACAAXAAiAFwAIgAsACAAXAAiACsAMAA2AFwAIgAsACAAXAAiAFwAIgAsACAAXAAiAFUAVABDACsAMAA2ADoAMAAwAFwAIgA7AFwAbgBcACIAQQBzAGkAYQAvAFEAeQB6AHkAbABvAHIAZABhAFwAIgAsACAANAA0ADgANwA4ACwAIAAwACwAIAA0ADUAMAA2ADAALAAgADAALAAgADIAMQA2ADAAMAAsACAAMAAsACAAMwA2ADAAMAAsACAALQAzADYAMAAwACwAIAAtADMANgAwADAALAAgADAALAAgAFwAIgBcACIALAAgAFwAIgArADAANgBcACIALAAgAFwAIgBcACIALAAgAFwAIgBVAFQAQwArADAANgA6ADAAMABcACIALAAgAFwAIgBcACIAOwBcAG4AXAAiAEEAcwBpAGEALwBRAHkAegB5AGwAbwByAGQAYQBcACIALAAgADQANQAwADUAOQAsACAAOAAyADgAMAAwACwAIAA0ADgAMwA0ADYALAAgADcAMgAwADAALAAgADEAOAAwADAAMAAsACAAMAAsACAALQAzADYAMAAwACwAIAAwACwAIAAtADMANgAwADAALAAgADAALAAgAFwAIgBSAHUAcwBzAGkAYQBBAHMAaQBhAFwAIgAsACAAXAAiACsAMAA1AFwAIgAsACAAXAAiACsAMAA2AFwAIgAsACAAXAAiAFUAVABDACsAMAA1ADoAMAAwAFwAIgAsACAAXAAiAFUAVABDACsAMAA2ADoAMAAwAFwAIgA7AFwAbgBcACIAQQBzAGkAYQAvAFEAeQB6AHkAbABvAHIAZABhAFwAIgAsACAANAA4ADMANAA2ACwAIAAzADYAMAAwACwAIAA0ADgANQAyADgALAAgADcAMgAwADAALAAgADEANAA0ADAAMAAsACAAMAAsACAALQAzADYAMAAwACwAIAAwACwAIAAzADYAMAAwACwAIAAwACwAIABcACIAUgB1AHMAcwBpAGEAQQBzAGkAYQBcACIALAAgAFwAIgArADAANABcACIALAAgAFwAIgArADAANQBcACIALAAgAFwAIgBVAFQAQwArADAANAA6ADAAMABcACIALAAgAFwAIgBVAFQAQwArADAANQA6ADAAMABcACIAOwBcAG4AXAAiAEEAcwBpAGEALwBRAHkAegB5AGwAbwByAGQAYQBcACIALAAgADQAOAA1ADIAOAAsACAAMQAwADgAMAAwACwAIAA0ADgANgA0ADAALAAgADcAMgAwADAALAAgADEAOAAwADAAMAAsACAAMAAsACAAMwA2ADAAMAAsACAAMAAsACAAMwA2ADAAMAAsACAAMAAsACAAXAAiAFIAdQBzAHMAaQBhAEEAcwBpAGEAXAAiACwAIABcACIAKwAwADUAXAAiACwAIABcACIAKwAwADYAXAAiACwAIABcACIAVQBUAEMAKwAwADUAOgAwADAAXAAiACwAIABcACIAVQBUAEMAKwAwADYAOgAwADAAXAAiADsAXABuAFwAIgBBAHMAaQBhAC8AUQB5AHoAeQBsAG8AcgBkAGEAXAAiACwAIAA0ADgANgA0ADAALAAgADEAMAA4ADAAMAAsACAANAA4ADcAMQAwACwAIAA3ADIAMAAwACwAIAAyADEANgAwADAALAAgADAALAAgADMANgAwADAALAAgADAALAAgAC0AMwA2ADAAMAAsACAAMAAsACAAXAAiAFIAdQBzAHMAaQBhAEEAcwBpAGEAXAAiACwAIABcACIAKwAwADYAXAAiACwAIABcACIAKwAwADcAXAAiACwAIABcACIAVQBUAEMAKwAwADYAOgAwADAAXAAiACwAIABcACIAVQBUAEMAKwAwADcAOgAwADAAXAAiADsAXABuAFwAIgBBAHMAaQBhAC8AUQB5AHoAeQBsAG8AcgBkAGEAXAAiACwAIAA0ADgANwAxADAALAAgADMANgAwADAALAAgADUAMwAzADAAOQAsACAANwAyADAAMAAsACAAMQA4ADAAMAAwACwAIAAwACwAIAAtADMANgAwADAALAAgADAALAAgADMANgAwADAALAAgADAALAAgAFwAIgBSAHUAcwBzAGkAYQBBAHMAaQBhAFwAIgAsACAAXAAiACsAMAA1AFwAIgAsACAAXAAiACsAMAA2AFwAIgAsACAAXAAiAFUAVABDACsAMAA1ADoAMAAwAFwAIgAsACAAXAAiAFUAVABDACsAMAA2ADoAMAAwAFwAIgA7AFwAbgBcACIAQQBzAGkAYQAvAFEAeQB6AHkAbABvAHIAZABhAFwAIgAsACAANQAzADMAMAA5ACwAIAAxADAAOAAwADAALAAgADUAOAA0ADcAMwAsACAAMAAsACAAMgAxADYAMAAwACwAIAAwACwAIAAzADYAMAAwACwAIAAwACwAIAAtADMANgAwADAALAAgADAALAAgAFwAIgBcACIALAAgAFwAIgArADAANgBcACIALAAgAFwAIgBcACIALAAgAFwAIgBVAFQAQwArADAANgA6ADAAMABcACIALAAgAFwAIgBcACIAOwBcAG4AXAAiAEEAcwBpAGEALwBRAHkAegB5AGwAbwByAGQAYQBcACIALAAgADUAOAA0ADcAMgAsACAAOAAyADgAMAAwACwAIABcACIAXAAiACwAIABcACIAXAAiACwAIAAxADgAMAAwADAALAAgADAALAAgAC0AMwA2ADAAMAAsACAAMAAsACAAXAAiAFwAIgAsACAAXAAiAFwAIgAsACAAXAAiAFwAIgAsACAAXAAiACsAMAA1AFwAIgAsACAAXAAiAFwAIgAsACAAXAAiAFUAVABDACsAMAA1ADoAMAAwAFwAIgAsACAAXAAiAFwAIgA7AFwAbgBcACIAQQBzAGkAYQAvAFIAaQB5AGEAZABoAFwAIgAsACAAXAAiAFwAIgAsACAAXAAiAFwAIgAsACAAMwAyADIANQA4ACwAIAAwACwAIAAxADEAMgAxADIALAAgADAALAAgAFwAIgBcACIALAAgAFwAIgBcACIALAAgAC0ANAAxADIALAAgADAALAAgAFwAIgBcACIALAAgAFwAIgBMAE0AVABcACIALAAgAFwAIgBcACIALAAgAFwAIgBMAG8AYwBhAGwAIABNAGUAYQBuACAAVABpAG0AZQBcACIALAAgAFwAIgBcACIAOwBcAG4AXAAiAEEAcwBpAGEALwBSAGkAeQBhAGQAaABcACIALAAgADMAMgAyADUANwAsACAAOAA1ADkAOAA4ACwAIABcACIAXAAiACwAIABcACIAXAAiACwAIAAxADAAOAAwADAALAAgADAALAAgAC0ANAAxADIALAAgADAALAAgAFwAIgBcACIALAAgAFwAIgBcACIALAAgAFwAIgBcACIALAAgAFwAIgArADAAMwBcACIALAAgAFwAIgBcACIALAAgAFwAIgBVAFQAQwArADAAMwA6ADAAMABcACIALAAgAFwAIgBcACIAOwBcAG4AXAAiAEEAcwBpAGEALwBTAGEAawBoAGEAbABpAG4AXAAiACwAIABcACIAXAAiACwAIABcACIAXAAiACwAIAAxADcAMAA4ADAALAAgADAALAAgADMANAAyADQAOAAsACAAMAAsACAAXAAiAFwAIgAsACAAXAAiAFwAIgAsACAALQAxADgANAA4ACwAIAAwACwAIABcACIAXAAiACwAIABcACIATABNAFQAXAAiACwAIABcACIAXAAiACwAIABcACIATABvAGMAYQBsACAATQBlAGEAbgAgAFQAaQBtAGUAXAAiACwAIABcACIAXAAiADsAXABuAFwAIgBBAHMAaQBhAC8AUwBhAGsAaABhAGwAaQBuAFwAIgAsACAAMQA3ADAANwA5ACwAIAA4ADQANQA1ADIALAAgADMAMQA2ADkAMgAsACAAMAAsACAAMwAyADQAMAAwACwAIAAwACwAIAAtADEAOAA0ADgALAAgADAALAAgADcAMgAwADAALAAgADAALAAgAFwAIgBcACIALAAgAFwAIgArADAAOQBcACIALAAgAFwAIgBcACIALAAgAFwAIgBVAFQAQwArADAAOQA6ADAAMABcACIALAAgAFwAIgBcACIAOwBcAG4AXAAiAEEAcwBpAGEALwBTAGEAawBoAGEAbABpAG4AXAAiACwAIAAzADEANgA5ADIALAAgADcAMgAwADAALAAgADQAOAAzADQANgAsACAANwAyADAAMAAsACAAMwA5ADYAMAAwACwAIAAwACwAIAA3ADIAMAAwACwAIAAwACwAIAAtADMANgAwADAALAAgADAALAAgAFwAIgBSAHUAcwBzAGkAYQBcACIALAAgAFwAIgArADEAMQBcACIALAAgAFwAIgArADEAMgBcACIALAAgAFwAIgBVAFQAQwArADEAMQA6ADAAMABcACIALAAgAFwAIgBVAFQAQwArADEAMgA6ADAAMABcACIAOwBcAG4AXAAiAEEAcwBpAGEALwBTAGEAawBoAGEAbABpAG4AXAAiACwAIAA0ADgAMwA0ADYALAAgADMANgAwADAALAAgADQAOAA2ADQAMAAsACAANwAyADAAMAAsACAAMwA2ADAAMAAwACwAIAAwACwAIAAtADMANgAwADAALAAgADAALAAgADMANgAwADAALAAgADAALAAgAFwAIgBSAHUAcwBzAGkAYQBcACIALAAgAFwAIgArADEAMABcACIALAAgAFwAIgArADEAMQBcACIALAAgAFwAIgBVAFQAQwArADEAMAA6ADAAMABcACIALAAgAFwAIgBVAFQAQwArADEAMQA6ADAAMABcACIAOwBcAG4AXAAiAEEAcwBpAGEALwBTAGEAawBoAGEAbABpAG4AXAAiACwAIAA0ADgANgA0ADAALAAgADEAMAA4ADAAMAAsACAANQAwADUAMwA3ACwAIAA3ADIAMAAwACwAIAAzADkANgAwADAALAAgADAALAAgADMANgAwADAALAAgADAALAAgAC0AMwA2ADAAMAAsACAAMAAsACAAXAAiAFIAdQBzAHMAaQBhAFwAIgAsACAAXAAiACsAMQAxAFwAIgAsACAAXAAiACsAMQAyAFwAIgAsACAAXAAiAFUAVABDACsAMQAxADoAMAAwAFwAIgAsACAAXAAiAFUAVABDACsAMQAyADoAMAAwAFwAIgA7AFwAbgBcACIAQQBzAGkAYQAvAFMAYQBrAGgAYQBsAGkAbgBcACIALAAgADUAMAA1ADMANwAsACAAMwA2ADAAMAAsACAANQA1ADYANAA3ACwAIAA3ADIAMAAwACwAIAAzADYAMAAwADAALAAgADAALAAgAC0AMwA2ADAAMAAsACAAMAAsACAAMwA2ADAAMAAsACAAMAAsACAAXAAiAFIAdQBzAHMAaQBhAFwAIgAsACAAXAAiACsAMQAwAFwAIgAsACAAXAAiACsAMQAxAFwAIgAsACAAXAAiAFUAVABDACsAMQAwADoAMAAwAFwAIgAsACAAXAAiAFUAVABDACsAMQAxADoAMAAwAFwAIgA7AFwAbgBcACIAQQBzAGkAYQAvAFMAYQBrAGgAYQBsAGkAbgBcACIALAAgADUANQA2ADQANwAsACAAMQAwADgAMAAwACwAIAA1ADYAOQA1ADYALAAgADcAMgAwADAALAAgADMAOQA2ADAAMAAsACAAMAAsACAAMwA2ADAAMAAsACAAMAAsACAALQAzADYAMAAwACwAIAAwACwAIABcACIAXAAiACwAIABcACIAKwAxADEAXAAiACwAIABcACIAXAAiACwAIABcACIAVQBUAEMAKwAxADEAOgAwADAAXAAiACwAIABcACIAXAAiADsAXABuAFwAIgBBAHMAaQBhAC8AUwBhAGsAaABhAGwAaQBuAFwAIgAsACAANQA2ADkANQA2ACwAIAAzADYAMAAwACwAIAA1ADcANAA3ADQALAAgADcAMgAwADAALAAgADMANgAwADAAMAAsACAAMAAsACAALQAzADYAMAAwACwAIAAwACwAIAAzADYAMAAwACwAIAAwACwAIABcACIAXAAiACwAIABcACIAKwAxADAAXAAiACwAIABcACIAXAAiACwAIABcACIAVQBUAEMAKwAxADAAOgAwADAAXAAiACwAIABcACIAXAAiADsAXABuAFwAIgBBAHMAaQBhAC8AUwBhAGsAaABhAGwAaQBuAFwAIgAsACAANQA3ADQANwA0ACwAIAAxADAAOAAwADAALAAgAFwAIgBcACIALAAgAFwAIgBcACIALAAgADMAOQA2ADAAMAAsACAAMAAsACAAMwA2ADAAMAAsACAAMAAsACAAXAAiAFwAIgAsACAAXAAiAFwAIgAsACAAXAAiAFwAIgAsACAAXAAiACsAMQAxAFwAIgAsACAAXAAiAFwAIgAsACAAXAAiAFUAVABDACsAMQAxADoAMAAwAFwAIgAsACAAXAAiAFwAIgA7AFwAbgBcACIAQQBzAGkAYQAvAFMAYQBtAGEAcgBrAGEAbgBkAFwAIgAsACAAXAAiAFwAIgAsACAAXAAiAFwAIgAsACAAMgAzADkAMAA3ACwAIAAwACwAIAAxADYAMAA3ADMALAAgADAALAAgAFwAIgBcACIALAAgAFwAIgBcACIALAAgAC0AMQA2ADcAMwAsACAAMAAsACAAXAAiAFwAIgAsACAAXAAiAEwATQBUAFwAIgAsACAAXAAiAFwAIgAsACAAXAAiAEwAbwBjAGEAbAAgAE0AZQBhAG4AIABUAGkAbQBlAFwAIgAsACAAXAAiAFwAIgA7AFwAbgBcACIAQQBzAGkAYQAvAFMAYQBtAGEAcgBrAGEAbgBkAFwAIgAsACAAMgAzADkAMAA2ACwAIAA4ADQANwAyADcALAAgADIANgAxADQAOAAsACAAMAAsACAAMQA0ADQAMAAwACwAIAAwACwAIAAtADEANgA3ADMALAAgADAALAAgADMANgAwADAALAAgADAALAAgAFwAIgBcACIALAAgAFwAIgArADAANABcACIALAAgAFwAIgBcACIALAAgAFwAIgBVAFQAQwArADAANAA6ADAAMABcACIALAAgAFwAIgBcACIAOwBcAG4AXAAiAEEAcwBpAGEALwBTAGEAbQBhAHIAawBhAG4AZABcACIALAAgADIANgAxADQAOAAsACAAMwA2ADAAMAAsACAANAA0ADYAOQA1ACwAIAAwACwAIAAxADgAMAAwADAALAAgADAALAAgADMANgAwADAALAAgADAALAAgADAALAAgADMANgAwADAALAAgAFwAIgBcACIALAAgAFwAIgArADAANQBcACIALAAgAFwAIgBcACIALAAgAFwAIgBVAFQAQwArADAANQA6ADAAMABcACIALAAgAFwAIgBcACIAOwBcAG4AXAAiAEEAcwBpAGEALwBTAGEAbQBhAHIAawBhAG4AZABcACIALAAgADQANAA2ADkANQAsACAAMwA2ADAAMAAsACAANAA0ADgANwA4ACwAIAAwACwAIAAxADgAMAAwADAALAAgADMANgAwADAALAAgADAALAAgADMANgAwADAALAAgADMANgAwADAALAAgAC0AMwA2ADAAMAAsACAAXAAiAFwAIgAsACAAXAAiAFwAIgAsACAAXAAiACsAMAA2AFwAIgAsACAAXAAiAFwAIgAsACAAXAAiAFUAVABDACsAMAA2ADoAMAAwAFwAIgA7AFwAbgBcACIAQQBzAGkAYQAvAFMAYQBtAGEAcgBrAGEAbgBkAFwAIgAsACAANAA0ADgANwA4ACwAIAAwACwAIAA0ADUAMAA2ADAALAAgADAALAAgADIAMQA2ADAAMAAsACAAMAAsACAAMwA2ADAAMAAsACAALQAzADYAMAAwACwAIAAtADMANgAwADAALAAgADAALAAgAFwAIgBcACIALAAgAFwAIgArADAANgBcACIALAAgAFwAIgBcACIALAAgAFwAIgBVAFQAQwArADAANgA6ADAAMABcACIALAAgAFwAIgBcACIAOwBcAG4AXAAiAEEAcwBpAGEALwBTAGEAbQBhAHIAawBhAG4AZABcACIALAAgADQANQAwADUAOQAsACAAOAAyADgAMAAwACwAIAA0ADgANgAyADIALAAgADAALAAgADEAOAAwADAAMAAsACAAMAAsACAALQAzADYAMAAwACwAIAAwACwAIAAwACwAIAAwACwAIABcACIAUgB1AHMAcwBpAGEAQQBzAGkAYQBcACIALAAgAFwAIgArADAANQBcACIALAAgAFwAIgArADAANgBcACIALAAgAFwAIgBVAFQAQwArADAANQA6ADAAMABcACIALAAgAFwAIgBVAFQAQwArADAANgA6ADAAMABcACIAOwBcAG4AXAAiAEEAcwBpAGEALwBTAGEAbQBhAHIAawBhAG4AZABcACIALAAgADQAOAA2ADIAMgAsACAAMAAsACAAXAAiAFwAIgAsACAAXAAiAFwAIgAsACAAMQA4ADAAMAAwACwAIAAwACwAIAAwACwAIAAwACwAIABcACIAXAAiACwAIABcACIAXAAiACwAIABcACIAXAAiACwAIABcACIAKwAwADUAXAAiACwAIABcACIAXAAiACwAIABcACIAVQBUAEMAKwAwADUAOgAwADAAXAAiACwAIABcACIAXAAiAFwAbgB9ADsAXABuAFwAbgBfAFQASQBNAEUAWgBPAE4ARQBfAEEAUwBJAEEAXwAwADYAIAA9ACAAewBcAG4AXAAiAEEAcwBpAGEALwBTAGUAbwB1AGwAXAAiACwAIABcACIAXAAiACwAIABcACIAXAAiACwAIAAxADgAMAAzADIALAAgADAALAAgADMAMAA0ADcAMgAsACAAMAAsACAAXAAiAFwAIgAsACAAXAAiAFwAIgAsACAAMQAyADgALAAgADAALAAgAFwAIgBcACIALAAgAFwAIgBMAE0AVABcACIALAAgAFwAIgBcACIALAAgAFwAIgBMAG8AYwBhAGwAIABNAGUAYQBuACAAVABpAG0AZQBcACIALAAgAFwAIgBcACIAOwBcAG4AXAAiAEEAcwBpAGEALwBTAGUAbwB1AGwAXAAiACwAIAAxADgAMAAzADIALAAgADEAMgA4ACwAIAAxADkANAAwADIALAAgADAALAAgADMAMAA2ADAAMAAsACAAMAAsACAAMQAyADgALAAgADAALAAgADEAOAAwADAALAAgADAALAAgAFwAIgBcACIALAAgAFwAIgBLAFMAVABcACIALAAgAFwAIgBcACIALAAgAFwAIgBLAG8AcgBlAGEAIABTAHQAYQBuAGQAYQByAGQAIABUAGkAbQBlAFwAIgAsACAAXAAiAFwAIgA7AFwAbgBcACIAQQBzAGkAYQAvAFMAZQBvAHUAbABcACIALAAgADEAOQA0ADAAMgAsACAAMQA4ADAAMAAsACAAMwAxADcAMAA2ACwAIAAwACwAIAAzADIANAAwADAALAAgADAALAAgADEAOAAwADAALAAgADAALAAgADAALAAgADAALAAgAFwAIgBcACIALAAgAFwAIgBKAFMAVABcACIALAAgAFwAIgBcACIALAAgAFwAIgBKAGEAcABhAG4AIABTAHQAYQBuAGQAYQByAGQAIABUAGkAbQBlAFwAIgAsACAAXAAiAFwAIgA7AFwAbgBcACIAQQBzAGkAYQAvAFMAZQBvAHUAbABcACIALAAgADMAMQA3ADAANgAsACAAMAAsACAAMwA0ADgAMgAyACwAIAAwACwAIAAzADIANAAwADAALAAgADAALAAgADAALAAgADAALAAgAC0AMQA4ADAAMAAsACAAMAAsACAAXAAiAFIATwBLAFwAIgAsACAAXAAiAEsAJQBUAFwAIgAsACAAXAAiAFwAIgAsACAAXAAiAEsAbwByAGUAYQAlACAAVABpAG0AZQBcACIALAAgAFwAIgBcACIAOwBcAG4AXAAiAEEAcwBpAGEALwBTAGUAbwB1AGwAXAAiACwAIAAzADQAOAAyADEALAAgADgANAA2ADAAMAAsACAAMwA3ADUAMgAxACwAIAAwACwAIAAzADAANgAwADAALAAgADAALAAgAC0AMQA4ADAAMAAsACAAMAAsACAAMQA4ADAAMAAsACAAMAAsACAAXAAiAFIATwBLAFwAIgAsACAAXAAiAEsAJQBUAFwAIgAsACAAXAAiAFwAIgAsACAAXAAiAEsAbwByAGUAYQAlACAAVABpAG0AZQBcACIALAAgAFwAIgBcACIAOwBcAG4AXAAiAEEAcwBpAGEALwBTAGUAbwB1AGwAXAAiACwAIAAzADcANQAyADEALAAgADEAOAAwADAALAAgAFwAIgBcACIALAAgAFwAIgBcACIALAAgADMAMgA0ADAAMAAsACAAMAAsACAAMQA4ADAAMAAsACAAMAAsACAAXAAiAFwAIgAsACAAXAAiAFwAIgAsACAAXAAiAFIATwBLAFwAIgAsACAAXAAiAEsAJQBUAFwAIgAsACAAXAAiAFwAIgAsACAAXAAiAEsAbwByAGUAYQAlACAAVABpAG0AZQBcACIALAAgAFwAIgBcACIAOwBcAG4AXAAiAEEAcwBpAGEALwBTAGgAYQBuAGcAaABhAGkAXAAiACwAIABcACIAXAAiACwAIABcACIAXAAiACwAIAAxADUAMwA4ADUALAAgADAALAAgADIAOQAxADQAMwAsACAAMAAsACAAXAAiAFwAIgAsACAAXAAiAFwAIgAsACAALQAzADQAMwAsACAAMAAsACAAXAAiAFwAIgAsACAAXAAiAEwATQBUAFwAIgAsACAAXAAiAFwAIgAsACAAXAAiAEwAbwBjAGEAbAAgAE0AZQBhAG4AIABUAGkAbQBlAFwAIgAsACAAXAAiAFwAIgA7AFwAbgBcACIAQQBzAGkAYQAvAFMAaABhAG4AZwBoAGEAaQBcACIALAAgADEANQAzADgANAAsACAAOAA2ADAANQA3ACwAIAAzADMAMAA2ADQALAAgADAALAAgADIAOAA4ADAAMAAsACAAMAAsACAALQAzADQAMwAsACAAMAAsACAAMAAsACAAMAAsACAAXAAiAFMAaABhAG4AZwBcACIALAAgAFwAIgBDACUAVABcACIALAAgAFwAIgBcACIALAAgAFwAIgBDAGgAaQBuAGEAJQAgAFQAaQBtAGUAXAAiACwAIABcACIAXAAiADsAXABuAFwAIgBBAHMAaQBhAC8AUwBoAGEAbgBnAGgAYQBpAFwAIgAsACAAMwAzADAANgA0ACwAIAAwACwAIABcACIAXAAiACwAIABcACIAXAAiACwAIAAyADgAOAAwADAALAAgADAALAAgADAALAAgADAALAAgAFwAIgBcACIALAAgAFwAIgBcACIALAAgAFwAIgBQAFIAQwBcACIALAAgAFwAIgBDACUAVABcACIALAAgAFwAIgBcACIALAAgAFwAIgBDAGgAaQBuAGEAJQAgAFQAaQBtAGUAXAAiACwAIABcACIAXAAiADsAXABuAFwAIgBBAHMAaQBhAC8AUwBpAG4AZwBhAHAAbwByAGUAXAAiACwAIABcACIAXAAiACwAIABcACIAXAAiACwAIAAxADUAMwA4ADUALAAgADAALAAgADIANAA5ADIANQAsACAAMAAsACAAXAAiAFwAIgAsACAAXAAiAFwAIgAsACAAMAAsACAAMAAsACAAXAAiAFwAIgAsACAAXAAiAEwATQBUAFwAIgAsACAAXAAiAFwAIgAsACAAXAAiAEwAbwBjAGEAbAAgAE0AZQBhAG4AIABUAGkAbQBlAFwAIgAsACAAXAAiAFwAIgA7AFwAbgBcACIAQQBzAGkAYQAvAFMAaQBuAGcAYQBwAG8AcgBlAFwAIgAsACAAMQA1ADMAOAA1ACwAIAAwACwAIAAxADYAOQA5ADcALAAgADAALAAgADIANAA5ADIANQAsACAAMAAsACAAMAAsACAAMAAsACAAMgA3ADUALAAgADAALAAgAFwAIgBcACIALAAgAFwAIgBTAE0AVABcACIALAAgAFwAIgBcACIALAAgAFwAIgBTAGkAbgBnAGEAcABvAHIAZQAgAE0AZQBhAG4AIABUAGkAbQBlAFwAIgAsACAAXAAiAFwAIgA7AFwAbgBcACIAQQBzAGkAYQAvAFMAaQBuAGcAYQBwAG8AcgBlAFwAIgAsACAAMQA2ADkAOQA3ACwAIAAyADcANQAsACAAMgA3ADAANwAzACwAIAAwACwAIAAyADUAMgAwADAALAAgADAALAAgADIANwA1ACwAIAAwACwAIAAwACwAIAAxADIAMAAwACwAIABcACIAXAAiACwAIABcACIAKwAwADcAXAAiACwAIABcACIAXAAiACwAIABcACIAVQBUAEMAKwAwADcAOgAwADAAXAAiACwAIABcACIAXAAiADsAXABuAFwAIgBBAHMAaQBhAC8AUwBpAG4AZwBhAHAAbwByAGUAXAAiACwAIAAyADcAMAA3ADMALAAgADEAMgAwADAALAAgADIAOAAxADYAOAAsACAAMAAsACAAMgA1ADIAMAAwACwAIAAxADIAMAAwACwAIAAwACwAIAAxADIAMAAwACwAIAAxADIAMAAwACwAIAAtADEAMgAwADAALAAgAFwAIgBcACIALAAgAFwAIgBcACIALAAgAFwAIgArADAANwAyADAAXAAiACwAIABcACIAXAAiACwAIABcACIAVQBUAEMAKwAwADcAOgAyADAAXAAiADsAXABuAFwAIgBBAHMAaQBhAC8AUwBpAG4AZwBhAHAAbwByAGUAXAAiACwAIAAyADgAMQA2ADgALAAgADgANgA0ADAAMAAsACAAMwAwADIAMwA4ACwAIAAwACwAIAAyADYANAAwADAALAAgADAALAAgADEAMgAwADAALAAgAC0AMQAyADAAMAAsACAANgAwADAALAAgADAALAAgAFwAIgBcACIALAAgAFwAIgArADAANwAyADAAXAAiACwAIABcACIAXAAiACwAIABcACIAVQBUAEMAKwAwADcAOgAyADAAXAAiACwAIABcACIAXAAiADsAXABuAFwAIgBBAHMAaQBhAC8AUwBpAG4AZwBhAHAAbwByAGUAXAAiACwAIAAzADAAMgAzADgALAAgADYAMAAwACwAIAAzADAANAAwADYALAAgADAALAAgADIANwAwADAAMAAsACAAMAAsACAANgAwADAALAAgADAALAAgADUANAAwADAALAAgADAALAAgAFwAIgBcACIALAAgAFwAIgArADAANwAzADAAXAAiACwAIABcACIAXAAiACwAIABcACIAVQBUAEMAKwAwADcAOgAzADAAXAAiACwAIABcACIAXAAiADsAXABuAFwAIgBBAHMAaQBhAC8AUwBpAG4AZwBhAHAAbwByAGUAXAAiACwAIAAzADAANAAwADYALAAgADUANAAwADAALAAgADMAMQA3ADEAMAAsACAAMAAsACAAMwAyADQAMAAwACwAIAAwACwAIAA1ADQAMAAwACwAIAAwACwAIAAtADUANAAwADAALAAgADAALAAgAFwAIgBcACIALAAgAFwAIgArADAAOQBcACIALAAgAFwAIgBcACIALAAgAFwAIgBVAFQAQwArADAAOQA6ADAAMABcACIALAAgAFwAIgBcACIAOwBcAG4AXAAiAEEAcwBpAGEALwBTAGkAbgBnAGEAcABvAHIAZQBcACIALAAgADMAMQA3ADAAOQAsACAAOAAxADAAMAAwACwAIAA0ADQAOQA2ADkALAAgADgANAA2ADAAMAAsACAAMgA3ADAAMAAwACwAIAAwACwAIAAtADUANAAwADAALAAgADAALAAgADEAOAAwADAALAAgADAALAAgAFwAIgBcACIALAAgAFwAIgArADAANwAzADAAXAAiACwAIABcACIAXAAiACwAIABcACIAVQBUAEMAKwAwADcAOgAzADAAXAAiACwAIABcACIAXAAiADsAXABuAFwAIgBBAHMAaQBhAC8AUwBpAG4AZwBhAHAAbwByAGUAXAAiACwAIAA0ADQAOQA3ADAALAAgADAALAAgAFwAIgBcACIALAAgAFwAIgBcACIALAAgADIAOAA4ADAAMAAsACAAMAAsACAAMQA4ADAAMAAsACAAMAAsACAAXAAiAFwAIgAsACAAXAAiAFwAIgAsACAAXAAiAFwAIgAsACAAXAAiACsAMAA4AFwAIgAsACAAXAAiAFwAIgAsACAAXAAiAFUAVABDACsAMAA4ADoAMAAwAFwAIgAsACAAXAAiAFwAIgA7AFwAbgBcACIAQQBzAGkAYQAvAFMAcgBlAGQAbgBlAGsAbwBsAHkAbQBzAGsAXAAiACwAIABcACIAXAAiACwAIABcACIAXAAiACwAIAAyADMAOQAwADcALAAgADAALAAgADMANgA4ADkAMgAsACAAMAAsACAAXAAiAFwAIgAsACAAXAAiAFwAIgAsACAALQA4ADkAMgAsACAAMAAsACAAXAAiAFwAIgAsACAAXAAiAEwATQBUAFwAIgAsACAAXAAiAFwAIgAsACAAXAAiAEwAbwBjAGEAbAAgAE0AZQBhAG4AIABUAGkAbQBlAFwAIgAsACAAXAAiAFwAIgA7AFwAbgBcACIAQQBzAGkAYQAvAFMAcgBlAGQAbgBlAGsAbwBsAHkAbQBzAGsAXAAiACwAIAAyADMAOQAwADYALAAgADgANQA1ADAAOAAsACAAMgA2ADEANAA4ACwAIAAwACwAIAAzADYAMAAwADAALAAgADAALAAgAC0AOAA5ADIALAAgADAALAAgADMANgAwADAALAAgADAALAAgAFwAIgBcACIALAAgAFwAIgArADEAMABcACIALAAgAFwAIgBcACIALAAgAFwAIgBVAFQAQwArADEAMAA6ADAAMABcACIALAAgAFwAIgBcACIAOwBcAG4AXAAiAEEAcwBpAGEALwBTAHIAZQBkAG4AZQBrAG8AbAB5AG0AcwBrAFwAIgAsACAAMgA2ADEANAA4ACwAIAAzADYAMAAwACwAIAA0ADgAMwA0ADYALAAgADcAMgAwADAALAAgADMAOQA2ADAAMAAsACAAMAAsACAAMwA2ADAAMAAsACAAMAAsACAALQAzADYAMAAwACwAIAAwACwAIABcACIAUgB1AHMAcwBpAGEAXAAiACwAIABcACIAKwAxADEAXAAiACwAIABcACIAKwAxADIAXAAiACwAIABcACIAVQBUAEMAKwAxADEAOgAwADAAXAAiACwAIABcACIAVQBUAEMAKwAxADIAOgAwADAAXAAiADsAXABuAFwAIgBBAHMAaQBhAC8AUwByAGUAZABuAGUAawBvAGwAeQBtAHMAawBcACIALAAgADQAOAAzADQANgAsACAAMwA2ADAAMAAsACAANAA4ADYANAAwACwAIAA3ADIAMAAwACwAIAAzADYAMAAwADAALAAgADAALAAgAC0AMwA2ADAAMAAsACAAMAAsACAAMwA2ADAAMAAsACAAMAAsACAAXAAiAFIAdQBzAHMAaQBhAFwAIgAsACAAXAAiACsAMQAwAFwAIgAsACAAXAAiACsAMQAxAFwAIgAsACAAXAAiAFUAVABDACsAMQAwADoAMAAwAFwAIgAsACAAXAAiAFUAVABDACsAMQAxADoAMAAwAFwAIgA7AFwAbgBcACIAQQBzAGkAYQAvAFMAcgBlAGQAbgBlAGsAbwBsAHkAbQBzAGsAXAAiACwAIAA0ADgANgA0ADAALAAgADEAMAA4ADAAMAAsACAANQA1ADYANAA3ACwAIAA3ADIAMAAwACwAIAAzADkANgAwADAALAAgADAALAAgADMANgAwADAALAAgADAALAAgADMANgAwADAALAAgADAALAAgAFwAIgBSAHUAcwBzAGkAYQBcACIALAAgAFwAIgArADEAMQBcACIALAAgAFwAIgArADEAMgBcACIALAAgAFwAIgBVAFQAQwArADEAMQA6ADAAMABcACIALAAgAFwAIgBVAFQAQwArADEAMgA6ADAAMABcACIAOwBcAG4AXAAiAEEAcwBpAGEALwBTAHIAZQBkAG4AZQBrAG8AbAB5AG0AcwBrAFwAIgAsACAANQA1ADYANAA3ACwAIAAxADAAOAAwADAALAAgADUANgA5ADUANgAsACAANwAyADAAMAAsACAANAAzADIAMAAwACwAIAAwACwAIAAzADYAMAAwACwAIAAwACwAIAAtADMANgAwADAALAAgADAALAAgAFwAIgBcACIALAAgAFwAIgArADEAMgBcACIALAAgAFwAIgBcACIALAAgAFwAIgBVAFQAQwArADEAMgA6ADAAMABcACIALAAgAFwAIgBcACIAOwBcAG4AXAAiAEEAcwBpAGEALwBTAHIAZQBkAG4AZQBrAG8AbAB5AG0AcwBrAFwAIgAsACAANQA2ADkANQA2ACwAIAAzADYAMAAwACwAIABcACIAXAAiACwAIABcACIAXAAiACwAIAAzADkANgAwADAALAAgADAALAAgAC0AMwA2ADAAMAAsACAAMAAsACAAXAAiAFwAIgAsACAAXAAiAFwAIgAsACAAXAAiAFwAIgAsACAAXAAiACsAMQAxAFwAIgAsACAAXAAiAFwAIgAsACAAXAAiAFUAVABDACsAMQAxADoAMAAwAFwAIgAsACAAXAAiAFwAIgA7AFwAbgBcACIAQQBzAGkAYQAvAFQAYQBpAHAAZQBpAFwAIgAsACAAXAAiAFwAIgAsACAAXAAiAFwAIgAsACAAMQAzADUANQA5ACwAIAAwACwAIAAyADkAMQA2ADAALAAgADAALAAgAFwAIgBcACIALAAgAFwAIgBcACIALAAgAC0AMwA2ADAALAAgADAALAAgAFwAIgBcACIALAAgAFwAIgBMAE0AVABcACIALAAgAFwAIgBcACIALAAgAFwAIgBMAG8AYwBhAGwAIABNAGUAYQBuACAAVABpAG0AZQBcACIALAAgAFwAIgBcACIAOwBcAG4AXAAiAEEAcwBpAGEALwBUAGEAaQBwAGUAaQBcACIALAAgADEAMwA1ADUAOAAsACAAOAA2ADAANAAwACwAIAAyADgAOAAwADcALAAgADAALAAgADIAOAA4ADAAMAAsACAAMAAsACAALQAzADYAMAAsACAAMAAsACAAMwA2ADAAMAAsACAAMAAsACAAXAAiAFwAIgAsACAAXAAiAEMAUwBUAFwAIgAsACAAXAAiAFwAIgAsACAAXAAiAEMAaABpAG4AYQAgAFMAdABhAG4AZABhAHIAZAAgAFQAaQBtAGUAXAAiACwAIABcACIAXAAiADsAXABuAFwAIgBBAHMAaQBhAC8AVABhAGkAcABlAGkAXAAiACwAIAAyADgAOAAwADcALAAgADMANgAwADAALAAgADMAMQA3ADEAOQAsACAAMwA2ADAAMAAsACAAMwAyADQAMAAwACwAIAAwACwAIAAzADYAMAAwACwAIAAwACwAIAAtADMANgAwADAALAAgADAALAAgAFwAIgBcACIALAAgAFwAIgBKAFMAVABcACIALAAgAFwAIgBcACIALAAgAFwAIgBKAGEAcABhAG4AIABTAHQAYQBuAGQAYQByAGQAIABUAGkAbQBlAFwAIgAsACAAXAAiAFwAIgA7AFwAbgBcACIAQQBzAGkAYQAvAFQAYQBpAHAAZQBpAFwAIgAsACAAMwAxADcAMQA5ACwAIAAwACwAIABcACIAXAAiACwAIABcACIAXAAiACwAIAAyADgAOAAwADAALAAgADAALAAgAC0AMwA2ADAAMAAsACAAMAAsACAAXAAiAFwAIgAsACAAXAAiAFwAIgAsACAAXAAiAFQAYQBpAHcAYQBuAFwAIgAsACAAXAAiAEMAJQBUAFwAIgAsACAAXAAiAFwAIgAsACAAXAAiAEMAaABpAG4AYQAlACAAVABpAG0AZQBcACIALAAgAFwAIgBcACIAOwBcAG4AXAAiAEEAcwBpAGEALwBUAGEAcwBoAGsAZQBuAHQAXAAiACwAIABcACIAXAAiACwAIABcACIAXAAiACwAIAAyADMAOQAwADcALAAgADAALAAgADEANgA2ADMAMQAsACAAMAAsACAAXAAiAFwAIgAsACAAXAAiAFwAIgAsACAAMQAzADYAOQAsACAAMAAsACAAXAAiAFwAIgAsACAAXAAiAEwATQBUAFwAIgAsACAAXAAiAFwAIgAsACAAXAAiAEwAbwBjAGEAbAAgAE0AZQBhAG4AIABUAGkAbQBlAFwAIgAsACAAXAAiAFwAIgA7AFwAbgBcACIAQQBzAGkAYQAvAFQAYQBzAGgAawBlAG4AdABcACIALAAgADIAMwA5ADAANwAsACAAMQAzADYAOQAsACAAMgA2ADEANAA4ACwAIAAwACwAIAAxADgAMAAwADAALAAgADAALAAgADEAMwA2ADkALAAgADAALAAgADMANgAwADAALAAgADAALAAgAFwAIgBcACIALAAgAFwAIgArADAANQBcACIALAAgAFwAIgBcACIALAAgAFwAIgBVAFQAQwArADAANQA6ADAAMABcACIALAAgAFwAIgBcACIAOwBcAG4AXAAiAEEAcwBpAGEALwBUAGEAcwBoAGsAZQBuAHQAXAAiACwAIAAyADYAMQA0ADgALAAgADMANgAwADAALAAgADQAOAAzADQANgAsACAANwAyADAAMAAsACAAMgAxADYAMAAwACwAIAAwACwAIAAzADYAMAAwACwAIAAwACwAIAAtADMANgAwADAALAAgADAALAAgAFwAIgBSAHUAcwBzAGkAYQBBAHMAaQBhAFwAIgAsACAAXAAiACsAMAA2AFwAIgAsACAAXAAiACsAMAA3AFwAIgAsACAAXAAiAFUAVABDACsAMAA2ADoAMAAwAFwAIgAsACAAXAAiAFUAVABDACsAMAA3ADoAMAAwAFwAIgA7AFwAbgBcACIAQQBzAGkAYQAvAFQAYQBzAGgAawBlAG4AdABcACIALAAgADQAOAAzADQANgAsACAAMwA2ADAAMAAsACAANAA4ADYAMgAyACwAIAAwACwAIAAxADgAMAAwADAALAAgADAALAAgAC0AMwA2ADAAMAAsACAAMAAsACAAMAAsACAAMAAsACAAXAAiAFIAdQBzAHMAaQBhAEEAcwBpAGEAXAAiACwAIABcACIAKwAwADUAXAAiACwAIABcACIAKwAwADYAXAAiACwAIABcACIAVQBUAEMAKwAwADUAOgAwADAAXAAiACwAIABcACIAVQBUAEMAKwAwADYAOgAwADAAXAAiADsAXABuAFwAIgBBAHMAaQBhAC8AVABhAHMAaABrAGUAbgB0AFwAIgAsACAANAA4ADYAMgAyACwAIAAwACwAIABcACIAXAAiACwAIABcACIAXAAiACwAIAAxADgAMAAwADAALAAgADAALAAgADAALAAgADAALAAgAFwAIgBcACIALAAgAFwAIgBcACIALAAgAFwAIgBcACIALAAgAFwAIgArADAANQBcACIALAAgAFwAIgBcACIALAAgAFwAIgBVAFQAQwArADAANQA6ADAAMABcACIALAAgAFwAIgBcACIAOwBcAG4AXAAiAEEAcwBpAGEALwBUAGIAaQBsAGkAcwBpAFwAIgAsACAAXAAiAFwAIgAsACAAXAAiAFwAIgAsACAANwA3ADEANQAsACAAMAAsACAAMQAwADcANQAxACwAIAAwACwAIABcACIAXAAiACwAIABcACIAXAAiACwAIAAwACwAIAAwACwAIABcACIAXAAiACwAIABcACIATABNAFQAXAAiACwAIABcACIAXAAiACwAIABcACIATABvAGMAYQBsACAATQBlAGEAbgAgAFQAaQBtAGUAXAAiACwAIABcACIAXAAiADsAXABuAFwAIgBBAHMAaQBhAC8AVABiAGkAbABpAHMAaQBcACIALAAgADcANwAxADUALAAgADAALAAgADIAMwA5ADAANwAsACAAMAAsACAAMQAwADcANQAxACwAIAAwACwAIAAwACwAIAAwACwAIAA0ADkALAAgADAALAAgAFwAIgBcACIALAAgAFwAIgBUAEIATQBUAFwAIgAsACAAXAAiAFwAIgAsACAAXAAiAFQAYgBpAGwAaQBzAGkAIABNAGUAYQBuACAAVABpAG0AZQBcACIALAAgAFwAIgBcACIAOwBcAG4AXAAiAEEAcwBpAGEALwBUAGIAaQBsAGkAcwBpAFwAIgAsACAAMgAzADkAMAA3ACwAIAA0ADkALAAgADMANQA4ADkAOAAsACAAMAAsACAAMQAwADgAMAAwACwAIAAwACwAIAA0ADkALAAgADAALAAgADMANgAwADAALAAgADAALAAgAFwAIgBcACIALAAgAFwAIgArADAAMwBcACIALAAgAFwAIgBcACIALAAgAFwAIgBVAFQAQwArADAAMwA6ADAAMABcACIALAAgAFwAIgBcACIAOwBcAG4AXAAiAEEAcwBpAGEALwBUAGIAaQBsAGkAcwBpAFwAIgAsACAAMwA1ADgAOQA4ACwAIAAzADYAMAAwACwAIAA0ADgAMwA0ADYALAAgADcAMgAwADAALAAgADEANAA0ADAAMAAsACAAMAAsACAAMwA2ADAAMAAsACAAMAAsACAALQAzADYAMAAwACwAIAAwACwAIABcACIAUgB1AHMAcwBpAGEAQQBzAGkAYQBcACIALAAgAFwAIgArADAANABcACIALAAgAFwAIgArADAANQBcACIALAAgAFwAIgBVAFQAQwArADAANAA6ADAAMABcACIALAAgAFwAIgBVAFQAQwArADAANQA6ADAAMABcACIAOwBcAG4AXAAiAEEAcwBpAGEALwBUAGIAaQBsAGkAcwBpAFwAIgAsACAANAA4ADMANAA2ACwAIAAzADYAMAAwACwAIAA0ADgANgAyADIALAAgADAALAAgADEAMAA4ADAAMAAsACAAMAAsACAALQAzADYAMAAwACwAIAAwACwAIAAwACwAIAAwACwAIABcACIAUgB1AHMAcwBpAGEAQQBzAGkAYQBcACIALAAgAFwAIgArADAAMwBcACIALAAgAFwAIgArADAANABcACIALAAgAFwAIgBVAFQAQwArADAAMwA6ADAAMABcACIALAAgAFwAIgBVAFQAQwArADAANAA6ADAAMABcACIAOwBcAG4AXAAiAEEAcwBpAGEALwBUAGIAaQBsAGkAcwBpAFwAIgAsACAANAA4ADYAMgAyACwAIAAwACwAIAA0ADkANgAyADAALAAgADAALAAgADEAMAA4ADAAMAAsACAAMAAsACAAMAAsACAAMAAsACAAMwA2ADAAMAAsACAAMAAsACAAXAAiAEUALQBFAHUAcgBBAHMAaQBhAFwAIgAsACAAXAAiACsAMAAzAFwAIgAsACAAXAAiACsAMAA0AFwAIgAsACAAXAAiAFUAVABDACsAMAAzADoAMAAwAFwAIgAsACAAXAAiAFUAVABDACsAMAA0ADoAMAAwAFwAIgA7AFwAbgBcACIAQQBzAGkAYQAvAFQAYgBpAGwAaQBzAGkAXAAiACwAIAA0ADkANgAyADAALAAgADMANgAwADAALAAgADUAMAAzADgAMwAsACAAMAAsACAAMQA0ADQAMAAwACwAIAAwACwAIAAzADYAMAAwACwAIAAwACwAIAAwACwAIAAzADYAMAAwACwAIABcACIARQAtAEUAdQByAEEAcwBpAGEAXAAiACwAIABcACIAKwAwADQAXAAiACwAIABcACIAKwAwADUAXAAiACwAIABcACIAVQBUAEMAKwAwADQAOgAwADAAXAAiACwAIABcACIAVQBUAEMAKwAwADUAOgAwADAAXAAiADsAXABuAFwAIgBBAHMAaQBhAC8AVABiAGkAbABpAHMAaQBcACIALAAgADUAMAAzADgAMwAsACAAMwA2ADAAMAAsACAANQAwADUAMwA3ACwAIAAwACwAIAAxADQANAAwADAALAAgADMANgAwADAALAAgADAALAAgADMANgAwADAALAAgADAALAAgAC0AMwA2ADAAMAAsACAAXAAiAFwAIgAsACAAXAAiACsAMAA1AFwAIgAsACAAXAAiAFwAIgAsACAAXAAiAFUAVABDACsAMAA1ADoAMAAwAFwAIgAsACAAXAAiAFwAIgA7AFwAbgBcACIAQQBzAGkAYQAvAFQAYgBpAGwAaQBzAGkAXAAiACwAIAA1ADAANQAzADYALAAgADgAMgA4ADAAMAAsACAANQAzADEAOAAzACwAIAAwACwAIAAxADQANAAwADAALAAgADAALAAgADAALAAgAC0AMwA2ADAAMAAsACAALQAzADYAMAAwACwAIAAwACwAIABcACIARQAtAEUAdQByAEEAcwBpAGEAXAAiACwAIABcACIAKwAwADQAXAAiACwAIABcACIAKwAwADUAXAAiACwAIABcACIAVQBUAEMAKwAwADQAOgAwADAAXAAiACwAIABcACIAVQBUAEMAKwAwADUAOgAwADAAXAAiADsAXABuAFwAIgBBAHMAaQBhAC8AVABiAGkAbABpAHMAaQBcACIALAAgADUAMwAxADgAMgAsACAAOAAyADgAMAAwACwAIAA1ADMANAA1ADYALAAgADcAMgAwADAALAAgADEAMAA4ADAAMAAsACAAMAAsACAALQAzADYAMAAwACwAIAAwACwAIAAzADYAMAAwACwAIAAwACwAIABcACIAUgB1AHMAcwBpAGEAQQBzAGkAYQBcACIALAAgAFwAIgArADAAMwBcACIALAAgAFwAIgArADAANABcACIALAAgAFwAIgBVAFQAQwArADAAMwA6ADAAMABcACIALAAgAFwAIgBVAFQAQwArADAANAA6ADAAMABcACIAOwBcAG4AXAAiAEEAcwBpAGEALwBUAGIAaQBsAGkAcwBpAFwAIgAsACAANQAzADQANQA2ACwAIAAxADAAOAAwADAALAAgAFwAIgBcACIALAAgAFwAIgBcACIALAAgADEANAA0ADAAMAAsACAAMAAsACAAMwA2ADAAMAAsACAAMAAsACAAXAAiAFwAIgAsACAAXAAiAFwAIgAsACAAXAAiAFwAIgAsACAAXAAiACsAMAA0AFwAIgAsACAAXAAiAFwAIgAsACAAXAAiAFUAVABDACsAMAA0ADoAMAAwAFwAIgAsACAAXAAiAFwAIgA7AFwAbgBcACIAQQBzAGkAYQAvAFQAZQBoAHIAYQBuAFwAIgAsACAAXAAiAFwAIgAsACAAXAAiAFwAIgAsACAAMgAwADgANgAzACwAIAAwACwAIAAxADIAMwA0ADQALAAgADAALAAgAFwAIgBcACIALAAgAFwAIgBcACIALAAgADAALAAgADAALAAgAFwAIgBcACIALAAgAFwAIgBMAE0AVABcACIALAAgAFwAIgBcACIALAAgAFwAIgBMAG8AYwBhAGwAIABNAGUAYQBuACAAVABpAG0AZQBcACIALAAgAFwAIgBcACIAOwBcAG4AXAAiAEEAcwBpAGEALwBUAGUAaAByAGEAbgBcACIALAAgADIAMAA4ADYAMwAsACAAMAAsACAAMgA3ADkANgA2ACwAIAAwACwAIAAxADIAMwA0ADQALAAgADAALAAgADAALAAgADAALAAgADIANQA2ACwAIAAwACwAIABcACIAXAAiACwAIABcACIAVABNAFQAXAAiACwAIABcACIAXAAiACwAIABcACIAVABlAGgAcgBhAG4AIABNAGUAYQBuACAAVABpAG0AZQBcACIALAAgAFwAIgBcACIAOwBcAG4AXAAiAEEAcwBpAGEALwBUAGUAaAByAGEAbgBcACIALAAgADIANwA5ADYANgAsACAAMgA1ADYALAAgADQAMwA0ADMANwAsACAAMAAsACAAMQAyADYAMAAwACwAIAAwACwAIAAyADUANgAsACAAMAAsACAAMQA4ADAAMAAsACAAMAAsACAAXAAiAEkAcgBhAG4AXAAiACwAIABcACIAKwAwADMAMwAwAFwAIgAsACAAXAAiACsAMAA0ADMAMABcACIALAAgAFwAIgBVAFQAQwArADAAMwA6ADMAMABcACIALAAgAFwAIgBVAFQAQwArADAANAA6ADMAMABcACIAOwBcAG4AXAAiAEEAcwBpAGEALwBUAGUAaAByAGEAbgBcACIALAAgADQAMwA0ADMANwAsACAAMQA4ADAAMAAsACAANAAzADgANwA0ACwAIAAwACwAIAAxADQANAAwADAALAAgADAALAAgADEAOAAwADAALAAgADAALAAgAC0AMQA4ADAAMAAsACAAMAAsACAAXAAiAEkAcgBhAG4AXAAiACwAIABcACIAKwAwADQAXAAiACwAIABcACIAKwAwADUAXAAiACwAIABcACIAVQBUAEMAKwAwADQAOgAwADAAXAAiACwAIABcACIAVQBUAEMAKwAwADUAOgAwADAAXAAiADsAXABuAFwAIgBBAHMAaQBhAC8AVABlAGgAcgBhAG4AXAAiACwAIAA0ADMAOAA3ADMALAAgADgANAA2ADAAMAAsACAAXAAiAFwAIgAsACAAXAAiAFwAIgAsACAAMQAyADYAMAAwACwAIAAwACwAIAAtADEAOAAwADAALAAgADAALAAgAFwAIgBcACIALAAgAFwAIgBcACIALAAgAFwAIgBJAHIAYQBuAFwAIgAsACAAXAAiACsAMAAzADMAMABcACIALAAgAFwAIgArADAANAAzADAAXAAiACwAIABcACIAVQBUAEMAKwAwADMAOgAzADAAXAAiACwAIABcACIAVQBUAEMAKwAwADQAOgAzADAAXAAiADsAXABuAFwAIgBBAHMAaQBhAC8AVABoAGkAbQBwAGgAdQBcACIALAAgAFwAIgBcACIALAAgAFwAIgBcACIALAAgADMAMgA0ADEAMgAsACAAMAAsACAAMgAxADUAMQA2ACwAIAAwACwAIABcACIAXAAiACwAIABcACIAXAAiACwAIAAtADEANwAxADYALAAgADAALAAgAFwAIgBcACIALAAgAFwAIgBMAE0AVABcACIALAAgAFwAIgBcACIALAAgAFwAIgBMAG8AYwBhAGwAIABNAGUAYQBuACAAVABpAG0AZQBcACIALAAgAFwAIgBcACIAOwBcAG4AXAAiAEEAcwBpAGEALwBUAGgAaQBtAHAAaAB1AFwAIgAsACAAMwAyADQAMQAxACwAIAA4ADQANgA4ADQALAAgADQANwAwADYAOQAsACAAMAAsACAAMQA5ADgAMAAwACwAIAAwACwAIAAtADEANwAxADYALAAgADAALAAgADEAOAAwADAALAAgADAALAAgAFwAIgBcACIALAAgAFwAIgArADAANQAzADAAXAAiACwAIABcACIAXAAiACwAIABcACIAVQBUAEMAKwAwADUAOgAzADAAXAAiACwAIABcACIAXAAiADsAXABuAFwAIgBBAHMAaQBhAC8AVABoAGkAbQBwAGgAdQBcACIALAAgADQANwAwADYAOQAsACAAMQA4ADAAMAAsACAAXAAiAFwAIgAsACAAXAAiAFwAIgAsACAAMgAxADYAMAAwACwAIAAwACwAIAAxADgAMAAwACwAIAAwACwAIABcACIAXAAiACwAIABcACIAXAAiACwAIABcACIAXAAiACwAIABcACIAKwAwADYAXAAiACwAIABcACIAXAAiACwAIABcACIAVQBUAEMAKwAwADYAOgAwADAAXAAiACwAIABcACIAXAAiADsAXABuAFwAIgBBAHMAaQBhAC8AVABvAGsAeQBvAFwAIgAsACAAXAAiAFwAIgAsACAAXAAiAFwAIgAsACAAMQAwADYAMwA3ACwAIAAxADEAMwA5ACwAIAAzADMANQAzADkALAAgADAALAAgAFwAIgBcACIALAAgAFwAIgBcACIALAAgAC0AMQAxADMAOQAsACAAMAAsACAAXAAiAFwAIgAsACAAXAAiAEwATQBUAFwAIgAsACAAXAAiAFwAIgAsACAAXAAiAEwAbwBjAGEAbAAgAE0AZQBhAG4AIABUAGkAbQBlAFwAIgAsACAAXAAiAFwAIgA7AFwAbgBcACIAQQBzAGkAYQAvAFQAbwBrAHkAbwBcACIALAAgADEAMAA2ADMANwAsACAAMAAsACAAXAAiAFwAIgAsACAAXAAiAFwAIgAsACAAMwAyADQAMAAwACwAIAAwACwAIAAtADEAMQAzADkALAAgADAALAAgAFwAIgBcACIALAAgAFwAIgBcACIALAAgAFwAIgBKAGEAcABhAG4AXAAiACwAIABcACIASgAlAFQAXAAiACwAIABcACIAXAAiACwAIABcACIASgBhAHAAYQBuACUAIABUAGkAbQBlAFwAIgAsACAAXAAiAFwAIgA7AFwAbgBcACIAQQBzAGkAYQAvAFQAbwBtAHMAawBcACIALAAgAFwAIgBcACIALAAgAFwAIgBcACIALAAgADIAMgAzADEANAAsACAAMAAsACAAMgAwADMAOQAxACwAIAAwACwAIABcACIAXAAiACwAIABcACIAXAAiACwAIAAxADIAMAA5ACwAIAAwACwAIABcACIAXAAiACwAIABcACIATABNAFQAXAAiACwAIABcACIAXAAiACwAIABcACIATABvAGMAYQBsACAATQBlAGEAbgAgAFQAaQBtAGUAXAAiACwAIABcACIAXAAiADsAXABuAFwAIgBBAHMAaQBhAC8AVABvAG0AcwBrAFwAIgAsACAAMgAyADMAMQA0ACwAIAAxADIAMAA5ACwAIAAyADYAMQA0ADgALAAgADAALAAgADIAMQA2ADAAMAAsACAAMAAsACAAMQAyADAAOQAsACAAMAAsACAAMwA2ADAAMAAsACAAMAAsACAAXAAiAFwAIgAsACAAXAAiACsAMAA2AFwAIgAsACAAXAAiAFwAIgAsACAAXAAiAFUAVABDACsAMAA2ADoAMAAwAFwAIgAsACAAXAAiAFwAIgA7AFwAbgBcACIAQQBzAGkAYQAvAFQAbwBtAHMAawBcACIALAAgADIANgAxADQAOAAsACAAMwA2ADAAMAAsACAANAA4ADMANAA2ACwAIAA3ADIAMAAwACwAIAAyADUAMgAwADAALAAgADAALAAgADMANgAwADAALAAgADAALAAgAC0AMwA2ADAAMAAsACAAMAAsACAAXAAiAFIAdQBzAHMAaQBhAFwAIgAsACAAXAAiACsAMAA3AFwAIgAsACAAXAAiACsAMAA4AFwAIgAsACAAXAAiAFUAVABDACsAMAA3ADoAMAAwAFwAIgAsACAAXAAiAFUAVABDACsAMAA4ADoAMAAwAFwAIgA7AFwAbgBcACIAQQBzAGkAYQAvAFQAbwBtAHMAawBcACIALAAgADQAOAAzADQANgAsACAAMwA2ADAAMAAsACAANAA4ADYANAAwACwAIAA3ADIAMAAwACwAIAAyADEANgAwADAALAAgADAALAAgAC0AMwA2ADAAMAAsACAAMAAsACAAMwA2ADAAMAAsACAAMAAsACAAXAAiAFIAdQBzAHMAaQBhAFwAIgAsACAAXAAiACsAMAA2AFwAIgAsACAAXAAiACsAMAA3AFwAIgAsACAAXAAiAFUAVABDACsAMAA2ADoAMAAwAFwAIgAsACAAXAAiAFUAVABDACsAMAA3ADoAMAAwAFwAIgA7AFwAbgBcACIAQQBzAGkAYQAvAFQAbwBtAHMAawBcACIALAAgADQAOAA2ADQAMAAsACAAMQAwADgAMAAwACwAIAA1ADIAMwA5ADUALAAgADEAMAA4ADAAMAAsACAAMgA1ADIAMAAwACwAIAAwACwAIAAzADYAMAAwACwAIAAwACwAIAAtADMANgAwADAALAAgADAALAAgAFwAIgBSAHUAcwBzAGkAYQBcACIALAAgAFwAIgArADAANwBcACIALAAgAFwAIgArADAAOABcACIALAAgAFwAIgBVAFQAQwArADAANwA6ADAAMABcACIALAAgAFwAIgBVAFQAQwArADAAOAA6ADAAMABcACIAOwBcAG4AXAAiAEEAcwBpAGEALwBUAG8AbQBzAGsAXAAiACwAIAA1ADIAMwA5ADUALAAgADcAMgAwADAALAAgADUANQA2ADQANwAsACAANwAyADAAMAAsACAAMgAxADYAMAAwACwAIAAwACwAIAAtADMANgAwADAALAAgADAALAAgADMANgAwADAALAAgADAALAAgAFwAIgBSAHUAcwBzAGkAYQBcACIALAAgAFwAIgArADAANgBcACIALAAgAFwAIgArADAANwBcACIALAAgAFwAIgBVAFQAQwArADAANgA6ADAAMABcACIALAAgAFwAIgBVAFQAQwArADAANwA6ADAAMABcACIAOwBcAG4AXAAiAEEAcwBpAGEALwBUAG8AbQBzAGsAXAAiACwAIAA1ADUANgA0ADcALAAgADEAMAA4ADAAMAAsACAANQA2ADkANQA2ACwAIAA3ADIAMAAwACwAIAAyADUAMgAwADAALAAgADAALAAgADMANgAwADAALAAgADAALAAgAC0AMwA2ADAAMAAsACAAMAAsACAAXAAiAFwAIgAsACAAXAAiACsAMAA3AFwAIgAsACAAXAAiAFwAIgAsACAAXAAiAFUAVABDACsAMAA3ADoAMAAwAFwAIgAsACAAXAAiAFwAIgA7AFwAbgBcACIAQQBzAGkAYQAvAFQAbwBtAHMAawBcACIALAAgADUANgA5ADUANgAsACAAMwA2ADAAMAAsACAANQA3ADUAMwA3ACwAIAA3ADIAMAAwACwAIAAyADEANgAwADAALAAgADAALAAgAC0AMwA2ADAAMAAsACAAMAAsACAAMwA2ADAAMAAsACAAMAAsACAAXAAiAFwAIgAsACAAXAAiACsAMAA2AFwAIgAsACAAXAAiAFwAIgAsACAAXAAiAFUAVABDACsAMAA2ADoAMAAwAFwAIgAsACAAXAAiAFwAIgA7AFwAbgBcACIAQQBzAGkAYQAvAFQAbwBtAHMAawBcACIALAAgADUANwA1ADMANwAsACAAMQAwADgAMAAwACwAIABcACIAXAAiACwAIABcACIAXAAiACwAIAAyADUAMgAwADAALAAgADAALAAgADMANgAwADAALAAgADAALAAgAFwAIgBcACIALAAgAFwAIgBcACIALAAgAFwAIgBcACIALAAgAFwAIgArADAANwBcACIALAAgAFwAIgBcACIALAAgAFwAIgBVAFQAQwArADAANwA6ADAAMABcACIALAAgAFwAIgBcACIAOwBcAG4AXAAiAEEAcwBpAGEALwBVAGwAYQBhAG4AYgBhAGEAdABhAHIAXAAiACwAIABcACIAXAAiACwAIABcACIAXAAiACwAIAAxADcAMAA1ADgALAAgADAALAAgADIANQA2ADUAMgAsACAAMAAsACAAXAAiAFwAIgAsACAAXAAiAFwAIgAsACAALQA0ADUAMgAsACAAMAAsACAAXAAiAFwAIgAsACAAXAAiAEwATQBUAFwAIgAsACAAXAAiAFwAIgAsACAAXAAiAEwAbwBjAGEAbAAgAE0AZQBhAG4AIABUAGkAbQBlAFwAIgAsACAAXAAiAFwAIgA7AFwAbgBcACIAQQBzAGkAYQAvAFUAbABhAGEAbgBiAGEAYQB0AGEAcgBcACIALAAgADEANwAwADUANwAsACAAOAA1ADkANAA4ACwAIAA0ADMANQAwADkALAAgADAALAAgADIANQAyADAAMAAsACAAMAAsACAALQA0ADUAMgAsACAAMAAsACAAMwA2ADAAMAAsACAAMAAsACAAXAAiAFwAIgAsACAAXAAiACsAMAA3AFwAIgAsACAAXAAiAFwAIgAsACAAXAAiAFUAVABDACsAMAA3ADoAMAAwAFwAIgAsACAAXAAiAFwAIgA7AFwAbgBcACIAQQBzAGkAYQAvAFUAbABhAGEAbgBiAGEAYQB0AGEAcgBcACIALAAgADQAMwA1ADAAOQAsACAAMwA2ADAAMAAsACAAXAAiAFwAIgAsACAAXAAiAFwAIgAsACAAMgA4ADgAMAAwACwAIAAwACwAIAAzADYAMAAwACwAIAAwACwAIABcACIAXAAiACwAIABcACIAXAAiACwAIABcACIATQBvAG4AZwBvAGwAXAAiACwAIABcACIAKwAwADgAXAAiACwAIABcACIAKwAwADkAXAAiACwAIABcACIAVQBUAEMAKwAwADgAOgAwADAAXAAiACwAIABcACIAVQBUAEMAKwAwADkAOgAwADAAXAAiADsAXABuAFwAIgBBAHMAaQBhAC8AVQByAHUAbQBxAGkAXAAiACwAIABcACIAXAAiACwAIABcACIAXAAiACwAIAAyADUAMgA0ADYALAAgADAALAAgADIAMQAwADIAMAAsACAAMAAsACAAXAAiAFwAIgAsACAAXAAiAFwAIgAsACAANQA4ADAALAAgADAALAAgAFwAIgBcACIALAAgAFwAIgBMAE0AVABcACIALAAgAFwAIgBcACIALAAgAFwAIgBMAG8AYwBhAGwAIABNAGUAYQBuACAAVABpAG0AZQBcACIALAAgAFwAIgBcACIAOwBcAG4AXAAiAEEAcwBpAGEALwBVAHIAdQBtAHEAaQBcACIALAAgADIANQAyADQANgAsACAANQA4ADAALAAgAFwAIgBcACIALAAgAFwAIgBcACIALAAgADIAMQA2ADAAMAAsACAAMAAsACAANQA4ADAALAAgADAALAAgAFwAIgBcACIALAAgAFwAIgBcACIALAAgAFwAIgBcACIALAAgAFwAIgArADAANgBcACIALAAgAFwAIgBcACIALAAgAFwAIgBVAFQAQwArADAANgA6ADAAMABcACIALAAgAFwAIgBcACIAXABuAH0AOwBcAG4AXABuAF8AVABJAE0ARQBaAE8ATgBFAF8AQQBTAEkAQQBfADAANwAgAD0AIAB7AFwAbgBcACIAQQBzAGkAYQAvAFUAcwB0AC0ATgBlAHIAYQBcACIALAAgAFwAIgBcACIALAAgAFwAIgBcACIALAAgADIAMgAzADAANwAsACAAMAAsACAAMwA0ADMANwA0ACwAIAAwACwAIABcACIAXAAiACwAIABcACIAXAAiACwAIAAtADUANQA3ADQALAAgADAALAAgAFwAIgBcACIALAAgAFwAIgBMAE0AVABcACIALAAgAFwAIgBcACIALAAgAFwAIgBMAG8AYwBhAGwAIABNAGUAYQBuACAAVABpAG0AZQBcACIALAAgAFwAIgBcACIAOwBcAG4AXAAiAEEAcwBpAGEALwBVAHMAdAAtAE4AZQByAGEAXAAiACwAIAAyADIAMwAwADYALAAgADgAMAA4ADIANgAsACAAMgA2ADEANAA4ACwAIAAwACwAIAAyADgAOAAwADAALAAgADAALAAgAC0ANQA1ADcANAAsACAAMAAsACAAMwA2ADAAMAAsACAAMAAsACAAXAAiAFwAIgAsACAAXAAiACsAMAA4AFwAIgAsACAAXAAiAFwAIgAsACAAXAAiAFUAVABDACsAMAA4ADoAMAAwAFwAIgAsACAAXAAiAFwAIgA7AFwAbgBcACIAQQBzAGkAYQAvAFUAcwB0AC0ATgBlAHIAYQBcACIALAAgADIANgAxADQAOAAsACAAMwA2ADAAMAAsACAANAA0ADYAOQA1ACwAIAAwACwAIAAzADIANAAwADAALAAgADAALAAgADMANgAwADAALAAgADAALAAgADcAMgAwADAALAAgADAALAAgAFwAIgBSAHUAcwBzAGkAYQBcACIALAAgAFwAIgArADAAOQBcACIALAAgAFwAIgArADEAMABcACIALAAgAFwAIgBVAFQAQwArADAAOQA6ADAAMABcACIALAAgAFwAIgBVAFQAQwArADEAMAA6ADAAMABcACIAOwBcAG4AXAAiAEEAcwBpAGEALwBVAHMAdAAtAE4AZQByAGEAXAAiACwAIAA0ADQANgA5ADUALAAgADcAMgAwADAALAAgADQAOAAzADQANgAsACAANwAyADAAMAAsACAAMwA5ADYAMAAwACwAIAAwACwAIAA3ADIAMAAwACwAIAAwACwAIAAtADMANgAwADAALAAgADAALAAgAFwAIgBSAHUAcwBzAGkAYQBcACIALAAgAFwAIgArADEAMQBcACIALAAgAFwAIgArADEAMgBcACIALAAgAFwAIgBVAFQAQwArADEAMQA6ADAAMABcACIALAAgAFwAIgBVAFQAQwArADEAMgA6ADAAMABcACIAOwBcAG4AXAAiAEEAcwBpAGEALwBVAHMAdAAtAE4AZQByAGEAXAAiACwAIAA0ADgAMwA0ADYALAAgADMANgAwADAALAAgADQAOAA2ADQAMAAsACAANwAyADAAMAAsACAAMwA2ADAAMAAwACwAIAAwACwAIAAtADMANgAwADAALAAgADAALAAgADMANgAwADAALAAgADAALAAgAFwAIgBSAHUAcwBzAGkAYQBcACIALAAgAFwAIgArADEAMABcACIALAAgAFwAIgArADEAMQBcACIALAAgAFwAIgBVAFQAQwArADEAMAA6ADAAMABcACIALAAgAFwAIgBVAFQAQwArADEAMQA6ADAAMABcACIAOwBcAG4AXAAiAEEAcwBpAGEALwBVAHMAdAAtAE4AZQByAGEAXAAiACwAIAA0ADgANgA0ADAALAAgADEAMAA4ADAAMAAsACAANQA1ADYANAA3ACwAIAA3ADIAMAAwACwAIAAzADkANgAwADAALAAgADAALAAgADMANgAwADAALAAgADAALAAgADMANgAwADAALAAgADAALAAgAFwAIgBSAHUAcwBzAGkAYQBcACIALAAgAFwAIgArADEAMQBcACIALAAgAFwAIgArADEAMgBcACIALAAgAFwAIgBVAFQAQwArADEAMQA6ADAAMABcACIALAAgAFwAIgBVAFQAQwArADEAMgA6ADAAMABcACIAOwBcAG4AXAAiAEEAcwBpAGEALwBVAHMAdAAtAE4AZQByAGEAXAAiACwAIAA1ADUANgA0ADcALAAgADEAMAA4ADAAMAAsACAANQA1ADgAMQA3ACwAIAAwACwAIAA0ADMAMgAwADAALAAgADAALAAgADMANgAwADAALAAgADAALAAgAC0AMwA2ADAAMAAsACAAMAAsACAAXAAiAFwAIgAsACAAXAAiACsAMQAyAFwAIgAsACAAXAAiAFwAIgAsACAAXAAiAFUAVABDACsAMQAyADoAMAAwAFwAIgAsACAAXAAiAFwAIgA7AFwAbgBcACIAQQBzAGkAYQAvAFUAcwB0AC0ATgBlAHIAYQBcACIALAAgADUANQA4ADEANgAsACAAOAAyADgAMAAwACwAIAA1ADYAOQA1ADYALAAgADcAMgAwADAALAAgADMAOQA2ADAAMAAsACAAMAAsACAALQAzADYAMAAwACwAIAAwACwAIAAtADMANgAwADAALAAgADAALAAgAFwAIgBcACIALAAgAFwAIgArADEAMQBcACIALAAgAFwAIgBcACIALAAgAFwAIgBVAFQAQwArADEAMQA6ADAAMABcACIALAAgAFwAIgBcACIAOwBcAG4AXAAiAEEAcwBpAGEALwBVAHMAdAAtAE4AZQByAGEAXAAiACwAIAA1ADYAOQA1ADYALAAgADMANgAwADAALAAgAFwAIgBcACIALAAgAFwAIgBcACIALAAgADMANgAwADAAMAAsACAAMAAsACAALQAzADYAMAAwACwAIAAwACwAIABcACIAXAAiACwAIABcACIAXAAiACwAIABcACIAXAAiACwAIABcACIAKwAxADAAXAAiACwAIABcACIAXAAiACwAIABcACIAVQBUAEMAKwAxADAAOgAwADAAXAAiACwAIABcACIAXAAiADsAXABuAFwAIgBBAHMAaQBhAC8AVgBsAGEAZABpAHYAbwBzAHQAbwBrAFwAIgAsACAAXAAiAFwAIgAsACAAXAAiAFwAIgAsACAAMgAzADMANwAzACwAIAAwACwAIAAzADEANgA1ADEALAAgADAALAAgAFwAIgBcACIALAAgAFwAIgBcACIALAAgADcANAA5ACwAIAAwACwAIABcACIAXAAiACwAIABcACIATABNAFQAXAAiACwAIABcACIAXAAiACwAIABcACIATABvAGMAYQBsACAATQBlAGEAbgAgAFQAaQBtAGUAXAAiACwAIABcACIAXAAiADsAXABuAFwAIgBBAHMAaQBhAC8AVgBsAGEAZABpAHYAbwBzAHQAbwBrAFwAIgAsACAAMgAzADMANwAzACwAIAA3ADQAOQAsACAAMgA2ADEANAA4ACwAIAAwACwAIAAzADIANAAwADAALAAgADAALAAgADcANAA5ACwAIAAwACwAIAAzADYAMAAwACwAIAAwACwAIABcACIAXAAiACwAIABcACIAKwAwADkAXAAiACwAIABcACIAXAAiACwAIABcACIAVQBUAEMAKwAwADkAOgAwADAAXAAiACwAIABcACIAXAAiADsAXABuAFwAIgBBAHMAaQBhAC8AVgBsAGEAZABpAHYAbwBzAHQAbwBrAFwAIgAsACAAMgA2ADEANAA4ACwAIAAzADYAMAAwACwAIAA0ADgAMwA0ADYALAAgADcAMgAwADAALAAgADMANgAwADAAMAAsACAAMAAsACAAMwA2ADAAMAAsACAAMAAsACAALQAzADYAMAAwACwAIAAwACwAIABcACIAUgB1AHMAcwBpAGEAXAAiACwAIABcACIAKwAxADAAXAAiACwAIABcACIAKwAxADEAXAAiACwAIABcACIAVQBUAEMAKwAxADAAOgAwADAAXAAiACwAIABcACIAVQBUAEMAKwAxADEAOgAwADAAXAAiADsAXABuAFwAIgBBAHMAaQBhAC8AVgBsAGEAZABpAHYAbwBzAHQAbwBrAFwAIgAsACAANAA4ADMANAA2ACwAIAAzADYAMAAwACwAIAA0ADgANgA0ADAALAAgADcAMgAwADAALAAgADMAMgA0ADAAMAAsACAAMAAsACAALQAzADYAMAAwACwAIAAwACwAIAAzADYAMAAwACwAIAAwACwAIABcACIAUgB1AHMAcwBpAGEAXAAiACwAIABcACIAKwAwADkAXAAiACwAIABcACIAKwAxADAAXAAiACwAIABcACIAVQBUAEMAKwAwADkAOgAwADAAXAAiACwAIABcACIAVQBUAEMAKwAxADAAOgAwADAAXAAiADsAXABuAFwAIgBBAHMAaQBhAC8AVgBsAGEAZABpAHYAbwBzAHQAbwBrAFwAIgAsACAANAA4ADYANAAwACwAIAAxADAAOAAwADAALAAgADUANQA2ADQANwAsACAANwAyADAAMAAsACAAMwA2ADAAMAAwACwAIAAwACwAIAAzADYAMAAwACwAIAAwACwAIAAzADYAMAAwACwAIAAwACwAIABcACIAUgB1AHMAcwBpAGEAXAAiACwAIABcACIAKwAxADAAXAAiACwAIABcACIAKwAxADEAXAAiACwAIABcACIAVQBUAEMAKwAxADAAOgAwADAAXAAiACwAIABcACIAVQBUAEMAKwAxADEAOgAwADAAXAAiADsAXABuAFwAIgBBAHMAaQBhAC8AVgBsAGEAZABpAHYAbwBzAHQAbwBrAFwAIgAsACAANQA1ADYANAA3ACwAIAAxADAAOAAwADAALAAgADUANgA5ADUANgAsACAANwAyADAAMAAsACAAMwA5ADYAMAAwACwAIAAwACwAIAAzADYAMAAwACwAIAAwACwAIAAtADMANgAwADAALAAgADAALAAgAFwAIgBcACIALAAgAFwAIgArADEAMQBcACIALAAgAFwAIgBcACIALAAgAFwAIgBVAFQAQwArADEAMQA6ADAAMABcACIALAAgAFwAIgBcACIAOwBcAG4AXAAiAEEAcwBpAGEALwBWAGwAYQBkAGkAdgBvAHMAdABvAGsAXAAiACwAIAA1ADYAOQA1ADYALAAgADMANgAwADAALAAgAFwAIgBcACIALAAgAFwAIgBcACIALAAgADMANgAwADAAMAAsACAAMAAsACAALQAzADYAMAAwACwAIAAwACwAIABcACIAXAAiACwAIABcACIAXAAiACwAIABcACIAXAAiACwAIABcACIAKwAxADAAXAAiACwAIABcACIAXAAiACwAIABcACIAVQBUAEMAKwAxADAAOgAwADAAXAAiACwAIABcACIAXAAiADsAXABuAFwAIgBBAHMAaQBhAC8AWQBhAGsAdQB0AHMAawBcACIALAAgAFwAIgBcACIALAAgAFwAIgBcACIALAAgADIAMgAzADAANwAsACAAMAAsACAAMwAxADEAMwA4ACwAIAAwACwAIABcACIAXAAiACwAIABcACIAXAAiACwAIAAtADIAMwAzADgALAAgADAALAAgAFwAIgBcACIALAAgAFwAIgBMAE0AVABcACIALAAgAFwAIgBcACIALAAgAFwAIgBMAG8AYwBhAGwAIABNAGUAYQBuACAAVABpAG0AZQBcACIALAAgAFwAIgBcACIAOwBcAG4AXAAiAEEAcwBpAGEALwBZAGEAawB1AHQAcwBrAFwAIgAsACAAMgAyADMAMAA2ACwAIAA4ADQAMAA2ADIALAAgADIANgAxADQAOAAsACAAMAAsACAAMgA4ADgAMAAwACwAIAAwACwAIAAtADIAMwAzADgALAAgADAALAAgADMANgAwADAALAAgADAALAAgAFwAIgBcACIALAAgAFwAIgArADAAOABcACIALAAgAFwAIgBcACIALAAgAFwAIgBVAFQAQwArADAAOAA6ADAAMABcACIALAAgAFwAIgBcACIAOwBcAG4AXAAiAEEAcwBpAGEALwBZAGEAawB1AHQAcwBrAFwAIgAsACAAMgA2ADEANAA4ACwAIAAzADYAMAAwACwAIAA0ADgAMwA0ADYALAAgADcAMgAwADAALAAgADMAMgA0ADAAMAAsACAAMAAsACAAMwA2ADAAMAAsACAAMAAsACAALQAzADYAMAAwACwAIAAwACwAIABcACIAUgB1AHMAcwBpAGEAXAAiACwAIABcACIAKwAwADkAXAAiACwAIABcACIAKwAxADAAXAAiACwAIABcACIAVQBUAEMAKwAwADkAOgAwADAAXAAiACwAIABcACIAVQBUAEMAKwAxADAAOgAwADAAXAAiADsAXABuAFwAIgBBAHMAaQBhAC8AWQBhAGsAdQB0AHMAawBcACIALAAgADQAOAAzADQANgAsACAAMwA2ADAAMAAsACAANAA4ADYANAAwACwAIAA3ADIAMAAwACwAIAAyADgAOAAwADAALAAgADAALAAgAC0AMwA2ADAAMAAsACAAMAAsACAAMwA2ADAAMAAsACAAMAAsACAAXAAiAFIAdQBzAHMAaQBhAFwAIgAsACAAXAAiACsAMAA4AFwAIgAsACAAXAAiACsAMAA5AFwAIgAsACAAXAAiAFUAVABDACsAMAA4ADoAMAAwAFwAIgAsACAAXAAiAFUAVABDACsAMAA5ADoAMAAwAFwAIgA7AFwAbgBcACIAQQBzAGkAYQAvAFkAYQBrAHUAdABzAGsAXAAiACwAIAA0ADgANgA0ADAALAAgADEAMAA4ADAAMAAsACAANQA1ADYANAA3ACwAIAA3ADIAMAAwACwAIAAzADIANAAwADAALAAgADAALAAgADMANgAwADAALAAgADAALAAgADMANgAwADAALAAgADAALAAgAFwAIgBSAHUAcwBzAGkAYQBcACIALAAgAFwAIgArADAAOQBcACIALAAgAFwAIgArADEAMABcACIALAAgAFwAIgBVAFQAQwArADAAOQA6ADAAMABcACIALAAgAFwAIgBVAFQAQwArADEAMAA6ADAAMABcACIAOwBcAG4AXAAiAEEAcwBpAGEALwBZAGEAawB1AHQAcwBrAFwAIgAsACAANQA1ADYANAA3ACwAIAAxADAAOAAwADAALAAgADUANgA5ADUANgAsACAANwAyADAAMAAsACAAMwA2ADAAMAAwACwAIAAwACwAIAAzADYAMAAwACwAIAAwACwAIAAtADMANgAwADAALAAgADAALAAgAFwAIgBcACIALAAgAFwAIgArADEAMABcACIALAAgAFwAIgBcACIALAAgAFwAIgBVAFQAQwArADEAMAA6ADAAMABcACIALAAgAFwAIgBcACIAOwBcAG4AXAAiAEEAcwBpAGEALwBZAGEAawB1AHQAcwBrAFwAIgAsACAANQA2ADkANQA2ACwAIAAzADYAMAAwACwAIABcACIAXAAiACwAIABcACIAXAAiACwAIAAzADIANAAwADAALAAgADAALAAgAC0AMwA2ADAAMAAsACAAMAAsACAAXAAiAFwAIgAsACAAXAAiAFwAIgAsACAAXAAiAFwAIgAsACAAXAAiACsAMAA5AFwAIgAsACAAXAAiAFwAIgAsACAAXAAiAFUAVABDACsAMAA5ADoAMAAwAFwAIgAsACAAXAAiAFwAIgA7AFwAbgBcACIAQQBzAGkAYQAvAFkAYQBuAGcAbwBuAFwAIgAsACAAXAAiAFwAIgAsACAAXAAiAFwAIgAsACAANwA3ADEANQAsACAAMAAsACAAMgAzADAAOAA3ACwAIAAwACwAIABcACIAXAAiACwAIABcACIAXAAiACwAIAAwACwAIAAwACwAIABcACIAXAAiACwAIABcACIATABNAFQAXAAiACwAIABcACIAXAAiACwAIABcACIATABvAGMAYQBsACAATQBlAGEAbgAgAFQAaQBtAGUAXAAiACwAIABcACIAXAAiADsAXABuAFwAIgBBAHMAaQBhAC8AWQBhAG4AZwBvAG4AXAAiACwAIAA3ADcAMQA1ACwAIAAwACwAIAAyADIAMwAyADQALAAgADAALAAgADIAMwAwADgANwAsACAAMAAsACAAMAAsACAAMAAsACAAMwAxADMALAAgADAALAAgAFwAIgBcACIALAAgAFwAIgBSAE0AVABcACIALAAgAFwAIgBcACIALAAgAFwAIgBSAGEAbgBnAG8AbwBuACAATQBlAGEAbgAgAFQAaQBtAGUAXAAiACwAIABcACIAXAAiADsAXABuAFwAIgBBAHMAaQBhAC8AWQBhAG4AZwBvAG4AXAAiACwAIAAyADIAMwAyADQALAAgADMAMQAzACwAIAAzADAANAA4ADAALAAgADAALAAgADIAMwA0ADAAMAAsACAAMAAsACAAMwAxADMALAAgADAALAAgADkAMAAwADAALAAgADAALAAgAFwAIgBcACIALAAgAFwAIgArADAANgAzADAAXAAiACwAIABcACIAXAAiACwAIABcACIAVQBUAEMAKwAwADYAOgAzADAAXAAiACwAIABcACIAXAAiADsAXABuAFwAIgBBAHMAaQBhAC8AWQBhAG4AZwBvAG4AXAAiACwAIAAzADAANAA4ADAALAAgADkAMAAwADAALAAgADMAMQA1ADcAOAAsACAAMAAsACAAMwAyADQAMAAwACwAIAAwACwAIAA5ADAAMAAwACwAIAAwACwAIAAtADkAMAAwADAALAAgADAALAAgAFwAIgBcACIALAAgAFwAIgArADAAOQBcACIALAAgAFwAIgBcACIALAAgAFwAIgBVAFQAQwArADAAOQA6ADAAMABcACIALAAgAFwAIgBcACIAOwBcAG4AXAAiAEEAcwBpAGEALwBZAGEAbgBnAG8AbgBcACIALAAgADMAMQA1ADcANwAsACAANwA3ADQAMAAwACwAIABcACIAXAAiACwAIABcACIAXAAiACwAIAAyADMANAAwADAALAAgADAALAAgAC0AOQAwADAAMAAsACAAMAAsACAAXAAiAFwAIgAsACAAXAAiAFwAIgAsACAAXAAiAFwAIgAsACAAXAAiACsAMAA2ADMAMABcACIALAAgAFwAIgBcACIALAAgAFwAIgBVAFQAQwArADAANgA6ADMAMABcACIALAAgAFwAIgBcACIAOwBcAG4AXAAiAEEAcwBpAGEALwBZAGUAawBhAHQAZQByAGkAbgBiAHUAcgBnAFwAIgAsACAAXAAiAFwAIgAsACAAXAAiAFwAIgAsACAAMgAxADAANAA3ACwAIAAwACwAIAAxADQANQA1ADMALAAgADAALAAgAFwAIgBcACIALAAgAFwAIgBcACIALAAgAC0AMQAwADQAOAAsACAAMAAsACAAXAAiAFwAIgAsACAAXAAiAEwATQBUAFwAIgAsACAAXAAiAFwAIgAsACAAXAAiAEwAbwBjAGEAbAAgAE0AZQBhAG4AIABUAGkAbQBlAFwAIgAsACAAXAAiAFwAIgA7AFwAbgBcACIAQQBzAGkAYQAvAFkAZQBrAGEAdABlAHIAaQBuAGIAdQByAGcAXAAiACwAIAAyADEAMAA0ADYALAAgADgANQAzADUAMgAsACAAMgAyADEANQA0ACwAIAAxADQANAAwADAALAAgADEAMwA1ADAANQAsACAAMAAsACAALQAxADAANAA4ACwAIAAwACwAIAA4ADkANQAsACAAMAAsACAAXAAiAFwAIgAsACAAXAAiAFAATQBUAFwAIgAsACAAXAAiAFwAIgAsACAAXAAiAFAAZQByAG0AIABNAGUAYQBuACAAVABpAG0AZQBcACIALAAgAFwAIgBcACIAOwBcAG4AXAAiAEEAcwBpAGEALwBZAGUAawBhAHQAZQByAGkAbgBiAHUAcgBnAFwAIgAsACAAMgAyADEANQA0ACwAIAAxADUAMgA5ADUALAAgADIANgAxADQAOAAsACAAMAAsACAAMQA0ADQAMAAwACwAIAAwACwAIAA4ADkANQAsACAAMAAsACAAMwA2ADAAMAAsACAAMAAsACAAXAAiAFwAIgAsACAAXAAiACsAMAA0AFwAIgAsACAAXAAiAFwAIgAsACAAXAAiAFUAVABDACsAMAA0ADoAMAAwAFwAIgAsACAAXAAiAFwAIgA7AFwAbgBcACIAQQBzAGkAYQAvAFkAZQBrAGEAdABlAHIAaQBuAGIAdQByAGcAXAAiACwAIAAyADYAMQA0ADgALAAgADMANgAwADAALAAgADQAOAAzADQANgAsACAANwAyADAAMAAsACAAMQA4ADAAMAAwACwAIAAwACwAIAAzADYAMAAwACwAIAAwACwAIAAtADMANgAwADAALAAgADAALAAgAFwAIgBSAHUAcwBzAGkAYQBcACIALAAgAFwAIgArADAANQBcACIALAAgAFwAIgArADAANgBcACIALAAgAFwAIgBVAFQAQwArADAANQA6ADAAMABcACIALAAgAFwAIgBVAFQAQwArADAANgA6ADAAMABcACIAOwBcAG4AXAAiAEEAcwBpAGEALwBZAGUAawBhAHQAZQByAGkAbgBiAHUAcgBnAFwAIgAsACAANAA4ADMANAA2ACwAIAAzADYAMAAwACwAIAA0ADgANgA0ADAALAAgADcAMgAwADAALAAgADEANAA0ADAAMAAsACAAMAAsACAALQAzADYAMAAwACwAIAAwACwAIAAzADYAMAAwACwAIAAwACwAIABcACIAUgB1AHMAcwBpAGEAXAAiACwAIABcACIAKwAwADQAXAAiACwAIABcACIAKwAwADUAXAAiACwAIABcACIAVQBUAEMAKwAwADQAOgAwADAAXAAiACwAIABcACIAVQBUAEMAKwAwADUAOgAwADAAXAAiADsAXABuAFwAIgBBAHMAaQBhAC8AWQBlAGsAYQB0AGUAcgBpAG4AYgB1AHIAZwBcACIALAAgADQAOAA2ADQAMAAsACAAMQAwADgAMAAwACwAIAA1ADUANgA0ADcALAAgADcAMgAwADAALAAgADEAOAAwADAAMAAsACAAMAAsACAAMwA2ADAAMAAsACAAMAAsACAAMwA2ADAAMAAsACAAMAAsACAAXAAiAFIAdQBzAHMAaQBhAFwAIgAsACAAXAAiACsAMAA1AFwAIgAsACAAXAAiACsAMAA2AFwAIgAsACAAXAAiAFUAVABDACsAMAA1ADoAMAAwAFwAIgAsACAAXAAiAFUAVABDACsAMAA2ADoAMAAwAFwAIgA7AFwAbgBcACIAQQBzAGkAYQAvAFkAZQBrAGEAdABlAHIAaQBuAGIAdQByAGcAXAAiACwAIAA1ADUANgA0ADcALAAgADEAMAA4ADAAMAAsACAANQA2ADkANQA2ACwAIAA3ADIAMAAwACwAIAAyADEANgAwADAALAAgADAALAAgADMANgAwADAALAAgADAALAAgAC0AMwA2ADAAMAAsACAAMAAsACAAXAAiAFwAIgAsACAAXAAiACsAMAA2AFwAIgAsACAAXAAiAFwAIgAsACAAXAAiAFUAVABDACsAMAA2ADoAMAAwAFwAIgAsACAAXAAiAFwAIgA7AFwAbgBcACIAQQBzAGkAYQAvAFkAZQBrAGEAdABlAHIAaQBuAGIAdQByAGcAXAAiACwAIAA1ADYAOQA1ADYALAAgADMANgAwADAALAAgAFwAIgBcACIALAAgAFwAIgBcACIALAAgADEAOAAwADAAMAAsACAAMAAsACAALQAzADYAMAAwACwAIAAwACwAIABcACIAXAAiACwAIABcACIAXAAiACwAIABcACIAXAAiACwAIABcACIAKwAwADUAXAAiACwAIABcACIAXAAiACwAIABcACIAVQBUAEMAKwAwADUAOgAwADAAXAAiACwAIABcACIAXAAiADsAXABuAFwAIgBBAHMAaQBhAC8AWQBlAHIAZQB2AGEAbgBcACIALAAgAFwAIgBcACIALAAgAFwAIgBcACIALAAgADIAMwA5ADAANwAsACAAMAAsACAAMQAwADYAOAAwACwAIAAwACwAIABcACIAXAAiACwAIABcACIAXAAiACwAIAAxADIAMAAsACAAMAAsACAAXAAiAFwAIgAsACAAXAAiAEwATQBUAFwAIgAsACAAXAAiAFwAIgAsACAAXAAiAEwAbwBjAGEAbAAgAE0AZQBhAG4AIABUAGkAbQBlAFwAIgAsACAAXAAiAFwAIgA7AFwAbgBcACIAQQBzAGkAYQAvAFkAZQByAGUAdgBhAG4AXAAiACwAIAAyADMAOQAwADcALAAgADEAMgAwACwAIAAzADUAOAA5ADgALAAgADAALAAgADEAMAA4ADAAMAAsACAAMAAsACAAMQAyADAALAAgADAALAAgADMANgAwADAALAAgADAALAAgAFwAIgBcACIALAAgAFwAIgArADAAMwBcACIALAAgAFwAIgBcACIALAAgAFwAIgBVAFQAQwArADAAMwA6ADAAMABcACIALAAgAFwAIgBcACIAOwBcAG4AXAAiAEEAcwBpAGEALwBZAGUAcgBlAHYAYQBuAFwAIgAsACAAMwA1ADgAOQA4ACwAIAAzADYAMAAwACwAIAA0ADgAMwA0ADYALAAgADcAMgAwADAALAAgADEANAA0ADAAMAAsACAAMAAsACAAMwA2ADAAMAAsACAAMAAsACAALQAzADYAMAAwACwAIAAwACwAIABcACIAUgB1AHMAcwBpAGEAQQBzAGkAYQBcACIALAAgAFwAIgArADAANABcACIALAAgAFwAIgArADAANQBcACIALAAgAFwAIgBVAFQAQwArADAANAA6ADAAMABcACIALAAgAFwAIgBVAFQAQwArADAANQA6ADAAMABcACIAOwBcAG4AXAAiAEEAcwBpAGEALwBZAGUAcgBlAHYAYQBuAFwAIgAsACAANAA4ADMANAA2ACwAIAAzADYAMAAwACwAIAA0ADkAOQA4ADQALAAgADcAMgAwADAALAAgADEAMAA4ADAAMAAsACAAMAAsACAALQAzADYAMAAwACwAIAAwACwAIAAzADYAMAAwACwAIAAwACwAIABcACIAUgB1AHMAcwBpAGEAQQBzAGkAYQBcACIALAAgAFwAIgArADAAMwBcACIALAAgAFwAIgArADAANABcACIALAAgAFwAIgBVAFQAQwArADAAMwA6ADAAMABcACIALAAgAFwAIgBVAFQAQwArADAANAA6ADAAMABcACIAOwBcAG4AXAAiAEEAcwBpAGEALwBZAGUAcgBlAHYAYQBuAFwAIgAsACAANAA5ADkAOAA0ACwAIAAxADAAOAAwADAALAAgADUAMAA0ADQAOQAsACAAMAAsACAAMQA0ADQAMAAwACwAIAAwACwAIAAzADYAMAAwACwAIAAwACwAIAAwACwAIAAwACwAIABcACIAXAAiACwAIABcACIAKwAwADQAXAAiACwAIABcACIAXAAiACwAIABcACIAVQBUAEMAKwAwADQAOgAwADAAXAAiACwAIABcACIAXAAiADsAXABuAFwAIgBBAHMAaQBhAC8AWQBlAHIAZQB2AGEAbgBcACIALAAgADUAMAA0ADQAOQAsACAAMAAsACAANQA1ADUANgAyACwAIAAwACwAIAAxADQANAAwADAALAAgADAALAAgADAALAAgADAALAAgADAALAAgADAALAAgAFwAIgBSAHUAcwBzAGkAYQBBAHMAaQBhAFwAIgAsACAAXAAiACsAMAA0AFwAIgAsACAAXAAiACsAMAA1AFwAIgAsACAAXAAiAFUAVABDACsAMAA0ADoAMAAwAFwAIgAsACAAXAAiAFUAVABDACsAMAA1ADoAMAAwAFwAIgA7AFwAbgBcACIAQQBzAGkAYQAvAFkAZQByAGUAdgBhAG4AXAAiACwAIAA1ADUANQA2ADIALAAgADAALAAgAFwAIgBcACIALAAgAFwAIgBcACIALAAgADEANAA0ADAAMAAsACAAMAAsACAAMAAsACAAMAAsACAAXAAiAFwAIgAsACAAXAAiAFwAIgAsACAAXAAiAEEAcgBtAGUAbgBpAGEAXAAiACwAIABcACIAKwAwADQAXAAiACwAIABcACIAKwAwADUAXAAiACwAIABcACIAVQBUAEMAKwAwADQAOgAwADAAXAAiACwAIABcACIAVQBUAEMAKwAwADUAOgAwADAAXAAiAFwAbgB9ADsAXABuAFwAbgBfAFQASQBNAEUAWgBPAE4ARQBfAEEAVABMAEEATgBUAEkAQwAgAD0AIAB7AFwAbgBcACIAQQB0AGwAYQBuAHQAaQBjAC8AQQB6AG8AcgBlAHMAXAAiACwAIABcACIAXAAiACwAIABcACIAXAAiACwAIAA5ADEANwA2ACwAIAAwACwAIAAtADYAMQA2ADAALAAgADAALAAgAFwAIgBcACIALAAgAFwAIgBcACIALAAgAC0ANwAxADIALAAgADAALAAgAFwAIgBcACIALAAgAFwAIgBMAE0AVABcACIALAAgAFwAIgBcACIALAAgAFwAIgBMAG8AYwBhAGwAIABNAGUAYQBuACAAVABpAG0AZQBcACIALAAgAFwAIgBcACIAOwBcAG4AXAAiAEEAdABsAGEAbgB0AGkAYwAvAEEAegBvAHIAZQBzAFwAIgAsACAAOQAxADcANQAsACAAOAA1ADYAOAA4ACwAIAAxADkANAAwADIALAAgADMAMgA4ACwAIAAtADYAOAA3ADIALAAgADAALAAgAC0ANwAxADIALAAgADAALAAgAC0AMwAyADgALAAgADAALAAgAFwAIgBcACIALAAgAFwAIgBIAE0AVABcACIALAAgAFwAIgBcACIALAAgAFwAIgBIAG8AcgB0AGEAIABNAGUAYQBuACAAVABpAG0AZQBcACIALAAgAFwAIgBcACIAOwBcAG4AXAAiAEEAdABsAGEAbgB0AGkAYwAvAEEAegBvAHIAZQBzAFwAIgAsACAAMQA5ADQAMAAyACwAIAAwACwAIAAzADAANAA3ADQALAAgADcAOQAyADAAMAAsACAALQA3ADIAMAAwACwAIAAwACwAIAAtADMAMgA4ACwAIAAwACwAIAAwACwAIAAwACwAIABcACIAUABvAHIAdABcACIALAAgAFwAIgASIjAAMgBcACIALAAgAFwAIgASIjAAMQBcACIALAAgAFwAIgBVAFQAQwASIjAAMgA6ADAAMABcACIALAAgAFwAIgBVAFQAQwASIjAAMQA6ADAAMABcACIAOwBcAG4AXAAiAEEAdABsAGEAbgB0AGkAYwAvAEEAegBvAHIAZQBzAFwAIgAsACAAMwAwADQANwA0ACwAIAA3ADkAMgAwADAALAAgADMAMAA1ADgANgAsACAANwA5ADIAMAAwACwAIAAtADcAMgAwADAALAAgADAALAAgADAALAAgADAALAAgADAALAAgADAALAAgAFwAIgBQAG8AcgB0AFwAIgAsACAAXAAiACsAMAAwAFwAIgAsACAAXAAiAFwAIgAsACAAXAAiAFUAVABDACsAMAAwADoAMAAwAFwAIgAsACAAXAAiAFwAIgA7AFwAbgBcACIAQQB0AGwAYQBuAHQAaQBjAC8AQQB6AG8AcgBlAHMAXAAiACwAIAAzADAANQA4ADYALAAgADcAOQAyADAAMAAsACAAMwAwADgAMwAxACwAIAA3ADkAMgAwADAALAAgAC0ANwAyADAAMAAsACAAMAAsACAAMAAsACAAMAAsACAAMAAsACAAMAAsACAAXAAiAFAAbwByAHQAXAAiACwAIABcACIAEiIwADIAXAAiACwAIABcACIAEiIwADEAXAAiACwAIABcACIAVQBUAEMAEiIwADIAOgAwADAAXAAiACwAIABcACIAVQBUAEMAEiIwADEAOgAwADAAXAAiADsAXABuAFwAIgBBAHQAbABhAG4AdABpAGMALwBBAHoAbwByAGUAcwBcACIALAAgADMAMAA4ADMAMQAsACAANwA5ADIAMAAwACwAIAAzADAAOQA2ADQALAAgADcAOQAyADAAMAAsACAALQA3ADIAMAAwACwAIAAwACwAIAAwACwAIAAwACwAIAAwACwAIAAwACwAIABcACIAUABvAHIAdABcACIALAAgAFwAIgArADAAMABcACIALAAgAFwAIgBcACIALAAgAFwAIgBVAFQAQwArADAAMAA6ADAAMABcACIALAAgAFwAIgBcACIAOwBcAG4AXAAiAEEAdABsAGEAbgB0AGkAYwAvAEEAegBvAHIAZQBzAFwAIgAsACAAMwAwADkANgA0ACwAIAA3ADkAMgAwADAALAAgADMAMQAyADAAMgAsACAANwA5ADIAMAAwACwAIAAtADcAMgAwADAALAAgADAALAAgADAALAAgADAALAAgADAALAAgADAALAAgAFwAIgBQAG8AcgB0AFwAIgAsACAAXAAiABIiMAAyAFwAIgAsACAAXAAiABIiMAAxAFwAIgAsACAAXAAiAFUAVABDABIiMAAyADoAMAAwAFwAIgAsACAAXAAiAFUAVABDABIiMAAxADoAMAAwAFwAIgA7AFwAbgBcACIAQQB0AGwAYQBuAHQAaQBjAC8AQQB6AG8AcgBlAHMAXAAiACwAIAAzADEAMgAwADIALAAgADcAOQAyADAAMAAsACAAMwAxADMAMgA4ACwAIAA3ADkAMgAwADAALAAgAC0ANwAyADAAMAAsACAAMAAsACAAMAAsACAAMAAsACAAMAAsACAAMAAsACAAXAAiAFAAbwByAHQAXAAiACwAIABcACIAKwAwADAAXAAiACwAIABcACIAXAAiACwAIABcACIAVQBUAEMAKwAwADAAOgAwADAAXAAiACwAIABcACIAXAAiADsAXABuAFwAIgBBAHQAbABhAG4AdABpAGMALwBBAHoAbwByAGUAcwBcACIALAAgADMAMQAzADIAOAAsACAANwA5ADIAMAAwACwAIAAzADEANQA2ADYALAAgADcAOQAyADAAMAAsACAALQA3ADIAMAAwACwAIAAwACwAIAAwACwAIAAwACwAIAAwACwAIAAwACwAIABcACIAUABvAHIAdABcACIALAAgAFwAIgASIjAAMgBcACIALAAgAFwAIgASIjAAMQBcACIALAAgAFwAIgBVAFQAQwASIjAAMgA6ADAAMABcACIALAAgAFwAIgBVAFQAQwASIjAAMQA6ADAAMABcACIAOwBcAG4AXAAiAEEAdABsAGEAbgB0AGkAYwAvAEEAegBvAHIAZQBzAFwAIgAsACAAMwAxADUANgA2ACwAIAA3ADkAMgAwADAALAAgADMAMQA2ADkAMgAsACAANwA5ADIAMAAwACwAIAAtADcAMgAwADAALAAgADAALAAgADAALAAgADAALAAgADAALAAgADAALAAgAFwAIgBQAG8AcgB0AFwAIgAsACAAXAAiACsAMAAwAFwAIgAsACAAXAAiAFwAIgAsACAAXAAiAFUAVABDACsAMAAwADoAMAAwAFwAIgAsACAAXAAiAFwAIgA7AFwAbgBcACIAQQB0AGwAYQBuAHQAaQBjAC8AQQB6AG8AcgBlAHMAXAAiACwAIAAzADEANgA5ADIALAAgADcAOQAyADAAMAAsACAAMwA5ADIAMQA4ACwAIAA3ADIAMAAwACwAIAAtADcAMgAwADAALAAgADAALAAgADAALAAgADAALAAgADMANgAwADAALAAgADAALAAgAFwAIgBQAG8AcgB0AFwAIgAsACAAXAAiABIiMAAyAFwAIgAsACAAXAAiABIiMAAxAFwAIgAsACAAXAAiAFUAVABDABIiMAAyADoAMAAwAFwAIgAsACAAXAAiAFUAVABDABIiMAAxADoAMAAwAFwAIgA7AFwAbgBcACIAQQB0AGwAYQBuAHQAaQBjAC8AQQB6AG8AcgBlAHMAXAAiACwAIAAzADkAMgAxADgALAAgADEAMAA4ADAAMAAsACAANAA1ADYAMAAyACwAIAAzADYAMAAwACwAIAAtADMANgAwADAALAAgADAALAAgADMANgAwADAALAAgADAALAAgADAALAAgADAALAAgAFwAIgBQAG8AcgB0AFwAIgAsACAAXAAiABIiMAAxAFwAIgAsACAAXAAiACsAMAAwAFwAIgAsACAAXAAiAFUAVABDABIiMAAxADoAMAAwAFwAIgAsACAAXAAiAFUAVABDACsAMAAwADoAMAAwAFwAIgA7AFwAbgBcACIAQQB0AGwAYQBuAHQAaQBjAC8AQQB6AG8AcgBlAHMAXAAiACwAIAA0ADUANgAwADIALAAgADMANgAwADAALAAgADQAOAA4ADkAMgAsACAAMwA2ADAAMAAsACAALQAzADYAMAAwACwAIAAwACwAIAAwACwAIAAwACwAIAAzADYAMAAwACwAIAAwACwAIABcACIAVwAtAEUAdQByAFwAIgAsACAAXAAiABIiMAAxAFwAIgAsACAAXAAiACsAMAAwAFwAIgAsACAAXAAiAFUAVABDABIiMAAxADoAMAAwAFwAIgAsACAAXAAiAFUAVABDACsAMAAwADoAMAAwAFwAIgA7AFwAbgBcACIAQQB0AGwAYQBuAHQAaQBjAC8AQQB6AG8AcgBlAHMAXAAiACwAIAA0ADgAOAA5ADIALAAgADcAMgAwADAALAAgADQAOQAwADcANAAsACAAMwA2ADAAMAAsACAAMAAsACAAMAAsACAAMwA2ADAAMAAsACAAMAAsACAALQAzADYAMAAwACwAIAAwACwAIABcACIARQBVAFwAIgAsACAAXAAiAFcARQAlAFQAXAAiACwAIABcACIAXAAiACwAIABcACIAVwBlAHMAdABlAHIAbgAgAEUAdQByAG8AcABlAGEAbgAlACAAVABpAG0AZQBcACIALAAgAFwAIgBcACIAOwBcAG4AXAAiAEEAdABsAGEAbgB0AGkAYwAvAEEAegBvAHIAZQBzAFwAIgAsACAANAA5ADAANwA0ACwAIAAwACwAIABcACIAXAAiACwAIABcACIAXAAiACwAIAAtADMANgAwADAALAAgADAALAAgAC0AMwA2ADAAMAAsACAAMAAsACAAXAAiAFwAIgAsACAAXAAiAFwAIgAsACAAXAAiAEUAVQBcACIALAAgAFwAIgASIjAAMQBcACIALAAgAFwAIgArADAAMABcACIALAAgAFwAIgBVAFQAQwASIjAAMQA6ADAAMABcACIALAAgAFwAIgBVAFQAQwArADAAMAA6ADAAMABcACIAOwBcAG4AXAAiAEEAdABsAGEAbgB0AGkAYwAvAEIAZQByAG0AdQBkAGEAXAAiACwAIABcACIAXAAiACwAIABcACIAXAAiACwAIAAxADEAMwA2ADgALAAgADAALAAgAC0AMQA1ADUANQA4ACwAIAAwACwAIABcACIAXAAiACwAIABcACIAXAAiACwAIAAwACwAIAAwACwAIABcACIAXAAiACwAIABcACIATABNAFQAXAAiACwAIABcACIAXAAiACwAIABcACIATABvAGMAYQBsACAATQBlAGEAbgAgAFQAaQBtAGUAXAAiACwAIABcACIAXAAiADsAXABuAFwAIgBBAHQAbABhAG4AdABpAGMALwBCAGUAcgBtAHUAZABhAFwAIgAsACAAMQAxADMANgA4ACwAIAAwACwAIAAyADUAOQA3ADcALAAgADcAMgAwADAALAAgAC0AMQA1ADUANQA4ACwAIAAwACwAIAAwACwAIAAwACwAIAAxADEANQA4ACwAIAAwACwAIABcACIAQgBlAHIAbQB1AGQAYQBcACIALAAgAFwAIgBCAE0AVABcACIALAAgAFwAIgBCAFMAVABcACIALAAgAFwAIgBCAGUAcgBtAHUAZABhACAATQBlAGEAbgAgAFQAaQBtAGUAXAAiACwAIABcACIAQgBlAHIAbQB1AGQAYQAgAFMAdQBtAG0AZQByACAAVABpAG0AZQBcACIAOwBcAG4AXAAiAEEAdABsAGEAbgB0AGkAYwAvAEIAZQByAG0AdQBkAGEAXAAiACwAIAAyADUAOQA3ADcALAAgADgAMwA1ADgALAAgADQAMgAxADYANQAsACAANwAyADAAMAAsACAALQAxADQANAAwADAALAAgADAALAAgADEAMQA1ADgALAAgADAALAAgADAALAAgADAALAAgAFwAIgBCAGUAcgBtAHUAZABhAFwAIgAsACAAXAAiAEEAJQBUAFwAIgAsACAAXAAiAFwAIgAsACAAXAAiAEEAdABsAGEAbgB0AGkAYwAlACAAVABpAG0AZQBcACIALAAgAFwAIgBcACIAOwBcAG4AXAAiAEEAdABsAGEAbgB0AGkAYwAvAEIAZQByAG0AdQBkAGEAXAAiACwAIAA0ADIAMQA2ADUALAAgADcAMgAwADAALAAgADQAMgA3ADcAOAAsACAAMAAsACAALQAxADQANAAwADAALAAgADAALAAgADAALAAgADAALAAgADAALAAgADAALAAgAFwAIgBDAGEAbgBhAGQAYQBcACIALAAgAFwAIgBBACUAVABcACIALAAgAFwAIgBcACIALAAgAFwAIgBBAHQAbABhAG4AdABpAGMAJQAgAFQAaQBtAGUAXAAiACwAIABcACIAXAAiADsAXABuAFwAIgBBAHQAbABhAG4AdABpAGMALwBCAGUAcgBtAHUAZABhAFwAIgAsACAANAAyADcANwA4ACwAIAAwACwAIABcACIAXAAiACwAIABcACIAXAAiACwAIAAtADEANAA0ADAAMAAsACAAMAAsACAAMAAsACAAMAAsACAAXAAiAFwAIgAsACAAXAAiAFwAIgAsACAAXAAiAFUAUwBcACIALAAgAFwAIgBBACUAVABcACIALAAgAFwAIgBcACIALAAgAFwAIgBBAHQAbABhAG4AdABpAGMAJQAgAFQAaQBtAGUAXAAiACwAIABcACIAXAAiADsAXABuAFwAIgBBAHQAbABhAG4AdABpAGMALwBDAGEAbgBhAHIAeQBcACIALAAgAFwAIgBcACIALAAgAFwAIgBcACIALAAgADIAMwAxADEANAAsACAAMAAsACAALQAzADYAOQA2ACwAIAAwACwAIABcACIAXAAiACwAIABcACIAXAAiACwAIAA5ADYALAAgADAALAAgAFwAIgBcACIALAAgAFwAIgBMAE0AVABcACIALAAgAFwAIgBcACIALAAgAFwAIgBMAG8AYwBhAGwAIABNAGUAYQBuACAAVABpAG0AZQBcACIALAAgAFwAIgBcACIAOwBcAG4AXAAiAEEAdABsAGEAbgB0AGkAYwAvAEMAYQBuAGEAcgB5AFwAIgAsACAAMgAzADEAMQA0ACwAIAA5ADYALAAgADMAMgAwADkAMwAsACAAMwA2ADAAMAAsACAALQAzADYAMAAwACwAIAAwACwAIAA5ADYALAAgADAALAAgADMANgAwADAALAAgADAALAAgAFwAIgBcACIALAAgAFwAIgASIjAAMQBcACIALAAgAFwAIgBcACIALAAgAFwAIgBVAFQAQwASIjAAMQA6ADAAMABcACIALAAgAFwAIgBcACIAOwBcAG4AXAAiAEEAdABsAGEAbgB0AGkAYwAvAEMAYQBuAGEAcgB5AFwAIgAsACAAMwAyADAAOQAzACwAIAA3ADIAMAAwACwAIAA0ADQAMwAzADUALAAgADAALAAgADAALAAgADAALAAgADMANgAwADAALAAgADAALAAgADAALAAgADMANgAwADAALAAgAFwAIgBcACIALAAgAFwAIgBXAEUAVABcACIALAAgAFwAIgBcACIALAAgAFwAIgBXAGUAcwB0AGUAcgBuACAARQB1AHIAbwBwAGUAYQBuACAAVABpAG0AZQBcACIALAAgAFwAIgBcACIAOwBcAG4AXAAiAEEAdABsAGEAbgB0AGkAYwAvAEMAYQBuAGEAcgB5AFwAIgAsACAANAA0ADMAMwA1ACwAIAAzADYAMAAwACwAIAA0ADQANQAxADAALAAgADcAMgAwADAALAAgADAALAAgADMANgAwADAALAAgADAALAAgADMANgAwADAALAAgADAALAAgAC0AMwA2ADAAMAAsACAAXAAiAFwAIgAsACAAXAAiAFwAIgAsACAAXAAiAFcARQBTAFQAXAAiACwAIABcACIAXAAiACwAIABcACIAVwBlAHMAdABlAHIAbgAgAEUAdQByAG8AcABlAGEAbgAgAFMAdQBtAG0AZQByACAAVABpAG0AZQBcACIAOwBcAG4AXAAiAEEAdABsAGEAbgB0AGkAYwAvAEMAYQBuAGEAcgB5AFwAIgAsACAANAA0ADUAMQAwACwAIAAzADYAMAAwACwAIABcACIAXAAiACwAIABcACIAXAAiACwAIAAwACwAIAAwACwAIAAwACwAIAAtADMANgAwADAALAAgAFwAIgBcACIALAAgAFwAIgBcACIALAAgAFwAIgBFAFUAXAAiACwAIABcACIAVwBFACUAVABcACIALAAgAFwAIgBcACIALAAgAFwAIgBXAGUAcwB0AGUAcgBuACAARQB1AHIAbwBwAGUAYQBuACUAIABUAGkAbQBlAFwAIgAsACAAXAAiAFwAIgA7AFwAbgBcACIAQQB0AGwAYQBuAHQAaQBjAC8AQwBhAHAAZQBfAFYAZQByAGQAZQBcACIALAAgAFwAIgBcACIALAAgAFwAIgBcACIALAAgADEAOQA0ADAAMgAsACAAMQA1ADUANgAsACAALQA1ADYANAA0ACwAIAAwACwAIABcACIAXAAiACwAIABcACIAXAAiACwAIAAtADEANQA1ADYALAAgADAALAAgAFwAIgBcACIALAAgAFwAIgBMAE0AVABcACIALAAgAFwAIgBcACIALAAgAFwAIgBMAG8AYwBhAGwAIABNAGUAYQBuACAAVABpAG0AZQBcACIALAAgAFwAIgBcACIAOwBcAG4AXAAiAEEAdABsAGEAbgB0AGkAYwAvAEMAYQBwAGUAXwBWAGUAcgBkAGUAXAAiACwAIAAxADkANAAwADIALAAgADAALAAgADMAMAA2ADAAMwAsACAAMAAsACAALQA3ADIAMAAwACwAIAAwACwAIAAtADEANQA1ADYALAAgADAALAAgADAALAAgADMANgAwADAALAAgAFwAIgBcACIALAAgAFwAIgASIjAAMgBcACIALAAgAFwAIgBcACIALAAgAFwAIgBVAFQAQwASIjAAMgA6ADAAMABcACIALAAgAFwAIgBcACIAOwBcAG4AXAAiAEEAdABsAGEAbgB0AGkAYwAvAEMAYQBwAGUAXwBWAGUAcgBkAGUAXAAiACwAIAAzADAANgAwADMALAAgADMANgAwADAALAAgADMAMQA3ADQAMwAsACAAMAAsACAALQA3ADIAMAAwACwAIAAzADYAMAAwACwAIAAwACwAIAAzADYAMAAwACwAIAAwACwAIAAtADMANgAwADAALAAgAFwAIgBcACIALAAgAFwAIgBcACIALAAgAFwAIgASIjAAMQBcACIALAAgAFwAIgBcACIALAAgAFwAIgBVAFQAQwASIjAAMQA6ADAAMABcACIAOwBcAG4AXAAiAEEAdABsAGEAbgB0AGkAYwAvAEMAYQBwAGUAXwBWAGUAcgBkAGUAXAAiACwAIAAzADEANwA0ADIALAAgADgAMgA4ADAAMAAsACAANAAyADcANAAxACwAIAA3ADIAMAAwACwAIAAtADcAMgAwADAALAAgADAALAAgADAALAAgAC0AMwA2ADAAMAAsACAAMwA2ADAAMAAsACAAMAAsACAAXAAiAFwAIgAsACAAXAAiABIiMAAyAFwAIgAsACAAXAAiAFwAIgAsACAAXAAiAFUAVABDABIiMAAyADoAMAAwAFwAIgAsACAAXAAiAFwAIgA7AFwAbgBcACIAQQB0AGwAYQBuAHQAaQBjAC8AQwBhAHAAZQBfAFYAZQByAGQAZQBcACIALAAgADQAMgA3ADQAMQAsACAAMQAwADgAMAAwACwAIABcACIAXAAiACwAIABcACIAXAAiACwAIAAtADMANgAwADAALAAgADAALAAgADMANgAwADAALAAgADAALAAgAFwAIgBcACIALAAgAFwAIgBcACIALAAgAFwAIgBcACIALAAgAFwAIgASIjAAMQBcACIALAAgAFwAIgBcACIALAAgAFwAIgBVAFQAQwASIjAAMQA6ADAAMABcACIALAAgAFwAIgBcACIAOwBcAG4AXAAiAEEAdABsAGEAbgB0AGkAYwAvAEYAYQByAG8AZQBcACIALAAgAFwAIgBcACIALAAgAFwAIgBcACIALAAgADEANwA5ADUAMQAsACAAMAAsACAALQAxADYAMgA0ACwAIAAwACwAIABcACIAXAAiACwAIABcACIAXAAiACwAIAAxADYAMgA0ACwAIAAwACwAIABcACIAXAAiACwAIABcACIATABNAFQAXAAiACwAIABcACIAXAAiACwAIABcACIATABvAGMAYQBsACAATQBlAGEAbgAgAFQAaQBtAGUAXAAiACwAIABcACIAXAAiADsAXABuAFwAIgBBAHQAbABhAG4AdABpAGMALwBGAGEAcgBvAGUAXAAiACwAIAAxADcAOQA1ADEALAAgADEANgAyADQALAAgADQANAA2ADAANQAsACAAMAAsACAAMAAsACAAMAAsACAAMQA2ADIANAAsACAAMAAsACAAMAAsACAAMAAsACAAXAAiAFwAIgAsACAAXAAiAFcARQBUAFwAIgAsACAAXAAiAFwAIgAsACAAXAAiAFcAZQBzAHQAZQByAG4AIABFAHUAcgBvAHAAZQBhAG4AIABUAGkAbQBlAFwAIgAsACAAXAAiAFwAIgA7AFwAbgBcACIAQQB0AGwAYQBuAHQAaQBjAC8ARgBhAHIAbwBlAFwAIgAsACAANAA0ADYAMAA1ACwAIAAwACwAIABcACIAXAAiACwAIABcACIAXAAiACwAIAAwACwAIAAwACwAIAAwACwAIAAwACwAIABcACIAXAAiACwAIABcACIAXAAiACwAIABcACIARQBVAFwAIgAsACAAXAAiAFcARQAlAFQAXAAiACwAIABcACIAXAAiACwAIABcACIAVwBlAHMAdABlAHIAbgAgAEUAdQByAG8AcABlAGEAbgAlACAAVABpAG0AZQBcACIALAAgAFwAIgBcACIAOwBcAG4AXAAiAEEAdABsAGEAbgB0AGkAYwAvAE0AYQBkAGUAaQByAGEAXAAiACwAIABcACIAXAAiACwAIABcACIAXAAiACwAIAA5ADEANwA2ACwAIAAwACwAIAAtADQAMAA1ADYALAAgADAALAAgAFwAIgBcACIALAAgAFwAIgBcACIALAAgADAALAAgADAALAAgAFwAIgBcACIALAAgAFwAIgBMAE0AVABcACIALAAgAFwAIgBcACIALAAgAFwAIgBMAG8AYwBhAGwAIABNAGUAYQBuACAAVABpAG0AZQBcACIALAAgAFwAIgBcACIAOwBcAG4AXAAiAEEAdABsAGEAbgB0AGkAYwAvAE0AYQBkAGUAaQByAGEAXAAiACwAIAA5ADEANwA2ACwAIAAwACwAIAAxADkANAAwADEALAAgADgANQA5ADQANAAsACAALQA0ADAANQA2ACwAIAAwACwAIAAwACwAIAAwACwAIAA0ADUANgAsACAAMAAsACAAXAAiAFwAIgAsACAAXAAiAEYATQBUAFwAIgAsACAAXAAiAFwAIgAsACAAXAAiAEYAdQBuAGMAaABhAGwAIABNAGUAYQBuACAAVABpAG0AZQBcACIALAAgAFwAIgBcACIAOwBcAG4AXAAiAEEAdABsAGEAbgB0AGkAYwAvAE0AYQBkAGUAaQByAGEAXAAiACwAIAAxADkANAAwADIALAAgADAALAAgADMAMAA0ADcANAAsACAANwA5ADIAMAAwACwAIAAtADMANgAwADAALAAgADAALAAgADQANQA2ACwAIAAwACwAIAAwACwAIAAwACwAIABcACIAUABvAHIAdABcACIALAAgAFwAIgASIjAAMQBcACIALAAgAFwAIgArADAAMABcACIALAAgAFwAIgBVAFQAQwASIjAAMQA6ADAAMABcACIALAAgAFwAIgBVAFQAQwArADAAMAA6ADAAMABcACIAOwBcAG4AXAAiAEEAdABsAGEAbgB0AGkAYwAvAE0AYQBkAGUAaQByAGEAXAAiACwAIAAzADAANAA3ADQALAAgADcAOQAyADAAMAAsACAAMwAwADUAOAA2ACwAIAA3ADkAMgAwADAALAAgAC0AMwA2ADAAMAAsACAAMAAsACAAMAAsACAAMAAsACAAMAAsACAAMAAsACAAXAAiAFAAbwByAHQAXAAiACwAIABcACIAKwAwADEAXAAiACwAIABcACIAXAAiACwAIABcACIAVQBUAEMAKwAwADEAOgAwADAAXAAiACwAIABcACIAXAAiADsAXABuAFwAIgBBAHQAbABhAG4AdABpAGMALwBNAGEAZABlAGkAcgBhAFwAIgAsACAAMwAwADUAOAA2ACwAIAA3ADkAMgAwADAALAAgADMAMAA4ADMAMQAsACAANwA5ADIAMAAwACwAIAAtADMANgAwADAALAAgADAALAAgADAALAAgADAALAAgADAALAAgADAALAAgAFwAIgBQAG8AcgB0AFwAIgAsACAAXAAiABIiMAAxAFwAIgAsACAAXAAiACsAMAAwAFwAIgAsACAAXAAiAFUAVABDABIiMAAxADoAMAAwAFwAIgAsACAAXAAiAFUAVABDACsAMAAwADoAMAAwAFwAIgA7AFwAbgBcACIAQQB0AGwAYQBuAHQAaQBjAC8ATQBhAGQAZQBpAHIAYQBcACIALAAgADMAMAA4ADMAMQAsACAANwA5ADIAMAAwACwAIAAzADAAOQA2ADQALAAgADcAOQAyADAAMAAsACAALQAzADYAMAAwACwAIAAwACwAIAAwACwAIAAwACwAIAAwACwAIAAwACwAIABcACIAUABvAHIAdABcACIALAAgAFwAIgArADAAMQBcACIALAAgAFwAIgBcACIALAAgAFwAIgBVAFQAQwArADAAMQA6ADAAMABcACIALAAgAFwAIgBcACIAOwBcAG4AXAAiAEEAdABsAGEAbgB0AGkAYwAvAE0AYQBkAGUAaQByAGEAXAAiACwAIAAzADAAOQA2ADQALAAgADcAOQAyADAAMAAsACAAMwAxADIAMAAyACwAIAA3ADkAMgAwADAALAAgAC0AMwA2ADAAMAAsACAAMAAsACAAMAAsACAAMAAsACAAMAAsACAAMAAsACAAXAAiAFAAbwByAHQAXAAiACwAIABcACIAEiIwADEAXAAiACwAIABcACIAKwAwADAAXAAiACwAIABcACIAVQBUAEMAEiIwADEAOgAwADAAXAAiACwAIABcACIAVQBUAEMAKwAwADAAOgAwADAAXAAiADsAXABuAFwAIgBBAHQAbABhAG4AdABpAGMALwBNAGEAZABlAGkAcgBhAFwAIgAsACAAMwAxADIAMAAyACwAIAA3ADkAMgAwADAALAAgADMAMQAzADIAOAAsACAANwA5ADIAMAAwACwAIAAtADMANgAwADAALAAgADAALAAgADAALAAgADAALAAgADAALAAgADAALAAgAFwAIgBQAG8AcgB0AFwAIgAsACAAXAAiACsAMAAxAFwAIgAsACAAXAAiAFwAIgAsACAAXAAiAFUAVABDACsAMAAxADoAMAAwAFwAIgAsACAAXAAiAFwAIgA7AFwAbgBcACIAQQB0AGwAYQBuAHQAaQBjAC8ATQBhAGQAZQBpAHIAYQBcACIALAAgADMAMQAzADIAOAAsACAANwA5ADIAMAAwACwAIAAzADEANQA2ADYALAAgADcAOQAyADAAMAAsACAALQAzADYAMAAwACwAIAAwACwAIAAwACwAIAAwACwAIAAwACwAIAAwACwAIABcACIAUABvAHIAdABcACIALAAgAFwAIgASIjAAMQBcACIALAAgAFwAIgArADAAMABcACIALAAgAFwAIgBVAFQAQwASIjAAMQA6ADAAMABcACIALAAgAFwAIgBVAFQAQwArADAAMAA6ADAAMABcACIAOwBcAG4AXAAiAEEAdABsAGEAbgB0AGkAYwAvAE0AYQBkAGUAaQByAGEAXAAiACwAIAAzADEANQA2ADYALAAgADcAOQAyADAAMAAsACAAMwAxADYAOQAyACwAIAA3ADkAMgAwADAALAAgAC0AMwA2ADAAMAAsACAAMAAsACAAMAAsACAAMAAsACAAMAAsACAAMAAsACAAXAAiAFAAbwByAHQAXAAiACwAIABcACIAKwAwADEAXAAiACwAIABcACIAXAAiACwAIABcACIAVQBUAEMAKwAwADEAOgAwADAAXAAiACwAIABcACIAXAAiADsAXABuAFwAIgBBAHQAbABhAG4AdABpAGMALwBNAGEAZABlAGkAcgBhAFwAIgAsACAAMwAxADYAOQAyACwAIAA3ADkAMgAwADAALAAgADMAOQAyADEAOAAsACAANwAyADAAMAAsACAALQAzADYAMAAwACwAIAAwACwAIAAwACwAIAAwACwAIAAzADYAMAAwACwAIAAwACwAIABcACIAUABvAHIAdABcACIALAAgAFwAIgASIjAAMQBcACIALAAgAFwAIgArADAAMABcACIALAAgAFwAIgBVAFQAQwASIjAAMQA6ADAAMABcACIALAAgAFwAIgBVAFQAQwArADAAMAA6ADAAMABcACIAOwBcAG4AXAAiAEEAdABsAGEAbgB0AGkAYwAvAE0AYQBkAGUAaQByAGEAXAAiACwAIAAzADkAMgAxADgALAAgADEAMAA4ADAAMAAsACAANAA1ADYAMAAyACwAIAAzADYAMAAwACwAIAAwACwAIAAwACwAIAAzADYAMAAwACwAIAAwACwAIAAwACwAIAAwACwAIABcACIAUABvAHIAdABcACIALAAgAFwAIgBXAEUAJQBUAFwAIgAsACAAXAAiAFwAIgAsACAAXAAiAFcAZQBzAHQAZQByAG4AIABFAHUAcgBvAHAAZQBhAG4AJQAgAFQAaQBtAGUAXAAiACwAIABcACIAXAAiADsAXABuAFwAIgBBAHQAbABhAG4AdABpAGMALwBNAGEAZABlAGkAcgBhAFwAIgAsACAANAA1ADYAMAAyACwAIAAzADYAMAAwACwAIABcACIAXAAiACwAIABcACIAXAAiACwAIAAwACwAIAAwACwAIAAwACwAIAAwACwAIABcACIAXAAiACwAIABcACIAXAAiACwAIABcACIARQBVAFwAIgAsACAAXAAiAFcARQAlAFQAXAAiACwAIABcACIAXAAiACwAIABcACIAVwBlAHMAdABlAHIAbgAgAEUAdQByAG8AcABlAGEAbgAlACAAVABpAG0AZQBcACIALAAgAFwAIgBcACIAOwBcAG4AXAAiAEEAdABsAGEAbgB0AGkAYwAvAFMAbwB1AHQAaABfAEcAZQBvAHIAZwBpAGEAXAAiACwAIABcACIAXAAiACwAIABcACIAXAAiACwAIAAxADEAMwA2ADgALAAgADAALAAgAC0AOAA3ADYAOAAsACAAMAAsACAAXAAiAFwAIgAsACAAXAAiAFwAIgAsACAAMQA1ADYAOAAsACAAMAAsACAAXAAiAFwAIgAsACAAXAAiAEwATQBUAFwAIgAsACAAXAAiAFwAIgAsACAAXAAiAEwAbwBjAGEAbAAgAE0AZQBhAG4AIABUAGkAbQBlAFwAIgAsACAAXAAiAFwAIgA7AFwAbgBcACIAQQB0AGwAYQBuAHQAaQBjAC8AUwBvAHUAdABoAF8ARwBlAG8AcgBnAGkAYQBcACIALAAgADEAMQAzADYAOAAsACAAMQA1ADYAOAAsACAAXAAiAFwAIgAsACAAXAAiAFwAIgAsACAALQA3ADIAMAAwACwAIAAwACwAIAAxADUANgA4ACwAIAAwACwAIABcACIAXAAiACwAIABcACIAXAAiACwAIABcACIAXAAiACwAIABcACIAEiIwADIAXAAiACwAIABcACIAXAAiACwAIABcACIAVQBUAEMAEiIwADIAOgAwADAAXAAiACwAIABcACIAXAAiADsAXABuAFwAIgBBAHQAbABhAG4AdABpAGMALwBTAHQAYQBuAGwAZQB5AFwAIgAsACAAXAAiAFwAIgAsACAAXAAiAFwAIgAsACAAMQAxADMANgA4ACwAIAAwACwAIAAtADEAMwA4ADgANAAsACAAMAAsACAAXAAiAFwAIgAsACAAXAAiAFwAIgAsACAAMAAsACAAMAAsACAAXAAiAFwAIgAsACAAXAAiAEwATQBUAFwAIgAsACAAXAAiAFwAIgAsACAAXAAiAEwAbwBjAGEAbAAgAE0AZQBhAG4AIABUAGkAbQBlAFwAIgAsACAAXAAiAFwAIgA7AFwAbgBcACIAQQB0AGwAYQBuAHQAaQBjAC8AUwB0AGEAbgBsAGUAeQBcACIALAAgADEAMQAzADYAOAAsACAAMAAsACAAMQA5ADQANwAzACwAIAAwACwAIAAtADEAMwA4ADgANAAsACAAMAAsACAAMAAsACAAMAAsACAALQA1ADEANgAsACAAMAAsACAAXAAiAFwAIgAsACAAXAAiAFMATQBUAFwAIgAsACAAXAAiAFwAIgAsACAAXAAiAFMAdABhAG4AbABlAHkAIABNAGUAYQBuACAAVABpAG0AZQBcACIALAAgAFwAIgBcACIAOwBcAG4AXAAiAEEAdABsAGEAbgB0AGkAYwAvAFMAdABhAG4AbABlAHkAXAAiACwAIAAxADkANAA3ADIALAAgADgANQA4ADgANAAsACAANAA1ADQANQA1ACwAIAAwACwAIAAtADEANAA0ADAAMAAsACAAMAAsACAALQA1ADEANgAsACAAMAAsACAAMwA2ADAAMAAsACAAMAAsACAAXAAiAEYAYQBsAGsAXAAiACwAIABcACIAEiIwADQAXAAiACwAIABcACIAEiIwADMAXAAiACwAIABcACIAVQBUAEMAEiIwADQAOgAwADAAXAAiACwAIABcACIAVQBUAEMAEiIwADMAOgAwADAAXAAiADsAXABuAFwAIgBBAHQAbABhAG4AdABpAGMALwBTAHQAYQBuAGwAZQB5AFwAIgAsACAANAA1ADQANQA1ACwAIAAzADYAMAAwACwAIAA0ADYAMwAyADMALAAgADAALAAgAC0AMQAwADgAMAAwACwAIAAwACwAIAAzADYAMAAwACwAIAAwACwAIAAtADMANgAwADAALAAgADAALAAgAFwAIgBGAGEAbABrAFwAIgAsACAAXAAiABIiMAAzAFwAIgAsACAAXAAiABIiMAAyAFwAIgAsACAAXAAiAFUAVABDABIiMAAzADoAMAAwAFwAIgAsACAAXAAiAFUAVABDABIiMAAyADoAMAAwAFwAIgA7AFwAbgBcACIAQQB0AGwAYQBuAHQAaQBjAC8AUwB0AGEAbgBsAGUAeQBcACIALAAgADQANgAzADIAMgAsACAAOAAyADgAMAAwACwAIAA1ADUANAA0ADQALAAgADcAMgAwADAALAAgAC0AMQA0ADQAMAAwACwAIAAwACwAIAAtADMANgAwADAALAAgADAALAAgADMANgAwADAALAAgADAALAAgAFwAIgBGAGEAbABrAFwAIgAsACAAXAAiABIiMAA0AFwAIgAsACAAXAAiABIiMAAzAFwAIgAsACAAXAAiAFUAVABDABIiMAA0ADoAMAAwAFwAIgAsACAAXAAiAFUAVABDABIiMAAzADoAMAAwAFwAIgA7AFwAbgBcACIAQQB0AGwAYQBuAHQAaQBjAC8AUwB0AGEAbgBsAGUAeQBcACIALAAgADUANQA0ADQANAAsACAAMQAwADgAMAAwACwAIABcACIAXAAiACwAIABcACIAXAAiACwAIAAtADEAMAA4ADAAMAAsACAAMAAsACAAMwA2ADAAMAAsACAAMAAsACAAXAAiAFwAIgAsACAAXAAiAFwAIgAsACAAXAAiAFwAIgAsACAAXAAiABIiMAAzAFwAIgAsACAAXAAiAFwAIgAsACAAXAAiAFUAVABDABIiMAAzADoAMAAwAFwAIgAsACAAXAAiAFwAIgBcAG4AfQA7AFwAbgBcAG4AXwBUAEkATQBFAFoATwBOAEUAXwBBAFUAUwBUAFIAQQBMAEkAQQAgAD0AIAB7AFwAbgBcACIAQQB1AHMAdAByAGEAbABpAGEALwBBAGQAZQBsAGEAaQBkAGUAXAAiACwAIABcACIAXAAiACwAIABcACIAXAAiACwAIAAxADMAMgAyADUALAAgADAALAAgADMAMwAyADYAMAAsACAAMAAsACAAXAAiAFwAIgAsACAAXAAiAFwAIgAsACAALQA4ADYAMAAsACAAMAAsACAAXAAiAFwAIgAsACAAXAAiAEwATQBUAFwAIgAsACAAXAAiAFwAIgAsACAAXAAiAEwAbwBjAGEAbAAgAE0AZQBhAG4AIABUAGkAbQBlAFwAIgAsACAAXAAiAFwAIgA7AFwAbgBcACIAQQB1AHMAdAByAGEAbABpAGEALwBBAGQAZQBsAGEAaQBkAGUAXAAiACwAIAAxADMAMgAyADQALAAgADgANQA1ADQAMAAsACAAMQA0ADcANwA1ACwAIAAwACwAIAAzADIANAAwADAALAAgADAALAAgAC0AOAA2ADAALAAgADAALAAgADEAOAAwADAALAAgADAALAAgAFwAIgBcACIALAAgAFwAIgBBAEMAUwBUAFwAIgAsACAAXAAiAFwAIgAsACAAXAAiAEEAdQBzAHQAcgBhAGwAaQBhAG4AIABDAGUAbgB0AHIAYQBsACAAUwB0AGEAbgBkAGEAcgBkACAAVABpAG0AZQBcACIALAAgAFwAIgBcACIAOwBcAG4AXAAiAEEAdQBzAHQAcgBhAGwAaQBhAC8AQQBkAGUAbABhAGkAZABlAFwAIgAsACAAMQA0ADcANwA1ACwAIAAxADgAMAAwACwAIAA0ADAAOQA1ADIALAAgADAALAAgADMANAAyADAAMAAsACAAMAAsACAAMQA4ADAAMAAsACAAMAAsACAAMAAsACAAMAAsACAAXAAiAEEAdQBzAFwAIgAsACAAXAAiAEEAQwAlAFQAXAAiACwAIABcACIAXAAiACwAIABcACIAQQB1AHMAdAByAGEAbABpAGEAbgAgAEMAZQBuAHQAcgBhAGwAJQAgAFQAaQBtAGUAXAAiACwAIABcACIAXAAiADsAXABuAFwAIgBBAHUAcwB0AHIAYQBsAGkAYQAvAEEAZABlAGwAYQBpAGQAZQBcACIALAAgADQAMAA5ADUAMgAsACAAMAAsACAAXAAiAFwAIgAsACAAXAAiAFwAIgAsACAAMwA0ADIAMAAwACwAIAAwACwAIAAwACwAIAAwACwAIABcACIAXAAiACwAIABcACIAXAAiACwAIABcACIAQQBTAFwAIgAsACAAXAAiAEEAQwAlAFQAXAAiACwAIABcACIAXAAiACwAIABcACIAQQB1AHMAdAByAGEAbABpAGEAbgAgAEMAZQBuAHQAcgBhAGwAJQAgAFQAaQBtAGUAXAAiACwAIABcACIAXAAiADsAXABuAFwAIgBBAHUAcwB0AHIAYQBsAGkAYQAvAEIAcgBpAHMAYgBhAG4AZQBcACIALAAgAFwAIgBcACIALAAgAFwAIgBcACIALAAgADEAMwAxADkANAAsACAAMAAsACAAMwA2ADcAMgA4ACwAIAAwACwAIABcACIAXAAiACwAIABcACIAXAAiACwAIAAtADcAMgA4ACwAIAAwACwAIABcACIAXAAiACwAIABcACIATABNAFQAXAAiACwAIABcACIAXAAiACwAIABcACIATABvAGMAYQBsACAATQBlAGEAbgAgAFQAaQBtAGUAXAAiACwAIABcACIAXAAiADsAXABuAFwAIgBBAHUAcwB0AHIAYQBsAGkAYQAvAEIAcgBpAHMAYgBhAG4AZQBcACIALAAgADEAMwAxADkAMwAsACAAOAA1ADYANwAyACwAIAA0ADAAOQA1ADIALAAgADAALAAgADMANgAwADAAMAAsACAAMAAsACAALQA3ADIAOAAsACAAMAAsACAAMAAsACAAMAAsACAAXAAiAEEAdQBzAFwAIgAsACAAXAAiAEEARQAlAFQAXAAiACwAIABcACIAXAAiACwAIABcACIAQQB1AHMAdAByAGEAbABpAGEAbgAgAEUAYQBzAHQAZQByAG4AJQAgAFQAaQBtAGUAXAAiACwAIABcACIAXAAiADsAXABuAFwAIgBBAHUAcwB0AHIAYQBsAGkAYQAvAEIAcgBpAHMAYgBhAG4AZQBcACIALAAgADQAMAA5ADUAMgAsACAAMAAsACAAXAAiAFwAIgAsACAAXAAiAFwAIgAsACAAMwA2ADAAMAAwACwAIAAwACwAIAAwACwAIAAwACwAIABcACIAXAAiACwAIABcACIAXAAiACwAIABcACIAQQBRAFwAIgAsACAAXAAiAEEARQAlAFQAXAAiACwAIABcACIAXAAiACwAIABcACIAQQB1AHMAdAByAGEAbABpAGEAbgAgAEUAYQBzAHQAZQByAG4AJQAgAFQAaQBtAGUAXAAiACwAIABcACIAXAAiADsAXABuAFwAIgBBAHUAcwB0AHIAYQBsAGkAYQAvAEIAcgBvAGsAZQBuAF8ASABpAGwAbABcACIALAAgAFwAIgBcACIALAAgAFwAIgBcACIALAAgADEAMwAyADIANQAsACAAMAAsACAAMwAzADkANAA4ACwAIAAwACwAIABcACIAXAAiACwAIABcACIAXAAiACwAIAAyADAANQAyACwAIAAwACwAIABcACIAXAAiACwAIABcACIATABNAFQAXAAiACwAIABcACIAXAAiACwAIABcACIATABvAGMAYQBsACAATQBlAGEAbgAgAFQAaQBtAGUAXAAiACwAIABcACIAXAAiADsAXABuAFwAIgBBAHUAcwB0AHIAYQBsAGkAYQAvAEIAcgBvAGsAZQBuAF8ASABpAGwAbABcACIALAAgADEAMwAyADIANQAsACAAMgAwADUAMgAsACAAMQAzADcAOQA0ACwAIAAwACwAIAAzADYAMAAwADAALAAgADAALAAgADIAMAA1ADIALAAgADAALAAgAC0AMwA2ADAAMAAsACAAMAAsACAAXAAiAFwAIgAsACAAXAAiAEEARQBTAFQAXAAiACwAIABcACIAXAAiACwAIABcACIAQQB1AHMAdAByAGEAbABpAGEAbgAgAEUAYQBzAHQAZQByAG4AIABTAHQAYQBuAGQAYQByAGQAIABUAGkAbQBlAFwAIgAsACAAXAAiAFwAIgA7AFwAbgBcACIAQQB1AHMAdAByAGEAbABpAGEALwBCAHIAbwBrAGUAbgBfAEgAaQBsAGwAXAAiACwAIAAxADMANwA5ADMALAAgADgAMgA4ADAAMAAsACAAMQA0ADcANwA1ACwAIAAwACwAIAAzADIANAAwADAALAAgADAALAAgAC0AMwA2ADAAMAAsACAAMAAsACAAMQA4ADAAMAAsACAAMAAsACAAXAAiAFwAIgAsACAAXAAiAEEAQwBTAFQAXAAiACwAIABcACIAXAAiACwAIABcACIAQQB1AHMAdAByAGEAbABpAGEAbgAgAEMAZQBuAHQAcgBhAGwAIABTAHQAYQBuAGQAYQByAGQAIABUAGkAbQBlAFwAIgAsACAAXAAiAFwAIgA7AFwAbgBcACIAQQB1AHMAdAByAGEAbABpAGEALwBCAHIAbwBrAGUAbgBfAEgAaQBsAGwAXAAiACwAIAAxADQANwA3ADUALAAgADEAOAAwADAALAAgADQAMAA5ADUAMgAsACAAMAAsACAAMwA0ADIAMAAwACwAIAAwACwAIAAxADgAMAAwACwAIAAwACwAIAAwACwAIAAwACwAIABcACIAQQB1AHMAXAAiACwAIABcACIAQQBDACUAVABcACIALAAgAFwAIgBcACIALAAgAFwAIgBBAHUAcwB0AHIAYQBsAGkAYQBuACAAQwBlAG4AdAByAGEAbAAlACAAVABpAG0AZQBcACIALAAgAFwAIgBcACIAOwBcAG4AXAAiAEEAdQBzAHQAcgBhAGwAaQBhAC8AQgByAG8AawBlAG4AXwBIAGkAbABsAFwAIgAsACAANAAwADkANQAyACwAIAAwACwAIAA1ADEANQA0ADQALAAgADAALAAgADMANAAyADAAMAAsACAAMAAsACAAMAAsACAAMAAsACAAMAAsACAAMAAsACAAXAAiAEEATgBcACIALAAgAFwAIgBBAEMAJQBUAFwAIgAsACAAXAAiAFwAIgAsACAAXAAiAEEAdQBzAHQAcgBhAGwAaQBhAG4AIABDAGUAbgB0AHIAYQBsACUAIABUAGkAbQBlAFwAIgAsACAAXAAiAFwAIgA7AFwAbgBcACIAQQB1AHMAdAByAGEAbABpAGEALwBCAHIAbwBrAGUAbgBfAEgAaQBsAGwAXAAiACwAIAA1ADEANQA0ADQALAAgADAALAAgAFwAIgBcACIALAAgAFwAIgBcACIALAAgADMANAAyADAAMAAsACAAMAAsACAAMAAsACAAMAAsACAAXAAiAFwAIgAsACAAXAAiAFwAIgAsACAAXAAiAEEAUwBcACIALAAgAFwAIgBBAEMAJQBUAFwAIgAsACAAXAAiAFwAIgAsACAAXAAiAEEAdQBzAHQAcgBhAGwAaQBhAG4AIABDAGUAbgB0AHIAYQBsACUAIABUAGkAbQBlAFwAIgAsACAAXAAiAFwAIgA7AFwAbgBcACIAQQB1AHMAdAByAGEAbABpAGEALwBEAGEAcgB3AGkAbgBcACIALAAgAFwAIgBcACIALAAgAFwAIgBcACIALAAgADEAMwAyADIANQAsACAAMAAsACAAMwAxADQAMAAwACwAIAAwACwAIABcACIAXAAiACwAIABcACIAXAAiACwAIAAxADAAMAAwACwAIAAwACwAIABcACIAXAAiACwAIABcACIATABNAFQAXAAiACwAIABcACIAXAAiACwAIABcACIATABvAGMAYQBsACAATQBlAGEAbgAgAFQAaQBtAGUAXAAiACwAIABcACIAXAAiADsAXABuAFwAIgBBAHUAcwB0AHIAYQBsAGkAYQAvAEQAYQByAHcAaQBuAFwAIgAsACAAMQAzADIAMgA1ACwAIAAxADAAMAAwACwAIAAxADQANwA3ADUALAAgADAALAAgADMAMgA0ADAAMAAsACAAMAAsACAAMQAwADAAMAAsACAAMAAsACAAMQA4ADAAMAAsACAAMAAsACAAXAAiAFwAIgAsACAAXAAiAEEAQwBTAFQAXAAiACwAIABcACIAXAAiACwAIABcACIAQQB1AHMAdAByAGEAbABpAGEAbgAgAEMAZQBuAHQAcgBhAGwAIABTAHQAYQBuAGQAYQByAGQAIABUAGkAbQBlAFwAIgAsACAAXAAiAFwAIgA7AFwAbgBcACIAQQB1AHMAdAByAGEAbABpAGEALwBEAGEAcgB3AGkAbgBcACIALAAgADEANAA3ADcANQAsACAAMQA4ADAAMAAsACAAXAAiAFwAIgAsACAAXAAiAFwAIgAsACAAMwA0ADIAMAAwACwAIAAwACwAIAAxADgAMAAwACwAIAAwACwAIABcACIAXAAiACwAIABcACIAXAAiACwAIABcACIAQQB1AHMAXAAiACwAIABcACIAQQBDACUAVABcACIALAAgAFwAIgBcACIALAAgAFwAIgBBAHUAcwB0AHIAYQBsAGkAYQBuACAAQwBlAG4AdAByAGEAbAAlACAAVABpAG0AZQBcACIALAAgAFwAIgBcACIAOwBcAG4AXAAiAEEAdQBzAHQAcgBhAGwAaQBhAC8ARQB1AGMAbABhAFwAIgAsACAAXAAiAFwAIgAsACAAXAAiAFwAIgAsACAAMQAzADUAMgA4ACwAIAAwACwAIAAzADAAOQAyADgALAAgADAALAAgAFwAIgBcACIALAAgAFwAIgBcACIALAAgADUANwAyACwAIAAwACwAIABcACIAXAAiACwAIABcACIATABNAFQAXAAiACwAIABcACIAXAAiACwAIABcACIATABvAGMAYQBsACAATQBlAGEAbgAgAFQAaQBtAGUAXAAiACwAIABcACIAXAAiADsAXABuAFwAIgBBAHUAcwB0AHIAYQBsAGkAYQAvAEUAdQBjAGwAYQBcACIALAAgADEAMwA1ADIAOAAsACAANQA3ADIALAAgADMAMAA5ADAANgAsACAAMAAsACAAMwAxADUAMAAwACwAIAAwACwAIAA1ADcAMgAsACAAMAAsACAAMAAsACAAMAAsACAAXAAiAEEAdQBzAFwAIgAsACAAXAAiAEEAQwBXACUAVABcACIALAAgAFwAIgBcACIALAAgAFwAIgBBAHUAcwB0AHIAYQBsAGkAYQBuACAAQwBlAG4AdAByAGEAbAAgAFcAZQBzAHQAZQByAG4AIAAlACAAVABpAG0AZQBcACIALAAgAFwAIgBcACIAOwBcAG4AXAAiAEEAdQBzAHQAcgBhAGwAaQBhAC8ARQB1AGMAbABhAFwAIgAsACAAMwAwADkAMAA2ACwAIAAwACwAIABcACIAXAAiACwAIABcACIAXAAiACwAIAAzADEANQAwADAALAAgADAALAAgADAALAAgADAALAAgAFwAIgBcACIALAAgAFwAIgBcACIALAAgAFwAIgBBAFcAXAAiACwAIABcACIAQQBDAFcAJQBUAFwAIgAsACAAXAAiAFwAIgAsACAAXAAiAEEAdQBzAHQAcgBhAGwAaQBhAG4AIABDAGUAbgB0AHIAYQBsACAAVwBlAHMAdABlAHIAbgAgACUAIABUAGkAbQBlAFwAIgAsACAAXAAiAFwAIgA7AFwAbgBcACIAQQB1AHMAdAByAGEAbABpAGEALwBIAG8AYgBhAHIAdABcACIALAAgAFwAIgBcACIALAAgAFwAIgBcACIALAAgADEAMwA0ADMANwAsACAAMAAsACAAMwA1ADMANQA2ACwAIAAwACwAIABcACIAXAAiACwAIABcACIAXAAiACwAIAA2ADQANAAsACAAMAAsACAAXAAiAFwAIgAsACAAXAAiAEwATQBUAFwAIgAsACAAXAAiAFwAIgAsACAAXAAiAEwAbwBjAGEAbAAgAE0AZQBhAG4AIABUAGkAbQBlAFwAIgAsACAAXAAiAFwAIgA7AFwAbgBcACIAQQB1AHMAdAByAGEAbABpAGEALwBIAG8AYgBhAHIAdABcACIALAAgADEAMwA0ADMANwAsACAANgA0ADQALAAgADIAMgAyADUANQAsACAAMAAsACAAMwA2ADAAMAAwACwAIAAwACwAIAA2ADQANAAsACAAMAAsACAAMAAsACAAMAAsACAAXAAiAEEAVABcACIALAAgAFwAIgBBAEUAJQBUAFwAIgAsACAAXAAiAFwAIgAsACAAXAAiAEEAdQBzAHQAcgBhAGwAaQBhAG4AIABFAGEAcwB0AGUAcgBuACUAIABUAGkAbQBlAFwAIgAsACAAXAAiAFwAIgA7AFwAbgBcACIAQQB1AHMAdAByAGEAbABpAGEALwBIAG8AYgBhAHIAdABcACIALAAgADIAMgAyADUANQAsACAAMAAsACAAMwA5ADQAOQAxACwAIAAwACwAIAAzADYAMAAwADAALAAgADAALAAgADAALAAgADAALAAgADAALAAgADAALAAgAFwAIgBBAHUAcwBcACIALAAgAFwAIgBBAEUAJQBUAFwAIgAsACAAXAAiAFwAIgAsACAAXAAiAEEAdQBzAHQAcgBhAGwAaQBhAG4AIABFAGEAcwB0AGUAcgBuACUAIABUAGkAbQBlAFwAIgAsACAAXAAiAFwAIgA7AFwAbgBcACIAQQB1AHMAdAByAGEAbABpAGEALwBIAG8AYgBhAHIAdABcACIALAAgADMAOQA0ADkAMQAsACAAMAAsACAAXAAiAFwAIgAsACAAXAAiAFwAIgAsACAAMwA2ADAAMAAwACwAIAAwACwAIAAwACwAIAAwACwAIABcACIAXAAiACwAIABcACIAXAAiACwAIABcACIAQQBUAFwAIgAsACAAXAAiAEEARQAlAFQAXAAiACwAIABcACIAXAAiACwAIABcACIAQQB1AHMAdAByAGEAbABpAGEAbgAgAEUAYQBzAHQAZQByAG4AJQAgAFQAaQBtAGUAXAAiACwAIABcACIAXAAiADsAXABuAFwAIgBBAHUAcwB0AHIAYQBsAGkAYQAvAEwAaQBuAGQAZQBtAGEAbgBcACIALAAgAFwAIgBcACIALAAgAFwAIgBcACIALAAgADEAMwAxADkANAAsACAAMAAsACAAMwA1ADcANQA2ACwAIAAwACwAIABcACIAXAAiACwAIABcACIAXAAiACwAIAAyADQANAAsACAAMAAsACAAXAAiAFwAIgAsACAAXAAiAEwATQBUAFwAIgAsACAAXAAiAFwAIgAsACAAXAAiAEwAbwBjAGEAbAAgAE0AZQBhAG4AIABUAGkAbQBlAFwAIgAsACAAXAAiAFwAIgA7AFwAbgBcACIAQQB1AHMAdAByAGEAbABpAGEALwBMAGkAbgBkAGUAbQBhAG4AXAAiACwAIAAxADMAMQA5ADQALAAgADIANAA0ACwAIAA0ADAAOQA1ADIALAAgADAALAAgADMANgAwADAAMAAsACAAMAAsACAAMgA0ADQALAAgADAALAAgADAALAAgADAALAAgAFwAIgBBAHUAcwBcACIALAAgAFwAIgBBAEUAJQBUAFwAIgAsACAAXAAiAFwAIgAsACAAXAAiAEEAdQBzAHQAcgBhAGwAaQBhAG4AIABFAGEAcwB0AGUAcgBuACUAIABUAGkAbQBlAFwAIgAsACAAXAAiAFwAIgA7AFwAbgBcACIAQQB1AHMAdAByAGEAbABpAGEALwBMAGkAbgBkAGUAbQBhAG4AXAAiACwAIAA0ADAAOQA1ADIALAAgADAALAAgADQAOAA4ADAANAAsACAAMAAsACAAMwA2ADAAMAAwACwAIAAwACwAIAAwACwAIAAwACwAIAAwACwAIAAwACwAIABcACIAQQBRAFwAIgAsACAAXAAiAEEARQAlAFQAXAAiACwAIABcACIAXAAiACwAIABcACIAQQB1AHMAdAByAGEAbABpAGEAbgAgAEUAYQBzAHQAZQByAG4AJQAgAFQAaQBtAGUAXAAiACwAIABcACIAXAAiADsAXABuAFwAIgBBAHUAcwB0AHIAYQBsAGkAYQAvAEwAaQBuAGQAZQBtAGEAbgBcACIALAAgADQAOAA4ADAANAAsACAAMAAsACAAXAAiAFwAIgAsACAAXAAiAFwAIgAsACAAMwA2ADAAMAAwACwAIAAwACwAIAAwACwAIAAwACwAIABcACIAXAAiACwAIABcACIAXAAiACwAIABcACIASABvAGwAaQBkAGEAeQBcACIALAAgAFwAIgBBAEUAJQBUAFwAIgAsACAAXAAiAFwAIgAsACAAXAAiAEEAdQBzAHQAcgBhAGwAaQBhAG4AIABFAGEAcwB0AGUAcgBuACUAIABUAGkAbQBlAFwAIgAsACAAXAAiAFwAIgA7AFwAbgBcACIAQQB1AHMAdAByAGEAbABpAGEALwBMAG8AcgBkAF8ASABvAHcAZQBcACIALAAgAFwAIgBcACIALAAgAFwAIgBcACIALAAgADEAMwAyADIANQAsACAAMAAsACAAMwA4ADEAOAAwACwAIAAwACwAIABcACIAXAAiACwAIABcACIAXAAiACwAIAAtADIAMQA4ADAALAAgADAALAAgAFwAIgBcACIALAAgAFwAIgBMAE0AVABcACIALAAgAFwAIgBcACIALAAgAFwAIgBMAG8AYwBhAGwAIABNAGUAYQBuACAAVABpAG0AZQBcACIALAAgAFwAIgBcACIAOwBcAG4AXAAiAEEAdQBzAHQAcgBhAGwAaQBhAC8ATABvAHIAZABfAEgAbwB3AGUAXAAiACwAIAAxADMAMgAyADQALAAgADgANAAyADIAMAAsACAANAA0ADYANgA0ACwAIAAwACwAIAAzADYAMAAwADAALAAgADAALAAgAC0AMgAxADgAMAAsACAAMAAsACAAMQA4ADAAMAAsACAAMAAsACAAXAAiAFwAIgAsACAAXAAiAEEARQBTAFQAXAAiACwAIABcACIAXAAiACwAIABcACIAQQB1AHMAdAByAGEAbABpAGEAbgAgAEUAYQBzAHQAZQByAG4AIABTAHQAYQBuAGQAYQByAGQAIABUAGkAbQBlAFwAIgAsACAAXAAiAFwAIgA7AFwAbgBcACIAQQB1AHMAdAByAGEAbABpAGEALwBMAG8AcgBkAF8ASABvAHcAZQBcACIALAAgADQANAA2ADYANAAsACAAMQA4ADAAMAAsACAANAA2ADIANAA3ACwAIAAwACwAIAAzADcAOAAwADAALAAgADAALAAgADEAOAAwADAALAAgADAALAAgADAALAAgADAALAAgAFwAIgBMAEgAXAAiACwAIABcACIAKwAxADAAMwAwAFwAIgAsACAAXAAiACsAMQAxADMAMABcACIALAAgAFwAIgBVAFQAQwArADEAMAA6ADMAMABcACIALAAgAFwAIgBVAFQAQwArADEAMQA6ADMAMABcACIAOwBcAG4AXAAiAEEAdQBzAHQAcgBhAGwAaQBhAC8ATABvAHIAZABfAEgAbwB3AGUAXAAiACwAIAA0ADYAMgA0ADcALAAgADAALAAgAFwAIgBcACIALAAgAFwAIgBcACIALAAgADMANwA4ADAAMAAsACAAMAAsACAAMAAsACAAMAAsACAAXAAiAFwAIgAsACAAXAAiAFwAIgAsACAAXAAiAEwASABcACIALAAgAFwAIgBMAEgAJQBUAFwAIgAsACAAXAAiAFwAIgAsACAAXAAiAEwAbwByAGQAIABIAG8AdwBlACUAIABUAGkAbQBlAFwAIgAsACAAXAAiAFwAIgA7AFwAbgBcACIAQQB1AHMAdAByAGEAbABpAGEALwBNAGUAbABiAG8AdQByAG4AZQBcACIALAAgAFwAIgBcACIALAAgAFwAIgBcACIALAAgADEAMwAyADIANQAsACAAMAAsACAAMwA0ADcAOQAyACwAIAAwACwAIABcACIAXAAiACwAIABcACIAXAAiACwAIAAxADIAMAA4ACwAIAAwACwAIABcACIAXAAiACwAIABcACIATABNAFQAXAAiACwAIABcACIAXAAiACwAIABcACIATABvAGMAYQBsACAATQBlAGEAbgAgAFQAaQBtAGUAXAAiACwAIABcACIAXAAiADsAXABuAFwAIgBBAHUAcwB0AHIAYQBsAGkAYQAvAE0AZQBsAGIAbwB1AHIAbgBlAFwAIgAsACAAMQAzADIAMgA1ACwAIAAxADIAMAA4ACwAIAA0ADAAOQA1ADIALAAgADAALAAgADMANgAwADAAMAAsACAAMAAsACAAMQAyADAAOAAsACAAMAAsACAAMAAsACAAMAAsACAAXAAiAEEAdQBzAFwAIgAsACAAXAAiAEEARQAlAFQAXAAiACwAIABcACIAXAAiACwAIABcACIAQQB1AHMAdAByAGEAbABpAGEAbgAgAEUAYQBzAHQAZQByAG4AJQAgAFQAaQBtAGUAXAAiACwAIABcACIAXAAiADsAXABuAFwAIgBBAHUAcwB0AHIAYQBsAGkAYQAvAE0AZQBsAGIAbwB1AHIAbgBlAFwAIgAsACAANAAwADkANQAyACwAIAAwACwAIABcACIAXAAiACwAIABcACIAXAAiACwAIAAzADYAMAAwADAALAAgADAALAAgADAALAAgADAALAAgAFwAIgBcACIALAAgAFwAIgBcACIALAAgAFwAIgBBAFYAXAAiACwAIABcACIAQQBFACUAVABcACIALAAgAFwAIgBcACIALAAgAFwAIgBBAHUAcwB0AHIAYQBsAGkAYQBuACAARQBhAHMAdABlAHIAbgAlACAAVABpAG0AZQBcACIALAAgAFwAIgBcACIAOwBcAG4AXAAiAEEAdQBzAHQAcgBhAGwAaQBhAC8AUABlAHIAdABoAFwAIgAsACAAXAAiAFwAIgAsACAAXAAiAFwAIgAsACAAMQAzADUAMgA4ACwAIAAwACwAIAAyADcAOAAwADQALAAgADAALAAgAFwAIgBcACIALAAgAFwAIgBcACIALAAgADkAOQA2ACwAIAAwACwAIABcACIAXAAiACwAIABcACIATABNAFQAXAAiACwAIABcACIAXAAiACwAIABcACIATABvAGMAYQBsACAATQBlAGEAbgAgAFQAaQBtAGUAXAAiACwAIABcACIAXAAiADsAXABuAFwAIgBBAHUAcwB0AHIAYQBsAGkAYQAvAFAAZQByAHQAaABcACIALAAgADEAMwA1ADIAOAAsACAAOQA5ADYALAAgADMAMAA5ADAANgAsACAAMAAsACAAMgA4ADgAMAAwACwAIAAwACwAIAA5ADkANgAsACAAMAAsACAAMAAsACAAMAAsACAAXAAiAEEAdQBzAFwAIgAsACAAXAAiAEEAVwAlAFQAXAAiACwAIABcACIAXAAiACwAIABcACIAQQB1AHMAdAByAGEAbABpAGEAbgAgAFcAZQBzAHQAZQByAG4AJQAgAFQAaQBtAGUAXAAiACwAIABcACIAXAAiADsAXABuAFwAIgBBAHUAcwB0AHIAYQBsAGkAYQAvAFAAZQByAHQAaABcACIALAAgADMAMAA5ADAANgAsACAAMAAsACAAXAAiAFwAIgAsACAAXAAiAFwAIgAsACAAMgA4ADgAMAAwACwAIAAwACwAIAAwACwAIAAwACwAIABcACIAXAAiACwAIABcACIAXAAiACwAIABcACIAQQBXAFwAIgAsACAAXAAiAEEAVwAlAFQAXAAiACwAIABcACIAXAAiACwAIABcACIAQQB1AHMAdAByAGEAbABpAGEAbgAgAFcAZQBzAHQAZQByAG4AJQAgAFQAaQBtAGUAXAAiACwAIABcACIAXAAiADsAXABuAFwAIgBBAHUAcwB0AHIAYQBsAGkAYQAvAFMAeQBkAG4AZQB5AFwAIgAsACAAXAAiAFwAIgAsACAAXAAiAFwAIgAsACAAMQAzADIAMgA1ACwAIAAwACwAIAAzADYAMgA5ADIALAAgADAALAAgAFwAIgBcACIALAAgAFwAIgBcACIALAAgAC0AMgA5ADIALAAgADAALAAgAFwAIgBcACIALAAgAFwAIgBMAE0AVABcACIALAAgAFwAIgBcACIALAAgAFwAIgBMAG8AYwBhAGwAIABNAGUAYQBuACAAVABpAG0AZQBcACIALAAgAFwAIgBcACIAOwBcAG4AXAAiAEEAdQBzAHQAcgBhAGwAaQBhAC8AUwB5AGQAbgBlAHkAXAAiACwAIAAxADMAMgAyADQALAAgADgANgAxADAAOAAsACAANAAwADkANQAyACwAIAAwACwAIAAzADYAMAAwADAALAAgADAALAAgAC0AMgA5ADIALAAgADAALAAgADAALAAgADAALAAgAFwAIgBBAHUAcwBcACIALAAgAFwAIgBBAEUAJQBUAFwAIgAsACAAXAAiAFwAIgAsACAAXAAiAEEAdQBzAHQAcgBhAGwAaQBhAG4AIABFAGEAcwB0AGUAcgBuACUAIABUAGkAbQBlAFwAIgAsACAAXAAiAFwAIgA7AFwAbgBcACIAQQB1AHMAdAByAGEAbABpAGEALwBTAHkAZABuAGUAeQBcACIALAAgADQAMAA5ADUAMgAsACAAMAAsACAAXAAiAFwAIgAsACAAXAAiAFwAIgAsACAAMwA2ADAAMAAwACwAIAAwACwAIAAwACwAIAAwACwAIABcACIAXAAiACwAIABcACIAXAAiACwAIABcACIAQQBOAFwAIgAsACAAXAAiAEEARQAlAFQAXAAiACwAIABcACIAXAAiACwAIABcACIAQQB1AHMAdAByAGEAbABpAGEAbgAgAEUAYQBzAHQAZQByAG4AJQAgAFQAaQBtAGUAXAAiACwAIABcACIAXAAiAFwAbgB9ADsAXABuAFwAbgBfAFQASQBNAEUAWgBPAE4ARQBfAEUAVABDACAAPQAgAHsAXABuAFwAIgBFAHQAYwAvAEcATQBUAFwAIgAsACAAXAAiAFwAIgAsACAAXAAiAFwAIgAsACAAXAAiAFwAIgAsACAAXAAiAFwAIgAsACAAMAAsACAAMAAsACAAXAAiAFwAIgAsACAAXAAiAFwAIgAsACAAXAAiAFwAIgAsACAAXAAiAFwAIgAsACAAXAAiAFwAIgAsACAAXAAiACsAMAAwAFwAIgAsACAAXAAiAFwAIgAsACAAXAAiAFUAVABDACsAMAAwADoAMAAwAFwAIgAsACAAXAAiAFwAIgA7AFwAbgBcACIARQB0AGMALwBHAE0AVAArADEAXAAiACwAIABcACIAXAAiACwAIABcACIAXAAiACwAIABcACIAXAAiACwAIABcACIAXAAiACwAIAAtADMANgAwADAALAAgADAALAAgAFwAIgBcACIALAAgAFwAIgBcACIALAAgAFwAIgBcACIALAAgAFwAIgBcACIALAAgAFwAIgBcACIALAAgAFwAIgASIjAAMQBcACIALAAgAFwAIgBcACIALAAgAFwAIgBVAFQAQwASIjAAMQA6ADAAMABcACIALAAgAFwAIgBcACIAOwBcAG4AXAAiAEUAdABjAC8ARwBNAFQAKwAxADAAXAAiACwAIABcACIAXAAiACwAIABcACIAXAAiACwAIABcACIAXAAiACwAIABcACIAXAAiACwAIAAtADMANgAwADAAMAAsACAAMAAsACAAXAAiAFwAIgAsACAAXAAiAFwAIgAsACAAXAAiAFwAIgAsACAAXAAiAFwAIgAsACAAXAAiAFwAIgAsACAAXAAiABIiMQAwAFwAIgAsACAAXAAiAFwAIgAsACAAXAAiAFUAVABDABIiMQAwADoAMAAwAFwAIgAsACAAXAAiAFwAIgA7AFwAbgBcACIARQB0AGMALwBHAE0AVAArADEAMQBcACIALAAgAFwAIgBcACIALAAgAFwAIgBcACIALAAgAFwAIgBcACIALAAgAFwAIgBcACIALAAgAC0AMwA5ADYAMAAwACwAIAAwACwAIABcACIAXAAiACwAIABcACIAXAAiACwAIABcACIAXAAiACwAIABcACIAXAAiACwAIABcACIAXAAiACwAIABcACIAEiIxADEAXAAiACwAIABcACIAXAAiACwAIABcACIAVQBUAEMAEiIxADEAOgAwADAAXAAiACwAIABcACIAXAAiADsAXABuAFwAIgBFAHQAYwAvAEcATQBUACsAMQAyAFwAIgAsACAAXAAiAFwAIgAsACAAXAAiAFwAIgAsACAAXAAiAFwAIgAsACAAXAAiAFwAIgAsACAALQA0ADMAMgAwADAALAAgADAALAAgAFwAIgBcACIALAAgAFwAIgBcACIALAAgAFwAIgBcACIALAAgAFwAIgBcACIALAAgAFwAIgBcACIALAAgAFwAIgASIjEAMgBcACIALAAgAFwAIgBcACIALAAgAFwAIgBVAFQAQwASIjEAMgA6ADAAMABcACIALAAgAFwAIgBcACIAOwBcAG4AXAAiAEUAdABjAC8ARwBNAFQAKwAyAFwAIgAsACAAXAAiAFwAIgAsACAAXAAiAFwAIgAsACAAXAAiAFwAIgAsACAAXAAiAFwAIgAsACAALQA3ADIAMAAwACwAIAAwACwAIABcACIAXAAiACwAIABcACIAXAAiACwAIABcACIAXAAiACwAIABcACIAXAAiACwAIABcACIAXAAiACwAIABcACIAEiIwADIAXAAiACwAIABcACIAXAAiACwAIABcACIAVQBUAEMAEiIwADIAOgAwADAAXAAiACwAIABcACIAXAAiADsAXABuAFwAIgBFAHQAYwAvAEcATQBUACsAMwBcACIALAAgAFwAIgBcACIALAAgAFwAIgBcACIALAAgAFwAIgBcACIALAAgAFwAIgBcACIALAAgAC0AMQAwADgAMAAwACwAIAAwACwAIABcACIAXAAiACwAIABcACIAXAAiACwAIABcACIAXAAiACwAIABcACIAXAAiACwAIABcACIAXAAiACwAIABcACIAEiIwADMAXAAiACwAIABcACIAXAAiACwAIABcACIAVQBUAEMAEiIwADMAOgAwADAAXAAiACwAIABcACIAXAAiADsAXABuAFwAIgBFAHQAYwAvAEcATQBUACsANABcACIALAAgAFwAIgBcACIALAAgAFwAIgBcACIALAAgAFwAIgBcACIALAAgAFwAIgBcACIALAAgAC0AMQA0ADQAMAAwACwAIAAwACwAIABcACIAXAAiACwAIABcACIAXAAiACwAIABcACIAXAAiACwAIABcACIAXAAiACwAIABcACIAXAAiACwAIABcACIAEiIwADQAXAAiACwAIABcACIAXAAiACwAIABcACIAVQBUAEMAEiIwADQAOgAwADAAXAAiACwAIABcACIAXAAiADsAXABuAFwAIgBFAHQAYwAvAEcATQBUACsANQBcACIALAAgAFwAIgBcACIALAAgAFwAIgBcACIALAAgAFwAIgBcACIALAAgAFwAIgBcACIALAAgAC0AMQA4ADAAMAAwACwAIAAwACwAIABcACIAXAAiACwAIABcACIAXAAiACwAIABcACIAXAAiACwAIABcACIAXAAiACwAIABcACIAXAAiACwAIABcACIAEiIwADUAXAAiACwAIABcACIAXAAiACwAIABcACIAVQBUAEMAEiIwADUAOgAwADAAXAAiACwAIABcACIAXAAiADsAXABuAFwAIgBFAHQAYwAvAEcATQBUACsANgBcACIALAAgAFwAIgBcACIALAAgAFwAIgBcACIALAAgAFwAIgBcACIALAAgAFwAIgBcACIALAAgAC0AMgAxADYAMAAwACwAIAAwACwAIABcACIAXAAiACwAIABcACIAXAAiACwAIABcACIAXAAiACwAIABcACIAXAAiACwAIABcACIAXAAiACwAIABcACIAEiIwADYAXAAiACwAIABcACIAXAAiACwAIABcACIAVQBUAEMAEiIwADYAOgAwADAAXAAiACwAIABcACIAXAAiADsAXABuAFwAIgBFAHQAYwAvAEcATQBUACsANwBcACIALAAgAFwAIgBcACIALAAgAFwAIgBcACIALAAgAFwAIgBcACIALAAgAFwAIgBcACIALAAgAC0AMgA1ADIAMAAwACwAIAAwACwAIABcACIAXAAiACwAIABcACIAXAAiACwAIABcACIAXAAiACwAIABcACIAXAAiACwAIABcACIAXAAiACwAIABcACIAEiIwADcAXAAiACwAIABcACIAXAAiACwAIABcACIAVQBUAEMAEiIwADcAOgAwADAAXAAiACwAIABcACIAXAAiADsAXABuAFwAIgBFAHQAYwAvAEcATQBUACsAOABcACIALAAgAFwAIgBcACIALAAgAFwAIgBcACIALAAgAFwAIgBcACIALAAgAFwAIgBcACIALAAgAC0AMgA4ADgAMAAwACwAIAAwACwAIABcACIAXAAiACwAIABcACIAXAAiACwAIABcACIAXAAiACwAIABcACIAXAAiACwAIABcACIAXAAiACwAIABcACIAEiIwADgAXAAiACwAIABcACIAXAAiACwAIABcACIAVQBUAEMAEiIwADgAOgAwADAAXAAiACwAIABcACIAXAAiADsAXABuAFwAIgBFAHQAYwAvAEcATQBUACsAOQBcACIALAAgAFwAIgBcACIALAAgAFwAIgBcACIALAAgAFwAIgBcACIALAAgAFwAIgBcACIALAAgAC0AMwAyADQAMAAwACwAIAAwACwAIABcACIAXAAiACwAIABcACIAXAAiACwAIABcACIAXAAiACwAIABcACIAXAAiACwAIABcACIAXAAiACwAIABcACIAEiIwADkAXAAiACwAIABcACIAXAAiACwAIABcACIAVQBUAEMAEiIwADkAOgAwADAAXAAiACwAIABcACIAXAAiADsAXABuAFwAIgBFAHQAYwAvAEcATQBUAC0AMQBcACIALAAgAFwAIgBcACIALAAgAFwAIgBcACIALAAgAFwAIgBcACIALAAgAFwAIgBcACIALAAgADMANgAwADAALAAgADAALAAgAFwAIgBcACIALAAgAFwAIgBcACIALAAgAFwAIgBcACIALAAgAFwAIgBcACIALAAgAFwAIgBcACIALAAgAFwAIgArADAAMQBcACIALAAgAFwAIgBcACIALAAgAFwAIgBVAFQAQwArADAAMQA6ADAAMABcACIALAAgAFwAIgBcACIAOwBcAG4AXAAiAEUAdABjAC8ARwBNAFQALQAxADAAXAAiACwAIABcACIAXAAiACwAIABcACIAXAAiACwAIABcACIAXAAiACwAIABcACIAXAAiACwAIAAzADYAMAAwADAALAAgADAALAAgAFwAIgBcACIALAAgAFwAIgBcACIALAAgAFwAIgBcACIALAAgAFwAIgBcACIALAAgAFwAIgBcACIALAAgAFwAIgArADEAMABcACIALAAgAFwAIgBcACIALAAgAFwAIgBVAFQAQwArADEAMAA6ADAAMABcACIALAAgAFwAIgBcACIAOwBcAG4AXAAiAEUAdABjAC8ARwBNAFQALQAxADEAXAAiACwAIABcACIAXAAiACwAIABcACIAXAAiACwAIABcACIAXAAiACwAIABcACIAXAAiACwAIAAzADkANgAwADAALAAgADAALAAgAFwAIgBcACIALAAgAFwAIgBcACIALAAgAFwAIgBcACIALAAgAFwAIgBcACIALAAgAFwAIgBcACIALAAgAFwAIgArADEAMQBcACIALAAgAFwAIgBcACIALAAgAFwAIgBVAFQAQwArADEAMQA6ADAAMABcACIALAAgAFwAIgBcACIAOwBcAG4AXAAiAEUAdABjAC8ARwBNAFQALQAxADIAXAAiACwAIABcACIAXAAiACwAIABcACIAXAAiACwAIABcACIAXAAiACwAIABcACIAXAAiACwAIAA0ADMAMgAwADAALAAgADAALAAgAFwAIgBcACIALAAgAFwAIgBcACIALAAgAFwAIgBcACIALAAgAFwAIgBcACIALAAgAFwAIgBcACIALAAgAFwAIgArADEAMgBcACIALAAgAFwAIgBcACIALAAgAFwAIgBVAFQAQwArADEAMgA6ADAAMABcACIALAAgAFwAIgBcACIAOwBcAG4AXAAiAEUAdABjAC8ARwBNAFQALQAxADMAXAAiACwAIABcACIAXAAiACwAIABcACIAXAAiACwAIABcACIAXAAiACwAIABcACIAXAAiACwAIAA0ADYAOAAwADAALAAgADAALAAgAFwAIgBcACIALAAgAFwAIgBcACIALAAgAFwAIgBcACIALAAgAFwAIgBcACIALAAgAFwAIgBcACIALAAgAFwAIgArADEAMwBcACIALAAgAFwAIgBcACIALAAgAFwAIgBVAFQAQwArADEAMwA6ADAAMABcACIALAAgAFwAIgBcACIAOwBcAG4AXAAiAEUAdABjAC8ARwBNAFQALQAxADQAXAAiACwAIABcACIAXAAiACwAIABcACIAXAAiACwAIABcACIAXAAiACwAIABcACIAXAAiACwAIAA1ADAANAAwADAALAAgADAALAAgAFwAIgBcACIALAAgAFwAIgBcACIALAAgAFwAIgBcACIALAAgAFwAIgBcACIALAAgAFwAIgBcACIALAAgAFwAIgArADEANABcACIALAAgAFwAIgBcACIALAAgAFwAIgBVAFQAQwArADEANAA6ADAAMABcACIALAAgAFwAIgBcACIAOwBcAG4AXAAiAEUAdABjAC8ARwBNAFQALQAyAFwAIgAsACAAXAAiAFwAIgAsACAAXAAiAFwAIgAsACAAXAAiAFwAIgAsACAAXAAiAFwAIgAsACAANwAyADAAMAAsACAAMAAsACAAXAAiAFwAIgAsACAAXAAiAFwAIgAsACAAXAAiAFwAIgAsACAAXAAiAFwAIgAsACAAXAAiAFwAIgAsACAAXAAiACsAMAAyAFwAIgAsACAAXAAiAFwAIgAsACAAXAAiAFUAVABDACsAMAAyADoAMAAwAFwAIgAsACAAXAAiAFwAIgA7AFwAbgBcACIARQB0AGMALwBHAE0AVAAtADMAXAAiACwAIABcACIAXAAiACwAIABcACIAXAAiACwAIABcACIAXAAiACwAIABcACIAXAAiACwAIAAxADAAOAAwADAALAAgADAALAAgAFwAIgBcACIALAAgAFwAIgBcACIALAAgAFwAIgBcACIALAAgAFwAIgBcACIALAAgAFwAIgBcACIALAAgAFwAIgArADAAMwBcACIALAAgAFwAIgBcACIALAAgAFwAIgBVAFQAQwArADAAMwA6ADAAMABcACIALAAgAFwAIgBcACIAOwBcAG4AXAAiAEUAdABjAC8ARwBNAFQALQA0AFwAIgAsACAAXAAiAFwAIgAsACAAXAAiAFwAIgAsACAAXAAiAFwAIgAsACAAXAAiAFwAIgAsACAAMQA0ADQAMAAwACwAIAAwACwAIABcACIAXAAiACwAIABcACIAXAAiACwAIABcACIAXAAiACwAIABcACIAXAAiACwAIABcACIAXAAiACwAIABcACIAKwAwADQAXAAiACwAIABcACIAXAAiACwAIABcACIAVQBUAEMAKwAwADQAOgAwADAAXAAiACwAIABcACIAXAAiADsAXABuAFwAIgBFAHQAYwAvAEcATQBUAC0ANQBcACIALAAgAFwAIgBcACIALAAgAFwAIgBcACIALAAgAFwAIgBcACIALAAgAFwAIgBcACIALAAgADEAOAAwADAAMAAsACAAMAAsACAAXAAiAFwAIgAsACAAXAAiAFwAIgAsACAAXAAiAFwAIgAsACAAXAAiAFwAIgAsACAAXAAiAFwAIgAsACAAXAAiACsAMAA1AFwAIgAsACAAXAAiAFwAIgAsACAAXAAiAFUAVABDACsAMAA1ADoAMAAwAFwAIgAsACAAXAAiAFwAIgA7AFwAbgBcACIARQB0AGMALwBHAE0AVAAtADYAXAAiACwAIABcACIAXAAiACwAIABcACIAXAAiACwAIABcACIAXAAiACwAIABcACIAXAAiACwAIAAyADEANgAwADAALAAgADAALAAgAFwAIgBcACIALAAgAFwAIgBcACIALAAgAFwAIgBcACIALAAgAFwAIgBcACIALAAgAFwAIgBcACIALAAgAFwAIgArADAANgBcACIALAAgAFwAIgBcACIALAAgAFwAIgBVAFQAQwArADAANgA6ADAAMABcACIALAAgAFwAIgBcACIAOwBcAG4AXAAiAEUAdABjAC8ARwBNAFQALQA3AFwAIgAsACAAXAAiAFwAIgAsACAAXAAiAFwAIgAsACAAXAAiAFwAIgAsACAAXAAiAFwAIgAsACAAMgA1ADIAMAAwACwAIAAwACwAIABcACIAXAAiACwAIABcACIAXAAiACwAIABcACIAXAAiACwAIABcACIAXAAiACwAIABcACIAXAAiACwAIABcACIAKwAwADcAXAAiACwAIABcACIAXAAiACwAIABcACIAVQBUAEMAKwAwADcAOgAwADAAXAAiACwAIABcACIAXAAiADsAXABuAFwAIgBFAHQAYwAvAEcATQBUAC0AOABcACIALAAgAFwAIgBcACIALAAgAFwAIgBcACIALAAgAFwAIgBcACIALAAgAFwAIgBcACIALAAgADIAOAA4ADAAMAAsACAAMAAsACAAXAAiAFwAIgAsACAAXAAiAFwAIgAsACAAXAAiAFwAIgAsACAAXAAiAFwAIgAsACAAXAAiAFwAIgAsACAAXAAiACsAMAA4AFwAIgAsACAAXAAiAFwAIgAsACAAXAAiAFUAVABDACsAMAA4ADoAMAAwAFwAIgAsACAAXAAiAFwAIgA7AFwAbgBcACIARQB0AGMALwBHAE0AVAAtADkAXAAiACwAIABcACIAXAAiACwAIABcACIAXAAiACwAIABcACIAXAAiACwAIABcACIAXAAiACwAIAAzADIANAAwADAALAAgADAALAAgAFwAIgBcACIALAAgAFwAIgBcACIALAAgAFwAIgBcACIALAAgAFwAIgBcACIALAAgAFwAIgBcACIALAAgAFwAIgArADAAOQBcACIALAAgAFwAIgBcACIALAAgAFwAIgBVAFQAQwArADAAOQA6ADAAMABcACIALAAgAFwAIgBcACIAOwBcAG4AXAAiAEUAdABjAC8AVQBUAEMAXAAiACwAIABcACIAXAAiACwAIABcACIAXAAiACwAIABcACIAXAAiACwAIABcACIAXAAiACwAIAAwACwAIAAwACwAIABcACIAXAAiACwAIABcACIAXAAiACwAIABcACIAXAAiACwAIABcACIAXAAiACwAIABcACIAXAAiACwAIABcACIAVQBUAEMAXAAiACwAIABcACIAXAAiACwAIABcACIAQwBvAG8AcgBkAGkAbgBhAHQAZQBkACAAVQBuAGkAdgBlAHIAcwBhAGwAIABUAGkAbQBlAFwAIgAsACAAXAAiAFwAIgBcAG4AfQA7AFwAbgBcAG4AXwBUAEkATQBFAFoATwBOAEUAXwBFAFUAUgBPAFAARQBfADAAMQAgAD0AIAB7AFwAbgBcACIARQB1AHIAbwBwAGUALwBBAG4AZABvAHIAcgBhAFwAIgAsACAAXAAiAFwAIgAsACAAXAAiAFwAIgAsACAAMQA1ADMAOAA1ACwAIAAwACwAIAAzADYANAAsACAAMAAsACAAXAAiAFwAIgAsACAAXAAiAFwAIgAsACAALQAzADYANAAsACAAMAAsACAAXAAiAFwAIgAsACAAXAAiAEwATQBUAFwAIgAsACAAXAAiAFwAIgAsACAAXAAiAEwAbwBjAGEAbAAgAE0AZQBhAG4AIABUAGkAbQBlAFwAIgAsACAAXAAiAFwAIgA7AFwAbgBcACIARQB1AHIAbwBwAGUALwBBAG4AZABvAHIAcgBhAFwAIgAsACAAMQA1ADMAOAA0ACwAIAA4ADYAMAAzADYALAAgADMAMgAwADkAMwAsACAAMAAsACAAMAAsACAAMAAsACAALQAzADYANAAsACAAMAAsACAAMwA2ADAAMAAsACAAMAAsACAAXAAiAFwAIgAsACAAXAAiAFcARQBUAFwAIgAsACAAXAAiAFwAIgAsACAAXAAiAFcAZQBzAHQAZQByAG4AIABFAHUAcgBvAHAAZQBhAG4AIABUAGkAbQBlAFwAIgAsACAAXAAiAFwAIgA7AFwAbgBcACIARQB1AHIAbwBwAGUALwBBAG4AZABvAHIAcgBhAFwAIgAsACAAMwAyADAAOQAzACwAIAAzADYAMAAwACwAIAA0ADYAMQA1ADUALAAgADcAMgAwADAALAAgADMANgAwADAALAAgADAALAAgADMANgAwADAALAAgADAALAAgADAALAAgADAALAAgAFwAIgBcACIALAAgAFwAIgBDAEUAVABcACIALAAgAFwAIgBcACIALAAgAFwAIgBDAGUAbgB0AHIAYQBsACAARQB1AHIAbwBwAGUAYQBuACAAVABpAG0AZQBcACIALAAgAFwAIgBcACIAOwBcAG4AXAAiAEUAdQByAG8AcABlAC8AQQBuAGQAbwByAHIAYQBcACIALAAgADQANgAxADUANQAsACAANwAyADAAMAAsACAAXAAiAFwAIgAsACAAXAAiAFwAIgAsACAAMwA2ADAAMAAsACAAMAAsACAAMAAsACAAMAAsACAAXAAiAFwAIgAsACAAXAAiAFwAIgAsACAAXAAiAEUAVQBcACIALAAgAFwAIgBDAEUAJQBUAFwAIgAsACAAXAAiAFwAIgAsACAAXAAiAEMAZQBuAHQAcgBhAGwAIABFAHUAcgBvAHAAZQBhAG4AJQAgAFQAaQBtAGUAXAAiACwAIABcACIAXAAiADsAXABuAFwAIgBFAHUAcgBvAHAAZQAvAEEAcwB0AHIAYQBrAGgAYQBuAFwAIgAsACAAXAAiAFwAIgAsACAAXAAiAFwAIgAsACAAMgAzADkAMAA2ACwAIAAwACwAIAAxADEANQAzADIALAAgADAALAAgAFwAIgBcACIALAAgAFwAIgBcACIALAAgAC0ANwAzADIALAAgADAALAAgAFwAIgBcACIALAAgAFwAIgBMAE0AVABcACIALAAgAFwAIgBcACIALAAgAFwAIgBMAG8AYwBhAGwAIABNAGUAYQBuACAAVABpAG0AZQBcACIALAAgAFwAIgBcACIAOwBcAG4AXAAiAEUAdQByAG8AcABlAC8AQQBzAHQAcgBhAGsAaABhAG4AXAAiACwAIAAyADMAOQAwADUALAAgADgANQA2ADYAOAAsACAAMgA2ADEANAA4ACwAIAAwACwAIAAxADAAOAAwADAALAAgADAALAAgAC0ANwAzADIALAAgADAALAAgADMANgAwADAALAAgADAALAAgAFwAIgBcACIALAAgAFwAIgArADAAMwBcACIALAAgAFwAIgBcACIALAAgAFwAIgBVAFQAQwArADAAMwA6ADAAMABcACIALAAgAFwAIgBcACIAOwBcAG4AXAAiAEUAdQByAG8AcABlAC8AQQBzAHQAcgBhAGsAaABhAG4AXAAiACwAIAAyADYAMQA0ADgALAAgADMANgAwADAALAAgADQANwA2ADEAMQAsACAANwAyADAAMAAsACAAMQA0ADQAMAAwACwAIAAwACwAIAAzADYAMAAwACwAIAAwACwAIAAtADMANgAwADAALAAgADAALAAgAFwAIgBSAHUAcwBzAGkAYQBcACIALAAgAFwAIgArADAANABcACIALAAgAFwAIgArADAANQBcACIALAAgAFwAIgBVAFQAQwArADAANAA6ADAAMABcACIALAAgAFwAIgBVAFQAQwArADAANQA6ADAAMABcACIAOwBcAG4AXAAiAEUAdQByAG8AcABlAC8AQQBzAHQAcgBhAGsAaABhAG4AXAAiACwAIAA0ADcANgAxADEALAAgADMANgAwADAALAAgADQAOAAzADQANgAsACAANwAyADAAMAAsACAAMQAwADgAMAAwACwAIAAwACwAIAAtADMANgAwADAALAAgADAALAAgADMANgAwADAALAAgADAALAAgAFwAIgBSAHUAcwBzAGkAYQBcACIALAAgAFwAIgArADAAMwBcACIALAAgAFwAIgArADAANABcACIALAAgAFwAIgBVAFQAQwArADAAMwA6ADAAMABcACIALAAgAFwAIgBVAFQAQwArADAANAA6ADAAMABcACIAOwBcAG4AXAAiAEUAdQByAG8AcABlAC8AQQBzAHQAcgBhAGsAaABhAG4AXAAiACwAIAA0ADgAMwA0ADYALAAgADEAMAA4ADAAMAAsACAANAA4ADcAMQAwACwAIAA3ADIAMAAwACwAIAAxADQANAAwADAALAAgADAALAAgADMANgAwADAALAAgADAALAAgAC0AMwA2ADAAMAAsACAAMAAsACAAXAAiAFwAIgAsACAAXAAiACsAMAA0AFwAIgAsACAAXAAiAFwAIgAsACAAXAAiAFUAVABDACsAMAA0ADoAMAAwAFwAIgAsACAAXAAiAFwAIgA7AFwAbgBcACIARQB1AHIAbwBwAGUALwBBAHMAdAByAGEAawBoAGEAbgBcACIALAAgADQAOAA3ADEAMAAsACAAMwA2ADAAMAAsACAANQA1ADYANAA3ACwAIAA3ADIAMAAwACwAIAAxADAAOAAwADAALAAgADAALAAgAC0AMwA2ADAAMAAsACAAMAAsACAAMwA2ADAAMAAsACAAMAAsACAAXAAiAFIAdQBzAHMAaQBhAFwAIgAsACAAXAAiACsAMAAzAFwAIgAsACAAXAAiACsAMAA0AFwAIgAsACAAXAAiAFUAVABDACsAMAAzADoAMAAwAFwAIgAsACAAXAAiAFUAVABDACsAMAA0ADoAMAAwAFwAIgA7AFwAbgBcACIARQB1AHIAbwBwAGUALwBBAHMAdAByAGEAawBoAGEAbgBcACIALAAgADUANQA2ADQANwAsACAAMQAwADgAMAAwACwAIAA1ADYAOQA1ADYALAAgADcAMgAwADAALAAgADEANAA0ADAAMAAsACAAMAAsACAAMwA2ADAAMAAsACAAMAAsACAALQAzADYAMAAwACwAIAAwACwAIABcACIAXAAiACwAIABcACIAKwAwADQAXAAiACwAIABcACIAXAAiACwAIABcACIAVQBUAEMAKwAwADQAOgAwADAAXAAiACwAIABcACIAXAAiADsAXABuAFwAIgBFAHUAcgBvAHAAZQAvAEEAcwB0AHIAYQBrAGgAYQBuAFwAIgAsACAANQA2ADkANQA2ACwAIAAzADYAMAAwACwAIAA1ADcANAA3ADQALAAgADcAMgAwADAALAAgADEAMAA4ADAAMAAsACAAMAAsACAALQAzADYAMAAwACwAIAAwACwAIAAzADYAMAAwACwAIAAwACwAIABcACIAXAAiACwAIABcACIAKwAwADMAXAAiACwAIABcACIAXAAiACwAIABcACIAVQBUAEMAKwAwADMAOgAwADAAXAAiACwAIABcACIAXAAiADsAXABuAFwAIgBFAHUAcgBvAHAAZQAvAEEAcwB0AHIAYQBrAGgAYQBuAFwAIgAsACAANQA3ADQANwA0ACwAIAAxADAAOAAwADAALAAgAFwAIgBcACIALAAgAFwAIgBcACIALAAgADEANAA0ADAAMAAsACAAMAAsACAAMwA2ADAAMAAsACAAMAAsACAAXAAiAFwAIgAsACAAXAAiAFwAIgAsACAAXAAiAFwAIgAsACAAXAAiACsAMAA0AFwAIgAsACAAXAAiAFwAIgAsACAAXAAiAFUAVABDACsAMAA0ADoAMAAwAFwAIgAsACAAXAAiAFwAIgA7AFwAbgBcACIARQB1AHIAbwBwAGUALwBBAHQAaABlAG4AcwBcACIALAAgAFwAIgBcACIALAAgAFwAIgBcACIALAAgADEAMwA0ADUAMAAsACAAMAAsACAANQA2ADkAMgAsACAAMAAsACAAXAAiAFwAIgAsACAAXAAiAFwAIgAsACAAMAAsACAAMAAsACAAXAAiAFwAIgAsACAAXAAiAEwATQBUAFwAIgAsACAAXAAiAFwAIgAsACAAXAAiAEwAbwBjAGEAbAAgAE0AZQBhAG4AIABUAGkAbQBlAFwAIgAsACAAXAAiAFwAIgA7AFwAbgBcACIARQB1AHIAbwBwAGUALwBBAHQAaABlAG4AcwBcACIALAAgADEAMwA0ADUAMAAsACAAMAAsACAAMgAxADAANwAyACwAIAA2ADAALAAgADUANgA5ADIALAAgADAALAAgADAALAAgADAALAAgADEANQAwADgALAAgADAALAAgAFwAIgBcACIALAAgAFwAIgBBAE0AVABcACIALAAgAFwAIgBcACIALAAgAFwAIgBBAHQAaABlAG4AcwAgAE0AZQBhAG4AIABUAGkAbQBlAFwAIgAsACAAXAAiAFwAIgA7AFwAbgBcACIARQB1AHIAbwBwAGUALwBBAHQAaABlAG4AcwBcACIALAAgADIAMQAwADcAMgAsACAAMQA1ADYAOAAsACAAMwAwADEAMQA0ACwAIAAwACwAIAA3ADIAMAAwACwAIAAwACwAIAAxADUAMAA4ACwAIAAwACwAIAAtADMANgAwADAALAAgADAALAAgAFwAIgBHAHIAZQBlAGMAZQBcACIALAAgAFwAIgBFAEUAJQBUAFwAIgAsACAAXAAiAFwAIgAsACAAXAAiAEUAYQBzAHQAZQByAG4AIABFAHUAcgBvAHAAZQBhAG4AJQAgAFQAaQBtAGUAXAAiACwAIABcACIAXAAiADsAXABuAFwAIgBFAHUAcgBvAHAAZQAvAEEAdABoAGUAbgBzAFwAIgAsACAAMwAwADEAMQAzACwAIAA4ADIAOAAwADAALAAgADMAMQAxADgANAAsACAAMAAsACAAMwA2ADAAMAAsACAAMAAsACAALQAzADYAMAAwACwAIAAwACwAIAAzADYAMAAwACwAIAAwACwAIABcACIARwByAGUAZQBjAGUAXAAiACwAIABcACIAQwBFACUAVABcACIALAAgAFwAIgBcACIALAAgAFwAIgBDAGUAbgB0AHIAYQBsACAARQB1AHIAbwBwAGUAYQBuACUAIABUAGkAbQBlAFwAIgAsACAAXAAiAFwAIgA7AFwAbgBcACIARQB1AHIAbwBwAGUALwBBAHQAaABlAG4AcwBcACIALAAgADMAMQAxADgANAAsACAAMwA2ADAAMAAsACAANAA0ADYAMAA1ACwAIAAwACwAIAA3ADIAMAAwACwAIAAwACwAIAAzADYAMAAwACwAIAAwACwAIAAwACwAIAAwACwAIABcACIARwByAGUAZQBjAGUAXAAiACwAIABcACIARQBFACUAVABcACIALAAgAFwAIgBcACIALAAgAFwAIgBFAGEAcwB0AGUAcgBuACAARQB1AHIAbwBwAGUAYQBuACUAIABUAGkAbQBlAFwAIgAsACAAXAAiAFwAIgA7AFwAbgBcACIARQB1AHIAbwBwAGUALwBBAHQAaABlAG4AcwBcACIALAAgADQANAA2ADAANQAsACAAMAAsACAAXAAiAFwAIgAsACAAXAAiAFwAIgAsACAANwAyADAAMAAsACAAMAAsACAAMAAsACAAMAAsACAAXAAiAFwAIgAsACAAXAAiAFwAIgAsACAAXAAiAEUAVQBcACIALAAgAFwAIgBFAEUAJQBUAFwAIgAsACAAXAAiAFwAIgAsACAAXAAiAEUAYQBzAHQAZQByAG4AIABFAHUAcgBvAHAAZQBhAG4AJQAgAFQAaQBtAGUAXAAiACwAIABcACIAXAAiADsAXABuAFwAIgBFAHUAcgBvAHAAZQAvAEIAZQBsAGcAcgBhAGQAZQBcACIALAAgAFwAIgBcACIALAAgAFwAIgBcACIALAAgADkAMQA3ADYALAAgADAALAAgADQAOQAyADAALAAgADAALAAgAFwAIgBcACIALAAgAFwAIgBcACIALAAgAC0AMQAzADIAMAAsACAAMAAsACAAXAAiAFwAIgAsACAAXAAiAEwATQBUAFwAIgAsACAAXAAiAFwAIgAsACAAXAAiAEwAbwBjAGEAbAAgAE0AZQBhAG4AIABUAGkAbQBlAFwAIgAsACAAXAAiAFwAIgA7AFwAbgBcACIARQB1AHIAbwBwAGUALwBCAGUAbABnAHIAYQBkAGUAXAAiACwAIAA5ADEANwA1ACwAIAA4ADUAMAA4ADAALAAgADMAMAAxADAAMgAsACAAOAAyADgAMAAwACwAIAAzADYAMAAwACwAIAAwACwAIAAtADEAMwAyADAALAAgADAALAAgADAALAAgADAALAAgAFwAIgBcACIALAAgAFwAIgBDAEUAVABcACIALAAgAFwAIgBcACIALAAgAFwAIgBDAGUAbgB0AHIAYQBsACAARQB1AHIAbwBwAGUAYQBuACAAVABpAG0AZQBcACIALAAgAFwAIgBcACIAOwBcAG4AXAAiAEUAdQByAG8AcABlAC8AQgBlAGwAZwByAGEAZABlAFwAIgAsACAAMwAwADEAMAAyACwAIAA4ADIAOAAwADAALAAgADMAMQA0ADUANgAsACAAMAAsACAAMwA2ADAAMAAsACAAMAAsACAAMAAsACAAMAAsACAAMAAsACAAMAAsACAAXAAiAEMALQBFAHUAcgBcACIALAAgAFwAIgBDAEUAJQBUAFwAIgAsACAAXAAiAFwAIgAsACAAXAAiAEMAZQBuAHQAcgBhAGwAIABFAHUAcgBvAHAAZQBhAG4AJQAgAFQAaQBtAGUAXAAiACwAIABcACIAXAAiADsAXABuAFwAIgBFAHUAcgBvAHAAZQAvAEIAZQBsAGcAcgBhAGQAZQBcACIALAAgADMAMQA0ADUANgAsACAAMAAsACAAMwAxADUAOAAzACwAIAA3ADIAMAAwACwAIAAzADYAMAAwACwAIAAwACwAIAAwACwAIAAwACwAIAAwACwAIAAzADYAMAAwACwAIABcACIAXAAiACwAIABcACIAQwBFAFQAXAAiACwAIABcACIAXAAiACwAIABcACIAQwBlAG4AdAByAGEAbAAgAEUAdQByAG8AcABlAGEAbgAgAFQAaQBtAGUAXAAiACwAIABcACIAXAAiADsAXABuAFwAIgBFAHUAcgBvAHAAZQAvAEIAZQBsAGcAcgBhAGQAZQBcACIALAAgADMAMQA1ADgAMwAsACAAMQAwADgAMAAwACwAIAAzADEANwAxADQALAAgADEAMAA4ADAAMAAsACAAMwA2ADAAMAAsACAAMwA2ADAAMAAsACAAMAAsACAAMwA2ADAAMAAsACAAMAAsACAALQAzADYAMAAwACwAIABcACIAXAAiACwAIABcACIAXAAiACwAIABcACIAQwBFAFMAVABcACIALAAgAFwAIgBcACIALAAgAFwAIgBDAGUAbgB0AHIAYQBsACAARQB1AHIAbwBwAGUAYQBuACAAUwB1AG0AbQBlAHIAIABUAGkAbQBlAFwAIgA7AFwAbgBcACIARQB1AHIAbwBwAGUALwBCAGUAbABnAHIAYQBkAGUAXAAiACwAIAAzADEANwAxADQALAAgADcAMgAwADAALAAgADQANQAzADAAMAAsACAAMAAsACAAMwA2ADAAMAAsACAAMAAsACAAMAAsACAALQAzADYAMAAwACwAIAAwACwAIAAwACwAIABcACIAXAAiACwAIABcACIAQwBFAFQAXAAiACwAIABcACIAXAAiACwAIABcACIAQwBlAG4AdAByAGEAbAAgAEUAdQByAG8AcABlAGEAbgAgAFQAaQBtAGUAXAAiACwAIABcACIAXAAiADsAXABuAFwAIgBFAHUAcgBvAHAAZQAvAEIAZQBsAGcAcgBhAGQAZQBcACIALAAgADQANQAzADAAMAAsACAAMAAsACAAXAAiAFwAIgAsACAAXAAiAFwAIgAsACAAMwA2ADAAMAAsACAAMAAsACAAMAAsACAAMAAsACAAXAAiAFwAIgAsACAAXAAiAFwAIgAsACAAXAAiAEUAVQBcACIALAAgAFwAIgBDAEUAJQBUAFwAIgAsACAAXAAiAFwAIgAsACAAXAAiAEMAZQBuAHQAcgBhAGwAIABFAHUAcgBvAHAAZQBhAG4AJQAgAFQAaQBtAGUAXAAiACwAIABcACIAXAAiADsAXABuAFwAIgBFAHUAcgBvAHAAZQAvAEIAZQByAGwAaQBuAFwAIgAsACAAXAAiAFwAIgAsACAAXAAiAFwAIgAsACAAMQAyADUANQA0ACwAIAAwACwAIAAzADIAMAA4ACwAIAAwACwAIABcACIAXAAiACwAIABcACIAXAAiACwAIAAzADkAMgAsACAAMAAsACAAXAAiAFwAIgAsACAAXAAiAEwATQBUAFwAIgAsACAAXAAiAFwAIgAsACAAXAAiAEwAbwBjAGEAbAAgAE0AZQBhAG4AIABUAGkAbQBlAFwAIgAsACAAXAAiAFwAIgA7AFwAbgBcACIARQB1AHIAbwBwAGUALwBCAGUAcgBsAGkAbgBcACIALAAgADEAMgA1ADUANAAsACAAMwA5ADIALAAgADMAMQA1ADkAOQAsACAANwAyADAAMAAsACAAMwA2ADAAMAAsACAAMAAsACAAMwA5ADIALAAgADAALAAgADAALAAgADAALAAgAFwAIgBDAC0ARQB1AHIAXAAiACwAIABcACIAQwBFACUAVABcACIALAAgAFwAIgBcACIALAAgAFwAIgBDAGUAbgB0AHIAYQBsACAARQB1AHIAbwBwAGUAYQBuACUAIABUAGkAbQBlAFwAIgAsACAAXAAiAFwAIgA7AFwAbgBcACIARQB1AHIAbwBwAGUALwBCAGUAcgBsAGkAbgBcACIALAAgADMAMQA1ADkAOQAsACAANwAyADAAMAAsACAAMwAxADgAMgAxACwAIAAwACwAIAAzADYAMAAwACwAIAAwACwAIAAwACwAIAAwACwAIAAwACwAIAAwACwAIABcACIAUwBvAHYAaQBlAHQAWgBvAG4AZQBcACIALAAgAFwAIgBDAEUAJQBUAFwAIgAsACAAXAAiAFwAIgAsACAAXAAiAEMAZQBuAHQAcgBhAGwAIABFAHUAcgBvAHAAZQBhAG4AJQAgAFQAaQBtAGUAXAAiACwAIABcACIAXAAiADsAXABuAFwAIgBFAHUAcgBvAHAAZQAvAEIAZQByAGwAaQBuAFwAIgAsACAAMwAxADgAMgAxACwAIAAwACwAIAA0ADQAMgAzADkALAAgADAALAAgADMANgAwADAALAAgADAALAAgADAALAAgADAALAAgADAALAAgADAALAAgAFwAIgBHAGUAcgBtAGEAbgB5AFwAIgAsACAAXAAiAEMARQAlAFQAXAAiACwAIABcACIAXAAiACwAIABcACIAQwBlAG4AdAByAGEAbAAgAEUAdQByAG8AcABlAGEAbgAlACAAVABpAG0AZQBcACIALAAgAFwAIgBcACIAOwBcAG4AXAAiAEUAdQByAG8AcABlAC8AQgBlAHIAbABpAG4AXAAiACwAIAA0ADQAMgAzADkALAAgADAALAAgAFwAIgBcACIALAAgAFwAIgBcACIALAAgADMANgAwADAALAAgADAALAAgADAALAAgADAALAAgAFwAIgBcACIALAAgAFwAIgBcACIALAAgAFwAIgBFAFUAXAAiACwAIABcACIAQwBFACUAVABcACIALAAgAFwAIgBcACIALAAgAFwAIgBDAGUAbgB0AHIAYQBsACAARQB1AHIAbwBwAGUAYQBuACUAIABUAGkAbQBlAFwAIgAsACAAXAAiAFwAIgA7AFwAbgBcACIARQB1AHIAbwBwAGUALwBCAHIAdQBzAHMAZQBsAHMAXAAiACwAIABcACIAXAAiACwAIABcACIAXAAiACwAIAA3ADcAMQA1ACwAIAAwACwAIAAxADAANQAwACwAIAAwACwAIABcACIAXAAiACwAIABcACIAXAAiACwAIAAwACwAIAAwACwAIABcACIAXAAiACwAIABcACIATABNAFQAXAAiACwAIABcACIAXAAiACwAIABcACIATABvAGMAYQBsACAATQBlAGEAbgAgAFQAaQBtAGUAXAAiACwAIABcACIAXAAiADsAXABuAFwAIgBFAHUAcgBvAHAAZQAvAEIAcgB1AHMAcwBlAGwAcwBcACIALAAgADcANwAxADUALAAgADAALAAgADEAMgAyADEAOQAsACAAMQAwADUAMAAsACAAMQAwADUAMAAsACAAMAAsACAAMAAsACAAMAAsACAALQAxADAANQAwACwAIAAwACwAIABcACIAXAAiACwAIABcACIAQgBNAFQAXAAiACwAIABcACIAXAAiACwAIABcACIAQgByAHUAcwBzAGUAbABzACAATQBlAGEAbgAgAFQAaQBtAGUAXAAiACwAIABcACIAXAAiADsAXABuAFwAIgBFAHUAcgBvAHAAZQAvAEIAcgB1AHMAcwBlAGwAcwBcACIALAAgADEAMgAyADEAOQAsACAAMAAsACAAMgAwADQANAA0ACwAIAAwACwAIAAwACwAIAAwACwAIAAtADEAMAA1ADAALAAgADAALAAgADMANgAwADAALAAgADAALAAgAFwAIgBcACIALAAgAFwAIgBXAEUAVABcACIALAAgAFwAIgBcACIALAAgAFwAIgBXAGUAcwB0AGUAcgBuACAARQB1AHIAbwBwAGUAYQBuACAAVABpAG0AZQBcACIALAAgAFwAIgBcACIAOwBcAG4AXAAiAEUAdQByAG8AcABlAC8AQgByAHUAcwBzAGUAbABzAFwAIgAsACAAMgAwADQANAA0ACwAIAAzADYAMAAwACwAIAAyADAAOQA4ADQALAAgADAALAAgADMANgAwADAALAAgADAALAAgADMANgAwADAALAAgADAALAAgADAALAAgADAALAAgAFwAIgBcACIALAAgAFwAIgBDAEUAVABcACIALAAgAFwAIgBcACIALAAgAFwAIgBDAGUAbgB0AHIAYQBsACAARQB1AHIAbwBwAGUAYQBuACAAVABpAG0AZQBcACIALAAgAFwAIgBcACIAOwBcAG4AXAAiAEUAdQByAG8AcABlAC8AQgByAHUAcwBzAGUAbABzAFwAIgAsACAAMgAwADkAOAA0ACwAIAAwACwAIAAyADEAOQAwADgALAAgADQAMwAyADAAMAAsACAAMwA2ADAAMAAsACAAMAAsACAAMAAsACAAMAAsACAALQAzADYAMAAwACwAIAAwACwAIABcACIAQwAtAEUAdQByAFwAIgAsACAAXAAiAEMARQAlAFQAXAAiACwAIABcACIAXAAiACwAIABcACIAQwBlAG4AdAByAGEAbAAgAEUAdQByAG8AcABlAGEAbgAlACAAVABpAG0AZQBcACIALAAgAFwAIgBcACIAOwBcAG4AXAAiAEUAdQByAG8AcABlAC8AQgByAHUAcwBzAGUAbABzAFwAIgAsACAAMgAxADkAMAA4ACwAIAAzADkANgAwADAALAAgADIAOQA3ADYAOQAsACAANwAyADAAMAAsACAAMAAsACAAMAAsACAALQAzADYAMAAwACwAIAAwACwAIAAzADYAMAAwACwAIAAwACwAIABcACIAQgBlAGwAZwBpAHUAbQBcACIALAAgAFwAIgBXAEUAJQBUAFwAIgAsACAAXAAiAFwAIgAsACAAXAAiAFcAZQBzAHQAZQByAG4AIABFAHUAcgBvAHAAZQBhAG4AJQAgAFQAaQBtAGUAXAAiACwAIABcACIAXAAiADsAXABuAFwAIgBFAHUAcgBvAHAAZQAvAEIAcgB1AHMAcwBlAGwAcwBcACIALAAgADIAOQA3ADYAOQAsACAAMQAwADgAMAAwACwAIAAzADEAMwAzADYALAAgADAALAAgADMANgAwADAALAAgADAALAAgADMANgAwADAALAAgADAALAAgADAALAAgADAALAAgAFwAIgBDAC0ARQB1AHIAXAAiACwAIABcACIAQwBFACUAVABcACIALAAgAFwAIgBcACIALAAgAFwAIgBDAGUAbgB0AHIAYQBsACAARQB1AHIAbwBwAGUAYQBuACUAIABUAGkAbQBlAFwAIgAsACAAXAAiAFwAIgA7AFwAbgBcACIARQB1AHIAbwBwAGUALwBCAHIAdQBzAHMAZQBsAHMAXAAiACwAIAAzADEAMwAzADYALAAgADAALAAgADQAMwAxADQANAAsACAAMAAsACAAMwA2ADAAMAAsACAAMAAsACAAMAAsACAAMAAsACAAMAAsACAAMAAsACAAXAAiAEIAZQBsAGcAaQB1AG0AXAAiACwAIABcACIAQwBFACUAVABcACIALAAgAFwAIgBcACIALAAgAFwAIgBDAGUAbgB0AHIAYQBsACAARQB1AHIAbwBwAGUAYQBuACUAIABUAGkAbQBlAFwAIgAsACAAXAAiAFwAIgA7AFwAbgBcACIARQB1AHIAbwBwAGUALwBCAHIAdQBzAHMAZQBsAHMAXAAiACwAIAA0ADMAMQA0ADQALAAgADAALAAgAFwAIgBcACIALAAgAFwAIgBcACIALAAgADMANgAwADAALAAgADAALAAgADAALAAgADAALAAgAFwAIgBcACIALAAgAFwAIgBcACIALAAgAFwAIgBFAFUAXAAiACwAIABcACIAQwBFACUAVABcACIALAAgAFwAIgBcACIALAAgAFwAIgBDAGUAbgB0AHIAYQBsACAARQB1AHIAbwBwAGUAYQBuACUAIABUAGkAbQBlAFwAIgAsACAAXAAiAFwAIgA7AFwAbgBcACIARQB1AHIAbwBwAGUALwBCAHUAYwBoAGEAcgBlAHMAdABcACIALAAgAFwAIgBcACIALAAgAFwAIgBcACIALAAgADEAMgAwADAANgAsACAAMAAsACAANgAyADYANAAsACAAMAAsACAAXAAiAFwAIgAsACAAXAAiAFwAIgAsACAAMAAsACAAMAAsACAAXAAiAFwAIgAsACAAXAAiAEwATQBUAFwAIgAsACAAXAAiAFwAIgAsACAAXAAiAEwAbwBjAGEAbAAgAE0AZQBhAG4AIABUAGkAbQBlAFwAIgAsACAAXAAiAFwAIgA7AFwAbgBcACIARQB1AHIAbwBwAGUALwBCAHUAYwBoAGEAcgBlAHMAdABcACIALAAgADEAMgAwADAANgAsACAAMAAsACAAMgA2ADUANAA2ACwAIAAwACwAIAA2ADIANgA0ACwAIAAwACwAIAAwACwAIAAwACwAIAA5ADMANgAsACAAMAAsACAAXAAiAFwAIgAsACAAXAAiAEIATQBUAFwAIgAsACAAXAAiAFwAIgAsACAAXAAiAEIAdQBjAGgAYQByAGUAcwB0ACAATQBlAGEAbgAgAFQAaQBtAGUAXAAiACwAIABcACIAXAAiADsAXABuAFwAIgBFAHUAcgBvAHAAZQAvAEIAdQBjAGgAYQByAGUAcwB0AFwAIgAsACAAMgA2ADUANAA2ACwAIAA5ADMANgAsACAANAA0ADYAOQAyACwAIAA3ADIAMAAwACwAIAA3ADIAMAAwACwAIAAwACwAIAA5ADMANgAsACAAMAAsACAAMAAsACAAMAAsACAAXAAiAFIAbwBtAGEAbgBpAGEAXAAiACwAIABcACIARQBFACUAVABcACIALAAgAFwAIgBcACIALAAgAFwAIgBFAGEAcwB0AGUAcgBuACAARQB1AHIAbwBwAGUAYQBuACUAIABUAGkAbQBlAFwAIgAsACAAXAAiAFwAIgA7AFwAbgBcACIARQB1AHIAbwBwAGUALwBCAHUAYwBoAGEAcgBlAHMAdABcACIALAAgADQANAA2ADkAMgAsACAANwAyADAAMAAsACAANAA4ADIANQA3ACwAIAAwACwAIAA3ADIAMAAwACwAIAAwACwAIAAwACwAIAAwACwAIAAwACwAIAAwACwAIABcACIAQwAtAEUAdQByAFwAIgAsACAAXAAiAEUARQAlAFQAXAAiACwAIABcACIAXAAiACwAIABcACIARQBhAHMAdABlAHIAbgAgAEUAdQByAG8AcABlAGEAbgAlACAAVABpAG0AZQBcACIALAAgAFwAIgBcACIAOwBcAG4AXAAiAEUAdQByAG8AcABlAC8AQgB1AGMAaABhAHIAZQBzAHQAXAAiACwAIAA0ADgAMgA1ADcALAAgADAALAAgADQAOQAzADUAMwAsACAAMAAsACAANwAyADAAMAAsACAAMAAsACAAMAAsACAAMAAsACAAMAAsACAAMAAsACAAXAAiAFIAbwBtAGEAbgBpAGEAXAAiACwAIABcACIARQBFACUAVABcACIALAAgAFwAIgBcACIALAAgAFwAIgBFAGEAcwB0AGUAcgBuACAARQB1AHIAbwBwAGUAYQBuACUAIABUAGkAbQBlAFwAIgAsACAAXAAiAFwAIgA7AFwAbgBcACIARQB1AHIAbwBwAGUALwBCAHUAYwBoAGEAcgBlAHMAdABcACIALAAgADQAOQAzADUAMwAsACAAMAAsACAANQAwADQANAA5ACwAIAAwACwAIAA3ADIAMAAwACwAIAAwACwAIAAwACwAIAAwACwAIAAwACwAIAAwACwAIABcACIARQAtAEUAdQByAFwAIgAsACAAXAAiAEUARQAlAFQAXAAiACwAIABcACIAXAAiACwAIABcACIARQBhAHMAdABlAHIAbgAgAEUAdQByAG8AcABlAGEAbgAlACAAVABpAG0AZQBcACIALAAgAFwAIgBcACIAOwBcAG4AXAAiAEUAdQByAG8AcABlAC8AQgB1AGMAaABhAHIAZQBzAHQAXAAiACwAIAA1ADAANAA0ADkALAAgADAALAAgAFwAIgBcACIALAAgAFwAIgBcACIALAAgADcAMgAwADAALAAgADAALAAgADAALAAgADAALAAgAFwAIgBcACIALAAgAFwAIgBcACIALAAgAFwAIgBFAFUAXAAiACwAIABcACIARQBFACUAVABcACIALAAgAFwAIgBcACIALAAgAFwAIgBFAGEAcwB0AGUAcgBuACAARQB1AHIAbwBwAGUAYQBuACUAIABUAGkAbQBlAFwAIgAsACAAXAAiAFwAIgA7AFwAbgBcACIARQB1AHIAbwBwAGUALwBCAHUAZABhAHAAZQBzAHQAXAAiACwAIABcACIAXAAiACwAIABcACIAXAAiACwAIAAxADEANgA3ADIALAAgADAALAAgADQANQA4ADAALAAgADAALAAgAFwAIgBcACIALAAgAFwAIgBcACIALAAgAC0AOQA4ADAALAAgADAALAAgAFwAIgBcACIALAAgAFwAIgBMAE0AVABcACIALAAgAFwAIgBcACIALAAgAFwAIgBMAG8AYwBhAGwAIABNAGUAYQBuACAAVABpAG0AZQBcACIALAAgAFwAIgBcACIAOwBcAG4AXAAiAEUAdQByAG8AcABlAC8AQgB1AGQAYQBwAGUAcwB0AFwAIgAsACAAMQAxADYANwAxACwAIAA4ADUANAAyADAALAAgADIAMQA1ADkANAAsACAAMAAsACAAMwA2ADAAMAAsACAAMAAsACAALQA5ADgAMAAsACAAMAAsACAAMAAsACAAMAAsACAAXAAiAEMALQBFAHUAcgBcACIALAAgAFwAIgBDAEUAJQBUAFwAIgAsACAAXAAiAFwAIgAsACAAXAAiAEMAZQBuAHQAcgBhAGwAIABFAHUAcgBvAHAAZQBhAG4AJQAgAFQAaQBtAGUAXAAiACwAIABcACIAXAAiADsAXABuAFwAIgBFAHUAcgBvAHAAZQAvAEIAdQBkAGEAcABlAHMAdABcACIALAAgADIAMQA1ADkANAAsACAAMAAsACAAMwAwADAAOQAxACwAIAA4ADIAOAAwADAALAAgADMANgAwADAALAAgADAALAAgADAALAAgADAALAAgADAALAAgADAALAAgAFwAIgBIAHUAbgBnAGEAcgB5AFwAIgAsACAAXAAiAEMARQAlAFQAXAAiACwAIABcACIAXAAiACwAIABcACIAQwBlAG4AdAByAGEAbAAgAEUAdQByAG8AcABlAGEAbgAlACAAVABpAG0AZQBcACIALAAgAFwAIgBcACIAOwBcAG4AXAAiAEUAdQByAG8AcABlAC8AQgB1AGQAYQBwAGUAcwB0AFwAIgAsACAAMwAwADAAOQAxACwAIAA4ADIAOAAwADAALAAgADMAMQA0ADUANgAsACAAMAAsACAAMwA2ADAAMAAsACAAMAAsACAAMAAsACAAMAAsACAAMAAsACAAMAAsACAAXAAiAEMALQBFAHUAcgBcACIALAAgAFwAIgBDAEUAJQBUAFwAIgAsACAAXAAiAFwAIgAsACAAXAAiAEMAZQBuAHQAcgBhAGwAIABFAHUAcgBvAHAAZQBhAG4AJQAgAFQAaQBtAGUAXAAiACwAIABcACIAXAAiADsAXABuAFwAIgBFAHUAcgBvAHAAZQAvAEIAdQBkAGEAcABlAHMAdABcACIALAAgADMAMQA0ADUANgAsACAAMAAsACAANAA1ADcAMAAwACwAIAAwACwAIAAzADYAMAAwACwAIAAwACwAIAAwACwAIAAwACwAIAAwACwAIAAwACwAIABcACIASAB1AG4AZwBhAHIAeQBcACIALAAgAFwAIgBDAEUAJQBUAFwAIgAsACAAXAAiAFwAIgAsACAAXAAiAEMAZQBuAHQAcgBhAGwAIABFAHUAcgBvAHAAZQBhAG4AJQAgAFQAaQBtAGUAXAAiACwAIABcACIAXAAiADsAXABuAFwAIgBFAHUAcgBvAHAAZQAvAEIAdQBkAGEAcABlAHMAdABcACIALAAgADQANQA3ADAAMAAsACAAMAAsACAAXAAiAFwAIgAsACAAXAAiAFwAIgAsACAAMwA2ADAAMAAsACAAMAAsACAAMAAsACAAMAAsACAAXAAiAFwAIgAsACAAXAAiAFwAIgAsACAAXAAiAEUAVQBcACIALAAgAFwAIgBDAEUAJQBUAFwAIgAsACAAXAAiAFwAIgAsACAAXAAiAEMAZQBuAHQAcgBhAGwAIABFAHUAcgBvAHAAZQBhAG4AJQAgAFQAaQBtAGUAXAAiACwAIABcACIAXAAiADsAXABuAFwAIgBFAHUAcgBvAHAAZQAvAEMAaABpAHMAaQBuAGEAdQBcACIALAAgAFwAIgBcACIALAAgAFwAIgBcACIALAAgADcANwAxADUALAAgADAALAAgADYAOQAyADAALAAgADAALAAgAFwAIgBcACIALAAgAFwAIgBcACIALAAgAC0AMgAwACwAIAAwACwAIABcACIAXAAiACwAIABcACIATABNAFQAXAAiACwAIABcACIAXAAiACwAIABcACIATABvAGMAYQBsACAATQBlAGEAbgAgAFQAaQBtAGUAXAAiACwAIABcACIAXAAiADsAXABuAFwAIgBFAHUAcgBvAHAAZQAvAEMAaABpAHMAaQBuAGEAdQBcACIALAAgADcANwAxADQALAAgADgANgAzADgAMAAsACAAMgAxADYAMwA5ACwAIAAwACwAIAA2ADkAMAAwACwAIAAwACwAIAAtADIAMAAsACAAMAAsACAALQA2ADMANgAsACAAMAAsACAAXAAiAFwAIgAsACAAXAAiAEMATQBUAFwAIgAsACAAXAAiAFwAIgAsACAAXAAiAEMAaABpAHMAaQBuAGEAdQAgAE0AZQBhAG4AIABUAGkAbQBlAFwAIgAsACAAXAAiAFwAIgA7AFwAbgBcACIARQB1AHIAbwBwAGUALwBDAGgAaQBzAGkAbgBhAHUAXAAiACwAIAAyADEANgAzADgALAAgADgANQA3ADYANAAsACAAMgA2ADUANAA2ACwAIAAwACwAIAA2ADIANgA0ACwAIAAwACwAIAAtADYAMwA2ACwAIAAwACwAIAA5ADMANgAsACAAMAAsACAAXAAiAFwAIgAsACAAXAAiAEIATQBUAFwAIgAsACAAXAAiAFwAIgAsACAAXAAiAEIAdQBjAGgAYQByAGUAcwB0ACAATQBlAGEAbgAgAFQAaQBtAGUAXAAiACwAIABcACIAXAAiADsAXABuAFwAIgBFAHUAcgBvAHAAZQAvAEMAaABpAHMAaQBuAGEAdQBcACIALAAgADIANgA1ADQANgAsACAAOQAzADYALAAgADIAOQA4ADUANgAsACAAMAAsACAANwAyADAAMAAsACAAMAAsACAAOQAzADYALAAgADAALAAgADAALAAgADMANgAwADAALAAgAFwAIgBSAG8AbQBhAG4AaQBhAFwAIgAsACAAXAAiAEUARQAlAFQAXAAiACwAIABcACIAXAAiACwAIABcACIARQBhAHMAdABlAHIAbgAgAEUAdQByAG8AcABlAGEAbgAlACAAVABpAG0AZQBcACIALAAgAFwAIgBcACIAOwBcAG4AXAAiAEUAdQByAG8AcABlAC8AQwBoAGkAcwBpAG4AYQB1AFwAIgAsACAAMgA5ADgANQA2ACwAIAAzADYAMAAwACwAIAAzADAAMQA5ADIALAAgADAALAAgADcAMgAwADAALAAgADMANgAwADAALAAgADAALAAgADMANgAwADAALAAgAC0AMwA2ADAAMAAsACAALQAzADYAMAAwACwAIABcACIAXAAiACwAIABcACIAXAAiACwAIABcACIARQBFAFMAVABcACIALAAgAFwAIgBcACIALAAgAFwAIgBFAGEAcwB0AGUAcgBuACAARQB1AHIAbwBwAGUAYQBuACAAUwB1AG0AbQBlAHIAIABUAGkAbQBlAFwAIgA7AFwAbgBcACIARQB1AHIAbwBwAGUALwBDAGgAaQBzAGkAbgBhAHUAXAAiACwAIAAzADAAMQA5ADEALAAgADcAOQAyADAAMAAsACAAMwAxADMAMgA2ACwAIAAwACwAIAAzADYAMAAwACwAIAAwACwAIAAtADMANgAwADAALAAgAC0AMwA2ADAAMAAsACAANwAyADAAMAAsACAAMAAsACAAXAAiAEMALQBFAHUAcgBcACIALAAgAFwAIgBDAEUAJQBUAFwAIgAsACAAXAAiAFwAIgAsACAAXAAiAEMAZQBuAHQAcgBhAGwAIABFAHUAcgBvAHAAZQBhAG4AJQAgAFQAaQBtAGUAXAAiACwAIABcACIAXAAiADsAXABuAFwAIgBFAHUAcgBvAHAAZQAvAEMAaABpAHMAaQBuAGEAdQBcACIALAAgADMAMQAzADIANgAsACAANwAyADAAMAAsACAANAA4ADAAMQA3ACwAIAA3ADIAMAAwACwAIAAxADAAOAAwADAALAAgADAALAAgADcAMgAwADAALAAgADAALAAgAC0AMwA2ADAAMAAsACAAMAAsACAAXAAiAFIAdQBzAHMAaQBhAFwAIgAsACAAXAAiAE0AUwBLAFwAIgAsACAAXAAiAE0AUwBEAFwAIgAsACAAXAAiAE0AbwBzAGMAbwB3ACAAUwB0AGEAbgBkAGEAcgBkACAAVABpAG0AZQBcACIALAAgAFwAIgBNAG8AcwBjAG8AdwAgAEQAYQB5AGwAaQBnAGgAdAAgAFQAaQBtAGUAXAAiADsAXABuAFwAIgBFAHUAcgBvAHAAZQAvAEMAaABpAHMAaQBuAGEAdQBcACIALAAgADQAOAAwADEANwAsACAAMwA2ADAAMAAsACAANAA4ADYAMgAyACwAIAAwACwAIAA3ADIAMAAwACwAIAAwACwAIAAtADMANgAwADAALAAgADAALAAgADAALAAgADAALAAgAFwAIgBSAHUAcwBzAGkAYQBcACIALAAgAFwAIgBFAEUAJQBUAFwAIgAsACAAXAAiAFwAIgAsACAAXAAiAEUAYQBzAHQAZQByAG4AIABFAHUAcgBvAHAAZQBhAG4AJQAgAFQAaQBtAGUAXAAiACwAIABcACIAXAAiADsAXABuAFwAIgBFAHUAcgBvAHAAZQAvAEMAaABpAHMAaQBuAGEAdQBcACIALAAgADQAOAA2ADIAMgAsACAAMAAsACAANQAwADQANAA5ACwAIAAwACwAIAA3ADIAMAAwACwAIAAwACwAIAAwACwAIAAwACwAIAAwACwAIAAwACwAIABcACIARQAtAEUAdQByAFwAIgAsACAAXAAiAEUARQAlAFQAXAAiACwAIABcACIAXAAiACwAIABcACIARQBhAHMAdABlAHIAbgAgAEUAdQByAG8AcABlAGEAbgAlACAAVABpAG0AZQBcACIALAAgAFwAIgBcACIAOwBcAG4AXAAiAEUAdQByAG8AcABlAC8AQwBoAGkAcwBpAG4AYQB1AFwAIgAsACAANQAwADQANAA5ACwAIAAwACwAIABcACIAXAAiACwAIABcACIAXAAiACwAIAA3ADIAMAAwACwAIAAwACwAIAAwACwAIAAwACwAIABcACIAXAAiACwAIABcACIAXAAiACwAIABcACIATQBvAGwAZABvAHYAYQBcACIALAAgAFwAIgBFAEUAJQBUAFwAIgAsACAAXAAiAFwAIgAsACAAXAAiAEUAYQBzAHQAZQByAG4AIABFAHUAcgBvAHAAZQBhAG4AJQAgAFQAaQBtAGUAXAAiACwAIABcACIAXAAiAFwAbgB9ADsAXABuAFwAbgBfAFQASQBNAEUAWgBPAE4ARQBfAEUAVQBSAE8AUABFAF8AMAAyACAAPQAgAHsAXABuAFwAIgBFAHUAcgBvAHAAZQAvAEQAdQBiAGwAaQBuAFwAIgAsACAAXAAiAFwAIgAsACAAXAAiAFwAIgAsACAANwA5ADIAOQAsACAAMAAsACAALQAxADUAMgAxACwAIAAwACwAIABcACIAXAAiACwAIABcACIAXAAiACwAIAAwACwAIAAwACwAIABcACIAXAAiACwAIABcACIATABNAFQAXAAiACwAIABcACIAXAAiACwAIABcACIATABvAGMAYQBsACAATQBlAGEAbgAgAFQAaQBtAGUAXAAiACwAIABcACIAXAAiADsAXABuAFwAIgBFAHUAcgBvAHAAZQAvAEQAdQBiAGwAaQBuAFwAIgAsACAANwA5ADIAOQAsACAAMAAsACAAMgAxADAAMAA0ACwAIAA3ADIAMAAwACwAIAAtADEANQAyADEALAAgADAALAAgADAALAAgADAALAAgADAALAAgADMANgAwADAALAAgAFwAIgBcACIALAAgAFwAIgBEAE0AVABcACIALAAgAFwAIgBcACIALAAgAFwAIgBEAHUAYgBsAGkAbgAgAE0AZQBhAG4AIABUAGkAbQBlAFwAIgAsACAAXAAiAFwAIgA7AFwAbgBcACIARQB1AHIAbwBwAGUALwBEAHUAYgBsAGkAbgBcACIALAAgADIAMQAwADAANAAsACAAMQAwADgAMAAwACwAIAAyADEAMQAzADcALAAgADEAMAA4ADAAMAAsACAALQAxADUAMgAxACwAIAAzADYAMAAwACwAIAAwACwAIAAzADYAMAAwACwAIAAxADUAMgAxACwAIAAtADMANgAwADAALAAgAFwAIgBcACIALAAgAFwAIgBcACIALAAgAFwAIgBJAFMAVABcACIALAAgAFwAIgBcACIALAAgAFwAIgBJAHIAaQBzAGgAIABTAHUAbQBtAGUAcgAgAFQAaQBtAGUAXAAiADsAXABuAFwAIgBFAHUAcgBvAHAAZQAvAEQAdQBiAGwAaQBuAFwAIgAsACAAMgAxADEAMwA3ACwAIAA4ADcAMgAxACwAIAAyADMAMAAyADkALAAgADAALAAgADAALAAgADAALAAgADEANQAyADEALAAgAC0AMwA2ADAAMAAsACAAMAAsACAAMAAsACAAXAAiAEcAQgAtAEUAaQByAGUAXAAiACwAIABcACIAJQBcACIALAAgAFwAIgBcACIALAAgAFwAIgAlAFwAIgAsACAAXAAiAFwAIgA7AFwAbgBcACIARQB1AHIAbwBwAGUALwBEAHUAYgBsAGkAbgBcACIALAAgADIAMwAwADIAOQAsACAAMAAsACAAMgA5ADYAOAA0ACwAIAA3ADIAMAAwACwAIAAwACwAIAAwACwAIAAwACwAIAAwACwAIAAwACwAIAAzADYAMAAwACwAIABcACIARwBCAC0ARQBpAHIAZQBcACIALAAgAFwAIgBHAE0AVABcACIALAAgAFwAIgBJAFMAVABcACIALAAgAFwAIgBHAHIAZQBlAG4AdwBpAGMAaAAgAE0AZQBhAG4AIABUAGkAbQBlAFwAIgAsACAAXAAiAEkAcgBpAHMAaAAgAFMAdQBtAG0AZQByACAAVABpAG0AZQBcACIAOwBcAG4AXAAiAEUAdQByAG8AcABlAC8ARAB1AGIAbABpAG4AXAAiACwAIAAyADkANgA4ADQALAAgADEAMAA4ADAAMAAsACAAMwAyADAAOQA5ACwAIAAxADAAOAAwADAALAAgADAALAAgADMANgAwADAALAAgADAALAAgADMANgAwADAALAAgADAALAAgAC0AMwA2ADAAMAAsACAAXAAiAFwAIgAsACAAXAAiAFwAIgAsACAAXAAiAEkAUwBUAFwAIgAsACAAXAAiAFwAIgAsACAAXAAiAEkAcgBpAHMAaAAgAFMAdQBtAG0AZQByACAAVABpAG0AZQBcACIAOwBcAG4AXAAiAEUAdQByAG8AcABlAC8ARAB1AGIAbABpAG4AXAAiACwAIAAzADIAMAA5ADkALAAgADcAMgAwADAALAAgADMAMgAyADYAMAAsACAANwAyADAAMAAsACAAMAAsACAAMAAsACAAMAAsACAALQAzADYAMAAwACwAIAAwACwAIAAzADYAMAAwACwAIABcACIAXAAiACwAIABcACIARwBNAFQAXAAiACwAIABcACIAXAAiACwAIABcACIARwByAGUAZQBuAHcAaQBjAGgAIABNAGUAYQBuACAAVABpAG0AZQBcACIALAAgAFwAIgBcACIAOwBcAG4AXAAiAEUAdQByAG8AcABlAC8ARAB1AGIAbABpAG4AXAAiACwAIAAzADIAMgA2ADAALAAgADEAMAA4ADAAMAAsACAAMwAyADQAOQAxACwAIAAxADAAOAAwADAALAAgADAALAAgADMANgAwADAALAAgADAALAAgADMANgAwADAALAAgADAALAAgAC0AMwA2ADAAMAAsACAAXAAiAFwAIgAsACAAXAAiAFwAIgAsACAAXAAiAEkAUwBUAFwAIgAsACAAXAAiAFwAIgAsACAAXAAiAEkAcgBpAHMAaAAgAFMAdQBtAG0AZQByACAAVABpAG0AZQBcACIAOwBcAG4AXAAiAEUAdQByAG8AcABlAC8ARAB1AGIAbABpAG4AXAAiACwAIAAzADIANAA5ADEALAAgADcAMgAwADAALAAgADMAMgA2ADUAOQAsACAANwAyADAAMAAsACAAMAAsACAAMAAsACAAMAAsACAALQAzADYAMAAwACwAIAAwACwAIAAwACwAIABcACIAXAAiACwAIABcACIARwBNAFQAXAAiACwAIABcACIAXAAiACwAIABcACIARwByAGUAZQBuAHcAaQBjAGgAIABNAGUAYQBuACAAVABpAG0AZQBcACIALAAgAFwAIgBcACIAOwBcAG4AXAAiAEUAdQByAG8AcABlAC8ARAB1AGIAbABpAG4AXAAiACwAIAAzADIANgA1ADkALAAgADcAMgAwADAALAAgADQAMAAxADUANgAsACAAMAAsACAAMAAsACAAMAAsACAAMAAsACAAMAAsACAAMwA2ADAAMAAsACAAMAAsACAAXAAiAEcAQgAtAEUAaQByAGUAXAAiACwAIABcACIARwBNAFQAXAAiACwAIABcACIASQBTAFQAXAAiACwAIABcACIARwByAGUAZQBuAHcAaQBjAGgAIABNAGUAYQBuACAAVABpAG0AZQBcACIALAAgAFwAIgBJAHIAaQBzAGgAIABTAHUAbQBtAGUAcgAgAFQAaQBtAGUAXAAiADsAXABuAFwAIgBFAHUAcgBvAHAAZQAvAEQAdQBiAGwAaQBuAFwAIgAsACAANAAwADEANQA2ACwAIAAzADYAMAAwACwAIABcACIAXAAiACwAIABcACIAXAAiACwAIAAzADYAMAAwACwAIAAwACwAIAAzADYAMAAwACwAIAAwACwAIABcACIAXAAiACwAIABcACIAXAAiACwAIABcACIARQBpAHIAZQBcACIALAAgAFwAIgBJAFMAVABcACIALAAgAFwAIgBHAE0AVABcACIALAAgAFwAIgBJAHIAaQBzAGgAIABTAHQAYQBuAGQAYQByAGQAIABUAGkAbQBlAFwAIgAsACAAXAAiAEcAcgBlAGUAbgB3AGkAYwBoACAATQBlAGEAbgAgAFQAaQBtAGUAXAAiADsAXABuAFwAIgBFAHUAcgBvAHAAZQAvAEcAaQBiAHIAYQBsAHQAYQByAFwAIgAsACAAXAAiAFwAIgAsACAAXAAiAFwAIgAsACAANwA5ADIAOQAsACAAMAAsACAALQAxADIAOAA0ACwAIAAwACwAIABcACIAXAAiACwAIABcACIAXAAiACwAIAAxADIAOAA0ACwAIAAwACwAIABcACIAXAAiACwAIABcACIATABNAFQAXAAiACwAIABcACIAXAAiACwAIABcACIATABvAGMAYQBsACAATQBlAGEAbgAgAFQAaQBtAGUAXAAiACwAIABcACIAXAAiADsAXABuAFwAIgBFAHUAcgBvAHAAZQAvAEcAaQBiAHIAYQBsAHQAYQByAFwAIgAsACAANwA5ADIAOQAsACAAMQAyADgANAAsACAAMwA1ADkANAAyACwAIAA3ADIAMAAwACwAIAAwACwAIAAwACwAIAAxADIAOAA0ACwAIAAwACwAIAAzADYAMAAwACwAIAAwACwAIABcACIARwBCAC0ARQBpAHIAZQBcACIALAAgAFwAIgAlAFwAIgAsACAAXAAiAFwAIgAsACAAXAAiACUAXAAiACwAIABcACIAXAAiADsAXABuAFwAIgBFAHUAcgBvAHAAZQAvAEcAaQBiAHIAYQBsAHQAYQByAFwAIgAsACAAMwA1ADkANAAyACwAIAAxADAAOAAwADAALAAgADQANAA5ADcAMAAsACAAMAAsACAAMwA2ADAAMAAsACAAMAAsACAAMwA2ADAAMAAsACAAMAAsACAAMAAsACAAMAAsACAAXAAiAFwAIgAsACAAXAAiAEMARQBUAFwAIgAsACAAXAAiAFwAIgAsACAAXAAiAEMAZQBuAHQAcgBhAGwAIABFAHUAcgBvAHAAZQBhAG4AIABUAGkAbQBlAFwAIgAsACAAXAAiAFwAIgA7AFwAbgBcACIARQB1AHIAbwBwAGUALwBHAGkAYgByAGEAbAB0AGEAcgBcACIALAAgADQANAA5ADcAMAAsACAAMAAsACAAXAAiAFwAIgAsACAAXAAiAFwAIgAsACAAMwA2ADAAMAAsACAAMAAsACAAMAAsACAAMAAsACAAXAAiAFwAIgAsACAAXAAiAFwAIgAsACAAXAAiAEUAVQBcACIALAAgAFwAIgBDAEUAJQBUAFwAIgAsACAAXAAiAFwAIgAsACAAXAAiAEMAZQBuAHQAcgBhAGwAIABFAHUAcgBvAHAAZQBhAG4AJQAgAFQAaQBtAGUAXAAiACwAIABcACIAXAAiADsAXABuAFwAIgBFAHUAcgBvAHAAZQAvAEgAZQBsAHMAaQBuAGsAaQBcACIALAAgAFwAIgBcACIALAAgAFwAIgBcACIALAAgADcAMQAzADUALAAgADAALAAgADUAOQA4ADkALAAgADAALAAgAFwAIgBcACIALAAgAFwAIgBcACIALAAgADAALAAgADAALAAgAFwAIgBcACIALAAgAFwAIgBMAE0AVABcACIALAAgAFwAIgBcACIALAAgAFwAIgBMAG8AYwBhAGwAIABNAGUAYQBuACAAVABpAG0AZQBcACIALAAgAFwAIgBcACIAOwBcAG4AXAAiAEUAdQByAG8AcABlAC8ASABlAGwAcwBpAG4AawBpAFwAIgAsACAANwAxADMANQAsACAAMAAsACAAMgAyADgAMQAwACwAIAAwACwAIAA1ADkAOAA5ACwAIAAwACwAIAAwACwAIAAwACwAIAAxADIAMQAxACwAIAAwACwAIABcACIAXAAiACwAIABcACIASABNAFQAXAAiACwAIABcACIAXAAiACwAIABcACIASABlAGwAcwBpAG4AawBpACAATQBlAGEAbgAgAFQAaQBtAGUAXAAiACwAIABcACIAXAAiADsAXABuAFwAIgBFAHUAcgBvAHAAZQAvAEgAZQBsAHMAaQBuAGsAaQBcACIALAAgADIAMgA4ADEAMAAsACAAMQAyADEAMQAsACAANAA1ADMAMwA1ACwAIAAwACwAIAA3ADIAMAAwACwAIAAwACwAIAAxADIAMQAxACwAIAAwACwAIAAwACwAIAAwACwAIABcACIARgBpAG4AbABhAG4AZABcACIALAAgAFwAIgBFAEUAJQBUAFwAIgAsACAAXAAiAFwAIgAsACAAXAAiAEUAYQBzAHQAZQByAG4AIABFAHUAcgBvAHAAZQBhAG4AJQAgAFQAaQBtAGUAXAAiACwAIABcACIAXAAiADsAXABuAFwAIgBFAHUAcgBvAHAAZQAvAEgAZQBsAHMAaQBuAGsAaQBcACIALAAgADQANQAzADMANQAsACAAMAAsACAAXAAiAFwAIgAsACAAXAAiAFwAIgAsACAANwAyADAAMAAsACAAMAAsACAAMAAsACAAMAAsACAAXAAiAFwAIgAsACAAXAAiAFwAIgAsACAAXAAiAEUAVQBcACIALAAgAFwAIgBFAEUAJQBUAFwAIgAsACAAXAAiAFwAIgAsACAAXAAiAEUAYQBzAHQAZQByAG4AIABFAHUAcgBvAHAAZQBhAG4AJQAgAFQAaQBtAGUAXAAiACwAIABcACIAXAAiADsAXABuAFwAIgBFAHUAcgBvAHAAZQAvAEkAcwB0AGEAbgBiAHUAbABcACIALAAgAFwAIgBcACIALAAgAFwAIgBcACIALAAgADcANwAxADUALAAgADAALAAgADYAOQA1ADIALAAgADAALAAgAFwAIgBcACIALAAgAFwAIgBcACIALAAgADYANAAsACAAMAAsACAAXAAiAFwAIgAsACAAXAAiAEwATQBUAFwAIgAsACAAXAAiAFwAIgAsACAAXAAiAEwAbwBjAGEAbAAgAE0AZQBhAG4AIABUAGkAbQBlAFwAIgAsACAAXAAiAFwAIgA7AFwAbgBcACIARQB1AHIAbwBwAGUALwBJAHMAdABhAG4AYgB1AGwAXAAiACwAIAA3ADcAMQA1ACwAIAA2ADQALAAgADEAOAA5ADQANQAsACAAMAAsACAANwAwADEANgAsACAAMAAsACAANgA0ACwAIAAwACwAIAAxADgANAAsACAAMAAsACAAXAAiAFwAIgAsACAAXAAiAEkATQBUAFwAIgAsACAAXAAiAFwAIgAsACAAXAAiAEkAcwB0AGEAbgBiAHUAbAAgAE0AZQBhAG4AIABUAGkAbQBlAFwAIgAsACAAXAAiAFwAIgA7AFwAbgBcACIARQB1AHIAbwBwAGUALwBJAHMAdABhAG4AYgB1AGwAXAAiACwAIAAxADgAOQA0ADUALAAgADEAOAA0ACwAIAA0ADMANgA4ADgALAAgADAALAAgADcAMgAwADAALAAgADAALAAgADEAOAA0ACwAIAAwACwAIAAzADYAMAAwACwAIAAwACwAIABcACIAVAB1AHIAawBlAHkAXAAiACwAIABcACIARQBFACUAVABcACIALAAgAFwAIgBcACIALAAgAFwAIgBFAGEAcwB0AGUAcgBuACAARQB1AHIAbwBwAGUAYQBuACUAIABUAGkAbQBlAFwAIgAsACAAXAAiAFwAIgA7AFwAbgBcACIARQB1AHIAbwBwAGUALwBJAHMAdABhAG4AYgB1AGwAXAAiACwAIAA0ADMANgA4ADgALAAgADMANgAwADAALAAgADQANgAwADAANQAsACAANwAyADAAMAAsACAAMQAwADgAMAAwACwAIAAwACwAIAAzADYAMAAwACwAIAAwACwAIAAtADMANgAwADAALAAgADAALAAgAFwAIgBUAHUAcgBrAGUAeQBcACIALAAgAFwAIgArADAAMwBcACIALAAgAFwAIgArADAANABcACIALAAgAFwAIgBVAFQAQwArADAAMwA6ADAAMABcACIALAAgAFwAIgBVAFQAQwArADAANAA6ADAAMABcACIAOwBcAG4AXAAiAEUAdQByAG8AcABlAC8ASQBzAHQAYQBuAGIAdQBsAFwAIgAsACAANAA2ADAAMAA1ACwAIAAzADYAMAAwACwAIAA1ADQAMQAwADEALAAgADAALAAgADcAMgAwADAALAAgADAALAAgAC0AMwA2ADAAMAAsACAAMAAsACAAMAAsACAAMAAsACAAXAAiAFQAdQByAGsAZQB5AFwAIgAsACAAXAAiAEUARQAlAFQAXAAiACwAIABcACIAXAAiACwAIABcACIARQBhAHMAdABlAHIAbgAgAEUAdQByAG8AcABlAGEAbgAlACAAVABpAG0AZQBcACIALAAgAFwAIgBcACIAOwBcAG4AXAAiAEUAdQByAG8AcABlAC8ASQBzAHQAYQBuAGIAdQBsAFwAIgAsACAANQA0ADEAMAAxACwAIAAwACwAIAA1ADUANgA0ADcALAAgADEAMAA4ADAAMAAsACAANwAyADAAMAAsACAAMAAsACAAMAAsACAAMAAsACAAMAAsACAAMAAsACAAXAAiAEUAVQBcACIALAAgAFwAIgBFAEUAJQBUAFwAIgAsACAAXAAiAFwAIgAsACAAXAAiAEUAYQBzAHQAZQByAG4AIABFAHUAcgBvAHAAZQBhAG4AJQAgAFQAaQBtAGUAXAAiACwAIABcACIAXAAiADsAXABuAFwAIgBFAHUAcgBvAHAAZQAvAEkAcwB0AGEAbgBiAHUAbABcACIALAAgADUANQA2ADQANwAsACAAMQAwADgAMAAwACwAIAA1ADUANgA0ADgALAAgADEAMAA4ADAAMAAsACAANwAyADAAMAAsACAAMAAsACAAMAAsACAAMAAsACAAMAAsACAAMAAsACAAXAAiAFwAIgAsACAAXAAiAEUARQBUAFwAIgAsACAAXAAiAFwAIgAsACAAXAAiAEUAYQBzAHQAZQByAG4AIABFAHUAcgBvAHAAZQBhAG4AIABUAGkAbQBlAFwAIgAsACAAXAAiAFwAIgA7AFwAbgBcACIARQB1AHIAbwBwAGUALwBJAHMAdABhAG4AYgB1AGwAXAAiACwAIAA1ADUANgA0ADgALAAgADEAMAA4ADAAMAAsACAANQA2ADcANAA2ACwAIAAxADAAOAAwADAALAAgADcAMgAwADAALAAgADAALAAgADAALAAgADAALAAgADAALAAgADAALAAgAFwAIgBFAFUAXAAiACwAIABcACIARQBFACUAVABcACIALAAgAFwAIgBcACIALAAgAFwAIgBFAGEAcwB0AGUAcgBuACAARQB1AHIAbwBwAGUAYQBuACUAIABUAGkAbQBlAFwAIgAsACAAXAAiAFwAIgA7AFwAbgBcACIARQB1AHIAbwBwAGUALwBJAHMAdABhAG4AYgB1AGwAXAAiACwAIAA1ADYANwA0ADYALAAgADEAMAA4ADAAMAAsACAANQA2ADcANAA3ACwAIAAxADAAOAAwADAALAAgADcAMgAwADAALAAgADAALAAgADAALAAgADAALAAgADAALAAgADAALAAgAFwAIgBcACIALAAgAFwAIgBFAEUAVABcACIALAAgAFwAIgBcACIALAAgAFwAIgBFAGEAcwB0AGUAcgBuACAARQB1AHIAbwBwAGUAYQBuACAAVABpAG0AZQBcACIALAAgAFwAIgBcACIAOwBcAG4AXAAiAEUAdQByAG8AcABlAC8ASQBzAHQAYQBuAGIAdQBsAFwAIgAsACAANQA2ADcANAA3ACwAIAAxADAAOAAwADAALAAgADUANwAzADIAMAAsACAAMQAwADgAMAAwACwAIAA3ADIAMAAwACwAIAAwACwAIAAwACwAIAAwACwAIAAwACwAIAAzADYAMAAwACwAIABcACIARQBVAFwAIgAsACAAXAAiAEUARQAlAFQAXAAiACwAIABcACIAXAAiACwAIABcACIARQBhAHMAdABlAHIAbgAgAEUAdQByAG8AcABlAGEAbgAlACAAVABpAG0AZQBcACIALAAgAFwAIgBcACIAOwBcAG4AXAAiAEUAdQByAG8AcABlAC8ASQBzAHQAYQBuAGIAdQBsAFwAIgAsACAANQA3ADMAMgAwACwAIAAxADQANAAwADAALAAgADUANwAzADMANAAsACAAMQA0ADQAMAAwACwAIAA3ADIAMAAwACwAIAAzADYAMAAwACwAIAAwACwAIAAzADYAMAAwACwAIAAwACwAIAAtADMANgAwADAALAAgAFwAIgBcACIALAAgAFwAIgBcACIALAAgAFwAIgBFAEUAUwBUAFwAIgAsACAAXAAiAFwAIgAsACAAXAAiAEUAYQBzAHQAZQByAG4AIABFAHUAcgBvAHAAZQBhAG4AIABTAHUAbQBtAGUAcgAgAFQAaQBtAGUAXAAiADsAXABuAFwAIgBFAHUAcgBvAHAAZQAvAEkAcwB0AGEAbgBiAHUAbABcACIALAAgADUANwAzADMANAAsACAAMQAwADgAMAAwACwAIAA1ADcANgAzADgALAAgADAALAAgADcAMgAwADAALAAgADAALAAgADAALAAgAC0AMwA2ADAAMAAsACAAMwA2ADAAMAAsACAAMAAsACAAXAAiAEUAVQBcACIALAAgAFwAIgBFAEUAJQBUAFwAIgAsACAAXAAiAFwAIgAsACAAXAAiAEUAYQBzAHQAZQByAG4AIABFAHUAcgBvAHAAZQBhAG4AJQAgAFQAaQBtAGUAXAAiACwAIABcACIAXAAiADsAXABuAFwAIgBFAHUAcgBvAHAAZQAvAEkAcwB0AGEAbgBiAHUAbABcACIALAAgADUANwA2ADMAOAAsACAAMwA2ADAAMAAsACAAXAAiAFwAIgAsACAAXAAiAFwAIgAsACAAMQAwADgAMAAwACwAIAAwACwAIAAzADYAMAAwACwAIAAwACwAIABcACIAXAAiACwAIABcACIAXAAiACwAIABcACIAXAAiACwAIABcACIAKwAwADMAXAAiACwAIABcACIAXAAiACwAIABcACIAVQBUAEMAKwAwADMAOgAwADAAXAAiACwAIABcACIAXAAiADsAXABuAFwAIgBFAHUAcgBvAHAAZQAvAEsAYQBsAGkAbgBpAG4AZwByAGEAZABcACIALAAgAFwAIgBcACIALAAgAFwAIgBcACIALAAgADEAMgA1ADUANAAsACAAMAAsACAANAA5ADIAMAAsACAAMAAsACAAXAAiAFwAIgAsACAAXAAiAFwAIgAsACAALQAxADMAMgAwACwAIAAwACwAIABcACIAXAAiACwAIABcACIATABNAFQAXAAiACwAIABcACIAXAAiACwAIABcACIATABvAGMAYQBsACAATQBlAGEAbgAgAFQAaQBtAGUAXAAiACwAIABcACIAXAAiADsAXABuAFwAIgBFAHUAcgBvAHAAZQAvAEsAYQBsAGkAbgBpAG4AZwByAGEAZABcACIALAAgADEAMgA1ADUAMwAsACAAOAA1ADAAOAAwACwAIAAzADEANQA1ADUALAAgADAALAAgADMANgAwADAALAAgADAALAAgAC0AMQAzADIAMAAsACAAMAAsACAAMwA2ADAAMAAsACAAMAAsACAAXAAiAEMALQBFAHUAcgBcACIALAAgAFwAIgBDAEUAJQBUAFwAIgAsACAAXAAiAFwAIgAsACAAXAAiAEMAZQBuAHQAcgBhAGwAIABFAHUAcgBvAHAAZQBhAG4AJQAgAFQAaQBtAGUAXAAiACwAIABcACIAXAAiADsAXABuAFwAIgBFAHUAcgBvAHAAZQAvAEsAYQBsAGkAbgBpAG4AZwByAGEAZABcACIALAAgADMAMQA1ADUANQAsACAAMwA2ADAAMAAsACAAMwAxADkAMQA3ACwAIAAwACwAIAA3ADIAMAAwACwAIAAwACwAIAAzADYAMAAwACwAIAAwACwAIAAzADYAMAAwACwAIAAwACwAIABcACIAUABvAGwAYQBuAGQAXAAiACwAIABcACIARQBFACUAVABcACIALAAgAFwAIgBcACIALAAgAFwAIgBFAGEAcwB0AGUAcgBuACAARQB1AHIAbwBwAGUAYQBuACUAIABUAGkAbQBlAFwAIgAsACAAXAAiAFwAIgA7AFwAbgBcACIARQB1AHIAbwBwAGUALwBLAGEAbABpAG4AaQBuAGcAcgBhAGQAXAAiACwAIAAzADEAOQAxADcALAAgADMANgAwADAALAAgADQANwA2ADEAMQAsACAANwAyADAAMAAsACAAMQAwADgAMAAwACwAIAAwACwAIAAzADYAMAAwACwAIAAwACwAIAAtADMANgAwADAALAAgADAALAAgAFwAIgBSAHUAcwBzAGkAYQBcACIALAAgAFwAIgBNAFMASwBcACIALAAgAFwAIgBNAFMARABcACIALAAgAFwAIgBNAG8AcwBjAG8AdwAgAFMAdABhAG4AZABhAHIAZAAgAFQAaQBtAGUAXAAiACwAIABcACIATQBvAHMAYwBvAHcAIABEAGEAeQBsAGkAZwBoAHQAIABUAGkAbQBlAFwAIgA7AFwAbgBcACIARQB1AHIAbwBwAGUALwBLAGEAbABpAG4AaQBuAGcAcgBhAGQAXAAiACwAIAA0ADcANgAxADEALAAgADMANgAwADAALAAgADUANQA2ADQANwAsACAANwAyADAAMAAsACAANwAyADAAMAAsACAAMAAsACAALQAzADYAMAAwACwAIAAwACwAIAAzADYAMAAwACwAIAAwACwAIABcACIAUgB1AHMAcwBpAGEAXAAiACwAIABcACIARQBFACUAVABcACIALAAgAFwAIgBcACIALAAgAFwAIgBFAGEAcwB0AGUAcgBuACAARQB1AHIAbwBwAGUAYQBuACUAIABUAGkAbQBlAFwAIgAsACAAXAAiAFwAIgA7AFwAbgBcACIARQB1AHIAbwBwAGUALwBLAGEAbABpAG4AaQBuAGcAcgBhAGQAXAAiACwAIAA1ADUANgA0ADcALAAgADEAMAA4ADAAMAAsACAANQA2ADkANQA2ACwAIAA3ADIAMAAwACwAIAAxADAAOAAwADAALAAgADAALAAgADMANgAwADAALAAgADAALAAgAC0AMwA2ADAAMAAsACAAMAAsACAAXAAiAFwAIgAsACAAXAAiACsAMAAzAFwAIgAsACAAXAAiAFwAIgAsACAAXAAiAFUAVABDACsAMAAzADoAMAAwAFwAIgAsACAAXAAiAFwAIgA7AFwAbgBcACIARQB1AHIAbwBwAGUALwBLAGEAbABpAG4AaQBuAGcAcgBhAGQAXAAiACwAIAA1ADYAOQA1ADYALAAgADMANgAwADAALAAgAFwAIgBcACIALAAgAFwAIgBcACIALAAgADcAMgAwADAALAAgADAALAAgAC0AMwA2ADAAMAAsACAAMAAsACAAXAAiAFwAIgAsACAAXAAiAFwAIgAsACAAXAAiAFwAIgAsACAAXAAiAEUARQBUAFwAIgAsACAAXAAiAFwAIgAsACAAXAAiAEUAYQBzAHQAZQByAG4AIABFAHUAcgBvAHAAZQBhAG4AIABUAGkAbQBlAFwAIgAsACAAXAAiAFwAIgA7AFwAbgBcACIARQB1AHIAbwBwAGUALwBLAGkAcgBvAHYAXAAiACwAIABcACIAXAAiACwAIABcACIAXAAiACwAIAAyADIAMQA0ADAALAAgADEAMQA5ADIAOAAsACAAMQAxADkAMgA4ACwAIAAwACwAIABcACIAXAAiACwAIABcACIAXAAiACwAIAAtADEAMQAyADgALAAgADAALAAgAFwAIgBcACIALAAgAFwAIgBMAE0AVABcACIALAAgAFwAIgBcACIALAAgAFwAIgBMAG8AYwBhAGwAIABNAGUAYQBuACAAVABpAG0AZQBcACIALAAgAFwAIgBcACIAOwBcAG4AXAAiAEUAdQByAG8AcABlAC8ASwBpAHIAbwB2AFwAIgAsACAAMgAyADEANAAwACwAIAAxADAAOAAwADAALAAgADIANgAxADQAOAAsACAAMAAsACAAMQAwADgAMAAwACwAIAAwACwAIAAtADEAMQAyADgALAAgADAALAAgADMANgAwADAALAAgADAALAAgAFwAIgBcACIALAAgAFwAIgArADAAMwBcACIALAAgAFwAIgBcACIALAAgAFwAIgBVAFQAQwArADAAMwA6ADAAMABcACIALAAgAFwAIgBcACIAOwBcAG4AXAAiAEUAdQByAG8AcABlAC8ASwBpAHIAbwB2AFwAIgAsACAAMgA2ADEANAA4ACwAIAAzADYAMAAwACwAIAA0ADcANgAxADEALAAgADcAMgAwADAALAAgADEANAA0ADAAMAAsACAAMAAsACAAMwA2ADAAMAAsACAAMAAsACAALQAzADYAMAAwACwAIAAwACwAIABcACIAUgB1AHMAcwBpAGEAXAAiACwAIABcACIAKwAwADQAXAAiACwAIABcACIAKwAwADUAXAAiACwAIABcACIAVQBUAEMAKwAwADQAOgAwADAAXAAiACwAIABcACIAVQBUAEMAKwAwADUAOgAwADAAXAAiADsAXABuAFwAIgBFAHUAcgBvAHAAZQAvAEsAaQByAG8AdgBcACIALAAgADQANwA2ADEAMQAsACAAMwA2ADAAMAAsACAANAA4ADMANAA2ACwAIAA3ADIAMAAwACwAIAAxADAAOAAwADAALAAgADAALAAgAC0AMwA2ADAAMAAsACAAMAAsACAAMwA2ADAAMAAsACAAMAAsACAAXAAiAFIAdQBzAHMAaQBhAFwAIgAsACAAXAAiAE0AUwBLAFwAIgAsACAAXAAiAE0AUwBEAFwAIgAsACAAXAAiAE0AbwBzAGMAbwB3ACAAUwB0AGEAbgBkAGEAcgBkACAAVABpAG0AZQBcACIALAAgAFwAIgBNAG8AcwBjAG8AdwAgAEQAYQB5AGwAaQBnAGgAdAAgAFQAaQBtAGUAXAAiADsAXABuAFwAIgBFAHUAcgBvAHAAZQAvAEsAaQByAG8AdgBcACIALAAgADQAOAAzADQANgAsACAAMQAwADgAMAAwACwAIAA0ADgANwAxADAALAAgADcAMgAwADAALAAgADEANAA0ADAAMAAsACAAMAAsACAAMwA2ADAAMAAsACAAMAAsACAALQAzADYAMAAwACwAIAAwACwAIABcACIAXAAiACwAIABcACIAKwAwADQAXAAiACwAIABcACIAXAAiACwAIABcACIAVQBUAEMAKwAwADQAOgAwADAAXAAiACwAIABcACIAXAAiADsAXABuAFwAIgBFAHUAcgBvAHAAZQAvAEsAaQByAG8AdgBcACIALAAgADQAOAA3ADEAMAAsACAAMwA2ADAAMAAsACAANQA1ADYANAA3ACwAIAA3ADIAMAAwACwAIAAxADAAOAAwADAALAAgADAALAAgAC0AMwA2ADAAMAAsACAAMAAsACAAMwA2ADAAMAAsACAAMAAsACAAXAAiAFIAdQBzAHMAaQBhAFwAIgAsACAAXAAiAE0AUwBLAFwAIgAsACAAXAAiAE0AUwBEAFwAIgAsACAAXAAiAE0AbwBzAGMAbwB3ACAAUwB0AGEAbgBkAGEAcgBkACAAVABpAG0AZQBcACIALAAgAFwAIgBNAG8AcwBjAG8AdwAgAEQAYQB5AGwAaQBnAGgAdAAgAFQAaQBtAGUAXAAiADsAXABuAFwAIgBFAHUAcgBvAHAAZQAvAEsAaQByAG8AdgBcACIALAAgADUANQA2ADQANwAsACAAMQAwADgAMAAwACwAIAA1ADYAOQA1ADYALAAgADcAMgAwADAALAAgADEANAA0ADAAMAAsACAAMAAsACAAMwA2ADAAMAAsACAAMAAsACAALQAzADYAMAAwACwAIAAwACwAIABcACIAXAAiACwAIABcACIATQBTAEsAXAAiACwAIABcACIAXAAiACwAIABcACIATQBvAHMAYwBvAHcAIABTAHQAYQBuAGQAYQByAGQAIABUAGkAbQBlAFwAIgAsACAAXAAiAFwAIgA7AFwAbgBcACIARQB1AHIAbwBwAGUALwBLAGkAcgBvAHYAXAAiACwAIAA1ADYAOQA1ADYALAAgADMANgAwADAALAAgAFwAIgBcACIALAAgAFwAIgBcACIALAAgADEAMAA4ADAAMAAsACAAMAAsACAALQAzADYAMAAwACwAIAAwACwAIABcACIAXAAiACwAIABcACIAXAAiACwAIABcACIAXAAiACwAIABcACIATQBTAEsAXAAiACwAIABcACIAXAAiACwAIABcACIATQBvAHMAYwBvAHcAIABTAHQAYQBuAGQAYQByAGQAIABUAGkAbQBlAFwAIgAsACAAXAAiAFwAIgA7AFwAbgBcACIARQB1AHIAbwBwAGUALwBLAHkAaQB2AFwAIgAsACAAXAAiAFwAIgAsACAAXAAiAFwAIgAsACAANwA3ADEANQAsACAAMAAsACAANwAzADIANAAsACAAMAAsACAAXAAiAFwAIgAsACAAXAAiAFwAIgAsACAAMAAsACAAMAAsACAAXAAiAFwAIgAsACAAXAAiAEwATQBUAFwAIgAsACAAXAAiAFwAIgAsACAAXAAiAEwAbwBjAGEAbAAgAE0AZQBhAG4AIABUAGkAbQBlAFwAIgAsACAAXAAiAFwAIgA7AFwAbgBcACIARQB1AHIAbwBwAGUALwBLAHkAaQB2AFwAIgAsACAANwA3ADEANQAsACAAMAAsACAAMgAzADkAMAA3ACwAIAAwACwAIAA3ADMAMgA0ACwAIAAwACwAIAAwACwAIAAwACwAIAAtADEAMgA0ACwAIAAwACwAIABcACIAXAAiACwAIABcACIASwBNAFQAXAAiACwAIABcACIAXAAiACwAIABcACIASwB5AGkAdgAgAE0AZQBhAG4AIABUAGkAbQBlAFwAIgAsACAAXAAiAFwAIgA7AFwAbgBcACIARQB1AHIAbwBwAGUALwBLAHkAaQB2AFwAIgAsACAAMgAzADkAMAA2ACwAIAA4ADYAMgA3ADYALAAgADIANgAxADQAOAAsACAAMAAsACAANwAyADAAMAAsACAAMAAsACAALQAxADIANAAsACAAMAAsACAAMwA2ADAAMAAsACAAMAAsACAAXAAiAFwAIgAsACAAXAAiAEUARQBUAFwAIgAsACAAXAAiAFwAIgAsACAAXAAiAEUAYQBzAHQAZQByAG4AIABFAHUAcgBvAHAAZQBhAG4AIABUAGkAbQBlAFwAIgAsACAAXAAiAFwAIgA7AFwAbgBcACIARQB1AHIAbwBwAGUALwBLAHkAaQB2AFwAIgAsACAAMgA2ADEANAA4ACwAIAAzADYAMAAwACwAIAAzADAAMgA1ADcALAAgADAALAAgADEAMAA4ADAAMAAsACAAMAAsACAAMwA2ADAAMAAsACAAMAAsACAALQA3ADIAMAAwACwAIAAwACwAIABcACIAXAAiACwAIABcACIATQBTAEsAXAAiACwAIABcACIAXAAiACwAIABcACIATQBvAHMAYwBvAHcAIABTAHQAYQBuAGQAYQByAGQAIABUAGkAbQBlAFwAIgAsACAAXAAiAFwAIgA7AFwAbgBcACIARQB1AHIAbwBwAGUALwBLAHkAaQB2AFwAIgAsACAAMwAwADIANQA2ACwAIAA3ADkAMgAwADAALAAgADMAMQAwADMANAAsACAAMAAsACAAMwA2ADAAMAAsACAAMAAsACAALQA3ADIAMAAwACwAIAAwACwAIAA3ADIAMAAwACwAIAAwACwAIABcACIAQwAtAEUAdQByAFwAIgAsACAAXAAiAEMARQAlAFQAXAAiACwAIABcACIAXAAiACwAIABcACIAQwBlAG4AdAByAGEAbAAgAEUAdQByAG8AcABlAGEAbgAlACAAVABpAG0AZQBcACIALAAgAFwAIgBcACIAOwBcAG4AXAAiAEUAdQByAG8AcABlAC8ASwB5AGkAdgBcACIALAAgADMAMQAwADMANAAsACAANwAyADAAMAAsACAANAA4ADAANwAzACwAIAA3ADIAMAAwACwAIAAxADAAOAAwADAALAAgADAALAAgADcAMgAwADAALAAgADAALAAgAC0AMwA2ADAAMAAsACAAMwA2ADAAMAAsACAAXAAiAFIAdQBzAHMAaQBhAFwAIgAsACAAXAAiAE0AUwBLAFwAIgAsACAAXAAiAE0AUwBEAFwAIgAsACAAXAAiAE0AbwBzAGMAbwB3ACAAUwB0AGEAbgBkAGEAcgBkACAAVABpAG0AZQBcACIALAAgAFwAIgBNAG8AcwBjAG8AdwAgAEQAYQB5AGwAaQBnAGgAdAAgAFQAaQBtAGUAXAAiADsAXABuAFwAIgBFAHUAcgBvAHAAZQAvAEsAeQBpAHYAXAAiACwAIAA0ADgAMAA3ADMALAAgADcAMgAwADAALAAgADQAOAA1ADIAOAAsACAAMQAwADgAMAAwACwAIAA3ADIAMAAwACwAIAAzADYAMAAwACwAIAAtADMANgAwADAALAAgADMANgAwADAALAAgADAALAAgAC0AMwA2ADAAMAAsACAAXAAiAFwAIgAsACAAXAAiAFwAIgAsACAAXAAiAEUARQBTAFQAXAAiACwAIABcACIAXAAiACwAIABcACIARQBhAHMAdABlAHIAbgAgAEUAdQByAG8AcABlAGEAbgAgAFMAdQBtAG0AZQByACAAVABpAG0AZQBcACIAOwBcAG4AXAAiAEUAdQByAG8AcABlAC8ASwB5AGkAdgBcACIALAAgADQAOAA1ADIAOAAsACAANwAyADAAMAAsACAANQAwADIAMQA2ACwAIAAwACwAIAA3ADIAMAAwACwAIAAwACwAIAAwACwAIAAtADMANgAwADAALAAgADAALAAgADAALAAgAFwAIgBDAC0ARQB1AHIAXAAiACwAIABcACIARQBFACUAVABcACIALAAgAFwAIgBcACIALAAgAFwAIgBFAGEAcwB0AGUAcgBuACAARQB1AHIAbwBwAGUAYQBuACUAIABUAGkAbQBlAFwAIgAsACAAXAAiAFwAIgA7AFwAbgBcACIARQB1AHIAbwBwAGUALwBLAHkAaQB2AFwAIgAsACAANQAwADIAMQA2ACwAIAAwACwAIABcACIAXAAiACwAIABcACIAXAAiACwAIAA3ADIAMAAwACwAIAAwACwAIAAwACwAIAAwACwAIABcACIAXAAiACwAIABcACIAXAAiACwAIABcACIARQBVAFwAIgAsACAAXAAiAEUARQAlAFQAXAAiACwAIABcACIAXAAiACwAIABcACIARQBhAHMAdABlAHIAbgAgAEUAdQByAG8AcABlAGEAbgAlACAAVABpAG0AZQBcACIALAAgAFwAIgBcACIAOwBcAG4AXAAiAEUAdQByAG8AcABlAC8ATABpAHMAYgBvAG4AXAAiACwAIABcACIAXAAiACwAIABcACIAXAAiACwAIAA5ADEANwA2ACwAIAAwACwAIAAtADIAMgAwADUALAAgADAALAAgAFwAIgBcACIALAAgAFwAIgBcACIALAAgADAALAAgADAALAAgAFwAIgBcACIALAAgAFwAIgBMAE0AVABcACIALAAgAFwAIgBcACIALAAgAFwAIgBMAG8AYwBhAGwAIABNAGUAYQBuACAAVABpAG0AZQBcACIALAAgAFwAIgBcACIAOwBcAG4AXAAiAEUAdQByAG8AcABlAC8ATABpAHMAYgBvAG4AXAAiACwAIAA5ADEANwA2ACwAIAAwACwAIAAxADkANAAwADEALAAgADgANAAxADkANQAsACAALQAyADIAMAA1ACwAIAAwACwAIAAwACwAIAAwACwAIAAyADIAMAA1ACwAIAAwACwAIABcACIAXAAiACwAIABcACIATABNAFQAXAAiACwAIABcACIAXAAiACwAIABcACIATABvAGMAYQBsACAATQBlAGEAbgAgAFQAaQBtAGUAXAAiACwAIABcACIAXAAiADsAXABuAFwAIgBFAHUAcgBvAHAAZQAvAEwAaQBzAGIAbwBuAFwAIgAsACAAMQA5ADQAMAAyACwAIAAwACwAIAAzADkAMgAxADgALAAgADcAMgAwADAALAAgADAALAAgADAALAAgADIAMgAwADUALAAgADAALAAgADMANgAwADAALAAgADAALAAgAFwAIgBQAG8AcgB0AFwAIgAsACAAXAAiAFcARQAlAFQAXAAiACwAIABcACIAXAAiACwAIABcACIAVwBlAHMAdABlAHIAbgAgAEUAdQByAG8AcABlAGEAbgAlACAAVABpAG0AZQBcACIALAAgAFwAIgBcACIAOwBcAG4AXAAiAEUAdQByAG8AcABlAC8ATABpAHMAYgBvAG4AXAAiACwAIAAzADkAMgAxADgALAAgADEAMAA4ADAAMAAsACAANAAzADAANAA3ACwAIAAzADYAMAAwACwAIAAzADYAMAAwACwAIAAwACwAIAAzADYAMAAwACwAIAAwACwAIAAtADMANgAwADAALAAgADAALAAgAFwAIgBcACIALAAgAFwAIgBDAEUAVABcACIALAAgAFwAIgBcACIALAAgAFwAIgBDAGUAbgB0AHIAYQBsACAARQB1AHIAbwBwAGUAYQBuACAAVABpAG0AZQBcACIALAAgAFwAIgBcACIAOwBcAG4AXAAiAEUAdQByAG8AcABlAC8ATABpAHMAYgBvAG4AXAAiACwAIAA0ADMAMAA0ADcALAAgADAALAAgADQANQA2ADAAMgAsACAAMwA2ADAAMAAsACAAMAAsACAAMAAsACAALQAzADYAMAAwACwAIAAwACwAIAAwACwAIAAwACwAIABcACIAUABvAHIAdABcACIALAAgAFwAIgBXAEUAJQBUAFwAIgAsACAAXAAiAFwAIgAsACAAXAAiAFcAZQBzAHQAZQByAG4AIABFAHUAcgBvAHAAZQBhAG4AJQAgAFQAaQBtAGUAXAAiACwAIABcACIAXAAiADsAXABuAFwAIgBFAHUAcgBvAHAAZQAvAEwAaQBzAGIAbwBuAFwAIgAsACAANAA1ADYAMAAyACwAIAAzADYAMAAwACwAIAA0ADgAOAA5ADIALAAgADMANgAwADAALAAgADAALAAgADAALAAgADAALAAgADAALAAgADMANgAwADAALAAgADAALAAgAFwAIgBXAC0ARQB1AHIAXAAiACwAIABcACIAVwBFACUAVABcACIALAAgAFwAIgBcACIALAAgAFwAIgBXAGUAcwB0AGUAcgBuACAARQB1AHIAbwBwAGUAYQBuACUAIABUAGkAbQBlAFwAIgAsACAAXAAiAFwAIgA7AFwAbgBcACIARQB1AHIAbwBwAGUALwBMAGkAcwBiAG8AbgBcACIALAAgADQAOAA4ADkAMgAsACAANwAyADAAMAAsACAANQAwADEANwAzACwAIAA3ADIAMAAwACwAIAAzADYAMAAwACwAIAAwACwAIAAzADYAMAAwACwAIAAwACwAIAAtADMANgAwADAALAAgADAALAAgAFwAIgBFAFUAXAAiACwAIABcACIAQwBFACUAVABcACIALAAgAFwAIgBcACIALAAgAFwAIgBDAGUAbgB0AHIAYQBsACAARQB1AHIAbwBwAGUAYQBuACUAIABUAGkAbQBlAFwAIgAsACAAXAAiAFwAIgA7AFwAbgBcACIARQB1AHIAbwBwAGUALwBMAGkAcwBiAG8AbgBcACIALAAgADUAMAAxADcAMwAsACAAMwA2ADAAMAAsACAAXAAiAFwAIgAsACAAXAAiAFwAIgAsACAAMAAsACAAMAAsACAALQAzADYAMAAwACwAIAAwACwAIABcACIAXAAiACwAIABcACIAXAAiACwAIABcACIARQBVAFwAIgAsACAAXAAiAFcARQAlAFQAXAAiACwAIABcACIAXAAiACwAIABcACIAVwBlAHMAdABlAHIAbgAgAEUAdQByAG8AcABlAGEAbgAlACAAVABpAG0AZQBcACIALAAgAFwAIgBcACIAOwBcAG4AXAAiAEUAdQByAG8AcABlAC8ATABvAG4AZABvAG4AXAAiACwAIABcACIAXAAiACwAIABcACIAXAAiACwAIAAtADQAMAAwADQALAAgADAALAAgAC0ANwA1ACwAIAAwACwAIABcACIAXAAiACwAIABcACIAXAAiACwAIAA3ADUALAAgADAALAAgAFwAIgBcACIALAAgAFwAIgBMAE0AVABcACIALAAgAFwAIgBcACIALAAgAFwAIgBMAG8AYwBhAGwAIABNAGUAYQBuACAAVABpAG0AZQBcACIALAAgAFwAIgBcACIAOwBcAG4AXAAiAEUAdQByAG8AcABlAC8ATABvAG4AZABvAG4AXAAiACwAIAAtADQAMAAwADQALAAgADcANQAsACAANAAwADEANQA2ACwAIAAwACwAIAAwACwAIAAwACwAIAA3ADUALAAgADAALAAgADMANgAwADAALAAgADAALAAgAFwAIgBHAEIALQBFAGkAcgBlAFwAIgAsACAAXAAiACUAXAAiACwAIABcACIAXAAiACwAIABcACIAJQBcACIALAAgAFwAIgBcACIAOwBcAG4AXAAiAEUAdQByAG8AcABlAC8ATABvAG4AZABvAG4AXAAiACwAIAA0ADAAMQA1ADYALAAgADMANgAwADAALAAgADQAMQAyADUANQAsACAAMQAwADgAMAAwACwAIAAzADYAMAAwACwAIAAwACwAIAAzADYAMAAwACwAIAAwACwAIAAtADMANgAwADAALAAgADAALAAgAFwAIgBcACIALAAgAFwAIgBCAFMAVABcACIALAAgAFwAIgBcACIALAAgAFwAIgBCAHIAaQB0AGkAcwBoACAAUwB0AGEAbgBkAGEAcgBkACAAVABpAG0AZQBcACIALAAgAFwAIgBcACIAOwBcAG4AXAAiAEUAdQByAG8AcABlAC8ATABvAG4AZABvAG4AXAAiACwAIAA0ADEAMgA1ADUALAAgADcAMgAwADAALAAgADUAMAAwADgAMwAsACAAMAAsACAAMAAsACAAMAAsACAALQAzADYAMAAwACwAIAAwACwAIAAwACwAIAAwACwAIABcACIARwBCAC0ARQBpAHIAZQBcACIALAAgAFwAIgAlAFwAIgAsACAAXAAiAFwAIgAsACAAXAAiACUAXAAiACwAIABcACIAXAAiADsAXABuAFwAIgBFAHUAcgBvAHAAZQAvAEwAbwBuAGQAbwBuAFwAIgAsACAANQAwADAAOAAzACwAIAAwACwAIABcACIAXAAiACwAIABcACIAXAAiACwAIAAwACwAIAAwACwAIAAwACwAIAAwACwAIABcACIAXAAiACwAIABcACIAXAAiACwAIABcACIARQBVAFwAIgAsACAAXAAiAEcATQBUAFwAIgAsACAAXAAiAEIAUwBUAFwAIgAsACAAXAAiAEcAcgBlAGUAbgB3AGkAYwBoACAATQBlAGEAbgAgAFQAaQBtAGUAXAAiACwAIABcACIAQgByAGkAdABpAHMAaAAgAFMAdQBtAG0AZQByACAAVABpAG0AZQBcACIAXABuAH0AOwBcAG4AXABuAF8AVABJAE0ARQBaAE8ATgBFAF8ARQBVAFIATwBQAEUAXwAwADMAIAA9ACAAewBcAG4AXAAiAEUAdQByAG8AcABlAC8ATQBhAGQAcgBpAGQAXAAiACwAIABcACIAXAAiACwAIABcACIAXAAiACwAIAAxADUAMwA4ADQALAAgADgANQA1ADEANgAsACAALQA4ADgANAAsACAAMAAsACAAXAAiAFwAIgAsACAAXAAiAFwAIgAsACAAOAA4ADQALAAgADAALAAgAFwAIgBcACIALAAgAFwAIgBMAE0AVABcACIALAAgAFwAIgBcACIALAAgAFwAIgBMAG8AYwBhAGwAIABNAGUAYQBuACAAVABpAG0AZQBcACIALAAgAFwAIgBcACIAOwBcAG4AXAAiAEUAdQByAG8AcABlAC8ATQBhAGQAcgBpAGQAXAAiACwAIAAxADUAMwA4ADUALAAgADAALAAgADIAOQA3ADAANAAsACAAOAAyADgAMAAwACwAIAAwACwAIAAwACwAIAA4ADgANAAsACAAMAAsACAAMwA2ADAAMAAsACAAMAAsACAAXAAiAFMAcABhAGkAbgBcACIALAAgAFwAIgBXAEUAJQBUAFwAIgAsACAAXAAiAFwAIgAsACAAXAAiAFcAZQBzAHQAZQByAG4AIABFAHUAcgBvAHAAZQBhAG4AJQAgAFQAaQBtAGUAXAAiACwAIABcACIAXAAiADsAXABuAFwAIgBFAHUAcgBvAHAAZQAvAE0AYQBkAHIAaQBkAFwAIgAsACAAMgA5ADcAMAA1ACwAIAAwACwAIAA0ADMAOAA3ADQALAAgADAALAAgADMANgAwADAALAAgADAALAAgADMANgAwADAALAAgADAALAAgADAALAAgADAALAAgAFwAIgBTAHAAYQBpAG4AXAAiACwAIABcACIAQwBFACUAVABcACIALAAgAFwAIgBcACIALAAgAFwAIgBDAGUAbgB0AHIAYQBsACAARQB1AHIAbwBwAGUAYQBuACUAIABUAGkAbQBlAFwAIgAsACAAXAAiAFwAIgA7AFwAbgBcACIARQB1AHIAbwBwAGUALwBNAGEAZAByAGkAZABcACIALAAgADQAMwA4ADcANAAsACAAMAAsACAAXAAiAFwAIgAsACAAXAAiAFwAIgAsACAAMwA2ADAAMAAsACAAMAAsACAAMAAsACAAMAAsACAAXAAiAFwAIgAsACAAXAAiAFwAIgAsACAAXAAiAEUAVQBcACIALAAgAFwAIgBDAEUAJQBUAFwAIgAsACAAXAAiAFwAIgAsACAAXAAiAEMAZQBuAHQAcgBhAGwAIABFAHUAcgBvAHAAZQBhAG4AJQAgAFQAaQBtAGUAXAAiACwAIABcACIAXAAiADsAXABuAFwAIgBFAHUAcgBvAHAAZQAvAE0AYQBsAHQAYQBcACIALAAgAFwAIgBcACIALAAgAFwAIgBcACIALAAgADEAMgA3ADYAOQAsACAAMAAsACAAMwA0ADgANAAsACAAMAAsACAAXAAiAFwAIgAsACAAXAAiAFwAIgAsACAAMQAxADYALAAgADAALAAgAFwAIgBcACIALAAgAFwAIgBMAE0AVABcACIALAAgAFwAIgBcACIALAAgAFwAIgBMAG8AYwBhAGwAIABNAGUAYQBuACAAVABpAG0AZQBcACIALAAgAFwAIgBcACIAOwBcAG4AXAAiAEUAdQByAG8AcABlAC8ATQBhAGwAdABhAFwAIgAsACAAMQAyADcANgA5ACwAIAAxADEANgAsACAANAAxADcANwAyACwAIAAwACwAIAAzADYAMAAwACwAIAAwACwAIAAxADEANgAsACAAMAAsACAAMAAsACAAMAAsACAAXAAiAEkAdABhAGwAeQBcACIALAAgAFwAIgBDAEUAJQBUAFwAIgAsACAAXAAiAFwAIgAsACAAXAAiAEMAZQBuAHQAcgBhAGwAIABFAHUAcgBvAHAAZQBhAG4AJQAgAFQAaQBtAGUAXAAiACwAIABcACIAXAAiADsAXABuAFwAIgBFAHUAcgBvAHAAZQAvAE0AYQBsAHQAYQBcACIALAAgADQAMQA3ADcAMgAsACAAMAAsACAANAA0ADYAMAA1ACwAIAAwACwAIAAzADYAMAAwACwAIAAwACwAIAAwACwAIAAwACwAIAAwACwAIAAwACwAIABcACIATQBhAGwAdABhAFwAIgAsACAAXAAiAEMARQAlAFQAXAAiACwAIABcACIAXAAiACwAIABcACIAQwBlAG4AdAByAGEAbAAgAEUAdQByAG8AcABlAGEAbgAlACAAVABpAG0AZQBcACIALAAgAFwAIgBcACIAOwBcAG4AXAAiAEUAdQByAG8AcABlAC8ATQBhAGwAdABhAFwAIgAsACAANAA0ADYAMAA1ACwAIAAwACwAIABcACIAXAAiACwAIABcACIAXAAiACwAIAAzADYAMAAwACwAIAAwACwAIAAwACwAIAAwACwAIABcACIAXAAiACwAIABcACIAXAAiACwAIABcACIARQBVAFwAIgAsACAAXAAiAEMARQAlAFQAXAAiACwAIABcACIAXAAiACwAIABcACIAQwBlAG4AdAByAGEAbAAgAEUAdQByAG8AcABlAGEAbgAlACAAVABpAG0AZQBcACIALAAgAFwAIgBcACIAOwBcAG4AXAAiAEUAdQByAG8AcABlAC8ATQBpAG4AcwBrAFwAIgAsACAAXAAiAFwAIgAsACAAXAAiAFwAIgAsACAANwA3ADEANQAsACAAMAAsACAANgA2ADEANgAsACAAMAAsACAAXAAiAFwAIgAsACAAXAAiAFwAIgAsACAALQAxADYALAAgADAALAAgAFwAIgBcACIALAAgAFwAIgBMAE0AVABcACIALAAgAFwAIgBcACIALAAgAFwAIgBMAG8AYwBhAGwAIABNAGUAYQBuACAAVABpAG0AZQBcACIALAAgAFwAIgBcACIAOwBcAG4AXAAiAEUAdQByAG8AcABlAC8ATQBpAG4AcwBrAFwAIgAsACAANwA3ADEANAAsACAAOAA2ADMAOAA0ACwAIAAyADMAOQAwADcALAAgADAALAAgADYANgAwADAALAAgADAALAAgAC0AMQA2ACwAIAAwACwAIAA2ADAAMAAsACAAMAAsACAAXAAiAFwAIgAsACAAXAAiAE0ATQBUAFwAIgAsACAAXAAiAFwAIgAsACAAXAAiAE0AaQBuAHMAawAgAE0AZQBhAG4AIABUAGkAbQBlAFwAIgAsACAAXAAiAFwAIgA7AFwAbgBcACIARQB1AHIAbwBwAGUALwBNAGkAbgBzAGsAXAAiACwAIAAyADMAOQAwADcALAAgADYAMAAwACwAIAAyADYAMQA0ADgALAAgADAALAAgADcAMgAwADAALAAgADAALAAgADYAMAAwACwAIAAwACwAIAAzADYAMAAwACwAIAAwACwAIABcACIAXAAiACwAIABcACIARQBFAFQAXAAiACwAIABcACIAXAAiACwAIABcACIARQBhAHMAdABlAHIAbgAgAEUAdQByAG8AcABlAGEAbgAgAFQAaQBtAGUAXAAiACwAIABcACIAXAAiADsAXABuAFwAIgBFAHUAcgBvAHAAZQAvAE0AaQBuAHMAawBcACIALAAgADIANgAxADQAOAAsACAAMwA2ADAAMAAsACAAMwAwADEANwAzACwAIAAwACwAIAAxADAAOAAwADAALAAgADAALAAgADMANgAwADAALAAgADAALAAgAC0ANwAyADAAMAAsACAAMAAsACAAXAAiAFwAIgAsACAAXAAiAE0AUwBLAFwAIgAsACAAXAAiAFwAIgAsACAAXAAiAE0AbwBzAGMAbwB3ACAAUwB0AGEAbgBkAGEAcgBkACAAVABpAG0AZQBcACIALAAgAFwAIgBcACIAOwBcAG4AXAAiAEUAdQByAG8AcABlAC8ATQBpAG4AcwBrAFwAIgAsACAAMwAwADEANwAyACwAIAA3ADkAMgAwADAALAAgADMAMQAyADcANAAsACAAMAAsACAAMwA2ADAAMAAsACAAMAAsACAALQA3ADIAMAAwACwAIAAwACwAIAA3ADIAMAAwACwAIAAwACwAIABcACIAQwAtAEUAdQByAFwAIgAsACAAXAAiAEMARQAlAFQAXAAiACwAIABcACIAXAAiACwAIABcACIAQwBlAG4AdAByAGEAbAAgAEUAdQByAG8AcABlAGEAbgAlACAAVABpAG0AZQBcACIALAAgAFwAIgBcACIAOwBcAG4AXAAiAEUAdQByAG8AcABlAC8ATQBpAG4AcwBrAFwAIgAsACAAMwAxADIANwA0ACwAIAA3ADIAMAAwACwAIAA0ADcAOAA5ADIALAAgADAALAAgADEAMAA4ADAAMAAsACAAMAAsACAANwAyADAAMAAsACAAMAAsACAAMAAsACAAMAAsACAAXAAiAFIAdQBzAHMAaQBhAFwAIgAsACAAXAAiAE0AUwBLAFwAIgAsACAAXAAiAE0AUwBEAFwAIgAsACAAXAAiAE0AbwBzAGMAbwB3ACAAUwB0AGEAbgBkAGEAcgBkACAAVABpAG0AZQBcACIALAAgAFwAIgBNAG8AcwBjAG8AdwAgAEQAYQB5AGwAaQBnAGgAdAAgAFQAaQBtAGUAXAAiADsAXABuAFwAIgBFAHUAcgBvAHAAZQAvAE0AaQBuAHMAawBcACIALAAgADQANwA4ADkAMgAsACAAMAAsACAANAA4ADMANAA2ACwAIAA3ADIAMAAwACwAIAAxADAAOAAwADAALAAgADAALAAgADAALAAgADAALAAgAC0AMwA2ADAAMAAsACAAMAAsACAAXAAiAFwAIgAsACAAXAAiAE0AUwBLAFwAIgAsACAAXAAiAFwAIgAsACAAXAAiAE0AbwBzAGMAbwB3ACAAUwB0AGEAbgBkAGEAcgBkACAAVABpAG0AZQBcACIALAAgAFwAIgBcACIAOwBcAG4AXAAiAEUAdQByAG8AcABlAC8ATQBpAG4AcwBrAFwAIgAsACAANAA4ADMANAA2ACwAIAAzADYAMAAwACwAIAA1ADUANgA0ADcALAAgADcAMgAwADAALAAgADcAMgAwADAALAAgADAALAAgAC0AMwA2ADAAMAAsACAAMAAsACAAMwA2ADAAMAAsACAAMAAsACAAXAAiAFIAdQBzAHMAaQBhAFwAIgAsACAAXAAiAEUARQAlAFQAXAAiACwAIABcACIAXAAiACwAIABcACIARQBhAHMAdABlAHIAbgAgAEUAdQByAG8AcABlAGEAbgAlACAAVABpAG0AZQBcACIALAAgAFwAIgBcACIAOwBcAG4AXAAiAEUAdQByAG8AcABlAC8ATQBpAG4AcwBrAFwAIgAsACAANQA1ADYANAA3ACwAIAAxADAAOAAwADAALAAgAFwAIgBcACIALAAgAFwAIgBcACIALAAgADEAMAA4ADAAMAAsACAAMAAsACAAMwA2ADAAMAAsACAAMAAsACAAXAAiAFwAIgAsACAAXAAiAFwAIgAsACAAXAAiAFwAIgAsACAAXAAiACsAMAAzAFwAIgAsACAAXAAiAFwAIgAsACAAXAAiAFUAVABDACsAMAAzADoAMAAwAFwAIgAsACAAXAAiAFwAIgA7AFwAbgBcACIARQB1AHIAbwBwAGUALwBNAG8AcwBjAG8AdwBcACIALAAgAFwAIgBcACIALAAgAFwAIgBcACIALAAgADcANwAxADUALAAgADAALAAgADkAMAAxADcALAAgADAALAAgAFwAIgBcACIALAAgAFwAIgBcACIALAAgADAALAAgADAALAAgAFwAIgBcACIALAAgAFwAIgBMAE0AVABcACIALAAgAFwAIgBcACIALAAgAFwAIgBMAG8AYwBhAGwAIABNAGUAYQBuACAAVABpAG0AZQBcACIALAAgAFwAIgBcACIAOwBcAG4AXAAiAEUAdQByAG8AcABlAC8ATQBvAHMAYwBvAHcAXAAiACwAIAA3ADcAMQA1ACwAIAAwACwAIAAyADEAMAA0ADcALAAgADAALAAgADkAMAAxADcALAAgADAALAAgADAALAAgADAALAAgADYAMgAsACAAMAAsACAAXAAiAFwAIgAsACAAXAAiAE0ATQBUAFwAIgAsACAAXAAiAFwAIgAsACAAXAAiAE0AbwBzAGMAbwB3ACAATQBlAGEAbgAgAFQAaQBtAGUAXAAiACwAIABcACIAXAAiADsAXABuAFwAIgBFAHUAcgBvAHAAZQAvAE0AbwBzAGMAbwB3AFwAIgAsACAAMgAxADAANAA3ACwAIAA2ADIALAAgADIAMgAxADQAMAAsACAAOQAwADcAOQAsACAAOQAwADcAOQAsACAAMAAsACAANgAyACwAIAAwACwAIAAxADcAMgAxACwAIAAwACwAIABcACIAUgB1AHMAcwBpAGEAXAAiACwAIABcACIAJQBcACIALAAgAFwAIgBcACIALAAgAFwAIgAlAFwAIgAsACAAXAAiAFwAIgA7AFwAbgBcACIARQB1AHIAbwBwAGUALwBNAG8AcwBjAG8AdwBcACIALAAgADIAMgAxADQAMAAsACAAMQAwADgAMAAwACwAIAAyADIAOQA2ADMALAAgADAALAAgADEAMAA4ADAAMAAsACAAMAAsACAAMQA3ADIAMQAsACAAMAAsACAAMAAsACAAMAAsACAAXAAiAFIAdQBzAHMAaQBhAFwAIgAsACAAXAAiACUAXAAiACwAIABcACIAXAAiACwAIABcACIAJQBcACIALAAgAFwAIgBcACIAOwBcAG4AXAAiAEUAdQByAG8AcABlAC8ATQBvAHMAYwBvAHcAXAAiACwAIAAyADIAOQA2ADMALAAgADAALAAgADIAMwAzADIAOAAsACAAMAAsACAAMQAwADgAMAAwACwAIAAwACwAIAAwACwAIAAwACwAIAAtADMANgAwADAALAAgADAALAAgAFwAIgBSAHUAcwBzAGkAYQBcACIALAAgAFwAIgBNAFMASwBcACIALAAgAFwAIgBNAFMARABcACIALAAgAFwAIgBNAG8AcwBjAG8AdwAgAFMAdABhAG4AZABhAHIAZAAgAFQAaQBtAGUAXAAiACwAIABcACIATQBvAHMAYwBvAHcAIABEAGEAeQBsAGkAZwBoAHQAIABUAGkAbQBlAFwAIgA7AFwAbgBcACIARQB1AHIAbwBwAGUALwBNAG8AcwBjAG8AdwBcACIALAAgADIAMwAzADIANwAsACAAOAAyADgAMAAwACwAIAAyADYAMQA0ADgALAAgADAALAAgADcAMgAwADAALAAgADAALAAgAC0AMwA2ADAAMAAsACAAMAAsACAAMwA2ADAAMAAsACAAMAAsACAAXAAiAFwAIgAsACAAXAAiAEUARQBUAFwAIgAsACAAXAAiAFwAIgAsACAAXAAiAEUAYQBzAHQAZQByAG4AIABFAHUAcgBvAHAAZQBhAG4AIABUAGkAbQBlAFwAIgAsACAAXAAiAFwAIgA7AFwAbgBcACIARQB1AHIAbwBwAGUALwBNAG8AcwBjAG8AdwBcACIALAAgADIANgAxADQAOAAsACAAMwA2ADAAMAAsACAANAA4ADMANAA2ACwAIAA3ADIAMAAwACwAIAAxADAAOAAwADAALAAgADAALAAgADMANgAwADAALAAgADAALAAgAC0AMwA2ADAAMAAsACAAMAAsACAAXAAiAFIAdQBzAHMAaQBhAFwAIgAsACAAXAAiAE0AUwBLAFwAIgAsACAAXAAiAE0AUwBEAFwAIgAsACAAXAAiAE0AbwBzAGMAbwB3ACAAUwB0AGEAbgBkAGEAcgBkACAAVABpAG0AZQBcACIALAAgAFwAIgBNAG8AcwBjAG8AdwAgAEQAYQB5AGwAaQBnAGgAdAAgAFQAaQBtAGUAXAAiADsAXABuAFwAIgBFAHUAcgBvAHAAZQAvAE0AbwBzAGMAbwB3AFwAIgAsACAANAA4ADMANAA2ACwAIAAzADYAMAAwACwAIAA0ADgANgA0ADAALAAgADcAMgAwADAALAAgADcAMgAwADAALAAgADAALAAgAC0AMwA2ADAAMAAsACAAMAAsACAAMwA2ADAAMAAsACAAMAAsACAAXAAiAFIAdQBzAHMAaQBhAFwAIgAsACAAXAAiAEUARQAlAFQAXAAiACwAIABcACIAXAAiACwAIABcACIARQBhAHMAdABlAHIAbgAgAEUAdQByAG8AcABlAGEAbgAlACAAVABpAG0AZQBcACIALAAgAFwAIgBcACIAOwBcAG4AXAAiAEUAdQByAG8AcABlAC8ATQBvAHMAYwBvAHcAXAAiACwAIAA0ADgANgA0ADAALAAgADEAMAA4ADAAMAAsACAANQA1ADYANAA3ACwAIAA3ADIAMAAwACwAIAAxADAAOAAwADAALAAgADAALAAgADMANgAwADAALAAgADAALAAgADMANgAwADAALAAgADAALAAgAFwAIgBSAHUAcwBzAGkAYQBcACIALAAgAFwAIgBNAFMASwBcACIALAAgAFwAIgBNAFMARABcACIALAAgAFwAIgBNAG8AcwBjAG8AdwAgAFMAdABhAG4AZABhAHIAZAAgAFQAaQBtAGUAXAAiACwAIABcACIATQBvAHMAYwBvAHcAIABEAGEAeQBsAGkAZwBoAHQAIABUAGkAbQBlAFwAIgA7AFwAbgBcACIARQB1AHIAbwBwAGUALwBNAG8AcwBjAG8AdwBcACIALAAgADUANQA2ADQANwAsACAAMQAwADgAMAAwACwAIAA1ADYAOQA1ADYALAAgADcAMgAwADAALAAgADEANAA0ADAAMAAsACAAMAAsACAAMwA2ADAAMAAsACAAMAAsACAALQAzADYAMAAwACwAIAAwACwAIABcACIAXAAiACwAIABcACIATQBTAEsAXAAiACwAIABcACIAXAAiACwAIABcACIATQBvAHMAYwBvAHcAIABTAHQAYQBuAGQAYQByAGQAIABUAGkAbQBlAFwAIgAsACAAXAAiAFwAIgA7AFwAbgBcACIARQB1AHIAbwBwAGUALwBNAG8AcwBjAG8AdwBcACIALAAgADUANgA5ADUANgAsACAAMwA2ADAAMAAsACAAXAAiAFwAIgAsACAAXAAiAFwAIgAsACAAMQAwADgAMAAwACwAIAAwACwAIAAtADMANgAwADAALAAgADAALAAgAFwAIgBcACIALAAgAFwAIgBcACIALAAgAFwAIgBcACIALAAgAFwAIgBNAFMASwBcACIALAAgAFwAIgBcACIALAAgAFwAIgBNAG8AcwBjAG8AdwAgAFMAdABhAG4AZABhAHIAZAAgAFQAaQBtAGUAXAAiACwAIABcACIAXAAiADsAXABuAFwAIgBFAHUAcgBvAHAAZQAvAFAAYQByAGkAcwBcACIALAAgAFwAIgBcACIALAAgAFwAIgBcACIALAAgADEAMQA4ADAANwAsACAAMAAsACAANQA2ADEALAAgADAALAAgAFwAIgBcACIALAAgAFwAIgBcACIALAAgADAALAAgADAALAAgAFwAIgBcACIALAAgAFwAIgBMAE0AVABcACIALAAgAFwAIgBcACIALAAgAFwAIgBMAG8AYwBhAGwAIABNAGUAYQBuACAAVABpAG0AZQBcACIALAAgAFwAIgBcACIAOwBcAG4AXAAiAEUAdQByAG8AcABlAC8AUABhAHIAaQBzAFwAIgAsACAAMQAxADgAMAA3ACwAIAAwACwAIAAxADkAMQAwADYALAAgADAALAAgADUANgAxACwAIAAwACwAIAAwACwAIAAwACwAIAAtADUANgAxACwAIAAwACwAIABcACIAXAAiACwAIABcACIAUABNAFQAXAAiACwAIABcACIAXAAiACwAIABcACIAUABhAHIAaQBzACAATQBlAGEAbgAgAFQAaQBtAGUAXAAiACwAIABcACIAXAAiADsAXABuAFwAIgBFAHUAcgBvAHAAZQAvAFAAYQByAGkAcwBcACIALAAgADEAOQAxADAANQAsACAAOAA1ADgAMwA5ACwAIAAyADkANwA5ADQALAAgADgAMgA4ADAAMAAsACAAMAAsACAAMAAsACAALQA1ADYAMQAsACAAMAAsACAAMwA2ADAAMAAsACAAMAAsACAAXAAiAEYAcgBhAG4AYwBlAFwAIgAsACAAXAAiAFcARQAlAFQAXAAiACwAIABcACIAXAAiACwAIABcACIAVwBlAHMAdABlAHIAbgAgAEUAdQByAG8AcABlAGEAbgAlACAAVABpAG0AZQBcACIALAAgAFwAIgBcACIAOwBcAG4AXAAiAEUAdQByAG8AcABlAC8AUABhAHIAaQBzAFwAIgAsACAAMgA5ADcAOQA1ACwAIAAwACwAIAAzADEAMwAyADcALAAgADAALAAgADMANgAwADAALAAgADAALAAgADMANgAwADAALAAgADAALAAgAC0AMwA2ADAAMAAsACAAMAAsACAAXAAiAEMALQBFAHUAcgBcACIALAAgAFwAIgBDAEUAJQBUAFwAIgAsACAAXAAiAFwAIgAsACAAXAAiAEMAZQBuAHQAcgBhAGwAIABFAHUAcgBvAHAAZQBhAG4AJQAgAFQAaQBtAGUAXAAiACwAIABcACIAXAAiADsAXABuAFwAIgBFAHUAcgBvAHAAZQAvAFAAYQByAGkAcwBcACIALAAgADMAMQAzADIANgAsACAAOAAyADgAMAAwACwAIAAzADEANwAxADQALAAgADEAMAA4ADAAMAAsACAAMAAsACAAMAAsACAALQAzADYAMAAwACwAIAAwACwAIAAzADYAMAAwACwAIAAwACwAIABcACIARgByAGEAbgBjAGUAXAAiACwAIABcACIAVwBFACUAVABcACIALAAgAFwAIgBcACIALAAgAFwAIgBXAGUAcwB0AGUAcgBuACAARQB1AHIAbwBwAGUAYQBuACUAIABUAGkAbQBlAFwAIgAsACAAXAAiAFwAIgA7AFwAbgBcACIARQB1AHIAbwBwAGUALwBQAGEAcgBpAHMAXAAiACwAIAAzADEANwAxADQALAAgADEANAA0ADAAMAAsACAANAAzADEANAA0ACwAIAAwACwAIAAzADYAMAAwACwAIAAwACwAIAAzADYAMAAwACwAIAAwACwAIAAwACwAIAAwACwAIABcACIARgByAGEAbgBjAGUAXAAiACwAIABcACIAQwBFACUAVABcACIALAAgAFwAIgBcACIALAAgAFwAIgBDAGUAbgB0AHIAYQBsACAARQB1AHIAbwBwAGUAYQBuACUAIABUAGkAbQBlAFwAIgAsACAAXAAiAFwAIgA7AFwAbgBcACIARQB1AHIAbwBwAGUALwBQAGEAcgBpAHMAXAAiACwAIAA0ADMAMQA0ADQALAAgADAALAAgAFwAIgBcACIALAAgAFwAIgBcACIALAAgADMANgAwADAALAAgADAALAAgADAALAAgADAALAAgAFwAIgBcACIALAAgAFwAIgBcACIALAAgAFwAIgBFAFUAXAAiACwAIABcACIAQwBFACUAVABcACIALAAgAFwAIgBcACIALAAgAFwAIgBDAGUAbgB0AHIAYQBsACAARQB1AHIAbwBwAGUAYQBuACUAIABUAGkAbQBlAFwAIgAsACAAXAAiAFwAIgA7AFwAbgBcACIARQB1AHIAbwBwAGUALwBQAHIAYQBnAHUAZQBcACIALAAgAFwAIgBcACIALAAgAFwAIgBcACIALAAgAC0AMwAyADQAMgAsACAAMAAsACAAMwA0ADYANAAsACAAMAAsACAAXAAiAFwAIgAsACAAXAAiAFwAIgAsACAAMAAsACAAMAAsACAAXAAiAFwAIgAsACAAXAAiAEwATQBUAFwAIgAsACAAXAAiAFwAIgAsACAAXAAiAEwAbwBjAGEAbAAgAE0AZQBhAG4AIABUAGkAbQBlAFwAIgAsACAAXAAiAFwAIgA7AFwAbgBcACIARQB1AHIAbwBwAGUALwBQAHIAYQBnAHUAZQBcACIALAAgAC0AMwAyADQAMgAsACAAMAAsACAAMQAyADAAMAA2ACwAIAAwACwAIAAzADQANgA0ACwAIAAwACwAIAAwACwAIAAwACwAIAAxADMANgAsACAAMAAsACAAXAAiAFwAIgAsACAAXAAiAFAATQBUAFwAIgAsACAAXAAiAFwAIgAsACAAXAAiAFAAcgBhAGcAdQBlACAATQBlAGEAbgAgAFQAaQBtAGUAXAAiACwAIABcACIAXAAiADsAXABuAFwAIgBFAHUAcgBvAHAAZQAvAFAAcgBhAGcAdQBlAFwAIgAsACAAMQAyADAAMAA2ACwAIAAxADMANgAsACAAMwAxADUAOAA0ACwAIAAwACwAIAAzADYAMAAwACwAIAAwACwAIAAxADMANgAsACAAMAAsACAAMAAsACAAMAAsACAAXAAiAEMALQBFAHUAcgBcACIALAAgAFwAIgBDAEUAJQBUAFwAIgAsACAAXAAiAFwAIgAsACAAXAAiAEMAZQBuAHQAcgBhAGwAIABFAHUAcgBvAHAAZQBhAG4AJQAgAFQAaQBtAGUAXAAiACwAIABcACIAXAAiADsAXABuAFwAIgBFAHUAcgBvAHAAZQAvAFAAcgBhAGcAdQBlAFwAIgAsACAAMwAxADUAOAA0ACwAIAAwACwAIAAzADIAMQA1ADUALAAgADEAMAA4ADAAMAAsACAAMwA2ADAAMAAsACAAMAAsACAAMAAsACAAMAAsACAAMAAsACAAMAAsACAAXAAiAEMAegBlAGMAaABcACIALAAgAFwAIgBDAEUAJQBUAFwAIgAsACAAXAAiAFwAIgAsACAAXAAiAEMAZQBuAHQAcgBhAGwAIABFAHUAcgBvAHAAZQBhAG4AJQAgAFQAaQBtAGUAXAAiACwAIABcACIAXAAiADsAXABuAFwAIgBFAHUAcgBvAHAAZQAvAFAAcgBhAGcAdQBlAFwAIgAsACAAMwAyADEANQA1ACwAIAAxADAAOAAwADAALAAgADMAMgAyADMAOQAsACAANwAyADAAMAAsACAAMwA2ADAAMAAsACAAMAAsACAAMAAsACAAMAAsACAAMAAsACAAMAAsACAAXAAiAC0AMQA6ADAAMABcACIALAAgAFwAIgBHAE0AVABcACIALAAgAFwAIgBcACIALAAgAFwAIgBHAHIAZQBlAG4AdwBpAGMAaAAgAE0AZQBhAG4AIABUAGkAbQBlAFwAIgAsACAAXAAiAFwAIgA7AFwAbgBcACIARQB1AHIAbwBwAGUALwBQAHIAYQBnAHUAZQBcACIALAAgADMAMgAyADMAOQAsACAANwAyADAAMAAsACAANAAzADgANwA0ACwAIAAwACwAIAAzADYAMAAwACwAIAAwACwAIAAwACwAIAAwACwAIAAwACwAIAAwACwAIABcACIAQwB6AGUAYwBoAFwAIgAsACAAXAAiAEMARQAlAFQAXAAiACwAIABcACIAXAAiACwAIABcACIAQwBlAG4AdAByAGEAbAAgAEUAdQByAG8AcABlAGEAbgAlACAAVABpAG0AZQBcACIALAAgAFwAIgBcACIAOwBcAG4AXAAiAEUAdQByAG8AcABlAC8AUAByAGEAZwB1AGUAXAAiACwAIAA0ADMAOAA3ADQALAAgADAALAAgAFwAIgBcACIALAAgAFwAIgBcACIALAAgADMANgAwADAALAAgADAALAAgADAALAAgADAALAAgAFwAIgBcACIALAAgAFwAIgBcACIALAAgAFwAIgBFAFUAXAAiACwAIABcACIAQwBFACUAVABcACIALAAgAFwAIgBcACIALAAgAFwAIgBDAGUAbgB0AHIAYQBsACAARQB1AHIAbwBwAGUAYQBuACUAIABUAGkAbQBlAFwAIgAsACAAXAAiAFwAIgA7AFwAbgBcACIARQB1AHIAbwBwAGUALwBSAGkAZwBhAFwAIgAsACAAXAAiAFwAIgAsACAAXAAiAFwAIgAsACAANwA3ADEANQAsACAAMAAsACAANQA3ADkANAAsACAAMAAsACAAXAAiAFwAIgAsACAAXAAiAFwAIgAsACAAMAAsACAAMAAsACAAXAAiAFwAIgAsACAAXAAiAEwATQBUAFwAIgAsACAAXAAiAFwAIgAsACAAXAAiAEwAbwBjAGEAbAAgAE0AZQBhAG4AIABUAGkAbQBlAFwAIgAsACAAXAAiAFwAIgA7AFwAbgBcACIARQB1AHIAbwBwAGUALwBSAGkAZwBhAFwAIgAsACAANwA3ADEANQAsACAAMAAsACAAMgAxADYAOQA4ACwAIAA3ADIAMAAwACwAIAA1ADcAOQA0ACwAIAAwACwAIAAwACwAIAAwACwAIAAwACwAIAAzADYAMAAwACwAIABcACIAXAAiACwAIABcACIAUgBNAFQAXAAiACwAIABcACIAXAAiACwAIABcACIAUgBpAGcAYQAgAE0AZQBhAG4AIABUAGkAbQBlAFwAIgAsACAAXAAiAFwAIgA7AFwAbgBcACIARQB1AHIAbwBwAGUALwBSAGkAZwBhAFwAIgAsACAAMgAxADYAOQA4ACwAIAAxADAAOAAwADAALAAgADIAMQA4ADUAMgAsACAAMQAwADgAMAAwACwAIAA1ADcAOQA0ACwAIAAzADYAMAAwACwAIAAwACwAIAAzADYAMAAwACwAIAAwACwAIAAtADMANgAwADAALAAgAFwAIgBcACIALAAgAFwAIgBcACIALAAgAFwAIgBMAFMAVABcACIALAAgAFwAIgBcACIALAAgAFwAIgBMAGEAdAB2AGkAYQBuACAAUwB1AG0AbQBlAHIAIABUAGkAbQBlAFwAIgA7AFwAbgBcACIARQB1AHIAbwBwAGUALwBSAGkAZwBhAFwAIgAsACAAMgAxADgANQAyACwAIAA3ADIAMAAwACwAIAAyADIAMAA0ADkALAAgADcAMgAwADAALAAgADUANwA5ADQALAAgADAALAAgADAALAAgAC0AMwA2ADAAMAAsACAAMAAsACAAMwA2ADAAMAAsACAAXAAiAFwAIgAsACAAXAAiAFIATQBUAFwAIgAsACAAXAAiAFwAIgAsACAAXAAiAFIAaQBnAGEAIABNAGUAYQBuACAAVABpAG0AZQBcACIALAAgAFwAIgBcACIAOwBcAG4AXAAiAEUAdQByAG8AcABlAC8AUgBpAGcAYQBcACIALAAgADIAMgAwADQAOQAsACAAMQAwADgAMAAwACwAIAAyADIAMQAwADAALAAgADEAMAA4ADAAMAAsACAANQA3ADkANAAsACAAMwA2ADAAMAAsACAAMAAsACAAMwA2ADAAMAAsACAAMAAsACAALQAzADYAMAAwACwAIABcACIAXAAiACwAIABcACIAXAAiACwAIABcACIATABTAFQAXAAiACwAIABcACIAXAAiACwAIABcACIATABhAHQAdgBpAGEAbgAgAFMAdQBtAG0AZQByACAAVABpAG0AZQBcACIAOwBcAG4AXAAiAEUAdQByAG8AcABlAC8AUgBpAGcAYQBcACIALAAgADIAMgAxADAAMAAsACAANwAyADAAMAAsACAAMgA0ADYANAA2ACwAIAAwACwAIAA1ADcAOQA0ACwAIAAwACwAIAAwACwAIAAtADMANgAwADAALAAgADEANAAwADYALAAgADAALAAgAFwAIgBcACIALAAgAFwAIgBSAE0AVABcACIALAAgAFwAIgBcACIALAAgAFwAIgBSAGkAZwBhACAATQBlAGEAbgAgAFQAaQBtAGUAXAAiACwAIABcACIAXAAiADsAXABuAFwAIgBFAHUAcgBvAHAAZQAvAFIAaQBnAGEAXAAiACwAIAAyADQANgA0ADYALAAgADEANAAwADYALAAgADIAOQA4ADQANgAsACAAMAAsACAANwAyADAAMAAsACAAMAAsACAAMQA0ADAANgAsACAAMAAsACAAMwA2ADAAMAAsACAAMAAsACAAXAAiAFwAIgAsACAAXAAiAEUARQBUAFwAIgAsACAAXAAiAFwAIgAsACAAXAAiAEUAYQBzAHQAZQByAG4AIABFAHUAcgBvAHAAZQBhAG4AIABUAGkAbQBlAFwAIgAsACAAXAAiAFwAIgA7AFwAbgBcACIARQB1AHIAbwBwAGUALwBSAGkAZwBhAFwAIgAsACAAMgA5ADgANAA2ACwAIAAzADYAMAAwACwAIAAzADAAMQA3ADYALAAgADAALAAgADEAMAA4ADAAMAAsACAAMAAsACAAMwA2ADAAMAAsACAAMAAsACAALQA3ADIAMAAwACwAIAAwACwAIABcACIAXAAiACwAIABcACIATQBTAEsAXAAiACwAIABcACIAXAAiACwAIABcACIATQBvAHMAYwBvAHcAIABTAHQAYQBuAGQAYQByAGQAIABUAGkAbQBlAFwAIgAsACAAXAAiAFwAIgA7AFwAbgBcACIARQB1AHIAbwBwAGUALwBSAGkAZwBhAFwAIgAsACAAMwAwADEANwA1ACwAIAA3ADkAMgAwADAALAAgADMAMQAzADcANgAsACAAMAAsACAAMwA2ADAAMAAsACAAMAAsACAALQA3ADIAMAAwACwAIAAwACwAIAA3ADIAMAAwACwAIAAwACwAIABcACIAQwAtAEUAdQByAFwAIgAsACAAXAAiAEMARQAlAFQAXAAiACwAIABcACIAXAAiACwAIABcACIAQwBlAG4AdAByAGEAbAAgAEUAdQByAG8AcABlAGEAbgAlACAAVABpAG0AZQBcACIALAAgAFwAIgBcACIAOwBcAG4AXAAiAEUAdQByAG8AcABlAC8AUgBpAGcAYQBcACIALAAgADMAMQAzADcANgAsACAANwAyADAAMAAsACAANAA3ADYAMQAxACwAIAA3ADIAMAAwACwAIAAxADAAOAAwADAALAAgADAALAAgADcAMgAwADAALAAgADAALAAgAC0AMwA2ADAAMAAsACAAMwA2ADAAMAAsACAAXAAiAFIAdQBzAHMAaQBhAFwAIgAsACAAXAAiAE0AUwBLAFwAIgAsACAAXAAiAE0AUwBEAFwAIgAsACAAXAAiAE0AbwBzAGMAbwB3ACAAUwB0AGEAbgBkAGEAcgBkACAAVABpAG0AZQBcACIALAAgAFwAIgBNAG8AcwBjAG8AdwAgAEQAYQB5AGwAaQBnAGgAdAAgAFQAaQBtAGUAXAAiADsAXABuAFwAIgBFAHUAcgBvAHAAZQAvAFIAaQBnAGEAXAAiACwAIAA0ADcANgAxADEALAAgADcAMgAwADAALAAgADQANwA3ADkAMwAsACAAMQAwADgAMAAwACwAIAA3ADIAMAAwACwAIAAzADYAMAAwACwAIAAtADMANgAwADAALAAgADMANgAwADAALAAgADAALAAgAC0AMwA2ADAAMAAsACAAXAAiAFwAIgAsACAAXAAiAFwAIgAsACAAXAAiAEUARQBTAFQAXAAiACwAIABcACIAXAAiACwAIABcACIARQBhAHMAdABlAHIAbgAgAEUAdQByAG8AcABlAGEAbgAgAFMAdQBtAG0AZQByACAAVABpAG0AZQBcACIAOwBcAG4AXAAiAEUAdQByAG8AcABlAC8AUgBpAGcAYQBcACIALAAgADQANwA3ADkAMwAsACAANwAyADAAMAAsACAANQAwADQANgA5ACwAIAAwACwAIAA3ADIAMAAwACwAIAAwACwAIAAwACwAIAAtADMANgAwADAALAAgADAALAAgADAALAAgAFwAIgBMAGEAdAB2AGkAYQBcACIALAAgAFwAIgBFAEUAJQBUAFwAIgAsACAAXAAiAFwAIgAsACAAXAAiAEUAYQBzAHQAZQByAG4AIABFAHUAcgBvAHAAZQBhAG4AJQAgAFQAaQBtAGUAXAAiACwAIABcACIAXAAiADsAXABuAFwAIgBFAHUAcgBvAHAAZQAvAFIAaQBnAGEAXAAiACwAIAA1ADAANAA2ADkALAAgADAALAAgADUAMQA2ADAAMwAsACAAMAAsACAANwAyADAAMAAsACAAMAAsACAAMAAsACAAMAAsACAAMAAsACAAMAAsACAAXAAiAEUAVQBcACIALAAgAFwAIgBFAEUAJQBUAFwAIgAsACAAXAAiAFwAIgAsACAAXAAiAEUAYQBzAHQAZQByAG4AIABFAHUAcgBvAHAAZQBhAG4AJQAgAFQAaQBtAGUAXAAiACwAIABcACIAXAAiADsAXABuAFwAIgBFAHUAcgBvAHAAZQAvAFIAaQBnAGEAXAAiACwAIAA1ADEANgAwADMALAAgADAALAAgADUAMQA5ADEAMQAsACAAMAAsACAANwAyADAAMAAsACAAMAAsACAAMAAsACAAMAAsACAAMAAsACAAMAAsACAAXAAiAFwAIgAsACAAXAAiAEUARQBUAFwAIgAsACAAXAAiAFwAIgAsACAAXAAiAEUAYQBzAHQAZQByAG4AIABFAHUAcgBvAHAAZQBhAG4AIABUAGkAbQBlAFwAIgAsACAAXAAiAFwAIgA7AFwAbgBcACIARQB1AHIAbwBwAGUALwBSAGkAZwBhAFwAIgAsACAANQAxADkAMQAxACwAIAAwACwAIABcACIAXAAiACwAIABcACIAXAAiACwAIAA3ADIAMAAwACwAIAAwACwAIAAwACwAIAAwACwAIABcACIAXAAiACwAIABcACIAXAAiACwAIABcACIARQBVAFwAIgAsACAAXAAiAEUARQAlAFQAXAAiACwAIABcACIAXAAiACwAIABcACIARQBhAHMAdABlAHIAbgAgAEUAdQByAG8AcABlAGEAbgAlACAAVABpAG0AZQBcACIALAAgAFwAIgBcACIAOwBcAG4AXAAiAEUAdQByAG8AcABlAC8AUgBvAG0AZQBcACIALAAgAFwAIgBcACIALAAgAFwAIgBcACIALAAgADIAOQA0ADcALAAgADAALAAgADIAOQA5ADYALAAgADAALAAgAFwAIgBcACIALAAgAFwAIgBcACIALAAgADAALAAgADAALAAgAFwAIgBcACIALAAgAFwAIgBMAE0AVABcACIALAAgAFwAIgBcACIALAAgAFwAIgBMAG8AYwBhAGwAIABNAGUAYQBuACAAVABpAG0AZQBcACIALAAgAFwAIgBcACIAOwBcAG4AXAAiAEUAdQByAG8AcABlAC8AUgBvAG0AZQBcACIALAAgADIAOQA0ADcALAAgADAALAAgADEAMgA3ADYANwAsACAAOAA1ADcAOQA2ACwAIAAyADkAOQA2ACwAIAAwACwAIAAwACwAIAAwACwAIAA2ADAANAAsACAAMAAsACAAXAAiAFwAIgAsACAAXAAiAFIATQBUAFwAIgAsACAAXAAiAFwAIgAsACAAXAAiAFIAbwBtAGUAIABNAGUAYQBuACAAVABpAG0AZQBcACIALAAgAFwAIgBcACIAOwBcAG4AXAAiAEUAdQByAG8AcABlAC8AUgBvAG0AZQBcACIALAAgADEAMgA3ADYAOAAsACAAMAAsACAAMwAwADkANwA3ACwAIAAwACwAIAAzADYAMAAwACwAIAAwACwAIAA2ADAANAAsACAAMAAsACAAMAAsACAAMAAsACAAXAAiAEkAdABhAGwAeQBcACIALAAgAFwAIgBDAEUAJQBUAFwAIgAsACAAXAAiAFwAIgAsACAAXAAiAEMAZQBuAHQAcgBhAGwAIABFAHUAcgBvAHAAZQBhAG4AJQAgAFQAaQBtAGUAXAAiACwAIABcACIAXAAiADsAXABuAFwAIgBFAHUAcgBvAHAAZQAvAFIAbwBtAGUAXAAiACwAIAAzADAAOQA3ADcALAAgADAALAAgADMAMQAyADQANQAsACAAMAAsACAAMwA2ADAAMAAsACAAMAAsACAAMAAsACAAMAAsACAAMAAsACAAMAAsACAAXAAiAEMALQBFAHUAcgBcACIALAAgAFwAIgBDAEUAJQBUAFwAIgAsACAAXAAiAFwAIgAsACAAXAAiAEMAZQBuAHQAcgBhAGwAIABFAHUAcgBvAHAAZQBhAG4AJQAgAFQAaQBtAGUAXAAiACwAIABcACIAXAAiADsAXABuAFwAIgBFAHUAcgBvAHAAZQAvAFIAbwBtAGUAXAAiACwAIAAzADEAMgA0ADUALAAgADAALAAgADQANAAyADMAOQAsACAAMAAsACAAMwA2ADAAMAAsACAAMAAsACAAMAAsACAAMAAsACAAMAAsACAAMAAsACAAXAAiAEkAdABhAGwAeQBcACIALAAgAFwAIgBDAEUAJQBUAFwAIgAsACAAXAAiAFwAIgAsACAAXAAiAEMAZQBuAHQAcgBhAGwAIABFAHUAcgBvAHAAZQBhAG4AJQAgAFQAaQBtAGUAXAAiACwAIABcACIAXAAiADsAXABuAFwAIgBFAHUAcgBvAHAAZQAvAFIAbwBtAGUAXAAiACwAIAA0ADQAMgAzADkALAAgADAALAAgAFwAIgBcACIALAAgAFwAIgBcACIALAAgADMANgAwADAALAAgADAALAAgADAALAAgADAALAAgAFwAIgBcACIALAAgAFwAIgBcACIALAAgAFwAIgBFAFUAXAAiACwAIABcACIAQwBFACUAVABcACIALAAgAFwAIgBcACIALAAgAFwAIgBDAGUAbgB0AHIAYQBsACAARQB1AHIAbwBwAGUAYQBuACUAIABUAGkAbQBlAFwAIgAsACAAXAAiAFwAIgBcAG4AfQA7AFwAbgBcAG4AXwBUAEkATQBFAFoATwBOAEUAXwBFAFUAUgBPAFAARQBfADAANAAgAD0AIAB7AFwAbgBcACIARQB1AHIAbwBwAGUALwBTAGEAbQBhAHIAYQBcACIALAAgAFwAIgBcACIALAAgAFwAIgBcACIALAAgADIAMgAxADQAMAAsACAAMQAyADAAMgAwACwAIAAxADIAMAAyADAALAAgADAALAAgAFwAIgBcACIALAAgAFwAIgBcACIALAAgAC0AMQAyADIAMAAsACAAMAAsACAAXAAiAFwAIgAsACAAXAAiAEwATQBUAFwAIgAsACAAXAAiAFwAIgAsACAAXAAiAEwAbwBjAGEAbAAgAE0AZQBhAG4AIABUAGkAbQBlAFwAIgAsACAAXAAiAFwAIgA7AFwAbgBcACIARQB1AHIAbwBwAGUALwBTAGEAbQBhAHIAYQBcACIALAAgADIAMgAxADQAMAAsACAAMQAwADgAMAAwACwAIAAyADYAMQA0ADgALAAgADAALAAgADEAMAA4ADAAMAAsACAAMAAsACAALQAxADIAMgAwACwAIAAwACwAIAAzADYAMAAwACwAIAAwACwAIABcACIAXAAiACwAIABcACIAKwAwADMAXAAiACwAIABcACIAXAAiACwAIABcACIAVQBUAEMAKwAwADMAOgAwADAAXAAiACwAIABcACIAXAAiADsAXABuAFwAIgBFAHUAcgBvAHAAZQAvAFMAYQBtAGEAcgBhAFwAIgAsACAAMgA2ADEANAA4ACwAIAAzADYAMAAwACwAIAAyADcAOAAyADkALAAgADAALAAgADEANAA0ADAAMAAsACAAMAAsACAAMwA2ADAAMAAsACAAMAAsACAAMAAsACAAMAAsACAAXAAiAFwAIgAsACAAXAAiACsAMAA0AFwAIgAsACAAXAAiAFwAIgAsACAAXAAiAFUAVABDACsAMAA0ADoAMAAwAFwAIgAsACAAXAAiAFwAIgA7AFwAbgBcACIARQB1AHIAbwBwAGUALwBTAGEAbQBhAHIAYQBcACIALAAgADIANwA4ADIAOQAsACAAMAAsACAANAA3ADYAMQAxACwAIAA3ADIAMAAwACwAIAAxADQANAAwADAALAAgADAALAAgADAALAAgADAALAAgAC0AMwA2ADAAMAAsACAAMAAsACAAXAAiAFIAdQBzAHMAaQBhAFwAIgAsACAAXAAiACsAMAA0AFwAIgAsACAAXAAiACsAMAA1AFwAIgAsACAAXAAiAFUAVABDACsAMAA0ADoAMAAwAFwAIgAsACAAXAAiAFUAVABDACsAMAA1ADoAMAAwAFwAIgA7AFwAbgBcACIARQB1AHIAbwBwAGUALwBTAGEAbQBhAHIAYQBcACIALAAgADQANwA2ADEAMQAsACAAMwA2ADAAMAAsACAANAA4ADMANAA2ACwAIAA3ADIAMAAwACwAIAAxADAAOAAwADAALAAgADAALAAgAC0AMwA2ADAAMAAsACAAMAAsACAALQAzADYAMAAwACwAIAAwACwAIABcACIAUgB1AHMAcwBpAGEAXAAiACwAIABcACIAKwAwADMAXAAiACwAIABcACIAKwAwADQAXAAiACwAIABcACIAVQBUAEMAKwAwADMAOgAwADAAXAAiACwAIABcACIAVQBUAEMAKwAwADQAOgAwADAAXAAiADsAXABuAFwAIgBFAHUAcgBvAHAAZQAvAFMAYQBtAGEAcgBhAFwAIgAsACAANAA4ADMANAA2ACwAIAAzADYAMAAwACwAIAA0ADgANQAyADgALAAgADcAMgAwADAALAAgADcAMgAwADAALAAgADAALAAgAC0AMwA2ADAAMAAsACAAMAAsACAAMwA2ADAAMAAsACAAMAAsACAAXAAiAFIAdQBzAHMAaQBhAFwAIgAsACAAXAAiACsAMAAyAFwAIgAsACAAXAAiACsAMAAzAFwAIgAsACAAXAAiAFUAVABDACsAMAAyADoAMAAwAFwAIgAsACAAXAAiAFUAVABDACsAMAAzADoAMAAwAFwAIgA7AFwAbgBcACIARQB1AHIAbwBwAGUALwBTAGEAbQBhAHIAYQBcACIALAAgADQAOAA1ADIAOAAsACAAMQAwADgAMAAwACwAIAA0ADgANQA0ADkALAAgADEAMAA4ADAAMAAsACAAMQAwADgAMAAwACwAIAAwACwAIAAzADYAMAAwACwAIAAwACwAIAAzADYAMAAwACwAIAAwACwAIABcACIAXAAiACwAIABcACIAKwAwADMAXAAiACwAIABcACIAXAAiACwAIABcACIAVQBUAEMAKwAwADMAOgAwADAAXAAiACwAIABcACIAXAAiADsAXABuAFwAIgBFAHUAcgBvAHAAZQAvAFMAYQBtAGEAcgBhAFwAIgAsACAANAA4ADUANAA5ACwAIAAxADQANAAwADAALAAgADUANQAyADgAMwAsACAANwAyADAAMAAsACAAMQA0ADQAMAAwACwAIAAwACwAIAAzADYAMAAwACwAIAAwACwAIAAtADMANgAwADAALAAgADAALAAgAFwAIgBSAHUAcwBzAGkAYQBcACIALAAgAFwAIgArADAANABcACIALAAgAFwAIgArADAANQBcACIALAAgAFwAIgBVAFQAQwArADAANAA6ADAAMABcACIALAAgAFwAIgBVAFQAQwArADAANQA6ADAAMABcACIAOwBcAG4AXAAiAEUAdQByAG8AcABlAC8AUwBhAG0AYQByAGEAXAAiACwAIAA1ADUAMgA4ADMALAAgADMANgAwADAALAAgADUANQA2ADQANwAsACAANwAyADAAMAAsACAAMQAwADgAMAAwACwAIAAwACwAIAAtADMANgAwADAALAAgADAALAAgADMANgAwADAALAAgADAALAAgAFwAIgBSAHUAcwBzAGkAYQBcACIALAAgAFwAIgArADAAMwBcACIALAAgAFwAIgArADAANABcACIALAAgAFwAIgBVAFQAQwArADAAMwA6ADAAMABcACIALAAgAFwAIgBVAFQAQwArADAANAA6ADAAMABcACIAOwBcAG4AXAAiAEUAdQByAG8AcABlAC8AUwBhAG0AYQByAGEAXAAiACwAIAA1ADUANgA0ADcALAAgADEAMAA4ADAAMAAsACAAXAAiAFwAIgAsACAAXAAiAFwAIgAsACAAMQA0ADQAMAAwACwAIAAwACwAIAAzADYAMAAwACwAIAAwACwAIABcACIAXAAiACwAIABcACIAXAAiACwAIABcACIAXAAiACwAIABcACIAKwAwADQAXAAiACwAIABcACIAXAAiACwAIABcACIAVQBUAEMAKwAwADQAOgAwADAAXAAiACwAIABcACIAXAAiADsAXABuAFwAIgBFAHUAcgBvAHAAZQAvAFMAYQByAGEAdABvAHYAXAAiACwAIABcACIAXAAiACwAIABcACIAXAAiACwAIAAyADIAMQA0ADAALAAgADEAMQAwADUAOAAsACAAMQAxADAANQA4ACwAIAAwACwAIABcACIAXAAiACwAIABcACIAXAAiACwAIAAtADIANQA4ACwAIAAwACwAIABcACIAXAAiACwAIABcACIATABNAFQAXAAiACwAIABcACIAXAAiACwAIABcACIATABvAGMAYQBsACAATQBlAGEAbgAgAFQAaQBtAGUAXAAiACwAIABcACIAXAAiADsAXABuAFwAIgBFAHUAcgBvAHAAZQAvAFMAYQByAGEAdABvAHYAXAAiACwAIAAyADIAMQA0ADAALAAgADEAMAA4ADAAMAAsACAAMgA2ADEANAA4ACwAIAAwACwAIAAxADAAOAAwADAALAAgADAALAAgAC0AMgA1ADgALAAgADAALAAgADMANgAwADAALAAgADAALAAgAFwAIgBcACIALAAgAFwAIgArADAAMwBcACIALAAgAFwAIgBcACIALAAgAFwAIgBVAFQAQwArADAAMwA6ADAAMABcACIALAAgAFwAIgBcACIAOwBcAG4AXAAiAEUAdQByAG8AcABlAC8AUwBhAHIAYQB0AG8AdgBcACIALAAgADIANgAxADQAOAAsACAAMwA2ADAAMAAsACAANAA3ADIANAA3ACwAIAA3ADIAMAAwACwAIAAxADQANAAwADAALAAgADAALAAgADMANgAwADAALAAgADAALAAgAC0AMwA2ADAAMAAsACAAMAAsACAAXAAiAFIAdQBzAHMAaQBhAFwAIgAsACAAXAAiACsAMAA0AFwAIgAsACAAXAAiACsAMAA1AFwAIgAsACAAXAAiAFUAVABDACsAMAA0ADoAMAAwAFwAIgAsACAAXAAiAFUAVABDACsAMAA1ADoAMAAwAFwAIgA7AFwAbgBcACIARQB1AHIAbwBwAGUALwBTAGEAcgBhAHQAbwB2AFwAIgAsACAANAA3ADIANAA3ACwAIAAzADYAMAAwACwAIAA0ADgAMwA0ADYALAAgADcAMgAwADAALAAgADEAMAA4ADAAMAAsACAAMAAsACAALQAzADYAMAAwACwAIAAwACwAIAAzADYAMAAwACwAIAAwACwAIABcACIAUgB1AHMAcwBpAGEAXAAiACwAIABcACIAKwAwADMAXAAiACwAIABcACIAKwAwADQAXAAiACwAIABcACIAVQBUAEMAKwAwADMAOgAwADAAXAAiACwAIABcACIAVQBUAEMAKwAwADQAOgAwADAAXAAiADsAXABuAFwAIgBFAHUAcgBvAHAAZQAvAFMAYQByAGEAdABvAHYAXAAiACwAIAA0ADgAMwA0ADYALAAgADEAMAA4ADAAMAAsACAANAA4ADcAMQAwACwAIAA3ADIAMAAwACwAIAAxADQANAAwADAALAAgADAALAAgADMANgAwADAALAAgADAALAAgAC0AMwA2ADAAMAAsACAAMAAsACAAXAAiAFwAIgAsACAAXAAiACsAMAA0AFwAIgAsACAAXAAiAFwAIgAsACAAXAAiAFUAVABDACsAMAA0ADoAMAAwAFwAIgAsACAAXAAiAFwAIgA7AFwAbgBcACIARQB1AHIAbwBwAGUALwBTAGEAcgBhAHQAbwB2AFwAIgAsACAANAA4ADcAMQAwACwAIAAzADYAMAAwACwAIAA1ADUANgA0ADcALAAgADcAMgAwADAALAAgADEAMAA4ADAAMAAsACAAMAAsACAALQAzADYAMAAwACwAIAAwACwAIAAzADYAMAAwACwAIAAwACwAIABcACIAUgB1AHMAcwBpAGEAXAAiACwAIABcACIAKwAwADMAXAAiACwAIABcACIAKwAwADQAXAAiACwAIABcACIAVQBUAEMAKwAwADMAOgAwADAAXAAiACwAIABcACIAVQBUAEMAKwAwADQAOgAwADAAXAAiADsAXABuAFwAIgBFAHUAcgBvAHAAZQAvAFMAYQByAGEAdABvAHYAXAAiACwAIAA1ADUANgA0ADcALAAgADEAMAA4ADAAMAAsACAANQA2ADkANQA2ACwAIAA3ADIAMAAwACwAIAAxADQANAAwADAALAAgADAALAAgADMANgAwADAALAAgADAALAAgAC0AMwA2ADAAMAAsACAAMAAsACAAXAAiAFwAIgAsACAAXAAiACsAMAA0AFwAIgAsACAAXAAiAFwAIgAsACAAXAAiAFUAVABDACsAMAA0ADoAMAAwAFwAIgAsACAAXAAiAFwAIgA7AFwAbgBcACIARQB1AHIAbwBwAGUALwBTAGEAcgBhAHQAbwB2AFwAIgAsACAANQA2ADkANQA2ACwAIAAzADYAMAAwACwAIAA1ADcANwAyADYALAAgADcAMgAwADAALAAgADEAMAA4ADAAMAAsACAAMAAsACAALQAzADYAMAAwACwAIAAwACwAIAAzADYAMAAwACwAIAAwACwAIABcACIAXAAiACwAIABcACIAKwAwADMAXAAiACwAIABcACIAXAAiACwAIABcACIAVQBUAEMAKwAwADMAOgAwADAAXAAiACwAIABcACIAXAAiADsAXABuAFwAIgBFAHUAcgBvAHAAZQAvAFMAYQByAGEAdABvAHYAXAAiACwAIAA1ADcANwAyADYALAAgADEAMAA4ADAAMAAsACAAXAAiAFwAIgAsACAAXAAiAFwAIgAsACAAMQA0ADQAMAAwACwAIAAwACwAIAAzADYAMAAwACwAIAAwACwAIABcACIAXAAiACwAIABcACIAXAAiACwAIABcACIAXAAiACwAIABcACIAKwAwADQAXAAiACwAIABcACIAXAAiACwAIABcACIAVQBUAEMAKwAwADQAOgAwADAAXAAiACwAIABcACIAXAAiADsAXABuAFwAIgBFAHUAcgBvAHAAZQAvAFMAaQBtAGYAZQByAG8AcABvAGwAXAAiACwAIABcACIAXAAiACwAIABcACIAXAAiACwAIAA3ADcAMQA1ACwAIAAwACwAIAA4ADEAOAA0ACwAIAAwACwAIABcACIAXAAiACwAIABcACIAXAAiACwAIAAtADIANAAsACAAMAAsACAAXAAiAFwAIgAsACAAXAAiAEwATQBUAFwAIgAsACAAXAAiAFwAIgAsACAAXAAiAEwAbwBjAGEAbAAgAE0AZQBhAG4AIABUAGkAbQBlAFwAIgAsACAAXAAiAFwAIgA7AFwAbgBcACIARQB1AHIAbwBwAGUALwBTAGkAbQBmAGUAcgBvAHAAbwBsAFwAIgAsACAANwA3ADEANAAsACAAOAA2ADMANwA2ACwAIAAyADMAOQAwADcALAAgADAALAAgADgAMQA2ADAALAAgADAALAAgAC0AMgA0ACwAIAAwACwAIAAtADkANgAwACwAIAAwACwAIABcACIAXAAiACwAIABcACIAUwBNAFQAXAAiACwAIABcACIAXAAiACwAIABcACIAUwBpAG0AZgBlAHIAbwBwAG8AbAAgAE0AZQBhAG4AIABUAGkAbQBlAFwAIgAsACAAXAAiAFwAIgA7AFwAbgBcACIARQB1AHIAbwBwAGUALwBTAGkAbQBmAGUAcgBvAHAAbwBsAFwAIgAsACAAMgAzADkAMAA2ACwAIAA4ADUANAA0ADAALAAgADIANgAxADQAOAAsACAAMAAsACAANwAyADAAMAAsACAAMAAsACAALQA5ADYAMAAsACAAMAAsACAAMwA2ADAAMAAsACAAMAAsACAAXAAiAFwAIgAsACAAXAAiAEUARQBUAFwAIgAsACAAXAAiAFwAIgAsACAAXAAiAEUAYQBzAHQAZQByAG4AIABFAHUAcgBvAHAAZQBhAG4AIABUAGkAbQBlAFwAIgAsACAAXAAiAFwAIgA7AFwAbgBcACIARQB1AHIAbwBwAGUALwBTAGkAbQBmAGUAcgBvAHAAbwBsAFwAIgAsACAAMgA2ADEANAA4ACwAIAAzADYAMAAwACwAIAAzADAAMgA5ADkALAAgADAALAAgADEAMAA4ADAAMAAsACAAMAAsACAAMwA2ADAAMAAsACAAMAAsACAALQA3ADIAMAAwACwAIAAwACwAIABcACIAXAAiACwAIABcACIATQBTAEsAXAAiACwAIABcACIAXAAiACwAIABcACIATQBvAHMAYwBvAHcAIABTAHQAYQBuAGQAYQByAGQAIABUAGkAbQBlAFwAIgAsACAAXAAiAFwAIgA7AFwAbgBcACIARQB1AHIAbwBwAGUALwBTAGkAbQBmAGUAcgBvAHAAbwBsAFwAIgAsACAAMwAwADIAOQA4ACwAIAA3ADkAMgAwADAALAAgADMAMQAxADkAMwAsACAAMAAsACAAMwA2ADAAMAAsACAAMAAsACAALQA3ADIAMAAwACwAIAAwACwAIAA3ADIAMAAwACwAIAAwACwAIABcACIAQwAtAEUAdQByAFwAIgAsACAAXAAiAEMARQAlAFQAXAAiACwAIABcACIAXAAiACwAIABcACIAQwBlAG4AdAByAGEAbAAgAEUAdQByAG8AcABlAGEAbgAlACAAVABpAG0AZQBcACIALAAgAFwAIgBcACIAOwBcAG4AXAAiAEUAdQByAG8AcABlAC8AUwBpAG0AZgBlAHIAbwBwAG8AbABcACIALAAgADMAMQAxADkAMwAsACAANwAyADAAMAAsACAANAA3ADgAOQAyACwAIAAwACwAIAAxADAAOAAwADAALAAgADAALAAgADcAMgAwADAALAAgADAALAAgADAALAAgADAALAAgAFwAIgBSAHUAcwBzAGkAYQBcACIALAAgAFwAIgBNAFMASwBcACIALAAgAFwAIgBNAFMARABcACIALAAgAFwAIgBNAG8AcwBjAG8AdwAgAFMAdABhAG4AZABhAHIAZAAgAFQAaQBtAGUAXAAiACwAIABcACIATQBvAHMAYwBvAHcAIABEAGEAeQBsAGkAZwBoAHQAIABUAGkAbQBlAFwAIgA7AFwAbgBcACIARQB1AHIAbwBwAGUALwBTAGkAbQBmAGUAcgBvAHAAbwBsAFwAIgAsACAANAA3ADgAOQAyACwAIAAwACwAIAA0ADgAMAA3ADMALAAgADcAMgAwADAALAAgADEAMAA4ADAAMAAsACAAMAAsACAAMAAsACAAMAAsACAALQAzADYAMAAwACwAIAAwACwAIABcACIAXAAiACwAIABcACIATQBTAEsAXAAiACwAIABcACIAXAAiACwAIABcACIATQBvAHMAYwBvAHcAIABTAHQAYQBuAGQAYQByAGQAIABUAGkAbQBlAFwAIgAsACAAXAAiAFwAIgA7AFwAbgBcACIARQB1AHIAbwBwAGUALwBTAGkAbQBmAGUAcgBvAHAAbwBsAFwAIgAsACAANAA4ADAANwAzACwAIAAzADYAMAAwACwAIAA0ADgANwAwADEALAAgADAALAAgADcAMgAwADAALAAgADAALAAgAC0AMwA2ADAAMAAsACAAMAAsACAAMAAsACAAMAAsACAAXAAiAFwAIgAsACAAXAAiAEUARQBUAFwAIgAsACAAXAAiAFwAIgAsACAAXAAiAEUAYQBzAHQAZQByAG4AIABFAHUAcgBvAHAAZQBhAG4AIABUAGkAbQBlAFwAIgAsACAAXAAiAFwAIgA7AFwAbgBcACIARQB1AHIAbwBwAGUALwBTAGkAbQBmAGUAcgBvAHAAbwBsAFwAIgAsACAANAA4ADcAMAAxACwAIAAwACwAIAA0ADkANAA3ADMALAAgADAALAAgADcAMgAwADAALAAgADAALAAgADAALAAgADAALAAgADMANgAwADAALAAgADAALAAgAFwAIgBDAC0ARQB1AHIAXAAiACwAIABcACIARQBFACUAVABcACIALAAgAFwAIgBcACIALAAgAFwAIgBFAGEAcwB0AGUAcgBuACAARQB1AHIAbwBwAGUAYQBuACUAIABUAGkAbQBlAFwAIgAsACAAXAAiAFwAIgA7AFwAbgBcACIARQB1AHIAbwBwAGUALwBTAGkAbQBmAGUAcgBvAHAAbwBsAFwAIgAsACAANAA5ADQANwAzACwAIAAzADYAMAAwACwAIAA1ADAAMQA3ADMALAAgADAALAAgADEAMAA4ADAAMAAsACAAMAAsACAAMwA2ADAAMAAsACAAMAAsACAAMAAsACAAMwA2ADAAMAAsACAAXAAiAEMALQBFAHUAcgBcACIALAAgAFwAIgBNAFMASwBcACIALAAgAFwAIgBNAFMARABcACIALAAgAFwAIgBNAG8AcwBjAG8AdwAgAFMAdABhAG4AZABhAHIAZAAgAFQAaQBtAGUAXAAiACwAIABcACIATQBvAHMAYwBvAHcAIABEAGEAeQBsAGkAZwBoAHQAIABUAGkAbQBlAFwAIgA7AFwAbgBcACIARQB1AHIAbwBwAGUALwBTAGkAbQBmAGUAcgBvAHAAbwBsAFwAIgAsACAANQAwADEANwAzACwAIAAzADYAMAAwACwAIAA1ADAAMwA4ADMALAAgADEANAA0ADAAMAAsACAAMQAwADgAMAAwACwAIAAzADYAMAAwACwAIAAwACwAIAAzADYAMAAwACwAIAAwACwAIAAtADMANgAwADAALAAgAFwAIgBcACIALAAgAFwAIgBcACIALAAgAFwAIgBNAFMARABcACIALAAgAFwAIgBcACIALAAgAFwAIgBNAG8AcwBjAG8AdwAgAEQAYQB5AGwAaQBnAGgAdAAgAFQAaQBtAGUAXAAiADsAXABuAFwAIgBFAHUAcgBvAHAAZQAvAFMAaQBtAGYAZQByAG8AcABvAGwAXAAiACwAIAA1ADAAMwA4ADMALAAgADEAMAA4ADAAMAAsACAANQAwADUAMwA3ACwAIAAxADQANAAwADAALAAgADEAMAA4ADAAMAAsACAAMAAsACAAMAAsACAALQAzADYAMAAwACwAIAAtADMANgAwADAALAAgADAALAAgAFwAIgBcACIALAAgAFwAIgBNAFMASwBcACIALAAgAFwAIgBcACIALAAgAFwAIgBNAG8AcwBjAG8AdwAgAFMAdABhAG4AZABhAHIAZAAgAFQAaQBtAGUAXAAiACwAIABcACIAXAAiADsAXABuAFwAIgBFAHUAcgBvAHAAZQAvAFMAaQBtAGYAZQByAG8AcABvAGwAXAAiACwAIAA1ADAANQAzADcALAAgADEAMAA4ADAAMAAsACAANQA2ADcANAA2ACwAIAA3ADIAMAAwACwAIAA3ADIAMAAwACwAIAAwACwAIAAtADMANgAwADAALAAgADAALAAgADcAMgAwADAALAAgADAALAAgAFwAIgBFAFUAXAAiACwAIABcACIARQBFACUAVABcACIALAAgAFwAIgBcACIALAAgAFwAIgBFAGEAcwB0AGUAcgBuACAARQB1AHIAbwBwAGUAYQBuACUAIABUAGkAbQBlAFwAIgAsACAAXAAiAFwAIgA7AFwAbgBcACIARQB1AHIAbwBwAGUALwBTAGkAbQBmAGUAcgBvAHAAbwBsAFwAIgAsACAANQA2ADcANAA2ACwAIAAxADQANAAwADAALAAgADUANgA5ADUANgAsACAANwAyADAAMAAsACAAMQA0ADQAMAAwACwAIAAwACwAIAA3ADIAMAAwACwAIAAwACwAIAAtADMANgAwADAALAAgADAALAAgAFwAIgBcACIALAAgAFwAIgBNAFMASwBcACIALAAgAFwAIgBcACIALAAgAFwAIgBNAG8AcwBjAG8AdwAgAFMAdABhAG4AZABhAHIAZAAgAFQAaQBtAGUAXAAiACwAIABcACIAXAAiADsAXABuAFwAIgBFAHUAcgBvAHAAZQAvAFMAaQBtAGYAZQByAG8AcABvAGwAXAAiACwAIAA1ADYAOQA1ADYALAAgADMANgAwADAALAAgAFwAIgBcACIALAAgAFwAIgBcACIALAAgADEAMAA4ADAAMAAsACAAMAAsACAALQAzADYAMAAwACwAIAAwACwAIABcACIAXAAiACwAIABcACIAXAAiACwAIABcACIAXAAiACwAIABcACIATQBTAEsAXAAiACwAIABcACIAXAAiACwAIABcACIATQBvAHMAYwBvAHcAIABTAHQAYQBuAGQAYQByAGQAIABUAGkAbQBlAFwAIgAsACAAXAAiAFwAIgA7AFwAbgBcACIARQB1AHIAbwBwAGUALwBTAG8AZgBpAGEAXAAiACwAIABcACIAXAAiACwAIABcACIAXAAiACwAIAA3ADcAMQA1ACwAIAAwACwAIAA1ADUAOQA2ACwAIAAwACwAIABcACIAXAAiACwAIABcACIAXAAiACwAIAAxADQAMgAwACwAIAAwACwAIABcACIAXAAiACwAIABcACIATABNAFQAXAAiACwAIABcACIAXAAiACwAIABcACIATABvAGMAYQBsACAATQBlAGEAbgAgAFQAaQBtAGUAXAAiACwAIABcACIAXAAiADsAXABuAFwAIgBFAHUAcgBvAHAAZQAvAFMAbwBmAGkAYQBcACIALAAgADcANwAxADUALAAgADEANAAyADAALAAgADEAMwAxADYAMgAsACAAMAAsACAANwAwADEANgAsACAAMAAsACAAMQA0ADIAMAAsACAAMAAsACAAMQA4ADQALAAgADAALAAgAFwAIgBcACIALAAgAFwAIgBJAE0AVABcACIALAAgAFwAIgBcACIALAAgAFwAIgBJAHMAdABhAG4AYgB1AGwAIABNAGUAYQBuACAAVABpAG0AZQBcACIALAAgAFwAIgBcACIAOwBcAG4AXAAiAEUAdQByAG8AcABlAC8AUwBvAGYAaQBhAFwAIgAsACAAMQAzADEANgAyACwAIAAxADgANAAsACAAMwAwADYANgA1ACwAIAAxADAAOAAwADAALAAgADcAMgAwADAALAAgADAALAAgADEAOAA0ACwAIAAwACwAIAAtADMANgAwADAALAAgADAALAAgAFwAIgBcACIALAAgAFwAIgBFAEUAVABcACIALAAgAFwAIgBcACIALAAgAFwAIgBFAGEAcwB0AGUAcgBuACAARQB1AHIAbwBwAGUAYQBuACAAVABpAG0AZQBcACIALAAgAFwAIgBcACIAOwBcAG4AXAAiAEUAdQByAG8AcABlAC8AUwBvAGYAaQBhAFwAIgAsACAAMwAwADYANgA1ACwAIAA3ADIAMAAwACwAIAAzADEANAA1ADYALAAgADAALAAgADMANgAwADAALAAgADAALAAgAC0AMwA2ADAAMAAsACAAMAAsACAAMAAsACAAMAAsACAAXAAiAEMALQBFAHUAcgBcACIALAAgAFwAIgBDAEUAJQBUAFwAIgAsACAAXAAiAFwAIgAsACAAXAAiAEMAZQBuAHQAcgBhAGwAIABFAHUAcgBvAHAAZQBhAG4AJQAgAFQAaQBtAGUAXAAiACwAIABcACIAXAAiADsAXABuAFwAIgBFAHUAcgBvAHAAZQAvAFMAbwBmAGkAYQBcACIALAAgADMAMQA0ADUANgAsACAAMAAsACAAMwAxADUANAA3ACwAIAAxADAAOAAwADAALAAgADMANgAwADAALAAgADAALAAgADAALAAgADAALAAgADMANgAwADAALAAgADAALAAgAFwAIgBcACIALAAgAFwAIgBDAEUAVABcACIALAAgAFwAIgBcACIALAAgAFwAIgBDAGUAbgB0AHIAYQBsACAARQB1AHIAbwBwAGUAYQBuACAAVABpAG0AZQBcACIALAAgAFwAIgBcACIAOwBcAG4AXAAiAEUAdQByAG8AcABlAC8AUwBvAGYAaQBhAFwAIgAsACAAMwAxADUANAA3ACwAIAAxADQANAAwADAALAAgADQAMwA5ADYAMwAsACAAOAAyADgAMAAwACwAIAA3ADIAMAAwACwAIAAwACwAIAAzADYAMAAwACwAIAAwACwAIAAwACwAIAAwACwAIABcACIAXAAiACwAIABcACIARQBFAFQAXAAiACwAIABcACIAXAAiACwAIABcACIARQBhAHMAdABlAHIAbgAgAEUAdQByAG8AcABlAGEAbgAgAFQAaQBtAGUAXAAiACwAIABcACIAXAAiADsAXABuAFwAIgBFAHUAcgBvAHAAZQAvAFMAbwBmAGkAYQBcACIALAAgADQAMwA5ADYAMwAsACAAOAAyADgAMAAwACwAIAA0ADUAMgAzADgALAAgADEAMAA4ADAAMAAsACAANwAyADAAMAAsACAAMAAsACAAMAAsACAAMAAsACAAMAAsACAAMAAsACAAXAAiAEIAdQBsAGcAXAAiACwAIABcACIARQBFACUAVABcACIALAAgAFwAIgBcACIALAAgAFwAIgBFAGEAcwB0AGUAcgBuACAARQB1AHIAbwBwAGUAYQBuACUAIABUAGkAbQBlAFwAIgAsACAAXAAiAFwAIgA7AFwAbgBcACIARQB1AHIAbwBwAGUALwBTAG8AZgBpAGEAXAAiACwAIAA0ADUAMgAzADgALAAgADEAMAA4ADAAMAAsACAANAA4ADIANQA3ACwAIAAwACwAIAA3ADIAMAAwACwAIAAwACwAIAAwACwAIAAwACwAIAAwACwAIAAwACwAIABcACIAQwAtAEUAdQByAFwAIgAsACAAXAAiAEUARQAlAFQAXAAiACwAIABcACIAXAAiACwAIABcACIARQBhAHMAdABlAHIAbgAgAEUAdQByAG8AcABlAGEAbgAlACAAVABpAG0AZQBcACIALAAgAFwAIgBcACIAOwBcAG4AXAAiAEUAdQByAG8AcABlAC8AUwBvAGYAaQBhAFwAIgAsACAANAA4ADIANQA3ACwAIAAwACwAIAA1ADAANAA0ADkALAAgADAALAAgADcAMgAwADAALAAgADAALAAgADAALAAgADAALAAgADAALAAgADAALAAgAFwAIgBFAC0ARQB1AHIAXAAiACwAIABcACIARQBFACUAVABcACIALAAgAFwAIgBcACIALAAgAFwAIgBFAGEAcwB0AGUAcgBuACAARQB1AHIAbwBwAGUAYQBuACUAIABUAGkAbQBlAFwAIgAsACAAXAAiAFwAIgA7AFwAbgBcACIARQB1AHIAbwBwAGUALwBTAG8AZgBpAGEAXAAiACwAIAA1ADAANAA0ADkALAAgADAALAAgAFwAIgBcACIALAAgAFwAIgBcACIALAAgADcAMgAwADAALAAgADAALAAgADAALAAgADAALAAgAFwAIgBcACIALAAgAFwAIgBcACIALAAgAFwAIgBFAFUAXAAiACwAIABcACIARQBFACUAVABcACIALAAgAFwAIgBcACIALAAgAFwAIgBFAGEAcwB0AGUAcgBuACAARQB1AHIAbwBwAGUAYQBuACUAIABUAGkAbQBlAFwAIgAsACAAXAAiAFwAIgA7AFwAbgBcACIARQB1AHIAbwBwAGUALwBUAGEAbABsAGkAbgBuAFwAIgAsACAAXAAiAFwAIgAsACAAXAAiAFwAIgAsACAANwA3ADEANQAsACAAMAAsACAANQA5ADQAMAAsACAAMAAsACAAXAAiAFwAIgAsACAAXAAiAFwAIgAsACAAMAAsACAAMAAsACAAXAAiAFwAIgAsACAAXAAiAEwATQBUAFwAIgAsACAAXAAiAFwAIgAsACAAXAAiAEwAbwBjAGEAbAAgAE0AZQBhAG4AIABUAGkAbQBlAFwAIgAsACAAXAAiAFwAIgA7AFwAbgBcACIARQB1AHIAbwBwAGUALwBUAGEAbABsAGkAbgBuAFwAIgAsACAANwA3ADEANQAsACAAMAAsACAAMgAxADYAMgA1ACwAIAAwACwAIAA1ADkANAAwACwAIAAwACwAIAAwACwAIAAwACwAIAAtADIAMwA0ADAALAAgADAALAAgAFwAIgBcACIALAAgAFwAIgBUAE0AVABcACIALAAgAFwAIgBcACIALAAgAFwAIgBUAGEAbABsAGkAbgBuACAATQBlAGEAbgAgAFQAaQBtAGUAXAAiACwAIABcACIAXAAiADsAXABuAFwAIgBFAHUAcgBvAHAAZQAvAFQAYQBsAGwAaQBuAG4AXAAiACwAIAAyADEANgAyADQALAAgADgANAAwADYAMAAsACAAMgAyADEANAAwACwAIAAwACwAIAAzADYAMAAwACwAIAAwACwAIAAtADIAMwA0ADAALAAgADAALAAgADIAMwA0ADAALAAgADAALAAgAFwAIgBDAC0ARQB1AHIAXAAiACwAIABcACIAQwBFACUAVABcACIALAAgAFwAIgBcACIALAAgAFwAIgBDAGUAbgB0AHIAYQBsACAARQB1AHIAbwBwAGUAYQBuACUAIABUAGkAbQBlAFwAIgAsACAAXAAiAFwAIgA7AFwAbgBcACIARQB1AHIAbwBwAGUALwBUAGEAbABsAGkAbgBuAFwAIgAsACAAMgAyADEANAAwACwAIAAyADMANAAwACwAIAAyADIAOAAxADAALAAgADAALAAgADUAOQA0ADAALAAgADAALAAgADIAMwA0ADAALAAgADAALAAgADEAMgA2ADAALAAgADAALAAgAFwAIgBcACIALAAgAFwAIgBUAE0AVABcACIALAAgAFwAIgBcACIALAAgAFwAIgBUAGEAbABsAGkAbgBuACAATQBlAGEAbgAgAFQAaQBtAGUAXAAiACwAIABcACIAXAAiADsAXABuAFwAIgBFAHUAcgBvAHAAZQAvAFQAYQBsAGwAaQBuAG4AXAAiACwAIAAyADIAOAAxADAALAAgADEAMgA2ADAALAAgADIAOQA4ADQANwAsACAAMAAsACAANwAyADAAMAAsACAAMAAsACAAMQAyADYAMAAsACAAMAAsACAAMwA2ADAAMAAsACAAMAAsACAAXAAiAFwAIgAsACAAXAAiAEUARQBUAFwAIgAsACAAXAAiAFwAIgAsACAAXAAiAEUAYQBzAHQAZQByAG4AIABFAHUAcgBvAHAAZQBhAG4AIABUAGkAbQBlAFwAIgAsACAAXAAiAFwAIgA7AFwAbgBcACIARQB1AHIAbwBwAGUALwBUAGEAbABsAGkAbgBuAFwAIgAsACAAMgA5ADgANAA3ACwAIAAzADYAMAAwACwAIAAzADAAMgA1ADIALAAgADAALAAgADEAMAA4ADAAMAAsACAAMAAsACAAMwA2ADAAMAAsACAAMAAsACAALQA3ADIAMAAwACwAIAAwACwAIABcACIAXAAiACwAIABcACIATQBTAEsAXAAiACwAIABcACIAXAAiACwAIABcACIATQBvAHMAYwBvAHcAIABTAHQAYQBuAGQAYQByAGQAIABUAGkAbQBlAFwAIgAsACAAXAAiAFwAIgA7AFwAbgBcACIARQB1AHIAbwBwAGUALwBUAGEAbABsAGkAbgBuAFwAIgAsACAAMwAwADIANQAxACwAIAA3ADkAMgAwADAALAAgADMAMQAzADUANQAsACAAMAAsACAAMwA2ADAAMAAsACAAMAAsACAALQA3ADIAMAAwACwAIAAwACwAIAA3ADIAMAAwACwAIAAwACwAIABcACIAQwAtAEUAdQByAFwAIgAsACAAXAAiAEMARQAlAFQAXAAiACwAIABcACIAXAAiACwAIABcACIAQwBlAG4AdAByAGEAbAAgAEUAdQByAG8AcABlAGEAbgAlACAAVABpAG0AZQBcACIALAAgAFwAIgBcACIAOwBcAG4AXAAiAEUAdQByAG8AcABlAC8AVABhAGwAbABpAG4AbgBcACIALAAgADMAMQAzADUANQAsACAANwAyADAAMAAsACAANAA3ADYAMQAxACwAIAA3ADIAMAAwACwAIAAxADAAOAAwADAALAAgADAALAAgADcAMgAwADAALAAgADAALAAgAC0AMwA2ADAAMAAsACAAMwA2ADAAMAAsACAAXAAiAFIAdQBzAHMAaQBhAFwAIgAsACAAXAAiAE0AUwBLAFwAIgAsACAAXAAiAE0AUwBEAFwAIgAsACAAXAAiAE0AbwBzAGMAbwB3ACAAUwB0AGEAbgBkAGEAcgBkACAAVABpAG0AZQBcACIALAAgAFwAIgBNAG8AcwBjAG8AdwAgAEQAYQB5AGwAaQBnAGgAdAAgAFQAaQBtAGUAXAAiADsAXABuAFwAIgBFAHUAcgBvAHAAZQAvAFQAYQBsAGwAaQBuAG4AXAAiACwAIAA0ADcANgAxADEALAAgADcAMgAwADAALAAgADQANwA3ADkAMwAsACAAMQAwADgAMAAwACwAIAA3ADIAMAAwACwAIAAzADYAMAAwACwAIAAtADMANgAwADAALAAgADMANgAwADAALAAgADAALAAgAC0AMwA2ADAAMAAsACAAXAAiAFwAIgAsACAAXAAiAFwAIgAsACAAXAAiAEUARQBTAFQAXAAiACwAIABcACIAXAAiACwAIABcACIARQBhAHMAdABlAHIAbgAgAEUAdQByAG8AcABlAGEAbgAgAFMAdQBtAG0AZQByACAAVABpAG0AZQBcACIAOwBcAG4AXAAiAEUAdQByAG8AcABlAC8AVABhAGwAbABpAG4AbgBcACIALAAgADQANwA3ADkAMwAsACAANwAyADAAMAAsACAANQAxADAANwA4ACwAIAAwACwAIAA3ADIAMAAwACwAIAAwACwAIAAwACwAIAAtADMANgAwADAALAAgADAALAAgADAALAAgAFwAIgBDAC0ARQB1AHIAXAAiACwAIABcACIARQBFACUAVABcACIALAAgAFwAIgBcACIALAAgAFwAIgBFAGEAcwB0AGUAcgBuACAARQB1AHIAbwBwAGUAYQBuACUAIABUAGkAbQBlAFwAIgAsACAAXAAiAFwAIgA7AFwAbgBcACIARQB1AHIAbwBwAGUALwBUAGEAbABsAGkAbgBuAFwAIgAsACAANQAxADAANwA4ACwAIAAwACwAIAA1ADEANAA4ADIALAAgADEANAA0ADAAMAAsACAANwAyADAAMAAsACAAMAAsACAAMAAsACAAMAAsACAAMAAsACAAMAAsACAAXAAiAEUAVQBcACIALAAgAFwAIgBFAEUAJQBUAFwAIgAsACAAXAAiAFwAIgAsACAAXAAiAEUAYQBzAHQAZQByAG4AIABFAHUAcgBvAHAAZQBhAG4AJQAgAFQAaQBtAGUAXAAiACwAIABcACIAXAAiADsAXABuAFwAIgBFAHUAcgBvAHAAZQAvAFQAYQBsAGwAaQBuAG4AXAAiACwAIAA1ADEANAA4ADIALAAgADEANAA0ADAAMAAsACAANQAyADMAMgA2ACwAIAAwACwAIAA3ADIAMAAwACwAIAAwACwAIAAwACwAIAAwACwAIAAwACwAIAAwACwAIABcACIAXAAiACwAIABcACIARQBFAFQAXAAiACwAIABcACIAXAAiACwAIABcACIARQBhAHMAdABlAHIAbgAgAEUAdQByAG8AcABlAGEAbgAgAFQAaQBtAGUAXAAiACwAIABcACIAXAAiADsAXABuAFwAIgBFAHUAcgBvAHAAZQAvAFQAYQBsAGwAaQBuAG4AXAAiACwAIAA1ADIAMwAyADYALAAgADAALAAgAFwAIgBcACIALAAgAFwAIgBcACIALAAgADcAMgAwADAALAAgADAALAAgADAALAAgADAALAAgAFwAIgBcACIALAAgAFwAIgBcACIALAAgAFwAIgBFAFUAXAAiACwAIABcACIARQBFACUAVABcACIALAAgAFwAIgBcACIALAAgAFwAIgBFAGEAcwB0AGUAcgBuACAARQB1AHIAbwBwAGUAYQBuACUAIABUAGkAbQBlAFwAIgAsACAAXAAiAFwAIgA7AFwAbgBcACIARQB1AHIAbwBwAGUALwBUAGkAcgBhAG4AZQBcACIALAAgAFwAIgBcACIALAAgAFwAIgBcACIALAAgADIAMAAxADMAMwAsACAAMAAsACAANAA3ADYAMAAsACAAMAAsACAAXAAiAFwAIgAsACAAXAAiAFwAIgAsACAALQAxADEANgAwACwAIAAwACwAIABcACIAXAAiACwAIABcACIATABNAFQAXAAiACwAIABcACIAXAAiACwAIABcACIATABvAGMAYQBsACAATQBlAGEAbgAgAFQAaQBtAGUAXAAiACwAIABcACIAXAAiADsAXABuAFwAIgBFAHUAcgBvAHAAZQAvAFQAaQByAGEAbgBlAFwAIgAsACAAMgAwADEAMwAyACwAIAA4ADUAMgA0ADAALAAgADIAOQA3ADkANgAsACAAMAAsACAAMwA2ADAAMAAsACAAMAAsACAALQAxADEANgAwACwAIAAwACwAIAAwACwAIAAwACwAIABcACIAXAAiACwAIABcACIAQwBFAFQAXAAiACwAIABcACIAXAAiACwAIABcACIAQwBlAG4AdAByAGEAbAAgAEUAdQByAG8AcABlAGEAbgAgAFQAaQBtAGUAXAAiACwAIABcACIAXAAiADsAXABuAFwAIgBFAHUAcgBvAHAAZQAvAFQAaQByAGEAbgBlAFwAIgAsACAAMgA5ADcAOQA2ACwAIAAwACwAIAA0ADUAOAA4ADIALAAgADAALAAgADMANgAwADAALAAgADAALAAgADAALAAgADAALAAgADAALAAgADAALAAgAFwAIgBBAGwAYgBhAG4AaQBhAFwAIgAsACAAXAAiAEMARQAlAFQAXAAiACwAIABcACIAXAAiACwAIABcACIAQwBlAG4AdAByAGEAbAAgAEUAdQByAG8AcABlAGEAbgAlACAAVABpAG0AZQBcACIALAAgAFwAIgBcACIAOwBcAG4AXAAiAEUAdQByAG8AcABlAC8AVABpAHIAYQBuAGUAXAAiACwAIAA0ADUAOAA4ADIALAAgADAALAAgAFwAIgBcACIALAAgAFwAIgBcACIALAAgADMANgAwADAALAAgADAALAAgADAALAAgADAALAAgAFwAIgBcACIALAAgAFwAIgBcACIALAAgAFwAIgBFAFUAXAAiACwAIABcACIAQwBFACUAVABcACIALAAgAFwAIgBcACIALAAgAFwAIgBDAGUAbgB0AHIAYQBsACAARQB1AHIAbwBwAGUAYQBuACUAIABUAGkAbQBlAFwAIgAsACAAXAAiAFwAIgBcAG4AfQA7AFwAbgBcAG4AXwBUAEkATQBFAFoATwBOAEUAXwBFAFUAUgBPAFAARQBfADAANQAgAD0AIAB7AFwAbgBcACIARQB1AHIAbwBwAGUALwBVAGwAeQBhAG4AbwB2AHMAawBcACIALAAgAFwAIgBcACIALAAgAFwAIgBcACIALAAgADIAMgAxADQAMAAsACAAMQAxADYAMQA2ACwAIAAxADEANgAxADYALAAgADAALAAgAFwAIgBcACIALAAgAFwAIgBcACIALAAgAC0AOAAxADYALAAgADAALAAgAFwAIgBcACIALAAgAFwAIgBMAE0AVABcACIALAAgAFwAIgBcACIALAAgAFwAIgBMAG8AYwBhAGwAIABNAGUAYQBuACAAVABpAG0AZQBcACIALAAgAFwAIgBcACIAOwBcAG4AXAAiAEUAdQByAG8AcABlAC8AVQBsAHkAYQBuAG8AdgBzAGsAXAAiACwAIAAyADIAMQA0ADAALAAgADEAMAA4ADAAMAAsACAAMgA2ADEANAA4ACwAIAAwACwAIAAxADAAOAAwADAALAAgADAALAAgAC0AOAAxADYALAAgADAALAAgADMANgAwADAALAAgADAALAAgAFwAIgBcACIALAAgAFwAIgArADAAMwBcACIALAAgAFwAIgBcACIALAAgAFwAIgBVAFQAQwArADAAMwA6ADAAMABcACIALAAgAFwAIgBcACIAOwBcAG4AXAAiAEUAdQByAG8AcABlAC8AVQBsAHkAYQBuAG8AdgBzAGsAXAAiACwAIAAyADYAMQA0ADgALAAgADMANgAwADAALAAgADQANwA2ADEAMQAsACAANwAyADAAMAAsACAAMQA0ADQAMAAwACwAIAAwACwAIAAzADYAMAAwACwAIAAwACwAIAAtADMANgAwADAALAAgADAALAAgAFwAIgBSAHUAcwBzAGkAYQBcACIALAAgAFwAIgArADAANABcACIALAAgAFwAIgArADAANQBcACIALAAgAFwAIgBVAFQAQwArADAANAA6ADAAMABcACIALAAgAFwAIgBVAFQAQwArADAANQA6ADAAMABcACIAOwBcAG4AXAAiAEUAdQByAG8AcABlAC8AVQBsAHkAYQBuAG8AdgBzAGsAXAAiACwAIAA0ADcANgAxADEALAAgADMANgAwADAALAAgADQAOAAzADQANgAsACAANwAyADAAMAAsACAAMQAwADgAMAAwACwAIAAwACwAIAAtADMANgAwADAALAAgADAALAAgAC0AMwA2ADAAMAAsACAAMAAsACAAXAAiAFIAdQBzAHMAaQBhAFwAIgAsACAAXAAiACsAMAAzAFwAIgAsACAAXAAiACsAMAA0AFwAIgAsACAAXAAiAFUAVABDACsAMAAzADoAMAAwAFwAIgAsACAAXAAiAFUAVABDACsAMAA0ADoAMAAwAFwAIgA7AFwAbgBcACIARQB1AHIAbwBwAGUALwBVAGwAeQBhAG4AbwB2AHMAawBcACIALAAgADQAOAAzADQANgAsACAAMwA2ADAAMAAsACAANAA4ADYANAAwACwAIAA3ADIAMAAwACwAIAA3ADIAMAAwACwAIAAwACwAIAAtADMANgAwADAALAAgADAALAAgADMANgAwADAALAAgADAALAAgAFwAIgBSAHUAcwBzAGkAYQBcACIALAAgAFwAIgArADAAMgBcACIALAAgAFwAIgArADAAMwBcACIALAAgAFwAIgBVAFQAQwArADAAMgA6ADAAMABcACIALAAgAFwAIgBVAFQAQwArADAAMwA6ADAAMABcACIAOwBcAG4AXAAiAEUAdQByAG8AcABlAC8AVQBsAHkAYQBuAG8AdgBzAGsAXAAiACwAIAA0ADgANgA0ADAALAAgADEAMAA4ADAAMAAsACAANQA1ADYANAA3ACwAIAA3ADIAMAAwACwAIAAxADAAOAAwADAALAAgADAALAAgADMANgAwADAALAAgADAALAAgADMANgAwADAALAAgADAALAAgAFwAIgBSAHUAcwBzAGkAYQBcACIALAAgAFwAIgArADAAMwBcACIALAAgAFwAIgArADAANABcACIALAAgAFwAIgBVAFQAQwArADAAMwA6ADAAMABcACIALAAgAFwAIgBVAFQAQwArADAANAA6ADAAMABcACIAOwBcAG4AXAAiAEUAdQByAG8AcABlAC8AVQBsAHkAYQBuAG8AdgBzAGsAXAAiACwAIAA1ADUANgA0ADcALAAgADEAMAA4ADAAMAAsACAANQA2ADkANQA2ACwAIAA3ADIAMAAwACwAIAAxADQANAAwADAALAAgADAALAAgADMANgAwADAALAAgADAALAAgAC0AMwA2ADAAMAAsACAAMAAsACAAXAAiAFwAIgAsACAAXAAiACsAMAA0AFwAIgAsACAAXAAiAFwAIgAsACAAXAAiAFUAVABDACsAMAA0ADoAMAAwAFwAIgAsACAAXAAiAFwAIgA7AFwAbgBcACIARQB1AHIAbwBwAGUALwBVAGwAeQBhAG4AbwB2AHMAawBcACIALAAgADUANgA5ADUANgAsACAAMwA2ADAAMAAsACAANQA3ADQANwA0ACwAIAA3ADIAMAAwACwAIAAxADAAOAAwADAALAAgADAALAAgAC0AMwA2ADAAMAAsACAAMAAsACAAMwA2ADAAMAAsACAAMAAsACAAXAAiAFwAIgAsACAAXAAiACsAMAAzAFwAIgAsACAAXAAiAFwAIgAsACAAXAAiAFUAVABDACsAMAAzADoAMAAwAFwAIgAsACAAXAAiAFwAIgA7AFwAbgBcACIARQB1AHIAbwBwAGUALwBVAGwAeQBhAG4AbwB2AHMAawBcACIALAAgADUANwA0ADcANAAsACAAMQAwADgAMAAwACwAIABcACIAXAAiACwAIABcACIAXAAiACwAIAAxADQANAAwADAALAAgADAALAAgADMANgAwADAALAAgADAALAAgAFwAIgBcACIALAAgAFwAIgBcACIALAAgAFwAIgBcACIALAAgAFwAIgArADAANABcACIALAAgAFwAIgBcACIALAAgAFwAIgBVAFQAQwArADAANAA6ADAAMABcACIALAAgAFwAIgBcACIAOwBcAG4AXAAiAEUAdQByAG8AcABlAC8AVgBpAGUAbgBuAGEAXAAiACwAIABcACIAXAAiACwAIABcACIAXAAiACwAIAAxADIANQA1ADQALAAgADAALAAgADMAOQAyADEALAAgADAALAAgAFwAIgBcACIALAAgAFwAIgBcACIALAAgAC0AMwAyADEALAAgADAALAAgAFwAIgBcACIALAAgAFwAIgBMAE0AVABcACIALAAgAFwAIgBcACIALAAgAFwAIgBMAG8AYwBhAGwAIABNAGUAYQBuACAAVABpAG0AZQBcACIALAAgAFwAIgBcACIAOwBcAG4AXAAiAEUAdQByAG8AcABlAC8AVgBpAGUAbgBuAGEAXAAiACwAIAAxADIANQA1ADMALAAgADgANgAwADcAOQAsACAAMgAyADMAMgA0ACwAIAAwACwAIAAzADYAMAAwACwAIAAwACwAIAAtADMAMgAxACwAIAAwACwAIAAwACwAIAAwACwAIABcACIAQwAtAEUAdQByAFwAIgAsACAAXAAiAEMARQAlAFQAXAAiACwAIABcACIAXAAiACwAIABcACIAQwBlAG4AdAByAGEAbAAgAEUAdQByAG8AcABlAGEAbgAlACAAVABpAG0AZQBcACIALAAgAFwAIgBcACIAOwBcAG4AXAAiAEUAdQByAG8AcABlAC8AVgBpAGUAbgBuAGEAXAAiACwAIAAyADIAMwAyADQALAAgADAALAAgADIAOQA3ADIAMAAsACAANwAyADAAMAAsACAAMwA2ADAAMAAsACAAMAAsACAAMAAsACAAMAAsACAAMAAsACAAMAAsACAAXAAiAEEAdQBzAHQAcgBpAGEAXAAiACwAIABcACIAQwBFACUAVABcACIALAAgAFwAIgBcACIALAAgAFwAIgBDAGUAbgB0AHIAYQBsACAARQB1AHIAbwBwAGUAYQBuACUAIABUAGkAbQBlAFwAIgAsACAAXAAiAFwAIgA7AFwAbgBcACIARQB1AHIAbwBwAGUALwBWAGkAZQBuAG4AYQBcACIALAAgADIAOQA3ADIAMAAsACAANwAyADAAMAAsACAAMwAxADUANAA3ACwAIAA3ADIAMAAwACwAIAAzADYAMAAwACwAIAAwACwAIAAwACwAIAAwACwAIAAwACwAIAAzADYAMAAwACwAIABcACIAQwAtAEUAdQByAFwAIgAsACAAXAAiAEMARQAlAFQAXAAiACwAIABcACIAXAAiACwAIABcACIAQwBlAG4AdAByAGEAbAAgAEUAdQByAG8AcABlAGEAbgAlACAAVABpAG0AZQBcACIALAAgAFwAIgBcACIAOwBcAG4AXAAiAEUAdQByAG8AcABlAC8AVgBpAGUAbgBuAGEAXAAiACwAIAAzADEANQA0ADcALAAgADEAMAA4ADAAMAAsACAAMwAxADUANQA3ACwAIAAxADAAOAAwADAALAAgADMANgAwADAALAAgADMANgAwADAALAAgADAALAAgADMANgAwADAALAAgADAALAAgAC0AMwA2ADAAMAAsACAAXAAiAFwAIgAsACAAXAAiAFwAIgAsACAAXAAiAEMARQBTAFQAXAAiACwAIABcACIAXAAiACwAIABcACIAQwBlAG4AdAByAGEAbAAgAEUAdQByAG8AcABlAGEAbgAgAFMAdQBtAG0AZQByACAAVABpAG0AZQBcACIAOwBcAG4AXAAiAEUAdQByAG8AcABlAC8AVgBpAGUAbgBuAGEAXAAiACwAIAAzADEANQA1ADcALAAgADcAMgAwADAALAAgADMAMQA4ADIAMQAsACAAMAAsACAAMwA2ADAAMAAsACAAMAAsACAAMAAsACAALQAzADYAMAAwACwAIAAwACwAIAAwACwAIABcACIAXAAiACwAIABcACIAQwBFAFQAXAAiACwAIABcACIAXAAiACwAIABcACIAQwBlAG4AdAByAGEAbAAgAEUAdQByAG8AcABlAGEAbgAgAFQAaQBtAGUAXAAiACwAIABcACIAXAAiADsAXABuAFwAIgBFAHUAcgBvAHAAZQAvAFYAaQBlAG4AbgBhAFwAIgAsACAAMwAxADgAMgAxACwAIAAwACwAIAA0ADQANgAwADUALAAgADAALAAgADMANgAwADAALAAgADAALAAgADAALAAgADAALAAgADAALAAgADAALAAgAFwAIgBBAHUAcwB0AHIAaQBhAFwAIgAsACAAXAAiAEMARQAlAFQAXAAiACwAIABcACIAXAAiACwAIABcACIAQwBlAG4AdAByAGEAbAAgAEUAdQByAG8AcABlAGEAbgAlACAAVABpAG0AZQBcACIALAAgAFwAIgBcACIAOwBcAG4AXAAiAEUAdQByAG8AcABlAC8AVgBpAGUAbgBuAGEAXAAiACwAIAA0ADQANgAwADUALAAgADAALAAgAFwAIgBcACIALAAgAFwAIgBcACIALAAgADMANgAwADAALAAgADAALAAgADAALAAgADAALAAgAFwAIgBcACIALAAgAFwAIgBcACIALAAgAFwAIgBFAFUAXAAiACwAIABcACIAQwBFACUAVABcACIALAAgAFwAIgBcACIALAAgAFwAIgBDAGUAbgB0AHIAYQBsACAARQB1AHIAbwBwAGUAYQBuACUAIABUAGkAbQBlAFwAIgAsACAAXAAiAFwAIgA7AFwAbgBcACIARQB1AHIAbwBwAGUALwBWAGkAbABuAGkAdQBzAFwAIgAsACAAXAAiAFwAIgAsACAAXAAiAFwAIgAsACAANwA3ADEANQAsACAAMAAsACAANgAwADcANgAsACAAMAAsACAAXAAiAFwAIgAsACAAXAAiAFwAIgAsACAALQAxADAAMwA2ACwAIAAwACwAIABcACIAXAAiACwAIABcACIATABNAFQAXAAiACwAIABcACIAXAAiACwAIABcACIATABvAGMAYQBsACAATQBlAGEAbgAgAFQAaQBtAGUAXAAiACwAIABcACIAXAAiADsAXABuAFwAIgBFAHUAcgBvAHAAZQAvAFYAaQBsAG4AaQB1AHMAXAAiACwAIAA3ADcAMQA0ACwAIAA4ADUAMwA2ADQALAAgADIAMQAyADIAOQAsACAAMAAsACAANQAwADQAMAAsACAAMAAsACAALQAxADAAMwA2ACwAIAAwACwAIAA2ADkANgAsACAAMAAsACAAXAAiAFwAIgAsACAAXAAiAFcATQBUAFwAIgAsACAAXAAiAFwAIgAsACAAXAAiAFcAYQByAHMAYQB3ACAATQBlAGEAbgAgAFQAaQBtAGUAXAAiACwAIABcACIAXAAiADsAXABuAFwAIgBFAHUAcgBvAHAAZQAvAFYAaQBsAG4AaQB1AHMAXAAiACwAIAAyADEAMgAyADkALAAgADYAOQA2ACwAIAAyADIAMgA0ADEALAAgADAALAAgADUANwAzADYALAAgADAALAAgADYAOQA2ACwAIAAwACwAIAAtADIAMQAzADYALAAgADAALAAgAFwAIgBcACIALAAgAFwAIgBLAE0AVABcACIALAAgAFwAIgBcACIALAAgAFwAIgBLAGEAdQBuAGEAcwAgAE0AZQBhAG4AIABUAGkAbQBlAFwAIgAsACAAXAAiAFwAIgA7AFwAbgBcACIARQB1AHIAbwBwAGUALwBWAGkAbABuAGkAdQBzAFwAIgAsACAAMgAyADIANAAwACwAIAA4ADQAMgA2ADQALAAgADIAMgA1ADEANwAsACAAMAAsACAAMwA2ADAAMAAsACAAMAAsACAALQAyADEAMwA2ACwAIAAwACwAIAAzADYAMAAwACwAIAAwACwAIABcACIAXAAiACwAIABcACIAQwBFAFQAXAAiACwAIABcACIAXAAiACwAIABcACIAQwBlAG4AdAByAGEAbAAgAEUAdQByAG8AcABlAGEAbgAgAFQAaQBtAGUAXAAiACwAIABcACIAXAAiADsAXABuAFwAIgBFAHUAcgBvAHAAZQAvAFYAaQBsAG4AaQB1AHMAXAAiACwAIAAyADIANQAxADcALAAgADMANgAwADAALAAgADIAMgA2ADAANgAsACAAMAAsACAANwAyADAAMAAsACAAMAAsACAAMwA2ADAAMAAsACAAMAAsACAALQAzADYAMAAwACwAIAAwACwAIABcACIAXAAiACwAIABcACIARQBFAFQAXAAiACwAIABcACIAXAAiACwAIABcACIARQBhAHMAdABlAHIAbgAgAEUAdQByAG8AcABlAGEAbgAgAFQAaQBtAGUAXAAiACwAIABcACIAXAAiADsAXABuAFwAIgBFAHUAcgBvAHAAZQAvAFYAaQBsAG4AaQB1AHMAXAAiACwAIAAyADIANgAwADUALAAgADgAMgA4ADAAMAAsACAAMgA5ADgANAA0ACwAIAAwACwAIAAzADYAMAAwACwAIAAwACwAIAAtADMANgAwADAALAAgADAALAAgADcAMgAwADAALAAgADAALAAgAFwAIgBcACIALAAgAFwAIgBDAEUAVABcACIALAAgAFwAIgBcACIALAAgAFwAIgBDAGUAbgB0AHIAYQBsACAARQB1AHIAbwBwAGUAYQBuACAAVABpAG0AZQBcACIALAAgAFwAIgBcACIAOwBcAG4AXAAiAEUAdQByAG8AcABlAC8AVgBpAGwAbgBpAHUAcwBcACIALAAgADIAOQA4ADQANAAsACAANwAyADAAMAAsACAAMwAwADEANgA5ACwAIAAwACwAIAAxADAAOAAwADAALAAgADAALAAgADcAMgAwADAALAAgADAALAAgAC0ANwAyADAAMAAsACAAMAAsACAAXAAiAFwAIgAsACAAXAAiAE0AUwBLAFwAIgAsACAAXAAiAFwAIgAsACAAXAAiAE0AbwBzAGMAbwB3ACAAUwB0AGEAbgBkAGEAcgBkACAAVABpAG0AZQBcACIALAAgAFwAIgBcACIAOwBcAG4AXAAiAEUAdQByAG8AcABlAC8AVgBpAGwAbgBpAHUAcwBcACIALAAgADMAMAAxADYAOAAsACAANwA5ADIAMAAwACwAIAAzADEAMwAwADMALAAgADAALAAgADMANgAwADAALAAgADAALAAgAC0ANwAyADAAMAAsACAAMAAsACAANwAyADAAMAAsACAAMAAsACAAXAAiAEMALQBFAHUAcgBcACIALAAgAFwAIgBDAEUAJQBUAFwAIgAsACAAXAAiAFwAIgAsACAAXAAiAEMAZQBuAHQAcgBhAGwAIABFAHUAcgBvAHAAZQBhAG4AJQAgAFQAaQBtAGUAXAAiACwAIABcACIAXAAiADsAXABuAFwAIgBFAHUAcgBvAHAAZQAvAFYAaQBsAG4AaQB1AHMAXAAiACwAIAAzADEAMwAwADMALAAgADcAMgAwADAALAAgADQANwA2ADEAMQAsACAANwAyADAAMAAsACAAMQAwADgAMAAwACwAIAAwACwAIAA3ADIAMAAwACwAIAAwACwAIAAtADMANgAwADAALAAgADAALAAgAFwAIgBSAHUAcwBzAGkAYQBcACIALAAgAFwAIgBNAFMASwBcACIALAAgAFwAIgBNAFMARABcACIALAAgAFwAIgBNAG8AcwBjAG8AdwAgAFMAdABhAG4AZABhAHIAZAAgAFQAaQBtAGUAXAAiACwAIABcACIATQBvAHMAYwBvAHcAIABEAGEAeQBsAGkAZwBoAHQAIABUAGkAbQBlAFwAIgA7AFwAbgBcACIARQB1AHIAbwBwAGUALwBWAGkAbABuAGkAdQBzAFwAIgAsACAANAA3ADYAMQAxACwAIAAzADYAMAAwACwAIAA0ADgANQAyADgALAAgADcAMgAwADAALAAgADcAMgAwADAALAAgADAALAAgAC0AMwA2ADAAMAAsACAAMAAsACAAMAAsACAAMAAsACAAXAAiAFIAdQBzAHMAaQBhAFwAIgAsACAAXAAiAEUARQAlAFQAXAAiACwAIABcACIAXAAiACwAIABcACIARQBhAHMAdABlAHIAbgAgAEUAdQByAG8AcABlAGEAbgAlACAAVABpAG0AZQBcACIALAAgAFwAIgBcACIAOwBcAG4AXAAiAEUAdQByAG8AcABlAC8AVgBpAGwAbgBpAHUAcwBcACIALAAgADQAOAA1ADIAOAAsACAANwAyADAAMAAsACAANQAwADgAMQA0ACwAIAAwACwAIAA3ADIAMAAwACwAIAAwACwAIAAwACwAIAAwACwAIAAwACwAIAAwACwAIABcACIAQwAtAEUAdQByAFwAIgAsACAAXAAiAEUARQAlAFQAXAAiACwAIABcACIAXAAiACwAIABcACIARQBhAHMAdABlAHIAbgAgAEUAdQByAG8AcABlAGEAbgAlACAAVABpAG0AZQBcACIALAAgAFwAIgBcACIAOwBcAG4AXAAiAEUAdQByAG8AcABlAC8AVgBpAGwAbgBpAHUAcwBcACIALAAgADUAMAA4ADEANAAsACAAMAAsACAANQAwADkAMAAxACwAIAAxADAAOAAwADAALAAgADcAMgAwADAALAAgADAALAAgADAALAAgADAALAAgAC0AMwA2ADAAMAAsACAAMAAsACAAXAAiAFwAIgAsACAAXAAiAEUARQBUAFwAIgAsACAAXAAiAFwAIgAsACAAXAAiAEUAYQBzAHQAZQByAG4AIABFAHUAcgBvAHAAZQBhAG4AIABUAGkAbQBlAFwAIgAsACAAXAAiAFwAIgA7AFwAbgBcACIARQB1AHIAbwBwAGUALwBWAGkAbABuAGkAdQBzAFwAIgAsACAANQAwADkAMAAxACwAIAA3ADIAMAAwACwAIAA1ADEANAA4ADIALAAgADcAMgAwADAALAAgADMANgAwADAALAAgADAALAAgAC0AMwA2ADAAMAAsACAAMAAsACAAMwA2ADAAMAAsACAAMAAsACAAXAAiAEUAVQBcACIALAAgAFwAIgBDAEUAJQBUAFwAIgAsACAAXAAiAFwAIgAsACAAXAAiAEMAZQBuAHQAcgBhAGwAIABFAHUAcgBvAHAAZQBhAG4AJQAgAFQAaQBtAGUAXAAiACwAIABcACIAXAAiADsAXABuAFwAIgBFAHUAcgBvAHAAZQAvAFYAaQBsAG4AaQB1AHMAXAAiACwAIAA1ADEANAA4ADIALAAgADEAMAA4ADAAMAAsACAANQAyADYANAAwACwAIAAwACwAIAA3ADIAMAAwACwAIAAwACwAIAAzADYAMAAwACwAIAAwACwAIAAwACwAIAAwACwAIABcACIAXAAiACwAIABcACIARQBFAFQAXAAiACwAIABcACIAXAAiACwAIABcACIARQBhAHMAdABlAHIAbgAgAEUAdQByAG8AcABlAGEAbgAgAFQAaQBtAGUAXAAiACwAIABcACIAXAAiADsAXABuAFwAIgBFAHUAcgBvAHAAZQAvAFYAaQBsAG4AaQB1AHMAXAAiACwAIAA1ADIANgA0ADAALAAgADAALAAgAFwAIgBcACIALAAgAFwAIgBcACIALAAgADcAMgAwADAALAAgADAALAAgADAALAAgADAALAAgAFwAIgBcACIALAAgAFwAIgBcACIALAAgAFwAIgBFAFUAXAAiACwAIABcACIARQBFACUAVABcACIALAAgAFwAIgBcACIALAAgAFwAIgBFAGEAcwB0AGUAcgBuACAARQB1AHIAbwBwAGUAYQBuACUAIABUAGkAbQBlAFwAIgAsACAAXAAiAFwAIgA7AFwAbgBcACIARQB1AHIAbwBwAGUALwBWAG8AbABnAG8AZwByAGEAZABcACIALAAgAFwAIgBcACIALAAgAFwAIgBcACIALAAgADIAMgAzADIANgAsACAAMAAsACAAMQAwADYANgAwACwAIAAwACwAIABcACIAXAAiACwAIABcACIAXAAiACwAIAAxADQAMAAsACAAMAAsACAAXAAiAFwAIgAsACAAXAAiAEwATQBUAFwAIgAsACAAXAAiAFwAIgAsACAAXAAiAEwAbwBjAGEAbAAgAE0AZQBhAG4AIABUAGkAbQBlAFwAIgAsACAAXAAiAFwAIgA7AFwAbgBcACIARQB1AHIAbwBwAGUALwBWAG8AbABnAG8AZwByAGEAZABcACIALAAgADIAMgAzADIANgAsACAAMQA0ADAALAAgADIANgAxADQAOAAsACAAMAAsACAAMQAwADgAMAAwACwAIAAwACwAIAAxADQAMAAsACAAMAAsACAAMwA2ADAAMAAsACAAMAAsACAAXAAiAFwAIgAsACAAXAAiACsAMAAzAFwAIgAsACAAXAAiAFwAIgAsACAAXAAiAFUAVABDACsAMAAzADoAMAAwAFwAIgAsACAAXAAiAFwAIgA7AFwAbgBcACIARQB1AHIAbwBwAGUALwBWAG8AbABnAG8AZwByAGEAZABcACIALAAgADIANgAxADQAOAAsACAAMwA2ADAAMAAsACAAMwA3ADYAMQA0ACwAIAAwACwAIAAxADQANAAwADAALAAgADAALAAgADMANgAwADAALAAgADAALAAgADAALAAgADAALAAgAFwAIgBcACIALAAgAFwAIgArADAANABcACIALAAgAFwAIgBcACIALAAgAFwAIgBVAFQAQwArADAANAA6ADAAMABcACIALAAgAFwAIgBcACIAOwBcAG4AXAAiAEUAdQByAG8AcABlAC8AVgBvAGwAZwBvAGcAcgBhAGQAXAAiACwAIAAzADcANgAxADQALAAgADAALAAgADQANwAyADQANwAsACAANwAyADAAMAAsACAAMQA0ADQAMAAwACwAIAAwACwAIAAwACwAIAAwACwAIAAtADMANgAwADAALAAgADAALAAgAFwAIgBSAHUAcwBzAGkAYQBcACIALAAgAFwAIgArADAANABcACIALAAgAFwAIgArADAANQBcACIALAAgAFwAIgBVAFQAQwArADAANAA6ADAAMABcACIALAAgAFwAIgBVAFQAQwArADAANQA6ADAAMABcACIAOwBcAG4AXAAiAEUAdQByAG8AcABlAC8AVgBvAGwAZwBvAGcAcgBhAGQAXAAiACwAIAA0ADcAMgA0ADcALAAgADMANgAwADAALAAgADQAOAAzADQANgAsACAANwAyADAAMAAsACAAMQAwADgAMAAwACwAIAAwACwAIAAtADMANgAwADAALAAgADAALAAgADMANgAwADAALAAgADAALAAgAFwAIgBSAHUAcwBzAGkAYQBcACIALAAgAFwAIgBNAFMASwBcACIALAAgAFwAIgBNAFMARABcACIALAAgAFwAIgBNAG8AcwBjAG8AdwAgAFMAdABhAG4AZABhAHIAZAAgAFQAaQBtAGUAXAAiACwAIABcACIATQBvAHMAYwBvAHcAIABEAGEAeQBsAGkAZwBoAHQAIABUAGkAbQBlAFwAIgA7AFwAbgBcACIARQB1AHIAbwBwAGUALwBWAG8AbABnAG8AZwByAGEAZABcACIALAAgADQAOAAzADQANgAsACAAMQAwADgAMAAwACwAIAA0ADgANwAxADAALAAgADcAMgAwADAALAAgADEANAA0ADAAMAAsACAAMAAsACAAMwA2ADAAMAAsACAAMAAsACAALQAzADYAMAAwACwAIAAwACwAIABcACIAXAAiACwAIABcACIAKwAwADQAXAAiACwAIABcACIAXAAiACwAIABcACIAVQBUAEMAKwAwADQAOgAwADAAXAAiACwAIABcACIAXAAiADsAXABuAFwAIgBFAHUAcgBvAHAAZQAvAFYAbwBsAGcAbwBnAHIAYQBkAFwAIgAsACAANAA4ADcAMQAwACwAIAAzADYAMAAwACwAIAA1ADUANgA0ADcALAAgADcAMgAwADAALAAgADEAMAA4ADAAMAAsACAAMAAsACAALQAzADYAMAAwACwAIAAwACwAIAAzADYAMAAwACwAIAAwACwAIABcACIAUgB1AHMAcwBpAGEAXAAiACwAIABcACIATQBTAEsAXAAiACwAIABcACIATQBTAEQAXAAiACwAIABcACIATQBvAHMAYwBvAHcAIABTAHQAYQBuAGQAYQByAGQAIABUAGkAbQBlAFwAIgAsACAAXAAiAE0AbwBzAGMAbwB3ACAARABhAHkAbABpAGcAaAB0ACAAVABpAG0AZQBcACIAOwBcAG4AXAAiAEUAdQByAG8AcABlAC8AVgBvAGwAZwBvAGcAcgBhAGQAXAAiACwAIAA1ADUANgA0ADcALAAgADEAMAA4ADAAMAAsACAANQA2ADkANQA2ACwAIAA3ADIAMAAwACwAIAAxADQANAAwADAALAAgADAALAAgADMANgAwADAALAAgADAALAAgAC0AMwA2ADAAMAAsACAAMAAsACAAXAAiAFwAIgAsACAAXAAiAE0AUwBLAFwAIgAsACAAXAAiAFwAIgAsACAAXAAiAE0AbwBzAGMAbwB3ACAAUwB0AGEAbgBkAGEAcgBkACAAVABpAG0AZQBcACIALAAgAFwAIgBcACIAOwBcAG4AXAAiAEUAdQByAG8AcABlAC8AVgBvAGwAZwBvAGcAcgBhAGQAXAAiACwAIAA1ADYAOQA1ADYALAAgADMANgAwADAALAAgADUAOAA0ADEAOQAsACAANwAyADAAMAAsACAAMQAwADgAMAAwACwAIAAwACwAIAAtADMANgAwADAALAAgADAALAAgADMANgAwADAALAAgADAALAAgAFwAIgBcACIALAAgAFwAIgBNAFMASwBcACIALAAgAFwAIgBcACIALAAgAFwAIgBNAG8AcwBjAG8AdwAgAFMAdABhAG4AZABhAHIAZAAgAFQAaQBtAGUAXAAiACwAIABcACIAXAAiADsAXABuAFwAIgBFAHUAcgBvAHAAZQAvAFYAbwBsAGcAbwBnAHIAYQBkAFwAIgAsACAANQA4ADQAMQA5ACwAIAAxADAAOAAwADAALAAgADUAOQAyADEAMAAsACAANwAyADAAMAAsACAAMQA0ADQAMAAwACwAIAAwACwAIAAzADYAMAAwACwAIAAwACwAIAAtADMANgAwADAALAAgADAALAAgAFwAIgBcACIALAAgAFwAIgArADAANABcACIALAAgAFwAIgBcACIALAAgAFwAIgBVAFQAQwArADAANAA6ADAAMABcACIALAAgAFwAIgBcACIAOwBcAG4AXAAiAEUAdQByAG8AcABlAC8AVgBvAGwAZwBvAGcAcgBhAGQAXAAiACwAIAA1ADkAMgAxADAALAAgADMANgAwADAALAAgAFwAIgBcACIALAAgAFwAIgBcACIALAAgADEAMAA4ADAAMAAsACAAMAAsACAALQAzADYAMAAwACwAIAAwACwAIABcACIAXAAiACwAIABcACIAXAAiACwAIABcACIAXAAiACwAIABcACIATQBTAEsAXAAiACwAIABcACIAXAAiACwAIABcACIATQBvAHMAYwBvAHcAIABTAHQAYQBuAGQAYQByAGQAIABUAGkAbQBlAFwAIgAsACAAXAAiAFwAIgA7AFwAbgBcACIARQB1AHIAbwBwAGUALwBXAGEAcgBzAGEAdwBcACIALAAgAFwAIgBcACIALAAgAFwAIgBcACIALAAgADcANwAxADUALAAgADAALAAgADUAMAA0ADAALAAgADAALAAgAFwAIgBcACIALAAgAFwAIgBcACIALAAgADAALAAgADAALAAgAFwAIgBcACIALAAgAFwAIgBMAE0AVABcACIALAAgAFwAIgBcACIALAAgAFwAIgBMAG8AYwBhAGwAIABNAGUAYQBuACAAVABpAG0AZQBcACIALAAgAFwAIgBcACIAOwBcAG4AXAAiAEUAdQByAG8AcABlAC8AVwBhAHIAcwBhAHcAXAAiACwAIAA3ADcAMQA1ACwAIAAwACwAIAAyADAANwAxADQALAAgADAALAAgADUAMAA0ADAALAAgADAALAAgADAALAAgADAALAAgAC0AMQA0ADQAMAAsACAAMAAsACAAXAAiAFwAIgAsACAAXAAiAFcATQBUAFwAIgAsACAAXAAiAFwAIgAsACAAXAAiAFcAYQByAHMAYQB3ACAATQBlAGEAbgAgAFQAaQBtAGUAXAAiACwAIABcACIAXAAiADsAXABuAFwAIgBFAHUAcgBvAHAAZQAvAFcAYQByAHMAYQB3AFwAIgAsACAAMgAwADcAMQAzACwAIAA4ADQAOQA2ADAALAAgADIAMQA4ADUAMgAsACAAMQAwADgAMAAwACwAIAAzADYAMAAwACwAIAAwACwAIAAtADEANAA0ADAALAAgADAALAAgADMANgAwADAALAAgADAALAAgAFwAIgBDAC0ARQB1AHIAXAAiACwAIABcACIAQwBFACUAVABcACIALAAgAFwAIgBcACIALAAgAFwAIgBDAGUAbgB0AHIAYQBsACAARQB1AHIAbwBwAGUAYQBuACUAIABUAGkAbQBlAFwAIgAsACAAXAAiAFwAIgA7AFwAbgBcACIARQB1AHIAbwBwAGUALwBXAGEAcgBzAGEAdwBcACIALAAgADIAMQA4ADUAMgAsACAAMQA0ADQAMAAwACwAIAAyADMAMgAwADYALAAgADAALAAgADcAMgAwADAALAAgADAALAAgADMANgAwADAALAAgADAALAAgAC0AMwA2ADAAMAAsACAAMAAsACAAXAAiAFAAbwBsAGEAbgBkAFwAIgAsACAAXAAiAEUARQAlAFQAXAAiACwAIABcACIAXAAiACwAIABcACIARQBhAHMAdABlAHIAbgAgAEUAdQByAG8AcABlAGEAbgAlACAAVABpAG0AZQBcACIALAAgAFwAIgBcACIAOwBcAG4AXAAiAEUAdQByAG8AcABlAC8AVwBhAHIAcwBhAHcAXAAiACwAIAAyADMAMgAwADUALAAgADgAMgA4ADAAMAAsACAAMgA5ADgAMAAzACwAIAA3ADIAMAAwACwAIAAzADYAMAAwACwAIAAwACwAIAAtADMANgAwADAALAAgADAALAAgADAALAAgADAALAAgAFwAIgBQAG8AbABhAG4AZABcACIALAAgAFwAIgBDAEUAJQBUAFwAIgAsACAAXAAiAFwAIgAsACAAXAAiAEMAZQBuAHQAcgBhAGwAIABFAHUAcgBvAHAAZQBhAG4AJQAgAFQAaQBtAGUAXAAiACwAIABcACIAXAAiADsAXABuAFwAIgBFAHUAcgBvAHAAZQAvAFcAYQByAHMAYQB3AFwAIgAsACAAMgA5ADgAMAAzACwAIAA3ADIAMAAwACwAIAAzADEAMwA2ADQALAAgADAALAAgADMANgAwADAALAAgADAALAAgADAALAAgADAALAAgADAALAAgADAALAAgAFwAIgBDAC0ARQB1AHIAXAAiACwAIABcACIAQwBFACUAVABcACIALAAgAFwAIgBcACIALAAgAFwAIgBDAGUAbgB0AHIAYQBsACAARQB1AHIAbwBwAGUAYQBuACUAIABUAGkAbQBlAFwAIgAsACAAXAAiAFwAIgA7AFwAbgBcACIARQB1AHIAbwBwAGUALwBXAGEAcgBzAGEAdwBcACIALAAgADMAMQAzADYANAAsACAAMAAsACAANAAzADEANAA0ACwAIAAwACwAIAAzADYAMAAwACwAIAAwACwAIAAwACwAIAAwACwAIAAwACwAIAAwACwAIABcACIAUABvAGwAYQBuAGQAXAAiACwAIABcACIAQwBFACUAVABcACIALAAgAFwAIgBcACIALAAgAFwAIgBDAGUAbgB0AHIAYQBsACAARQB1AHIAbwBwAGUAYQBuACUAIABUAGkAbQBlAFwAIgAsACAAXAAiAFwAIgA7AFwAbgBcACIARQB1AHIAbwBwAGUALwBXAGEAcgBzAGEAdwBcACIALAAgADQAMwAxADQANAAsACAAMAAsACAANAA3ADEANgAxACwAIAAwACwAIAAzADYAMAAwACwAIAAwACwAIAAwACwAIAAwACwAIAAwACwAIAAwACwAIABcACIAVwAtAEUAdQByAFwAIgAsACAAXAAiAEMARQAlAFQAXAAiACwAIABcACIAXAAiACwAIABcACIAQwBlAG4AdAByAGEAbAAgAEUAdQByAG8AcABlAGEAbgAlACAAVABpAG0AZQBcACIALAAgAFwAIgBcACIAOwBcAG4AXAAiAEUAdQByAG8AcABlAC8AVwBhAHIAcwBhAHcAXAAiACwAIAA0ADcAMQA2ADEALAAgADAALAAgAFwAIgBcACIALAAgAFwAIgBcACIALAAgADMANgAwADAALAAgADAALAAgADAALAAgADAALAAgAFwAIgBcACIALAAgAFwAIgBcACIALAAgAFwAIgBFAFUAXAAiACwAIABcACIAQwBFACUAVABcACIALAAgAFwAIgBcACIALAAgAFwAIgBDAGUAbgB0AHIAYQBsACAARQB1AHIAbwBwAGUAYQBuACUAIABUAGkAbQBlAFwAIgAsACAAXAAiAFwAIgA7AFwAbgBcACIARQB1AHIAbwBwAGUALwBaAHUAcgBpAGMAaABcACIALAAgAFwAIgBcACIALAAgAFwAIgBcACIALAAgAC0AMQA5ADUAMAAsACAAMAAsACAAMgAwADQAOAAsACAAMAAsACAAXAAiAFwAIgAsACAAXAAiAFwAIgAsACAALQAyADYAMgAsACAAMAAsACAAXAAiAFwAIgAsACAAXAAiAEwATQBUAFwAIgAsACAAXAAiAFwAIgAsACAAXAAiAEwAbwBjAGEAbAAgAE0AZQBhAG4AIABUAGkAbQBlAFwAIgAsACAAXAAiAFwAIgA7AFwAbgBcACIARQB1AHIAbwBwAGUALwBaAHUAcgBpAGMAaABcACIALAAgAC0AMQA5ADUAMQAsACAAOAA2ADEAMwA4ACwAIAAxADIAOQA4ADAALAAgADAALAAgADEANwA4ADYALAAgADAALAAgAC0AMgA2ADIALAAgADAALAAgADEAOAAxADQALAAgADAALAAgAFwAIgBcACIALAAgAFwAIgBCAE0AVABcACIALAAgAFwAIgBcACIALAAgAFwAIgBCAHUAcwBpAG4AZwBlAG4AIABNAGUAYQBuACAAVABpAG0AZQBcACIALAAgAFwAIgBcACIAOwBcAG4AXAAiAEUAdQByAG8AcABlAC8AWgB1AHIAaQBjAGgAXAAiACwAIAAxADIAOQA4ADAALAAgADEAOAAxADQALAAgADQANAA2ADAANQAsACAAMAAsACAAMwA2ADAAMAAsACAAMAAsACAAMQA4ADEANAAsACAAMAAsACAAMAAsACAAMAAsACAAXAAiAFMAdwBpAHMAcwBcACIALAAgAFwAIgBDAEUAJQBUAFwAIgAsACAAXAAiAFwAIgAsACAAXAAiAEMAZQBuAHQAcgBhAGwAIABFAHUAcgBvAHAAZQBhAG4AJQAgAFQAaQBtAGUAXAAiACwAIABcACIAXAAiADsAXABuAFwAIgBFAHUAcgBvAHAAZQAvAFoAdQByAGkAYwBoAFwAIgAsACAANAA0ADYAMAA1ACwAIAAwACwAIABcACIAXAAiACwAIABcACIAXAAiACwAIAAzADYAMAAwACwAIAAwACwAIAAwACwAIAAwACwAIABcACIAXAAiACwAIABcACIAXAAiACwAIABcACIARQBVAFwAIgAsACAAXAAiAEMARQAlAFQAXAAiACwAIABcACIAXAAiACwAIABcACIAQwBlAG4AdAByAGEAbAAgAEUAdQByAG8AcABlAGEAbgAlACAAVABpAG0AZQBcACIALAAgAFwAIgBcACIAXABuAH0AOwBcAG4AXABuAF8AVABJAE0ARQBaAE8ATgBFAF8ASQBOAEQASQBBAE4AIAA9ACAAewBcAG4AXAAiAEkAbgBkAGkAYQBuAC8AQwBoAGEAZwBvAHMAXAAiACwAIABcACIAXAAiACwAIABcACIAXAAiACwAIAAxADcANQA3ADYALAAgADAALAAgADEANwAzADgAMAAsACAAMAAsACAAXAAiAFwAIgAsACAAXAAiAFwAIgAsACAANgAyADAALAAgADAALAAgAFwAIgBcACIALAAgAFwAIgBMAE0AVABcACIALAAgAFwAIgBcACIALAAgAFwAIgBMAG8AYwBhAGwAIABNAGUAYQBuACAAVABpAG0AZQBcACIALAAgAFwAIgBcACIAOwBcAG4AXAAiAEkAbgBkAGkAYQBuAC8AQwBoAGEAZwBvAHMAXAAiACwAIAAxADcANQA3ADYALAAgADYAMgAwACwAIAA1ADAAMAA4ADMALAAgADAALAAgADEAOAAwADAAMAAsACAAMAAsACAANgAyADAALAAgADAALAAgADMANgAwADAALAAgADAALAAgAFwAIgBcACIALAAgAFwAIgArADAANQBcACIALAAgAFwAIgBcACIALAAgAFwAIgBVAFQAQwArADAANQA6ADAAMABcACIALAAgAFwAIgBcACIAOwBcAG4AXAAiAEkAbgBkAGkAYQBuAC8AQwBoAGEAZwBvAHMAXAAiACwAIAA1ADAAMAA4ADMALAAgADMANgAwADAALAAgAFwAIgBcACIALAAgAFwAIgBcACIALAAgADIAMQA2ADAAMAAsACAAMAAsACAAMwA2ADAAMAAsACAAMAAsACAAXAAiAFwAIgAsACAAXAAiAFwAIgAsACAAXAAiAFwAIgAsACAAXAAiACsAMAA2AFwAIgAsACAAXAAiAFwAIgAsACAAXAAiAFUAVABDACsAMAA2ADoAMAAwAFwAIgAsACAAXAAiAFwAIgA7AFwAbgBcACIASQBuAGQAaQBhAG4ALwBNAGEAbABkAGkAdgBlAHMAXAAiACwAIABcACIAXAAiACwAIABcACIAXAAiACwAIAA3ADcAMQA1ACwAIAAwACwAIAAxADcANgA0ADAALAAgADAALAAgAFwAIgBcACIALAAgAFwAIgBcACIALAAgADAALAAgADAALAAgAFwAIgBcACIALAAgAFwAIgBMAE0AVABcACIALAAgAFwAIgBcACIALAAgAFwAIgBMAG8AYwBhAGwAIABNAGUAYQBuACAAVABpAG0AZQBcACIALAAgAFwAIgBcACIAOwBcAG4AXAAiAEkAbgBkAGkAYQBuAC8ATQBhAGwAZABpAHYAZQBzAFwAIgAsACAANwA3ADEANQAsACAAMAAsACAAMwA2ADkAMwA0ACwAIAAwACwAIAAxADcANgA0ADAALAAgADAALAAgADAALAAgADAALAAgADMANgAwACwAIAAwACwAIABcACIAXAAiACwAIABcACIATQBNAFQAXAAiACwAIABcACIAXAAiACwAIABcACIATQBhAGwAZABpAHYAZQBzACAATQBlAGEAbgAgAFQAaQBtAGUAXAAiACwAIABcACIAXAAiADsAXABuAFwAIgBJAG4AZABpAGEAbgAvAE0AYQBsAGQAaQB2AGUAcwBcACIALAAgADMANgA5ADMANAAsACAAMwA2ADAALAAgAFwAIgBcACIALAAgAFwAIgBcACIALAAgADEAOAAwADAAMAAsACAAMAAsACAAMwA2ADAALAAgADAALAAgAFwAIgBcACIALAAgAFwAIgBcACIALAAgAFwAIgBcACIALAAgAFwAIgArADAANQBcACIALAAgAFwAIgBcACIALAAgAFwAIgBVAFQAQwArADAANQA6ADAAMABcACIALAAgAFwAIgBcACIAOwBcAG4AXAAiAEkAbgBkAGkAYQBuAC8ATQBhAHUAcgBpAHQAaQB1AHMAXAAiACwAIABcACIAXAAiACwAIABcACIAXAAiACwAIAAxADcANQA3ADYALAAgADAALAAgADEAMwA4ADAAMAAsACAAMAAsACAAXAAiAFwAIgAsACAAXAAiAFwAIgAsACAANgAwADAALAAgADAALAAgAFwAIgBcACIALAAgAFwAIgBMAE0AVABcACIALAAgAFwAIgBcACIALAAgAFwAIgBMAG8AYwBhAGwAIABNAGUAYQBuACAAVABpAG0AZQBcACIALAAgAFwAIgBcACIAOwBcAG4AXAAiAEkAbgBkAGkAYQBuAC8ATQBhAHUAcgBpAHQAaQB1AHMAXAAiACwAIAAxADcANQA3ADYALAAgADYAMAAwACwAIABcACIAXAAiACwAIABcACIAXAAiACwAIAAxADQANAAwADAALAAgADAALAAgADYAMAAwACwAIAAwACwAIABcACIAXAAiACwAIABcACIAXAAiACwAIABcACIATQBhAHUAcgBpAHQAaQB1AHMAXAAiACwAIABcACIAKwAwADQAXAAiACwAIABcACIAKwAwADUAXAAiACwAIABcACIAVQBUAEMAKwAwADQAOgAwADAAXAAiACwAIABcACIAVQBUAEMAKwAwADUAOgAwADAAXAAiAFwAbgB9ADsAXABuAFwAbgBfAFQASQBNAEUAWgBPAE4ARQBfAFAAQQBDAEkARgBJAEMAXwAwADEAIAA9ACAAewBcAG4AXAAiAFAAYQBjAGkAZgBpAGMALwBBAHAAaQBhAFwAIgAsACAAXAAiAFwAIgAsACAAXAAiAFwAIgAsACAAMQAyADIAOAA0ACwAIAAwACwAIAA0ADUAMQA4ADQALAAgADAALAAgAFwAIgBcACIALAAgAFwAIgBcACIALAAgAC0AOAA2ADQAMAAwACwAIAAwACwAIABcACIAXAAiACwAIABcACIATABNAFQAXAAiACwAIABcACIAXAAiACwAIABcACIATABvAGMAYQBsACAATQBlAGEAbgAgAFQAaQBtAGUAXAAiACwAIABcACIAXAAiADsAXABuAFwAIgBQAGEAYwBpAGYAaQBjAC8AQQBwAGkAYQBcACIALAAgADEAMgAyADgAMwAsACAAMAAsACAAMQA5ADAAMwA3ACwAIAAwACwAIAAtADQAMQAyADEANgAsACAAMAAsACAALQA4ADYANAAwADAALAAgADAALAAgAC0AMQA4ADQALAAgADAALAAgAFwAIgBcACIALAAgAFwAIgBMAE0AVABcACIALAAgAFwAIgBcACIALAAgAFwAIgBMAG8AYwBhAGwAIABNAGUAYQBuACAAVABpAG0AZQBcACIALAAgAFwAIgBcACIAOwBcAG4AXAAiAFAAYQBjAGkAZgBpAGMALwBBAHAAaQBhAFwAIgAsACAAMQA5ADAAMwA2ACwAIAA4ADYAMgAxADYALAAgADMAMwAyADgAMgAsACAAMAAsACAALQA0ADEANAAwADAALAAgADAALAAgAC0AMQA4ADQALAAgADAALAAgADEAOAAwADAALAAgADAALAAgAFwAIgBcACIALAAgAFwAIgASIjEAMQAzADAAXAAiACwAIABcACIAXAAiACwAIABcACIAVQBUAEMAEiIxADEAOgAzADAAXAAiACwAIABcACIAXAAiADsAXABuAFwAIgBQAGEAYwBpAGYAaQBjAC8AQQBwAGkAYQBcACIALAAgADMAMwAyADgAMgAsACAAMQA4ADAAMAAsACAANQA1ADkAMgA1ACwAIAAwACwAIAAtADMAOQA2ADAAMAAsACAAMAAsACAAMQA4ADAAMAAsACAAMAAsACAAOAA2ADQAMAAwACwAIAAwACwAIABcACIAVwBTAFwAIgAsACAAXAAiABIiMQAxAFwAIgAsACAAXAAiABIiMQAwAFwAIgAsACAAXAAiAFUAVABDABIiMQAxADoAMAAwAFwAIgAsACAAXAAiAFUAVABDABIiMQAwADoAMAAwAFwAIgA7AFwAbgBcACIAUABhAGMAaQBmAGkAYwAvAEEAcABpAGEAXAAiACwAIAA1ADUAOQAyADYALAAgADAALAAgAFwAIgBcACIALAAgAFwAIgBcACIALAAgADQANgA4ADAAMAAsACAAMAAsACAAOAA2ADQAMAAwACwAIAAwACwAIABcACIAXAAiACwAIABcACIAXAAiACwAIABcACIAVwBTAFwAIgAsACAAXAAiACsAMQAzAFwAIgAsACAAXAAiACsAMQA0AFwAIgAsACAAXAAiAFUAVABDACsAMQAzADoAMAAwAFwAIgAsACAAXAAiAFUAVABDACsAMQA0ADoAMAAwAFwAIgA7AFwAbgBcACIAUABhAGMAaQBmAGkAYwAvAEEAdQBjAGsAbABhAG4AZABcACIALAAgAFwAIgBcACIALAAgAFwAIgBcACIALAAgADMANgAzADgALAAgADAALAAgADQAMQA5ADQANAAsACAAMAAsACAAXAAiAFwAIgAsACAAXAAiAFwAIgAsACAALQA1ADQANAAsACAAMAAsACAAXAAiAFwAIgAsACAAXAAiAEwATQBUAFwAIgAsACAAXAAiAFwAIgAsACAAXAAiAEwAbwBjAGEAbAAgAE0AZQBhAG4AIABUAGkAbQBlAFwAIgAsACAAXAAiAFwAIgA7AFwAbgBcACIAUABhAGMAaQBmAGkAYwAvAEEAdQBjAGsAbABhAG4AZABcACIALAAgADMANgAzADcALAAgADgANQA4ADUANgAsACAAMwAxADgAMgAxACwAIAAwACwAIAA0ADEANAAwADAALAAgADAALAAgAC0ANQA0ADQALAAgADAALAAgADEAOAAwADAALAAgADAALAAgAFwAIgBOAFoAXAAiACwAIABcACIATgBaACUAVABcACIALAAgAFwAIgBcACIALAAgAFwAIgBOAGUAdwAgAFoAZQBhAGwAYQBuAGQAJQAgAFQAaQBtAGUAXAAiACwAIABcACIAXAAiADsAXABuAFwAIgBQAGEAYwBpAGYAaQBjAC8AQQB1AGMAawBsAGEAbgBkAFwAIgAsACAAMwAxADgAMgAxACwAIAAxADgAMAAwACwAIABcACIAXAAiACwAIABcACIAXAAiACwAIAA0ADMAMgAwADAALAAgADAALAAgADEAOAAwADAALAAgADAALAAgAFwAIgBcACIALAAgAFwAIgBcACIALAAgAFwAIgBOAFoAXAAiACwAIABcACIATgBaACUAVABcACIALAAgAFwAIgBcACIALAAgAFwAIgBOAGUAdwAgAFoAZQBhAGwAYQBuAGQAJQAgAFQAaQBtAGUAXAAiACwAIABcACIAXAAiADsAXABuAFwAIgBQAGEAYwBpAGYAaQBjAC8AQgBvAHUAZwBhAGkAbgB2AGkAbABsAGUAXAAiACwAIABcACIAXAAiACwAIABcACIAXAAiACwAIAA3ADcAMQA1ACwAIAAwACwAIAAzADcAMwAzADYALAAgADAALAAgAFwAIgBcACIALAAgAFwAIgBcACIALAAgAC0AMgAwADIANAAsACAAMAAsACAAXAAiAFwAIgAsACAAXAAiAEwATQBUAFwAIgAsACAAXAAiAFwAIgAsACAAXAAiAEwAbwBjAGEAbAAgAE0AZQBhAG4AIABUAGkAbQBlAFwAIgAsACAAXAAiAFwAIgA7AFwAbgBcACIAUABhAGMAaQBmAGkAYwAvAEIAbwB1AGcAYQBpAG4AdgBpAGwAbABlAFwAIgAsACAANwA3ADEANAAsACAAOAA0ADMANwA2ACwAIAAxADMAMQA5ADQALAAgADAALAAgADMANQAzADEAMgAsACAAMAAsACAALQAyADAAMgA0ACwAIAAwACwAIAA2ADgAOAAsACAAMAAsACAAXAAiAFwAIgAsACAAXAAiAFAATQBNAFQAXAAiACwAIABcACIAXAAiACwAIABcACIAUABvAHIAdAAgAE0AbwByAGUAcwBiAHkAIABNAGUAYQBuACAAVABpAG0AZQBcACIALAAgAFwAIgBcACIAOwBcAG4AXAAiAFAAYQBjAGkAZgBpAGMALwBCAG8AdQBnAGEAaQBuAHYAaQBsAGwAZQBcACIALAAgADEAMwAxADkANAAsACAANgA4ADgALAAgADMAMAA1ADQAMQAsACAAMAAsACAAMwA2ADAAMAAwACwAIAAwACwAIAA2ADgAOAAsACAAMAAsACAALQAzADYAMAAwACwAIAAwACwAIABcACIAXAAiACwAIABcACIAKwAxADAAXAAiACwAIABcACIAXAAiACwAIABcACIAVQBUAEMAKwAxADAAOgAwADAAXAAiACwAIABcACIAXAAiADsAXABuAFwAIgBQAGEAYwBpAGYAaQBjAC8AQgBvAHUAZwBhAGkAbgB2AGkAbABsAGUAXAAiACwAIAAzADAANQA0ADAALAAgADgAMgA4ADAAMAAsACAAMwAxADYAOAA4ACwAIAAwACwAIAAzADIANAAwADAALAAgADAALAAgAC0AMwA2ADAAMAAsACAAMAAsACAAMwA2ADAAMAAsACAAMAAsACAAXAAiAFwAIgAsACAAXAAiACsAMAA5AFwAIgAsACAAXAAiAFwAIgAsACAAXAAiAFUAVABDACsAMAA5ADoAMAAwAFwAIgAsACAAXAAiAFwAIgA7AFwAbgBcACIAUABhAGMAaQBmAGkAYwAvAEIAbwB1AGcAYQBpAG4AdgBpAGwAbABlAFwAIgAsACAAMwAxADYAOAA4ACwAIAAzADYAMAAwACwAIAA1ADcAMAAxADkALAAgADcAMgAwADAALAAgADMANgAwADAAMAAsACAAMAAsACAAMwA2ADAAMAAsACAAMAAsACAAMwA2ADAAMAAsACAAMAAsACAAXAAiAFwAIgAsACAAXAAiACsAMQAwAFwAIgAsACAAXAAiAFwAIgAsACAAXAAiAFUAVABDACsAMQAwADoAMAAwAFwAIgAsACAAXAAiAFwAIgA7AFwAbgBcACIAUABhAGMAaQBmAGkAYwAvAEIAbwB1AGcAYQBpAG4AdgBpAGwAbABlAFwAIgAsACAANQA3ADAAMQA5ACwAIAAxADAAOAAwADAALAAgAFwAIgBcACIALAAgAFwAIgBcACIALAAgADMAOQA2ADAAMAAsACAAMAAsACAAMwA2ADAAMAAsACAAMAAsACAAXAAiAFwAIgAsACAAXAAiAFwAIgAsACAAXAAiAFwAIgAsACAAXAAiACsAMQAxAFwAIgAsACAAXAAiAFwAIgAsACAAXAAiAFUAVABDACsAMQAxADoAMAAwAFwAIgAsACAAXAAiAFwAIgA7AFwAbgBcACIAUABhAGMAaQBmAGkAYwAvAEMAaABhAHQAaABhAG0AXAAiACwAIABcACIAXAAiACwAIABcACIAXAAiACwAIAAzADYAMwA4ACwAIAAwACwAIAA0ADQAMAAyADgALAAgADAALAAgAFwAIgBcACIALAAgAFwAIgBcACIALAAgADcAMgAsACAAMAAsACAAXAAiAFwAIgAsACAAXAAiAEwATQBUAFwAIgAsACAAXAAiAFwAIgAsACAAXAAiAEwAbwBjAGEAbAAgAE0AZQBhAG4AIABUAGkAbQBlAFwAIgAsACAAXAAiAFwAIgA7AFwAbgBcACIAUABhAGMAaQBmAGkAYwAvAEMAaABhAHQAaABhAG0AXAAiACwAIAAzADYAMwA4ACwAIAA3ADIALAAgADMAMQA4ADIAMQAsACAAMAAsACAANAA0ADEAMAAwACwAIAAwACwAIAA3ADIALAAgADAALAAgADEAOAAwADAALAAgADAALAAgAFwAIgBcACIALAAgAFwAIgArADEAMgAxADUAXAAiACwAIABcACIAXAAiACwAIABcACIAVQBUAEMAKwAxADIAOgAxADUAXAAiACwAIABcACIAXAAiADsAXABuAFwAIgBQAGEAYwBpAGYAaQBjAC8AQwBoAGEAdABoAGEAbQBcACIALAAgADMAMQA4ADIAMQAsACAAMQA4ADAAMAAsACAAXAAiAFwAIgAsACAAXAAiAFwAIgAsACAANAA1ADkAMAAwACwAIAAwACwAIAAxADgAMAAwACwAIAAwACwAIABcACIAXAAiACwAIABcACIAXAAiACwAIABcACIAQwBoAGEAdABoAGEAbQBcACIALAAgAFwAIgArADEAMgA0ADUAXAAiACwAIABcACIAKwAxADMANAA1AFwAIgAsACAAXAAiAFUAVABDACsAMQAyADoANAA1AFwAIgAsACAAXAAiAFUAVABDACsAMQAzADoANAA1AFwAIgA7AFwAbgBcACIAUABhAGMAaQBmAGkAYwAvAEUAYQBzAHQAZQByAFwAIgAsACAAXAAiAFwAIgAsACAAXAAiAFwAIgAsACAAMQAxADMANgA4ACwAIAAwACwAIAAtADIANgAyADQAOAAsACAAMAAsACAAXAAiAFwAIgAsACAAXAAiAFwAIgAsACAAMAAsACAAMAAsACAAXAAiAFwAIgAsACAAXAAiAEwATQBUAFwAIgAsACAAXAAiAFwAIgAsACAAXAAiAEwAbwBjAGEAbAAgAE0AZQBhAG4AIABUAGkAbQBlAFwAIgAsACAAXAAiAFwAIgA7AFwAbgBcACIAUABhAGMAaQBmAGkAYwAvAEUAYQBzAHQAZQByAFwAIgAsACAAMQAxADMANgA4ACwAIAAwACwAIAAyADYAOQA1ADEALAAgADAALAAgAC0AMgA2ADIANAA4ACwAIAAwACwAIAAwACwAIAAwACwAIAAxADAANAA4ACwAIAAwACwAIABcACIAXAAiACwAIABcACIARQBNAFQAXAAiACwAIABcACIAXAAiACwAIABcACIARQBhAHMAdABlAHIAIABNAGUAYQBuACAAVABpAG0AZQBcACIALAAgAFwAIgBcACIAOwBcAG4AXAAiAFAAYQBjAGkAZgBpAGMALwBFAGEAcwB0AGUAcgBcACIALAAgADIANgA5ADUAMQAsACAAMQAwADQAOAAsACAANAA1ADAANAAxACwAIAA3ADIAMAAwADAALAAgAC0AMgA1ADIAMAAwACwAIAAwACwAIAAxADAANAA4ACwAIAAwACwAIAAzADYAMAAwACwAIAAwACwAIABcACIAQwBoAGkAbABlAFwAIgAsACAAXAAiABIiMAA3AFwAIgAsACAAXAAiABIiMAA2AFwAIgAsACAAXAAiAFUAVABDABIiMAA3ADoAMAAwAFwAIgAsACAAXAAiAFUAVABDABIiMAA2ADoAMAAwAFwAIgA7AFwAbgBcACIAUABhAGMAaQBmAGkAYwAvAEUAYQBzAHQAZQByAFwAIgAsACAANAA1ADAANAAxACwAIAA3ADUANgAwADAALAAgAFwAIgBcACIALAAgAFwAIgBcACIALAAgAC0AMgAxADYAMAAwACwAIAAwACwAIAAzADYAMAAwACwAIAAwACwAIABcACIAXAAiACwAIABcACIAXAAiACwAIABcACIAQwBoAGkAbABlAFwAIgAsACAAXAAiABIiMAA2AFwAIgAsACAAXAAiABIiMAA1AFwAIgAsACAAXAAiAFUAVABDABIiMAA2ADoAMAAwAFwAIgAsACAAXAAiAFUAVABDABIiMAA1ADoAMAAwAFwAIgA7AFwAbgBcACIAUABhAGMAaQBmAGkAYwAvAEUAZgBhAHQAZQBcACIALAAgAFwAIgBcACIALAAgAFwAIgBcACIALAAgADEAOQA0ADEANAAsACAAMAAsACAANAAwADMAOQA2ACwAIAAwACwAIABcACIAXAAiACwAIABcACIAXAAiACwAIAAtADcAOQA2ACwAIAAwACwAIABcACIAXAAiACwAIABcACIATABNAFQAXAAiACwAIABcACIAXAAiACwAIABcACIATABvAGMAYQBsACAATQBlAGEAbgAgAFQAaQBtAGUAXAAiACwAIABcACIAXAAiADsAXABuAFwAIgBQAGEAYwBpAGYAaQBjAC8ARQBmAGEAdABlAFwAIgAsACAAMQA5ADQAMQAzACwAIAA4ADUANgAwADQALAAgAFwAIgBcACIALAAgAFwAIgBcACIALAAgADMAOQA2ADAAMAAsACAAMAAsACAALQA3ADkANgAsACAAMAAsACAAXAAiAFwAIgAsACAAXAAiAFwAIgAsACAAXAAiAFYAYQBuAHUAYQB0AHUAXAAiACwAIABcACIAKwAxADEAXAAiACwAIABcACIAKwAxADIAXAAiACwAIABcACIAVQBUAEMAKwAxADEAOgAwADAAXAAiACwAIABcACIAVQBUAEMAKwAxADIAOgAwADAAXAAiADsAXABuAFwAIgBQAGEAYwBpAGYAaQBjAC8ARgBhAGsAYQBvAGYAbwBcACIALAAgAFwAIgBcACIALAAgAFwAIgBcACIALAAgADEANQAzADgANQAsACAAMAAsACAALQA0ADEAMAA5ADYALAAgADAALAAgAFwAIgBcACIALAAgAFwAIgBcACIALAAgADEANAA5ADYALAAgADAALAAgAFwAIgBcACIALAAgAFwAIgBMAE0AVABcACIALAAgAFwAIgBcACIALAAgAFwAIgBMAG8AYwBhAGwAIABNAGUAYQBuACAAVABpAG0AZQBcACIALAAgAFwAIgBcACIAOwBcAG4AXAAiAFAAYQBjAGkAZgBpAGMALwBGAGEAawBhAG8AZgBvAFwAIgAsACAAMQA1ADMAOAA1ACwAIAAxADQAOQA2ACwAIAA1ADUAOQAyADUALAAgADAALAAgAC0AMwA5ADYAMAAwACwAIAAwACwAIAAxADQAOQA2ACwAIAAwACwAIAA4ADYANAAwADAALAAgADAALAAgAFwAIgBcACIALAAgAFwAIgASIjEAMQBcACIALAAgAFwAIgBcACIALAAgAFwAIgBVAFQAQwASIjEAMQA6ADAAMABcACIALAAgAFwAIgBcACIAOwBcAG4AXAAiAFAAYQBjAGkAZgBpAGMALwBGAGEAawBhAG8AZgBvAFwAIgAsACAANQA1ADkAMgA2ACwAIAAwACwAIABcACIAXAAiACwAIABcACIAXAAiACwAIAA0ADYAOAAwADAALAAgADAALAAgADgANgA0ADAAMAAsACAAMAAsACAAXAAiAFwAIgAsACAAXAAiAFwAIgAsACAAXAAiAFwAIgAsACAAXAAiACsAMQAzAFwAIgAsACAAXAAiAFwAIgAsACAAXAAiAFUAVABDACsAMQAzADoAMAAwAFwAIgAsACAAXAAiAFwAIgA7AFwAbgBcACIAUABhAGMAaQBmAGkAYwAvAEYAaQBqAGkAXAAiACwAIABcACIAXAAiACwAIABcACIAXAAiACwAIAAyADAANwA5ADYALAAgADAALAAgADQAMgA5ADQANAAsACAAMAAsACAAXAAiAFwAIgAsACAAXAAiAFwAIgAsACAAMgA1ADYALAAgADAALAAgAFwAIgBcACIALAAgAFwAIgBMAE0AVABcACIALAAgAFwAIgBcACIALAAgAFwAIgBMAG8AYwBhAGwAIABNAGUAYQBuACAAVABpAG0AZQBcACIALAAgAFwAIgBcACIAOwBcAG4AXAAiAFAAYQBjAGkAZgBpAGMALwBGAGkAagBpAFwAIgAsACAAMgAwADcAOQA2ACwAIAAyADUANgAsACAAXAAiAFwAIgAsACAAXAAiAFwAIgAsACAANAAzADIAMAAwACwAIAAwACwAIAAyADUANgAsACAAMAAsACAAXAAiAFwAIgAsACAAXAAiAFwAIgAsACAAXAAiAEYAaQBqAGkAXAAiACwAIABcACIARgBKACUAVABcACIALAAgAFwAIgBcACIALAAgAFwAIgBGAGkAagBpACUAIABUAGkAbQBlAFwAIgAsACAAXAAiAFwAIgA7AFwAbgBcACIAUABhAGMAaQBmAGkAYwAvAEcAYQBsAGEAcABhAGcAbwBzAFwAIgAsACAAXAAiAFwAIgAsACAAXAAiAFwAIgAsACAAMgA2ADMANAAyACwAIAAwACwAIAAtADIAMQA1ADAANAAsACAAMAAsACAAXAAiAFwAIgAsACAAXAAiAFwAIgAsACAAMwA1ADAANAAsACAAMAAsACAAXAAiAFwAIgAsACAAXAAiAEwATQBUAFwAIgAsACAAXAAiAFwAIgAsACAAXAAiAEwAbwBjAGEAbAAgAE0AZQBhAG4AIABUAGkAbQBlAFwAIgAsACAAXAAiAFwAIgA7AFwAbgBcACIAUABhAGMAaQBmAGkAYwAvAEcAYQBsAGEAcABhAGcAbwBzAFwAIgAsACAAMgA2ADMANAAyACwAIAAzADUAMAA0ACwAIAA0ADYANAAzADEALAAgADAALAAgAC0AMQA4ADAAMAAwACwAIAAwACwAIAAzADUAMAA0ACwAIAAwACwAIAAtADMANgAwADAALAAgADAALAAgAFwAIgBcACIALAAgAFwAIgASIjAANQBcACIALAAgAFwAIgBcACIALAAgAFwAIgBVAFQAQwASIjAANQA6ADAAMABcACIALAAgAFwAIgBcACIAOwBcAG4AXAAiAFAAYQBjAGkAZgBpAGMALwBHAGEAbABhAHAAYQBnAG8AcwBcACIALAAgADQANgA0ADMAMAAsACAAOAAyADgAMAAwACwAIABcACIAXAAiACwAIABcACIAXAAiACwAIAAtADIAMQA2ADAAMAAsACAAMAAsACAALQAzADYAMAAwACwAIAAwACwAIABcACIAXAAiACwAIABcACIAXAAiACwAIABcACIARQBjAHUAYQBkAG8AcgBcACIALAAgAFwAIgASIjAANgBcACIALAAgAFwAIgASIjAANQBcACIALAAgAFwAIgBVAFQAQwASIjAANgA6ADAAMABcACIALAAgAFwAIgBVAFQAQwASIjAANQA6ADAAMABcACIAOwBcAG4AXAAiAFAAYQBjAGkAZgBpAGMALwBHAGEAbQBiAGkAZQByAFwAIgAsACAAXAAiAFwAIgAsACAAXAAiAFwAIgAsACAAMQA5ADYANwA2ACwAIAAwACwAIAAtADMAMgAzADgAOAAsACAAMAAsACAAXAAiAFwAIgAsACAAXAAiAFwAIgAsACAALQAxADIALAAgADAALAAgAFwAIgBcACIALAAgAFwAIgBMAE0AVABcACIALAAgAFwAIgBcACIALAAgAFwAIgBMAG8AYwBhAGwAIABNAGUAYQBuACAAVABpAG0AZQBcACIALAAgAFwAIgBcACIAOwBcAG4AXAAiAFAAYQBjAGkAZgBpAGMALwBHAGEAbQBiAGkAZQByAFwAIgAsACAAMQA5ADYANwA1ACwAIAA4ADYAMwA4ADgALAAgAFwAIgBcACIALAAgAFwAIgBcACIALAAgAC0AMwAyADQAMAAwACwAIAAwACwAIAAtADEAMgAsACAAMAAsACAAXAAiAFwAIgAsACAAXAAiAFwAIgAsACAAXAAiAFwAIgAsACAAXAAiAEcAQQBNAFQAXAAiACwAIABcACIAXAAiACwAIABcACIARwBhAG0AYgBpAGUAcgAgAFQAaQBtAGUAXAAiACwAIABcACIAXAAiADsAXABuAFwAIgBQAGEAYwBpAGYAaQBjAC8ARwB1AGEAZABhAGwAYwBhAG4AYQBsAFwAIgAsACAAXAAiAFwAIgAsACAAXAAiAFwAIgAsACAAMQA5ADYANwA2ACwAIAAwACwAIAAzADgAMwA4ADgALAAgADAALAAgAFwAIgBcACIALAAgAFwAIgBcACIALAAgADEAMgAxADIALAAgADAALAAgAFwAIgBcACIALAAgAFwAIgBMAE0AVABcACIALAAgAFwAIgBcACIALAAgAFwAIgBMAG8AYwBhAGwAIABNAGUAYQBuACAAVABpAG0AZQBcACIALAAgAFwAIgBcACIAOwBcAG4AXAAiAFAAYQBjAGkAZgBpAGMALwBHAHUAYQBkAGEAbABjAGEAbgBhAGwAXAAiACwAIAAxADkANgA3ADYALAAgADEAMgAxADIALAAgAFwAIgBcACIALAAgAFwAIgBcACIALAAgADMAOQA2ADAAMAAsACAAMAAsACAAMQAyADEAMgAsACAAMAAsACAAXAAiAFwAIgAsACAAXAAiAFwAIgAsACAAXAAiAFwAIgAsACAAXAAiACsAMQAxAFwAIgAsACAAXAAiAFwAIgAsACAAXAAiAFUAVABDACsAMQAxADoAMAAwAFwAIgAsACAAXAAiAFwAIgA7AFwAbgBcACIAUABhAGMAaQBmAGkAYwAvAEcAdQBhAG0AXAAiACwAIABcACIAXAAiACwAIABcACIAXAAiACwAIAAtADUAMAA2ADkALAAgADAALAAgAC0ANQAxADYANgAwACwAIAAwACwAIABcACIAXAAiACwAIABcACIAXAAiACwAIAA4ADYANAAwADAALAAgADAALAAgAFwAIgBcACIALAAgAFwAIgBMAE0AVABcACIALAAgAFwAIgBcACIALAAgAFwAIgBMAG8AYwBhAGwAIABNAGUAYQBuACAAVABpAG0AZQBcACIALAAgAFwAIgBcACIAOwBcAG4AXAAiAFAAYQBjAGkAZgBpAGMALwBHAHUAYQBtAFwAIgAsACAALQA1ADAANgA4ACwAIAAwACwAIAAxADUAMwA4ADUALAAgADAALAAgADMANAA3ADQAMAAsACAAMAAsACAAOAA2ADQAMAAwACwAIAAwACwAIAAxADIANgAwACwAIAAwACwAIABcACIAXAAiACwAIABcACIATABNAFQAXAAiACwAIABcACIAXAAiACwAIABcACIATABvAGMAYQBsACAATQBlAGEAbgAgAFQAaQBtAGUAXAAiACwAIABcACIAXAAiADsAXABuAFwAIgBQAGEAYwBpAGYAaQBjAC8ARwB1AGEAbQBcACIALAAgADEANQAzADgANQAsACAAMQAyADYAMAAsACAAMwAwADMAMwA4ACwAIAAwACwAIAAzADYAMAAwADAALAAgADAALAAgADEAMgA2ADAALAAgADAALAAgAC0AMwA2ADAAMAAsACAAMAAsACAAXAAiAFwAIgAsACAAXAAiAEcAUwBUAFwAIgAsACAAXAAiAFwAIgAsACAAXAAiAEcAdQBhAG0AIABTAHQAYQBuAGQAYQByAGQAIABUAGkAbQBlAFwAIgAsACAAXAAiAFwAIgA7AFwAbgBcACIAUABhAGMAaQBmAGkAYwAvAEcAdQBhAG0AXAAiACwAIAAzADAAMwAzADcALAAgADgAMgA4ADAAMAAsACAAMwAxADMAMAAyACwAIAAwACwAIAAzADIANAAwADAALAAgADAALAAgAC0AMwA2ADAAMAAsACAAMAAsACAAMwA2ADAAMAAsACAAMAAsACAAXAAiAFwAIgAsACAAXAAiACsAMAA5AFwAIgAsACAAXAAiAFwAIgAsACAAXAAiAFUAVABDACsAMAA5ADoAMAAwAFwAIgAsACAAXAAiAFwAIgA7AFwAbgBcACIAUABhAGMAaQBmAGkAYwAvAEcAdQBhAG0AXAAiACwAIAAzADEAMwAwADIALAAgADMANgAwADAALAAgADUAMQA5ADAAMQAsACAAMAAsACAAMwA2ADAAMAAwACwAIAAwACwAIAAzADYAMAAwACwAIAAwACwAIAAwACwAIAAwACwAIABcACIARwB1AGEAbQBcACIALAAgAFwAIgBHACUAVABcACIALAAgAFwAIgBcACIALAAgAFwAIgBHAHUAYQBtACUAIABUAGkAbQBlAFwAIgAsACAAXAAiAFwAIgA7AFwAbgBcACIAUABhAGMAaQBmAGkAYwAvAEcAdQBhAG0AXAAiACwAIAA1ADEAOQAwADEALAAgADAALAAgAFwAIgBcACIALAAgAFwAIgBcACIALAAgADMANgAwADAAMAAsACAAMAAsACAAMAAsACAAMAAsACAAXAAiAFwAIgAsACAAXAAiAFwAIgAsACAAXAAiAFwAIgAsACAAXAAiAEMAaABTAFQAXAAiACwAIABcACIAXAAiACwAIABcACIAQwBoAGEAbQBvAHIAcgBvACAAUwB0AGEAbgBkAGEAcgBkACAAVABpAG0AZQBcACIALAAgAFwAIgBcACIAOwBcAG4AXAAiAFAAYQBjAGkAZgBpAGMALwBIAG8AbgBvAGwAdQBsAHUAXAAiACwAIABcACIAXAAiACwAIABcACIAXAAiACwAIAAxADMANQA3ADEALAAgADQAMwAyADAAMAAsACAALQAzADcAOAA4ADYALAAgADAALAAgAFwAIgBcACIALAAgAFwAIgBcACIALAAgADgANgAsACAAMAAsACAAXAAiAFwAIgAsACAAXAAiAEwATQBUAFwAIgAsACAAXAAiAFwAIgAsACAAXAAiAEwAbwBjAGEAbAAgAE0AZQBhAG4AIABUAGkAbQBlAFwAIgAsACAAXAAiAFwAIgA7AFwAbgBcACIAUABhAGMAaQBmAGkAYwAvAEgAbwBuAG8AbAB1AGwAdQBcACIALAAgADEAMwA1ADcAMQAsACAANAAzADIAOAA2ACwAIAAyADcAMQA5ADIALAAgADcAMgAwADAALAAgAC0AMwA3ADgAMAAwACwAIAAwACwAIAA4ADYALAAgADAALAAgADAALAAgADMANgAwADAALAAgAFwAIgBcACIALAAgAFwAIgBIAFMAVABcACIALAAgAFwAIgBcACIALAAgAFwAIgBIAGEAdwBhAGkAaQAtAEEAbABlAHUAdABpAGEAbgAgAFMAdABhAG4AZABhAHIAZAAgAFQAaQBtAGUAXAAiACwAIABcACIAXAAiADsAXABuAFwAIgBQAGEAYwBpAGYAaQBjAC8ASABvAG4AbwBsAHUAbAB1AFwAIgAsACAAMgA3ADEAOQAyACwAIAAxADAAOAAwADAALAAgADIANwAyADEAMwAsACAANAAzADIAMAAwACwAIAAtADMANwA4ADAAMAAsACAAMwA2ADAAMAAsACAAMAAsACAAMwA2ADAAMAAsACAAMAAsACAALQAzADYAMAAwACwAIABcACIAXAAiACwAIABcACIAXAAiACwAIABcACIASABEAFQAXAAiACwAIABcACIAXAAiACwAIABcACIASABhAHcAYQBpAGkALQBBAGwAZQB1AHQAaQBhAG4AIABEAGEAeQBsAGkAZwBoAHQAIABUAGkAbQBlAFwAIgA7AFwAbgBcACIAUABhAGMAaQBmAGkAYwAvAEgAbwBuAG8AbAB1AGwAdQBcACIALAAgADIANwAyADEAMwAsACAAMwA5ADYAMAAwACwAIAAzADIAMwA0ADQALAAgADcAMgAwADAALAAgAC0AMwA3ADgAMAAwACwAIAAwACwAIAAwACwAIAAtADMANgAwADAALAAgADEAOAAwADAALAAgADAALAAgAFwAIgBVAFMAXAAiACwAIABcACIASAAlAFQAXAAiACwAIABcACIAXAAiACwAIABcACIASABhAHcAYQBpAGkALQBBAGwAZQB1AHQAaQBhAG4AJQAgAFQAaQBtAGUAXAAiACwAIABcACIAXAAiADsAXABuAFwAIgBQAGEAYwBpAGYAaQBjAC8ASABvAG4AbwBsAHUAbAB1AFwAIgAsACAAMwAyADMANAA0ACwAIAA5ADAAMAAwACwAIABcACIAXAAiACwAIABcACIAXAAiACwAIAAtADMANgAwADAAMAAsACAAMAAsACAAMQA4ADAAMAAsACAAMAAsACAAXAAiAFwAIgAsACAAXAAiAFwAIgAsACAAXAAiAFwAIgAsACAAXAAiAEgAUwBUAFwAIgAsACAAXAAiAFwAIgAsACAAXAAiAEgAYQB3AGEAaQBpAC0AQQBsAGUAdQB0AGkAYQBuACAAUwB0AGEAbgBkAGEAcgBkACAAVABpAG0AZQBcACIALAAgAFwAIgBcACIAOwBcAG4AXAAiAFAAYQBjAGkAZgBpAGMALwBLAGEAbgB0AG8AbgBcACIALAAgAFwAIgBcACIALAAgAFwAIgBcACIALAAgADIAOAA3ADcANgAsACAAMAAsACAAMAAsACAAMAAsACAAXAAiAFwAIgAsACAAXAAiAFwAIgAsACAALQA0ADMAMgAwADAALAAgADAALAAgAFwAIgBcACIALAAgAFwAIgArADAAMABcACIALAAgAFwAIgBcACIALAAgAFwAIgBVAFQAQwArADAAMAA6ADAAMABcACIALAAgAFwAIgBcACIAOwBcAG4AXAAiAFAAYQBjAGkAZgBpAGMALwBLAGEAbgB0AG8AbgBcACIALAAgADIAOAA3ADcANQAsACAANAAzADIAMAAwACwAIAA0ADQAMQA0ADcALAAgADAALAAgAC0ANAAzADIAMAAwACwAIAAwACwAIAAtADQAMwAyADAAMAAsACAAMAAsACAAMwA2ADAAMAAsACAAMAAsACAAXAAiAFwAIgAsACAAXAAiABIiMQAyAFwAIgAsACAAXAAiAFwAIgAsACAAXAAiAFUAVABDABIiMQAyADoAMAAwAFwAIgAsACAAXAAiAFwAIgA7AFwAbgBcACIAUABhAGMAaQBmAGkAYwAvAEsAYQBuAHQAbwBuAFwAIgAsACAANAA0ADEANAA3ACwAIAAzADYAMAAwACwAIAA0ADkANwAxADcALAAgADAALAAgAC0AMwA5ADYAMAAwACwAIAAwACwAIAAzADYAMAAwACwAIAAwACwAIAA4ADYANAAwADAALAAgADAALAAgAFwAIgBcACIALAAgAFwAIgASIjEAMQBcACIALAAgAFwAIgBcACIALAAgAFwAIgBVAFQAQwASIjEAMQA6ADAAMABcACIALAAgAFwAIgBcACIAOwBcAG4AXAAiAFAAYQBjAGkAZgBpAGMALwBLAGEAbgB0AG8AbgBcACIALAAgADQAOQA3ADEAOAAsACAAMAAsACAAXAAiAFwAIgAsACAAXAAiAFwAIgAsACAANAA2ADgAMAAwACwAIAAwACwAIAA4ADYANAAwADAALAAgADAALAAgAFwAIgBcACIALAAgAFwAIgBcACIALAAgAFwAIgBcACIALAAgAFwAIgArADEAMwBcACIALAAgAFwAIgBcACIALAAgAFwAIgBVAFQAQwArADEAMwA6ADAAMABcACIALAAgAFwAIgBcACIAOwBcAG4AXAAiAFAAYQBjAGkAZgBpAGMALwBLAGkAcgBpAHQAaQBtAGEAdABpAFwAIgAsACAAXAAiAFwAIgAsACAAXAAiAFwAIgAsACAAMQA1ADMAOAA1ACwAIAAwACwAIAAtADMANwA3ADYAMAAsACAAMAAsACAAXAAiAFwAIgAsACAAXAAiAFwAIgAsACAALQA2ADQAMAAsACAAMAAsACAAXAAiAFwAIgAsACAAXAAiAEwATQBUAFwAIgAsACAAXAAiAFwAIgAsACAAXAAiAEwAbwBjAGEAbAAgAE0AZQBhAG4AIABUAGkAbQBlAFwAIgAsACAAXAAiAFwAIgA7AFwAbgBcACIAUABhAGMAaQBmAGkAYwAvAEsAaQByAGkAdABpAG0AYQB0AGkAXAAiACwAIAAxADUAMwA4ADQALAAgADgANQA3ADYAMAAsACAANAA0ADEANAA3ACwAIAAwACwAIAAtADMAOAA0ADAAMAAsACAAMAAsACAALQA2ADQAMAAsACAAMAAsACAAMgA0ADAAMAAsACAAMAAsACAAXAAiAFwAIgAsACAAXAAiABIiMQAwADQAMABcACIALAAgAFwAIgBcACIALAAgAFwAIgBVAFQAQwASIjEAMAA6ADQAMABcACIALAAgAFwAIgBcACIAOwBcAG4AXAAiAFAAYQBjAGkAZgBpAGMALwBLAGkAcgBpAHQAaQBtAGEAdABpAFwAIgAsACAANAA0ADEANAA3ACwAIAAyADQAMAAwACwAIAA0ADkANwAxADcALAAgADAALAAgAC0AMwA2ADAAMAAwACwAIAAwACwAIAAyADQAMAAwACwAIAAwACwAIAA4ADYANAAwADAALAAgADAALAAgAFwAIgBcACIALAAgAFwAIgASIjEAMABcACIALAAgAFwAIgBcACIALAAgAFwAIgBVAFQAQwASIjEAMAA6ADAAMABcACIALAAgAFwAIgBcACIAOwBcAG4AXAAiAFAAYQBjAGkAZgBpAGMALwBLAGkAcgBpAHQAaQBtAGEAdABpAFwAIgAsACAANAA5ADcAMQA4ACwAIAAwACwAIABcACIAXAAiACwAIABcACIAXAAiACwAIAA1ADAANAAwADAALAAgADAALAAgADgANgA0ADAAMAAsACAAMAAsACAAXAAiAFwAIgAsACAAXAAiAFwAIgAsACAAXAAiAFwAIgAsACAAXAAiACsAMQA0AFwAIgAsACAAXAAiAFwAIgAsACAAXAAiAFUAVABDACsAMQA0ADoAMAAwAFwAIgAsACAAXAAiAFwAIgA7AFwAbgBcACIAUABhAGMAaQBmAGkAYwAvAEsAbwBzAHIAYQBlAFwAIgAsACAAXAAiAFwAIgAsACAAXAAiAFwAIgAsACAALQA1ADAANgA5ACwAIAAwACwAIAAtADQANwAyADgANAAsACAAMAAsACAAXAAiAFwAIgAsACAAXAAiAFwAIgAsACAAOAA2ADQAMAAwACwAIAAwACwAIABcACIAXAAiACwAIABcACIATABNAFQAXAAiACwAIABcACIAXAAiACwAIABcACIATABvAGMAYQBsACAATQBlAGEAbgAgAFQAaQBtAGUAXAAiACwAIABcACIAXAAiADsAXABuAFwAIgBQAGEAYwBpAGYAaQBjAC8ASwBvAHMAcgBhAGUAXAAiACwAIAAtADUAMAA2ADgALAAgADAALAAgADEANQAzADgANQAsACAAMAAsACAAMwA5ADEAMQA2ACwAIAAwACwAIAA4ADYANAAwADAALAAgADAALAAgADQAOAA0ACwAIAAwACwAIABcACIAXAAiACwAIABcACIATABNAFQAXAAiACwAIABcACIAXAAiACwAIABcACIATABvAGMAYQBsACAATQBlAGEAbgAgAFQAaQBtAGUAXAAiACwAIABcACIAXAAiADsAXABuAFwAIgBQAGEAYwBpAGYAaQBjAC8ASwBvAHMAcgBhAGUAXAAiACwAIAAxADUAMwA4ADUALAAgADQAOAA0ACwAIAAyADAANAAwADYALAAgADAALAAgADMAOQA2ADAAMAAsACAAMAAsACAANAA4ADQALAAgADAALAAgAC0ANwAyADAAMAAsACAAMAAsACAAXAAiAFwAIgAsACAAXAAiACsAMQAxAFwAIgAsACAAXAAiAFwAIgAsACAAXAAiAFUAVABDACsAMQAxADoAMAAwAFwAIgAsACAAXAAiAFwAIgA7AFwAbgBcACIAUABhAGMAaQBmAGkAYwAvAEsAbwBzAHIAYQBlAFwAIgAsACAAMgAwADQAMAA1ACwAIAA3ADkAMgAwADAALAAgADIAMQA5ADkAMAAsACAAMAAsACAAMwAyADQAMAAwACwAIAAwACwAIAAtADcAMgAwADAALAAgADAALAAgADcAMgAwADAALAAgADAALAAgAFwAIgBcACIALAAgAFwAIgArADAAOQBcACIALAAgAFwAIgBcACIALAAgAFwAIgBVAFQAQwArADAAOQA6ADAAMABcACIALAAgAFwAIgBcACIAOwBcAG4AXAAiAFAAYQBjAGkAZgBpAGMALwBLAG8AcwByAGEAZQBcACIALAAgADIAMQA5ADkAMAAsACAANwAyADAAMAAsACAAMgA4ADUAMwA0ACwAIAAwACwAIAAzADkANgAwADAALAAgADAALAAgADcAMgAwADAALAAgADAALAAgAC0AMwA2ADAAMAAsACAAMAAsACAAXAAiAFwAIgAsACAAXAAiACsAMQAxAFwAIgAsACAAXAAiAFwAIgAsACAAXAAiAFUAVABDACsAMQAxADoAMAAwAFwAIgAsACAAXAAiAFwAIgA7AFwAbgBcACIAUABhAGMAaQBmAGkAYwAvAEsAbwBzAHIAYQBlAFwAIgAsACAAMgA4ADUAMwAzACwAIAA4ADIAOAAwADAALAAgADMAMAAwADgANQAsACAAMAAsACAAMwA2ADAAMAAwACwAIAAwACwAIAAtADMANgAwADAALAAgADAALAAgAC0AMwA2ADAAMAAsACAAMAAsACAAXAAiAFwAIgAsACAAXAAiACsAMQAwAFwAIgAsACAAXAAiAFwAIgAsACAAXAAiAFUAVABDACsAMQAwADoAMAAwAFwAIgAsACAAXAAiAFwAIgA7AFwAbgBcACIAUABhAGMAaQBmAGkAYwAvAEsAbwBzAHIAYQBlAFwAIgAsACAAMwAwADAAOAA0ACwAIAA4ADIAOAAwADAALAAgADMAMQA2ADYAOAAsACAAMAAsACAAMwAyADQAMAAwACwAIAAwACwAIAAtADMANgAwADAALAAgADAALAAgADcAMgAwADAALAAgADAALAAgAFwAIgBcACIALAAgAFwAIgArADAAOQBcACIALAAgAFwAIgBcACIALAAgAFwAIgBVAFQAQwArADAAOQA6ADAAMABcACIALAAgAFwAIgBcACIAOwBcAG4AXAAiAFAAYQBjAGkAZgBpAGMALwBLAG8AcwByAGEAZQBcACIALAAgADMAMQA2ADYAOAAsACAANwAyADAAMAAsACAANAAwADQAOQA1ACwAIAAwACwAIAAzADkANgAwADAALAAgADAALAAgADcAMgAwADAALAAgADAALAAgADMANgAwADAALAAgADAALAAgAFwAIgBcACIALAAgAFwAIgArADEAMQBcACIALAAgAFwAIgBcACIALAAgAFwAIgBVAFQAQwArADEAMQA6ADAAMABcACIALAAgAFwAIgBcACIAOwBcAG4AXAAiAFAAYQBjAGkAZgBpAGMALwBLAG8AcwByAGEAZQBcACIALAAgADQAMAA0ADkANQAsACAAMwA2ADAAMAAsACAANQAxADEANwA5ACwAIAAwACwAIAA0ADMAMgAwADAALAAgADAALAAgADMANgAwADAALAAgADAALAAgAC0AMwA2ADAAMAAsACAAMAAsACAAXAAiAFwAIgAsACAAXAAiACsAMQAyAFwAIgAsACAAXAAiAFwAIgAsACAAXAAiAFUAVABDACsAMQAyADoAMAAwAFwAIgAsACAAXAAiAFwAIgA7AFwAbgBcACIAUABhAGMAaQBmAGkAYwAvAEsAbwBzAHIAYQBlAFwAIgAsACAANQAxADEANwA4ACwAIAA4ADIAOAAwADAALAAgAFwAIgBcACIALAAgAFwAIgBcACIALAAgADMAOQA2ADAAMAAsACAAMAAsACAALQAzADYAMAAwACwAIAAwACwAIABcACIAXAAiACwAIABcACIAXAAiACwAIABcACIAXAAiACwAIABcACIAKwAxADEAXAAiACwAIABcACIAXAAiACwAIABcACIAVQBUAEMAKwAxADEAOgAwADAAXAAiACwAIABcACIAXAAiADsAXABuAFwAIgBQAGEAYwBpAGYAaQBjAC8ASwB3AGEAagBhAGwAZQBpAG4AXAAiACwAIABcACIAXAAiACwAIABcACIAXAAiACwAIAAxADUAMwA4ADUALAAgADAALAAgADQAMAAxADYAMAAsACAAMAAsACAAXAAiAFwAIgAsACAAXAAiAFwAIgAsACAALQA1ADYAMAAsACAAMAAsACAAXAAiAFwAIgAsACAAXAAiAEwATQBUAFwAIgAsACAAXAAiAFwAIgAsACAAXAAiAEwAbwBjAGEAbAAgAE0AZQBhAG4AIABUAGkAbQBlAFwAIgAsACAAXAAiAFwAIgA7AFwAbgBcACIAUABhAGMAaQBmAGkAYwAvAEsAdwBhAGoAYQBsAGUAaQBuAFwAIgAsACAAMQA1ADMAOAA0ACwAIAA4ADUAOAA0ADAALAAgADIAOAA1ADMANAAsACAAMAAsACAAMwA5ADYAMAAwACwAIAAwACwAIAAtADUANgAwACwAIAAwACwAIAAtADMANgAwADAALAAgADAALAAgAFwAIgBcACIALAAgAFwAIgArADEAMQBcACIALAAgAFwAIgBcACIALAAgAFwAIgBVAFQAQwArADEAMQA6ADAAMABcACIALAAgAFwAIgBcACIAOwBcAG4AXAAiAFAAYQBjAGkAZgBpAGMALwBLAHcAYQBqAGEAbABlAGkAbgBcACIALAAgADIAOAA1ADMAMwAsACAAOAAyADgAMAAwACwAIAAzADAAMAA4ADUALAAgADAALAAgADMANgAwADAAMAAsACAAMAAsACAALQAzADYAMAAwACwAIAAwACwAIAAtADMANgAwADAALAAgADAALAAgAFwAIgBcACIALAAgAFwAIgArADEAMABcACIALAAgAFwAIgBcACIALAAgAFwAIgBVAFQAQwArADEAMAA6ADAAMABcACIALAAgAFwAIgBcACIAOwBcAG4AXAAiAFAAYQBjAGkAZgBpAGMALwBLAHcAYQBqAGEAbABlAGkAbgBcACIALAAgADMAMAAwADgANAAsACAAOAAyADgAMAAwACwAIAAzADEAMQAyADYALAAgADAALAAgADMAMgA0ADAAMAAsACAAMAAsACAALQAzADYAMAAwACwAIAAwACwAIAA3ADIAMAAwACwAIAAwACwAIABcACIAXAAiACwAIABcACIAKwAwADkAXAAiACwAIABcACIAXAAiACwAIABcACIAVQBUAEMAKwAwADkAOgAwADAAXAAiACwAIABcACIAXAAiADsAXABuAFwAIgBQAGEAYwBpAGYAaQBjAC8ASwB3AGEAagBhAGwAZQBpAG4AXAAiACwAIAAzADEAMQAyADYALAAgADcAMgAwADAALAAgADQAMAA0ADkANQAsACAAMAAsACAAMwA5ADYAMAAwACwAIAAwACwAIAA3ADIAMAAwACwAIAAwACwAIAAtADgAMgA4ADAAMAAsACAAMAAsACAAXAAiAFwAIgAsACAAXAAiACsAMQAxAFwAIgAsACAAXAAiAFwAIgAsACAAXAAiAFUAVABDACsAMQAxADoAMAAwAFwAIgAsACAAXAAiAFwAIgA7AFwAbgBcACIAUABhAGMAaQBmAGkAYwAvAEsAdwBhAGoAYQBsAGUAaQBuAFwAIgAsACAANAAwADQAOQA0ACwAIAAzADYAMAAwACwAIAA0ADkAMgAyADAALAAgADAALAAgAC0ANAAzADIAMAAwACwAIAAwACwAIAAtADgAMgA4ADAAMAAsACAAMAAsACAAOAA2ADQAMAAwACwAIAAwACwAIABcACIAXAAiACwAIABcACIAEiIxADIAXAAiACwAIABcACIAXAAiACwAIABcACIAVQBUAEMAEiIxADIAOgAwADAAXAAiACwAIABcACIAXAAiADsAXABuAFwAIgBQAGEAYwBpAGYAaQBjAC8ASwB3AGEAagBhAGwAZQBpAG4AXAAiACwAIAA0ADkAMgAyADEALAAgADAALAAgAFwAIgBcACIALAAgAFwAIgBcACIALAAgADQAMwAyADAAMAAsACAAMAAsACAAOAA2ADQAMAAwACwAIAAwACwAIABcACIAXAAiACwAIABcACIAXAAiACwAIABcACIAXAAiACwAIABcACIAKwAxADIAXAAiACwAIABcACIAXAAiACwAIABcACIAVQBUAEMAKwAxADIAOgAwADAAXAAiACwAIABcACIAXAAiADsAXABuAFwAIgBQAGEAYwBpAGYAaQBjAC8ATQBhAHIAcQB1AGUAcwBhAHMAXAAiACwAIABcACIAXAAiACwAIABcACIAXAAiACwAIAAxADkANgA3ADYALAAgADAALAAgAC0AMwAzADQAOAAwACwAIAAwACwAIABcACIAXAAiACwAIABcACIAXAAiACwAIAAtADcAMgAwACwAIAAwACwAIABcACIAXAAiACwAIABcACIATABNAFQAXAAiACwAIABcACIAXAAiACwAIABcACIATABvAGMAYQBsACAATQBlAGEAbgAgAFQAaQBtAGUAXAAiACwAIABcACIAXAAiADsAXABuAFwAIgBQAGEAYwBpAGYAaQBjAC8ATQBhAHIAcQB1AGUAcwBhAHMAXAAiACwAIAAxADkANgA3ADUALAAgADgANQA2ADgAMAAsACAAXAAiAFwAIgAsACAAXAAiAFwAIgAsACAALQAzADQAMgAwADAALAAgADAALAAgAC0ANwAyADAALAAgADAALAAgAFwAIgBcACIALAAgAFwAIgBcACIALAAgAFwAIgBcACIALAAgAFwAIgBNAEEAUgBUAFwAIgAsACAAXAAiAFwAIgAsACAAXAAiAE0AYQByAHEAdQBlAHMAYQBzACAAVABpAG0AZQBcACIALAAgAFwAIgBcACIAXABuAH0AOwBcAG4AXABuAF8AVABJAE0ARQBaAE8ATgBFAF8AUABBAEMASQBGAEkAQwBfADAAMgAgAD0AIAB7AFwAbgBcACIAUABhAGMAaQBmAGkAYwAvAE4AYQB1AHIAdQBcACIALAAgAFwAIgBcACIALAAgAFwAIgBcACIALAAgADIAMgA3ADAANAAsACAAMAAsACAANAAwADAANgAwACwAIAAwACwAIABcACIAXAAiACwAIABcACIAXAAiACwAIAAxADMANAAwACwAIAAwACwAIABcACIAXAAiACwAIABcACIATABNAFQAXAAiACwAIABcACIAXAAiACwAIABcACIATABvAGMAYQBsACAATQBlAGEAbgAgAFQAaQBtAGUAXAAiACwAIABcACIAXAAiADsAXABuAFwAIgBQAGEAYwBpAGYAaQBjAC8ATgBhAHUAcgB1AFwAIgAsACAAMgAyADcAMAA0ACwAIAAxADMANAAwACwAIAAzADAANgAwADAALAAgADAALAAgADQAMQA0ADAAMAAsACAAMAAsACAAMQAzADQAMAAsACAAMAAsACAALQA5ADAAMAAwACwAIAAwACwAIABcACIAXAAiACwAIABcACIAKwAxADEAMwAwAFwAIgAsACAAXAAiAFwAIgAsACAAXAAiAFUAVABDACsAMQAxADoAMwAwAFwAIgAsACAAXAAiAFwAIgA7AFwAbgBcACIAUABhAGMAaQBmAGkAYwAvAE4AYQB1AHIAdQBcACIALAAgADMAMAA1ADkAOQAsACAANwA3ADQAMAAwACwAIAAzADEANwAwADYALAAgADAALAAgADMAMgA0ADAAMAAsACAAMAAsACAALQA5ADAAMAAwACwAIAAwACwAIAA5ADAAMAAwACwAIAAwACwAIABcACIAXAAiACwAIABcACIAKwAwADkAXAAiACwAIABcACIAXAAiACwAIABcACIAVQBUAEMAKwAwADkAOgAwADAAXAAiACwAIABcACIAXAAiADsAXABuAFwAIgBQAGEAYwBpAGYAaQBjAC8ATgBhAHUAcgB1AFwAIgAsACAAMwAxADcAMAA2ACwAIAA5ADAAMAAwACwAIAA0ADMAOQAxADQALAAgADcAMgAwADAALAAgADQAMQA0ADAAMAAsACAAMAAsACAAOQAwADAAMAAsACAAMAAsACAAMQA4ADAAMAAsACAAMAAsACAAXAAiAFwAIgAsACAAXAAiACsAMQAxADMAMABcACIALAAgAFwAIgBcACIALAAgAFwAIgBVAFQAQwArADEAMQA6ADMAMABcACIALAAgAFwAIgBcACIAOwBcAG4AXAAiAFAAYQBjAGkAZgBpAGMALwBOAGEAdQByAHUAXAAiACwAIAA0ADMAOQAxADQALAAgADkAMAAwADAALAAgAFwAIgBcACIALAAgAFwAIgBcACIALAAgADQAMwAyADAAMAAsACAAMAAsACAAMQA4ADAAMAAsACAAMAAsACAAXAAiAFwAIgAsACAAXAAiAFwAIgAsACAAXAAiAFwAIgAsACAAXAAiACsAMQAyAFwAIgAsACAAXAAiAFwAIgAsACAAXAAiAFUAVABDACsAMQAyADoAMAAwAFwAIgAsACAAXAAiAFwAIgA7AFwAbgBcACIAUABhAGMAaQBmAGkAYwAvAE4AaQB1AGUAXAAiACwAIABcACIAXAAiACwAIABcACIAXAAiACwAIAAzADQAMwAwADEALAAgADAALAAgAC0ANAAwADcAOAAwACwAIAAwACwAIABcACIAXAAiACwAIABcACIAXAAiACwAIAAtADIAMAAsACAAMAAsACAAXAAiAFwAIgAsACAAXAAiAEwATQBUAFwAIgAsACAAXAAiAFwAIgAsACAAXAAiAEwAbwBjAGEAbAAgAE0AZQBhAG4AIABUAGkAbQBlAFwAIgAsACAAXAAiAFwAIgA7AFwAbgBcACIAUABhAGMAaQBmAGkAYwAvAE4AaQB1AGUAXAAiACwAIAAzADQAMwAwADAALAAgADgANgAzADgAMAAsACAAMwA4ADUANwA3ACwAIAAwACwAIAAtADQAMAA4ADAAMAAsACAAMAAsACAALQAyADAALAAgADAALAAgADEAMgAwADAALAAgADAALAAgAFwAIgBcACIALAAgAFwAIgASIjEAMQAyADAAXAAiACwAIABcACIAXAAiACwAIABcACIAVQBUAEMAEiIxADEAOgAyADAAXAAiACwAIABcACIAXAAiADsAXABuAFwAIgBQAGEAYwBpAGYAaQBjAC8ATgBpAHUAZQBcACIALAAgADMAOAA1ADcANwAsACAAMQAyADAAMAAsACAAXAAiAFwAIgAsACAAXAAiAFwAIgAsACAALQAzADkANgAwADAALAAgADAALAAgADEAMgAwADAALAAgADAALAAgAFwAIgBcACIALAAgAFwAIgBcACIALAAgAFwAIgBcACIALAAgAFwAIgASIjEAMQBcACIALAAgAFwAIgBcACIALAAgAFwAIgBVAFQAQwASIjEAMQA6ADAAMABcACIALAAgAFwAIgBcACIAOwBcAG4AXAAiAFAAYQBjAGkAZgBpAGMALwBOAG8AcgBmAG8AbABrAFwAIgAsACAAXAAiAFwAIgAsACAAXAAiAFwAIgAsACAAMQA1ADMAOAA1ACwAIAAwACwAIAA0ADAAMwAxADIALAAgADAALAAgAFwAIgBcACIALAAgAFwAIgBcACIALAAgADgALAAgADAALAAgAFwAIgBcACIALAAgAFwAIgBMAE0AVABcACIALAAgAFwAIgBcACIALAAgAFwAIgBMAG8AYwBhAGwAIABNAGUAYQBuACAAVABpAG0AZQBcACIALAAgAFwAIgBcACIAOwBcAG4AXAAiAFAAYQBjAGkAZgBpAGMALwBOAG8AcgBmAG8AbABrAFwAIgAsACAAMQA1ADMAOAA1ACwAIAA4ACwAIAAzADMANgA0ADcALAAgADAALAAgADQAMAAzADIAMAAsACAAMAAsACAAOAAsACAAMAAsACAAMQAwADgAMAAsACAAMAAsACAAXAAiAFwAIgAsACAAXAAiAEsATQBUAFwAIgAsACAAXAAiAFwAIgAsACAAXAAiAEsAaQBuAGcAcwB0AG8AbgAgAE0AZQBhAG4AIABUAGkAbQBlAFwAIgAsACAAXAAiAFwAIgA7AFwAbgBcACIAUABhAGMAaQBmAGkAYwAvAE4AbwByAGYAbwBsAGsAXAAiACwAIAAzADMANgA0ADcALAAgADEAMAA4ADAALAAgADQAMgAzADQANwAsACAANwAyADAAMAAsACAANAAxADQAMAAwACwAIAAwACwAIAAxADAAOAAwACwAIAAwACwAIAAwACwAIAAzADYAMAAwACwAIABcACIAXAAiACwAIABcACIATgBGAFQAXAAiACwAIABcACIAXAAiACwAIABcACIATgBvAHIAZgBvAGwAawAgAFQAaQBtAGUAXAAiACwAIABcACIAXAAiADsAXABuAFwAIgBQAGEAYwBpAGYAaQBjAC8ATgBvAHIAZgBvAGwAawBcACIALAAgADQAMgAzADQANwAsACAAMQAwADgAMAAwACwAIAA0ADIANAA3ADMALAAgADEAMAA4ADAAMAAsACAANAAxADQAMAAwACwAIAAzADYAMAAwACwAIAAwACwAIAAzADYAMAAwACwAIAAwACwAIAAtADMANgAwADAALAAgAFwAIgBcACIALAAgAFwAIgBOAEYAJQBUAFwAIgAsACAAXAAiAFwAIgAsACAAXAAiAE4AbwByAGYAbwBsAGsAJQAgAFQAaQBtAGUAXAAiACwAIABcACIAXAAiADsAXABuAFwAIgBQAGEAYwBpAGYAaQBjAC8ATgBvAHIAZgBvAGwAawBcACIALAAgADQAMgA0ADcAMwAsACAANwAyADAAMAAsACAANQA3ADIAOQA5ACwAIAA3ADIAMAAwACwAIAA0ADEANAAwADAALAAgADAALAAgADAALAAgAC0AMwA2ADAAMAAsACAALQAxADgAMAAwACwAIAAwACwAIABcACIAXAAiACwAIABcACIATgBGAFQAXAAiACwAIABcACIAXAAiACwAIABcACIATgBvAHIAZgBvAGwAawAgAFQAaQBtAGUAXAAiACwAIABcACIAXAAiADsAXABuAFwAIgBQAGEAYwBpAGYAaQBjAC8ATgBvAHIAZgBvAGwAawBcACIALAAgADUANwAyADkAOQAsACAANQA0ADAAMAAsACAANQA4ADYANgA1ACwAIAAwACwAIAAzADkANgAwADAALAAgADAALAAgAC0AMQA4ADAAMAAsACAAMAAsACAAMAAsACAAMAAsACAAXAAiAFwAIgAsACAAXAAiAE4ARgBUAFwAIgAsACAAXAAiAFwAIgAsACAAXAAiAE4AbwByAGYAbwBsAGsAIABUAGkAbQBlAFwAIgAsACAAXAAiAFwAIgA7AFwAbgBcACIAUABhAGMAaQBmAGkAYwAvAE4AbwByAGYAbwBsAGsAXAAiACwAIAA1ADgANgA2ADUALAAgADAALAAgAFwAIgBcACIALAAgAFwAIgBcACIALAAgADMAOQA2ADAAMAAsACAAMAAsACAAMAAsACAAMAAsACAAXAAiAFwAIgAsACAAXAAiAFwAIgAsACAAXAAiAEEATgBcACIALAAgAFwAIgBOAEYAJQBUAFwAIgAsACAAXAAiAFwAIgAsACAAXAAiAE4AbwByAGYAbwBsAGsAJQAgAFQAaQBtAGUAXAAiACwAIABcACIAXAAiADsAXABuAFwAIgBQAGEAYwBpAGYAaQBjAC8ATgBvAHUAbQBlAGEAXAAiACwAIABcACIAXAAiACwAIABcACIAXAAiACwAIAAxADkANAAxADQALAAgADAALAAgADMAOQA5ADQAOAAsACAAMAAsACAAXAAiAFwAIgAsACAAXAAiAFwAIgAsACAALQAzADQAOAAsACAAMAAsACAAXAAiAFwAIgAsACAAXAAiAEwATQBUAFwAIgAsACAAXAAiAFwAIgAsACAAXAAiAEwAbwBjAGEAbAAgAE0AZQBhAG4AIABUAGkAbQBlAFwAIgAsACAAXAAiAFwAIgA7AFwAbgBcACIAUABhAGMAaQBmAGkAYwAvAE4AbwB1AG0AZQBhAFwAIgAsACAAMQA5ADQAMQAzACwAIAA4ADYAMAA1ADIALAAgAFwAIgBcACIALAAgAFwAIgBcACIALAAgADMAOQA2ADAAMAAsACAAMAAsACAALQAzADQAOAAsACAAMAAsACAAXAAiAFwAIgAsACAAXAAiAFwAIgAsACAAXAAiAE4AQwBcACIALAAgAFwAIgArADEAMQBcACIALAAgAFwAIgArADEAMgBcACIALAAgAFwAIgBVAFQAQwArADEAMQA6ADAAMABcACIALAAgAFwAIgBVAFQAQwArADEAMgA6ADAAMABcACIAOwBcAG4AXAAiAFAAYQBjAGkAZgBpAGMALwBQAGEAZwBvAF8AUABhAGcAbwBcACIALAAgAFwAIgBcACIALAAgAFwAIgBcACIALAAgADEAMgAyADgANAAsACAAMAAsACAANAA1ADQAMwAyACwAIAAwACwAIABcACIAXAAiACwAIABcACIAXAAiACwAIAAtADgANgA0ADAAMAAsACAAMAAsACAAXAAiAFwAIgAsACAAXAAiAEwATQBUAFwAIgAsACAAXAAiAFwAIgAsACAAXAAiAEwAbwBjAGEAbAAgAE0AZQBhAG4AIABUAGkAbQBlAFwAIgAsACAAXAAiAFwAIgA7AFwAbgBcACIAUABhAGMAaQBmAGkAYwAvAFAAYQBnAG8AXwBQAGEAZwBvAFwAIgAsACAAMQAyADIAOAAzACwAIAAwACwAIAAxADkAMAAzADcALAAgADAALAAgAC0ANAAwADkANgA4ACwAIAAwACwAIAAtADgANgA0ADAAMAAsACAAMAAsACAAMQAzADYAOAAsACAAMAAsACAAXAAiAFwAIgAsACAAXAAiAEwATQBUAFwAIgAsACAAXAAiAFwAIgAsACAAXAAiAEwAbwBjAGEAbAAgAE0AZQBhAG4AIABUAGkAbQBlAFwAIgAsACAAXAAiAFwAIgA7AFwAbgBcACIAUABhAGMAaQBmAGkAYwAvAFAAYQBnAG8AXwBQAGEAZwBvAFwAIgAsACAAMQA5ADAAMwA3ACwAIAAxADMANgA4ACwAIABcACIAXAAiACwAIABcACIAXAAiACwAIAAtADMAOQA2ADAAMAAsACAAMAAsACAAMQAzADYAOAAsACAAMAAsACAAXAAiAFwAIgAsACAAXAAiAFwAIgAsACAAXAAiAFwAIgAsACAAXAAiAFMAUwBUAFwAIgAsACAAXAAiAFwAIgAsACAAXAAiAFMAYQBtAG8AYQAgAFMAdABhAG4AZABhAHIAZAAgAFQAaQBtAGUAXAAiACwAIABcACIAXAAiADsAXABuAFwAIgBQAGEAYwBpAGYAaQBjAC8AUABhAGwAYQB1AFwAIgAsACAAXAAiAFwAIgAsACAAXAAiAFwAIgAsACAALQA1ADAANgA5ACwAIAAwACwAIAAtADUANAAxADIANAAsACAAMAAsACAAXAAiAFwAIgAsACAAXAAiAFwAIgAsACAAOAA2ADQAMAAwACwAIAAwACwAIABcACIAXAAiACwAIABcACIATABNAFQAXAAiACwAIABcACIAXAAiACwAIABcACIATABvAGMAYQBsACAATQBlAGEAbgAgAFQAaQBtAGUAXAAiACwAIABcACIAXAAiADsAXABuAFwAIgBQAGEAYwBpAGYAaQBjAC8AUABhAGwAYQB1AFwAIgAsACAALQA1ADAANgA4ACwAIAAwACwAIAAxADUAMwA4ADUALAAgADAALAAgADMAMgAyADcANgAsACAAMAAsACAAOAA2ADQAMAAwACwAIAAwACwAIAAxADIANAAsACAAMAAsACAAXAAiAFwAIgAsACAAXAAiAEwATQBUAFwAIgAsACAAXAAiAFwAIgAsACAAXAAiAEwAbwBjAGEAbAAgAE0AZQBhAG4AIABUAGkAbQBlAFwAIgAsACAAXAAiAFwAIgA7AFwAbgBcACIAUABhAGMAaQBmAGkAYwAvAFAAYQBsAGEAdQBcACIALAAgADEANQAzADgANQAsACAAMQAyADQALAAgAFwAIgBcACIALAAgAFwAIgBcACIALAAgADMAMgA0ADAAMAAsACAAMAAsACAAMQAyADQALAAgADAALAAgAFwAIgBcACIALAAgAFwAIgBcACIALAAgAFwAIgBcACIALAAgAFwAIgArADAAOQBcACIALAAgAFwAIgBcACIALAAgAFwAIgBVAFQAQwArADAAOQA6ADAAMABcACIALAAgAFwAIgBcACIAOwBcAG4AXAAiAFAAYQBjAGkAZgBpAGMALwBQAGkAdABjAGEAaQByAG4AXAAiACwAIABcACIAXAAiACwAIABcACIAXAAiACwAIAAxADUAMwA4ADUALAAgADAALAAgAC0AMwAxADIAMgAwACwAIAAwACwAIABcACIAXAAiACwAIABcACIAXAAiACwAIAA2ADIAMAAsACAAMAAsACAAXAAiAFwAIgAsACAAXAAiAEwATQBUAFwAIgAsACAAXAAiAFwAIgAsACAAXAAiAEwAbwBjAGEAbAAgAE0AZQBhAG4AIABUAGkAbQBlAFwAIgAsACAAXAAiAFwAIgA7AFwAbgBcACIAUABhAGMAaQBmAGkAYwAvAFAAaQB0AGMAYQBpAHIAbgBcACIALAAgADEANQAzADgANQAsACAANgAyADAALAAgADUAMAA5ADMAMAAsACAAMAAsACAALQAzADAANgAwADAALAAgADAALAAgADYAMgAwACwAIAAwACwAIAAxADgAMAAwACwAIAAwACwAIABcACIAXAAiACwAIABcACIAEiIwADgAMwAwAFwAIgAsACAAXAAiAFwAIgAsACAAXAAiAFUAVABDABIiMAA4ADoAMwAwAFwAIgAsACAAXAAiAFwAIgA7AFwAbgBcACIAUABhAGMAaQBmAGkAYwAvAFAAaQB0AGMAYQBpAHIAbgBcACIALAAgADUAMAA5ADMAMAAsACAAMQA4ADAAMAAsACAAXAAiAFwAIgAsACAAXAAiAFwAIgAsACAALQAyADgAOAAwADAALAAgADAALAAgADEAOAAwADAALAAgADAALAAgAFwAIgBcACIALAAgAFwAIgBcACIALAAgAFwAIgBcACIALAAgAFwAIgASIjAAOABcACIALAAgAFwAIgBcACIALAAgAFwAIgBVAFQAQwASIjAAOAA6ADAAMABcACIALAAgAFwAIgBcACIAOwBcAG4AXAAiAFAAYQBjAGkAZgBpAGMALwBQAG8AcgB0AF8ATQBvAHIAZQBzAGIAeQBcACIALAAgAFwAIgBcACIALAAgAFwAIgBcACIALAAgADcANwAxADUALAAgADAALAAgADMANQAzADIAMAAsACAAMAAsACAAXAAiAFwAIgAsACAAXAAiAFwAIgAsACAALQA4ACwAIAAwACwAIABcACIAXAAiACwAIABcACIATABNAFQAXAAiACwAIABcACIAXAAiACwAIABcACIATABvAGMAYQBsACAATQBlAGEAbgAgAFQAaQBtAGUAXAAiACwAIABcACIAXAAiADsAXABuAFwAIgBQAGEAYwBpAGYAaQBjAC8AUABvAHIAdABfAE0AbwByAGUAcwBiAHkAXAAiACwAIAA3ADcAMQA0ACwAIAA4ADYAMwA5ADIALAAgADEAMwAxADkANAAsACAAMAAsACAAMwA1ADMAMQAyACwAIAAwACwAIAAtADgALAAgADAALAAgADYAOAA4ACwAIAAwACwAIABcACIAXAAiACwAIABcACIAUABNAE0AVABcACIALAAgAFwAIgBcACIALAAgAFwAIgBQAG8AcgB0ACAATQBvAHIAZQBzAGIAeQAgAE0AZQBhAG4AIABUAGkAbQBlAFwAIgAsACAAXAAiAFwAIgA7AFwAbgBcACIAUABhAGMAaQBmAGkAYwAvAFAAbwByAHQAXwBNAG8AcgBlAHMAYgB5AFwAIgAsACAAMQAzADEAOQA0ACwAIAA2ADgAOAAsACAAXAAiAFwAIgAsACAAXAAiAFwAIgAsACAAMwA2ADAAMAAwACwAIAAwACwAIAA2ADgAOAAsACAAMAAsACAAXAAiAFwAIgAsACAAXAAiAFwAIgAsACAAXAAiAFwAIgAsACAAXAAiAFAARwBUAFwAIgAsACAAXAAiAFwAIgAsACAAXAAiAFAAYQBwAHUAYQAgAE4AZQB3ACAARwB1AGkAbgBlAGEAIABUAGkAbQBlAFwAIgAsACAAXAAiAFwAIgA7AFwAbgBcACIAUABhAGMAaQBmAGkAYwAvAFIAYQByAG8AdABvAG4AZwBhAFwAIgAsACAAXAAiAFwAIgAsACAAXAAiAFwAIgAsACAAMQA1ADAAMQA0ACwAIAAwACwAIAA0ADgAMAA1ADYALAAgADAALAAgAFwAIgBcACIALAAgAFwAIgBcACIALAAgAC0AOAA2ADQAMAAwACwAIAAwACwAIABcACIAXAAiACwAIABcACIATABNAFQAXAAiACwAIABcACIAXAAiACwAIABcACIATABvAGMAYQBsACAATQBlAGEAbgAgAFQAaQBtAGUAXAAiACwAIABcACIAXAAiADsAXABuAFwAIgBQAGEAYwBpAGYAaQBjAC8AUgBhAHIAbwB0AG8AbgBnAGEAXAAiACwAIAAxADUAMAAxADMALAAgADAALAAgADMANAAzADAAMQAsACAAMAAsACAALQAzADgAMwA0ADQALAAgADAALAAgAC0AOAA2ADQAMAAwACwAIAAwACwAIAA1ADQANAAsACAAMAAsACAAXAAiAFwAIgAsACAAXAAiAEwATQBUAFwAIgAsACAAXAAiAFwAIgAsACAAXAAiAEwAbwBjAGEAbAAgAE0AZQBhAG4AIABUAGkAbQBlAFwAIgAsACAAXAAiAFwAIgA7AFwAbgBcACIAUABhAGMAaQBmAGkAYwAvAFIAYQByAG8AdABvAG4AZwBhAFwAIgAsACAAMwA0ADMAMAAxACwAIAA1ADQANAAsACAANAAzADgAMgA0ACwAIAAwACwAIAAtADMANwA4ADAAMAAsACAAMAAsACAANQA0ADQALAAgADAALAAgADEAOAAwADAALAAgADAALAAgAFwAIgBcACIALAAgAFwAIgASIjEAMAAzADAAXAAiACwAIABcACIAXAAiACwAIABcACIAVQBUAEMAEiIxADAAOgAzADAAXAAiACwAIABcACIAXAAiADsAXABuAFwAIgBQAGEAYwBpAGYAaQBjAC8AUgBhAHIAbwB0AG8AbgBnAGEAXAAiACwAIAA0ADMAOAAyADQALAAgADEAOAAwADAALAAgAFwAIgBcACIALAAgAFwAIgBcACIALAAgAC0AMwA2ADAAMAAwACwAIAAwACwAIAAxADgAMAAwACwAIAAwACwAIABcACIAXAAiACwAIABcACIAXAAiACwAIABcACIAQwBvAG8AawBcACIALAAgAFwAIgASIjEAMABcACIALAAgAFwAIgASIjAAOQAzADAAXAAiACwAIABcACIAVQBUAEMAEiIxADAAOgAwADAAXAAiACwAIABcACIAVQBUAEMAEiIwADkAOgAzADAAXAAiADsAXABuAFwAIgBQAGEAYwBpAGYAaQBjAC8AVABhAGgAaQB0AGkAXAAiACwAIABcACIAXAAiACwAIABcACIAXAAiACwAIAAxADkANgA3ADYALAAgADAALAAgAC0AMwA1ADgAOQA2ACwAIAAwACwAIABcACIAXAAiACwAIABcACIAXAAiACwAIAAtADEAMAA0ACwAIAAwACwAIABcACIAXAAiACwAIABcACIATABNAFQAXAAiACwAIABcACIAXAAiACwAIABcACIATABvAGMAYQBsACAATQBlAGEAbgAgAFQAaQBtAGUAXAAiACwAIABcACIAXAAiADsAXABuAFwAIgBQAGEAYwBpAGYAaQBjAC8AVABhAGgAaQB0AGkAXAAiACwAIAAxADkANgA3ADUALAAgADgANgAyADkANgAsACAAXAAiAFwAIgAsACAAXAAiAFwAIgAsACAALQAzADYAMAAwADAALAAgADAALAAgAC0AMQAwADQALAAgADAALAAgAFwAIgBcACIALAAgAFwAIgBcACIALAAgAFwAIgBcACIALAAgAFwAIgBUAEEASABUAFwAIgAsACAAXAAiAFwAIgAsACAAXAAiAFwAdABUAGEAaABpAHQAaQAgAFQAaQBtAGUAXAAiACwAIABcACIAXAAiADsAXABuAFwAIgBQAGEAYwBpAGYAaQBjAC8AVABhAHIAYQB3AGEAXAAiACwAIABcACIAXAAiACwAIABcACIAXAAiACwAIAAxADUAMwA4ADUALAAgADAALAAgADQAMQA1ADIANAAsACAAMAAsACAAXAAiAFwAIgAsACAAXAAiAFwAIgAsACAAMQA2ADcANgAsACAAMAAsACAAXAAiAFwAIgAsACAAXAAiAEwATQBUAFwAIgAsACAAXAAiAFwAIgAsACAAXAAiAEwAbwBjAGEAbAAgAE0AZQBhAG4AIABUAGkAbQBlAFwAIgAsACAAXAAiAFwAIgA7AFwAbgBcACIAUABhAGMAaQBmAGkAYwAvAFQAYQByAGEAdwBhAFwAIgAsACAAMQA1ADMAOAA1ACwAIAAxADYANwA2ACwAIABcACIAXAAiACwAIABcACIAXAAiACwAIAA0ADMAMgAwADAALAAgADAALAAgADEANgA3ADYALAAgADAALAAgAFwAIgBcACIALAAgAFwAIgBcACIALAAgAFwAIgBcACIALAAgAFwAIgArADEAMgBcACIALAAgAFwAIgBcACIALAAgAFwAIgBVAFQAQwArADEAMgA6ADAAMABcACIALAAgAFwAIgBcACIAOwBcAG4AXAAiAFAAYQBjAGkAZgBpAGMALwBUAG8AbgBnAGEAdABhAHAAdQBcACIALAAgAFwAIgBcACIALAAgAFwAIgBcACIALAAgADMAMQA3ADAAOAAsACAAMAAsACAANAA0ADMANQAyACwAIAAwACwAIABcACIAXAAiACwAIABcACIAXAAiACwAIAA0ADgALAAgADAALAAgAFwAIgBcACIALAAgAFwAIgBMAE0AVABcACIALAAgAFwAIgBcACIALAAgAFwAIgBMAG8AYwBhAGwAIABNAGUAYQBuACAAVABpAG0AZQBcACIALAAgAFwAIgBcACIAOwBcAG4AXAAiAFAAYQBjAGkAZgBpAGMALwBUAG8AbgBnAGEAdABhAHAAdQBcACIALAAgADMAMQA3ADAAOAAsACAANAA4ACwAIAAzADcAMwAwADAALAAgADAALAAgADQANAA0ADAAMAAsACAAMAAsACAANAA4ACwAIAAwACwAIAAyADQAMAAwACwAIAAwACwAIABcACIAXAAiACwAIABcACIAKwAxADIAMgAwAFwAIgAsACAAXAAiAFwAIgAsACAAXAAiAFUAVABDACsAMQAyADoAMgAwAFwAIgAsACAAXAAiAFwAIgA7AFwAbgBcACIAUABhAGMAaQBmAGkAYwAvAFQAbwBuAGcAYQB0AGEAcAB1AFwAIgAsACAAMwA3ADMAMAAwACwAIAAyADQAMAAwACwAIAA1ADEAMQA3ADkALAAgADAALAAgADQANgA4ADAAMAAsACAAMAAsACAAMgA0ADAAMAAsACAAMAAsACAAMAAsACAAMAAsACAAXAAiAFwAIgAsACAAXAAiACsAMQAzAFwAIgAsACAAXAAiAFwAIgAsACAAXAAiAFUAVABDACsAMQAzADoAMAAwAFwAIgAsACAAXAAiAFwAIgA7AFwAbgBcACIAUABhAGMAaQBmAGkAYwAvAFQAbwBuAGcAYQB0AGEAcAB1AFwAIgAsACAANQAxADEANwA5ACwAIAAwACwAIABcACIAXAAiACwAIABcACIAXAAiACwAIAA0ADYAOAAwADAALAAgADAALAAgADAALAAgADAALAAgAFwAIgBcACIALAAgAFwAIgBcACIALAAgAFwAIgBUAG8AbgBnAGEAXAAiACwAIABcACIAKwAxADMAXAAiACwAIABcACIAKwAxADQAXAAiACwAIABcACIAVQBUAEMAKwAxADMAOgAwADAAXAAiACwAIABcACIAVQBUAEMAKwAxADQAOgAwADAAXAAiAFwAbgB9ADsAXABuAFwAbgBcAG4AXABuAFwAbgBcAG4AXABuAFwAbg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FQASQBNAEUAWgBPAE4ARQBfAFIAVQBMAEUAXwBEAEEAVABB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8AVABJAE0ARQBaAE8ATgBFAF8AUgBVAEwARQBTAF8AQQBMAEIAQQBOAEkAQQAgAD0AIAB7AFwAbgBcACIAQQBsAGIAYQBuAGkAYQBcACIALAAgADEAOQA0ADAALAAgADEAOQA0ADAALAAgADYALAAgADAALAAgADAALAAgADEANgAsACAAMAAsACAAMAAsACAAMwA2ADAAMAAsACAAXAAiAFMAXAAiACwAIABcACIAIABTAHUAbQBtAGUAcgBcACIAOwBcAG4AXAAiAEEAbABiAGEAbgBpAGEAXAAiACwAIAAxADkANAAyACwAIAAxADkANAAyACwAIAAxADEALAAgADAALAAgADAALAAgADIALAAgADEAMAA4ADAAMAAsACAAMAAsACAAMAAsACAAXAAiAFwAIgAsACAAXAAiAFwAIgA7AFwAbgBcACIAQQBsAGIAYQBuAGkAYQBcACIALAAgADEAOQA0ADMALAAgADEAOQA0ADMALAAgADMALAAgADAALAAgADAALAAgADIAOQAsACAANwAyADAAMAAsACAAMAAsACAAMwA2ADAAMAAsACAAXAAiAFMAXAAiACwAIABcACIAIABTAHUAbQBtAGUAcgBcACIAOwBcAG4AXAAiAEEAbABiAGEAbgBpAGEAXAAiACwAIAAxADkANAAzACwAIAAxADkANAAzACwAIAA0ACwAIAAwACwAIAAwACwAIAAxADAALAAgADEAMAA4ADAAMAAsACAAMAAsACAAMAAsACAAXAAiAFwAIgAsACAAXAAiAFwAIgA7AFwAbgBcACIAQQBsAGIAYQBuAGkAYQBcACIALAAgADEAOQA3ADQALAAgADEAOQA3ADQALAAgADUALAAgADAALAAgADAALAAgADQALAAgADAALAAgADAALAAgADMANgAwADAALAAgAFwAIgBTAFwAIgAsACAAXAAiACAAUwB1AG0AbQBlAHIAXAAiADsAXABuAFwAIgBBAGwAYgBhAG4AaQBhAFwAIgAsACAAMQA5ADcANAAsACAAMQA5ADcANAAsACAAMQAwACwAIAAwACwAIAAwACwAIAAyACwAIAAwACwAIAAwACwAIAAwACwAIABcACIAXAAiACwAIABcACIAXAAiADsAXABuAFwAIgBBAGwAYgBhAG4AaQBhAFwAIgAsACAAMQA5ADcANQAsACAAMQA5ADcANQAsACAANQAsACAAMAAsACAAMAAsACAAMQAsACAAMAAsACAAMAAsACAAMwA2ADAAMAAsACAAXAAiAFMAXAAiACwAIABcACIAIABTAHUAbQBtAGUAcgBcACIAOwBcAG4AXAAiAEEAbABiAGEAbgBpAGEAXAAiACwAIAAxADkANwA1ACwAIAAxADkANwA1ACwAIAAxADAALAAgADAALAAgADAALAAgADIALAAgADAALAAgADAALAAgADAALAAgAFwAIgBcACIALAAgAFwAIgBcACIAOwBcAG4AXAAiAEEAbABiAGEAbgBpAGEAXAAiACwAIAAxADkANwA2ACwAIAAxADkANwA2ACwAIAA1ACwAIAAwACwAIAAwACwAIAAyACwAIAAwACwAIAAwACwAIAAzADYAMAAwACwAIABcACIAUwBcACIALAAgAFwAIgAgAFMAdQBtAG0AZQByAFwAIgA7AFwAbgBcACIAQQBsAGIAYQBuAGkAYQBcACIALAAgADEAOQA3ADYALAAgADEAOQA3ADYALAAgADEAMAAsACAAMAAsACAAMAAsACAAMwAsACAAMAAsACAAMAAsACAAMAAsACAAXAAiAFwAIgAsACAAXAAiAFwAIgA7AFwAbgBcACIAQQBsAGIAYQBuAGkAYQBcACIALAAgADEAOQA3ADcALAAgADEAOQA3ADcALAAgADUALAAgADAALAAgADAALAAgADgALAAgADAALAAgADAALAAgADMANgAwADAALAAgAFwAIgBTAFwAIgAsACAAXAAiACAAUwB1AG0AbQBlAHIAXAAiADsAXABuAFwAIgBBAGwAYgBhAG4AaQBhAFwAIgAsACAAMQA5ADcANwAsACAAMQA5ADcANwAsACAAMQAwACwAIAAwACwAIAAwACwAIAAyACwAIAAwACwAIAAwACwAIAAwACwAIABcACIAXAAiACwAIABcACIAXAAiADsAXABuAFwAIgBBAGwAYgBhAG4AaQBhAFwAIgAsACAAMQA5ADcAOAAsACAAMQA5ADcAOAAsACAANQAsACAAMAAsACAAMAAsACAANgAsACAAMAAsACAAMAAsACAAMwA2ADAAMAAsACAAXAAiAFMAXAAiACwAIABcACIAIABTAHUAbQBtAGUAcgBcACIAOwBcAG4AXAAiAEEAbABiAGEAbgBpAGEAXAAiACwAIAAxADkANwA4ACwAIAAxADkANwA4ACwAIAAxADAALAAgADAALAAgADAALAAgADEALAAgADAALAAgADAALAAgADAALAAgAFwAIgBcACIALAAgAFwAIgBcACIAOwBcAG4AXAAiAEEAbABiAGEAbgBpAGEAXAAiACwAIAAxADkANwA5ACwAIAAxADkANwA5ACwAIAA1ACwAIAAwACwAIAAwACwAIAA1ACwAIAAwACwAIAAwACwAIAAzADYAMAAwACwAIABcACIAUwBcACIALAAgAFwAIgAgAFMAdQBtAG0AZQByAFwAIgA7AFwAbgBcACIAQQBsAGIAYQBuAGkAYQBcACIALAAgADEAOQA3ADkALAAgADEAOQA3ADkALAAgADkALAAgADAALAAgADAALAAgADMAMAAsACAAMAAsACAAMAAsACAAMAAsACAAXAAiAFwAIgAsACAAXAAiAFwAIgA7AFwAbgBcACIAQQBsAGIAYQBuAGkAYQBcACIALAAgADEAOQA4ADAALAAgADEAOQA4ADAALAAgADUALAAgADAALAAgADAALAAgADMALAAgADAALAAgADAALAAgADMANgAwADAALAAgAFwAIgBTAFwAIgAsACAAXAAiACAAUwB1AG0AbQBlAHIAXAAiADsAXABuAFwAIgBBAGwAYgBhAG4AaQBhAFwAIgAsACAAMQA5ADgAMAAsACAAMQA5ADgAMAAsACAAMQAwACwAIAAwACwAIAAwACwAIAA0ACwAIAAwACwAIAAwACwAIAAwACwAIABcACIAXAAiACwAIABcACIAXAAiADsAXABuAFwAIgBBAGwAYgBhAG4AaQBhAFwAIgAsACAAMQA5ADgAMQAsACAAMQA5ADgAMQAsACAANAAsACAAMAAsACAAMAAsACAAMgA2ACwAIAAwACwAIAAwACwAIAAzADYAMAAwACwAIABcACIAUwBcACIALAAgAFwAIgAgAFMAdQBtAG0AZQByAFwAIgA7AFwAbgBcACIAQQBsAGIAYQBuAGkAYQBcACIALAAgADEAOQA4ADEALAAgADEAOQA4ADEALAAgADkALAAgADAALAAgADAALAAgADIANwAsACAAMAAsACAAMAAsACAAMAAsACAAXAAiAFwAIgAsACAAXAAiAFwAIgA7AFwAbgBcACIAQQBsAGIAYQBuAGkAYQBcACIALAAgADEAOQA4ADIALAAgADEAOQA4ADIALAAgADUALAAgADAALAAgADAALAAgADIALAAgADAALAAgADAALAAgADMANgAwADAALAAgAFwAIgBTAFwAIgAsACAAXAAiACAAUwB1AG0AbQBlAHIAXAAiADsAXABuAFwAIgBBAGwAYgBhAG4AaQBhAFwAIgAsACAAMQA5ADgAMgAsACAAMQA5ADgAMgAsACAAMQAwACwAIAAwACwAIAAwACwAIAAzACwAIAAwACwAIAAwACwAIAAwACwAIABcACIAXAAiACwAIABcACIAXAAiADsAXABuAFwAIgBBAGwAYgBhAG4AaQBhAFwAIgAsACAAMQA5ADgAMwAsACAAMQA5ADgAMwAsACAANAAsACAAMAAsACAAMAAsACAAMQA4ACwAIAAwACwAIAAwACwAIAAzADYAMAAwACwAIABcACIAUwBcACIALAAgAFwAIgAgAFMAdQBtAG0AZQByAFwAIgA7AFwAbgBcACIAQQBsAGIAYQBuAGkAYQBcACIALAAgADEAOQA4ADMALAAgADEAOQA4ADMALAAgADEAMAAsACAAMAAsACAAMAAsACAAMQAsACAAMAAsACAAMAAsACAAMAAsACAAXAAiAFwAIgAsACAAXAAiAFwAIgA7AFwAbgBcACIAQQBsAGIAYQBuAGkAYQBcACIALAAgADEAOQA4ADQALAAgADEAOQA4ADQALAAgADQALAAgADAALAAgADAALAAgADEALAAgADAALAAgADAALAAgADMANgAwADAALAAgAFwAIgBTAFwAIgAsACAAXAAiACAAUwB1AG0AbQBlAHIAXAAiAFwAbgB9ADsAXABuAFwAbgBfAFQASQBNAEUAWgBPAE4ARQBfAFIAVQBMAEUAUwBfAEEATABHAEUAUgBJAEEAIAA9ACAAewBcAG4AXAAiAEEAbABnAGUAcgBpAGEAXAAiACwAIAAxADkAMQA2ACwAIAAxADkAMQA2ACwAIAA2ACwAIAAwACwAIAAwACwAIAAxADQALAAgADgAMgA4ADAAMAAsACAAMQAsACAAMwA2ADAAMAAsACAAXAAiAFMAXAAiACwAIABcACIAIABTAHUAbQBtAGUAcgBcACIAOwBcAG4AXAAiAEEAbABnAGUAcgBpAGEAXAAiACwAIAAxADkAMQA2ACwAIAAxADkAMQA5ACwAIAAxADAALAAgADEALAAgADcALAAgADEALAAgADgAMgA4ADAAMAAsACAAMQAsACAAMAAsACAAXAAiAFwAIgAsACAAXAAiAFwAIgA7AFwAbgBcACIAQQBsAGcAZQByAGkAYQBcACIALAAgADEAOQAxADcALAAgADEAOQAxADcALAAgADMALAAgADAALAAgADAALAAgADIANAAsACAAOAAyADgAMAAwACwAIAAxACwAIAAzADYAMAAwACwAIABcACIAUwBcACIALAAgAFwAIgAgAFMAdQBtAG0AZQByAFwAIgA7AFwAbgBcACIAQQBsAGcAZQByAGkAYQBcACIALAAgADEAOQAxADgALAAgADEAOQAxADgALAAgADMALAAgADAALAAgADAALAAgADkALAAgADgAMgA4ADAAMAAsACAAMQAsACAAMwA2ADAAMAAsACAAXAAiAFMAXAAiACwAIABcACIAIABTAHUAbQBtAGUAcgBcACIAOwBcAG4AXAAiAEEAbABnAGUAcgBpAGEAXAAiACwAIAAxADkAMQA5ACwAIAAxADkAMQA5ACwAIAAzACwAIAAwACwAIAAwACwAIAAxACwAIAA4ADIAOAAwADAALAAgADEALAAgADMANgAwADAALAAgAFwAIgBTAFwAIgAsACAAXAAiACAAUwB1AG0AbQBlAHIAXAAiADsAXABuAFwAIgBBAGwAZwBlAHIAaQBhAFwAIgAsACAAMQA5ADIAMAAsACAAMQA5ADIAMAAsACAAMgAsACAAMAAsACAAMAAsACAAMQA0ACwAIAA4ADIAOAAwADAALAAgADEALAAgADMANgAwADAALAAgAFwAIgBTAFwAIgAsACAAXAAiACAAUwB1AG0AbQBlAHIAXAAiADsAXABuAFwAIgBBAGwAZwBlAHIAaQBhAFwAIgAsACAAMQA5ADIAMAAsACAAMQA5ADIAMAAsACAAMQAwACwAIAAwACwAIAAwACwAIAAyADMALAAgADgAMgA4ADAAMAAsACAAMQAsACAAMAAsACAAXAAiAFwAIgAsACAAXAAiAFwAIgA7AFwAbgBcACIAQQBsAGcAZQByAGkAYQBcACIALAAgADEAOQAyADEALAAgADEAOQAyADEALAAgADMALAAgADAALAAgADAALAAgADEANAAsACAAOAAyADgAMAAwACwAIAAxACwAIAAzADYAMAAwACwAIABcACIAUwBcACIALAAgAFwAIgAgAFMAdQBtAG0AZQByAFwAIgA7AFwAbgBcACIAQQBsAGcAZQByAGkAYQBcACIALAAgADEAOQAyADEALAAgADEAOQAyADEALAAgADYALAAgADAALAAgADAALAAgADIAMQAsACAAOAAyADgAMAAwACwAIAAxACwAIAAwACwAIABcACIAXAAiACwAIABcACIAXAAiADsAXABuAFwAIgBBAGwAZwBlAHIAaQBhAFwAIgAsACAAMQA5ADMAOQAsACAAMQA5ADMAOQAsACAAOQAsACAAMAAsACAAMAAsACAAMQAxACwAIAA4ADIAOAAwADAALAAgADEALAAgADMANgAwADAALAAgAFwAIgBTAFwAIgAsACAAXAAiACAAUwB1AG0AbQBlAHIAXAAiADsAXABuAFwAIgBBAGwAZwBlAHIAaQBhAFwAIgAsACAAMQA5ADMAOQAsACAAMQA5ADMAOQAsACAAMQAxACwAIAAwACwAIAAwACwAIAAxADkALAAgADMANgAwADAALAAgADAALAAgADAALAAgAFwAIgBcACIALAAgAFwAIgBcACIAOwBcAG4AXAAiAEEAbABnAGUAcgBpAGEAXAAiACwAIAAxADkANAA0ACwAIAAxADkANAA0ACwAIAAxADAALAAgADAALAAgADAALAAgADgALAAgADcAMgAwADAALAAgADAALAAgADAALAAgAFwAIgBcACIALAAgAFwAIgBcACIAOwBcAG4AXAAiAEEAbABnAGUAcgBpAGEAXAAiACwAIAAxADkANAA0ACwAIAAxADkANAA1ACwAIAA0ACwAIAAxACwAIAAxACwAIAAxACwAIAA3ADIAMAAwACwAIAAwACwAIAAzADYAMAAwACwAIABcACIAUwBcACIALAAgAFwAIgAgAFMAdQBtAG0AZQByAFwAIgA7AFwAbgBcACIAQQBsAGcAZQByAGkAYQBcACIALAAgADEAOQA0ADUALAAgADEAOQA0ADUALAAgADkALAAgADAALAAgADAALAAgADEANgAsACAAMwA2ADAAMAAsACAAMAAsACAAMAAsACAAXAAiAFwAIgAsACAAXAAiAFwAIgA7AFwAbgBcACIAQQBsAGcAZQByAGkAYQBcACIALAAgADEAOQA3ADEALAAgADEAOQA3ADEALAAgADQALAAgADAALAAgADAALAAgADIANQAsACAAOAAyADgAMAAwACwAIAAxACwAIAAzADYAMAAwACwAIABcACIAUwBcACIALAAgAFwAIgAgAFMAdQBtAG0AZQByAFwAIgA7AFwAbgBcACIAQQBsAGcAZQByAGkAYQBcACIALAAgADEAOQA3ADEALAAgADEAOQA3ADEALAAgADkALAAgADAALAAgADAALAAgADIANgAsACAAOAAyADgAMAAwACwAIAAxACwAIAAwACwAIABcACIAXAAiACwAIABcACIAXAAiADsAXABuAFwAIgBBAGwAZwBlAHIAaQBhAFwAIgAsACAAMQA5ADcANwAsACAAMQA5ADcANwAsACAANQAsACAAMAAsACAAMAAsACAANgAsACAAMAAsACAAMAAsACAAMwA2ADAAMAAsACAAXAAiAFMAXAAiACwAIABcACIAIABTAHUAbQBtAGUAcgBcACIAOwBcAG4AXAAiAEEAbABnAGUAcgBpAGEAXAAiACwAIAAxADkANwA3ACwAIAAxADkANwA3ACwAIAAxADAALAAgADAALAAgADAALAAgADIAMQAsACAAMAAsACAAMAAsACAAMAAsACAAXAAiAFwAIgAsACAAXAAiAFwAIgA7AFwAbgBcACIAQQBsAGcAZQByAGkAYQBcACIALAAgADEAOQA3ADgALAAgADEAOQA3ADgALAAgADMALAAgADAALAAgADAALAAgADIANAAsACAAMwA2ADAAMAAsACAAMAAsACAAMwA2ADAAMAAsACAAXAAiAFMAXAAiACwAIABcACIAIABTAHUAbQBtAGUAcgBcACIAOwBcAG4AXAAiAEEAbABnAGUAcgBpAGEAXAAiACwAIAAxADkANwA4ACwAIAAxADkANwA4ACwAIAA5ACwAIAAwACwAIAAwACwAIAAyADIALAAgADEAMAA4ADAAMAAsACAAMAAsACAAMAAsACAAXAAiAFwAIgAsACAAXAAiAFwAIgA7AFwAbgBcACIAQQBsAGcAZQByAGkAYQBcACIALAAgADEAOQA4ADAALAAgADEAOQA4ADAALAAgADQALAAgADAALAAgADAALAAgADIANQAsACAAMAAsACAAMAAsACAAMwA2ADAAMAAsACAAXAAiAFMAXAAiACwAIABcACIAIABTAHUAbQBtAGUAcgBcACIAOwBcAG4AXAAiAEEAbABnAGUAcgBpAGEAXAAiACwAIAAxADkAOAAwACwAIAAxADkAOAAwACwAIAAxADAALAAgADAALAAgADAALAAgADMAMQAsACAANwAyADAAMAAsACAAMAAsACAAMAAsACAAXAAiAFwAIgAsACAAXAAiAFwAIgBcAG4AfQA7AFwAbgBcAG4AXwBUAEkATQBFAFoATwBOAEUAXwBSAFUATABFAFMAXwBBAE4AIAA9ACAAewBcAG4AXAAiAEEATgBcACIALAAgADEAOQA3ADEALAAgADEAOQA4ADUALAAgADEAMAAsACAALQAxACwAIAA3ACwAIAAwACwAIAA3ADIAMAAwACwAIAAxACwAIAAzADYAMAAwACwAIABcACIARABcACIALAAgAFwAIgAgAEQAYQB5AGwAaQBnAGgAdABcACIAOwBcAG4AXAAiAEEATgBcACIALAAgADEAOQA3ADIALAAgADEAOQA3ADIALAAgADIALAAgADAALAAgADAALAAgADIANwAsACAANwAyADAAMAAsACAAMQAsACAAMAAsACAAXAAiAFMAXAAiACwAIABcACIAIABTAHQAYQBuAGQAYQByAGQAXAAiADsAXABuAFwAIgBBAE4AXAAiACwAIAAxADkANwAzACwAIAAxADkAOAAxACwAIAAzACwAIAAxACwAIAA3ACwAIAAxACwAIAA3ADIAMAAwACwAIAAxACwAIAAwACwAIABcACIAUwBcACIALAAgAFwAIgAgAFMAdABhAG4AZABhAHIAZABcACIAOwBcAG4AXAAiAEEATgBcACIALAAgADEAOQA4ADIALAAgADEAOQA4ADIALAAgADQALAAgADEALAAgADcALAAgADEALAAgADcAMgAwADAALAAgADEALAAgADAALAAgAFwAIgBTAFwAIgAsACAAXAAiACAAUwB0AGEAbgBkAGEAcgBkAFwAIgA7AFwAbgBcACIAQQBOAFwAIgAsACAAMQA5ADgAMwAsACAAMQA5ADgANQAsACAAMwAsACAAMQAsACAANwAsACAAMQAsACAANwAyADAAMAAsACAAMQAsACAAMAAsACAAXAAiAFMAXAAiACwAIABcACIAIABTAHQAYQBuAGQAYQByAGQAXAAiADsAXABuAFwAIgBBAE4AXAAiACwAIAAxADkAOAA2ACwAIAAxADkAOAA2ACwAIAAxADAALAAgADAALAAgADAALAAgADEAOQAsACAANwAyADAAMAAsACAAMQAsACAAMwA2ADAAMAAsACAAXAAiAEQAXAAiACwAIABcACIAIABEAGEAeQBsAGkAZwBoAHQAXAAiADsAXABuAFwAIgBBAE4AXAAiACwAIAAxADkAOAA2ACwAIAAxADkAOAA5ACwAIAAzACwAIAAxACwAIAA3ACwAIAAxADUALAAgADcAMgAwADAALAAgADEALAAgADAALAAgAFwAIgBTAFwAIgAsACAAXAAiACAAUwB0AGEAbgBkAGEAcgBkAFwAIgA7AFwAbgBcACIAQQBOAFwAIgAsACAAMQA5ADgANwAsACAAMQA5ADkAOQAsACAAMQAwACwAIAAtADEALAAgADcALAAgADAALAAgADcAMgAwADAALAAgADEALAAgADMANgAwADAALAAgAFwAIgBEAFwAIgAsACAAXAAiACAARABhAHkAbABpAGcAaAB0AFwAIgA7AFwAbgBcACIAQQBOAFwAIgAsACAAMQA5ADkAMAAsACAAMQA5ADkANQAsACAAMwAsACAAMQAsACAANwAsACAAMQAsACAANwAyADAAMAAsACAAMQAsACAAMAAsACAAXAAiAFMAXAAiACwAIABcACIAIABTAHQAYQBuAGQAYQByAGQAXAAiADsAXABuAFwAIgBBAE4AXAAiACwAIAAxADkAOQA2ACwAIAAyADAAMAA1ACwAIAAzACwAIAAtADEALAAgADcALAAgADAALAAgADcAMgAwADAALAAgADEALAAgADAALAAgAFwAIgBTAFwAIgAsACAAXAAiACAAUwB0AGEAbgBkAGEAcgBkAFwAIgA7AFwAbgBcACIAQQBOAFwAIgAsACAAMgAwADAAMAAsACAAMgAwADAAMAAsACAAOAAsACAALQAxACwAIAA3ACwAIAAwACwAIAA3ADIAMAAwACwAIAAxACwAIAAzADYAMAAwACwAIABcACIARABcACIALAAgAFwAIgAgAEQAYQB5AGwAaQBnAGgAdABcACIAOwBcAG4AXAAiAEEATgBcACIALAAgADIAMAAwADEALAAgADIAMAAwADcALAAgADEAMAAsACAALQAxACwAIAA3ACwAIAAwACwAIAA3ADIAMAAwACwAIAAxACwAIAAzADYAMAAwACwAIABcACIARABcACIALAAgAFwAIgAgAEQAYQB5AGwAaQBnAGgAdABcACIAOwBcAG4AXAAiAEEATgBcACIALAAgADIAMAAwADYALAAgADIAMAAwADYALAAgADQALAAgADEALAAgADcALAAgADEALAAgADcAMgAwADAALAAgADEALAAgADAALAAgAFwAIgBTAFwAIgAsACAAXAAiACAAUwB0AGEAbgBkAGEAcgBkAFwAIgA7AFwAbgBcACIAQQBOAFwAIgAsACAAMgAwADAANwAsACAAMgAwADAANwAsACAAMwAsACAALQAxACwAIAA3ACwAIAAwACwAIAA3ADIAMAAwACwAIAAxACwAIAAwACwAIABcACIAUwBcACIALAAgAFwAIgAgAFMAdABhAG4AZABhAHIAZABcACIAOwBcAG4AXAAiAEEATgBcACIALAAgADIAMAAwADgALAAgAFwAIgBcACIALAAgADQALAAgADEALAAgADcALAAgADEALAAgADcAMgAwADAALAAgADEALAAgADAALAAgAFwAIgBTAFwAIgAsACAAXAAiACAAUwB0AGEAbgBkAGEAcgBkAFwAIgA7AFwAbgBcACIAQQBOAFwAIgAsACAAMgAwADAAOAAsACAAXAAiAFwAIgAsACAAMQAwACwAIAAxACwAIAA3ACwAIAAxACwAIAA3ADIAMAAwACwAIAAxACwAIAAzADYAMAAwACwAIABcACIARABcACIALAAgAFwAIgAgAEQAYQB5AGwAaQBnAGgAdABcACIAXABuAH0AOwBcAG4AXABuAF8AVABJAE0ARQBaAE8ATgBFAF8AUgBVAEwARQBTAF8AQQBRACAAPQAgAHsAXABuAFwAIgBBAFEAXAAiACwAIAAxADkANwAxACwAIAAxADkANwAxACwAIAAxADAALAAgAC0AMQAsACAANwAsACAAMAAsACAANwAyADAAMAAsACAAMQAsACAAMwA2ADAAMAAsACAAXAAiAEQAXAAiACwAIABcACIAIABEAGEAeQBsAGkAZwBoAHQAXAAiADsAXABuAFwAIgBBAFEAXAAiACwAIAAxADkANwAyACwAIAAxADkANwAyACwAIAAyACwAIAAtADEALAAgADcALAAgADAALAAgADcAMgAwADAALAAgADEALAAgADAALAAgAFwAIgBTAFwAIgAsACAAXAAiACAAUwB0AGEAbgBkAGEAcgBkAFwAIgA7AFwAbgBcACIAQQBRAFwAIgAsACAAMQA5ADgAOQAsACAAMQA5ADkAMQAsACAAMQAwACwAIAAtADEALAAgADcALAAgADAALAAgADcAMgAwADAALAAgADEALAAgADMANgAwADAALAAgAFwAIgBEAFwAIgAsACAAXAAiACAARABhAHkAbABpAGcAaAB0AFwAIgA7AFwAbgBcACIAQQBRAFwAIgAsACAAMQA5ADkAMAAsACAAMQA5ADkAMgAsACAAMwAsACAAMQAsACAANwAsACAAMQAsACAANwAyADAAMAAsACAAMQAsACAAMAAsACAAXAAiAFMAXAAiACwAIABcACIAIABTAHQAYQBuAGQAYQByAGQAXAAiAFwAbgB9ADsAXABuAFwAbgBfAFQASQBNAEUAWgBPAE4ARQBfAFIAVQBMAEUAUwBfAEEAUgBHACAAPQAgAHsAXABuAFwAIgBBAHIAZwBcACIALAAgADEAOQAzADAALAAgADEAOQAzADAALAAgADEAMgAsACAAMAAsACAAMAAsACAAMQAsACAAMAAsACAAMAAsACAAMwA2ADAAMAAsACAAXAAiAFwAIgAsACAAXAAiAFwAIgA7AFwAbgBcACIAQQByAGcAXAAiACwAIAAxADkAMwAxACwAIAAxADkAMwAxACwAIAA0ACwAIAAwACwAIAAwACwAIAAxACwAIAAwACwAIAAwACwAIAAwACwAIABcACIAXAAiACwAIABcACIAXAAiADsAXABuAFwAIgBBAHIAZwBcACIALAAgADEAOQAzADEALAAgADEAOQAzADEALAAgADEAMAAsACAAMAAsACAAMAAsACAAMQA1ACwAIAAwACwAIAAwACwAIAAzADYAMAAwACwAIABcACIAXAAiACwAIABcACIAXAAiADsAXABuAFwAIgBBAHIAZwBcACIALAAgADEAOQAzADIALAAgADEAOQAzADkALAAgADEAMQAsACAAMAAsACAAMAAsACAAMQAsACAAMAAsACAAMAAsACAAMwA2ADAAMAAsACAAXAAiAFwAIgAsACAAXAAiAFwAIgA7AFwAbgBcACIAQQByAGcAXAAiACwAIAAxADkAMwAyACwAIAAxADkANAAwACwAIAAzACwAIAAwACwAIAAwACwAIAAxACwAIAAwACwAIAAwACwAIAAwACwAIABcACIAXAAiACwAIABcACIAXAAiADsAXABuAFwAIgBBAHIAZwBcACIALAAgADEAOQA0ADAALAAgADEAOQA0ADAALAAgADcALAAgADAALAAgADAALAAgADEALAAgADAALAAgADAALAAgADMANgAwADAALAAgAFwAIgBcACIALAAgAFwAIgBcACIAOwBcAG4AXAAiAEEAcgBnAFwAIgAsACAAMQA5ADQAMQAsACAAMQA5ADQAMQAsACAANgAsACAAMAAsACAAMAAsACAAMQA1ACwAIAAwACwAIAAwACwAIAAwACwAIABcACIAXAAiACwAIABcACIAXAAiADsAXABuAFwAIgBBAHIAZwBcACIALAAgADEAOQA0ADEALAAgADEAOQA0ADEALAAgADEAMAAsACAAMAAsACAAMAAsACAAMQA1ACwAIAAwACwAIAAwACwAIAAzADYAMAAwACwAIABcACIAXAAiACwAIABcACIAXAAiADsAXABuAFwAIgBBAHIAZwBcACIALAAgADEAOQA0ADMALAAgADEAOQA0ADMALAAgADgALAAgADAALAAgADAALAAgADEALAAgADAALAAgADAALAAgADAALAAgAFwAIgBcACIALAAgAFwAIgBcACIAOwBcAG4AXAAiAEEAcgBnAFwAIgAsACAAMQA5ADQAMwAsACAAMQA5ADQAMwAsACAAMQAwACwAIAAwACwAIAAwACwAIAAxADUALAAgADAALAAgADAALAAgADMANgAwADAALAAgAFwAIgBcACIALAAgAFwAIgBcACIAOwBcAG4AXAAiAEEAcgBnAFwAIgAsACAAMQA5ADQANgAsACAAMQA5ADQANgAsACAAMwAsACAAMAAsACAAMAAsACAAMQAsACAAMAAsACAAMAAsACAAMAAsACAAXAAiAFwAIgAsACAAXAAiAFwAIgA7AFwAbgBcACIAQQByAGcAXAAiACwAIAAxADkANAA2ACwAIAAxADkANAA2ACwAIAAxADAALAAgADAALAAgADAALAAgADEALAAgADAALAAgADAALAAgADMANgAwADAALAAgAFwAIgBcACIALAAgAFwAIgBcACIAOwBcAG4AXAAiAEEAcgBnAFwAIgAsACAAMQA5ADYAMwAsACAAMQA5ADYAMwAsACAAMQAwACwAIAAwACwAIAAwACwAIAAxACwAIAAwACwAIAAwACwAIAAwACwAIABcACIAXAAiACwAIABcACIAXAAiADsAXABuAFwAIgBBAHIAZwBcACIALAAgADEAOQA2ADMALAAgADEAOQA2ADMALAAgADEAMgAsACAAMAAsACAAMAAsACAAMQA1ACwAIAAwACwAIAAwACwAIAAzADYAMAAwACwAIABcACIAXAAiACwAIABcACIAXAAiADsAXABuAFwAIgBBAHIAZwBcACIALAAgADEAOQA2ADQALAAgADEAOQA2ADYALAAgADMALAAgADAALAAgADAALAAgADEALAAgADAALAAgADAALAAgADAALAAgAFwAIgBcACIALAAgAFwAIgBcACIAOwBcAG4AXAAiAEEAcgBnAFwAIgAsACAAMQA5ADYANAAsACAAMQA5ADYANgAsACAAMQAwACwAIAAwACwAIAAwACwAIAAxADUALAAgADAALAAgADAALAAgADMANgAwADAALAAgAFwAIgBcACIALAAgAFwAIgBcACIAOwBcAG4AXAAiAEEAcgBnAFwAIgAsACAAMQA5ADYANwAsACAAMQA5ADYANwAsACAANAAsACAAMAAsACAAMAAsACAAMgAsACAAMAAsACAAMAAsACAAMAAsACAAXAAiAFwAIgAsACAAXAAiAFwAIgA7AFwAbgBcACIAQQByAGcAXAAiACwAIAAxADkANgA3ACwAIAAxADkANgA4ACwAIAAxADAALAAgADEALAAgADcALAAgADEALAAgADAALAAgADAALAAgADMANgAwADAALAAgAFwAIgBcACIALAAgAFwAIgBcACIAOwBcAG4AXAAiAEEAcgBnAFwAIgAsACAAMQA5ADYAOAAsACAAMQA5ADYAOQAsACAANAAsACAAMQAsACAANwAsACAAMQAsACAAMAAsACAAMAAsACAAMAAsACAAXAAiAFwAIgAsACAAXAAiAFwAIgA7AFwAbgBcACIAQQByAGcAXAAiACwAIAAxADkANwA0ACwAIAAxADkANwA0ACwAIAAxACwAIAAwACwAIAAwACwAIAAyADMALAAgADAALAAgADAALAAgADMANgAwADAALAAgAFwAIgBcACIALAAgAFwAIgBcACIAOwBcAG4AXAAiAEEAcgBnAFwAIgAsACAAMQA5ADcANAAsACAAMQA5ADcANAAsACAANQAsACAAMAAsACAAMAAsACAAMQAsACAAMAAsACAAMAAsACAAMAAsACAAXAAiAFwAIgAsACAAXAAiAFwAIgA7AFwAbgBcACIAQQByAGcAXAAiACwAIAAxADkAOAA4ACwAIAAxADkAOAA4ACwAIAAxADIALAAgADAALAAgADAALAAgADEALAAgADAALAAgADAALAAgADMANgAwADAALAAgAFwAIgBcACIALAAgAFwAIgBcACIAOwBcAG4AXAAiAEEAcgBnAFwAIgAsACAAMQA5ADgAOQAsACAAMQA5ADkAMgAsACAAMQAwACwAIAAxACwAIAA3ACwAIAAxADUALAAgADAALAAgADAALAAgADMANgAwADAALAAgAFwAIgBcACIALAAgAFwAIgBcACIAOwBcAG4AXAAiAEEAcgBnAFwAIgAsACAAMQA5ADgAOQAsACAAMQA5ADkAMwAsACAAMwAsACAAMQAsACAANwAsACAAMQAsACAAMAAsACAAMAAsACAAMAAsACAAXAAiAFwAIgAsACAAXAAiAFwAIgA7AFwAbgBcACIAQQByAGcAXAAiACwAIAAxADkAOQA5ACwAIAAxADkAOQA5ACwAIAAxADAALAAgADEALAAgADcALAAgADEALAAgADAALAAgADAALAAgADMANgAwADAALAAgAFwAIgBcACIALAAgAFwAIgBcACIAOwBcAG4AXAAiAEEAcgBnAFwAIgAsACAAMgAwADAAMAAsACAAMgAwADAAMAAsACAAMwAsACAAMAAsACAAMAAsACAAMwAsACAAMAAsACAAMAAsACAAMAAsACAAXAAiAFwAIgAsACAAXAAiAFwAIgA7AFwAbgBcACIAQQByAGcAXAAiACwAIAAyADAAMAA3ACwAIAAyADAAMAA3ACwAIAAxADIALAAgADAALAAgADAALAAgADMAMAAsACAAMAAsACAAMAAsACAAMwA2ADAAMAAsACAAXAAiAFwAIgAsACAAXAAiAFwAIgA7AFwAbgBcACIAQQByAGcAXAAiACwAIAAyADAAMAA4ACwAIAAyADAAMAA4ACwAIAAxADAALAAgADEALAAgADcALAAgADEANQAsACAAMAAsACAAMAAsACAAMwA2ADAAMAAsACAAXAAiAFwAIgAsACAAXAAiAFwAIgA7AFwAbgBcACIAQQByAGcAXAAiACwAIAAyADAAMAA4ACwAIAAyADAAMAA5ACwAIAAzACwAIAAxACwAIAA3ACwAIAAxADUALAAgADAALAAgADAALAAgADAALAAgAFwAIgBcACIALAAgAFwAIgBcACIAXABuAH0AOwBcAG4AXABuAF8AVABJAE0ARQBaAE8ATgBFAF8AUgBVAEwARQBTAF8AQQBSAE0ARQBOAEkAQQAgAD0AIAB7AFwAbgBcACIAQQByAG0AZQBuAGkAYQBcACIALAAgADIAMAAxADEALAAgADIAMAAxADEALAAgADMALAAgAC0AMQAsACAANwAsACAAMAAsACAANwAyADAAMAAsACAAMQAsACAAMwA2ADAAMAAsACAAXAAiAFwAIgAsACAAXAAiAFwAIgA7AFwAbgBcACIAQQByAG0AZQBuAGkAYQBcACIALAAgADIAMAAxADEALAAgADIAMAAxADEALAAgADEAMAAsACAALQAxACwAIAA3ACwAIAAwACwAIAA3ADIAMAAwACwAIAAxACwAIAAwACwAIABcACIAXAAiACwAIABcACIAXAAiAFwAbgB9ADsAXABuAFwAbgBfAFQASQBNAEUAWgBPAE4ARQBfAFIAVQBMAEUAUwBfAEEAUwAgAD0AIAB7AFwAbgBcACIAQQBTAFwAIgAsACAAMQA5ADcAMQAsACAAMQA5ADgANQAsACAAMQAwACwAIAAtADEALAAgADcALAAgADAALAAgADcAMgAwADAALAAgADEALAAgADMANgAwADAALAAgAFwAIgBEAFwAIgAsACAAXAAiACAARABhAHkAbABpAGcAaAB0AFwAIgA7AFwAbgBcACIAQQBTAFwAIgAsACAAMQA5ADcAMgAsACAAMQA5ADcAMgAsACAAMgAsACAAMAAsACAAMAAsACAAMgA3ACwAIAA3ADIAMAAwACwAIAAxACwAIAAwACwAIABcACIAUwBcACIALAAgAFwAIgAgAFMAdABhAG4AZABhAHIAZABcACIAOwBcAG4AXAAiAEEAUwBcACIALAAgADEAOQA3ADMALAAgADEAOQA4ADUALAAgADMALAAgADEALAAgADcALAAgADEALAAgADcAMgAwADAALAAgADEALAAgADAALAAgAFwAIgBTAFwAIgAsACAAXAAiACAAUwB0AGEAbgBkAGEAcgBkAFwAIgA7AFwAbgBcACIAQQBTAFwAIgAsACAAMQA5ADgANgAsACAAMQA5ADgANgAsACAAMQAwACwAIAAwACwAIAAwACwAIAAxADkALAAgADcAMgAwADAALAAgADEALAAgADMANgAwADAALAAgAFwAIgBEAFwAIgAsACAAXAAiACAARABhAHkAbABpAGcAaAB0AFwAIgA7AFwAbgBcACIAQQBTAFwAIgAsACAAMQA5ADgANgAsACAAMQA5ADkAMAAsACAAMwAsACAAMQAsACAANwAsACAAMQA1ACwAIAA3ADIAMAAwACwAIAAxACwAIAAwACwAIABcACIAUwBcACIALAAgAFwAIgAgAFMAdABhAG4AZABhAHIAZABcACIAOwBcAG4AXAAiAEEAUwBcACIALAAgADEAOQA4ADcALAAgADIAMAAwADcALAAgADEAMAAsACAALQAxACwAIAA3ACwAIAAwACwAIAA3ADIAMAAwACwAIAAxACwAIAAzADYAMAAwACwAIABcACIARABcACIALAAgAFwAIgAgAEQAYQB5AGwAaQBnAGgAdABcACIAOwBcAG4AXAAiAEEAUwBcACIALAAgADEAOQA5ADEALAAgADEAOQA5ADEALAAgADMALAAgADAALAAgADAALAAgADMALAAgADcAMgAwADAALAAgADEALAAgADAALAAgAFwAIgBTAFwAIgAsACAAXAAiACAAUwB0AGEAbgBkAGEAcgBkAFwAIgA7AFwAbgBcACIAQQBTAFwAIgAsACAAMQA5ADkAMgAsACAAMQA5ADkAMgAsACAAMwAsACAAMAAsACAAMAAsACAAMgAyACwAIAA3ADIAMAAwACwAIAAxACwAIAAwACwAIABcACIAUwBcACIALAAgAFwAIgAgAFMAdABhAG4AZABhAHIAZABcACIAOwBcAG4AXAAiAEEAUwBcACIALAAgADEAOQA5ADMALAAgADEAOQA5ADMALAAgADMALAAgADAALAAgADAALAAgADcALAAgADcAMgAwADAALAAgADEALAAgADAALAAgAFwAIgBTAFwAIgAsACAAXAAiACAAUwB0AGEAbgBkAGEAcgBkAFwAIgA7AFwAbgBcACIAQQBTAFwAIgAsACAAMQA5ADkANAAsACAAMQA5ADkANAAsACAAMwAsACAAMAAsACAAMAAsACAAMgAwACwAIAA3ADIAMAAwACwAIAAxACwAIAAwACwAIABcACIAUwBcACIALAAgAFwAIgAgAFMAdABhAG4AZABhAHIAZABcACIAOwBcAG4AXAAiAEEAUwBcACIALAAgADEAOQA5ADUALAAgADIAMAAwADUALAAgADMALAAgAC0AMQAsACAANwAsACAAMAAsACAANwAyADAAMAAsACAAMQAsACAAMAAsACAAXAAiAFMAXAAiACwAIABcACIAIABTAHQAYQBuAGQAYQByAGQAXAAiADsAXABuAFwAIgBBAFMAXAAiACwAIAAyADAAMAA2ACwAIAAyADAAMAA2ACwAIAA0ACwAIAAwACwAIAAwACwAIAAyACwAIAA3ADIAMAAwACwAIAAxACwAIAAwACwAIABcACIAUwBcACIALAAgAFwAIgAgAFMAdABhAG4AZABhAHIAZABcACIAOwBcAG4AXAAiAEEAUwBcACIALAAgADIAMAAwADcALAAgADIAMAAwADcALAAgADMALAAgAC0AMQAsACAANwAsACAAMAAsACAANwAyADAAMAAsACAAMQAsACAAMAAsACAAXAAiAFMAXAAiACwAIABcACIAIABTAHQAYQBuAGQAYQByAGQAXAAiADsAXABuAFwAIgBBAFMAXAAiACwAIAAyADAAMAA4ACwAIABcACIAXAAiACwAIAA0ACwAIAAxACwAIAA3ACwAIAAxACwAIAA3ADIAMAAwACwAIAAxACwAIAAwACwAIABcACIAUwBcACIALAAgAFwAIgAgAFMAdABhAG4AZABhAHIAZABcACIAOwBcAG4AXAAiAEEAUwBcACIALAAgADIAMAAwADgALAAgAFwAIgBcACIALAAgADEAMAAsACAAMQAsACAANwAsACAAMQAsACAANwAyADAAMAAsACAAMQAsACAAMwA2ADAAMAAsACAAXAAiAEQAXAAiACwAIABcACIAIABEAGEAeQBsAGkAZwBoAHQAXAAiAFwAbgB9ADsAXABuAFwAbgBfAFQASQBNAEUAWgBPAE4ARQBfAFIAVQBMAEUAUwBfAEEAVAAgAD0AIAB7AFwAbgBcACIAQQBUAFwAIgAsACAAMQA5ADEANgAsACAAMQA5ADEANgAsACAAMQAwACwAIAAxACwAIAA3ACwAIAAxACwAIAA3ADIAMAAwACwAIAAxACwAIAAzADYAMAAwACwAIABcACIARABcACIALAAgAFwAIgAgAEQAYQB5AGwAaQBnAGgAdABcACIAOwBcAG4AXAAiAEEAVABcACIALAAgADEAOQAxADcALAAgADEAOQAxADcALAAgADMALAAgAC0AMQAsACAANwAsACAAMAAsACAANwAyADAAMAAsACAAMQAsACAAMAAsACAAXAAiAFMAXAAiACwAIABcACIAIABTAHQAYQBuAGQAYQByAGQAXAAiADsAXABuAFwAIgBBAFQAXAAiACwAIAAxADkAMQA3ACwAIAAxADkAMQA4ACwAIAAxADAALAAgADEALAAgADcALAAgADIAMgAsACAANwAyADAAMAAsACAAMQAsACAAMwA2ADAAMAAsACAAXAAiAEQAXAAiACwAIABcACIAIABEAGEAeQBsAGkAZwBoAHQAXAAiADsAXABuAFwAIgBBAFQAXAAiACwAIAAxADkAMQA4ACwAIAAxADkAMQA5ACwAIAAzACwAIAAxACwAIAA3ACwAIAAxACwAIAA3ADIAMAAwACwAIAAxACwAIAAwACwAIABcACIAUwBcACIALAAgAFwAIgAgAFMAdABhAG4AZABhAHIAZABcACIAOwBcAG4AXAAiAEEAVABcACIALAAgADEAOQA2ADcALAAgADEAOQA2ADcALAAgADEAMAAsACAAMQAsACAANwAsACAAMQAsACAANwAyADAAMAAsACAAMQAsACAAMwA2ADAAMAAsACAAXAAiAEQAXAAiACwAIABcACIAIABEAGEAeQBsAGkAZwBoAHQAXAAiADsAXABuAFwAIgBBAFQAXAAiACwAIAAxADkANgA4ACwAIAAxADkANgA4ACwAIAAzACwAIAAxACwAIAA3ACwAIAAyADkALAAgADcAMgAwADAALAAgADEALAAgADAALAAgAFwAIgBTAFwAIgAsACAAXAAiACAAUwB0AGEAbgBkAGEAcgBkAFwAIgA7AFwAbgBcACIAQQBUAFwAIgAsACAAMQA5ADYAOAAsACAAMQA5ADgANQAsACAAMQAwACwAIAAtADEALAAgADcALAAgADAALAAgADcAMgAwADAALAAgADEALAAgADMANgAwADAALAAgAFwAIgBEAFwAIgAsACAAXAAiACAARABhAHkAbABpAGcAaAB0AFwAIgA7AFwAbgBcACIAQQBUAFwAIgAsACAAMQA5ADYAOQAsACAAMQA5ADcAMQAsACAAMwAsACAAMQAsACAANwAsACAAOAAsACAANwAyADAAMAAsACAAMQAsACAAMAAsACAAXAAiAFMAXAAiACwAIABcACIAIABTAHQAYQBuAGQAYQByAGQAXAAiADsAXABuAFwAIgBBAFQAXAAiACwAIAAxADkANwAyACwAIAAxADkANwAyACwAIAAyACwAIAAtADEALAAgADcALAAgADAALAAgADcAMgAwADAALAAgADEALAAgADAALAAgAFwAIgBTAFwAIgAsACAAXAAiACAAUwB0AGEAbgBkAGEAcgBkAFwAIgA7AFwAbgBcACIAQQBUAFwAIgAsACAAMQA5ADcAMwAsACAAMQA5ADgAMQAsACAAMwAsACAAMQAsACAANwAsACAAMQAsACAANwAyADAAMAAsACAAMQAsACAAMAAsACAAXAAiAFMAXAAiACwAIABcACIAIABTAHQAYQBuAGQAYQByAGQAXAAiADsAXABuAFwAIgBBAFQAXAAiACwAIAAxADkAOAAyACwAIAAxADkAOAAzACwAIAAzACwAIAAtADEALAAgADcALAAgADAALAAgADcAMgAwADAALAAgADEALAAgADAALAAgAFwAIgBTAFwAIgAsACAAXAAiACAAUwB0AGEAbgBkAGEAcgBkAFwAIgA7AFwAbgBcACIAQQBUAFwAIgAsACAAMQA5ADgANAAsACAAMQA5ADgANgAsACAAMwAsACAAMQAsACAANwAsACAAMQAsACAANwAyADAAMAAsACAAMQAsACAAMAAsACAAXAAiAFMAXAAiACwAIABcACIAIABTAHQAYQBuAGQAYQByAGQAXAAiADsAXABuAFwAIgBBAFQAXAAiACwAIAAxADkAOAA2ACwAIAAxADkAOAA2ACwAIAAxADAALAAgADEALAAgADcALAAgADEANQAsACAANwAyADAAMAAsACAAMQAsACAAMwA2ADAAMAAsACAAXAAiAEQAXAAiACwAIABcACIAIABEAGEAeQBsAGkAZwBoAHQAXAAiADsAXABuAFwAIgBBAFQAXAAiACwAIAAxADkAOAA3ACwAIAAxADkAOAA3ACwAIAAxADAALAAgADEALAAgADcALAAgADIAMgAsACAANwAyADAAMAAsACAAMQAsACAAMwA2ADAAMAAsACAAXAAiAEQAXAAiACwAIABcACIAIABEAGEAeQBsAGkAZwBoAHQAXAAiADsAXABuAFwAIgBBAFQAXAAiACwAIAAxADkAOAA3ACwAIAAxADkAOQAwACwAIAAzACwAIAAxACwAIAA3ACwAIAAxADUALAAgADcAMgAwADAALAAgADEALAAgADAALAAgAFwAIgBTAFwAIgAsACAAXAAiACAAUwB0AGEAbgBkAGEAcgBkAFwAIgA7AFwAbgBcACIAQQBUAFwAIgAsACAAMQA5ADgAOAAsACAAMQA5ADkAMAAsACAAMQAwACwAIAAtADEALAAgADcALAAgADAALAAgADcAMgAwADAALAAgADEALAAgADMANgAwADAALAAgAFwAIgBEAFwAIgAsACAAXAAiACAARABhAHkAbABpAGcAaAB0AFwAIgA7AFwAbgBcACIAQQBUAFwAIgAsACAAMQA5ADkAMQAsACAAMQA5ADkAOQAsACAAMQAwACwAIAAxACwAIAA3ACwAIAAxACwAIAA3ADIAMAAwACwAIAAxACwAIAAzADYAMAAwACwAIABcACIARABcACIALAAgAFwAIgAgAEQAYQB5AGwAaQBnAGgAdABcACIAOwBcAG4AXAAiAEEAVABcACIALAAgADEAOQA5ADEALAAgADIAMAAwADUALAAgADMALAAgAC0AMQAsACAANwAsACAAMAAsACAANwAyADAAMAAsACAAMQAsACAAMAAsACAAXAAiAFMAXAAiACwAIABcACIAIABTAHQAYQBuAGQAYQByAGQAXAAiADsAXABuAFwAIgBBAFQAXAAiACwAIAAyADAAMAAwACwAIAAyADAAMAAwACwAIAA4ACwAIAAtADEALAAgADcALAAgADAALAAgADcAMgAwADAALAAgADEALAAgADMANgAwADAALAAgAFwAIgBEAFwAIgAsACAAXAAiACAARABhAHkAbABpAGcAaAB0AFwAIgA7AFwAbgBcACIAQQBUAFwAIgAsACAAMgAwADAAMQAsACAAXAAiAFwAIgAsACAAMQAwACwAIAAxACwAIAA3ACwAIAAxACwAIAA3ADIAMAAwACwAIAAxACwAIAAzADYAMAAwACwAIABcACIARABcACIALAAgAFwAIgAgAEQAYQB5AGwAaQBnAGgAdABcACIAOwBcAG4AXAAiAEEAVABcACIALAAgADIAMAAwADYALAAgADIAMAAwADYALAAgADQALAAgADEALAAgADcALAAgADEALAAgADcAMgAwADAALAAgADEALAAgADAALAAgAFwAIgBTAFwAIgAsACAAXAAiACAAUwB0AGEAbgBkAGEAcgBkAFwAIgA7AFwAbgBcACIAQQBUAFwAIgAsACAAMgAwADAANwAsACAAMgAwADAANwAsACAAMwAsACAALQAxACwAIAA3ACwAIAAwACwAIAA3ADIAMAAwACwAIAAxACwAIAAwACwAIABcACIAUwBcACIALAAgAFwAIgAgAFMAdABhAG4AZABhAHIAZABcACIAOwBcAG4AXAAiAEEAVABcACIALAAgADIAMAAwADgALAAgAFwAIgBcACIALAAgADQALAAgADEALAAgADcALAAgADEALAAgADcAMgAwADAALAAgADEALAAgADAALAAgAFwAIgBTAFwAIgAsACAAXAAiACAAUwB0AGEAbgBkAGEAcgBkAFwAIgBcAG4AfQA7AFwAbgBcAG4AXwBUAEkATQBFAFoATwBOAEUAXwBSAFUATABFAFMAXwBBAFUAUwAgAD0AIAB7AFwAbgBcACIAQQB1AHMAXAAiACwAIAAxADkAMQA3ACwAIAAxADkAMQA3ACwAIAAxACwAIAAwACwAIAAwACwAIAAxACwAIAA3ADIAMAAwACwAIAAxACwAIAAzADYAMAAwACwAIABcACIARABcACIALAAgAFwAIgAgAEQAYQB5AGwAaQBnAGgAdABcACIAOwBcAG4AXAAiAEEAdQBzAFwAIgAsACAAMQA5ADEANwAsACAAMQA5ADEANwAsACAAMwAsACAALQAxACwAIAA3ACwAIAAwACwAIAA3ADIAMAAwACwAIAAxACwAIAAwACwAIABcACIAUwBcACIALAAgAFwAIgAgAFMAdABhAG4AZABhAHIAZABcACIAOwBcAG4AXAAiAEEAdQBzAFwAIgAsACAAMQA5ADQAMgAsACAAMQA5ADQAMgAsACAAMQAsACAAMAAsACAAMAAsACAAMQAsACAANwAyADAAMAAsACAAMQAsACAAMwA2ADAAMAAsACAAXAAiAEQAXAAiACwAIABcACIAIABEAGEAeQBsAGkAZwBoAHQAXAAiADsAXABuAFwAIgBBAHUAcwBcACIALAAgADEAOQA0ADIALAAgADEAOQA0ADIALAAgADMALAAgAC0AMQAsACAANwAsACAAMAAsACAANwAyADAAMAAsACAAMQAsACAAMAAsACAAXAAiAFMAXAAiACwAIABcACIAIABTAHQAYQBuAGQAYQByAGQAXAAiADsAXABuAFwAIgBBAHUAcwBcACIALAAgADEAOQA0ADIALAAgADEAOQA0ADIALAAgADkALAAgADAALAAgADAALAAgADIANwAsACAANwAyADAAMAAsACAAMQAsACAAMwA2ADAAMAAsACAAXAAiAEQAXAAiACwAIABcACIAIABEAGEAeQBsAGkAZwBoAHQAXAAiADsAXABuAFwAIgBBAHUAcwBcACIALAAgADEAOQA0ADMALAAgADEAOQA0ADMALAAgADEAMAAsACAAMAAsACAAMAAsACAAMwAsACAANwAyADAAMAAsACAAMQAsACAAMwA2ADAAMAAsACAAXAAiAEQAXAAiACwAIABcACIAIABEAGEAeQBsAGkAZwBoAHQAXAAiADsAXABuAFwAIgBBAHUAcwBcACIALAAgADEAOQA0ADMALAAgADEAOQA0ADQALAAgADMALAAgAC0AMQAsACAANwAsACAAMAAsACAANwAyADAAMAAsACAAMQAsACAAMAAsACAAXAAiAFMAXAAiACwAIABcACIAIABTAHQAYQBuAGQAYQByAGQAXAAiAFwAbgB9ADsAXABuAFwAbgBfAFQASQBNAEUAWgBPAE4ARQBfAFIAVQBMAEUAUwBfAEEAVQBTAFQAUgBJAEEAIAA9ACAAewBcAG4AXAAiAEEAdQBzAHQAcgBpAGEAXAAiACwAIAAxADkAMgAwACwAIAAxADkAMgAwACwAIAA0ACwAIAAwACwAIAAwACwAIAA1ACwAIAA3ADIAMAAwACwAIAAxACwAIAAzADYAMAAwACwAIABcACIAUwBcACIALAAgAFwAIgAgAFMAdQBtAG0AZQByAFwAIgA7AFwAbgBcACIAQQB1AHMAdAByAGkAYQBcACIALAAgADEAOQAyADAALAAgADEAOQAyADAALAAgADkALAAgADAALAAgADAALAAgADEAMwAsACAANwAyADAAMAAsACAAMQAsACAAMAAsACAAXAAiAFwAIgAsACAAXAAiAFwAIgA7AFwAbgBcACIAQQB1AHMAdAByAGkAYQBcACIALAAgADEAOQA0ADYALAAgADEAOQA0ADYALAAgADQALAAgADAALAAgADAALAAgADEANAAsACAANwAyADAAMAAsACAAMQAsACAAMwA2ADAAMAAsACAAXAAiAFMAXAAiACwAIABcACIAIABTAHUAbQBtAGUAcgBcACIAOwBcAG4AXAAiAEEAdQBzAHQAcgBpAGEAXAAiACwAIAAxADkANAA2ACwAIAAxADkANAA2ACwAIAAxADAALAAgADAALAAgADAALAAgADcALAAgADcAMgAwADAALAAgADEALAAgADAALAAgAFwAIgBcACIALAAgAFwAIgBcACIAOwBcAG4AXAAiAEEAdQBzAHQAcgBpAGEAXAAiACwAIAAxADkANAA3ACwAIAAxADkANAA3ACwAIAA0ACwAIAAwACwAIAAwACwAIAA2ACwAIAA3ADIAMAAwACwAIAAxACwAIAAzADYAMAAwACwAIABcACIAUwBcACIALAAgAFwAIgAgAFMAdQBtAG0AZQByAFwAIgA7AFwAbgBcACIAQQB1AHMAdAByAGkAYQBcACIALAAgADEAOQA0ADcALAAgADEAOQA0ADgALAAgADEAMAAsACAAMQAsACAANwAsACAAMQAsACAANwAyADAAMAAsACAAMQAsACAAMAAsACAAXAAiAFwAIgAsACAAXAAiAFwAIgA7AFwAbgBcACIAQQB1AHMAdAByAGkAYQBcACIALAAgADEAOQA0ADgALAAgADEAOQA0ADgALAAgADQALAAgADAALAAgADAALAAgADEAOAAsACAANwAyADAAMAAsACAAMQAsACAAMwA2ADAAMAAsACAAXAAiAFMAXAAiACwAIABcACIAIABTAHUAbQBtAGUAcgBcACIAOwBcAG4AXAAiAEEAdQBzAHQAcgBpAGEAXAAiACwAIAAxADkAOAAwACwAIAAxADkAOAAwACwAIAA0ACwAIAAwACwAIAAwACwAIAA2ACwAIAAwACwAIAAwACwAIAAzADYAMAAwACwAIABcACIAUwBcACIALAAgAFwAIgAgAFMAdQBtAG0AZQByAFwAIgA7AFwAbgBcACIAQQB1AHMAdAByAGkAYQBcACIALAAgADEAOQA4ADAALAAgADEAOQA4ADAALAAgADkALAAgADAALAAgADAALAAgADIAOAAsACAAMAAsACAAMAAsACAAMAAsACAAXAAiAFwAIgAsACAAXAAiAFwAIgBcAG4AfQA7AFwAbgBcAG4AXwBUAEkATQBFAFoATwBOAEUAXwBSAFUATABFAFMAXwBBAFYAIAA9ACAAewBcAG4AXAAiAEEAVgBcACIALAAgADEAOQA3ADEALAAgADEAOQA4ADUALAAgADEAMAAsACAALQAxACwAIAA3ACwAIAAwACwAIAA3ADIAMAAwACwAIAAxACwAIAAzADYAMAAwACwAIABcACIARABcACIALAAgAFwAIgAgAEQAYQB5AGwAaQBnAGgAdABcACIAOwBcAG4AXAAiAEEAVgBcACIALAAgADEAOQA3ADIALAAgADEAOQA3ADIALAAgADIALAAgAC0AMQAsACAANwAsACAAMAAsACAANwAyADAAMAAsACAAMQAsACAAMAAsACAAXAAiAFMAXAAiACwAIABcACIAIABTAHQAYQBuAGQAYQByAGQAXAAiADsAXABuAFwAIgBBAFYAXAAiACwAIAAxADkANwAzACwAIAAxADkAOAA1ACwAIAAzACwAIAAxACwAIAA3ACwAIAAxACwAIAA3ADIAMAAwACwAIAAxACwAIAAwACwAIABcACIAUwBcACIALAAgAFwAIgAgAFMAdABhAG4AZABhAHIAZABcACIAOwBcAG4AXAAiAEEAVgBcACIALAAgADEAOQA4ADYALAAgADEAOQA4ADcALAAgADEAMAAsACAAMQAsACAANwAsACAAMQA1ACwAIAA3ADIAMAAwACwAIAAxACwAIAAzADYAMAAwACwAIABcACIARABcACIALAAgAFwAIgAgAEQAYQB5AGwAaQBnAGgAdABcACIAOwBcAG4AXAAiAEEAVgBcACIALAAgADEAOQA4ADYALAAgADEAOQA5ADAALAAgADMALAAgADEALAAgADcALAAgADEANQAsACAANwAyADAAMAAsACAAMQAsACAAMAAsACAAXAAiAFMAXAAiACwAIABcACIAIABTAHQAYQBuAGQAYQByAGQAXAAiADsAXABuAFwAIgBBAFYAXAAiACwAIAAxADkAOAA4ACwAIAAxADkAOQA5ACwAIAAxADAALAAgAC0AMQAsACAANwAsACAAMAAsACAANwAyADAAMAAsACAAMQAsACAAMwA2ADAAMAAsACAAXAAiAEQAXAAiACwAIABcACIAIABEAGEAeQBsAGkAZwBoAHQAXAAiADsAXABuAFwAIgBBAFYAXAAiACwAIAAxADkAOQAxACwAIAAxADkAOQA0ACwAIAAzACwAIAAxACwAIAA3ACwAIAAxACwAIAA3ADIAMAAwACwAIAAxACwAIAAwACwAIABcACIAUwBcACIALAAgAFwAIgAgAFMAdABhAG4AZABhAHIAZABcACIAOwBcAG4AXAAiAEEAVgBcACIALAAgADEAOQA5ADUALAAgADIAMAAwADUALAAgADMALAAgAC0AMQAsACAANwAsACAAMAAsACAANwAyADAAMAAsACAAMQAsACAAMAAsACAAXAAiAFMAXAAiACwAIABcACIAIABTAHQAYQBuAGQAYQByAGQAXAAiADsAXABuAFwAIgBBAFYAXAAiACwAIAAyADAAMAAwACwAIAAyADAAMAAwACwAIAA4ACwAIAAtADEALAAgADcALAAgADAALAAgADcAMgAwADAALAAgADEALAAgADMANgAwADAALAAgAFwAIgBEAFwAIgAsACAAXAAiACAARABhAHkAbABpAGcAaAB0AFwAIgA7AFwAbgBcACIAQQBWAFwAIgAsACAAMgAwADAAMQAsACAAMgAwADAANwAsACAAMQAwACwAIAAtADEALAAgADcALAAgADAALAAgADcAMgAwADAALAAgADEALAAgADMANgAwADAALAAgAFwAIgBEAFwAIgAsACAAXAAiACAARABhAHkAbABpAGcAaAB0AFwAIgA7AFwAbgBcACIAQQBWAFwAIgAsACAAMgAwADAANgAsACAAMgAwADAANgAsACAANAAsACAAMQAsACAANwAsACAAMQAsACAANwAyADAAMAAsACAAMQAsACAAMAAsACAAXAAiAFMAXAAiACwAIABcACIAIABTAHQAYQBuAGQAYQByAGQAXAAiADsAXABuAFwAIgBBAFYAXAAiACwAIAAyADAAMAA3ACwAIAAyADAAMAA3ACwAIAAzACwAIAAtADEALAAgADcALAAgADAALAAgADcAMgAwADAALAAgADEALAAgADAALAAgAFwAIgBTAFwAIgAsACAAXAAiACAAUwB0AGEAbgBkAGEAcgBkAFwAIgA7AFwAbgBcACIAQQBWAFwAIgAsACAAMgAwADAAOAAsACAAXAAiAFwAIgAsACAANAAsACAAMQAsACAANwAsACAAMQAsACAANwAyADAAMAAsACAAMQAsACAAMAAsACAAXAAiAFMAXAAiACwAIABcACIAIABTAHQAYQBuAGQAYQByAGQAXAAiADsAXABuAFwAIgBBAFYAXAAiACwAIAAyADAAMAA4ACwAIABcACIAXAAiACwAIAAxADAALAAgADEALAAgADcALAAgADEALAAgADcAMgAwADAALAAgADEALAAgADMANgAwADAALAAgAFwAIgBEAFwAIgAsACAAXAAiACAARABhAHkAbABpAGcAaAB0AFwAIgBcAG4AfQA7AFwAbgBcAG4AXwBUAEkATQBFAFoATwBOAEUAXwBSAFUATABFAFMAXwBBAFcAIAA9ACAAewBcAG4AXAAiAEEAVwBcACIALAAgADEAOQA3ADQALAAgADEAOQA3ADQALAAgADEAMAAsACAALQAxACwAIAA3ACwAIAAwACwAIAA3ADIAMAAwACwAIAAxACwAIAAzADYAMAAwACwAIABcACIARABcACIALAAgAFwAIgAgAEQAYQB5AGwAaQBnAGgAdABcACIAOwBcAG4AXAAiAEEAVwBcACIALAAgADEAOQA3ADUALAAgADEAOQA3ADUALAAgADMALAAgADEALAAgADcALAAgADEALAAgADcAMgAwADAALAAgADEALAAgADAALAAgAFwAIgBTAFwAIgAsACAAXAAiACAAUwB0AGEAbgBkAGEAcgBkAFwAIgA7AFwAbgBcACIAQQBXAFwAIgAsACAAMQA5ADgAMwAsACAAMQA5ADgAMwAsACAAMQAwACwAIAAtADEALAAgADcALAAgADAALAAgADcAMgAwADAALAAgADEALAAgADMANgAwADAALAAgAFwAIgBEAFwAIgAsACAAXAAiACAARABhAHkAbABpAGcAaAB0AFwAIgA7AFwAbgBcACIAQQBXAFwAIgAsACAAMQA5ADgANAAsACAAMQA5ADgANAAsACAAMwAsACAAMQAsACAANwAsACAAMQAsACAANwAyADAAMAAsACAAMQAsACAAMAAsACAAXAAiAFMAXAAiACwAIABcACIAIABTAHQAYQBuAGQAYQByAGQAXAAiADsAXABuAFwAIgBBAFcAXAAiACwAIAAxADkAOQAxACwAIAAxADkAOQAxACwAIAAxADEALAAgADAALAAgADAALAAgADEANwAsACAANwAyADAAMAAsACAAMQAsACAAMwA2ADAAMAAsACAAXAAiAEQAXAAiACwAIABcACIAIABEAGEAeQBsAGkAZwBoAHQAXAAiADsAXABuAFwAIgBBAFcAXAAiACwAIAAxADkAOQAyACwAIAAxADkAOQAyACwAIAAzACwAIAAxACwAIAA3ACwAIAAxACwAIAA3ADIAMAAwACwAIAAxACwAIAAwACwAIABcACIAUwBcACIALAAgAFwAIgAgAFMAdABhAG4AZABhAHIAZABcACIAOwBcAG4AXAAiAEEAVwBcACIALAAgADIAMAAwADYALAAgADIAMAAwADYALAAgADEAMgAsACAAMAAsACAAMAAsACAAMwAsACAANwAyADAAMAAsACAAMQAsACAAMwA2ADAAMAAsACAAXAAiAEQAXAAiACwAIABcACIAIABEAGEAeQBsAGkAZwBoAHQAXAAiADsAXABuAFwAIgBBAFcAXAAiACwAIAAyADAAMAA3ACwAIAAyADAAMAA4ACwAIAAxADAALAAgAC0AMQAsACAANwAsACAAMAAsACAANwAyADAAMAAsACAAMQAsACAAMwA2ADAAMAAsACAAXAAiAEQAXAAiACwAIABcACIAIABEAGEAeQBsAGkAZwBoAHQAXAAiADsAXABuAFwAIgBBAFcAXAAiACwAIAAyADAAMAA3ACwAIAAyADAAMAA5ACwAIAAzACwAIAAtADEALAAgADcALAAgADAALAAgADcAMgAwADAALAAgADEALAAgADAALAAgAFwAIgBTAFwAIgAsACAAXAAiACAAUwB0AGEAbgBkAGEAcgBkAFwAIgBcAG4AfQA7AFwAbgBcAG4AXwBUAEkATQBFAFoATwBOAEUAXwBSAFUATABFAFMAXwBBAFoARQBSACAAPQAgAHsAXABuAFwAIgBBAHoAZQByAFwAIgAsACAAMQA5ADkANwAsACAAMgAwADEANQAsACAAMwAsACAALQAxACwAIAA3ACwAIAAwACwAIAAxADQANAAwADAALAAgADAALAAgADMANgAwADAALAAgAFwAIgBcACIALAAgAFwAIgBcACIAOwBcAG4AXAAiAEEAegBlAHIAXAAiACwAIAAxADkAOQA3ACwAIAAyADAAMQA1ACwAIAAxADAALAAgAC0AMQAsACAANwAsACAAMAAsACAAMQA4ADAAMAAwACwAIAAwACwAIAAwACwAIABcACIAXAAiACwAIABcACIAXAAiAFwAbgB9ADsAXABuAFwAbgBfAFQASQBNAEUAWgBPAE4ARQBfAFIAVQBMAEUAUwBfAEIAQQBSAEIAIAA9ACAAewBcAG4AXAAiAEIAYQByAGIAXAAiACwAIAAxADkANAAyACwAIAAxADkANAAyACwAIAA0ACwAIAAwACwAIAAwACwAIAAxADkALAAgADEAOAAwADAAMAAsACAAMgAsACAAMwA2ADAAMAAsACAAXAAiAEQAXAAiACwAIABcACIAIABEAGEAeQBsAGkAZwBoAHQAXAAiADsAXABuAFwAIgBCAGEAcgBiAFwAIgAsACAAMQA5ADQAMgAsACAAMQA5ADQAMgAsACAAOAAsACAAMAAsACAAMAAsACAAMwAxACwAIAAyADEANgAwADAALAAgADIALAAgADAALAAgAFwAIgBTAFwAIgAsACAAXAAiACAAUwB0AGEAbgBkAGEAcgBkAFwAIgA7AFwAbgBcACIAQgBhAHIAYgBcACIALAAgADEAOQA0ADMALAAgADEAOQA0ADMALAAgADUALAAgADAALAAgADAALAAgADIALAAgADEAOAAwADAAMAAsACAAMgAsACAAMwA2ADAAMAAsACAAXAAiAEQAXAAiACwAIABcACIAIABEAGEAeQBsAGkAZwBoAHQAXAAiADsAXABuAFwAIgBCAGEAcgBiAFwAIgAsACAAMQA5ADQAMwAsACAAMQA5ADQAMwAsACAAOQAsACAAMAAsACAAMAAsACAANQAsACAAMgAxADYAMAAwACwAIAAyACwAIAAwACwAIABcACIAUwBcACIALAAgAFwAIgAgAFMAdABhAG4AZABhAHIAZABcACIAOwBcAG4AXAAiAEIAYQByAGIAXAAiACwAIAAxADkANAA0ACwAIAAxADkANAA0ACwAIAA0ACwAIAAwACwAIAAwACwAIAAxADAALAAgADEAOAAwADAAMAAsACAAMgAsACAAMQA4ADAAMAAsACAAXAAiAFwAIgAsACAAXAAiAFwAIgA7AFwAbgBcACIAQgBhAHIAYgBcACIALAAgADEAOQA0ADQALAAgADEAOQA0ADQALAAgADkALAAgADAALAAgADAALAAgADEAMAAsACAAMgAxADYAMAAwACwAIAAyACwAIAAwACwAIABcACIAUwBcACIALAAgAFwAIgAgAFMAdABhAG4AZABhAHIAZABcACIAOwBcAG4AXAAiAEIAYQByAGIAXAAiACwAIAAxADkANwA3ACwAIAAxADkANwA3ACwAIAA2ACwAIAAwACwAIAAwACwAIAAxADIALAAgADcAMgAwADAALAAgADAALAAgADMANgAwADAALAAgAFwAIgBEAFwAIgAsACAAXAAiACAARABhAHkAbABpAGcAaAB0AFwAIgA7AFwAbgBcACIAQgBhAHIAYgBcACIALAAgADEAOQA3ADcALAAgADEAOQA3ADgALAAgADEAMAAsACAAMQAsACAANwAsACAAMQAsACAANwAyADAAMAAsACAAMAAsACAAMAAsACAAXAAiAFMAXAAiACwAIABcACIAIABTAHQAYQBuAGQAYQByAGQAXAAiADsAXABuAFwAIgBCAGEAcgBiAFwAIgAsACAAMQA5ADcAOAAsACAAMQA5ADgAMAAsACAANAAsACAAMQAsACAANwAsACAAMQA1ACwAIAA3ADIAMAAwACwAIAAwACwAIAAzADYAMAAwACwAIABcACIARABcACIALAAgAFwAIgAgAEQAYQB5AGwAaQBnAGgAdABcACIAOwBcAG4AXAAiAEIAYQByAGIAXAAiACwAIAAxADkANwA5ACwAIAAxADkANwA5ACwAIAA5ACwAIAAwACwAIAAwACwAIAAzADAALAAgADcAMgAwADAALAAgADAALAAgADAALAAgAFwAIgBTAFwAIgAsACAAXAAiACAAUwB0AGEAbgBkAGEAcgBkAFwAIgA7AFwAbgBcACIAQgBhAHIAYgBcACIALAAgADEAOQA4ADAALAAgADEAOQA4ADAALAAgADkALAAgADAALAAgADAALAAgADIANQAsACAANwAyADAAMAAsACAAMAAsACAAMAAsACAAXAAiAFMAXAAiACwAIABcACIAIABTAHQAYQBuAGQAYQByAGQAXAAiAFwAbgB9ADsAXABuAFwAbgBfAFQASQBNAEUAWgBPAE4ARQBfAFIAVQBMAEUAUwBfAEIARQBMAEcASQBVAE0AIAA9ACAAewBcAG4AXAAiAEIAZQBsAGcAaQB1AG0AXAAiACwAIAAxADkAMQA4ACwAIAAxADkAMQA4ACwAIAAzACwAIAAwACwAIAAwACwAIAA5ACwAIAAwACwAIAAxACwAIAAzADYAMAAwACwAIABcACIAUwBcACIALAAgAFwAIgAgAFMAdQBtAG0AZQByAFwAIgA7AFwAbgBcACIAQgBlAGwAZwBpAHUAbQBcACIALAAgADEAOQAxADgALAAgADEAOQAxADkALAAgADEAMAAsACAAMQAsACAANgAsACAAMQAsACAAOAAyADgAMAAwACwAIAAxACwAIAAwACwAIABcACIAXAAiACwAIABcACIAXAAiADsAXABuAFwAIgBCAGUAbABnAGkAdQBtAFwAIgAsACAAMQA5ADEAOQAsACAAMQA5ADEAOQAsACAAMwAsACAAMAAsACAAMAAsACAAMQAsACAAOAAyADgAMAAwACwAIAAxACwAIAAzADYAMAAwACwAIABcACIAUwBcACIALAAgAFwAIgAgAFMAdQBtAG0AZQByAFwAIgA7AFwAbgBcACIAQgBlAGwAZwBpAHUAbQBcACIALAAgADEAOQAyADAALAAgADEAOQAyADAALAAgADIALAAgADAALAAgADAALAAgADEANAAsACAAOAAyADgAMAAwACwAIAAxACwAIAAzADYAMAAwACwAIABcACIAUwBcACIALAAgAFwAIgAgAFMAdQBtAG0AZQByAFwAIgA7AFwAbgBcACIAQgBlAGwAZwBpAHUAbQBcACIALAAgADEAOQAyADAALAAgADEAOQAyADAALAAgADEAMAAsACAAMAAsACAAMAAsACAAMgAzACwAIAA4ADIAOAAwADAALAAgADEALAAgADAALAAgAFwAIgBcACIALAAgAFwAIgBcACIAOwBcAG4AXAAiAEIAZQBsAGcAaQB1AG0AXAAiACwAIAAxADkAMgAxACwAIAAxADkAMgAxACwAIAAzACwAIAAwACwAIAAwACwAIAAxADQALAAgADgAMgA4ADAAMAAsACAAMQAsACAAMwA2ADAAMAAsACAAXAAiAFMAXAAiACwAIABcACIAIABTAHUAbQBtAGUAcgBcACIAOwBcAG4AXAAiAEIAZQBsAGcAaQB1AG0AXAAiACwAIAAxADkAMgAxACwAIAAxADkAMgAxACwAIAAxADAALAAgADAALAAgADAALAAgADIANQAsACAAOAAyADgAMAAwACwAIAAxACwAIAAwACwAIABcACIAXAAiACwAIABcACIAXAAiADsAXABuAFwAIgBCAGUAbABnAGkAdQBtAFwAIgAsACAAMQA5ADIAMgAsACAAMQA5ADIAMgAsACAAMwAsACAAMAAsACAAMAAsACAAMgA1ACwAIAA4ADIAOAAwADAALAAgADEALAAgADMANgAwADAALAAgAFwAIgBTAFwAIgAsACAAXAAiACAAUwB1AG0AbQBlAHIAXAAiADsAXABuAFwAIgBCAGUAbABnAGkAdQBtAFwAIgAsACAAMQA5ADIAMgAsACAAMQA5ADIANwAsACAAMQAwACwAIAAxACwAIAA2ACwAIAAxACwAIAA4ADIAOAAwADAALAAgADEALAAgADAALAAgAFwAIgBcACIALAAgAFwAIgBcACIAOwBcAG4AXAAiAEIAZQBsAGcAaQB1AG0AXAAiACwAIAAxADkAMgAzACwAIAAxADkAMgAzACwAIAA0ACwAIAAwACwAIAAwACwAIAAyADEALAAgADgAMgA4ADAAMAAsACAAMQAsACAAMwA2ADAAMAAsACAAXAAiAFMAXAAiACwAIABcACIAIABTAHUAbQBtAGUAcgBcACIAOwBcAG4AXAAiAEIAZQBsAGcAaQB1AG0AXAAiACwAIAAxADkAMgA0ACwAIAAxADkAMgA0ACwAIAAzACwAIAAwACwAIAAwACwAIAAyADkALAAgADgAMgA4ADAAMAAsACAAMQAsACAAMwA2ADAAMAAsACAAXAAiAFMAXAAiACwAIABcACIAIABTAHUAbQBtAGUAcgBcACIAOwBcAG4AXAAiAEIAZQBsAGcAaQB1AG0AXAAiACwAIAAxADkAMgA1ACwAIAAxADkAMgA1ACwAIAA0ACwAIAAwACwAIAAwACwAIAA0ACwAIAA4ADIAOAAwADAALAAgADEALAAgADMANgAwADAALAAgAFwAIgBTAFwAIgAsACAAXAAiACAAUwB1AG0AbQBlAHIAXAAiADsAXABuAFwAIgBCAGUAbABnAGkAdQBtAFwAIgAsACAAMQA5ADIANgAsACAAMQA5ADIANgAsACAANAAsACAAMAAsACAAMAAsACAAMQA3ACwAIAA4ADIAOAAwADAALAAgADEALAAgADMANgAwADAALAAgAFwAIgBTAFwAIgAsACAAXAAiACAAUwB1AG0AbQBlAHIAXAAiADsAXABuAFwAIgBCAGUAbABnAGkAdQBtAFwAIgAsACAAMQA5ADIANwAsACAAMQA5ADIANwAsACAANAAsACAAMAAsACAAMAAsACAAOQAsACAAOAAyADgAMAAwACwAIAAxACwAIAAzADYAMAAwACwAIABcACIAUwBcACIALAAgAFwAIgAgAFMAdQBtAG0AZQByAFwAIgA7AFwAbgBcACIAQgBlAGwAZwBpAHUAbQBcACIALAAgADEAOQAyADgALAAgADEAOQAyADgALAAgADQALAAgADAALAAgADAALAAgADEANAAsACAAOAAyADgAMAAwACwAIAAxACwAIAAzADYAMAAwACwAIABcACIAUwBcACIALAAgAFwAIgAgAFMAdQBtAG0AZQByAFwAIgA7AFwAbgBcACIAQgBlAGwAZwBpAHUAbQBcACIALAAgADEAOQAyADgALAAgADEAOQAzADgALAAgADEAMAAsACAAMQAsACAANwAsACAAMgAsACAANwAyADAAMAAsACAAMQAsACAAMAAsACAAXAAiAFwAIgAsACAAXAAiAFwAIgA7AFwAbgBcACIAQgBlAGwAZwBpAHUAbQBcACIALAAgADEAOQAyADkALAAgADEAOQAyADkALAAgADQALAAgADAALAAgADAALAAgADIAMQAsACAANwAyADAAMAAsACAAMQAsACAAMwA2ADAAMAAsACAAXAAiAFMAXAAiACwAIABcACIAIABTAHUAbQBtAGUAcgBcACIAOwBcAG4AXAAiAEIAZQBsAGcAaQB1AG0AXAAiACwAIAAxADkAMwAwACwAIAAxADkAMwAwACwAIAA0ACwAIAAwACwAIAAwACwAIAAxADMALAAgADcAMgAwADAALAAgADEALAAgADMANgAwADAALAAgAFwAIgBTAFwAIgAsACAAXAAiACAAUwB1AG0AbQBlAHIAXAAiADsAXABuAFwAIgBCAGUAbABnAGkAdQBtAFwAIgAsACAAMQA5ADMAMQAsACAAMQA5ADMAMQAsACAANAAsACAAMAAsACAAMAAsACAAMQA5ACwAIAA3ADIAMAAwACwAIAAxACwAIAAzADYAMAAwACwAIABcACIAUwBcACIALAAgAFwAIgAgAFMAdQBtAG0AZQByAFwAIgA7AFwAbgBcACIAQgBlAGwAZwBpAHUAbQBcACIALAAgADEAOQAzADIALAAgADEAOQAzADIALAAgADQALAAgADAALAAgADAALAAgADMALAAgADcAMgAwADAALAAgADEALAAgADMANgAwADAALAAgAFwAIgBTAFwAIgAsACAAXAAiACAAUwB1AG0AbQBlAHIAXAAiADsAXABuAFwAIgBCAGUAbABnAGkAdQBtAFwAIgAsACAAMQA5ADMAMwAsACAAMQA5ADMAMwAsACAAMwAsACAAMAAsACAAMAAsACAAMgA2ACwAIAA3ADIAMAAwACwAIAAxACwAIAAzADYAMAAwACwAIABcACIAUwBcACIALAAgAFwAIgAgAFMAdQBtAG0AZQByAFwAIgA7AFwAbgBcACIAQgBlAGwAZwBpAHUAbQBcACIALAAgADEAOQAzADQALAAgADEAOQAzADQALAAgADQALAAgADAALAAgADAALAAgADgALAAgADcAMgAwADAALAAgADEALAAgADMANgAwADAALAAgAFwAIgBTAFwAIgAsACAAXAAiACAAUwB1AG0AbQBlAHIAXAAiADsAXABuAFwAIgBCAGUAbABnAGkAdQBtAFwAIgAsACAAMQA5ADMANQAsACAAMQA5ADMANQAsACAAMwAsACAAMAAsACAAMAAsACAAMwAxACwAIAA3ADIAMAAwACwAIAAxACwAIAAzADYAMAAwACwAIABcACIAUwBcACIALAAgAFwAIgAgAFMAdQBtAG0AZQByAFwAIgA7AFwAbgBcACIAQgBlAGwAZwBpAHUAbQBcACIALAAgADEAOQAzADYALAAgADEAOQAzADYALAAgADQALAAgADAALAAgADAALAAgADEAOQAsACAANwAyADAAMAAsACAAMQAsACAAMwA2ADAAMAAsACAAXAAiAFMAXAAiACwAIABcACIAIABTAHUAbQBtAGUAcgBcACIAOwBcAG4AXAAiAEIAZQBsAGcAaQB1AG0AXAAiACwAIAAxADkAMwA3ACwAIAAxADkAMwA3ACwAIAA0ACwAIAAwACwAIAAwACwAIAA0ACwAIAA3ADIAMAAwACwAIAAxACwAIAAzADYAMAAwACwAIABcACIAUwBcACIALAAgAFwAIgAgAFMAdQBtAG0AZQByAFwAIgA7AFwAbgBcACIAQgBlAGwAZwBpAHUAbQBcACIALAAgADEAOQAzADgALAAgADEAOQAzADgALAAgADMALAAgADAALAAgADAALAAgADIANwAsACAANwAyADAAMAAsACAAMQAsACAAMwA2ADAAMAAsACAAXAAiAFMAXAAiACwAIABcACIAIABTAHUAbQBtAGUAcgBcACIAOwBcAG4AXAAiAEIAZQBsAGcAaQB1AG0AXAAiACwAIAAxADkAMwA5ACwAIAAxADkAMwA5ACwAIAA0ACwAIAAwACwAIAAwACwAIAAxADYALAAgADcAMgAwADAALAAgADEALAAgADMANgAwADAALAAgAFwAIgBTAFwAIgAsACAAXAAiACAAUwB1AG0AbQBlAHIAXAAiADsAXABuAFwAIgBCAGUAbABnAGkAdQBtAFwAIgAsACAAMQA5ADMAOQAsACAAMQA5ADMAOQAsACAAMQAxACwAIAAwACwAIAAwACwAIAAxADkALAAgADcAMgAwADAALAAgADEALAAgADAALAAgAFwAIgBcACIALAAgAFwAIgBcACIAOwBcAG4AXAAiAEIAZQBsAGcAaQB1AG0AXAAiACwAIAAxADkANAAwACwAIAAxADkANAAwACwAIAAyACwAIAAwACwAIAAwACwAIAAyADUALAAgADcAMgAwADAALAAgADEALAAgADMANgAwADAALAAgAFwAIgBTAFwAIgAsACAAXAAiACAAUwB1AG0AbQBlAHIAXAAiADsAXABuAFwAIgBCAGUAbABnAGkAdQBtAFwAIgAsACAAMQA5ADQANAAsACAAMQA5ADQANAAsACAAOQAsACAAMAAsACAAMAAsACAAMQA3ACwAIAA3ADIAMAAwACwAIAAxACwAIAAwACwAIABcACIAXAAiACwAIABcACIAXAAiADsAXABuAFwAIgBCAGUAbABnAGkAdQBtAFwAIgAsACAAMQA5ADQANQAsACAAMQA5ADQANQAsACAANAAsACAAMAAsACAAMAAsACAAMgAsACAANwAyADAAMAAsACAAMQAsACAAMwA2ADAAMAAsACAAXAAiAFMAXAAiACwAIABcACIAIABTAHUAbQBtAGUAcgBcACIAOwBcAG4AXAAiAEIAZQBsAGcAaQB1AG0AXAAiACwAIAAxADkANAA1ACwAIAAxADkANAA1ACwAIAA5ACwAIAAwACwAIAAwACwAIAAxADYALAAgADcAMgAwADAALAAgADEALAAgADAALAAgAFwAIgBcACIALAAgAFwAIgBcACIAOwBcAG4AXAAiAEIAZQBsAGcAaQB1AG0AXAAiACwAIAAxADkANAA2ACwAIAAxADkANAA2ACwAIAA1ACwAIAAwACwAIAAwACwAIAAxADkALAAgADcAMgAwADAALAAgADEALAAgADMANgAwADAALAAgAFwAIgBTAFwAIgAsACAAXAAiACAAUwB1AG0AbQBlAHIAXAAiADsAXABuAFwAIgBCAGUAbABnAGkAdQBtAFwAIgAsACAAMQA5ADQANgAsACAAMQA5ADQANgAsACAAMQAwACwAIAAwACwAIAAwACwAIAA3ACwAIAA3ADIAMAAwACwAIAAxACwAIAAwACwAIABcACIAXAAiACwAIABcACIAXAAiAFwAbgB9ADsAXABuAFwAbgBfAFQASQBNAEUAWgBPAE4ARQBfAFIAVQBMAEUAUwBfAEIARQBMAEkAWgBFACAAPQAgAHsAXABuAFwAIgBCAGUAbABpAHoAZQBcACIALAAgADEAOQAxADgALAAgADEAOQA0ADEALAAgADEAMAAsACAAMQAsACAANgAsACAAMQAsACAAOAA2ADQAMAAwACwAIAAwACwAIAAxADgAMAAwACwAIABcACIAEiIwADUAMwAwAFwAIgAsACAAXAAiAFUAVABDABIiMAA1ADoAMwAwAFwAIgA7AFwAbgBcACIAQgBlAGwAaQB6AGUAXAAiACwAIAAxADkAMQA5ACwAIAAxADkANAAyACwAIAAyACwAIAAxACwAIAA2ACwAIAA4ACwAIAA4ADYANAAwADAALAAgADAALAAgADAALAAgAFwAIgBDAFMAVABcACIALAAgAFwAIgBDAGUAbgB0AHIAYQBsACAAUwB0AGEAbgBkAGEAcgBkACAAVABpAG0AZQBcACIAOwBcAG4AXAAiAEIAZQBsAGkAegBlAFwAIgAsACAAMQA5ADQAMgAsACAAMQA5ADQAMgAsACAANgAsACAAMAAsACAAMAAsACAAMgA3ACwAIAA4ADYANAAwADAALAAgADAALAAgADMANgAwADAALAAgAFwAIgBDAFcAVABcACIALAAgAFwAIgBDAGUAbgB0AHIAYQBsACAAVwBhAHIAIABUAGkAbQBlAFwAIgA7AFwAbgBcACIAQgBlAGwAaQB6AGUAXAAiACwAIAAxADkANAA1ACwAIAAxADkANAA1ACwAIAA4ACwAIAAwACwAIAAwACwAIAAxADQALAAgADgAMgA4ADAAMAAsACAAMgAsACAAMwA2ADAAMAAsACAAXAAiAEMAUABUAFwAIgAsACAAXAAiAEMAZQBuAHQAcgBhAGwAIABQAGUAYQBjAGUAIABUAGkAbQBlAFwAIgA7AFwAbgBcACIAQgBlAGwAaQB6AGUAXAAiACwAIAAxADkANAA1ACwAIAAxADkANAA1ACwAIAAxADIALAAgADAALAAgADAALAAgADEANQAsACAAOAA2ADQAMAAwACwAIAAwACwAIAAwACwAIABcACIAQwBTAFQAXAAiACwAIABcACIAQwBlAG4AdAByAGEAbAAgAFMAdABhAG4AZABhAHIAZAAgAFQAaQBtAGUAXAAiADsAXABuAFwAIgBCAGUAbABpAHoAZQBcACIALAAgADEAOQA0ADcALAAgADEAOQA2ADcALAAgADEAMAAsACAAMQAsACAANgAsACAAMQAsACAAOAA2ADQAMAAwACwAIAAwACwAIAAxADgAMAAwACwAIABcACIAEiIwADUAMwAwAFwAIgAsACAAXAAiAFUAVABDABIiMAA1ADoAMwAwAFwAIgA7AFwAbgBcACIAQgBlAGwAaQB6AGUAXAAiACwAIAAxADkANAA4ACwAIAAxADkANgA4ACwAIAAyACwAIAAxACwAIAA2ACwAIAA4ACwAIAA4ADYANAAwADAALAAgADAALAAgADAALAAgAFwAIgBDAFMAVABcACIALAAgAFwAIgBDAGUAbgB0AHIAYQBsACAAUwB0AGEAbgBkAGEAcgBkACAAVABpAG0AZQBcACIAOwBcAG4AXAAiAEIAZQBsAGkAegBlAFwAIgAsACAAMQA5ADcAMwAsACAAMQA5ADcAMwAsACAAMQAyACwAIAAwACwAIAAwACwAIAA1ACwAIAAwACwAIAAwACwAIAAzADYAMAAwACwAIABcACIAQwBEAFQAXAAiACwAIABcACIAQwBlAG4AdAByAGEAbAAgAEQAYQB5AGwAaQBnAGgAdAAgAFQAaQBtAGUAXAAiADsAXABuAFwAIgBCAGUAbABpAHoAZQBcACIALAAgADEAOQA3ADQALAAgADEAOQA3ADQALAAgADIALAAgADAALAAgADAALAAgADkALAAgADAALAAgADAALAAgADAALAAgAFwAIgBDAFMAVABcACIALAAgAFwAIgBDAGUAbgB0AHIAYQBsACAAUwB0AGEAbgBkAGEAcgBkACAAVABpAG0AZQBcACIAOwBcAG4AXAAiAEIAZQBsAGkAegBlAFwAIgAsACAAMQA5ADgAMgAsACAAMQA5ADgAMgAsACAAMQAyACwAIAAwACwAIAAwACwAIAAxADgALAAgADAALAAgADAALAAgADMANgAwADAALAAgAFwAIgBDAEQAVABcACIALAAgAFwAIgBDAGUAbgB0AHIAYQBsACAARABhAHkAbABpAGcAaAB0ACAAVABpAG0AZQBcACIAOwBcAG4AXAAiAEIAZQBsAGkAegBlAFwAIgAsACAAMQA5ADgAMwAsACAAMQA5ADgAMwAsACAAMgAsACAAMAAsACAAMAAsACAAMQAyACwAIAAwACwAIAAwACwAIAAwACwAIABcACIAQwBTAFQAXAAiACwAIABcACIAQwBlAG4AdAByAGEAbAAgAFMAdABhAG4AZABhAHIAZAAgAFQAaQBtAGUAXAAiAFwAbgB9ADsAXABuAFwAbgBfAFQASQBNAEUAWgBPAE4ARQBfAFIAVQBMAEUAUwBfAEIARQBSAE0AVQBEAEEAIAA9ACAAewBcAG4AXAAiAEIAZQByAG0AdQBkAGEAXAAiACwAIAAxADkAMQA3ACwAIAAxADkAMQA3ACwAIAA0ACwAIAAwACwAIAAwACwAIAA1ACwAIAA4ADYANAAwADAALAAgADAALAAgADMANgAwADAALAAgAFwAIgBcACIALAAgAFwAIgBcACIAOwBcAG4AXAAiAEIAZQByAG0AdQBkAGEAXAAiACwAIAAxADkAMQA3ACwAIAAxADkAMQA3ACwAIAA5ACwAIAAwACwAIAAwACwAIAAzADAALAAgADgANgA0ADAAMAAsACAAMAAsACAAMAAsACAAXAAiAFwAIgAsACAAXAAiAFwAIgA7AFwAbgBcACIAQgBlAHIAbQB1AGQAYQBcACIALAAgADEAOQAxADgALAAgADEAOQAxADgALAAgADQALAAgADAALAAgADAALAAgADEAMwAsACAAOAA2ADQAMAAwACwAIAAwACwAIAAzADYAMAAwACwAIABcACIAXAAiACwAIABcACIAXAAiADsAXABuAFwAIgBCAGUAcgBtAHUAZABhAFwAIgAsACAAMQA5ADEAOAAsACAAMQA5ADEAOAAsACAAOQAsACAAMAAsACAAMAAsACAAMQA1ACwAIAA4ADYANAAwADAALAAgADAALAAgADAALAAgAFwAIgBTAFwAIgAsACAAXAAiACAAUwB0AGEAbgBkAGEAcgBkAFwAIgA7AFwAbgBcACIAQgBlAHIAbQB1AGQAYQBcACIALAAgADEAOQA0ADIALAAgADEAOQA0ADIALAAgADEALAAgADAALAAgADAALAAgADEAMQAsACAANwAyADAAMAAsACAAMAAsACAAMwA2ADAAMAAsACAAXAAiAEQAXAAiACwAIABcACIAIABEAGEAeQBsAGkAZwBoAHQAXAAiADsAXABuAFwAIgBCAGUAcgBtAHUAZABhAFwAIgAsACAAMQA5ADQAMgAsACAAMQA5ADQAMgAsACAAMQAwACwAIAAwACwAIAAwACwAIAAxADgALAAgADcAMgAwADAALAAgADAALAAgADAALAAgAFwAIgBTAFwAIgAsACAAXAAiACAAUwB0AGEAbgBkAGEAcgBkAFwAIgA7AFwAbgBcACIAQgBlAHIAbQB1AGQAYQBcACIALAAgADEAOQA0ADMALAAgADEAOQA0ADMALAAgADMALAAgADAALAAgADAALAAgADIAMQAsACAANwAyADAAMAAsACAAMAAsACAAMwA2ADAAMAAsACAAXAAiAEQAXAAiACwAIABcACIAIABEAGEAeQBsAGkAZwBoAHQAXAAiADsAXABuAFwAIgBCAGUAcgBtAHUAZABhAFwAIgAsACAAMQA5ADQAMwAsACAAMQA5ADQAMwAsACAAMQAwACwAIAAwACwAIAAwACwAIAAzADEALAAgADcAMgAwADAALAAgADAALAAgADAALAAgAFwAIgBTAFwAIgAsACAAXAAiACAAUwB0AGEAbgBkAGEAcgBkAFwAIgA7AFwAbgBcACIAQgBlAHIAbQB1AGQAYQBcACIALAAgADEAOQA0ADQALAAgADEAOQA0ADUALAAgADMALAAgADEALAAgADcALAAgADgALAAgADcAMgAwADAALAAgADAALAAgADMANgAwADAALAAgAFwAIgBEAFwAIgAsACAAXAAiACAARABhAHkAbABpAGcAaAB0AFwAIgA7AFwAbgBcACIAQgBlAHIAbQB1AGQAYQBcACIALAAgADEAOQA0ADQALAAgADEAOQA0ADUALAAgADEAMQAsACAAMQAsACAANwAsACAAMQAsACAANwAyADAAMAAsACAAMAAsACAAMAAsACAAXAAiAFMAXAAiACwAIABcACIAIABTAHQAYQBuAGQAYQByAGQAXAAiADsAXABuAFwAIgBCAGUAcgBtAHUAZABhAFwAIgAsACAAMQA5ADQANwAsACAAMQA5ADQANwAsACAANQAsACAAMQAsACAANwAsACAAMQA1ACwAIAA3ADIAMAAwACwAIAAwACwAIAAzADYAMAAwACwAIABcACIARABcACIALAAgAFwAIgAgAEQAYQB5AGwAaQBnAGgAdABcACIAOwBcAG4AXAAiAEIAZQByAG0AdQBkAGEAXAAiACwAIAAxADkANAA3ACwAIAAxADkANAA3ACwAIAA5ACwAIAAxACwAIAA3ACwAIAA4ACwAIAA3ADIAMAAwACwAIAAwACwAIAAwACwAIABcACIAUwBcACIALAAgAFwAIgAgAFMAdABhAG4AZABhAHIAZABcACIAOwBcAG4AXAAiAEIAZQByAG0AdQBkAGEAXAAiACwAIAAxADkANAA4ACwAIAAxADkANQAyACwAIAA1ACwAIAAxACwAIAA3ACwAIAAyADIALAAgADcAMgAwADAALAAgADAALAAgADMANgAwADAALAAgAFwAIgBEAFwAIgAsACAAXAAiACAARABhAHkAbABpAGcAaAB0AFwAIgA7AFwAbgBcACIAQgBlAHIAbQB1AGQAYQBcACIALAAgADEAOQA0ADgALAAgADEAOQA1ADIALAAgADkALAAgADEALAAgADcALAAgADEALAAgADcAMgAwADAALAAgADAALAAgADAALAAgAFwAIgBTAFwAIgAsACAAXAAiACAAUwB0AGEAbgBkAGEAcgBkAFwAIgA7AFwAbgBcACIAQgBlAHIAbQB1AGQAYQBcACIALAAgADEAOQA1ADYALAAgADEAOQA1ADYALAAgADUALAAgADEALAAgADcALAAgADIAMgAsACAANwAyADAAMAAsACAAMAAsACAAMwA2ADAAMAAsACAAXAAiAEQAXAAiACwAIABcACIAIABEAGEAeQBsAGkAZwBoAHQAXAAiADsAXABuAFwAIgBCAGUAcgBtAHUAZABhAFwAIgAsACAAMQA5ADUANgAsACAAMQA5ADUANgAsACAAMQAwACwAIAAtADEALAAgADcALAAgADAALAAgADcAMgAwADAALAAgADAALAAgADAALAAgAFwAIgBTAFwAIgAsACAAXAAiACAAUwB0AGEAbgBkAGEAcgBkAFwAIgBcAG4AfQA7AFwAbgBcAG4AXwBUAEkATQBFAFoATwBOAEUAXwBSAFUATABFAFMAXwBCAFIAQQBaAEkATAAgAD0AIAB7AFwAbgBcACIAQgByAGEAegBpAGwAXAAiACwAIAAxADkAMwAxACwAIAAxADkAMwAxACwAIAAxADAALAAgADAALAAgADAALAAgADMALAAgADMAOQA2ADAAMAAsACAAMAAsACAAMwA2ADAAMAAsACAAXAAiAFwAIgAsACAAXAAiAFwAIgA7AFwAbgBcACIAQgByAGEAegBpAGwAXAAiACwAIAAxADkAMwAyACwAIAAxADkAMwAyACwAIAAxADAALAAgADAALAAgADAALAAgADMALAAgADAALAAgADAALAAgADMANgAwADAALAAgAFwAIgBcACIALAAgAFwAIgBcACIAOwBcAG4AXAAiAEIAcgBhAHoAaQBsAFwAIgAsACAAMQA5ADMAMgAsACAAMQA5ADMAMwAsACAANAAsACAAMAAsACAAMAAsACAAMQAsACAAMAAsACAAMAAsACAAMAAsACAAXAAiAFwAIgAsACAAXAAiAFwAIgA7AFwAbgBcACIAQgByAGEAegBpAGwAXAAiACwAIAAxADkANAA5ACwAIAAxADkANQAyACwAIAAxADIALAAgADAALAAgADAALAAgADEALAAgADAALAAgADAALAAgADMANgAwADAALAAgAFwAIgBcACIALAAgAFwAIgBcACIAOwBcAG4AXAAiAEIAcgBhAHoAaQBsAFwAIgAsACAAMQA5ADUAMAAsACAAMQA5ADUAMAAsACAANAAsACAAMAAsACAAMAAsACAAMQA2ACwAIAAzADYAMAAwACwAIAAwACwAIAAwACwAIABcACIAXAAiACwAIABcACIAXAAiADsAXABuAFwAIgBCAHIAYQB6AGkAbABcACIALAAgADEAOQA1ADEALAAgADEAOQA1ADIALAAgADQALAAgADAALAAgADAALAAgADEALAAgADAALAAgADAALAAgADAALAAgAFwAIgBcACIALAAgAFwAIgBcACIAOwBcAG4AXAAiAEIAcgBhAHoAaQBsAFwAIgAsACAAMQA5ADUAMwAsACAAMQA5ADUAMwAsACAAMwAsACAAMAAsACAAMAAsACAAMQAsACAAMAAsACAAMAAsACAAMAAsACAAXAAiAFwAIgAsACAAXAAiAFwAIgA7AFwAbgBcACIAQgByAGEAegBpAGwAXAAiACwAIAAxADkANgAzACwAIAAxADkANgAzACwAIAAxADIALAAgADAALAAgADAALAAgADkALAAgADAALAAgADAALAAgADMANgAwADAALAAgAFwAIgBcACIALAAgAFwAIgBcACIAOwBcAG4AXAAiAEIAcgBhAHoAaQBsAFwAIgAsACAAMQA5ADYANAAsACAAMQA5ADYANAAsACAAMwAsACAAMAAsACAAMAAsACAAMQAsACAAMAAsACAAMAAsACAAMAAsACAAXAAiAFwAIgAsACAAXAAiAFwAIgA7AFwAbgBcACIAQgByAGEAegBpAGwAXAAiACwAIAAxADkANgA1ACwAIAAxADkANgA1ACwAIAAxACwAIAAwACwAIAAwACwAIAAzADEALAAgADAALAAgADAALAAgADMANgAwADAALAAgAFwAIgBcACIALAAgAFwAIgBcACIAOwBcAG4AXAAiAEIAcgBhAHoAaQBsAFwAIgAsACAAMQA5ADYANQAsACAAMQA5ADYANQAsACAAMwAsACAAMAAsACAAMAAsACAAMwAxACwAIAAwACwAIAAwACwAIAAwACwAIABcACIAXAAiACwAIABcACIAXAAiADsAXABuAFwAIgBCAHIAYQB6AGkAbABcACIALAAgADEAOQA2ADUALAAgADEAOQA2ADUALAAgADEAMgAsACAAMAAsACAAMAAsACAAMQAsACAAMAAsACAAMAAsACAAMwA2ADAAMAAsACAAXAAiAFwAIgAsACAAXAAiAFwAIgA7AFwAbgBcACIAQgByAGEAegBpAGwAXAAiACwAIAAxADkANgA2ACwAIAAxADkANgA3ACwAIAAxADEALAAgADAALAAgADAALAAgADEALAAgADAALAAgADAALAAgADMANgAwADAALAAgAFwAIgBcACIALAAgAFwAIgBcACIAOwBcAG4AXAAiAEIAcgBhAHoAaQBsAFwAIgAsACAAMQA5ADYANgAsACAAMQA5ADYAOAAsACAAMwAsACAAMAAsACAAMAAsACAAMQAsACAAMAAsACAAMAAsACAAMAAsACAAXAAiAFwAIgAsACAAXAAiAFwAIgA7AFwAbgBcACIAQgByAGEAegBpAGwAXAAiACwAIAAxADkAOAA1ACwAIAAxADkAOAA1ACwAIAAxADEALAAgADAALAAgADAALAAgADIALAAgADAALAAgADAALAAgADMANgAwADAALAAgAFwAIgBcACIALAAgAFwAIgBcACIAOwBcAG4AXAAiAEIAcgBhAHoAaQBsAFwAIgAsACAAMQA5ADgANgAsACAAMQA5ADgANgAsACAAMwAsACAAMAAsACAAMAAsACAAMQA1ACwAIAAwACwAIAAwACwAIAAwACwAIABcACIAXAAiACwAIABcACIAXAAiADsAXABuAFwAIgBCAHIAYQB6AGkAbABcACIALAAgADEAOQA4ADYALAAgADEAOQA4ADYALAAgADEAMAAsACAAMAAsACAAMAAsACAAMgA1ACwAIAAwACwAIAAwACwAIAAzADYAMAAwACwAIABcACIAXAAiACwAIABcACIAXAAiADsAXABuAFwAIgBCAHIAYQB6AGkAbABcACIALAAgADEAOQA4ADcALAAgADEAOQA4ADcALAAgADIALAAgADAALAAgADAALAAgADEANAAsACAAMAAsACAAMAAsACAAMAAsACAAXAAiAFwAIgAsACAAXAAiAFwAIgA7AFwAbgBcACIAQgByAGEAegBpAGwAXAAiACwAIAAxADkAOAA3ACwAIAAxADkAOAA3ACwAIAAxADAALAAgADAALAAgADAALAAgADIANQAsACAAMAAsACAAMAAsACAAMwA2ADAAMAAsACAAXAAiAFwAIgAsACAAXAAiAFwAIgA7AFwAbgBcACIAQgByAGEAegBpAGwAXAAiACwAIAAxADkAOAA4ACwAIAAxADkAOAA4ACwAIAAyACwAIAAwACwAIAAwACwAIAA3ACwAIAAwACwAIAAwACwAIAAwACwAIABcACIAXAAiACwAIABcACIAXAAiADsAXABuAFwAIgBCAHIAYQB6AGkAbABcACIALAAgADEAOQA4ADgALAAgADEAOQA4ADgALAAgADEAMAAsACAAMAAsACAAMAAsACAAMQA2ACwAIAAwACwAIAAwACwAIAAzADYAMAAwACwAIABcACIAXAAiACwAIABcACIAXAAiADsAXABuAFwAIgBCAHIAYQB6AGkAbABcACIALAAgADEAOQA4ADkALAAgADEAOQA4ADkALAAgADEALAAgADAALAAgADAALAAgADIAOQAsACAAMAAsACAAMAAsACAAMAAsACAAXAAiAFwAIgAsACAAXAAiAFwAIgA7AFwAbgBcACIAQgByAGEAegBpAGwAXAAiACwAIAAxADkAOAA5ACwAIAAxADkAOAA5ACwAIAAxADAALAAgADAALAAgADAALAAgADEANQAsACAAMAAsACAAMAAsACAAMwA2ADAAMAAsACAAXAAiAFwAIgAsACAAXAAiAFwAIgA7AFwAbgBcACIAQgByAGEAegBpAGwAXAAiACwAIAAxADkAOQAwACwAIAAxADkAOQAwACwAIAAyACwAIAAwACwAIAAwACwAIAAxADEALAAgADAALAAgADAALAAgADAALAAgAFwAIgBcACIALAAgAFwAIgBcACIAOwBcAG4AXAAiAEIAcgBhAHoAaQBsAFwAIgAsACAAMQA5ADkAMAAsACAAMQA5ADkAMAAsACAAMQAwACwAIAAwACwAIAAwACwAIAAyADEALAAgADAALAAgADAALAAgADMANgAwADAALAAgAFwAIgBcACIALAAgAFwAIgBcACIAOwBcAG4AXAAiAEIAcgBhAHoAaQBsAFwAIgAsACAAMQA5ADkAMQAsACAAMQA5ADkAMQAsACAAMgAsACAAMAAsACAAMAAsACAAMQA3ACwAIAAwACwAIAAwACwAIAAwACwAIABcACIAXAAiACwAIABcACIAXAAiADsAXABuAFwAIgBCAHIAYQB6AGkAbABcACIALAAgADEAOQA5ADEALAAgADEAOQA5ADEALAAgADEAMAAsACAAMAAsACAAMAAsACAAMgAwACwAIAAwACwAIAAwACwAIAAzADYAMAAwACwAIABcACIAXAAiACwAIABcACIAXAAiADsAXABuAFwAIgBCAHIAYQB6AGkAbABcACIALAAgADEAOQA5ADIALAAgADEAOQA5ADIALAAgADIALAAgADAALAAgADAALAAgADkALAAgADAALAAgADAALAAgADAALAAgAFwAIgBcACIALAAgAFwAIgBcACIAOwBcAG4AXAAiAEIAcgBhAHoAaQBsAFwAIgAsACAAMQA5ADkAMgAsACAAMQA5ADkAMgAsACAAMQAwACwAIAAwACwAIAAwACwAIAAyADUALAAgADAALAAgADAALAAgADMANgAwADAALAAgAFwAIgBcACIALAAgAFwAIgBcACIAOwBcAG4AXAAiAEIAcgBhAHoAaQBsAFwAIgAsACAAMQA5ADkAMwAsACAAMQA5ADkAMwAsACAAMQAsACAAMAAsACAAMAAsACAAMwAxACwAIAAwACwAIAAwACwAIAAwACwAIABcACIAXAAiACwAIABcACIAXAAiADsAXABuAFwAIgBCAHIAYQB6AGkAbABcACIALAAgADEAOQA5ADMALAAgADEAOQA5ADUALAAgADEAMAAsACAAMQAsACAANwAsACAAMQAxACwAIAAwACwAIAAwACwAIAAzADYAMAAwACwAIABcACIAXAAiACwAIABcACIAXAAiADsAXABuAFwAIgBCAHIAYQB6AGkAbABcACIALAAgADEAOQA5ADQALAAgADEAOQA5ADUALAAgADIALAAgADEALAAgADcALAAgADEANQAsACAAMAAsACAAMAAsACAAMAAsACAAXAAiAFwAIgAsACAAXAAiAFwAIgA7AFwAbgBcACIAQgByAGEAegBpAGwAXAAiACwAIAAxADkAOQA2ACwAIAAxADkAOQA2ACwAIAAyACwAIAAwACwAIAAwACwAIAAxADEALAAgADAALAAgADAALAAgADAALAAgAFwAIgBcACIALAAgAFwAIgBcACIAOwBcAG4AXAAiAEIAcgBhAHoAaQBsAFwAIgAsACAAMQA5ADkANgAsACAAMQA5ADkANgAsACAAMQAwACwAIAAwACwAIAAwACwAIAA2ACwAIAAwACwAIAAwACwAIAAzADYAMAAwACwAIABcACIAXAAiACwAIABcACIAXAAiADsAXABuAFwAIgBCAHIAYQB6AGkAbABcACIALAAgADEAOQA5ADcALAAgADEAOQA5ADcALAAgADIALAAgADAALAAgADAALAAgADEANgAsACAAMAAsACAAMAAsACAAMAAsACAAXAAiAFwAIgAsACAAXAAiAFwAIgA7AFwAbgBcACIAQgByAGEAegBpAGwAXAAiACwAIAAxADkAOQA3ACwAIAAxADkAOQA3ACwAIAAxADAALAAgADAALAAgADAALAAgADYALAAgADAALAAgADAALAAgADMANgAwADAALAAgAFwAIgBcACIALAAgAFwAIgBcACIAOwBcAG4AXAAiAEIAcgBhAHoAaQBsAFwAIgAsACAAMQA5ADkAOAAsACAAMQA5ADkAOAAsACAAMwAsACAAMAAsACAAMAAsACAAMQAsACAAMAAsACAAMAAsACAAMAAsACAAXAAiAFwAIgAsACAAXAAiAFwAIgA7AFwAbgBcACIAQgByAGEAegBpAGwAXAAiACwAIAAxADkAOQA4ACwAIAAxADkAOQA4ACwAIAAxADAALAAgADAALAAgADAALAAgADEAMQAsACAAMAAsACAAMAAsACAAMwA2ADAAMAAsACAAXAAiAFwAIgAsACAAXAAiAFwAIgA7AFwAbgBcACIAQgByAGEAegBpAGwAXAAiACwAIAAxADkAOQA5ACwAIAAxADkAOQA5ACwAIAAyACwAIAAwACwAIAAwACwAIAAyADEALAAgADAALAAgADAALAAgADAALAAgAFwAIgBcACIALAAgAFwAIgBcACIAOwBcAG4AXAAiAEIAcgBhAHoAaQBsAFwAIgAsACAAMQA5ADkAOQAsACAAMQA5ADkAOQAsACAAMQAwACwAIAAwACwAIAAwACwAIAAzACwAIAAwACwAIAAwACwAIAAzADYAMAAwACwAIABcACIAXAAiACwAIABcACIAXAAiADsAXABuAFwAIgBCAHIAYQB6AGkAbABcACIALAAgADIAMAAwADAALAAgADIAMAAwADAALAAgADIALAAgADAALAAgADAALAAgADIANwAsACAAMAAsACAAMAAsACAAMAAsACAAXAAiAFwAIgAsACAAXAAiAFwAIgA7AFwAbgBcACIAQgByAGEAegBpAGwAXAAiACwAIAAyADAAMAAwACwAIAAyADAAMAAxACwAIAAxADAALAAgADEALAAgADcALAAgADgALAAgADAALAAgADAALAAgADMANgAwADAALAAgAFwAIgBcACIALAAgAFwAIgBcACIAOwBcAG4AXAAiAEIAcgBhAHoAaQBsAFwAIgAsACAAMgAwADAAMQAsACAAMgAwADAANgAsACAAMgAsACAAMQAsACAANwAsACAAMQA1ACwAIAAwACwAIAAwACwAIAAwACwAIABcACIAXAAiACwAIABcACIAXAAiADsAXABuAFwAIgBCAHIAYQB6AGkAbABcACIALAAgADIAMAAwADIALAAgADIAMAAwADIALAAgADEAMQAsACAAMAAsACAAMAAsACAAMwAsACAAMAAsACAAMAAsACAAMwA2ADAAMAAsACAAXAAiAFwAIgAsACAAXAAiAFwAIgA7AFwAbgBcACIAQgByAGEAegBpAGwAXAAiACwAIAAyADAAMAAzACwAIAAyADAAMAAzACwAIAAxADAALAAgADAALAAgADAALAAgADEAOQAsACAAMAAsACAAMAAsACAAMwA2ADAAMAAsACAAXAAiAFwAIgAsACAAXAAiAFwAIgA7AFwAbgBcACIAQgByAGEAegBpAGwAXAAiACwAIAAyADAAMAA0ACwAIAAyADAAMAA0ACwAIAAxADEALAAgADAALAAgADAALAAgADIALAAgADAALAAgADAALAAgADMANgAwADAALAAgAFwAIgBcACIALAAgAFwAIgBcACIAOwBcAG4AXAAiAEIAcgBhAHoAaQBsAFwAIgAsACAAMgAwADAANQAsACAAMgAwADAANQAsACAAMQAwACwAIAAwACwAIAAwACwAIAAxADYALAAgADAALAAgADAALAAgADMANgAwADAALAAgAFwAIgBcACIALAAgAFwAIgBcACIAOwBcAG4AXAAiAEIAcgBhAHoAaQBsAFwAIgAsACAAMgAwADAANgAsACAAMgAwADAANgAsACAAMQAxACwAIAAwACwAIAAwACwAIAA1ACwAIAAwACwAIAAwACwAIAAzADYAMAAwACwAIABcACIAXAAiACwAIABcACIAXAAiADsAXABuAFwAIgBCAHIAYQB6AGkAbABcACIALAAgADIAMAAwADcALAAgADIAMAAwADcALAAgADIALAAgADAALAAgADAALAAgADIANQAsACAAMAAsACAAMAAsACAAMAAsACAAXAAiAFwAIgAsACAAXAAiAFwAIgA7AFwAbgBcACIAQgByAGEAegBpAGwAXAAiACwAIAAyADAAMAA3ACwAIAAyADAAMAA3ACwAIAAxADAALAAgADEALAAgADcALAAgADgALAAgADAALAAgADAALAAgADMANgAwADAALAAgAFwAIgBcACIALAAgAFwAIgBcACIAOwBcAG4AXAAiAEIAcgBhAHoAaQBsAFwAIgAsACAAMgAwADAAOAAsACAAMgAwADEAMQAsACAAMgAsACAAMQAsACAANwAsACAAMQA1ACwAIAAwACwAIAAwACwAIAAwACwAIABcACIAXAAiACwAIABcACIAXAAiADsAXABuAFwAIgBCAHIAYQB6AGkAbABcACIALAAgADIAMAAwADgALAAgADIAMAAxADcALAAgADEAMAAsACAAMQAsACAANwAsACAAMQA1ACwAIAAwACwAIAAwACwAIAAzADYAMAAwACwAIABcACIAXAAiACwAIABcACIAXAAiADsAXABuAFwAIgBCAHIAYQB6AGkAbABcACIALAAgADIAMAAxADIALAAgADIAMAAxADIALAAgADIALAAgADEALAAgADcALAAgADIAMgAsACAAMAAsACAAMAAsACAAMAAsACAAXAAiAFwAIgAsACAAXAAiAFwAIgA7AFwAbgBcACIAQgByAGEAegBpAGwAXAAiACwAIAAyADAAMQAzACwAIAAyADAAMQA0ACwAIAAyACwAIAAxACwAIAA3ACwAIAAxADUALAAgADAALAAgADAALAAgADAALAAgAFwAIgBcACIALAAgAFwAIgBcACIAOwBcAG4AXAAiAEIAcgBhAHoAaQBsAFwAIgAsACAAMgAwADEANQAsACAAMgAwADEANQAsACAAMgAsACAAMQAsACAANwAsACAAMgAyACwAIAAwACwAIAAwACwAIAAwACwAIABcACIAXAAiACwAIABcACIAXAAiADsAXABuAFwAIgBCAHIAYQB6AGkAbABcACIALAAgADIAMAAxADYALAAgADIAMAAxADkALAAgADIALAAgADEALAAgADcALAAgADEANQAsACAAMAAsACAAMAAsACAAMAAsACAAXAAiAFwAIgAsACAAXAAiAFwAIgA7AFwAbgBcACIAQgByAGEAegBpAGwAXAAiACwAIAAyADAAMQA4ACwAIAAyADAAMQA4ACwAIAAxADEALAAgADEALAAgADcALAAgADEALAAgADAALAAgADAALAAgADMANgAwADAALAAgAFwAIgBcACIALAAgAFwAIgBcACIAXABuAH0AOwBcAG4AXABuAF8AVABJAE0ARQBaAE8ATgBFAF8AUgBVAEwARQBTAF8AQgBVAEwARwAgAD0AIAB7AFwAbgBcACIAQgB1AGwAZwBcACIALAAgADEAOQA3ADkALAAgADEAOQA3ADkALAAgADMALAAgADAALAAgADAALAAgADMAMQAsACAAOAAyADgAMAAwACwAIAAwACwAIAAzADYAMAAwACwAIABcACIAUwBcACIALAAgAFwAIgAgAFMAdQBtAG0AZQByAFwAIgA7AFwAbgBcACIAQgB1AGwAZwBcACIALAAgADEAOQA3ADkALAAgADEAOQA3ADkALAAgADEAMAAsACAAMAAsACAAMAAsACAAMQAsACAAMwA2ADAAMAAsACAAMAAsACAAMAAsACAAXAAiAFwAIgAsACAAXAAiAFwAIgA7AFwAbgBcACIAQgB1AGwAZwBcACIALAAgADEAOQA4ADAALAAgADEAOQA4ADAALAAgADkALAAgADAALAAgADAALAAgADIAOQAsACAAMwA2ADAAMAAsACAAMAAsACAAMAAsACAAXAAiAFwAIgAsACAAXAAiAFwAIgA7AFwAbgBcACIAQgB1AGwAZwBcACIALAAgADEAOQA4ADAALAAgADEAOQA4ADIALAAgADQALAAgADEALAAgADYALAAgADEALAAgADgAMgA4ADAAMAAsACAAMAAsACAAMwA2ADAAMAAsACAAXAAiAFMAXAAiACwAIABcACIAIABTAHUAbQBtAGUAcgBcACIAOwBcAG4AXAAiAEIAdQBsAGcAXAAiACwAIAAxADkAOAAxACwAIAAxADkAOAAxACwAIAA5ACwAIAAwACwAIAAwACwAIAAyADcALAAgADcAMgAwADAALAAgADAALAAgADAALAAgAFwAIgBcACIALAAgAFwAIgBcACIAXABuAH0AOwBcAG4AXABuAF8AVABJAE0ARQBaAE8ATgBFAF8AUgBVAEwARQBTAF8AQwBBACAAPQAgAHsAXABuAFwAIgBDAEEAXAAiACwAIAAxADkANAA4ACwAIAAxADkANAA4ACwAIAAzACwAIAAwACwAIAAwACwAIAAxADQALAAgADcAMgA2ADAALAAgADAALAAgADMANgAwADAALAAgAFwAIgBEAFwAIgAsACAAXAAiACAARABhAHkAbABpAGcAaAB0AFwAIgA7AFwAbgBcACIAQwBBAFwAIgAsACAAMQA5ADQAOQAsACAAMQA5ADQAOQAsACAAMQAsACAAMAAsACAAMAAsACAAMQAsACAANwAyADAAMAAsACAAMAAsACAAMAAsACAAXAAiAFMAXAAiACwAIABcACIAIABTAHQAYQBuAGQAYQByAGQAXAAiADsAXABuAFwAIgBDAEEAXAAiACwAIAAxADkANQAwACwAIAAxADkANgAxACwAIAA5ACwAIAAtADEALAAgADcALAAgADAALAAgADcAMgAwADAALAAgADAALAAgADAALAAgAFwAIgBTAFwAIgAsACAAXAAiACAAUwB0AGEAbgBkAGEAcgBkAFwAIgA7AFwAbgBcACIAQwBBAFwAIgAsACAAMQA5ADUAMAAsACAAMQA5ADYANgAsACAANAAsACAALQAxACwAIAA3ACwAIAAwACwAIAAzADYAMAAwACwAIAAwACwAIAAzADYAMAAwACwAIABcACIARABcACIALAAgAFwAIgAgAEQAYQB5AGwAaQBnAGgAdABcACIAOwBcAG4AXAAiAEMAQQBcACIALAAgADEAOQA2ADIALAAgADEAOQA2ADYALAAgADEAMAAsACAALQAxACwAIAA3ACwAIAAwACwAIAA3ADIAMAAwACwAIAAwACwAIAAwACwAIABcACIAUwBcACIALAAgAFwAIgAgAFMAdABhAG4AZABhAHIAZABcACIAXABuAH0AOwBcAG4AXABuAF8AVABJAE0ARQBaAE8ATgBFAF8AUgBVAEwARQBTAF8AQwBBAE4AQQBEAEEAIAA9ACAAewBcAG4AXAAiAEMAYQBuAGEAZABhAFwAIgAsACAAMQA5ADEAOAAsACAAMQA5ADEAOAAsACAANAAsACAAMAAsACAAMAAsACAAMQA0ACwAIAA3ADIAMAAwACwAIAAwACwAIAAzADYAMAAwACwAIABcACIARABcACIALAAgAFwAIgAgAEQAYQB5AGwAaQBnAGgAdABcACIAOwBcAG4AXAAiAEMAYQBuAGEAZABhAFwAIgAsACAAMQA5ADEAOAAsACAAMQA5ADEAOAAsACAAMQAwACwAIAAwACwAIAAwACwAIAAyADcALAAgADcAMgAwADAALAAgADAALAAgADAALAAgAFwAIgBTAFwAIgAsACAAXAAiACAAUwB0AGEAbgBkAGEAcgBkAFwAIgA7AFwAbgBcACIAQwBhAG4AYQBkAGEAXAAiACwAIAAxADkANAAyACwAIAAxADkANAAyACwAIAAyACwAIAAwACwAIAAwACwAIAA5ACwAIAA3ADIAMAAwACwAIAAwACwAIAAzADYAMAAwACwAIABcACIAVwBcACIALAAgAFwAIgAgAFcAYQByAFwAIgA7AFwAbgBcACIAQwBhAG4AYQBkAGEAXAAiACwAIAAxADkANAA1ACwAIAAxADkANAA1ACwAIAA4ACwAIAAwACwAIAAwACwAIAAxADQALAAgADgAMgA4ADAAMAAsACAAMgAsACAAMwA2ADAAMAAsACAAXAAiAFAAXAAiACwAIABcACIAIABQAGUAYQBjAGUAXAAiADsAXABuAFwAIgBDAGEAbgBhAGQAYQBcACIALAAgADEAOQA0ADUALAAgADEAOQA0ADUALAAgADkALAAgADAALAAgADAALAAgADMAMAAsACAANwAyADAAMAAsACAAMAAsACAAMAAsACAAXAAiAFMAXAAiACwAIABcACIAIABTAHQAYQBuAGQAYQByAGQAXAAiADsAXABuAFwAIgBDAGEAbgBhAGQAYQBcACIALAAgADEAOQA3ADQALAAgADEAOQA4ADYALAAgADQALAAgAC0AMQAsACAANwAsACAAMAAsACAANwAyADAAMAAsACAAMAAsACAAMwA2ADAAMAAsACAAXAAiAEQAXAAiACwAIABcACIAIABEAGEAeQBsAGkAZwBoAHQAXAAiADsAXABuAFwAIgBDAGEAbgBhAGQAYQBcACIALAAgADEAOQA3ADQALAAgADIAMAAwADYALAAgADEAMAAsACAALQAxACwAIAA3ACwAIAAwACwAIAA3ADIAMAAwACwAIAAwACwAIAAwACwAIABcACIAUwBcACIALAAgAFwAIgAgAFMAdABhAG4AZABhAHIAZABcACIAOwBcAG4AXAAiAEMAYQBuAGEAZABhAFwAIgAsACAAMQA5ADgANwAsACAAMgAwADAANgAsACAANAAsACAAMQAsACAANwAsACAAMQAsACAANwAyADAAMAAsACAAMAAsACAAMwA2ADAAMAAsACAAXAAiAEQAXAAiACwAIABcACIAIABEAGEAeQBsAGkAZwBoAHQAXAAiADsAXABuAFwAIgBDAGEAbgBhAGQAYQBcACIALAAgADIAMAAwADcALAAgAFwAIgBcACIALAAgADMALAAgADEALAAgADcALAAgADgALAAgADcAMgAwADAALAAgADAALAAgADMANgAwADAALAAgAFwAIgBEAFwAIgAsACAAXAAiACAARABhAHkAbABpAGcAaAB0AFwAIgA7AFwAbgBcACIAQwBhAG4AYQBkAGEAXAAiACwAIAAyADAAMAA3ACwAIABcACIAXAAiACwAIAAxADEALAAgADEALAAgADcALAAgADEALAAgADcAMgAwADAALAAgADAALAAgADAALAAgAFwAIgBTAFwAIgAsACAAXAAiACAAUwB0AGEAbgBkAGEAcgBkAFwAIgBcAG4AfQA7AFwAbgBcAG4AXwBUAEkATQBFAFoATwBOAEUAXwBSAFUATABFAFMAXwBDAEUAVQBSACAAPQAgAHsAXABuAFwAIgBDAC0ARQB1AHIAXAAiACwAIAAxADkAMQA2ACwAIAAxADkAMQA2ACwAIAA0ACwAIAAwACwAIAAwACwAIAAzADAALAAgADgAMgA4ADAAMAAsACAAMAAsACAAMwA2ADAAMAAsACAAXAAiAFMAXAAiACwAIABcACIAIABTAHUAbQBtAGUAcgBcACIAOwBcAG4AXAAiAEMALQBFAHUAcgBcACIALAAgADEAOQAxADYALAAgADEAOQAxADYALAAgADEAMAAsACAAMAAsACAAMAAsACAAMQAsACAAMwA2ADAAMAAsACAAMAAsACAAMAAsACAAXAAiAFwAIgAsACAAXAAiAFwAIgA7AFwAbgBcACIAQwAtAEUAdQByAFwAIgAsACAAMQA5ADEANwAsACAAMQA5ADEAOAAsACAANAAsACAAMQAsACAAMQAsACAAMQA1ACwAIAA3ADIAMAAwACwAIAAxACwAIAAzADYAMAAwACwAIABcACIAUwBcACIALAAgAFwAIgAgAFMAdQBtAG0AZQByAFwAIgA7AFwAbgBcACIAQwAtAEUAdQByAFwAIgAsACAAMQA5ADEANwAsACAAMQA5ADEAOAAsACAAOQAsACAAMQAsACAAMQAsACAAMQA1ACwAIAA3ADIAMAAwACwAIAAxACwAIAAwACwAIABcACIAXAAiACwAIABcACIAXAAiADsAXABuAFwAIgBDAC0ARQB1AHIAXAAiACwAIAAxADkANAAwACwAIAAxADkANAAwACwAIAA0ACwAIAAwACwAIAAwACwAIAAxACwAIAA3ADIAMAAwACwAIAAxACwAIAAzADYAMAAwACwAIABcACIAUwBcACIALAAgAFwAIgAgAFMAdQBtAG0AZQByAFwAIgA7AFwAbgBcACIAQwAtAEUAdQByAFwAIgAsACAAMQA5ADQAMgAsACAAMQA5ADQAMgAsACAAMQAxACwAIAAwACwAIAAwACwAIAAyACwAIAA3ADIAMAAwACwAIAAxACwAIAAwACwAIABcACIAXAAiACwAIABcACIAXAAiADsAXABuAFwAIgBDAC0ARQB1AHIAXAAiACwAIAAxADkANAAzACwAIAAxADkANAAzACwAIAAzACwAIAAwACwAIAAwACwAIAAyADkALAAgADcAMgAwADAALAAgADEALAAgADMANgAwADAALAAgAFwAIgBTAFwAIgAsACAAXAAiACAAUwB1AG0AbQBlAHIAXAAiADsAXABuAFwAIgBDAC0ARQB1AHIAXAAiACwAIAAxADkANAAzACwAIAAxADkANAAzACwAIAAxADAALAAgADAALAAgADAALAAgADQALAAgADcAMgAwADAALAAgADEALAAgADAALAAgAFwAIgBcACIALAAgAFwAIgBcACIAOwBcAG4AXAAiAEMALQBFAHUAcgBcACIALAAgADEAOQA0ADQALAAgADEAOQA0ADQALAAgADEAMAAsACAAMAAsACAAMAAsACAAMgAsACAANwAyADAAMAAsACAAMQAsACAAMAAsACAAXAAiAFwAIgAsACAAXAAiAFwAIgA7AFwAbgBcACIAQwAtAEUAdQByAFwAIgAsACAAMQA5ADQANAAsACAAMQA5ADQANQAsACAANAAsACAAMQAsACAAMQAsACAAMQAsACAANwAyADAAMAAsACAAMQAsACAAMwA2ADAAMAAsACAAXAAiAFMAXAAiACwAIABcACIAIABTAHUAbQBtAGUAcgBcACIAOwBcAG4AXAAiAEMALQBFAHUAcgBcACIALAAgADEAOQA0ADUALAAgADEAOQA0ADUALAAgADkALAAgADAALAAgADAALAAgADEANgAsACAANwAyADAAMAAsACAAMQAsACAAMAAsACAAXAAiAFwAIgAsACAAXAAiAFwAIgA7AFwAbgBcACIAQwAtAEUAdQByAFwAIgAsACAAMQA5ADcANwAsACAAMQA5ADcANwAsACAAOQAsACAALQAxACwAIAA3ACwAIAAwACwAIAA3ADIAMAAwACwAIAAxACwAIAAwACwAIABcACIAXAAiACwAIABcACIAXAAiADsAXABuAFwAIgBDAC0ARQB1AHIAXAAiACwAIAAxADkANwA3ACwAIAAxADkAOAAwACwAIAA0ACwAIAAxACwAIAA3ACwAIAAxACwAIAA3ADIAMAAwACwAIAAxACwAIAAzADYAMAAwACwAIABcACIAUwBcACIALAAgAFwAIgAgAFMAdQBtAG0AZQByAFwAIgA7AFwAbgBcACIAQwAtAEUAdQByAFwAIgAsACAAMQA5ADcAOAAsACAAMQA5ADcAOAAsACAAMQAwACwAIAAwACwAIAAwACwAIAAxACwAIAA3ADIAMAAwACwAIAAxACwAIAAwACwAIABcACIAXAAiACwAIABcACIAXAAiADsAXABuAFwAIgBDAC0ARQB1AHIAXAAiACwAIAAxADkANwA5ACwAIAAxADkAOQA1ACwAIAA5ACwAIAAtADEALAAgADcALAAgADAALAAgADcAMgAwADAALAAgADEALAAgADAALAAgAFwAIgBcACIALAAgAFwAIgBcACIAOwBcAG4AXAAiAEMALQBFAHUAcgBcACIALAAgADEAOQA4ADEALAAgAFwAIgBcACIALAAgADMALAAgAC0AMQAsACAANwAsACAAMAAsACAANwAyADAAMAAsACAAMQAsACAAMwA2ADAAMAAsACAAXAAiAFMAXAAiACwAIABcACIAIABTAHUAbQBtAGUAcgBcACIAOwBcAG4AXAAiAEMALQBFAHUAcgBcACIALAAgADEAOQA5ADYALAAgAFwAIgBcACIALAAgADEAMAAsACAALQAxACwAIAA3ACwAIAAwACwAIAA3ADIAMAAwACwAIAAxACwAIAAwACwAIABcACIAXAAiACwAIABcACIAXAAiAFwAbgB9ADsAXABuAFwAbgBfAFQASQBNAEUAWgBPAE4ARQBfAFIAVQBMAEUAUwBfAEMASABBAFQASABBAE0AIAA9ACAAewBcAG4AXAAiAEMAaABhAHQAaABhAG0AXAAiACwAIAAxADkANwA0ACwAIAAxADkANwA0ACwAIAAxADEALAAgADEALAAgADcALAAgADEALAAgADkAOQAwADAALAAgADEALAAgADMANgAwADAALAAgAFwAIgBcACIALAAgAFwAIgBcACIAOwBcAG4AXAAiAEMAaABhAHQAaABhAG0AXAAiACwAIAAxADkANwA1ACwAIAAxADkANwA1ACwAIAAyACwAIAAtADEALAAgADcALAAgADAALAAgADkAOQAwADAALAAgADEALAAgADAALAAgAFwAIgBcACIALAAgAFwAIgBcACIAOwBcAG4AXAAiAEMAaABhAHQAaABhAG0AXAAiACwAIAAxADkANwA1ACwAIAAxADkAOAA4ACwAIAAxADAALAAgAC0AMQAsACAANwAsACAAMAAsACAAOQA5ADAAMAAsACAAMQAsACAAMwA2ADAAMAAsACAAXAAiAFwAIgAsACAAXAAiAFwAIgA7AFwAbgBcACIAQwBoAGEAdABoAGEAbQBcACIALAAgADEAOQA3ADYALAAgADEAOQA4ADkALAAgADMALAAgADEALAAgADcALAAgADEALAAgADkAOQAwADAALAAgADEALAAgADAALAAgAFwAIgBcACIALAAgAFwAIgBcACIAOwBcAG4AXAAiAEMAaABhAHQAaABhAG0AXAAiACwAIAAxADkAOAA5ACwAIAAxADkAOAA5ACwAIAAxADAALAAgADEALAAgADcALAAgADgALAAgADkAOQAwADAALAAgADEALAAgADMANgAwADAALAAgAFwAIgBcACIALAAgAFwAIgBcACIAOwBcAG4AXAAiAEMAaABhAHQAaABhAG0AXAAiACwAIAAxADkAOQAwACwAIAAyADAAMAA2ACwAIAAxADAALAAgADEALAAgADcALAAgADEALAAgADkAOQAwADAALAAgADEALAAgADMANgAwADAALAAgAFwAIgBcACIALAAgAFwAIgBcACIAOwBcAG4AXAAiAEMAaABhAHQAaABhAG0AXAAiACwAIAAxADkAOQAwACwAIAAyADAAMAA3ACwAIAAzACwAIAAxACwAIAA3ACwAIAAxADUALAAgADkAOQAwADAALAAgADEALAAgADAALAAgAFwAIgBcACIALAAgAFwAIgBcACIAOwBcAG4AXAAiAEMAaABhAHQAaABhAG0AXAAiACwAIAAyADAAMAA3ACwAIABcACIAXAAiACwAIAA5ACwAIAAtADEALAAgADcALAAgADAALAAgADkAOQAwADAALAAgADEALAAgADMANgAwADAALAAgAFwAIgBcACIALAAgAFwAIgBcACIAOwBcAG4AXAAiAEMAaABhAHQAaABhAG0AXAAiACwAIAAyADAAMAA4ACwAIABcACIAXAAiACwAIAA0ACwAIAAxACwAIAA3ACwAIAAxACwAIAA5ADkAMAAwACwAIAAxACwAIAAwACwAIABcACIAXAAiACwAIABcACIAXAAiAFwAbgB9ADsAXABuAFwAbgBfAFQASQBNAEUAWgBPAE4ARQBfAFIAVQBMAEUAUwBfAEMASABJAEMAQQBHAE8AIAA9ACAAewBcAG4AXAAiAEMAaABpAGMAYQBnAG8AXAAiACwAIAAxADkAMgAwACwAIAAxADkAMgAwACwAIAA2ACwAIAAwACwAIAAwACwAIAAxADMALAAgADcAMgAwADAALAAgADAALAAgADMANgAwADAALAAgAFwAIgBEAFwAIgAsACAAXAAiACAARABhAHkAbABpAGcAaAB0AFwAIgA7AFwAbgBcACIAQwBoAGkAYwBhAGcAbwBcACIALAAgADEAOQAyADAALAAgADEAOQAyADEALAAgADEAMAAsACAALQAxACwAIAA3ACwAIAAwACwAIAA3ADIAMAAwACwAIAAwACwAIAAwACwAIABcACIAUwBcACIALAAgAFwAIgAgAFMAdABhAG4AZABhAHIAZABcACIAOwBcAG4AXAAiAEMAaABpAGMAYQBnAG8AXAAiACwAIAAxADkAMgAxACwAIAAxADkAMgAxACwAIAAzACwAIAAtADEALAAgADcALAAgADAALAAgADcAMgAwADAALAAgADAALAAgADMANgAwADAALAAgAFwAIgBEAFwAIgAsACAAXAAiACAARABhAHkAbABpAGcAaAB0AFwAIgA7AFwAbgBcACIAQwBoAGkAYwBhAGcAbwBcACIALAAgADEAOQAyADIALAAgADEAOQA1ADQALAAgADkALAAgAC0AMQAsACAANwAsACAAMAAsACAANwAyADAAMAAsACAAMAAsACAAMAAsACAAXAAiAFMAXAAiACwAIABcACIAIABTAHQAYQBuAGQAYQByAGQAXAAiADsAXABuAFwAIgBDAGgAaQBjAGEAZwBvAFwAIgAsACAAMQA5ADIAMgAsACAAMQA5ADYANgAsACAANAAsACAALQAxACwAIAA3ACwAIAAwACwAIAA3ADIAMAAwACwAIAAwACwAIAAzADYAMAAwACwAIABcACIARABcACIALAAgAFwAIgAgAEQAYQB5AGwAaQBnAGgAdABcACIAOwBcAG4AXAAiAEMAaABpAGMAYQBnAG8AXAAiACwAIAAxADkANQA1ACwAIAAxADkANgA2ACwAIAAxADAALAAgAC0AMQAsACAANwAsACAAMAAsACAANwAyADAAMAAsACAAMAAsACAAMAAsACAAXAAiAFMAXAAiACwAIABcACIAIABTAHQAYQBuAGQAYQByAGQAXAAiAFwAbgB9ADsAXABuAFwAbgBfAFQASQBNAEUAWgBPAE4ARQBfAFIAVQBMAEUAUwBfAEMASABJAEwARQAgAD0AIAB7AFwAbgBcACIAQwBoAGkAbABlAFwAIgAsACAAMQA5ADIANwAsACAAMQA5ADMAMQAsACAAOQAsACAAMAAsACAAMAAsACAAMQAsACAAMAAsACAAMAAsACAAMwA2ADAAMAAsACAAXAAiAFwAIgAsACAAXAAiAFwAIgA7AFwAbgBcACIAQwBoAGkAbABlAFwAIgAsACAAMQA5ADIAOAAsACAAMQA5ADMAMgAsACAANAAsACAAMAAsACAAMAAsACAAMQAsACAAMAAsACAAMAAsACAAMAAsACAAXAAiAFwAIgAsACAAXAAiAFwAIgA7AFwAbgBcACIAQwBoAGkAbABlAFwAIgAsACAAMQA5ADYAOAAsACAAMQA5ADYAOAAsACAAMQAxACwAIAAwACwAIAAwACwAIAAzACwAIAAxADQANAAwADAALAAgADIALAAgADMANgAwADAALAAgAFwAIgBcACIALAAgAFwAIgBcACIAOwBcAG4AXAAiAEMAaABpAGwAZQBcACIALAAgADEAOQA2ADkALAAgADEAOQA2ADkALAAgADMALAAgADAALAAgADAALAAgADMAMAAsACAAMQAwADgAMAAwACwAIAAyACwAIAAwACwAIABcACIAXAAiACwAIABcACIAXAAiADsAXABuAFwAIgBDAGgAaQBsAGUAXAAiACwAIAAxADkANgA5ACwAIAAxADkANgA5ACwAIAAxADEALAAgADAALAAgADAALAAgADIAMwAsACAAMQA0ADQAMAAwACwAIAAyACwAIAAzADYAMAAwACwAIABcACIAXAAiACwAIABcACIAXAAiADsAXABuAFwAIgBDAGgAaQBsAGUAXAAiACwAIAAxADkANwAwACwAIAAxADkANwAwACwAIAAzACwAIAAwACwAIAAwACwAIAAyADkALAAgADEAMAA4ADAAMAAsACAAMgAsACAAMAAsACAAXAAiAFwAIgAsACAAXAAiAFwAIgA7AFwAbgBcACIAQwBoAGkAbABlAFwAIgAsACAAMQA5ADcAMAAsACAAMQA5ADcAMgAsACAAMQAwACwAIAAxACwAIAA3ACwAIAA5ACwAIAAxADQANAAwADAALAAgADIALAAgADMANgAwADAALAAgAFwAIgBcACIALAAgAFwAIgBcACIAOwBcAG4AXAAiAEMAaABpAGwAZQBcACIALAAgADEAOQA3ADEALAAgADEAOQA3ADEALAAgADMALAAgADAALAAgADAALAAgADEANAAsACAAMQAwADgAMAAwACwAIAAyACwAIAAwACwAIABcACIAXAAiACwAIABcACIAXAAiADsAXABuAFwAIgBDAGgAaQBsAGUAXAAiACwAIAAxADkANwAyACwAIAAxADkAOAA2ACwAIAAzACwAIAAxACwAIAA3ACwAIAA5ACwAIAAxADAAOAAwADAALAAgADIALAAgADAALAAgAFwAIgBcACIALAAgAFwAIgBcACIAOwBcAG4AXAAiAEMAaABpAGwAZQBcACIALAAgADEAOQA3ADMALAAgADEAOQA3ADMALAAgADkALAAgADAALAAgADAALAAgADMAMAAsACAAMQA0ADQAMAAwACwAIAAyACwAIAAzADYAMAAwACwAIABcACIAXAAiACwAIABcACIAXAAiADsAXABuAFwAIgBDAGgAaQBsAGUAXAAiACwAIAAxADkANwA0ACwAIAAxADkAOAA3ACwAIAAxADAALAAgADEALAAgADcALAAgADkALAAgADEANAA0ADAAMAAsACAAMgAsACAAMwA2ADAAMAAsACAAXAAiAFwAIgAsACAAXAAiAFwAIgA7AFwAbgBcACIAQwBoAGkAbABlAFwAIgAsACAAMQA5ADgANwAsACAAMQA5ADgANwAsACAANAAsACAAMAAsACAAMAAsACAAMQAyACwAIAAxADAAOAAwADAALAAgADIALAAgADAALAAgAFwAIgBcACIALAAgAFwAIgBcACIAOwBcAG4AXAAiAEMAaABpAGwAZQBcACIALAAgADEAOQA4ADgALAAgADEAOQA4ADkALAAgADEAMAAsACAAMQAsACAANwAsACAAOQAsACAAMQA0ADQAMAAwACwAIAAyACwAIAAzADYAMAAwACwAIABcACIAXAAiACwAIABcACIAXAAiADsAXABuAFwAIgBDAGgAaQBsAGUAXAAiACwAIAAxADkAOAA4ACwAIAAxADkAOQAwACwAIAAzACwAIAAxACwAIAA3ACwAIAA5ACwAIAAxADAAOAAwADAALAAgADIALAAgADAALAAgAFwAIgBcACIALAAgAFwAIgBcACIAOwBcAG4AXAAiAEMAaABpAGwAZQBcACIALAAgADEAOQA5ADAALAAgADEAOQA5ADAALAAgADkALAAgADAALAAgADAALAAgADEANgAsACAAMQA0ADQAMAAwACwAIAAyACwAIAAzADYAMAAwACwAIABcACIAXAAiACwAIABcACIAXAAiADsAXABuAFwAIgBDAGgAaQBsAGUAXAAiACwAIAAxADkAOQAxACwAIAAxADkAOQA2ACwAIAAzACwAIAAxACwAIAA3ACwAIAA5ACwAIAAxADAAOAAwADAALAAgADIALAAgADAALAAgAFwAIgBcACIALAAgAFwAIgBcACIAOwBcAG4AXAAiAEMAaABpAGwAZQBcACIALAAgADEAOQA5ADEALAAgADEAOQA5ADcALAAgADEAMAAsACAAMQAsACAANwAsACAAOQAsACAAMQA0ADQAMAAwACwAIAAyACwAIAAzADYAMAAwACwAIABcACIAXAAiACwAIABcACIAXAAiADsAXABuAFwAIgBDAGgAaQBsAGUAXAAiACwAIAAxADkAOQA3ACwAIAAxADkAOQA3ACwAIAAzACwAIAAwACwAIAAwACwAIAAzADAALAAgADEAMAA4ADAAMAAsACAAMgAsACAAMAAsACAAXAAiAFwAIgAsACAAXAAiAFwAIgA7AFwAbgBcACIAQwBoAGkAbABlAFwAIgAsACAAMQA5ADkAOAAsACAAMQA5ADkAOAAsACAAMwAsACAAMQAsACAANwAsACAAOQAsACAAMQAwADgAMAAwACwAIAAyACwAIAAwACwAIABcACIAXAAiACwAIABcACIAXAAiADsAXABuAFwAIgBDAGgAaQBsAGUAXAAiACwAIAAxADkAOQA4ACwAIAAxADkAOQA4ACwAIAA5ACwAIAAwACwAIAAwACwAIAAyADcALAAgADEANAA0ADAAMAAsACAAMgAsACAAMwA2ADAAMAAsACAAXAAiAFwAIgAsACAAXAAiAFwAIgA7AFwAbgBcACIAQwBoAGkAbABlAFwAIgAsACAAMQA5ADkAOQAsACAAMQA5ADkAOQAsACAANAAsACAAMAAsACAAMAAsACAANAAsACAAMQAwADgAMAAwACwAIAAyACwAIAAwACwAIABcACIAXAAiACwAIABcACIAXAAiADsAXABuAFwAIgBDAGgAaQBsAGUAXAAiACwAIAAxADkAOQA5ACwAIAAyADAAMQAwACwAIAAxADAALAAgADEALAAgADcALAAgADkALAAgADEANAA0ADAAMAAsACAAMgAsACAAMwA2ADAAMAAsACAAXAAiAFwAIgAsACAAXAAiAFwAIgA7AFwAbgBcACIAQwBoAGkAbABlAFwAIgAsACAAMgAwADAAMAAsACAAMgAwADAANwAsACAAMwAsACAAMQAsACAANwAsACAAOQAsACAAMQAwADgAMAAwACwAIAAyACwAIAAwACwAIABcACIAXAAiACwAIABcACIAXAAiADsAXABuAFwAIgBDAGgAaQBsAGUAXAAiACwAIAAyADAAMAA4ACwAIAAyADAAMAA4ACwAIAAzACwAIAAwACwAIAAwACwAIAAzADAALAAgADEAMAA4ADAAMAAsACAAMgAsACAAMAAsACAAXAAiAFwAIgAsACAAXAAiAFwAIgA7AFwAbgBcACIAQwBoAGkAbABlAFwAIgAsACAAMgAwADAAOQAsACAAMgAwADAAOQAsACAAMwAsACAAMQAsACAANwAsACAAOQAsACAAMQAwADgAMAAwACwAIAAyACwAIAAwACwAIABcACIAXAAiACwAIABcACIAXAAiADsAXABuAFwAIgBDAGgAaQBsAGUAXAAiACwAIAAyADAAMQAwACwAIAAyADAAMQAwACwAIAA0ACwAIAAxACwAIAA3ACwAIAAxACwAIAAxADAAOAAwADAALAAgADIALAAgADAALAAgAFwAIgBcACIALAAgAFwAIgBcACIAOwBcAG4AXAAiAEMAaABpAGwAZQBcACIALAAgADIAMAAxADEALAAgADIAMAAxADEALAAgADUALAAgADEALAAgADcALAAgADIALAAgADEAMAA4ADAAMAAsACAAMgAsACAAMAAsACAAXAAiAFwAIgAsACAAXAAiAFwAIgA7AFwAbgBcACIAQwBoAGkAbABlAFwAIgAsACAAMgAwADEAMQAsACAAMgAwADEAMQAsACAAOAAsACAAMQAsACAANwAsACAAMQA2ACwAIAAxADQANAAwADAALAAgADIALAAgADMANgAwADAALAAgAFwAIgBcACIALAAgAFwAIgBcACIAOwBcAG4AXAAiAEMAaABpAGwAZQBcACIALAAgADIAMAAxADIALAAgADIAMAAxADQALAAgADQALAAgADEALAAgADcALAAgADIAMwAsACAAMQAwADgAMAAwACwAIAAyACwAIAAwACwAIABcACIAXAAiACwAIABcACIAXAAiADsAXABuAFwAIgBDAGgAaQBsAGUAXAAiACwAIAAyADAAMQAyACwAIAAyADAAMQA0ACwAIAA5ACwAIAAxACwAIAA3ACwAIAAyACwAIAAxADQANAAwADAALAAgADIALAAgADMANgAwADAALAAgAFwAIgBcACIALAAgAFwAIgBcACIAOwBcAG4AXAAiAEMAaABpAGwAZQBcACIALAAgADIAMAAxADYALAAgADIAMAAxADgALAAgADUALAAgADEALAAgADcALAAgADkALAAgADEAMAA4ADAAMAAsACAAMgAsACAAMAAsACAAXAAiAFwAIgAsACAAXAAiAFwAIgA7AFwAbgBcACIAQwBoAGkAbABlAFwAIgAsACAAMgAwADEANgAsACAAMgAwADEAOAAsACAAOAAsACAAMQAsACAANwAsACAAOQAsACAAMQA0ADQAMAAwACwAIAAyACwAIAAzADYAMAAwACwAIABcACIAXAAiACwAIABcACIAXAAiADsAXABuAFwAIgBDAGgAaQBsAGUAXAAiACwAIAAyADAAMQA5ACwAIABcACIAXAAiACwAIAA0ACwAIAAxACwAIAA3ACwAIAAyACwAIAAxADAAOAAwADAALAAgADIALAAgADAALAAgAFwAIgBcACIALAAgAFwAIgBcACIAOwBcAG4AXAAiAEMAaABpAGwAZQBcACIALAAgADIAMAAxADkALAAgADIAMAAyADEALAAgADkALAAgADEALAAgADcALAAgADIALAAgADEANAA0ADAAMAAsACAAMgAsACAAMwA2ADAAMAAsACAAXAAiAFwAIgAsACAAXAAiAFwAIgA7AFwAbgBcACIAQwBoAGkAbABlAFwAIgAsACAAMgAwADIAMgAsACAAMgAwADIAMgAsACAAOQAsACAAMQAsACAANwAsACAAOQAsACAAMQA0ADQAMAAwACwAIAAyACwAIAAzADYAMAAwACwAIABcACIAXAAiACwAIABcACIAXAAiADsAXABuAFwAIgBDAGgAaQBsAGUAXAAiACwAIAAyADAAMgAzACwAIABcACIAXAAiACwAIAA5ACwAIAAxACwAIAA3ACwAIAAyACwAIAAxADQANAAwADAALAAgADIALAAgADMANgAwADAALAAgAFwAIgBcACIALAAgAFwAIgBcACIAXABuAH0AOwBcAG4AXABuAF8AVABJAE0ARQBaAE8ATgBFAF8AUgBVAEwARQBTAF8AQwBPACAAPQAgAHsAXABuAFwAIgBDAE8AXAAiACwAIAAxADkAOQAyACwAIAAxADkAOQAyACwAIAA1ACwAIAAwACwAIAAwACwAIAAzACwAIAAwACwAIAAwACwAIAAzADYAMAAwACwAIABcACIAXAAiACwAIABcACIAXAAiADsAXABuAFwAIgBDAE8AXAAiACwAIAAxADkAOQAzACwAIAAxADkAOQAzACwAIAAyACwAIAAwACwAIAAwACwAIAA2ACwAIAA4ADYANAAwADAALAAgADAALAAgADAALAAgAFwAIgBcACIALAAgAFwAIgBcACIAXABuAH0AOwBcAG4AXABuAF8AVABJAE0ARQBaAE8ATgBFAF8AUgBVAEwARQBTAF8AQwBPAE8ASwAgAD0AIAB7AFwAbgBcACIAQwBvAG8AawBcACIALAAgADEAOQA3ADgALAAgADEAOQA3ADgALAAgADEAMQAsACAAMAAsACAAMAAsACAAMQAyACwAIAAwACwAIAAwACwAIAAxADgAMAAwACwAIABcACIAXAAiACwAIABcACIAXAAiADsAXABuAFwAIgBDAG8AbwBrAFwAIgAsACAAMQA5ADcAOQAsACAAMQA5ADkAMAAsACAAMQAwACwAIAAtADEALAAgADcALAAgADAALAAgADAALAAgADAALAAgADEAOAAwADAALAAgAFwAIgBcACIALAAgAFwAIgBcACIAOwBcAG4AXAAiAEMAbwBvAGsAXAAiACwAIAAxADkANwA5ACwAIAAxADkAOQAxACwAIAAzACwAIAAxACwAIAA3ACwAIAAxACwAIAAwACwAIAAwACwAIAAwACwAIABcACIAXAAiACwAIABcACIAXAAiAFwAbgB9ADsAXABuAFwAbgBfAFQASQBNAEUAWgBPAE4ARQBfAFIAVQBMAEUAUwBfAEMAUgAgAD0AIAB7AFwAbgBcACIAQwBSAFwAIgAsACAAMQA5ADcAOQAsACAAMQA5ADgAMAAsACAAMgAsACAALQAxACwAIAA3ACwAIAAwACwAIAAwACwAIAAwACwAIAAzADYAMAAwACwAIABcACIARABcACIALAAgAFwAIgAgAEQAYQB5AGwAaQBnAGgAdABcACIAOwBcAG4AXAAiAEMAUgBcACIALAAgADEAOQA3ADkALAAgADEAOQA4ADAALAAgADYALAAgADEALAAgADcALAAgADEALAAgADAALAAgADAALAAgADAALAAgAFwAIgBTAFwAIgAsACAAXAAiACAAUwB0AGEAbgBkAGEAcgBkAFwAIgA7AFwAbgBcACIAQwBSAFwAIgAsACAAMQA5ADkAMQAsACAAMQA5ADkAMQAsACAANwAsACAAMAAsACAAMAAsACAAMQAsACAAMAAsACAAMAAsACAAMAAsACAAXAAiAFMAXAAiACwAIABcACIAIABTAHQAYQBuAGQAYQByAGQAXAAiADsAXABuAFwAIgBDAFIAXAAiACwAIAAxADkAOQAxACwAIAAxADkAOQAyACwAIAAxACwAIAAxACwAIAA2ACwAIAAxADUALAAgADAALAAgADAALAAgADMANgAwADAALAAgAFwAIgBEAFwAIgAsACAAXAAiACAARABhAHkAbABpAGcAaAB0AFwAIgA7AFwAbgBcACIAQwBSAFwAIgAsACAAMQA5ADkAMgAsACAAMQA5ADkAMgAsACAAMwAsACAAMAAsACAAMAAsACAAMQA1ACwAIAAwACwAIAAwACwAIAAwACwAIABcACIAUwBcACIALAAgAFwAIgAgAFMAdABhAG4AZABhAHIAZABcACIAXABuAH0AOwBcAG4AXABuAF8AVABJAE0ARQBaAE8ATgBFAF8AUgBVAEwARQBTAF8AQwBVAEIAQQAgAD0AIAB7AFwAbgBcACIAQwB1AGIAYQBcACIALAAgADEAOQAyADgALAAgADEAOQAyADgALAAgADYALAAgADAALAAgADAALAAgADEAMAAsACAAMAAsACAAMAAsACAAMwA2ADAAMAAsACAAXAAiAEQAXAAiACwAIABcACIAIABEAGEAeQBsAGkAZwBoAHQAXAAiADsAXABuAFwAIgBDAHUAYgBhAFwAIgAsACAAMQA5ADIAOAAsACAAMQA5ADIAOAAsACAAMQAwACwAIAAwACwAIAAwACwAIAAxADAALAAgADAALAAgADAALAAgADAALAAgAFwAIgBTAFwAIgAsACAAXAAiACAAUwB0AGEAbgBkAGEAcgBkAFwAIgA7AFwAbgBcACIAQwB1AGIAYQBcACIALAAgADEAOQA0ADAALAAgADEAOQA0ADIALAAgADYALAAgADEALAAgADcALAAgADEALAAgADAALAAgADAALAAgADMANgAwADAALAAgAFwAIgBEAFwAIgAsACAAXAAiACAARABhAHkAbABpAGcAaAB0AFwAIgA7AFwAbgBcACIAQwB1AGIAYQBcACIALAAgADEAOQA0ADAALAAgADEAOQA0ADIALAAgADkALAAgADEALAAgADcALAAgADEALAAgADAALAAgADAALAAgADAALAAgAFwAIgBTAFwAIgAsACAAXAAiACAAUwB0AGEAbgBkAGEAcgBkAFwAIgA7AFwAbgBcACIAQwB1AGIAYQBcACIALAAgADEAOQA0ADUALAAgADEAOQA0ADYALAAgADYALAAgADEALAAgADcALAAgADEALAAgADAALAAgADAALAAgADMANgAwADAALAAgAFwAIgBEAFwAIgAsACAAXAAiACAARABhAHkAbABpAGcAaAB0AFwAIgA7AFwAbgBcACIAQwB1AGIAYQBcACIALAAgADEAOQA0ADUALAAgADEAOQA0ADYALAAgADkALAAgADEALAAgADcALAAgADEALAAgADAALAAgADAALAAgADAALAAgAFwAIgBTAFwAIgAsACAAXAAiACAAUwB0AGEAbgBkAGEAcgBkAFwAIgA7AFwAbgBcACIAQwB1AGIAYQBcACIALAAgADEAOQA2ADUALAAgADEAOQA2ADUALAAgADYALAAgADAALAAgADAALAAgADEALAAgADAALAAgADAALAAgADMANgAwADAALAAgAFwAIgBEAFwAIgAsACAAXAAiACAARABhAHkAbABpAGcAaAB0AFwAIgA7AFwAbgBcACIAQwB1AGIAYQBcACIALAAgADEAOQA2ADUALAAgADEAOQA2ADUALAAgADkALAAgADAALAAgADAALAAgADMAMAAsACAAMAAsACAAMAAsACAAMAAsACAAXAAiAFMAXAAiACwAIABcACIAIABTAHQAYQBuAGQAYQByAGQAXAAiADsAXABuAFwAIgBDAHUAYgBhAFwAIgAsACAAMQA5ADYANgAsACAAMQA5ADYANgAsACAANQAsACAAMAAsACAAMAAsACAAMgA5ACwAIAAwACwAIAAwACwAIAAzADYAMAAwACwAIABcACIARABcACIALAAgAFwAIgAgAEQAYQB5AGwAaQBnAGgAdABcACIAOwBcAG4AXAAiAEMAdQBiAGEAXAAiACwAIAAxADkANgA2ACwAIAAxADkANgA2ACwAIAAxADAALAAgADAALAAgADAALAAgADIALAAgADAALAAgADAALAAgADAALAAgAFwAIgBTAFwAIgAsACAAXAAiACAAUwB0AGEAbgBkAGEAcgBkAFwAIgA7AFwAbgBcACIAQwB1AGIAYQBcACIALAAgADEAOQA2ADcALAAgADEAOQA2ADcALAAgADQALAAgADAALAAgADAALAAgADgALAAgADAALAAgADAALAAgADMANgAwADAALAAgAFwAIgBEAFwAIgAsACAAXAAiACAARABhAHkAbABpAGcAaAB0AFwAIgA7AFwAbgBcACIAQwB1AGIAYQBcACIALAAgADEAOQA2ADcALAAgADEAOQA2ADgALAAgADkALAAgADEALAAgADcALAAgADgALAAgADAALAAgADAALAAgADAALAAgAFwAIgBTAFwAIgAsACAAXAAiACAAUwB0AGEAbgBkAGEAcgBkAFwAIgA7AFwAbgBcACIAQwB1AGIAYQBcACIALAAgADEAOQA2ADgALAAgADEAOQA2ADgALAAgADQALAAgADAALAAgADAALAAgADEANAAsACAAMAAsACAAMAAsACAAMwA2ADAAMAAsACAAXAAiAEQAXAAiACwAIABcACIAIABEAGEAeQBsAGkAZwBoAHQAXAAiADsAXABuAFwAIgBDAHUAYgBhAFwAIgAsACAAMQA5ADYAOQAsACAAMQA5ADcAMQAsACAAMQAwACwAIAAtADEALAAgADcALAAgADAALAAgADAALAAgADAALAAgADAALAAgAFwAIgBTAFwAIgAsACAAXAAiACAAUwB0AGEAbgBkAGEAcgBkAFwAIgA7AFwAbgBcACIAQwB1AGIAYQBcACIALAAgADEAOQA2ADkALAAgADEAOQA3ADcALAAgADQALAAgAC0AMQAsACAANwAsACAAMAAsACAAMAAsACAAMAAsACAAMwA2ADAAMAAsACAAXAAiAEQAXAAiACwAIABcACIAIABEAGEAeQBsAGkAZwBoAHQAXAAiADsAXABuAFwAIgBDAHUAYgBhAFwAIgAsACAAMQA5ADcAMgAsACAAMQA5ADcANAAsACAAMQAwACwAIAAwACwAIAAwACwAIAA4ACwAIAAwACwAIAAwACwAIAAwACwAIABcACIAUwBcACIALAAgAFwAIgAgAFMAdABhAG4AZABhAHIAZABcACIAOwBcAG4AXAAiAEMAdQBiAGEAXAAiACwAIAAxADkANwA1ACwAIAAxADkANwA3ACwAIAAxADAALAAgAC0AMQAsACAANwAsACAAMAAsACAAMAAsACAAMAAsACAAMAAsACAAXAAiAFMAXAAiACwAIABcACIAIABTAHQAYQBuAGQAYQByAGQAXAAiADsAXABuAFwAIgBDAHUAYgBhAFwAIgAsACAAMQA5ADcAOAAsACAAMQA5ADcAOAAsACAANQAsACAAMAAsACAAMAAsACAANwAsACAAMAAsACAAMAAsACAAMwA2ADAAMAAsACAAXAAiAEQAXAAiACwAIABcACIAIABEAGEAeQBsAGkAZwBoAHQAXAAiADsAXABuAFwAIgBDAHUAYgBhAFwAIgAsACAAMQA5ADcAOAAsACAAMQA5ADkAMAAsACAAMQAwACwAIAAxACwAIAA3ACwAIAA4ACwAIAAwACwAIAAwACwAIAAwACwAIABcACIAUwBcACIALAAgAFwAIgAgAFMAdABhAG4AZABhAHIAZABcACIAOwBcAG4AXAAiAEMAdQBiAGEAXAAiACwAIAAxADkANwA5ACwAIAAxADkAOAAwACwAIAAzACwAIAAxACwAIAA3ACwAIAAxADUALAAgADAALAAgADAALAAgADMANgAwADAALAAgAFwAIgBEAFwAIgAsACAAXAAiACAARABhAHkAbABpAGcAaAB0AFwAIgA7AFwAbgBcACIAQwB1AGIAYQBcACIALAAgADEAOQA4ADEALAAgADEAOQA4ADUALAAgADUALAAgADEALAAgADcALAAgADUALAAgADAALAAgADAALAAgADMANgAwADAALAAgAFwAIgBEAFwAIgAsACAAXAAiACAARABhAHkAbABpAGcAaAB0AFwAIgA7AFwAbgBcACIAQwB1AGIAYQBcACIALAAgADEAOQA4ADYALAAgADEAOQA4ADkALAAgADMALAAgADEALAAgADcALAAgADEANAAsACAAMAAsACAAMAAsACAAMwA2ADAAMAAsACAAXAAiAEQAXAAiACwAIABcACIAIABEAGEAeQBsAGkAZwBoAHQAXAAiADsAXABuAFwAIgBDAHUAYgBhAFwAIgAsACAAMQA5ADkAMAAsACAAMQA5ADkANwAsACAANAAsACAAMQAsACAANwAsACAAMQAsACAAMAAsACAAMAAsACAAMwA2ADAAMAAsACAAXAAiAEQAXAAiACwAIABcACIAIABEAGEAeQBsAGkAZwBoAHQAXAAiADsAXABuAFwAIgBDAHUAYgBhAFwAIgAsACAAMQA5ADkAMQAsACAAMQA5ADkANQAsACAAMQAwACwAIAAxACwAIAA3ACwAIAA4ACwAIAAwACwAIAAxACwAIAAwACwAIABcACIAUwBcACIALAAgAFwAIgAgAFMAdABhAG4AZABhAHIAZABcACIAOwBcAG4AXAAiAEMAdQBiAGEAXAAiACwAIAAxADkAOQA2ACwAIAAxADkAOQA2ACwAIAAxADAALAAgADAALAAgADAALAAgADYALAAgADAALAAgADEALAAgADAALAAgAFwAIgBTAFwAIgAsACAAXAAiACAAUwB0AGEAbgBkAGEAcgBkAFwAIgA7AFwAbgBcACIAQwB1AGIAYQBcACIALAAgADEAOQA5ADcALAAgADEAOQA5ADcALAAgADEAMAAsACAAMAAsACAAMAAsACAAMQAyACwAIAAwACwAIAAxACwAIAAwACwAIABcACIAUwBcACIALAAgAFwAIgAgAFMAdABhAG4AZABhAHIAZABcACIAOwBcAG4AXAAiAEMAdQBiAGEAXAAiACwAIAAxADkAOQA4ACwAIAAxADkAOQA5ACwAIAAzACwAIAAtADEALAAgADcALAAgADAALAAgADAALAAgADEALAAgADMANgAwADAALAAgAFwAIgBEAFwAIgAsACAAXAAiACAARABhAHkAbABpAGcAaAB0AFwAIgA7AFwAbgBcACIAQwB1AGIAYQBcACIALAAgADEAOQA5ADgALAAgADIAMAAwADMALAAgADEAMAAsACAALQAxACwAIAA3ACwAIAAwACwAIAAwACwAIAAxACwAIAAwACwAIABcACIAUwBcACIALAAgAFwAIgAgAFMAdABhAG4AZABhAHIAZABcACIAOwBcAG4AXAAiAEMAdQBiAGEAXAAiACwAIAAyADAAMAAwACwAIAAyADAAMAAzACwAIAA0ACwAIAAxACwAIAA3ACwAIAAxACwAIAAwACwAIAAxACwAIAAzADYAMAAwACwAIABcACIARABcACIALAAgAFwAIgAgAEQAYQB5AGwAaQBnAGgAdABcACIAOwBcAG4AXAAiAEMAdQBiAGEAXAAiACwAIAAyADAAMAA0ACwAIAAyADAAMAA0ACwAIAAzACwAIAAtADEALAAgADcALAAgADAALAAgADAALAAgADEALAAgADMANgAwADAALAAgAFwAIgBEAFwAIgAsACAAXAAiACAARABhAHkAbABpAGcAaAB0AFwAIgA7AFwAbgBcACIAQwB1AGIAYQBcACIALAAgADIAMAAwADYALAAgADIAMAAxADAALAAgADEAMAAsACAALQAxACwAIAA3ACwAIAAwACwAIAAwACwAIAAxACwAIAAwACwAIABcACIAUwBcACIALAAgAFwAIgAgAFMAdABhAG4AZABhAHIAZABcACIAOwBcAG4AXAAiAEMAdQBiAGEAXAAiACwAIAAyADAAMAA3ACwAIAAyADAAMAA3ACwAIAAzACwAIAAxACwAIAA3ACwAIAA4ACwAIAAwACwAIAAxACwAIAAzADYAMAAwACwAIABcACIARABcACIALAAgAFwAIgAgAEQAYQB5AGwAaQBnAGgAdABcACIAOwBcAG4AXAAiAEMAdQBiAGEAXAAiACwAIAAyADAAMAA4ACwAIAAyADAAMAA4ACwAIAAzACwAIAAxACwAIAA3ACwAIAAxADUALAAgADAALAAgADEALAAgADMANgAwADAALAAgAFwAIgBEAFwAIgAsACAAXAAiACAARABhAHkAbABpAGcAaAB0AFwAIgA7AFwAbgBcACIAQwB1AGIAYQBcACIALAAgADIAMAAwADkALAAgADIAMAAxADAALAAgADMALAAgADEALAAgADcALAAgADgALAAgADAALAAgADEALAAgADMANgAwADAALAAgAFwAIgBEAFwAIgAsACAAXAAiACAARABhAHkAbABpAGcAaAB0AFwAIgA7AFwAbgBcACIAQwB1AGIAYQBcACIALAAgADIAMAAxADEALAAgADIAMAAxADEALAAgADMALAAgADEALAAgADcALAAgADEANQAsACAAMAAsACAAMQAsACAAMwA2ADAAMAAsACAAXAAiAEQAXAAiACwAIABcACIAIABEAGEAeQBsAGkAZwBoAHQAXAAiADsAXABuAFwAIgBDAHUAYgBhAFwAIgAsACAAMgAwADEAMQAsACAAMgAwADEAMQAsACAAMQAxACwAIAAwACwAIAAwACwAIAAxADMALAAgADAALAAgADEALAAgADAALAAgAFwAIgBTAFwAIgAsACAAXAAiACAAUwB0AGEAbgBkAGEAcgBkAFwAIgA7AFwAbgBcACIAQwB1AGIAYQBcACIALAAgADIAMAAxADIALAAgAFwAIgBcACIALAAgADEAMQAsACAAMQAsACAANwAsACAAMQAsACAAMAAsACAAMQAsACAAMAAsACAAXAAiAFMAXAAiACwAIABcACIAIABTAHQAYQBuAGQAYQByAGQAXAAiADsAXABuAFwAIgBDAHUAYgBhAFwAIgAsACAAMgAwADEAMgAsACAAMgAwADEAMgAsACAANAAsACAAMAAsACAAMAAsACAAMQAsACAAMAAsACAAMQAsACAAMwA2ADAAMAAsACAAXAAiAEQAXAAiACwAIABcACIAIABEAGEAeQBsAGkAZwBoAHQAXAAiADsAXABuAFwAIgBDAHUAYgBhAFwAIgAsACAAMgAwADEAMwAsACAAXAAiAFwAIgAsACAAMwAsACAAMQAsACAANwAsACAAOAAsACAAMAAsACAAMQAsACAAMwA2ADAAMAAsACAAXAAiAEQAXAAiACwAIABcACIAIABEAGEAeQBsAGkAZwBoAHQAXAAiAFwAbgB9ADsAXABuAFwAbgBfAFQASQBNAEUAWgBPAE4ARQBfAFIAVQBMAEUAUwBfAEMAWQBQAFIAVQBTACAAPQAgAHsAXABuAFwAIgBDAHkAcAByAHUAcwBcACIALAAgADEAOQA3ADUALAAgADEAOQA3ADUALAAgADQALAAgADAALAAgADAALAAgADEAMwAsACAAMAAsACAAMAAsACAAMwA2ADAAMAAsACAAXAAiAFMAXAAiACwAIABcACIAIABTAHUAbQBtAGUAcgBcACIAOwBcAG4AXAAiAEMAeQBwAHIAdQBzAFwAIgAsACAAMQA5ADcANQAsACAAMQA5ADcANQAsACAAMQAwACwAIAAwACwAIAAwACwAIAAxADIALAAgADAALAAgADAALAAgADAALAAgAFwAIgBcACIALAAgAFwAIgBcACIAOwBcAG4AXAAiAEMAeQBwAHIAdQBzAFwAIgAsACAAMQA5ADcANgAsACAAMQA5ADcANgAsACAANQAsACAAMAAsACAAMAAsACAAMQA1ACwAIAAwACwAIAAwACwAIAAzADYAMAAwACwAIABcACIAUwBcACIALAAgAFwAIgAgAFMAdQBtAG0AZQByAFwAIgA7AFwAbgBcACIAQwB5AHAAcgB1AHMAXAAiACwAIAAxADkANwA2ACwAIAAxADkANwA2ACwAIAAxADAALAAgADAALAAgADAALAAgADEAMQAsACAAMAAsACAAMAAsACAAMAAsACAAXAAiAFwAIgAsACAAXAAiAFwAIgA7AFwAbgBcACIAQwB5AHAAcgB1AHMAXAAiACwAIAAxADkANwA3ACwAIAAxADkANwA3ACwAIAA5ACwAIAAwACwAIAAwACwAIAAyADUALAAgADAALAAgADAALAAgADAALAAgAFwAIgBcACIALAAgAFwAIgBcACIAOwBcAG4AXAAiAEMAeQBwAHIAdQBzAFwAIgAsACAAMQA5ADcANwAsACAAMQA5ADgAMAAsACAANAAsACAAMQAsACAANwAsACAAMQAsACAAMAAsACAAMAAsACAAMwA2ADAAMAAsACAAXAAiAFMAXAAiACwAIABcACIAIABTAHUAbQBtAGUAcgBcACIAOwBcAG4AXAAiAEMAeQBwAHIAdQBzAFwAIgAsACAAMQA5ADcAOAAsACAAMQA5ADcAOAAsACAAMQAwACwAIAAwACwAIAAwACwAIAAyACwAIAAwACwAIAAwACwAIAAwACwAIABcACIAXAAiACwAIABcACIAXAAiADsAXABuAFwAIgBDAHkAcAByAHUAcwBcACIALAAgADEAOQA3ADkALAAgADEAOQA5ADcALAAgADkALAAgAC0AMQAsACAANwAsACAAMAAsACAAMAAsACAAMAAsACAAMAAsACAAXAAiAFwAIgAsACAAXAAiAFwAIgA7AFwAbgBcACIAQwB5AHAAcgB1AHMAXAAiACwAIAAxADkAOAAxACwAIAAxADkAOQA4ACwAIAAzACwAIAAtADEALAAgADcALAAgADAALAAgADAALAAgADAALAAgADMANgAwADAALAAgAFwAIgBTAFwAIgAsACAAXAAiACAAUwB1AG0AbQBlAHIAXAAiAFwAbgB9ADsAXABuAFwAbgBfAFQASQBNAEUAWgBPAE4ARQBfAFIAVQBMAEUAUwBfAEMAWgBFAEMASAAgAD0AIAB7AFwAbgBcACIAQwB6AGUAYwBoAFwAIgAsACAAMQA5ADQANQAsACAAMQA5ADQANQAsACAANAAsACAAMQAsACAAMQAsACAAMQAsACAANwAyADAAMAAsACAAMQAsACAAMwA2ADAAMAAsACAAXAAiAFMAXAAiACwAIABcACIAIABTAHUAbQBtAGUAcgBcACIAOwBcAG4AXAAiAEMAegBlAGMAaABcACIALAAgADEAOQA0ADUALAAgADEAOQA0ADUALAAgADEAMAAsACAAMAAsACAAMAAsACAAMQAsACAANwAyADAAMAAsACAAMQAsACAAMAAsACAAXAAiAFwAIgAsACAAXAAiAFwAIgA7AFwAbgBcACIAQwB6AGUAYwBoAFwAIgAsACAAMQA5ADQANgAsACAAMQA5ADQANgAsACAANQAsACAAMAAsACAAMAAsACAANgAsACAANwAyADAAMAAsACAAMQAsACAAMwA2ADAAMAAsACAAXAAiAFMAXAAiACwAIABcACIAIABTAHUAbQBtAGUAcgBcACIAOwBcAG4AXAAiAEMAegBlAGMAaABcACIALAAgADEAOQA0ADYALAAgADEAOQA0ADkALAAgADEAMAAsACAAMQAsACAANwAsACAAMQAsACAANwAyADAAMAAsACAAMQAsACAAMAAsACAAXAAiAFwAIgAsACAAXAAiAFwAIgA7AFwAbgBcACIAQwB6AGUAYwBoAFwAIgAsACAAMQA5ADQANwAsACAAMQA5ADQAOAAsACAANAAsACAAMQAsACAANwAsACAAMQA1ACwAIAA3ADIAMAAwACwAIAAxACwAIAAzADYAMAAwACwAIABcACIAUwBcACIALAAgAFwAIgAgAFMAdQBtAG0AZQByAFwAIgA7AFwAbgBcACIAQwB6AGUAYwBoAFwAIgAsACAAMQA5ADQAOQAsACAAMQA5ADQAOQAsACAANAAsACAAMAAsACAAMAAsACAAOQAsACAANwAyADAAMAAsACAAMQAsACAAMwA2ADAAMAAsACAAXAAiAFMAXAAiACwAIABcACIAIABTAHUAbQBtAGUAcgBcACIAXABuAH0AOwBcAG4AXABuAF8AVABJAE0ARQBaAE8ATgBFAF8AUgBVAEwARQBTAF8ARABFAE4AVgBFAFIAIAA9ACAAewBcAG4AXAAiAEQAZQBuAHYAZQByAFwAIgAsACAAMQA5ADIAMAAsACAAMQA5ADIAMAAsACAAMQAwACwAIAAtADEALAAgADcALAAgADAALAAgADcAMgAwADAALAAgADAALAAgADAALAAgAFwAIgBTAFwAIgAsACAAXAAiACAAUwB0AGEAbgBkAGEAcgBkAFwAIgA7AFwAbgBcACIARABlAG4AdgBlAHIAXAAiACwAIAAxADkAMgAwACwAIAAxADkAMgAxACwAIAAzACwAIAAtADEALAAgADcALAAgADAALAAgADcAMgAwADAALAAgADAALAAgADMANgAwADAALAAgAFwAIgBEAFwAIgAsACAAXAAiACAARABhAHkAbABpAGcAaAB0AFwAIgA7AFwAbgBcACIARABlAG4AdgBlAHIAXAAiACwAIAAxADkAMgAxACwAIAAxADkAMgAxACwAIAA1ACwAIAAwACwAIAAwACwAIAAyADIALAAgADcAMgAwADAALAAgADAALAAgADAALAAgAFwAIgBTAFwAIgAsACAAXAAiACAAUwB0AGEAbgBkAGEAcgBkAFwAIgA7AFwAbgBcACIARABlAG4AdgBlAHIAXAAiACwAIAAxADkANgA1ACwAIAAxADkANgA2ACwAIAA0ACwAIAAtADEALAAgADcALAAgADAALAAgADcAMgAwADAALAAgADAALAAgADMANgAwADAALAAgAFwAIgBEAFwAIgAsACAAXAAiACAARABhAHkAbABpAGcAaAB0AFwAIgA7AFwAbgBcACIARABlAG4AdgBlAHIAXAAiACwAIAAxADkANgA1ACwAIAAxADkANgA2ACwAIAAxADAALAAgAC0AMQAsACAANwAsACAAMAAsACAANwAyADAAMAAsACAAMAAsACAAMAAsACAAXAAiAFMAXAAiACwAIABcACIAIABTAHQAYQBuAGQAYQByAGQAXAAiAFwAbgB9ADsAXABuAFwAbgBfAFQASQBNAEUAWgBPAE4ARQBfAFIAVQBMAEUAUwBfAEQARQBUAFIATwBJAFQAIAA9ACAAewBcAG4AXAAiAEQAZQB0AHIAbwBpAHQAXAAiACwAIAAxADkANAA4ACwAIAAxADkANAA4ACwAIAA0ACwAIAAtADEALAAgADcALAAgADAALAAgADcAMgAwADAALAAgADAALAAgADMANgAwADAALAAgAFwAIgBEAFwAIgAsACAAXAAiACAARABhAHkAbABpAGcAaAB0AFwAIgA7AFwAbgBcACIARABlAHQAcgBvAGkAdABcACIALAAgADEAOQA0ADgALAAgADEAOQA0ADgALAAgADkALAAgAC0AMQAsACAANwAsACAAMAAsACAANwAyADAAMAAsACAAMAAsACAAMAAsACAAXAAiAFMAXAAiACwAIABcACIAIABTAHQAYQBuAGQAYQByAGQAXAAiAFwAbgB9ADsAXABuAFwAbgBfAFQASQBNAEUAWgBPAE4ARQBfAFIAVQBMAEUAUwBfAEQASABBAEsAQQAgAD0AIAB7AFwAbgBcACIARABoAGEAawBhAFwAIgAsACAAMgAwADAAOQAsACAAMgAwADAAOQAsACAANgAsACAAMAAsACAAMAAsACAAMQA5ACwAIAA4ADIAOAAwADAALAAgADAALAAgADMANgAwADAALAAgAFwAIgBcACIALAAgAFwAIgBcACIAOwBcAG4AXAAiAEQAaABhAGsAYQBcACIALAAgADIAMAAwADkALAAgADIAMAAwADkALAAgADEAMgAsACAAMAAsACAAMAAsACAAMwAxACwAIAA4ADYANAAwADAALAAgADAALAAgADAALAAgAFwAIgBcACIALAAgAFwAIgBcACIAXABuAH0AOwBcAG4AXABuAF8AVABJAE0ARQBaAE8ATgBFAF8AUgBVAEwARQBTAF8ARABSACAAPQAgAHsAXABuAFwAIgBEAFIAXAAiACwAIAAxADkANgA2ACwAIAAxADkANgA2ACwAIAAxADAALAAgADAALAAgADAALAAgADMAMAAsACAAMAAsACAAMAAsACAAMwA2ADAAMAAsACAAXAAiAEUARABUAFwAIgAsACAAXAAiAEUAYQBzAHQAZQByAG4AIABEAGEAeQBsAGkAZwBoAHQAIABUAGkAbQBlAFwAIgA7AFwAbgBcACIARABSAFwAIgAsACAAMQA5ADYANwAsACAAMQA5ADYANwAsACAAMgAsACAAMAAsACAAMAAsACAAMgA4ACwAIAAwACwAIAAwACwAIAAwACwAIABcACIARQBTAFQAXAAiACwAIABcACIARQBhAHMAdABlAHIAbgAgAFMAdABhAG4AZABhAHIAZAAgAFQAaQBtAGUAXAAiADsAXABuAFwAIgBEAFIAXAAiACwAIAAxADkANgA5ACwAIAAxADkANwAzACwAIAAxADAALAAgAC0AMQAsACAANwAsACAAMAAsACAAMAAsACAAMAAsACAAMQA4ADAAMAAsACAAXAAiABIiMAA0ADMAMABcACIALAAgAFwAIgBVAFQAQwASIjAANAA6ADMAMABcACIAOwBcAG4AXAAiAEQAUgBcACIALAAgADEAOQA3ADAALAAgADEAOQA3ADAALAAgADIALAAgADAALAAgADAALAAgADIAMQAsACAAMAAsACAAMAAsACAAMAAsACAAXAAiAEUAUwBUAFwAIgAsACAAXAAiAEUAYQBzAHQAZQByAG4AIABTAHQAYQBuAGQAYQByAGQAIABUAGkAbQBlAFwAIgA7AFwAbgBcACIARABSAFwAIgAsACAAMQA5ADcAMQAsACAAMQA5ADcAMQAsACAAMQAsACAAMAAsACAAMAAsACAAMgAwACwAIAAwACwAIAAwACwAIAAwACwAIABcACIARQBTAFQAXAAiACwAIABcACIARQBhAHMAdABlAHIAbgAgAFMAdABhAG4AZABhAHIAZAAgAFQAaQBtAGUAXAAiADsAXABuAFwAIgBEAFIAXAAiACwAIAAxADkANwAyACwAIAAxADkANwA0ACwAIAAxACwAIAAwACwAIAAwACwAIAAyADEALAAgADAALAAgADAALAAgADAALAAgAFwAIgBFAFMAVABcACIALAAgAFwAIgBFAGEAcwB0AGUAcgBuACAAUwB0AGEAbgBkAGEAcgBkACAAVABpAG0AZQBcACIAXABuAH0AOwBcAG4AXABuAF8AVABJAE0ARQBaAE8ATgBFAF8AUgBVAEwARQBTAF8ARQBDAFUAQQBEAE8AUgAgAD0AIAB7AFwAbgBcACIARQBjAHUAYQBkAG8AcgBcACIALAAgADEAOQA5ADIALAAgADEAOQA5ADIALAAgADEAMQAsACAAMAAsACAAMAAsACAAMgA4ACwAIAAwACwAIAAwACwAIAAzADYAMAAwACwAIABcACIAXAAiACwAIABcACIAXAAiADsAXABuAFwAIgBFAGMAdQBhAGQAbwByAFwAIgAsACAAMQA5ADkAMwAsACAAMQA5ADkAMwAsACAAMgAsACAAMAAsACAAMAAsACAANQAsACAAMAAsACAAMAAsACAAMAAsACAAXAAiAFwAIgAsACAAXAAiAFwAIgBcAG4AfQA7AFwAbgBcAG4AXwBUAEkATQBFAFoATwBOAEUAXwBSAFUATABFAFMAXwBFAEQATQAgAD0AIAB7AFwAbgBcACIARQBkAG0AXAAiACwAIAAxADkAMQA4ACwAIAAxADkAMQA4ACwAIAAxADAALAAgADAALAAgADAALAAgADIANwAsACAANwAyADAAMAAsACAAMAAsACAAMAAsACAAXAAiAFMAXAAiACwAIABcACIAIABTAHQAYQBuAGQAYQByAGQAXAAiADsAXABuAFwAIgBFAGQAbQBcACIALAAgADEAOQAxADgALAAgADEAOQAxADkALAAgADQALAAgADEALAAgADcALAAgADgALAAgADcAMgAwADAALAAgADAALAAgADMANgAwADAALAAgAFwAIgBEAFwAIgAsACAAXAAiACAARABhAHkAbABpAGcAaAB0AFwAIgA7AFwAbgBcACIARQBkAG0AXAAiACwAIAAxADkAMQA5ACwAIAAxADkAMQA5ACwAIAA1ACwAIAAwACwAIAAwACwAIAAyADcALAAgADcAMgAwADAALAAgADAALAAgADAALAAgAFwAIgBTAFwAIgAsACAAXAAiACAAUwB0AGEAbgBkAGEAcgBkAFwAIgA7AFwAbgBcACIARQBkAG0AXAAiACwAIAAxADkAMgAwACwAIAAxADkAMgAwACwAIAAxADAALAAgAC0AMQAsACAANwAsACAAMAAsACAANwAyADAAMAAsACAAMAAsACAAMAAsACAAXAAiAFMAXAAiACwAIABcACIAIABTAHQAYQBuAGQAYQByAGQAXAAiADsAXABuAFwAIgBFAGQAbQBcACIALAAgADEAOQAyADAALAAgADEAOQAyADMALAAgADQALAAgAC0AMQAsACAANwAsACAAMAAsACAANwAyADAAMAAsACAAMAAsACAAMwA2ADAAMAAsACAAXAAiAEQAXAAiACwAIABcACIAIABEAGEAeQBsAGkAZwBoAHQAXAAiADsAXABuAFwAIgBFAGQAbQBcACIALAAgADEAOQAyADEALAAgADEAOQAyADMALAAgADkALAAgAC0AMQAsACAANwAsACAAMAAsACAANwAyADAAMAAsACAAMAAsACAAMAAsACAAXAAiAFMAXAAiACwAIABcACIAIABTAHQAYQBuAGQAYQByAGQAXAAiADsAXABuAFwAIgBFAGQAbQBcACIALAAgADEAOQA0ADIALAAgADEAOQA0ADIALAAgADIALAAgADAALAAgADAALAAgADkALAAgADcAMgAwADAALAAgADAALAAgADMANgAwADAALAAgAFwAIgBXAFwAIgAsACAAXAAiACAAVwBhAHIAXAAiADsAXABuAFwAIgBFAGQAbQBcACIALAAgADEAOQA0ADUALAAgADEAOQA0ADUALAAgADgALAAgADAALAAgADAALAAgADEANAAsACAAOAAyADgAMAAwACwAIAAyACwAIAAzADYAMAAwACwAIABcACIAUABcACIALAAgAFwAIgAgAFAAZQBhAGMAZQBcACIAOwBcAG4AXAAiAEUAZABtAFwAIgAsACAAMQA5ADQANQAsACAAMQA5ADQANQAsACAAOQAsACAALQAxACwAIAA3ACwAIAAwACwAIAA3ADIAMAAwACwAIAAwACwAIAAwACwAIABcACIAUwBcACIALAAgAFwAIgAgAFMAdABhAG4AZABhAHIAZABcACIAOwBcAG4AXAAiAEUAZABtAFwAIgAsACAAMQA5ADQANwAsACAAMQA5ADQANwAsACAANAAsACAALQAxACwAIAA3ACwAIAAwACwAIAA3ADIAMAAwACwAIAAwACwAIAAzADYAMAAwACwAIABcACIARABcACIALAAgAFwAIgAgAEQAYQB5AGwAaQBnAGgAdABcACIAOwBcAG4AXAAiAEUAZABtAFwAIgAsACAAMQA5ADQANwAsACAAMQA5ADQANwAsACAAOQAsACAALQAxACwAIAA3ACwAIAAwACwAIAA3ADIAMAAwACwAIAAwACwAIAAwACwAIABcACIAUwBcACIALAAgAFwAIgAgAFMAdABhAG4AZABhAHIAZABcACIAOwBcAG4AXAAiAEUAZABtAFwAIgAsACAAMQA5ADcAMgAsACAAMQA5ADgANgAsACAANAAsACAALQAxACwAIAA3ACwAIAAwACwAIAA3ADIAMAAwACwAIAAwACwAIAAzADYAMAAwACwAIABcACIARABcACIALAAgAFwAIgAgAEQAYQB5AGwAaQBnAGgAdABcACIAOwBcAG4AXAAiAEUAZABtAFwAIgAsACAAMQA5ADcAMgAsACAAMgAwADAANgAsACAAMQAwACwAIAAtADEALAAgADcALAAgADAALAAgADcAMgAwADAALAAgADAALAAgADAALAAgAFwAIgBTAFwAIgAsACAAXAAiACAAUwB0AGEAbgBkAGEAcgBkAFwAIgBcAG4AfQA7AFwAbgBcAG4AXwBUAEkATQBFAFoATwBOAEUAXwBSAFUATABFAFMAXwBFAEUAVQBSACAAPQAgAHsAXABuAFwAIgBFAC0ARQB1AHIAXAAiACwAIAAxADkANwA3ACwAIAAxADkANwA3ACwAIAA5ACwAIAAtADEALAAgADcALAAgADAALAAgADAALAAgADAALAAgADAALAAgAFwAIgBcACIALAAgAFwAIgBcACIAOwBcAG4AXAAiAEUALQBFAHUAcgBcACIALAAgADEAOQA3ADcALAAgADEAOQA4ADAALAAgADQALAAgADEALAAgADcALAAgADEALAAgADAALAAgADAALAAgADMANgAwADAALAAgAFwAIgBTAFwAIgAsACAAXAAiACAAUwB1AG0AbQBlAHIAXAAiADsAXABuAFwAIgBFAC0ARQB1AHIAXAAiACwAIAAxADkANwA4ACwAIAAxADkANwA4ACwAIAAxADAALAAgADAALAAgADAALAAgADEALAAgADAALAAgADAALAAgADAALAAgAFwAIgBcACIALAAgAFwAIgBcACIAOwBcAG4AXAAiAEUALQBFAHUAcgBcACIALAAgADEAOQA3ADkALAAgADEAOQA5ADUALAAgADkALAAgAC0AMQAsACAANwAsACAAMAAsACAAMAAsACAAMAAsACAAMAAsACAAXAAiAFwAIgAsACAAXAAiAFwAIgA7AFwAbgBcACIARQAtAEUAdQByAFwAIgAsACAAMQA5ADgAMQAsACAAXAAiAFwAIgAsACAAMwAsACAALQAxACwAIAA3ACwAIAAwACwAIAAwACwAIAAwACwAIAAzADYAMAAwACwAIABcACIAUwBcACIALAAgAFwAIgAgAFMAdQBtAG0AZQByAFwAIgA7AFwAbgBcACIARQAtAEUAdQByAFwAIgAsACAAMQA5ADkANgAsACAAXAAiAFwAIgAsACAAMQAwACwAIAAtADEALAAgADcALAAgADAALAAgADAALAAgADAALAAgADAALAAgAFwAIgBcACIALAAgAFwAIgBcACIAXABuAH0AOwBcAG4AXABuAF8AVABJAE0ARQBaAE8ATgBFAF8AUgBVAEwARQBTAF8ARQBFAFUAUgBBAFMASQBBACAAPQAgAHsAXABuAFwAIgBFAC0ARQB1AHIAQQBzAGkAYQBcACIALAAgADEAOQA3ADkALAAgADEAOQA5ADUALAAgADkALAAgAC0AMQAsACAANwAsACAAMAAsACAAMAAsACAAMAAsACAAMAAsACAAXAAiAFwAIgAsACAAXAAiAFwAIgA7AFwAbgBcACIARQAtAEUAdQByAEEAcwBpAGEAXAAiACwAIAAxADkAOAAxACwAIABcACIAXAAiACwAIAAzACwAIAAtADEALAAgADcALAAgADAALAAgADAALAAgADAALAAgADMANgAwADAALAAgAFwAIgBcACIALAAgAFwAIgBcACIAOwBcAG4AXAAiAEUALQBFAHUAcgBBAHMAaQBhAFwAIgAsACAAMQA5ADkANgAsACAAXAAiAFwAIgAsACAAMQAwACwAIAAtADEALAAgADcALAAgADAALAAgADAALAAgADAALAAgADAALAAgAFwAIgBcACIALAAgAFwAIgBcACIAXABuAH0AOwBcAG4AXABuAF8AVABJAE0ARQBaAE8ATgBFAF8AUgBVAEwARQBTAF8ARQBHAFkAUABUACAAPQAgAHsAXABuAFwAIgBFAGcAeQBwAHQAXAAiACwAIAAxADkANAAwACwAIAAxADkANAAwACwAIAA3ACwAIAAwACwAIAAwACwAIAAxADUALAAgADAALAAgADAALAAgADMANgAwADAALAAgAFwAIgBTAFwAIgAsACAAXAAiACAAUwB1AG0AbQBlAHIAXAAiADsAXABuAFwAIgBFAGcAeQBwAHQAXAAiACwAIAAxADkANAAwACwAIAAxADkANAAwACwAIAAxADAALAAgADAALAAgADAALAAgADEALAAgADAALAAgADAALAAgADAALAAgAFwAIgBcACIALAAgAFwAIgBcACIAOwBcAG4AXAAiAEUAZwB5AHAAdABcACIALAAgADEAOQA0ADEALAAgADEAOQA0ADEALAAgADQALAAgADAALAAgADAALAAgADEANQAsACAAMAAsACAAMAAsACAAMwA2ADAAMAAsACAAXAAiAFMAXAAiACwAIABcACIAIABTAHUAbQBtAGUAcgBcACIAOwBcAG4AXAAiAEUAZwB5AHAAdABcACIALAAgADEAOQA0ADEALAAgADEAOQA0ADEALAAgADkALAAgADAALAAgADAALAAgADEANgAsACAAMAAsACAAMAAsACAAMAAsACAAXAAiAFwAIgAsACAAXAAiAFwAIgA7AFwAbgBcACIARQBnAHkAcAB0AFwAIgAsACAAMQA5ADQAMgAsACAAMQA5ADQAMgAsACAAMQAwACwAIAAwACwAIAAwACwAIAAyADcALAAgADAALAAgADAALAAgADAALAAgAFwAIgBcACIALAAgAFwAIgBcACIAOwBcAG4AXAAiAEUAZwB5AHAAdABcACIALAAgADEAOQA0ADIALAAgADEAOQA0ADQALAAgADQALAAgADAALAAgADAALAAgADEALAAgADAALAAgADAALAAgADMANgAwADAALAAgAFwAIgBTAFwAIgAsACAAXAAiACAAUwB1AG0AbQBlAHIAXAAiADsAXABuAFwAIgBFAGcAeQBwAHQAXAAiACwAIAAxADkANAAzACwAIAAxADkANAA1ACwAIAAxADEALAAgADAALAAgADAALAAgADEALAAgADAALAAgADAALAAgADAALAAgAFwAIgBcACIALAAgAFwAIgBcACIAOwBcAG4AXAAiAEUAZwB5AHAAdABcACIALAAgADEAOQA0ADUALAAgADEAOQA0ADUALAAgADQALAAgADAALAAgADAALAAgADEANgAsACAAMAAsACAAMAAsACAAMwA2ADAAMAAsACAAXAAiAFMAXAAiACwAIABcACIAIABTAHUAbQBtAGUAcgBcACIAOwBcAG4AXAAiAEUAZwB5AHAAdABcACIALAAgADEAOQA1ADcALAAgADEAOQA1ADcALAAgADUALAAgADAALAAgADAALAAgADEAMAAsACAAMAAsACAAMAAsACAAMwA2ADAAMAAsACAAXAAiAFMAXAAiACwAIABcACIAIABTAHUAbQBtAGUAcgBcACIAOwBcAG4AXAAiAEUAZwB5AHAAdABcACIALAAgADEAOQA1ADcALAAgADEAOQA1ADgALAAgADEAMAAsACAAMAAsACAAMAAsACAAMQAsACAAMAAsACAAMAAsACAAMAAsACAAXAAiAFwAIgAsACAAXAAiAFwAIgA7AFwAbgBcACIARQBnAHkAcAB0AFwAIgAsACAAMQA5ADUAOAAsACAAMQA5ADUAOAAsACAANQAsACAAMAAsACAAMAAsACAAMQAsACAAMAAsACAAMAAsACAAMwA2ADAAMAAsACAAXAAiAFMAXAAiACwAIABcACIAIABTAHUAbQBtAGUAcgBcACIAOwBcAG4AXAAiAEUAZwB5AHAAdABcACIALAAgADEAOQA1ADkALAAgADEAOQA2ADUALAAgADkALAAgADAALAAgADAALAAgADMAMAAsACAAMQAwADgAMAAwACwAIAAwACwAIAAwACwAIABcACIAXAAiACwAIABcACIAXAAiADsAXABuAFwAIgBFAGcAeQBwAHQAXAAiACwAIAAxADkANQA5ACwAIAAxADkAOAAxACwAIAA1ACwAIAAwACwAIAAwACwAIAAxACwAIAAzADYAMAAwACwAIAAwACwAIAAzADYAMAAwACwAIABcACIAUwBcACIALAAgAFwAIgAgAFMAdQBtAG0AZQByAFwAIgA7AFwAbgBcACIARQBnAHkAcAB0AFwAIgAsACAAMQA5ADYANgAsACAAMQA5ADkANAAsACAAMQAwACwAIAAwACwAIAAwACwAIAAxACwAIAAxADAAOAAwADAALAAgADAALAAgADAALAAgAFwAIgBcACIALAAgAFwAIgBcACIAOwBcAG4AXAAiAEUAZwB5AHAAdABcACIALAAgADEAOQA4ADIALAAgADEAOQA4ADIALAAgADcALAAgADAALAAgADAALAAgADIANQAsACAAMwA2ADAAMAAsACAAMAAsACAAMwA2ADAAMAAsACAAXAAiAFMAXAAiACwAIABcACIAIABTAHUAbQBtAGUAcgBcACIAOwBcAG4AXAAiAEUAZwB5AHAAdABcACIALAAgADEAOQA4ADMALAAgADEAOQA4ADMALAAgADcALAAgADAALAAgADAALAAgADEAMgAsACAAMwA2ADAAMAAsACAAMAAsACAAMwA2ADAAMAAsACAAXAAiAFMAXAAiACwAIABcACIAIABTAHUAbQBtAGUAcgBcACIAOwBcAG4AXAAiAEUAZwB5AHAAdABcACIALAAgADEAOQA4ADQALAAgADEAOQA4ADgALAAgADUALAAgADAALAAgADAALAAgADEALAAgADMANgAwADAALAAgADAALAAgADMANgAwADAALAAgAFwAIgBTAFwAIgAsACAAXAAiACAAUwB1AG0AbQBlAHIAXAAiADsAXABuAFwAIgBFAGcAeQBwAHQAXAAiACwAIAAxADkAOAA5ACwAIAAxADkAOAA5ACwAIAA1ACwAIAAwACwAIAAwACwAIAA2ACwAIAAzADYAMAAwACwAIAAwACwAIAAzADYAMAAwACwAIABcACIAUwBcACIALAAgAFwAIgAgAFMAdQBtAG0AZQByAFwAIgA7AFwAbgBcACIARQBnAHkAcAB0AFwAIgAsACAAMQA5ADkAMAAsACAAMQA5ADkANAAsACAANQAsACAAMAAsACAAMAAsACAAMQAsACAAMwA2ADAAMAAsACAAMAAsACAAMwA2ADAAMAAsACAAXAAiAFMAXAAiACwAIABcACIAIABTAHUAbQBtAGUAcgBcACIAOwBcAG4AXAAiAEUAZwB5AHAAdABcACIALAAgADEAOQA5ADUALAAgADIAMAAwADUALAAgADkALAAgAC0AMQAsACAANAAsACAAMAAsACAAOAA2ADQAMAAwACwAIAAwACwAIAAwACwAIABcACIAXAAiACwAIABcACIAXAAiADsAXABuAFwAIgBFAGcAeQBwAHQAXAAiACwAIAAxADkAOQA1ACwAIAAyADAAMQAwACwAIAA0ACwAIAAtADEALAAgADUALAAgADAALAAgADAALAAgADEALAAgADMANgAwADAALAAgAFwAIgBTAFwAIgAsACAAXAAiACAAUwB1AG0AbQBlAHIAXAAiADsAXABuAFwAIgBFAGcAeQBwAHQAXAAiACwAIAAyADAAMAA2ACwAIAAyADAAMAA2ACwAIAA5ACwAIAAwACwAIAAwACwAIAAyADEALAAgADgANgA0ADAAMAAsACAAMAAsACAAMAAsACAAXAAiAFwAIgAsACAAXAAiAFwAIgA7AFwAbgBcACIARQBnAHkAcAB0AFwAIgAsACAAMgAwADAANwAsACAAMgAwADAANwAsACAAOQAsACAAMQAsACAANAAsACAAMQAsACAAOAA2ADQAMAAwACwAIAAwACwAIAAwACwAIABcACIAXAAiACwAIABcACIAXAAiADsAXABuAFwAIgBFAGcAeQBwAHQAXAAiACwAIAAyADAAMAA4ACwAIAAyADAAMAA4ACwAIAA4ACwAIAAtADEALAAgADQALAAgADAALAAgADgANgA0ADAAMAAsACAAMAAsACAAMAAsACAAXAAiAFwAIgAsACAAXAAiAFwAIgA7AFwAbgBcACIARQBnAHkAcAB0AFwAIgAsACAAMgAwADAAOQAsACAAMgAwADAAOQAsACAAOAAsACAAMAAsACAAMAAsACAAMgAwACwAIAA4ADYANAAwADAALAAgADAALAAgADAALAAgAFwAIgBcACIALAAgAFwAIgBcACIAOwBcAG4AXAAiAEUAZwB5AHAAdABcACIALAAgADIAMAAxADAALAAgADIAMAAxADAALAAgADgALAAgADAALAAgADAALAAgADEAMAAsACAAOAA2ADQAMAAwACwAIAAwACwAIAAwACwAIABcACIAXAAiACwAIABcACIAXAAiADsAXABuAFwAIgBFAGcAeQBwAHQAXAAiACwAIAAyADAAMQAwACwAIAAyADAAMQAwACwAIAA5ACwAIAAtADEALAAgADQALAAgADAALAAgADgANgA0ADAAMAAsACAAMAAsACAAMAAsACAAXAAiAFwAIgAsACAAXAAiAFwAIgA7AFwAbgBcACIARQBnAHkAcAB0AFwAIgAsACAAMgAwADEAMAAsACAAMgAwADEAMAAsACAAOQAsACAAMAAsACAAMAAsACAAOQAsACAAOAA2ADQAMAAwACwAIAAwACwAIAAzADYAMAAwACwAIABcACIAUwBcACIALAAgAFwAIgAgAFMAdQBtAG0AZQByAFwAIgA7AFwAbgBcACIARQBnAHkAcAB0AFwAIgAsACAAMgAwADEANAAsACAAMgAwADEANAAsACAANQAsACAAMAAsACAAMAAsACAAMQA1ACwAIAA4ADYANAAwADAALAAgADAALAAgADMANgAwADAALAAgAFwAIgBTAFwAIgAsACAAXAAiACAAUwB1AG0AbQBlAHIAXAAiADsAXABuAFwAIgBFAGcAeQBwAHQAXAAiACwAIAAyADAAMQA0ACwAIAAyADAAMQA0ACwAIAA2ACwAIAAwACwAIAAwACwAIAAyADYALAAgADgANgA0ADAAMAAsACAAMAAsACAAMAAsACAAXAAiAFwAIgAsACAAXAAiAFwAIgA7AFwAbgBcACIARQBnAHkAcAB0AFwAIgAsACAAMgAwADEANAAsACAAMgAwADEANAAsACAANwAsACAAMAAsACAAMAAsACAAMwAxACwAIAA4ADYANAAwADAALAAgADAALAAgADMANgAwADAALAAgAFwAIgBTAFwAIgAsACAAXAAiACAAUwB1AG0AbQBlAHIAXAAiADsAXABuAFwAIgBFAGcAeQBwAHQAXAAiACwAIAAyADAAMQA0ACwAIAAyADAAMQA0ACwAIAA5ACwAIAAtADEALAAgADQALAAgADAALAAgADgANgA0ADAAMAAsACAAMAAsACAAMAAsACAAXAAiAFwAIgAsACAAXAAiAFwAIgA7AFwAbgBcACIARQBnAHkAcAB0AFwAIgAsACAAMgAwADIAMwAsACAAXAAiAFwAIgAsACAANAAsACAALQAxACwAIAA1ACwAIAAwACwAIAAwACwAIAAwACwAIAAzADYAMAAwACwAIABcACIAUwBcACIALAAgAFwAIgAgAFMAdQBtAG0AZQByAFwAIgA7AFwAbgBcACIARQBnAHkAcAB0AFwAIgAsACAAMgAwADIAMwAsACAAXAAiAFwAIgAsACAAMQAwACwAIAAtADEALAAgADQALAAgADAALAAgADgANgA0ADAAMAAsACAAMAAsACAAMAAsACAAXAAiAFwAIgAsACAAXAAiAFwAIgBcAG4AfQA7AFwAbgBcAG4AXwBUAEkATQBFAFoATwBOAEUAXwBSAFUATABFAFMAXwBFAEcAWQBQAFQAQQBTAEkAQQAgAD0AIAB7AFwAbgBcACIARQBnAHkAcAB0AEEAcwBpAGEAXAAiACwAIAAxADkANQA3ACwAIAAxADkANQA3ACwAIAA1ACwAIAAwACwAIAAwACwAIAAxADAALAAgADAALAAgADAALAAgADMANgAwADAALAAgAFwAIgBTAFwAIgAsACAAXAAiACAAUwB1AG0AbQBlAHIAXAAiADsAXABuAFwAIgBFAGcAeQBwAHQAQQBzAGkAYQBcACIALAAgADEAOQA1ADcALAAgADEAOQA1ADgALAAgADEAMAAsACAAMAAsACAAMAAsACAAMQAsACAAMAAsACAAMAAsACAAMAAsACAAXAAiAFwAIgAsACAAXAAiAFwAIgA7AFwAbgBcACIARQBnAHkAcAB0AEEAcwBpAGEAXAAiACwAIAAxADkANQA4ACwAIAAxADkANQA4ACwAIAA1ACwAIAAwACwAIAAwACwAIAAxACwAIAAwACwAIAAwACwAIAAzADYAMAAwACwAIABcACIAUwBcACIALAAgAFwAIgAgAFMAdQBtAG0AZQByAFwAIgA7AFwAbgBcACIARQBnAHkAcAB0AEEAcwBpAGEAXAAiACwAIAAxADkANQA5ACwAIAAxADkANgA1ACwAIAA5ACwAIAAwACwAIAAwACwAIAAzADAALAAgADEAMAA4ADAAMAAsACAAMAAsACAAMAAsACAAXAAiAFwAIgAsACAAXAAiAFwAIgA7AFwAbgBcACIARQBnAHkAcAB0AEEAcwBpAGEAXAAiACwAIAAxADkANQA5ACwAIAAxADkANgA3ACwAIAA1ACwAIAAwACwAIAAwACwAIAAxACwAIAAzADYAMAAwACwAIAAwACwAIAAzADYAMAAwACwAIABcACIAUwBcACIALAAgAFwAIgAgAFMAdQBtAG0AZQByAFwAIgA7AFwAbgBcACIARQBnAHkAcAB0AEEAcwBpAGEAXAAiACwAIAAxADkANgA2ACwAIAAxADkANgA2ACwAIAAxADAALAAgADAALAAgADAALAAgADEALAAgADEAMAA4ADAAMAAsACAAMAAsACAAMAAsACAAXAAiAFwAIgAsACAAXAAiAFwAIgBcAG4AfQA7AFwAbgBcAG4AXwBUAEkATQBFAFoATwBOAEUAXwBSAFUATABFAFMAXwBFAEkAUgBFACAAPQAgAHsAXABuAFwAIgBFAGkAcgBlAFwAIgAsACAAMQA5ADcAMQAsACAAMQA5ADcAMQAsACAAMQAwACwAIAAwACwAIAAwACwAIAAzADEALAAgADcAMgAwADAALAAgADIALAAgAC0AMwA2ADAAMAAsACAAXAAiAFwAIgAsACAAXAAiAFwAIgA7AFwAbgBcACIARQBpAHIAZQBcACIALAAgADEAOQA3ADIALAAgADEAOQA4ADAALAAgADMALAAgADEALAAgADcALAAgADEANgAsACAANwAyADAAMAAsACAAMgAsACAAMAAsACAAXAAiAFwAIgAsACAAXAAiAFwAIgA7AFwAbgBcACIARQBpAHIAZQBcACIALAAgADEAOQA3ADIALAAgADEAOQA4ADAALAAgADEAMAAsACAAMQAsACAANwAsACAAMgAzACwAIAA3ADIAMAAwACwAIAAyACwAIAAtADMANgAwADAALAAgAFwAIgBcACIALAAgAFwAIgBcACIAOwBcAG4AXAAiAEUAaQByAGUAXAAiACwAIAAxADkAOAAxACwAIABcACIAXAAiACwAIAAzACwAIAAtADEALAAgADcALAAgADAALAAgADMANgAwADAALAAgADIALAAgADAALAAgAFwAIgBcACIALAAgAFwAIgBcACIAOwBcAG4AXAAiAEUAaQByAGUAXAAiACwAIAAxADkAOAAxACwAIAAxADkAOAA5ACwAIAAxADAALAAgADEALAAgADcALAAgADIAMwAsACAAMwA2ADAAMAAsACAAMgAsACAALQAzADYAMAAwACwAIABcACIAXAAiACwAIABcACIAXAAiADsAXABuAFwAIgBFAGkAcgBlAFwAIgAsACAAMQA5ADkAMAAsACAAMQA5ADkANQAsACAAMQAwACwAIAAxACwAIAA3ACwAIAAyADIALAAgADMANgAwADAALAAgADIALAAgAC0AMwA2ADAAMAAsACAAXAAiAFwAIgAsACAAXAAiAFwAIgA7AFwAbgBcACIARQBpAHIAZQBcACIALAAgADEAOQA5ADYALAAgAFwAIgBcACIALAAgADEAMAAsACAALQAxACwAIAA3ACwAIAAwACwAIAAzADYAMAAwACwAIAAyACwAIAAtADMANgAwADAALAAgAFwAIgBcACIALAAgAFwAIgBcACIAXABuAH0AOwBcAG4AXABuAF8AVABJAE0ARQBaAE8ATgBFAF8AUgBVAEwARQBTAF8ARQBVACAAPQAgAHsAXABuAFwAIgBFAFUAXAAiACwAIAAxADkANwA3ACwAIAAxADkANwA3ACwAIAA5ACwAIAAtADEALAAgADcALAAgADAALAAgADMANgAwADAALAAgADIALAAgADAALAAgAFwAIgBcACIALAAgAFwAIgBcACIAOwBcAG4AXAAiAEUAVQBcACIALAAgADEAOQA3ADcALAAgADEAOQA4ADAALAAgADQALAAgADEALAAgADcALAAgADEALAAgADMANgAwADAALAAgADIALAAgADMANgAwADAALAAgAFwAIgBTAFwAIgAsACAAXAAiACAAUwB1AG0AbQBlAHIAXAAiADsAXABuAFwAIgBFAFUAXAAiACwAIAAxADkANwA4ACwAIAAxADkANwA4ACwAIAAxADAALAAgADAALAAgADAALAAgADEALAAgADMANgAwADAALAAgADIALAAgADAALAAgAFwAIgBcACIALAAgAFwAIgBcACIAOwBcAG4AXAAiAEUAVQBcACIALAAgADEAOQA3ADkALAAgADEAOQA5ADUALAAgADkALAAgAC0AMQAsACAANwAsACAAMAAsACAAMwA2ADAAMAAsACAAMgAsACAAMAAsACAAXAAiAFwAIgAsACAAXAAiAFwAIgA7AFwAbgBcACIARQBVAFwAIgAsACAAMQA5ADgAMQAsACAAXAAiAFwAIgAsACAAMwAsACAALQAxACwAIAA3ACwAIAAwACwAIAAzADYAMAAwACwAIAAyACwAIAAzADYAMAAwACwAIABcACIAUwBcACIALAAgAFwAIgAgAFMAdQBtAG0AZQByAFwAIgA7AFwAbgBcACIARQBVAFwAIgAsACAAMQA5ADkANgAsACAAXAAiAFwAIgAsACAAMQAwACwAIAAtADEALAAgADcALAAgADAALAAgADMANgAwADAALAAgADIALAAgADAALAAgAFwAIgBcACIALAAgAFwAIgBcACIAXABuAH0AOwBcAG4AXABuAF8AVABJAE0ARQBaAE8ATgBFAF8AUgBVAEwARQBTAF8ARQBVAEEAUwBJAEEAIAA9ACAAewBcAG4AXAAiAEUAVQBBAHMAaQBhAFwAIgAsACAAMQA5ADcAOQAsACAAMQA5ADkANQAsACAAOQAsACAALQAxACwAIAA3ACwAIAAwACwAIAAzADYAMAAwACwAIAAyACwAIAAwACwAIABcACIAXAAiACwAIABcACIAXAAiADsAXABuAFwAIgBFAFUAQQBzAGkAYQBcACIALAAgADEAOQA4ADEALAAgAFwAIgBcACIALAAgADMALAAgAC0AMQAsACAANwAsACAAMAAsACAAMwA2ADAAMAAsACAAMgAsACAAMwA2ADAAMAAsACAAXAAiAFMAXAAiACwAIABcACIAIABTAHUAbQBtAGUAcgBcACIAOwBcAG4AXAAiAEUAVQBBAHMAaQBhAFwAIgAsACAAMQA5ADkANgAsACAAXAAiAFwAIgAsACAAMQAwACwAIAAtADEALAAgADcALAAgADAALAAgADMANgAwADAALAAgADIALAAgADAALAAgAFwAIgBcACIALAAgAFwAIgBcACIAXABuAH0AOwBcAG4AXABuAF8AVABJAE0ARQBaAE8ATgBFAF8AUgBVAEwARQBTAF8ARgBBAEwASwAgAD0AIAB7AFwAbgBcACIARgBhAGwAawBcACIALAAgADEAOQAzADcALAAgADEAOQAzADgALAAgADkALAAgAC0AMQAsACAANwAsACAAMAAsACAAMAAsACAAMAAsACAAMwA2ADAAMAAsACAAXAAiAFwAIgAsACAAXAAiAFwAIgA7AFwAbgBcACIARgBhAGwAawBcACIALAAgADEAOQAzADgALAAgADEAOQA0ADIALAAgADMALAAgADEALAAgADcALAAgADEAOQAsACAAMAAsACAAMAAsACAAMAAsACAAXAAiAFwAIgAsACAAXAAiAFwAIgA7AFwAbgBcACIARgBhAGwAawBcACIALAAgADEAOQAzADkALAAgADEAOQAzADkALAAgADEAMAAsACAAMAAsACAAMAAsACAAMQAsACAAMAAsACAAMAAsACAAMwA2ADAAMAAsACAAXAAiAFwAIgAsACAAXAAiAFwAIgA7AFwAbgBcACIARgBhAGwAawBcACIALAAgADEAOQA0ADAALAAgADEAOQA0ADIALAAgADkALAAgAC0AMQAsACAANwAsACAAMAAsACAAMAAsACAAMAAsACAAMwA2ADAAMAAsACAAXAAiAFwAIgAsACAAXAAiAFwAIgA7AFwAbgBcACIARgBhAGwAawBcACIALAAgADEAOQA0ADMALAAgADEAOQA0ADMALAAgADEALAAgADAALAAgADAALAAgADEALAAgADAALAAgADAALAAgADAALAAgAFwAIgBcACIALAAgAFwAIgBcACIAOwBcAG4AXAAiAEYAYQBsAGsAXAAiACwAIAAxADkAOAAzACwAIAAxADkAOAAzACwAIAA5ACwAIAAtADEALAAgADcALAAgADAALAAgADAALAAgADAALAAgADMANgAwADAALAAgAFwAIgBcACIALAAgAFwAIgBcACIAOwBcAG4AXAAiAEYAYQBsAGsAXAAiACwAIAAxADkAOAA0ACwAIAAxADkAOAA0ACwAIAA5ACwAIAAwACwAIAAwACwAIAAxADYALAAgADAALAAgADAALAAgADMANgAwADAALAAgAFwAIgBcACIALAAgAFwAIgBcACIAOwBcAG4AXAAiAEYAYQBsAGsAXAAiACwAIAAxADkAOAA0ACwAIAAxADkAOAA1ACwAIAA0ACwAIAAtADEALAAgADcALAAgADAALAAgADAALAAgADAALAAgADAALAAgAFwAIgBcACIALAAgAFwAIgBcACIAOwBcAG4AXAAiAEYAYQBsAGsAXAAiACwAIAAxADkAOAA1ACwAIAAyADAAMAAwACwAIAA5ACwAIAAxACwAIAA3ACwAIAA5ACwAIAAwACwAIAAwACwAIAAzADYAMAAwACwAIABcACIAXAAiACwAIABcACIAXAAiADsAXABuAFwAIgBGAGEAbABrAFwAIgAsACAAMQA5ADgANgAsACAAMgAwADAAMAAsACAANAAsACAAMQAsACAANwAsACAAMQA2ACwAIAAwACwAIAAwACwAIAAwACwAIABcACIAXAAiACwAIABcACIAXAAiADsAXABuAFwAIgBGAGEAbABrAFwAIgAsACAAMgAwADAAMQAsACAAMgAwADEAMAAsACAANAAsACAAMQAsACAANwAsACAAMQA1ACwAIAA3ADIAMAAwACwAIAAwACwAIAAwACwAIABcACIAXAAiACwAIABcACIAXAAiADsAXABuAFwAIgBGAGEAbABrAFwAIgAsACAAMgAwADAAMQAsACAAMgAwADEAMAAsACAAOQAsACAAMQAsACAANwAsACAAMQAsACAANwAyADAAMAAsACAAMAAsACAAMwA2ADAAMAAsACAAXAAiAFwAIgAsACAAXAAiAFwAIgBcAG4AfQA7AFwAbgBcAG4AXwBUAEkATQBFAFoATwBOAEUAXwBSAFUATABFAFMAXwBGAEkASgBJACAAPQAgAHsAXABuAFwAIgBGAGkAagBpAFwAIgAsACAAMQA5ADkAOAAsACAAMQA5ADkAOQAsACAAMQAxACwAIAAxACwAIAA3ACwAIAAxACwAIAA3ADIAMAAwACwAIAAwACwAIAAzADYAMAAwACwAIABcACIAXAAiACwAIABcACIAXAAiADsAXABuAFwAIgBGAGkAagBpAFwAIgAsACAAMQA5ADkAOQAsACAAMgAwADAAMAAsACAAMgAsACAALQAxACwAIAA3ACwAIAAwACwAIAAxADAAOAAwADAALAAgADAALAAgADAALAAgAFwAIgBcACIALAAgAFwAIgBcACIAOwBcAG4AXAAiAEYAaQBqAGkAXAAiACwAIAAyADAAMAA5ACwAIAAyADAAMAA5ACwAIAAxADEALAAgADAALAAgADAALAAgADIAOQAsACAANwAyADAAMAAsACAAMAAsACAAMwA2ADAAMAAsACAAXAAiAFwAIgAsACAAXAAiAFwAIgA7AFwAbgBcACIARgBpAGoAaQBcACIALAAgADIAMAAxADAALAAgADIAMAAxADAALAAgADMALAAgAC0AMQAsACAANwAsACAAMAAsACAAMQAwADgAMAAwACwAIAAwACwAIAAwACwAIABcACIAXAAiACwAIABcACIAXAAiADsAXABuAFwAIgBGAGkAagBpAFwAIgAsACAAMgAwADEAMAAsACAAMgAwADEAMwAsACAAMQAwACwAIAAxACwAIAA3ACwAIAAyADEALAAgADcAMgAwADAALAAgADAALAAgADMANgAwADAALAAgAFwAIgBcACIALAAgAFwAIgBcACIAOwBcAG4AXAAiAEYAaQBqAGkAXAAiACwAIAAyADAAMQAxACwAIAAyADAAMQAxACwAIAAzACwAIAAxACwAIAA3ACwAIAAxACwAIAAxADAAOAAwADAALAAgADAALAAgADAALAAgAFwAIgBcACIALAAgAFwAIgBcACIAOwBcAG4AXAAiAEYAaQBqAGkAXAAiACwAIAAyADAAMQAyACwAIAAyADAAMQAzACwAIAAxACwAIAAxACwAIAA3ACwAIAAxADgALAAgADEAMAA4ADAAMAAsACAAMAAsACAAMAAsACAAXAAiAFwAIgAsACAAXAAiAFwAIgA7AFwAbgBcACIARgBpAGoAaQBcACIALAAgADIAMAAxADQALAAgADIAMAAxADQALAAgADEALAAgADEALAAgADcALAAgADEAOAAsACAANwAyADAAMAAsACAAMAAsACAAMAAsACAAXAAiAFwAIgAsACAAXAAiAFwAIgA7AFwAbgBcACIARgBpAGoAaQBcACIALAAgADIAMAAxADQALAAgADIAMAAxADgALAAgADEAMQAsACAAMQAsACAANwAsACAAMQAsACAANwAyADAAMAAsACAAMAAsACAAMwA2ADAAMAAsACAAXAAiAFwAIgAsACAAXAAiAFwAIgA7AFwAbgBcACIARgBpAGoAaQBcACIALAAgADIAMAAxADUALAAgADIAMAAyADEALAAgADEALAAgADEALAAgADcALAAgADEAMgAsACAAMQAwADgAMAAwACwAIAAwACwAIAAwACwAIABcACIAXAAiACwAIABcACIAXAAiADsAXABuAFwAIgBGAGkAagBpAFwAIgAsACAAMgAwADEAOQAsACAAMgAwADEAOQAsACAAMQAxACwAIAAxACwAIAA3ACwAIAA4ACwAIAA3ADIAMAAwACwAIAAwACwAIAAzADYAMAAwACwAIABcACIAXAAiACwAIABcACIAXAAiADsAXABuAFwAIgBGAGkAagBpAFwAIgAsACAAMgAwADIAMAAsACAAMgAwADIAMAAsACAAMQAyACwAIAAwACwAIAAwACwAIAAyADAALAAgADcAMgAwADAALAAgADAALAAgADMANgAwADAALAAgAFwAIgBcACIALAAgAFwAIgBcACIAXABuAH0AOwBcAG4AXABuAF8AVABJAE0ARQBaAE8ATgBFAF8AUgBVAEwARQBTAF8ARgBJAE4ATABBAE4ARAAgAD0AIAB7AFwAbgBcACIARgBpAG4AbABhAG4AZABcACIALAAgADEAOQA0ADIALAAgADEAOQA0ADIALAAgADQALAAgADAALAAgADAALAAgADIALAAgADgANgA0ADAAMAAsACAAMAAsACAAMwA2ADAAMAAsACAAXAAiAFMAXAAiACwAIABcACIAIABTAHUAbQBtAGUAcgBcACIAOwBcAG4AXAAiAEYAaQBuAGwAYQBuAGQAXAAiACwAIAAxADkANAAyACwAIAAxADkANAAyACwAIAAxADAALAAgADAALAAgADAALAAgADQALAAgADMANgAwADAALAAgADAALAAgADAALAAgAFwAIgBcACIALAAgAFwAIgBcACIAOwBcAG4AXAAiAEYAaQBuAGwAYQBuAGQAXAAiACwAIAAxADkAOAAxACwAIAAxADkAOAAyACwAIAAzACwAIAAtADEALAAgADcALAAgADAALAAgADcAMgAwADAALAAgADAALAAgADMANgAwADAALAAgAFwAIgBTAFwAIgAsACAAXAAiACAAUwB1AG0AbQBlAHIAXAAiADsAXABuAFwAIgBGAGkAbgBsAGEAbgBkAFwAIgAsACAAMQA5ADgAMQAsACAAMQA5ADgAMgAsACAAOQAsACAALQAxACwAIAA3ACwAIAAwACwAIAAxADAAOAAwADAALAAgADAALAAgADAALAAgAFwAIgBcACIALAAgAFwAIgBcACIAXABuAH0AOwBcAG4AXABuAF8AVABJAE0ARQBaAE8ATgBFAF8AUgBVAEwARQBTAF8ARgBSAEEATgBDAEUAIAA9ACAAewBcAG4AXAAiAEYAcgBhAG4AYwBlAFwAIgAsACAAMQA5ADEANgAsACAAMQA5ADEANgAsACAANgAsACAAMAAsACAAMAAsACAAMQA0ACwAIAA4ADIAOAAwADAALAAgADEALAAgADMANgAwADAALAAgAFwAIgBTAFwAIgAsACAAXAAiACAAUwB1AG0AbQBlAHIAXAAiADsAXABuAFwAIgBGAHIAYQBuAGMAZQBcACIALAAgADEAOQAxADYALAAgADEAOQAxADkALAAgADEAMAAsACAAMQAsACAANwAsACAAMQAsACAAOAAyADgAMAAwACwAIAAxACwAIAAwACwAIABcACIAXAAiACwAIABcACIAXAAiADsAXABuAFwAIgBGAHIAYQBuAGMAZQBcACIALAAgADEAOQAxADcALAAgADEAOQAxADcALAAgADMALAAgADAALAAgADAALAAgADIANAAsACAAOAAyADgAMAAwACwAIAAxACwAIAAzADYAMAAwACwAIABcACIAUwBcACIALAAgAFwAIgAgAFMAdQBtAG0AZQByAFwAIgA7AFwAbgBcACIARgByAGEAbgBjAGUAXAAiACwAIAAxADkAMQA4ACwAIAAxADkAMQA4ACwAIAAzACwAIAAwACwAIAAwACwAIAA5ACwAIAA4ADIAOAAwADAALAAgADEALAAgADMANgAwADAALAAgAFwAIgBTAFwAIgAsACAAXAAiACAAUwB1AG0AbQBlAHIAXAAiADsAXABuAFwAIgBGAHIAYQBuAGMAZQBcACIALAAgADEAOQAxADkALAAgADEAOQAxADkALAAgADMALAAgADAALAAgADAALAAgADEALAAgADgAMgA4ADAAMAAsACAAMQAsACAAMwA2ADAAMAAsACAAXAAiAFMAXAAiACwAIABcACIAIABTAHUAbQBtAGUAcgBcACIAOwBcAG4AXAAiAEYAcgBhAG4AYwBlAFwAIgAsACAAMQA5ADIAMAAsACAAMQA5ADIAMAAsACAAMgAsACAAMAAsACAAMAAsACAAMQA0ACwAIAA4ADIAOAAwADAALAAgADEALAAgADMANgAwADAALAAgAFwAIgBTAFwAIgAsACAAXAAiACAAUwB1AG0AbQBlAHIAXAAiADsAXABuAFwAIgBGAHIAYQBuAGMAZQBcACIALAAgADEAOQAyADAALAAgADEAOQAyADAALAAgADEAMAAsACAAMAAsACAAMAAsACAAMgAzACwAIAA4ADIAOAAwADAALAAgADEALAAgADAALAAgAFwAIgBcACIALAAgAFwAIgBcACIAOwBcAG4AXAAiAEYAcgBhAG4AYwBlAFwAIgAsACAAMQA5ADIAMQAsACAAMQA5ADIAMQAsACAAMwAsACAAMAAsACAAMAAsACAAMQA0ACwAIAA4ADIAOAAwADAALAAgADEALAAgADMANgAwADAALAAgAFwAIgBTAFwAIgAsACAAXAAiACAAUwB1AG0AbQBlAHIAXAAiADsAXABuAFwAIgBGAHIAYQBuAGMAZQBcACIALAAgADEAOQAyADEALAAgADEAOQAyADEALAAgADEAMAAsACAAMAAsACAAMAAsACAAMgA1ACwAIAA4ADIAOAAwADAALAAgADEALAAgADAALAAgAFwAIgBcACIALAAgAFwAIgBcACIAOwBcAG4AXAAiAEYAcgBhAG4AYwBlAFwAIgAsACAAMQA5ADIAMgAsACAAMQA5ADIAMgAsACAAMwAsACAAMAAsACAAMAAsACAAMgA1ACwAIAA4ADIAOAAwADAALAAgADEALAAgADMANgAwADAALAAgAFwAIgBTAFwAIgAsACAAXAAiACAAUwB1AG0AbQBlAHIAXAAiADsAXABuAFwAIgBGAHIAYQBuAGMAZQBcACIALAAgADEAOQAyADIALAAgADEAOQAzADgALAAgADEAMAAsACAAMQAsACAANgAsACAAMQAsACAAOAAyADgAMAAwACwAIAAxACwAIAAwACwAIABcACIAXAAiACwAIABcACIAXAAiADsAXABuAFwAIgBGAHIAYQBuAGMAZQBcACIALAAgADEAOQAyADMALAAgADEAOQAyADMALAAgADUALAAgADAALAAgADAALAAgADIANgAsACAAOAAyADgAMAAwACwAIAAxACwAIAAzADYAMAAwACwAIABcACIAUwBcACIALAAgAFwAIgAgAFMAdQBtAG0AZQByAFwAIgA7AFwAbgBcACIARgByAGEAbgBjAGUAXAAiACwAIAAxADkAMgA0ACwAIAAxADkAMgA0ACwAIAAzACwAIAAwACwAIAAwACwAIAAyADkALAAgADgAMgA4ADAAMAAsACAAMQAsACAAMwA2ADAAMAAsACAAXAAiAFMAXAAiACwAIABcACIAIABTAHUAbQBtAGUAcgBcACIAOwBcAG4AXAAiAEYAcgBhAG4AYwBlAFwAIgAsACAAMQA5ADIANQAsACAAMQA5ADIANQAsACAANAAsACAAMAAsACAAMAAsACAANAAsACAAOAAyADgAMAAwACwAIAAxACwAIAAzADYAMAAwACwAIABcACIAUwBcACIALAAgAFwAIgAgAFMAdQBtAG0AZQByAFwAIgA7AFwAbgBcACIARgByAGEAbgBjAGUAXAAiACwAIAAxADkAMgA2ACwAIAAxADkAMgA2ACwAIAA0ACwAIAAwACwAIAAwACwAIAAxADcALAAgADgAMgA4ADAAMAAsACAAMQAsACAAMwA2ADAAMAAsACAAXAAiAFMAXAAiACwAIABcACIAIABTAHUAbQBtAGUAcgBcACIAOwBcAG4AXAAiAEYAcgBhAG4AYwBlAFwAIgAsACAAMQA5ADIANwAsACAAMQA5ADIANwAsACAANAAsACAAMAAsACAAMAAsACAAOQAsACAAOAAyADgAMAAwACwAIAAxACwAIAAzADYAMAAwACwAIABcACIAUwBcACIALAAgAFwAIgAgAFMAdQBtAG0AZQByAFwAIgA7AFwAbgBcACIARgByAGEAbgBjAGUAXAAiACwAIAAxADkAMgA4ACwAIAAxADkAMgA4ACwAIAA0ACwAIAAwACwAIAAwACwAIAAxADQALAAgADgAMgA4ADAAMAAsACAAMQAsACAAMwA2ADAAMAAsACAAXAAiAFMAXAAiACwAIABcACIAIABTAHUAbQBtAGUAcgBcACIAOwBcAG4AXAAiAEYAcgBhAG4AYwBlAFwAIgAsACAAMQA5ADIAOQAsACAAMQA5ADIAOQAsACAANAAsACAAMAAsACAAMAAsACAAMgAwACwAIAA4ADIAOAAwADAALAAgADEALAAgADMANgAwADAALAAgAFwAIgBTAFwAIgAsACAAXAAiACAAUwB1AG0AbQBlAHIAXAAiADsAXABuAFwAIgBGAHIAYQBuAGMAZQBcACIALAAgADEAOQAzADAALAAgADEAOQAzADAALAAgADQALAAgADAALAAgADAALAAgADEAMgAsACAAOAAyADgAMAAwACwAIAAxACwAIAAzADYAMAAwACwAIABcACIAUwBcACIALAAgAFwAIgAgAFMAdQBtAG0AZQByAFwAIgA7AFwAbgBcACIARgByAGEAbgBjAGUAXAAiACwAIAAxADkAMwAxACwAIAAxADkAMwAxACwAIAA0ACwAIAAwACwAIAAwACwAIAAxADgALAAgADgAMgA4ADAAMAAsACAAMQAsACAAMwA2ADAAMAAsACAAXAAiAFMAXAAiACwAIABcACIAIABTAHUAbQBtAGUAcgBcACIAOwBcAG4AXAAiAEYAcgBhAG4AYwBlAFwAIgAsACAAMQA5ADMAMgAsACAAMQA5ADMAMgAsACAANAAsACAAMAAsACAAMAAsACAAMgAsACAAOAAyADgAMAAwACwAIAAxACwAIAAzADYAMAAwACwAIABcACIAUwBcACIALAAgAFwAIgAgAFMAdQBtAG0AZQByAFwAIgA7AFwAbgBcACIARgByAGEAbgBjAGUAXAAiACwAIAAxADkAMwAzACwAIAAxADkAMwAzACwAIAAzACwAIAAwACwAIAAwACwAIAAyADUALAAgADgAMgA4ADAAMAAsACAAMQAsACAAMwA2ADAAMAAsACAAXAAiAFMAXAAiACwAIABcACIAIABTAHUAbQBtAGUAcgBcACIAOwBcAG4AXAAiAEYAcgBhAG4AYwBlAFwAIgAsACAAMQA5ADMANAAsACAAMQA5ADMANAAsACAANAAsACAAMAAsACAAMAAsACAANwAsACAAOAAyADgAMAAwACwAIAAxACwAIAAzADYAMAAwACwAIABcACIAUwBcACIALAAgAFwAIgAgAFMAdQBtAG0AZQByAFwAIgA7AFwAbgBcACIARgByAGEAbgBjAGUAXAAiACwAIAAxADkAMwA1ACwAIAAxADkAMwA1ACwAIAAzACwAIAAwACwAIAAwACwAIAAzADAALAAgADgAMgA4ADAAMAAsACAAMQAsACAAMwA2ADAAMAAsACAAXAAiAFMAXAAiACwAIABcACIAIABTAHUAbQBtAGUAcgBcACIAOwBcAG4AXAAiAEYAcgBhAG4AYwBlAFwAIgAsACAAMQA5ADMANgAsACAAMQA5ADMANgAsACAANAAsACAAMAAsACAAMAAsACAAMQA4ACwAIAA4ADIAOAAwADAALAAgADEALAAgADMANgAwADAALAAgAFwAIgBTAFwAIgAsACAAXAAiACAAUwB1AG0AbQBlAHIAXAAiADsAXABuAFwAIgBGAHIAYQBuAGMAZQBcACIALAAgADEAOQAzADcALAAgADEAOQAzADcALAAgADQALAAgADAALAAgADAALAAgADMALAAgADgAMgA4ADAAMAAsACAAMQAsACAAMwA2ADAAMAAsACAAXAAiAFMAXAAiACwAIABcACIAIABTAHUAbQBtAGUAcgBcACIAOwBcAG4AXAAiAEYAcgBhAG4AYwBlAFwAIgAsACAAMQA5ADMAOAAsACAAMQA5ADMAOAAsACAAMwAsACAAMAAsACAAMAAsACAAMgA2ACwAIAA4ADIAOAAwADAALAAgADEALAAgADMANgAwADAALAAgAFwAIgBTAFwAIgAsACAAXAAiACAAUwB1AG0AbQBlAHIAXAAiADsAXABuAFwAIgBGAHIAYQBuAGMAZQBcACIALAAgADEAOQAzADkALAAgADEAOQAzADkALAAgADQALAAgADAALAAgADAALAAgADEANQAsACAAOAAyADgAMAAwACwAIAAxACwAIAAzADYAMAAwACwAIABcACIAUwBcACIALAAgAFwAIgAgAFMAdQBtAG0AZQByAFwAIgA7AFwAbgBcACIARgByAGEAbgBjAGUAXAAiACwAIAAxADkAMwA5ACwAIAAxADkAMwA5ACwAIAAxADEALAAgADAALAAgADAALAAgADEAOAAsACAAOAAyADgAMAAwACwAIAAxACwAIAAwACwAIABcACIAXAAiACwAIABcACIAXAAiADsAXABuAFwAIgBGAHIAYQBuAGMAZQBcACIALAAgADEAOQA0ADAALAAgADEAOQA0ADAALAAgADIALAAgADAALAAgADAALAAgADIANQAsACAANwAyADAAMAAsACAAMAAsACAAMwA2ADAAMAAsACAAXAAiAFMAXAAiACwAIABcACIAIABTAHUAbQBtAGUAcgBcACIAOwBcAG4AXAAiAEYAcgBhAG4AYwBlAFwAIgAsACAAMQA5ADQAMQAsACAAMQA5ADQAMQAsACAANQAsACAAMAAsACAAMAAsACAANQAsACAAMAAsACAAMAAsACAANwAyADAAMAAsACAAXAAiAE0AXAAiACwAIABcACIAIABNAGkAZABzAHUAbQBtAGUAcgBcACIAOwBcAG4AXAAiAEYAcgBhAG4AYwBlAFwAIgAsACAAMQA5ADQAMQAsACAAMQA5ADQAMQAsACAAMQAwACwAIAAwACwAIAAwACwAIAA2ACwAIAAwACwAIAAwACwAIAAzADYAMAAwACwAIABcACIAUwBcACIALAAgAFwAIgAgAFMAdQBtAG0AZQByAFwAIgA7AFwAbgBcACIARgByAGEAbgBjAGUAXAAiACwAIAAxADkANAAyACwAIAAxADkANAAyACwAIAAzACwAIAAwACwAIAAwACwAIAA5ACwAIAAwACwAIAAwACwAIAA3ADIAMAAwACwAIABcACIATQBcACIALAAgAFwAIgAgAE0AaQBkAHMAdQBtAG0AZQByAFwAIgA7AFwAbgBcACIARgByAGEAbgBjAGUAXAAiACwAIAAxADkANAAyACwAIAAxADkANAAyACwAIAAxADEALAAgADAALAAgADAALAAgADIALAAgADEAMAA4ADAAMAAsACAAMAAsACAAMwA2ADAAMAAsACAAXAAiAFMAXAAiACwAIABcACIAIABTAHUAbQBtAGUAcgBcACIAOwBcAG4AXAAiAEYAcgBhAG4AYwBlAFwAIgAsACAAMQA5ADQAMwAsACAAMQA5ADQAMwAsACAAMwAsACAAMAAsACAAMAAsACAAMgA5ACwAIAA3ADIAMAAwACwAIAAwACwAIAA3ADIAMAAwACwAIABcACIATQBcACIALAAgAFwAIgAgAE0AaQBkAHMAdQBtAG0AZQByAFwAIgA7AFwAbgBcACIARgByAGEAbgBjAGUAXAAiACwAIAAxADkANAAzACwAIAAxADkANAAzACwAIAAxADAALAAgADAALAAgADAALAAgADQALAAgADEAMAA4ADAAMAAsACAAMAAsACAAMwA2ADAAMAAsACAAXAAiAFMAXAAiACwAIABcACIAIABTAHUAbQBtAGUAcgBcACIAOwBcAG4AXAAiAEYAcgBhAG4AYwBlAFwAIgAsACAAMQA5ADQANAAsACAAMQA5ADQANAAsACAANAAsACAAMAAsACAAMAAsACAAMwAsACAANwAyADAAMAAsACAAMAAsACAANwAyADAAMAAsACAAXAAiAE0AXAAiACwAIABcACIAIABNAGkAZABzAHUAbQBtAGUAcgBcACIAOwBcAG4AXAAiAEYAcgBhAG4AYwBlAFwAIgAsACAAMQA5ADQANAAsACAAMQA5ADQANAAsACAAMQAwACwAIAAwACwAIAAwACwAIAA4ACwAIAAzADYAMAAwACwAIAAwACwAIAAzADYAMAAwACwAIABcACIAUwBcACIALAAgAFwAIgAgAFMAdQBtAG0AZQByAFwAIgA7AFwAbgBcACIARgByAGEAbgBjAGUAXAAiACwAIAAxADkANAA1ACwAIAAxADkANAA1ACwAIAA0ACwAIAAwACwAIAAwACwAIAAyACwAIAA3ADIAMAAwACwAIAAwACwAIAA3ADIAMAAwACwAIABcACIATQBcACIALAAgAFwAIgAgAE0AaQBkAHMAdQBtAG0AZQByAFwAIgA7AFwAbgBcACIARgByAGEAbgBjAGUAXAAiACwAIAAxADkANAA1ACwAIAAxADkANAA1ACwAIAA5ACwAIAAwACwAIAAwACwAIAAxADYALAAgADEAMAA4ADAAMAAsACAAMAAsACAAMAAsACAAXAAiAFwAIgAsACAAXAAiAFwAIgA7AFwAbgBcACIARgByAGEAbgBjAGUAXAAiACwAIAAxADkANwA2ACwAIAAxADkANwA2ACwAIAAzACwAIAAwACwAIAAwACwAIAAyADgALAAgADMANgAwADAALAAgADAALAAgADMANgAwADAALAAgAFwAIgBTAFwAIgAsACAAXAAiACAAUwB1AG0AbQBlAHIAXAAiADsAXABuAFwAIgBGAHIAYQBuAGMAZQBcACIALAAgADEAOQA3ADYALAAgADEAOQA3ADYALAAgADkALAAgADAALAAgADAALAAgADIANgAsACAAMwA2ADAAMAAsACAAMAAsACAAMAAsACAAXAAiAFwAIgAsACAAXAAiAFwAIgBcAG4AfQA7AFwAbgBcAG4AXwBUAEkATQBFAFoATwBOAEUAXwBSAFUATABFAFMAXwBHAEIARQBJAFIARQAgAD0AIAB7AFwAbgBcACIARwBCAC0ARQBpAHIAZQBcACIALAAgADEAOQAxADYALAAgADEAOQAxADYALAAgADUALAAgADAALAAgADAALAAgADIAMQAsACAANwAyADAAMAAsACAAMQAsACAAMwA2ADAAMAAsACAAXAAiAEIAUwBUAFwAIgAsACAAXAAiAEIAcgBpAHQAaQBzAGgAIABTAHUAbQBtAGUAcgAgAFQAaQBtAGUAXAAiADsAXABuAFwAIgBHAEIALQBFAGkAcgBlAFwAIgAsACAAMQA5ADEANgAsACAAMQA5ADEANgAsACAAMQAwACwAIAAwACwAIAAwACwAIAAxACwAIAA3ADIAMAAwACwAIAAxACwAIAAwACwAIABcACIARwBNAFQAXAAiACwAIABcACIARwByAGUAZQBuAHcAaQBjAGgAIABNAGUAYQBuACAAVABpAG0AZQBcACIAOwBcAG4AXAAiAEcAQgAtAEUAaQByAGUAXAAiACwAIAAxADkAMQA3ACwAIAAxADkAMQA3ACwAIAA0ACwAIAAwACwAIAAwACwAIAA4ACwAIAA3ADIAMAAwACwAIAAxACwAIAAzADYAMAAwACwAIABcACIAQgBTAFQAXAAiACwAIABcACIAQgByAGkAdABpAHMAaAAgAFMAdQBtAG0AZQByACAAVABpAG0AZQBcACIAOwBcAG4AXAAiAEcAQgAtAEUAaQByAGUAXAAiACwAIAAxADkAMQA3ACwAIAAxADkAMQA3ACwAIAA5ACwAIAAwACwAIAAwACwAIAAxADcALAAgADcAMgAwADAALAAgADEALAAgADAALAAgAFwAIgBHAE0AVABcACIALAAgAFwAIgBHAHIAZQBlAG4AdwBpAGMAaAAgAE0AZQBhAG4AIABUAGkAbQBlAFwAIgA7AFwAbgBcACIARwBCAC0ARQBpAHIAZQBcACIALAAgADEAOQAxADgALAAgADEAOQAxADgALAAgADMALAAgADAALAAgADAALAAgADIANAAsACAANwAyADAAMAAsACAAMQAsACAAMwA2ADAAMAAsACAAXAAiAEIAUwBUAFwAIgAsACAAXAAiAEIAcgBpAHQAaQBzAGgAIABTAHUAbQBtAGUAcgAgAFQAaQBtAGUAXAAiADsAXABuAFwAIgBHAEIALQBFAGkAcgBlAFwAIgAsACAAMQA5ADEAOAAsACAAMQA5ADEAOAAsACAAOQAsACAAMAAsACAAMAAsACAAMwAwACwAIAA3ADIAMAAwACwAIAAxACwAIAAwACwAIABcACIARwBNAFQAXAAiACwAIABcACIARwByAGUAZQBuAHcAaQBjAGgAIABNAGUAYQBuACAAVABpAG0AZQBcACIAOwBcAG4AXAAiAEcAQgAtAEUAaQByAGUAXAAiACwAIAAxADkAMQA5ACwAIAAxADkAMQA5ACwAIAAzACwAIAAwACwAIAAwACwAIAAzADAALAAgADcAMgAwADAALAAgADEALAAgADMANgAwADAALAAgAFwAIgBCAFMAVABcACIALAAgAFwAIgBCAHIAaQB0AGkAcwBoACAAUwB1AG0AbQBlAHIAIABUAGkAbQBlAFwAIgA7AFwAbgBcACIARwBCAC0ARQBpAHIAZQBcACIALAAgADEAOQAxADkALAAgADEAOQAxADkALAAgADkALAAgADAALAAgADAALAAgADIAOQAsACAANwAyADAAMAAsACAAMQAsACAAMAAsACAAXAAiAEcATQBUAFwAIgAsACAAXAAiAEcAcgBlAGUAbgB3AGkAYwBoACAATQBlAGEAbgAgAFQAaQBtAGUAXAAiADsAXABuAFwAIgBHAEIALQBFAGkAcgBlAFwAIgAsACAAMQA5ADIAMAAsACAAMQA5ADIAMAAsACAAMwAsACAAMAAsACAAMAAsACAAMgA4ACwAIAA3ADIAMAAwACwAIAAxACwAIAAzADYAMAAwACwAIABcACIAQgBTAFQAXAAiACwAIABcACIAQgByAGkAdABpAHMAaAAgAFMAdQBtAG0AZQByACAAVABpAG0AZQBcACIAOwBcAG4AXAAiAEcAQgAtAEUAaQByAGUAXAAiACwAIAAxADkAMgAwACwAIAAxADkAMgAwACwAIAAxADAALAAgADAALAAgADAALAAgADIANQAsACAANwAyADAAMAAsACAAMQAsACAAMAAsACAAXAAiAEcATQBUAFwAIgAsACAAXAAiAEcAcgBlAGUAbgB3AGkAYwBoACAATQBlAGEAbgAgAFQAaQBtAGUAXAAiADsAXABuAFwAIgBHAEIALQBFAGkAcgBlAFwAIgAsACAAMQA5ADIAMQAsACAAMQA5ADIAMQAsACAANAAsACAAMAAsACAAMAAsACAAMwAsACAANwAyADAAMAAsACAAMQAsACAAMwA2ADAAMAAsACAAXAAiAEIAUwBUAFwAIgAsACAAXAAiAEIAcgBpAHQAaQBzAGgAIABTAHUAbQBtAGUAcgAgAFQAaQBtAGUAXAAiADsAXABuAFwAIgBHAEIALQBFAGkAcgBlAFwAIgAsACAAMQA5ADIAMQAsACAAMQA5ADIAMQAsACAAMQAwACwAIAAwACwAIAAwACwAIAAzACwAIAA3ADIAMAAwACwAIAAxACwAIAAwACwAIABcACIARwBNAFQAXAAiACwAIABcACIARwByAGUAZQBuAHcAaQBjAGgAIABNAGUAYQBuACAAVABpAG0AZQBcACIAOwBcAG4AXAAiAEcAQgAtAEUAaQByAGUAXAAiACwAIAAxADkAMgAyACwAIAAxADkAMgAyACwAIAAzACwAIAAwACwAIAAwACwAIAAyADYALAAgADcAMgAwADAALAAgADEALAAgADMANgAwADAALAAgAFwAIgBCAFMAVABcACIALAAgAFwAIgBCAHIAaQB0AGkAcwBoACAAUwB1AG0AbQBlAHIAIABUAGkAbQBlAFwAIgA7AFwAbgBcACIARwBCAC0ARQBpAHIAZQBcACIALAAgADEAOQAyADIALAAgADEAOQAyADIALAAgADEAMAAsACAAMAAsACAAMAAsACAAOAAsACAANwAyADAAMAAsACAAMQAsACAAMAAsACAAXAAiAEcATQBUAFwAIgAsACAAXAAiAEcAcgBlAGUAbgB3AGkAYwBoACAATQBlAGEAbgAgAFQAaQBtAGUAXAAiADsAXABuAFwAIgBHAEIALQBFAGkAcgBlAFwAIgAsACAAMQA5ADIAMwAsACAAMQA5ADIAMwAsACAANAAsACAAMQAsACAANwAsACAAMQA2ACwAIAA3ADIAMAAwACwAIAAxACwAIAAzADYAMAAwACwAIABcACIAQgBTAFQAXAAiACwAIABcACIAQgByAGkAdABpAHMAaAAgAFMAdQBtAG0AZQByACAAVABpAG0AZQBcACIAOwBcAG4AXAAiAEcAQgAtAEUAaQByAGUAXAAiACwAIAAxADkAMgAzACwAIAAxADkAMgA0ACwAIAA5ACwAIAAxACwAIAA3ACwAIAAxADYALAAgADcAMgAwADAALAAgADEALAAgADAALAAgAFwAIgBHAE0AVABcACIALAAgAFwAIgBHAHIAZQBlAG4AdwBpAGMAaAAgAE0AZQBhAG4AIABUAGkAbQBlAFwAIgA7AFwAbgBcACIARwBCAC0ARQBpAHIAZQBcACIALAAgADEAOQAyADQALAAgADEAOQAyADQALAAgADQALAAgADEALAAgADcALAAgADkALAAgADcAMgAwADAALAAgADEALAAgADMANgAwADAALAAgAFwAIgBCAFMAVABcACIALAAgAFwAIgBCAHIAaQB0AGkAcwBoACAAUwB1AG0AbQBlAHIAIABUAGkAbQBlAFwAIgA7AFwAbgBcACIARwBCAC0ARQBpAHIAZQBcACIALAAgADEAOQAyADUALAAgADEAOQAyADYALAAgADQALAAgADEALAAgADcALAAgADEANgAsACAANwAyADAAMAAsACAAMQAsACAAMwA2ADAAMAAsACAAXAAiAEIAUwBUAFwAIgAsACAAXAAiAEIAcgBpAHQAaQBzAGgAIABTAHUAbQBtAGUAcgAgAFQAaQBtAGUAXAAiADsAXABuAFwAIgBHAEIALQBFAGkAcgBlAFwAIgAsACAAMQA5ADIANQAsACAAMQA5ADMAOAAsACAAMQAwACwAIAAxACwAIAA3ACwAIAAyACwAIAA3ADIAMAAwACwAIAAxACwAIAAwACwAIABcACIARwBNAFQAXAAiACwAIABcACIARwByAGUAZQBuAHcAaQBjAGgAIABNAGUAYQBuACAAVABpAG0AZQBcACIAOwBcAG4AXAAiAEcAQgAtAEUAaQByAGUAXAAiACwAIAAxADkAMgA3ACwAIAAxADkAMgA3ACwAIAA0ACwAIAAxACwAIAA3ACwAIAA5ACwAIAA3ADIAMAAwACwAIAAxACwAIAAzADYAMAAwACwAIABcACIAQgBTAFQAXAAiACwAIABcACIAQgByAGkAdABpAHMAaAAgAFMAdQBtAG0AZQByACAAVABpAG0AZQBcACIAOwBcAG4AXAAiAEcAQgAtAEUAaQByAGUAXAAiACwAIAAxADkAMgA4ACwAIAAxADkAMgA5ACwAIAA0ACwAIAAxACwAIAA3ACwAIAAxADYALAAgADcAMgAwADAALAAgADEALAAgADMANgAwADAALAAgAFwAIgBCAFMAVABcACIALAAgAFwAIgBCAHIAaQB0AGkAcwBoACAAUwB1AG0AbQBlAHIAIABUAGkAbQBlAFwAIgA7AFwAbgBcACIARwBCAC0ARQBpAHIAZQBcACIALAAgADEAOQAzADAALAAgADEAOQAzADAALAAgADQALAAgADEALAAgADcALAAgADkALAAgADcAMgAwADAALAAgADEALAAgADMANgAwADAALAAgAFwAIgBCAFMAVABcACIALAAgAFwAIgBCAHIAaQB0AGkAcwBoACAAUwB1AG0AbQBlAHIAIABUAGkAbQBlAFwAIgA7AFwAbgBcACIARwBCAC0ARQBpAHIAZQBcACIALAAgADEAOQAzADEALAAgADEAOQAzADIALAAgADQALAAgADEALAAgADcALAAgADEANgAsACAANwAyADAAMAAsACAAMQAsACAAMwA2ADAAMAAsACAAXAAiAEIAUwBUAFwAIgAsACAAXAAiAEIAcgBpAHQAaQBzAGgAIABTAHUAbQBtAGUAcgAgAFQAaQBtAGUAXAAiADsAXABuAFwAIgBHAEIALQBFAGkAcgBlAFwAIgAsACAAMQA5ADMAMwAsACAAMQA5ADMAMwAsACAANAAsACAAMQAsACAANwAsACAAOQAsACAANwAyADAAMAAsACAAMQAsACAAMwA2ADAAMAAsACAAXAAiAEIAUwBUAFwAIgAsACAAXAAiAEIAcgBpAHQAaQBzAGgAIABTAHUAbQBtAGUAcgAgAFQAaQBtAGUAXAAiADsAXABuAFwAIgBHAEIALQBFAGkAcgBlAFwAIgAsACAAMQA5ADMANAAsACAAMQA5ADMANAAsACAANAAsACAAMQAsACAANwAsACAAMQA2ACwAIAA3ADIAMAAwACwAIAAxACwAIAAzADYAMAAwACwAIABcACIAQgBTAFQAXAAiACwAIABcACIAQgByAGkAdABpAHMAaAAgAFMAdQBtAG0AZQByACAAVABpAG0AZQBcACIAOwBcAG4AXAAiAEcAQgAtAEUAaQByAGUAXAAiACwAIAAxADkAMwA1ACwAIAAxADkAMwA1ACwAIAA0ACwAIAAxACwAIAA3ACwAIAA5ACwAIAA3ADIAMAAwACwAIAAxACwAIAAzADYAMAAwACwAIABcACIAQgBTAFQAXAAiACwAIABcACIAQgByAGkAdABpAHMAaAAgAFMAdQBtAG0AZQByACAAVABpAG0AZQBcACIAOwBcAG4AXAAiAEcAQgAtAEUAaQByAGUAXAAiACwAIAAxADkAMwA2ACwAIAAxADkAMwA3ACwAIAA0ACwAIAAxACwAIAA3ACwAIAAxADYALAAgADcAMgAwADAALAAgADEALAAgADMANgAwADAALAAgAFwAIgBCAFMAVABcACIALAAgAFwAIgBCAHIAaQB0AGkAcwBoACAAUwB1AG0AbQBlAHIAIABUAGkAbQBlAFwAIgA7AFwAbgBcACIARwBCAC0ARQBpAHIAZQBcACIALAAgADEAOQAzADgALAAgADEAOQAzADgALAAgADQALAAgADEALAAgADcALAAgADkALAAgADcAMgAwADAALAAgADEALAAgADMANgAwADAALAAgAFwAIgBCAFMAVABcACIALAAgAFwAIgBCAHIAaQB0AGkAcwBoACAAUwB1AG0AbQBlAHIAIABUAGkAbQBlAFwAIgA7AFwAbgBcACIARwBCAC0ARQBpAHIAZQBcACIALAAgADEAOQAzADkALAAgADEAOQAzADkALAAgADQALAAgADEALAAgADcALAAgADEANgAsACAANwAyADAAMAAsACAAMQAsACAAMwA2ADAAMAAsACAAXAAiAEIAUwBUAFwAIgAsACAAXAAiAEIAcgBpAHQAaQBzAGgAIABTAHUAbQBtAGUAcgAgAFQAaQBtAGUAXAAiADsAXABuAFwAIgBHAEIALQBFAGkAcgBlAFwAIgAsACAAMQA5ADMAOQAsACAAMQA5ADMAOQAsACAAMQAxACwAIAAxACwAIAA3ACwAIAAxADYALAAgADcAMgAwADAALAAgADEALAAgADAALAAgAFwAIgBHAE0AVABcACIALAAgAFwAIgBHAHIAZQBlAG4AdwBpAGMAaAAgAE0AZQBhAG4AIABUAGkAbQBlAFwAIgA7AFwAbgBcACIARwBCAC0ARQBpAHIAZQBcACIALAAgADEAOQA0ADAALAAgADEAOQA0ADAALAAgADIALAAgADEALAAgADcALAAgADIAMwAsACAANwAyADAAMAAsACAAMQAsACAAMwA2ADAAMAAsACAAXAAiAEIAUwBUAFwAIgAsACAAXAAiAEIAcgBpAHQAaQBzAGgAIABTAHUAbQBtAGUAcgAgAFQAaQBtAGUAXAAiADsAXABuAFwAIgBHAEIALQBFAGkAcgBlAFwAIgAsACAAMQA5ADQAMQAsACAAMQA5ADQAMQAsACAANQAsACAAMQAsACAANwAsACAAMgAsACAAMwA2ADAAMAAsACAAMQAsACAANwAyADAAMAAsACAAXAAiAEIARABTAFQAXAAiACwAIABcACIAQgByAGkAdABpAHMAaAAgAEQAbwB1AGIAbABlACAAUwB1AG0AbQBlAHIAIABUAGkAbQBlAFwAIgA7AFwAbgBcACIARwBCAC0ARQBpAHIAZQBcACIALAAgADEAOQA0ADEALAAgADEAOQA0ADMALAAgADgALAAgADEALAAgADcALAAgADkALAAgADMANgAwADAALAAgADEALAAgADMANgAwADAALAAgAFwAIgBCAFMAVABcACIALAAgAFwAIgBCAHIAaQB0AGkAcwBoACAAUwB1AG0AbQBlAHIAIABUAGkAbQBlAFwAIgA7AFwAbgBcACIARwBCAC0ARQBpAHIAZQBcACIALAAgADEAOQA0ADIALAAgADEAOQA0ADQALAAgADQALAAgADEALAAgADcALAAgADIALAAgADMANgAwADAALAAgADEALAAgADcAMgAwADAALAAgAFwAIgBCAEQAUwBUAFwAIgAsACAAXAAiAEIAcgBpAHQAaQBzAGgAIABEAG8AdQBiAGwAZQAgAFMAdQBtAG0AZQByACAAVABpAG0AZQBcACIAOwBcAG4AXAAiAEcAQgAtAEUAaQByAGUAXAAiACwAIAAxADkANAA0ACwAIAAxADkANAA0ACwAIAA5ACwAIAAxACwAIAA3ACwAIAAxADYALAAgADMANgAwADAALAAgADEALAAgADMANgAwADAALAAgAFwAIgBCAFMAVABcACIALAAgAFwAIgBCAHIAaQB0AGkAcwBoACAAUwB1AG0AbQBlAHIAIABUAGkAbQBlAFwAIgA7AFwAbgBcACIARwBCAC0ARQBpAHIAZQBcACIALAAgADEAOQA0ADUALAAgADEAOQA0ADUALAAgADQALAAgADEALAAgADEALAAgADIALAAgADMANgAwADAALAAgADEALAAgADcAMgAwADAALAAgAFwAIgBCAEQAUwBUAFwAIgAsACAAXAAiAEIAcgBpAHQAaQBzAGgAIABEAG8AdQBiAGwAZQAgAFMAdQBtAG0AZQByACAAVABpAG0AZQBcACIAOwBcAG4AXAAiAEcAQgAtAEUAaQByAGUAXAAiACwAIAAxADkANAA1ACwAIAAxADkANAA1ACwAIAA3ACwAIAAxACwAIAA3ACwAIAA5ACwAIAAzADYAMAAwACwAIAAxACwAIAAzADYAMAAwACwAIABcACIAQgBTAFQAXAAiACwAIABcACIAQgByAGkAdABpAHMAaAAgAFMAdQBtAG0AZQByACAAVABpAG0AZQBcACIAOwBcAG4AXAAiAEcAQgAtAEUAaQByAGUAXAAiACwAIAAxADkANAA1ACwAIAAxADkANAA2ACwAIAAxADAALAAgADEALAAgADcALAAgADIALAAgADcAMgAwADAALAAgADEALAAgADAALAAgAFwAIgBHAE0AVABcACIALAAgAFwAIgBHAHIAZQBlAG4AdwBpAGMAaAAgAE0AZQBhAG4AIABUAGkAbQBlAFwAIgA7AFwAbgBcACIARwBCAC0ARQBpAHIAZQBcACIALAAgADEAOQA0ADYALAAgADEAOQA0ADYALAAgADQALAAgADEALAAgADcALAAgADkALAAgADcAMgAwADAALAAgADEALAAgADMANgAwADAALAAgAFwAIgBCAFMAVABcACIALAAgAFwAIgBCAHIAaQB0AGkAcwBoACAAUwB1AG0AbQBlAHIAIABUAGkAbQBlAFwAIgA7AFwAbgBcACIARwBCAC0ARQBpAHIAZQBcACIALAAgADEAOQA0ADcALAAgADEAOQA0ADcALAAgADMALAAgADAALAAgADAALAAgADEANgAsACAANwAyADAAMAAsACAAMQAsACAAMwA2ADAAMAAsACAAXAAiAEIAUwBUAFwAIgAsACAAXAAiAEIAcgBpAHQAaQBzAGgAIABTAHUAbQBtAGUAcgAgAFQAaQBtAGUAXAAiADsAXABuAFwAIgBHAEIALQBFAGkAcgBlAFwAIgAsACAAMQA5ADQANwAsACAAMQA5ADQANwAsACAANAAsACAAMAAsACAAMAAsACAAMQAzACwAIAAzADYAMAAwACwAIAAxACwAIAA3ADIAMAAwACwAIABcACIAQgBEAFMAVABcACIALAAgAFwAIgBCAHIAaQB0AGkAcwBoACAARABvAHUAYgBsAGUAIABTAHUAbQBtAGUAcgAgAFQAaQBtAGUAXAAiADsAXABuAFwAIgBHAEIALQBFAGkAcgBlAFwAIgAsACAAMQA5ADQANwAsACAAMQA5ADQANwAsACAAOAAsACAAMAAsACAAMAAsACAAMQAwACwAIAAzADYAMAAwACwAIAAxACwAIAAzADYAMAAwACwAIABcACIAQgBTAFQAXAAiACwAIABcACIAQgByAGkAdABpAHMAaAAgAFMAdQBtAG0AZQByACAAVABpAG0AZQBcACIAOwBcAG4AXAAiAEcAQgAtAEUAaQByAGUAXAAiACwAIAAxADkANAA3ACwAIAAxADkANAA3ACwAIAAxADEALAAgADAALAAgADAALAAgADIALAAgADcAMgAwADAALAAgADEALAAgADAALAAgAFwAIgBHAE0AVABcACIALAAgAFwAIgBHAHIAZQBlAG4AdwBpAGMAaAAgAE0AZQBhAG4AIABUAGkAbQBlAFwAIgA7AFwAbgBcACIARwBCAC0ARQBpAHIAZQBcACIALAAgADEAOQA0ADgALAAgADEAOQA0ADgALAAgADMALAAgADAALAAgADAALAAgADEANAAsACAANwAyADAAMAAsACAAMQAsACAAMwA2ADAAMAAsACAAXAAiAEIAUwBUAFwAIgAsACAAXAAiAEIAcgBpAHQAaQBzAGgAIABTAHUAbQBtAGUAcgAgAFQAaQBtAGUAXAAiADsAXABuAFwAIgBHAEIALQBFAGkAcgBlAFwAIgAsACAAMQA5ADQAOAAsACAAMQA5ADQAOAAsACAAMQAwACwAIAAwACwAIAAwACwAIAAzADEALAAgADcAMgAwADAALAAgADEALAAgADAALAAgAFwAIgBHAE0AVABcACIALAAgAFwAIgBHAHIAZQBlAG4AdwBpAGMAaAAgAE0AZQBhAG4AIABUAGkAbQBlAFwAIgA7AFwAbgBcACIARwBCAC0ARQBpAHIAZQBcACIALAAgADEAOQA0ADkALAAgADEAOQA0ADkALAAgADQALAAgADAALAAgADAALAAgADMALAAgADcAMgAwADAALAAgADEALAAgADMANgAwADAALAAgAFwAIgBCAFMAVABcACIALAAgAFwAIgBCAHIAaQB0AGkAcwBoACAAUwB1AG0AbQBlAHIAIABUAGkAbQBlAFwAIgA7AFwAbgBcACIARwBCAC0ARQBpAHIAZQBcACIALAAgADEAOQA0ADkALAAgADEAOQA0ADkALAAgADEAMAAsACAAMAAsACAAMAAsACAAMwAwACwAIAA3ADIAMAAwACwAIAAxACwAIAAwACwAIABcACIARwBNAFQAXAAiACwAIABcACIARwByAGUAZQBuAHcAaQBjAGgAIABNAGUAYQBuACAAVABpAG0AZQBcACIAOwBcAG4AXAAiAEcAQgAtAEUAaQByAGUAXAAiACwAIAAxADkANQAwACwAIAAxADkANQAyACwAIAA0ACwAIAAxACwAIAA3ACwAIAAxADQALAAgADcAMgAwADAALAAgADEALAAgADMANgAwADAALAAgAFwAIgBCAFMAVABcACIALAAgAFwAIgBCAHIAaQB0AGkAcwBoACAAUwB1AG0AbQBlAHIAIABUAGkAbQBlAFwAIgA7AFwAbgBcACIARwBCAC0ARQBpAHIAZQBcACIALAAgADEAOQA1ADAALAAgADEAOQA1ADIALAAgADEAMAAsACAAMQAsACAANwAsACAAMgAxACwAIAA3ADIAMAAwACwAIAAxACwAIAAwACwAIABcACIARwBNAFQAXAAiACwAIABcACIARwByAGUAZQBuAHcAaQBjAGgAIABNAGUAYQBuACAAVABpAG0AZQBcACIAOwBcAG4AXAAiAEcAQgAtAEUAaQByAGUAXAAiACwAIAAxADkANQAzACwAIAAxADkANQAzACwAIAA0ACwAIAAxACwAIAA3ACwAIAAxADYALAAgADcAMgAwADAALAAgADEALAAgADMANgAwADAALAAgAFwAIgBCAFMAVABcACIALAAgAFwAIgBCAHIAaQB0AGkAcwBoACAAUwB1AG0AbQBlAHIAIABUAGkAbQBlAFwAIgA7AFwAbgBcACIARwBCAC0ARQBpAHIAZQBcACIALAAgADEAOQA1ADMALAAgADEAOQA2ADAALAAgADEAMAAsACAAMQAsACAANwAsACAAMgAsACAANwAyADAAMAAsACAAMQAsACAAMAAsACAAXAAiAEcATQBUAFwAIgAsACAAXAAiAEcAcgBlAGUAbgB3AGkAYwBoACAATQBlAGEAbgAgAFQAaQBtAGUAXAAiADsAXABuAFwAIgBHAEIALQBFAGkAcgBlAFwAIgAsACAAMQA5ADUANAAsACAAMQA5ADUANAAsACAANAAsACAAMQAsACAANwAsACAAOQAsACAANwAyADAAMAAsACAAMQAsACAAMwA2ADAAMAAsACAAXAAiAEIAUwBUAFwAIgAsACAAXAAiAEIAcgBpAHQAaQBzAGgAIABTAHUAbQBtAGUAcgAgAFQAaQBtAGUAXAAiADsAXABuAFwAIgBHAEIALQBFAGkAcgBlAFwAIgAsACAAMQA5ADUANQAsACAAMQA5ADUANgAsACAANAAsACAAMQAsACAANwAsACAAMQA2ACwAIAA3ADIAMAAwACwAIAAxACwAIAAzADYAMAAwACwAIABcACIAQgBTAFQAXAAiACwAIABcACIAQgByAGkAdABpAHMAaAAgAFMAdQBtAG0AZQByACAAVABpAG0AZQBcACIAOwBcAG4AXAAiAEcAQgAtAEUAaQByAGUAXAAiACwAIAAxADkANQA3ACwAIAAxADkANQA3ACwAIAA0ACwAIAAxACwAIAA3ACwAIAA5ACwAIAA3ADIAMAAwACwAIAAxACwAIAAzADYAMAAwACwAIABcACIAQgBTAFQAXAAiACwAIABcACIAQgByAGkAdABpAHMAaAAgAFMAdQBtAG0AZQByACAAVABpAG0AZQBcACIAOwBcAG4AXAAiAEcAQgAtAEUAaQByAGUAXAAiACwAIAAxADkANQA4ACwAIAAxADkANQA5ACwAIAA0ACwAIAAxACwAIAA3ACwAIAAxADYALAAgADcAMgAwADAALAAgADEALAAgADMANgAwADAALAAgAFwAIgBCAFMAVABcACIALAAgAFwAIgBCAHIAaQB0AGkAcwBoACAAUwB1AG0AbQBlAHIAIABUAGkAbQBlAFwAIgA7AFwAbgBcACIARwBCAC0ARQBpAHIAZQBcACIALAAgADEAOQA2ADAALAAgADEAOQA2ADAALAAgADQALAAgADEALAAgADcALAAgADkALAAgADcAMgAwADAALAAgADEALAAgADMANgAwADAALAAgAFwAIgBCAFMAVABcACIALAAgAFwAIgBCAHIAaQB0AGkAcwBoACAAUwB1AG0AbQBlAHIAIABUAGkAbQBlAFwAIgA7AFwAbgBcACIARwBCAC0ARQBpAHIAZQBcACIALAAgADEAOQA2ADEALAAgADEAOQA2ADMALAAgADMALAAgAC0AMQAsACAANwAsACAAMAAsACAANwAyADAAMAAsACAAMQAsACAAMwA2ADAAMAAsACAAXAAiAEIAUwBUAFwAIgAsACAAXAAiAEIAcgBpAHQAaQBzAGgAIABTAHUAbQBtAGUAcgAgAFQAaQBtAGUAXAAiADsAXABuAFwAIgBHAEIALQBFAGkAcgBlAFwAIgAsACAAMQA5ADYAMQAsACAAMQA5ADYAOAAsACAAMQAwACwAIAAxACwAIAA3ACwAIAAyADMALAAgADcAMgAwADAALAAgADEALAAgADAALAAgAFwAIgBHAE0AVABcACIALAAgAFwAIgBHAHIAZQBlAG4AdwBpAGMAaAAgAE0AZQBhAG4AIABUAGkAbQBlAFwAIgA7AFwAbgBcACIARwBCAC0ARQBpAHIAZQBcACIALAAgADEAOQA2ADQALAAgADEAOQA2ADcALAAgADMALAAgADEALAAgADcALAAgADEAOQAsACAANwAyADAAMAAsACAAMQAsACAAMwA2ADAAMAAsACAAXAAiAEIAUwBUAFwAIgAsACAAXAAiAEIAcgBpAHQAaQBzAGgAIABTAHUAbQBtAGUAcgAgAFQAaQBtAGUAXAAiADsAXABuAFwAIgBHAEIALQBFAGkAcgBlAFwAIgAsACAAMQA5ADYAOAAsACAAMQA5ADYAOAAsACAAMgAsACAAMAAsACAAMAAsACAAMQA4ACwAIAA3ADIAMAAwACwAIAAxACwAIAAzADYAMAAwACwAIABcACIAQgBTAFQAXAAiACwAIABcACIAQgByAGkAdABpAHMAaAAgAFMAdQBtAG0AZQByACAAVABpAG0AZQBcACIAOwBcAG4AXAAiAEcAQgAtAEUAaQByAGUAXAAiACwAIAAxADkANwAyACwAIAAxADkAOAAwACwAIAAzACwAIAAxACwAIAA3ACwAIAAxADYALAAgADcAMgAwADAALAAgADEALAAgADMANgAwADAALAAgAFwAIgBCAFMAVABcACIALAAgAFwAIgBCAHIAaQB0AGkAcwBoACAAUwB1AG0AbQBlAHIAIABUAGkAbQBlAFwAIgA7AFwAbgBcACIARwBCAC0ARQBpAHIAZQBcACIALAAgADEAOQA3ADIALAAgADEAOQA4ADAALAAgADEAMAAsACAAMQAsACAANwAsACAAMgAzACwAIAA3ADIAMAAwACwAIAAxACwAIAAwACwAIABcACIARwBNAFQAXAAiACwAIABcACIARwByAGUAZQBuAHcAaQBjAGgAIABNAGUAYQBuACAAVABpAG0AZQBcACIAOwBcAG4AXAAiAEcAQgAtAEUAaQByAGUAXAAiACwAIAAxADkAOAAxACwAIAAxADkAOAA5ACwAIAAxADAALAAgADEALAAgADcALAAgADIAMwAsACAAMwA2ADAAMAAsACAAMgAsACAAMAAsACAAXAAiAEcATQBUAFwAIgAsACAAXAAiAEcAcgBlAGUAbgB3AGkAYwBoACAATQBlAGEAbgAgAFQAaQBtAGUAXAAiADsAXABuAFwAIgBHAEIALQBFAGkAcgBlAFwAIgAsACAAMQA5ADgAMQAsACAAMQA5ADkANQAsACAAMwAsACAALQAxACwAIAA3ACwAIAAwACwAIAAzADYAMAAwACwAIAAyACwAIAAzADYAMAAwACwAIABcACIAQgBTAFQAXAAiACwAIABcACIAQgByAGkAdABpAHMAaAAgAFMAdQBtAG0AZQByACAAVABpAG0AZQBcACIAOwBcAG4AXAAiAEcAQgAtAEUAaQByAGUAXAAiACwAIAAxADkAOQAwACwAIAAxADkAOQA1ACwAIAAxADAALAAgADEALAAgADcALAAgADIAMgAsACAAMwA2ADAAMAAsACAAMgAsACAAMAAsACAAXAAiAEcATQBUAFwAIgAsACAAXAAiAEcAcgBlAGUAbgB3AGkAYwBoACAATQBlAGEAbgAgAFQAaQBtAGUAXAAiAFwAbgB9ADsAXABuAFwAbgBfAFQASQBNAEUAWgBPAE4ARQBfAFIAVQBMAEUAUwBfAEcARQBSAE0AQQBOAFkAIAA9ACAAewBcAG4AXAAiAEcAZQByAG0AYQBuAHkAXAAiACwAIAAxADkANAA2ACwAIAAxADkANAA2ACwAIAA0ACwAIAAwACwAIAAwACwAIAAxADQALAAgADcAMgAwADAALAAgADEALAAgADMANgAwADAALAAgAFwAIgBTAFwAIgAsACAAXAAiACAAUwB1AG0AbQBlAHIAXAAiADsAXABuAFwAIgBHAGUAcgBtAGEAbgB5AFwAIgAsACAAMQA5ADQANgAsACAAMQA5ADQANgAsACAAMQAwACwAIAAwACwAIAAwACwAIAA3ACwAIAA3ADIAMAAwACwAIAAxACwAIAAwACwAIABcACIAXAAiACwAIABcACIAXAAiADsAXABuAFwAIgBHAGUAcgBtAGEAbgB5AFwAIgAsACAAMQA5ADQANwAsACAAMQA5ADQANwAsACAANAAsACAAMAAsACAAMAAsACAANgAsACAAMQAwADgAMAAwACwAIAAxACwAIAAzADYAMAAwACwAIABcACIAUwBcACIALAAgAFwAIgAgAFMAdQBtAG0AZQByAFwAIgA7AFwAbgBcACIARwBlAHIAbQBhAG4AeQBcACIALAAgADEAOQA0ADcALAAgADEAOQA0ADcALAAgADUALAAgADAALAAgADAALAAgADEAMQAsACAANwAyADAAMAAsACAAMQAsACAANwAyADAAMAAsACAAXAAiAE0AXAAiACwAIABcACIAIABNAGkAZABzAHUAbQBtAGUAcgBcACIAOwBcAG4AXAAiAEcAZQByAG0AYQBuAHkAXAAiACwAIAAxADkANAA3ACwAIAAxADkANAA3ACwAIAA2ACwAIAAwACwAIAAwACwAIAAyADkALAAgADEAMAA4ADAAMAAsACAAMAAsACAAMwA2ADAAMAAsACAAXAAiAFMAXAAiACwAIABcACIAIABTAHUAbQBtAGUAcgBcACIAOwBcAG4AXAAiAEcAZQByAG0AYQBuAHkAXAAiACwAIAAxADkANAA3ACwAIAAxADkANAA5ACwAIAAxADAALAAgADEALAAgADcALAAgADEALAAgADcAMgAwADAALAAgADEALAAgADAALAAgAFwAIgBcACIALAAgAFwAIgBcACIAOwBcAG4AXAAiAEcAZQByAG0AYQBuAHkAXAAiACwAIAAxADkANAA4ACwAIAAxADkANAA4ACwAIAA0ACwAIAAwACwAIAAwACwAIAAxADgALAAgADcAMgAwADAALAAgADEALAAgADMANgAwADAALAAgAFwAIgBTAFwAIgAsACAAXAAiACAAUwB1AG0AbQBlAHIAXAAiADsAXABuAFwAIgBHAGUAcgBtAGEAbgB5AFwAIgAsACAAMQA5ADQAOQAsACAAMQA5ADQAOQAsACAANAAsACAAMAAsACAAMAAsACAAMQAwACwAIAA3ADIAMAAwACwAIAAxACwAIAAzADYAMAAwACwAIABcACIAUwBcACIALAAgAFwAIgAgAFMAdQBtAG0AZQByAFwAIgBcAG4AfQA7AFwAbgBcAG4AXwBUAEkATQBFAFoATwBOAEUAXwBSAFUATABFAFMAXwBHAFIARQBFAEMARQAgAD0AIAB7AFwAbgBcACIARwByAGUAZQBjAGUAXAAiACwAIAAxADkAMwAyACwAIAAxADkAMwAyACwAIAA3ACwAIAAwACwAIAAwACwAIAA3ACwAIAAwACwAIAAwACwAIAAzADYAMAAwACwAIABcACIAUwBcACIALAAgAFwAIgAgAFMAdQBtAG0AZQByAFwAIgA7AFwAbgBcACIARwByAGUAZQBjAGUAXAAiACwAIAAxADkAMwAyACwAIAAxADkAMwAyACwAIAA5ACwAIAAwACwAIAAwACwAIAAxACwAIAAwACwAIAAwACwAIAAwACwAIABcACIAXAAiACwAIABcACIAXAAiADsAXABuAFwAIgBHAHIAZQBlAGMAZQBcACIALAAgADEAOQA0ADEALAAgADEAOQA0ADEALAAgADQALAAgADAALAAgADAALAAgADcALAAgADAALAAgADAALAAgADMANgAwADAALAAgAFwAIgBTAFwAIgAsACAAXAAiACAAUwB1AG0AbQBlAHIAXAAiADsAXABuAFwAIgBHAHIAZQBlAGMAZQBcACIALAAgADEAOQA0ADIALAAgADEAOQA0ADIALAAgADEAMQAsACAAMAAsACAAMAAsACAAMgAsACAAMQAwADgAMAAwACwAIAAwACwAIAAwACwAIABcACIAXAAiACwAIABcACIAXAAiADsAXABuAFwAIgBHAHIAZQBlAGMAZQBcACIALAAgADEAOQA0ADMALAAgADEAOQA0ADMALAAgADMALAAgADAALAAgADAALAAgADMAMAAsACAAMAAsACAAMAAsACAAMwA2ADAAMAAsACAAXAAiAFMAXAAiACwAIABcACIAIABTAHUAbQBtAGUAcgBcACIAOwBcAG4AXAAiAEcAcgBlAGUAYwBlAFwAIgAsACAAMQA5ADQAMwAsACAAMQA5ADQAMwAsACAAMQAwACwAIAAwACwAIAAwACwAIAA0ACwAIAAwACwAIAAwACwAIAAwACwAIABcACIAXAAiACwAIABcACIAXAAiADsAXABuAFwAIgBHAHIAZQBlAGMAZQBcACIALAAgADEAOQA1ADIALAAgADEAOQA1ADIALAAgADcALAAgADAALAAgADAALAAgADEALAAgADAALAAgADAALAAgADMANgAwADAALAAgAFwAIgBTAFwAIgAsACAAXAAiACAAUwB1AG0AbQBlAHIAXAAiADsAXABuAFwAIgBHAHIAZQBlAGMAZQBcACIALAAgADEAOQA1ADIALAAgADEAOQA1ADIALAAgADEAMQAsACAAMAAsACAAMAAsACAAMgAsACAAMAAsACAAMAAsACAAMAAsACAAXAAiAFwAIgAsACAAXAAiAFwAIgA7AFwAbgBcACIARwByAGUAZQBjAGUAXAAiACwAIAAxADkANwA1ACwAIAAxADkANwA1ACwAIAA0ACwAIAAwACwAIAAwACwAIAAxADIALAAgADAALAAgADEALAAgADMANgAwADAALAAgAFwAIgBTAFwAIgAsACAAXAAiACAAUwB1AG0AbQBlAHIAXAAiADsAXABuAFwAIgBHAHIAZQBlAGMAZQBcACIALAAgADEAOQA3ADUALAAgADEAOQA3ADUALAAgADEAMQAsACAAMAAsACAAMAAsACAAMgA2ACwAIAAwACwAIAAxACwAIAAwACwAIABcACIAXAAiACwAIABcACIAXAAiADsAXABuAFwAIgBHAHIAZQBlAGMAZQBcACIALAAgADEAOQA3ADYALAAgADEAOQA3ADYALAAgADQALAAgADAALAAgADAALAAgADEAMQAsACAANwAyADAAMAAsACAAMQAsACAAMwA2ADAAMAAsACAAXAAiAFMAXAAiACwAIABcACIAIABTAHUAbQBtAGUAcgBcACIAOwBcAG4AXAAiAEcAcgBlAGUAYwBlAFwAIgAsACAAMQA5ADcANgAsACAAMQA5ADcANgAsACAAMQAwACwAIAAwACwAIAAwACwAIAAxADAALAAgADcAMgAwADAALAAgADEALAAgADAALAAgAFwAIgBcACIALAAgAFwAIgBcACIAOwBcAG4AXAAiAEcAcgBlAGUAYwBlAFwAIgAsACAAMQA5ADcANwAsACAAMQA5ADcANwAsACAAOQAsACAAMAAsACAAMAAsACAAMgA2ACwAIAA3ADIAMAAwACwAIAAxACwAIAAwACwAIABcACIAXAAiACwAIABcACIAXAAiADsAXABuAFwAIgBHAHIAZQBlAGMAZQBcACIALAAgADEAOQA3ADcALAAgADEAOQA3ADgALAAgADQALAAgADEALAAgADcALAAgADEALAAgADcAMgAwADAALAAgADEALAAgADMANgAwADAALAAgAFwAIgBTAFwAIgAsACAAXAAiACAAUwB1AG0AbQBlAHIAXAAiADsAXABuAFwAIgBHAHIAZQBlAGMAZQBcACIALAAgADEAOQA3ADgALAAgADEAOQA3ADgALAAgADkALAAgADAALAAgADAALAAgADIANAAsACAAMQA0ADQAMAAwACwAIAAwACwAIAAwACwAIABcACIAXAAiACwAIABcACIAXAAiADsAXABuAFwAIgBHAHIAZQBlAGMAZQBcACIALAAgADEAOQA3ADkALAAgADEAOQA3ADkALAAgADQALAAgADAALAAgADAALAAgADEALAAgADMAMgA0ADAAMAAsACAAMAAsACAAMwA2ADAAMAAsACAAXAAiAFMAXAAiACwAIABcACIAIABTAHUAbQBtAGUAcgBcACIAOwBcAG4AXAAiAEcAcgBlAGUAYwBlAFwAIgAsACAAMQA5ADcAOQAsACAAMQA5ADcAOQAsACAAOQAsACAAMAAsACAAMAAsACAAMgA5ACwAIAA3ADIAMAAwACwAIAAwACwAIAAwACwAIABcACIAXAAiACwAIABcACIAXAAiADsAXABuAFwAIgBHAHIAZQBlAGMAZQBcACIALAAgADEAOQA4ADAALAAgADEAOQA4ADAALAAgADQALAAgADAALAAgADAALAAgADEALAAgADAALAAgADAALAAgADMANgAwADAALAAgAFwAIgBTAFwAIgAsACAAXAAiACAAUwB1AG0AbQBlAHIAXAAiADsAXABuAFwAIgBHAHIAZQBlAGMAZQBcACIALAAgADEAOQA4ADAALAAgADEAOQA4ADAALAAgADkALAAgADAALAAgADAALAAgADIAOAAsACAAMAAsACAAMAAsACAAMAAsACAAXAAiAFwAIgAsACAAXAAiAFwAIgBcAG4AfQA7AFwAbgBcAG4AXwBUAEkATQBFAFoATwBOAEUAXwBSAFUATABFAFMAXwBHAFUAQQBNACAAPQAgAHsAXABuAFwAIgBHAHUAYQBtAFwAIgAsACAAMQA5ADUAOQAsACAAMQA5ADUAOQAsACAANgAsACAAMAAsACAAMAAsACAAMgA3ACwAIAA3ADIAMAAwACwAIAAwACwAIAAzADYAMAAwACwAIABcACIARABcACIALAAgAFwAIgAgAEQAYQB5AGwAaQBnAGgAdABcACIAOwBcAG4AXAAiAEcAdQBhAG0AXAAiACwAIAAxADkANgAxACwAIAAxADkANgAxACwAIAAxACwAIAAwACwAIAAwACwAIAAyADkALAAgADcAMgAwADAALAAgADAALAAgADAALAAgAFwAIgBTAFwAIgAsACAAXAAiACAAUwB0AGEAbgBkAGEAcgBkAFwAIgA7AFwAbgBcACIARwB1AGEAbQBcACIALAAgADEAOQA2ADcALAAgADEAOQA2ADcALAAgADkALAAgADAALAAgADAALAAgADEALAAgADcAMgAwADAALAAgADAALAAgADMANgAwADAALAAgAFwAIgBEAFwAIgAsACAAXAAiACAARABhAHkAbABpAGcAaAB0AFwAIgA7AFwAbgBcACIARwB1AGEAbQBcACIALAAgADEAOQA2ADkALAAgADEAOQA2ADkALAAgADEALAAgADAALAAgADAALAAgADIANgAsACAANgAwACwAIAAwACwAIAAwACwAIABcACIAUwBcACIALAAgAFwAIgAgAFMAdABhAG4AZABhAHIAZABcACIAOwBcAG4AXAAiAEcAdQBhAG0AXAAiACwAIAAxADkANgA5ACwAIAAxADkANgA5ACwAIAA2ACwAIAAwACwAIAAwACwAIAAyADIALAAgADcAMgAwADAALAAgADAALAAgADMANgAwADAALAAgAFwAIgBEAFwAIgAsACAAXAAiACAARABhAHkAbABpAGcAaAB0AFwAIgA7AFwAbgBcACIARwB1AGEAbQBcACIALAAgADEAOQA2ADkALAAgADEAOQA2ADkALAAgADgALAAgADAALAAgADAALAAgADMAMQAsACAANwAyADAAMAAsACAAMAAsACAAMAAsACAAXAAiAFMAXAAiACwAIABcACIAIABTAHQAYQBuAGQAYQByAGQAXAAiADsAXABuAFwAIgBHAHUAYQBtAFwAIgAsACAAMQA5ADcAMAAsACAAMQA5ADcAMQAsACAANAAsACAALQAxACwAIAA3ACwAIAAwACwAIAA3ADIAMAAwACwAIAAwACwAIAAzADYAMAAwACwAIABcACIARABcACIALAAgAFwAIgAgAEQAYQB5AGwAaQBnAGgAdABcACIAOwBcAG4AXAAiAEcAdQBhAG0AXAAiACwAIAAxADkANwAwACwAIAAxADkANwAxACwAIAA5ACwAIAAxACwAIAA3ACwAIAAxACwAIAA3ADIAMAAwACwAIAAwACwAIAAwACwAIABcACIAUwBcACIALAAgAFwAIgAgAFMAdABhAG4AZABhAHIAZABcACIAOwBcAG4AXAAiAEcAdQBhAG0AXAAiACwAIAAxADkANwAzACwAIAAxADkANwAzACwAIAAxADIALAAgADAALAAgADAALAAgADEANgAsACAANwAyADAAMAAsACAAMAAsACAAMwA2ADAAMAAsACAAXAAiAEQAXAAiACwAIABcACIAIABEAGEAeQBsAGkAZwBoAHQAXAAiADsAXABuAFwAIgBHAHUAYQBtAFwAIgAsACAAMQA5ADcANAAsACAAMQA5ADcANAAsACAAMgAsACAAMAAsACAAMAAsACAAMgA0ACwAIAA3ADIAMAAwACwAIAAwACwAIAAwACwAIABcACIAUwBcACIALAAgAFwAIgAgAFMAdABhAG4AZABhAHIAZABcACIAOwBcAG4AXAAiAEcAdQBhAG0AXAAiACwAIAAxADkANwA2ACwAIAAxADkANwA2ACwAIAA1ACwAIAAwACwAIAAwACwAIAAyADYALAAgADcAMgAwADAALAAgADAALAAgADMANgAwADAALAAgAFwAIgBEAFwAIgAsACAAXAAiACAARABhAHkAbABpAGcAaAB0AFwAIgA7AFwAbgBcACIARwB1AGEAbQBcACIALAAgADEAOQA3ADYALAAgADEAOQA3ADYALAAgADgALAAgADAALAAgADAALAAgADIAMgAsACAANwAyADYAMAAsACAAMAAsACAAMAAsACAAXAAiAFMAXAAiACwAIABcACIAIABTAHQAYQBuAGQAYQByAGQAXAAiADsAXABuAFwAIgBHAHUAYQBtAFwAIgAsACAAMQA5ADcANwAsACAAMQA5ADcANwAsACAANAAsACAAMAAsACAAMAAsACAAMgA0ACwAIAA3ADIAMAAwACwAIAAwACwAIAAzADYAMAAwACwAIABcACIARABcACIALAAgAFwAIgAgAEQAYQB5AGwAaQBnAGgAdABcACIAOwBcAG4AXAAiAEcAdQBhAG0AXAAiACwAIAAxADkANwA3ACwAIAAxADkANwA3ACwAIAA4ACwAIAAwACwAIAAwACwAIAAyADgALAAgADcAMgAwADAALAAgADAALAAgADAALAAgAFwAIgBTAFwAIgAsACAAXAAiACAAUwB0AGEAbgBkAGEAcgBkAFwAIgBcAG4AfQA7AFwAbgBcAG4AXwBUAEkATQBFAFoATwBOAEUAXwBSAFUATABFAFMAXwBHAFUAQQBUACAAPQAgAHsAXABuAFwAIgBHAHUAYQB0AFwAIgAsACAAMQA5ADcAMwAsACAAMQA5ADcAMwAsACAAMQAxACwAIAAwACwAIAAwACwAIAAyADUALAAgADAALAAgADAALAAgADMANgAwADAALAAgAFwAIgBEAFwAIgAsACAAXAAiACAARABhAHkAbABpAGcAaAB0AFwAIgA7AFwAbgBcACIARwB1AGEAdABcACIALAAgADEAOQA3ADQALAAgADEAOQA3ADQALAAgADIALAAgADAALAAgADAALAAgADIANAAsACAAMAAsACAAMAAsACAAMAAsACAAXAAiAFMAXAAiACwAIABcACIAIABTAHQAYQBuAGQAYQByAGQAXAAiADsAXABuAFwAIgBHAHUAYQB0AFwAIgAsACAAMQA5ADgAMwAsACAAMQA5ADgAMwAsACAANQAsACAAMAAsACAAMAAsACAAMgAxACwAIAAwACwAIAAwACwAIAAzADYAMAAwACwAIABcACIARABcACIALAAgAFwAIgAgAEQAYQB5AGwAaQBnAGgAdABcACIAOwBcAG4AXAAiAEcAdQBhAHQAXAAiACwAIAAxADkAOAAzACwAIAAxADkAOAAzACwAIAA5ACwAIAAwACwAIAAwACwAIAAyADIALAAgADAALAAgADAALAAgADAALAAgAFwAIgBTAFwAIgAsACAAXAAiACAAUwB0AGEAbgBkAGEAcgBkAFwAIgA7AFwAbgBcACIARwB1AGEAdABcACIALAAgADEAOQA5ADEALAAgADEAOQA5ADEALAAgADMALAAgADAALAAgADAALAAgADIAMwAsACAAMAAsACAAMAAsACAAMwA2ADAAMAAsACAAXAAiAEQAXAAiACwAIABcACIAIABEAGEAeQBsAGkAZwBoAHQAXAAiADsAXABuAFwAIgBHAHUAYQB0AFwAIgAsACAAMQA5ADkAMQAsACAAMQA5ADkAMQAsACAAOQAsACAAMAAsACAAMAAsACAANwAsACAAMAAsACAAMAAsACAAMAAsACAAXAAiAFMAXAAiACwAIABcACIAIABTAHQAYQBuAGQAYQByAGQAXAAiADsAXABuAFwAIgBHAHUAYQB0AFwAIgAsACAAMgAwADAANgAsACAAMgAwADAANgAsACAANAAsACAAMAAsACAAMAAsACAAMwAwACwAIAAwACwAIAAwACwAIAAzADYAMAAwACwAIABcACIARABcACIALAAgAFwAIgAgAEQAYQB5AGwAaQBnAGgAdABcACIAOwBcAG4AXAAiAEcAdQBhAHQAXAAiACwAIAAyADAAMAA2ACwAIAAyADAAMAA2ACwAIAAxADAALAAgADAALAAgADAALAAgADEALAAgADAALAAgADAALAAgADAALAAgAFwAIgBTAFwAIgAsACAAXAAiACAAUwB0AGEAbgBkAGEAcgBkAFwAIgBcAG4AfQA7AFwAbgBcAG4AXwBUAEkATQBFAFoATwBOAEUAXwBSAFUATABFAFMAXwBIAEEASQBUAEkAIAA9ACAAewBcAG4AXAAiAEgAYQBpAHQAaQBcACIALAAgADEAOQA4ADMALAAgADEAOQA4ADMALAAgADUALAAgADAALAAgADAALAAgADgALAAgADAALAAgADAALAAgADMANgAwADAALAAgAFwAIgBEAFwAIgAsACAAXAAiACAARABhAHkAbABpAGcAaAB0AFwAIgA7AFwAbgBcACIASABhAGkAdABpAFwAIgAsACAAMQA5ADgAMwAsACAAMQA5ADgANwAsACAAMQAwACwAIAAtADEALAAgADcALAAgADAALAAgADAALAAgADAALAAgADAALAAgAFwAIgBTAFwAIgAsACAAXAAiACAAUwB0AGEAbgBkAGEAcgBkAFwAIgA7AFwAbgBcACIASABhAGkAdABpAFwAIgAsACAAMQA5ADgANAAsACAAMQA5ADgANwAsACAANAAsACAALQAxACwAIAA3ACwAIAAwACwAIAAwACwAIAAwACwAIAAzADYAMAAwACwAIABcACIARABcACIALAAgAFwAIgAgAEQAYQB5AGwAaQBnAGgAdABcACIAOwBcAG4AXAAiAEgAYQBpAHQAaQBcACIALAAgADEAOQA4ADgALAAgADEAOQA5ADcALAAgADQALAAgADEALAAgADcALAAgADEALAAgADMANgAwADAALAAgADEALAAgADMANgAwADAALAAgAFwAIgBEAFwAIgAsACAAXAAiACAARABhAHkAbABpAGcAaAB0AFwAIgA7AFwAbgBcACIASABhAGkAdABpAFwAIgAsACAAMQA5ADgAOAAsACAAMQA5ADkANwAsACAAMQAwACwAIAAtADEALAAgADcALAAgADAALAAgADMANgAwADAALAAgADEALAAgADAALAAgAFwAIgBTAFwAIgAsACAAXAAiACAAUwB0AGEAbgBkAGEAcgBkAFwAIgA7AFwAbgBcACIASABhAGkAdABpAFwAIgAsACAAMgAwADAANQAsACAAMgAwADAANgAsACAANAAsACAAMQAsACAANwAsACAAMQAsACAAMAAsACAAMAAsACAAMwA2ADAAMAAsACAAXAAiAEQAXAAiACwAIABcACIAIABEAGEAeQBsAGkAZwBoAHQAXAAiADsAXABuAFwAIgBIAGEAaQB0AGkAXAAiACwAIAAyADAAMAA1ACwAIAAyADAAMAA2ACwAIAAxADAALAAgAC0AMQAsACAANwAsACAAMAAsACAAMAAsACAAMAAsACAAMAAsACAAXAAiAFMAXAAiACwAIABcACIAIABTAHQAYQBuAGQAYQByAGQAXAAiADsAXABuAFwAIgBIAGEAaQB0AGkAXAAiACwAIAAyADAAMQAyACwAIAAyADAAMQA1ACwAIAAzACwAIAAxACwAIAA3ACwAIAA4ACwAIAA3ADIAMAAwACwAIAAwACwAIAAzADYAMAAwACwAIABcACIARABcACIALAAgAFwAIgAgAEQAYQB5AGwAaQBnAGgAdABcACIAOwBcAG4AXAAiAEgAYQBpAHQAaQBcACIALAAgADIAMAAxADIALAAgADIAMAAxADUALAAgADEAMQAsACAAMQAsACAANwAsACAAMQAsACAANwAyADAAMAAsACAAMAAsACAAMAAsACAAXAAiAFMAXAAiACwAIABcACIAIABTAHQAYQBuAGQAYQByAGQAXAAiADsAXABuAFwAIgBIAGEAaQB0AGkAXAAiACwAIAAyADAAMQA3ACwAIABcACIAXAAiACwAIAAzACwAIAAxACwAIAA3ACwAIAA4ACwAIAA3ADIAMAAwACwAIAAwACwAIAAzADYAMAAwACwAIABcACIARABcACIALAAgAFwAIgAgAEQAYQB5AGwAaQBnAGgAdABcACIAOwBcAG4AXAAiAEgAYQBpAHQAaQBcACIALAAgADIAMAAxADcALAAgAFwAIgBcACIALAAgADEAMQAsACAAMQAsACAANwAsACAAMQAsACAANwAyADAAMAAsACAAMAAsACAAMAAsACAAXAAiAFMAXAAiACwAIABcACIAIABTAHQAYQBuAGQAYQByAGQAXAAiAFwAbgB9ADsAXABuAFwAbgBfAFQASQBNAEUAWgBPAE4ARQBfAFIAVQBMAEUAUwBfAEgAQQBMAEkARgBBAFgAIAA9ACAAewBcAG4AXAAiAEgAYQBsAGkAZgBhAHgAXAAiACwAIAAxADkAMQA2ACwAIAAxADkAMQA2ACwAIAA0ACwAIAAwACwAIAAwACwAIAAxACwAIAAwACwAIAAwACwAIAAzADYAMAAwACwAIABcACIARABcACIALAAgAFwAIgAgAEQAYQB5AGwAaQBnAGgAdABcACIAOwBcAG4AXAAiAEgAYQBsAGkAZgBhAHgAXAAiACwAIAAxADkAMQA2ACwAIAAxADkAMQA2ACwAIAAxADAALAAgADAALAAgADAALAAgADEALAAgADAALAAgADAALAAgADAALAAgAFwAIgBTAFwAIgAsACAAXAAiACAAUwB0AGEAbgBkAGEAcgBkAFwAIgA7AFwAbgBcACIASABhAGwAaQBmAGEAeABcACIALAAgADEAOQAyADAALAAgADEAOQAyADAALAAgADUALAAgADAALAAgADAALAAgADkALAAgADAALAAgADAALAAgADMANgAwADAALAAgAFwAIgBEAFwAIgAsACAAXAAiACAARABhAHkAbABpAGcAaAB0AFwAIgA7AFwAbgBcACIASABhAGwAaQBmAGEAeABcACIALAAgADEAOQAyADAALAAgADEAOQAyADAALAAgADgALAAgADAALAAgADAALAAgADIAOQAsACAAMAAsACAAMAAsACAAMAAsACAAXAAiAFMAXAAiACwAIABcACIAIABTAHQAYQBuAGQAYQByAGQAXAAiADsAXABuAFwAIgBIAGEAbABpAGYAYQB4AFwAIgAsACAAMQA5ADIAMQAsACAAMQA5ADIAMQAsACAANQAsACAAMAAsACAAMAAsACAANgAsACAAMAAsACAAMAAsACAAMwA2ADAAMAAsACAAXAAiAEQAXAAiACwAIABcACIAIABEAGEAeQBsAGkAZwBoAHQAXAAiADsAXABuAFwAIgBIAGEAbABpAGYAYQB4AFwAIgAsACAAMQA5ADIAMQAsACAAMQA5ADIAMgAsACAAOQAsACAAMAAsACAAMAAsACAANQAsACAAMAAsACAAMAAsACAAMAAsACAAXAAiAFMAXAAiACwAIABcACIAIABTAHQAYQBuAGQAYQByAGQAXAAiADsAXABuAFwAIgBIAGEAbABpAGYAYQB4AFwAIgAsACAAMQA5ADIAMgAsACAAMQA5ADIAMgAsACAANAAsACAAMAAsACAAMAAsACAAMwAwACwAIAAwACwAIAAwACwAIAAzADYAMAAwACwAIABcACIARABcACIALAAgAFwAIgAgAEQAYQB5AGwAaQBnAGgAdABcACIAOwBcAG4AXAAiAEgAYQBsAGkAZgBhAHgAXAAiACwAIAAxADkAMgAzACwAIAAxADkAMgAzACwAIAA5ACwAIAAwACwAIAAwACwAIAA0ACwAIAAwACwAIAAwACwAIAAwACwAIABcACIAUwBcACIALAAgAFwAIgAgAFMAdABhAG4AZABhAHIAZABcACIAOwBcAG4AXAAiAEgAYQBsAGkAZgBhAHgAXAAiACwAIAAxADkAMgAzACwAIAAxADkAMgA1ACwAIAA1ACwAIAAxACwAIAA3ACwAIAAxACwAIAAwACwAIAAwACwAIAAzADYAMAAwACwAIABcACIARABcACIALAAgAFwAIgAgAEQAYQB5AGwAaQBnAGgAdABcACIAOwBcAG4AXAAiAEgAYQBsAGkAZgBhAHgAXAAiACwAIAAxADkAMgA0ACwAIAAxADkAMgA0ACwAIAA5ACwAIAAwACwAIAAwACwAIAAxADUALAAgADAALAAgADAALAAgADAALAAgAFwAIgBTAFwAIgAsACAAXAAiACAAUwB0AGEAbgBkAGEAcgBkAFwAIgA7AFwAbgBcACIASABhAGwAaQBmAGEAeABcACIALAAgADEAOQAyADUALAAgADEAOQAyADUALAAgADkALAAgADAALAAgADAALAAgADIAOAAsACAAMAAsACAAMAAsACAAMAAsACAAXAAiAFMAXAAiACwAIABcACIAIABTAHQAYQBuAGQAYQByAGQAXAAiADsAXABuAFwAIgBIAGEAbABpAGYAYQB4AFwAIgAsACAAMQA5ADIANgAsACAAMQA5ADIANgAsACAANQAsACAAMAAsACAAMAAsACAAMQA2ACwAIAAwACwAIAAwACwAIAAzADYAMAAwACwAIABcACIARABcACIALAAgAFwAIgAgAEQAYQB5AGwAaQBnAGgAdABcACIAOwBcAG4AXAAiAEgAYQBsAGkAZgBhAHgAXAAiACwAIAAxADkAMgA2ACwAIAAxADkAMgA2ACwAIAA5ACwAIAAwACwAIAAwACwAIAAxADMALAAgADAALAAgADAALAAgADAALAAgAFwAIgBTAFwAIgAsACAAXAAiACAAUwB0AGEAbgBkAGEAcgBkAFwAIgA7AFwAbgBcACIASABhAGwAaQBmAGEAeABcACIALAAgADEAOQAyADcALAAgADEAOQAyADcALAAgADUALAAgADAALAAgADAALAAgADEALAAgADAALAAgADAALAAgADMANgAwADAALAAgAFwAIgBEAFwAIgAsACAAXAAiACAARABhAHkAbABpAGcAaAB0AFwAIgA7AFwAbgBcACIASABhAGwAaQBmAGEAeABcACIALAAgADEAOQAyADcALAAgADEAOQAyADcALAAgADkALAAgADAALAAgADAALAAgADIANgAsACAAMAAsACAAMAAsACAAMAAsACAAXAAiAFMAXAAiACwAIABcACIAIABTAHQAYQBuAGQAYQByAGQAXAAiADsAXABuAFwAIgBIAGEAbABpAGYAYQB4AFwAIgAsACAAMQA5ADIAOAAsACAAMQA5ADIAOAAsACAAOQAsACAAMAAsACAAMAAsACAAOQAsACAAMAAsACAAMAAsACAAMAAsACAAXAAiAFMAXAAiACwAIABcACIAIABTAHQAYQBuAGQAYQByAGQAXAAiADsAXABuAFwAIgBIAGEAbABpAGYAYQB4AFwAIgAsACAAMQA5ADIAOAAsACAAMQA5ADMAMQAsACAANQAsACAAMQAsACAANwAsACAAOAAsACAAMAAsACAAMAAsACAAMwA2ADAAMAAsACAAXAAiAEQAXAAiACwAIABcACIAIABEAGEAeQBsAGkAZwBoAHQAXAAiADsAXABuAFwAIgBIAGEAbABpAGYAYQB4AFwAIgAsACAAMQA5ADIAOQAsACAAMQA5ADIAOQAsACAAOQAsACAAMAAsACAAMAAsACAAMwAsACAAMAAsACAAMAAsACAAMAAsACAAXAAiAFMAXAAiACwAIABcACIAIABTAHQAYQBuAGQAYQByAGQAXAAiADsAXABuAFwAIgBIAGEAbABpAGYAYQB4AFwAIgAsACAAMQA5ADMAMAAsACAAMQA5ADMAMAAsACAAOQAsACAAMAAsACAAMAAsACAAMQA1ACwAIAAwACwAIAAwACwAIAAwACwAIABcACIAUwBcACIALAAgAFwAIgAgAFMAdABhAG4AZABhAHIAZABcACIAOwBcAG4AXAAiAEgAYQBsAGkAZgBhAHgAXAAiACwAIAAxADkAMwAxACwAIAAxADkAMwAyACwAIAA5ACwAIAAxACwAIAAxACwAIAAyADQALAAgADAALAAgADAALAAgADAALAAgAFwAIgBTAFwAIgAsACAAXAAiACAAUwB0AGEAbgBkAGEAcgBkAFwAIgA7AFwAbgBcACIASABhAGwAaQBmAGEAeABcACIALAAgADEAOQAzADIALAAgADEAOQAzADIALAAgADUALAAgADAALAAgADAALAAgADEALAAgADAALAAgADAALAAgADMANgAwADAALAAgAFwAIgBEAFwAIgAsACAAXAAiACAARABhAHkAbABpAGcAaAB0AFwAIgA7AFwAbgBcACIASABhAGwAaQBmAGEAeABcACIALAAgADEAOQAzADMALAAgADEAOQAzADMALAAgADQALAAgADAALAAgADAALAAgADMAMAAsACAAMAAsACAAMAAsACAAMwA2ADAAMAAsACAAXAAiAEQAXAAiACwAIABcACIAIABEAGEAeQBsAGkAZwBoAHQAXAAiADsAXABuAFwAIgBIAGEAbABpAGYAYQB4AFwAIgAsACAAMQA5ADMAMwAsACAAMQA5ADMAMwAsACAAMQAwACwAIAAwACwAIAAwACwAIAAyACwAIAAwACwAIAAwACwAIAAwACwAIABcACIAUwBcACIALAAgAFwAIgAgAFMAdABhAG4AZABhAHIAZABcACIAOwBcAG4AXAAiAEgAYQBsAGkAZgBhAHgAXAAiACwAIAAxADkAMwA0ACwAIAAxADkAMwA0ACwAIAA1ACwAIAAwACwAIAAwACwAIAAyADAALAAgADAALAAgADAALAAgADMANgAwADAALAAgAFwAIgBEAFwAIgAsACAAXAAiACAARABhAHkAbABpAGcAaAB0AFwAIgA7AFwAbgBcACIASABhAGwAaQBmAGEAeABcACIALAAgADEAOQAzADQALAAgADEAOQAzADQALAAgADkALAAgADAALAAgADAALAAgADEANgAsACAAMAAsACAAMAAsACAAMAAsACAAXAAiAFMAXAAiACwAIABcACIAIABTAHQAYQBuAGQAYQByAGQAXAAiADsAXABuAFwAIgBIAGEAbABpAGYAYQB4AFwAIgAsACAAMQA5ADMANQAsACAAMQA5ADMANQAsACAANgAsACAAMAAsACAAMAAsACAAMgAsACAAMAAsACAAMAAsACAAMwA2ADAAMAAsACAAXAAiAEQAXAAiACwAIABcACIAIABEAGEAeQBsAGkAZwBoAHQAXAAiADsAXABuAFwAIgBIAGEAbABpAGYAYQB4AFwAIgAsACAAMQA5ADMANQAsACAAMQA5ADMANQAsACAAOQAsACAAMAAsACAAMAAsACAAMwAwACwAIAAwACwAIAAwACwAIAAwACwAIABcACIAUwBcACIALAAgAFwAIgAgAFMAdABhAG4AZABhAHIAZABcACIAOwBcAG4AXAAiAEgAYQBsAGkAZgBhAHgAXAAiACwAIAAxADkAMwA2ACwAIAAxADkAMwA2ACwAIAA2ACwAIAAwACwAIAAwACwAIAAxACwAIAAwACwAIAAwACwAIAAzADYAMAAwACwAIABcACIARABcACIALAAgAFwAIgAgAEQAYQB5AGwAaQBnAGgAdABcACIAOwBcAG4AXAAiAEgAYQBsAGkAZgBhAHgAXAAiACwAIAAxADkAMwA2ACwAIAAxADkAMwA2ACwAIAA5ACwAIAAwACwAIAAwACwAIAAxADQALAAgADAALAAgADAALAAgADAALAAgAFwAIgBTAFwAIgAsACAAXAAiACAAUwB0AGEAbgBkAGEAcgBkAFwAIgA7AFwAbgBcACIASABhAGwAaQBmAGEAeABcACIALAAgADEAOQAzADcALAAgADEAOQAzADgALAAgADUALAAgADEALAAgADcALAAgADEALAAgADAALAAgADAALAAgADMANgAwADAALAAgAFwAIgBEAFwAIgAsACAAXAAiACAARABhAHkAbABpAGcAaAB0AFwAIgA7AFwAbgBcACIASABhAGwAaQBmAGEAeABcACIALAAgADEAOQAzADcALAAgADEAOQA0ADEALAAgADkALAAgADEALAAgADEALAAgADIANAAsACAAMAAsACAAMAAsACAAMAAsACAAXAAiAFMAXAAiACwAIABcACIAIABTAHQAYQBuAGQAYQByAGQAXAAiADsAXABuAFwAIgBIAGEAbABpAGYAYQB4AFwAIgAsACAAMQA5ADMAOQAsACAAMQA5ADMAOQAsACAANQAsACAAMAAsACAAMAAsACAAMgA4ACwAIAAwACwAIAAwACwAIAAzADYAMAAwACwAIABcACIARABcACIALAAgAFwAIgAgAEQAYQB5AGwAaQBnAGgAdABcACIAOwBcAG4AXAAiAEgAYQBsAGkAZgBhAHgAXAAiACwAIAAxADkANAAwACwAIAAxADkANAAxACwAIAA1ACwAIAAxACwAIAA3ACwAIAAxACwAIAAwACwAIAAwACwAIAAzADYAMAAwACwAIABcACIARABcACIALAAgAFwAIgAgAEQAYQB5AGwAaQBnAGgAdABcACIAOwBcAG4AXAAiAEgAYQBsAGkAZgBhAHgAXAAiACwAIAAxADkANAA2ACwAIAAxADkANAA5ACwAIAA0ACwAIAAtADEALAAgADcALAAgADAALAAgADcAMgAwADAALAAgADAALAAgADMANgAwADAALAAgAFwAIgBEAFwAIgAsACAAXAAiACAARABhAHkAbABpAGcAaAB0AFwAIgA7AFwAbgBcACIASABhAGwAaQBmAGEAeABcACIALAAgADEAOQA0ADYALAAgADEAOQA0ADkALAAgADkALAAgAC0AMQAsACAANwAsACAAMAAsACAANwAyADAAMAAsACAAMAAsACAAMAAsACAAXAAiAFMAXAAiACwAIABcACIAIABTAHQAYQBuAGQAYQByAGQAXAAiADsAXABuAFwAIgBIAGEAbABpAGYAYQB4AFwAIgAsACAAMQA5ADUAMQAsACAAMQA5ADUANAAsACAANAAsACAALQAxACwAIAA3ACwAIAAwACwAIAA3ADIAMAAwACwAIAAwACwAIAAzADYAMAAwACwAIABcACIARABcACIALAAgAFwAIgAgAEQAYQB5AGwAaQBnAGgAdABcACIAOwBcAG4AXAAiAEgAYQBsAGkAZgBhAHgAXAAiACwAIAAxADkANQAxACwAIAAxADkANQA0ACwAIAA5ACwAIAAtADEALAAgADcALAAgADAALAAgADcAMgAwADAALAAgADAALAAgADAALAAgAFwAIgBTAFwAIgAsACAAXAAiACAAUwB0AGEAbgBkAGEAcgBkAFwAIgA7AFwAbgBcACIASABhAGwAaQBmAGEAeABcACIALAAgADEAOQA1ADYALAAgADEAOQA1ADkALAAgADQALAAgAC0AMQAsACAANwAsACAAMAAsACAANwAyADAAMAAsACAAMAAsACAAMwA2ADAAMAAsACAAXAAiAEQAXAAiACwAIABcACIAIABEAGEAeQBsAGkAZwBoAHQAXAAiADsAXABuAFwAIgBIAGEAbABpAGYAYQB4AFwAIgAsACAAMQA5ADUANgAsACAAMQA5ADUAOQAsACAAOQAsACAALQAxACwAIAA3ACwAIAAwACwAIAA3ADIAMAAwACwAIAAwACwAIAAwACwAIABcACIAUwBcACIALAAgAFwAIgAgAFMAdABhAG4AZABhAHIAZABcACIAOwBcAG4AXAAiAEgAYQBsAGkAZgBhAHgAXAAiACwAIAAxADkANgAyACwAIAAxADkANwAzACwAIAA0ACwAIAAtADEALAAgADcALAAgADAALAAgADcAMgAwADAALAAgADAALAAgADMANgAwADAALAAgAFwAIgBEAFwAIgAsACAAXAAiACAARABhAHkAbABpAGcAaAB0AFwAIgA7AFwAbgBcACIASABhAGwAaQBmAGEAeABcACIALAAgADEAOQA2ADIALAAgADEAOQA3ADMALAAgADEAMAAsACAALQAxACwAIAA3ACwAIAAwACwAIAA3ADIAMAAwACwAIAAwACwAIAAwACwAIABcACIAUwBcACIALAAgAFwAIgAgAFMAdABhAG4AZABhAHIAZABcACIAXABuAH0AOwBcAG4AXABuAF8AVABJAE0ARQBaAE8ATgBFAF8AUgBVAEwARQBTAF8ASABLACAAPQAgAHsAXABuAFwAIgBIAEsAXAAiACwAIAAxADkANAA2ACwAIAAxADkANAA2ACwAIAA0ACwAIAAwACwAIAAwACwAIAAyADEALAAgADAALAAgADAALAAgADMANgAwADAALAAgAFwAIgBTAFwAIgAsACAAXAAiACAAUwB1AG0AbQBlAHIAXAAiADsAXABuAFwAIgBIAEsAXAAiACwAIAAxADkANAA2ACwAIAAxADkANAA2ACwAIAAxADIALAAgADAALAAgADAALAAgADEALAAgADEAMgA2ADAAMAAsACAAMQAsACAAMAAsACAAXAAiAFwAIgAsACAAXAAiAFwAIgA7AFwAbgBcACIASABLAFwAIgAsACAAMQA5ADQANwAsACAAMQA5ADQANwAsACAANAAsACAAMAAsACAAMAAsACAAMQAzACwAIAAxADIANgAwADAALAAgADEALAAgADMANgAwADAALAAgAFwAIgBTAFwAIgAsACAAXAAiACAAUwB1AG0AbQBlAHIAXAAiADsAXABuAFwAIgBIAEsAXAAiACwAIAAxADkANAA3ACwAIAAxADkANAA3ACwAIAAxADEALAAgADAALAAgADAALAAgADMAMAAsACAAMQAyADYAMAAwACwAIAAxACwAIAAwACwAIABcACIAXAAiACwAIABcACIAXAAiADsAXABuAFwAIgBIAEsAXAAiACwAIAAxADkANAA4ACwAIAAxADkANAA4ACwAIAA1ACwAIAAwACwAIAAwACwAIAAyACwAIAAxADIANgAwADAALAAgADEALAAgADMANgAwADAALAAgAFwAIgBTAFwAIgAsACAAXAAiACAAUwB1AG0AbQBlAHIAXAAiADsAXABuAFwAIgBIAEsAXAAiACwAIAAxADkANAA4ACwAIAAxADkANQAyACwAIAAxADAALAAgADEALAAgADcALAAgADIAOAAsACAAMQAyADYAMAAwACwAIAAxACwAIAAwACwAIABcACIAXAAiACwAIABcACIAXAAiADsAXABuAFwAIgBIAEsAXAAiACwAIAAxADkANAA5ACwAIAAxADkANQAzACwAIAA0ACwAIAAxACwAIAA3ACwAIAAxACwAIAAxADIANgAwADAALAAgADAALAAgADMANgAwADAALAAgAFwAIgBTAFwAIgAsACAAXAAiACAAUwB1AG0AbQBlAHIAXAAiADsAXABuAFwAIgBIAEsAXAAiACwAIAAxADkANQAzACwAIAAxADkANgA0ACwAIAAxADAALAAgADEALAAgADcALAAgADMAMQAsACAAMQAyADYAMAAwACwAIAAwACwAIAAwACwAIABcACIAXAAiACwAIABcACIAXAAiADsAXABuAFwAIgBIAEsAXAAiACwAIAAxADkANQA0ACwAIAAxADkANgA0ACwAIAAzACwAIAAxACwAIAA3ACwAIAAxADgALAAgADEAMgA2ADAAMAAsACAAMAAsACAAMwA2ADAAMAAsACAAXAAiAFMAXAAiACwAIABcACIAIABTAHUAbQBtAGUAcgBcACIAOwBcAG4AXAAiAEgASwBcACIALAAgADEAOQA2ADUALAAgADEAOQA3ADYALAAgADQALAAgADEALAAgADcALAAgADEANgAsACAAMQAyADYAMAAwACwAIAAwACwAIAAzADYAMAAwACwAIABcACIAUwBcACIALAAgAFwAIgAgAFMAdQBtAG0AZQByAFwAIgA7AFwAbgBcACIASABLAFwAIgAsACAAMQA5ADYANQAsACAAMQA5ADcANgAsACAAMQAwACwAIAAxACwAIAA3ACwAIAAxADYALAAgADEAMgA2ADAAMAAsACAAMAAsACAAMAAsACAAXAAiAFwAIgAsACAAXAAiAFwAIgA7AFwAbgBcACIASABLAFwAIgAsACAAMQA5ADcAMwAsACAAMQA5ADcAMwAsACAAMQAyACwAIAAwACwAIAAwACwAIAAzADAALAAgADEAMgA2ADAAMAAsACAAMAAsACAAMwA2ADAAMAAsACAAXAAiAFMAXAAiACwAIABcACIAIABTAHUAbQBtAGUAcgBcACIAOwBcAG4AXAAiAEgASwBcACIALAAgADEAOQA3ADkALAAgADEAOQA3ADkALAAgADUALAAgADAALAAgADAALAAgADEAMwAsACAAMQAyADYAMAAwACwAIAAwACwAIAAzADYAMAAwACwAIABcACIAUwBcACIALAAgAFwAIgAgAFMAdQBtAG0AZQByAFwAIgA7AFwAbgBcACIASABLAFwAIgAsACAAMQA5ADcAOQAsACAAMQA5ADcAOQAsACAAMQAwACwAIAAwACwAIAAwACwAIAAyADEALAAgADEAMgA2ADAAMAAsACAAMAAsACAAMAAsACAAXAAiAFwAIgAsACAAXAAiAFwAIgBcAG4AfQA7AFwAbgBcAG4AXwBUAEkATQBFAFoATwBOAEUAXwBSAFUATABFAFMAXwBIAE8ATABJAEQAQQBZACAAPQAgAHsAXABuAFwAIgBIAG8AbABpAGQAYQB5AFwAIgAsACAAMQA5ADkAMgAsACAAMQA5ADkAMwAsACAAMQAwACwAIAAtADEALAAgADcALAAgADAALAAgADcAMgAwADAALAAgADEALAAgADMANgAwADAALAAgAFwAIgBEAFwAIgAsACAAXAAiACAARABhAHkAbABpAGcAaAB0AFwAIgA7AFwAbgBcACIASABvAGwAaQBkAGEAeQBcACIALAAgADEAOQA5ADMALAAgADEAOQA5ADQALAAgADMALAAgADEALAAgADcALAAgADEALAAgADcAMgAwADAALAAgADEALAAgADAALAAgAFwAIgBTAFwAIgAsACAAXAAiACAAUwB0AGEAbgBkAGEAcgBkAFwAIgBcAG4AfQA7AFwAbgBcAG4AXwBUAEkATQBFAFoATwBOAEUAXwBSAFUATABFAFMAXwBIAE8ATgBEACAAPQAgAHsAXABuAFwAIgBIAG8AbgBkAFwAIgAsACAAMQA5ADgANwAsACAAMQA5ADgAOAAsACAANQAsACAAMQAsACAANwAsACAAMQAsACAAMAAsACAAMAAsACAAMwA2ADAAMAAsACAAXAAiAEQAXAAiACwAIABcACIAIABEAGEAeQBsAGkAZwBoAHQAXAAiADsAXABuAFwAIgBIAG8AbgBkAFwAIgAsACAAMQA5ADgANwAsACAAMQA5ADgAOAAsACAAOQAsACAALQAxACwAIAA3ACwAIAAwACwAIAAwACwAIAAwACwAIAAwACwAIABcACIAUwBcACIALAAgAFwAIgAgAFMAdABhAG4AZABhAHIAZABcACIAOwBcAG4AXAAiAEgAbwBuAGQAXAAiACwAIAAyADAAMAA2ACwAIAAyADAAMAA2ACwAIAA1ACwAIAAxACwAIAA3ACwAIAAxACwAIAAwACwAIAAwACwAIAAzADYAMAAwACwAIABcACIARABcACIALAAgAFwAIgAgAEQAYQB5AGwAaQBnAGgAdABcACIAOwBcAG4AXAAiAEgAbwBuAGQAXAAiACwAIAAyADAAMAA2ACwAIAAyADAAMAA2ACwAIAA4ACwAIAAxACwAIAAxACwAIAAxACwAIAAwACwAIAAwACwAIAAwACwAIABcACIAUwBcACIALAAgAFwAIgAgAFMAdABhAG4AZABhAHIAZABcACIAXABuAH0AOwBcAG4AXABuAF8AVABJAE0ARQBaAE8ATgBFAF8AUgBVAEwARQBTAF8ASABVAE4ARwBBAFIAWQAgAD0AIAB7AFwAbgBcACIASAB1AG4AZwBhAHIAeQBcACIALAAgADEAOQAxADgALAAgADEAOQAxADkALAAgADQALAAgADAALAAgADAALAAgADEANQAsACAANwAyADAAMAAsACAAMAAsACAAMwA2ADAAMAAsACAAXAAiAFMAXAAiACwAIABcACIAIABTAHUAbQBtAGUAcgBcACIAOwBcAG4AXAAiAEgAdQBuAGcAYQByAHkAXAAiACwAIAAxADkAMQA4ACwAIAAxADkAMgAwACwAIAA5ACwAIAAxACwAIAAxACwAIAAxADUALAAgADEAMAA4ADAAMAAsACAAMAAsACAAMAAsACAAXAAiAFwAIgAsACAAXAAiAFwAIgA7AFwAbgBcACIASAB1AG4AZwBhAHIAeQBcACIALAAgADEAOQAyADAALAAgADEAOQAyADAALAAgADQALAAgADAALAAgADAALAAgADUALAAgADcAMgAwADAALAAgADAALAAgADMANgAwADAALAAgAFwAIgBTAFwAIgAsACAAXAAiACAAUwB1AG0AbQBlAHIAXAAiADsAXABuAFwAIgBIAHUAbgBnAGEAcgB5AFwAIgAsACAAMQA5ADQANQAsACAAMQA5ADQANQAsACAANQAsACAAMAAsACAAMAAsACAAMQAsACAAOAAyADgAMAAwACwAIAAwACwAIAAzADYAMAAwACwAIABcACIAUwBcACIALAAgAFwAIgAgAFMAdQBtAG0AZQByAFwAIgA7AFwAbgBcACIASAB1AG4AZwBhAHIAeQBcACIALAAgADEAOQA0ADUALAAgADEAOQA0ADUALAAgADEAMQAsACAAMAAsACAAMAAsACAAMQAsACAAMwA2ADAAMAAsACAAMAAsACAAMAAsACAAXAAiAFwAIgAsACAAXAAiAFwAIgA7AFwAbgBcACIASAB1AG4AZwBhAHIAeQBcACIALAAgADEAOQA0ADYALAAgADEAOQA0ADYALAAgADMALAAgADAALAAgADAALAAgADMAMQAsACAANwAyADAAMAAsACAAMQAsACAAMwA2ADAAMAAsACAAXAAiAFMAXAAiACwAIABcACIAIABTAHUAbQBtAGUAcgBcACIAOwBcAG4AXAAiAEgAdQBuAGcAYQByAHkAXAAiACwAIAAxADkANAA2ACwAIAAxADkANAA2ACwAIAAxADAALAAgADAALAAgADAALAAgADcALAAgADcAMgAwADAALAAgADAALAAgADAALAAgAFwAIgBcACIALAAgAFwAIgBcACIAOwBcAG4AXAAiAEgAdQBuAGcAYQByAHkAXAAiACwAIAAxADkANAA3ACwAIAAxADkANAA5ACwAIAA0ACwAIAAxACwAIAA3ACwAIAA0ACwAIAA3ADIAMAAwACwAIAAxACwAIAAzADYAMAAwACwAIABcACIAUwBcACIALAAgAFwAIgAgAFMAdQBtAG0AZQByAFwAIgA7AFwAbgBcACIASAB1AG4AZwBhAHIAeQBcACIALAAgADEAOQA0ADcALAAgADEAOQA0ADkALAAgADEAMAAsACAAMQAsACAANwAsACAAMQAsACAANwAyADAAMAAsACAAMQAsACAAMAAsACAAXAAiAFwAIgAsACAAXAAiAFwAIgA7AFwAbgBcACIASAB1AG4AZwBhAHIAeQBcACIALAAgADEAOQA1ADQALAAgADEAOQA1ADQALAAgADUALAAgADAALAAgADAALAAgADIAMwAsACAAMAAsACAAMAAsACAAMwA2ADAAMAAsACAAXAAiAFMAXAAiACwAIABcACIAIABTAHUAbQBtAGUAcgBcACIAOwBcAG4AXAAiAEgAdQBuAGcAYQByAHkAXAAiACwAIAAxADkANQA0ACwAIAAxADkANQA0ACwAIAAxADAALAAgADAALAAgADAALAAgADMALAAgADAALAAgADAALAAgADAALAAgAFwAIgBcACIALAAgAFwAIgBcACIAOwBcAG4AXAAiAEgAdQBuAGcAYQByAHkAXAAiACwAIAAxADkANQA1ACwAIAAxADkANQA1ACwAIAA1ACwAIAAwACwAIAAwACwAIAAyADIALAAgADcAMgAwADAALAAgADAALAAgADMANgAwADAALAAgAFwAIgBTAFwAIgAsACAAXAAiACAAUwB1AG0AbQBlAHIAXAAiADsAXABuAFwAIgBIAHUAbgBnAGEAcgB5AFwAIgAsACAAMQA5ADUANQAsACAAMQA5ADUANQAsACAAMQAwACwAIAAwACwAIAAwACwAIAAyACwAIAAxADAAOAAwADAALAAgADAALAAgADAALAAgAFwAIgBcACIALAAgAFwAIgBcACIAOwBcAG4AXAAiAEgAdQBuAGcAYQByAHkAXAAiACwAIAAxADkANQA2ACwAIAAxADkANQA3ACwAIAA2ACwAIAAxACwAIAA3ACwAIAAxACwAIAA3ADIAMAAwACwAIAAwACwAIAAzADYAMAAwACwAIABcACIAUwBcACIALAAgAFwAIgAgAFMAdQBtAG0AZQByAFwAIgA7AFwAbgBcACIASAB1AG4AZwBhAHIAeQBcACIALAAgADEAOQA1ADYALAAgADEAOQA1ADcALAAgADkALAAgAC0AMQAsACAANwAsACAAMAAsACAAMQAwADgAMAAwACwAIAAwACwAIAAwACwAIABcACIAXAAiACwAIABcACIAXAAiADsAXABuAFwAIgBIAHUAbgBnAGEAcgB5AFwAIgAsACAAMQA5ADgAMAAsACAAMQA5ADgAMAAsACAANAAsACAAMAAsACAAMAAsACAANgAsACAAMAAsACAAMAAsACAAMwA2ADAAMAAsACAAXAAiAFMAXAAiACwAIABcACIAIABTAHUAbQBtAGUAcgBcACIAOwBcAG4AXAAiAEgAdQBuAGcAYQByAHkAXAAiACwAIAAxADkAOAAwACwAIAAxADkAOAAwACwAIAA5ACwAIAAwACwAIAAwACwAIAAyADgALAAgADMANgAwADAALAAgADAALAAgADAALAAgAFwAIgBcACIALAAgAFwAIgBcACIAOwBcAG4AXAAiAEgAdQBuAGcAYQByAHkAXAAiACwAIAAxADkAOAAxACwAIAAxADkAOAAzACwAIAAzACwAIAAtADEALAAgADcALAAgADAALAAgADAALAAgADAALAAgADMANgAwADAALAAgAFwAIgBTAFwAIgAsACAAXAAiACAAUwB1AG0AbQBlAHIAXAAiADsAXABuAFwAIgBIAHUAbgBnAGEAcgB5AFwAIgAsACAAMQA5ADgAMQAsACAAMQA5ADgAMwAsACAAOQAsACAALQAxACwAIAA3ACwAIAAwACwAIAAzADYAMAAwACwAIAAwACwAIAAwACwAIABcACIAXAAiACwAIABcACIAXAAiAFwAbgB9ADsAXABuAFwAbgBfAFQASQBNAEUAWgBPAE4ARQBfAFIAVQBMAEUAUwBfAEkATgBEAEkAQQBOAEEAUABPAEwASQBTACAAPQAgAHsAXABuAFwAIgBJAG4AZABpAGEAbgBhAHAAbwBsAGkAcwBcACIALAAgADEAOQA0ADEALAAgADEAOQA0ADEALAAgADYALAAgADAALAAgADAALAAgADIAMgAsACAANwAyADAAMAAsACAAMAAsACAAMwA2ADAAMAAsACAAXAAiAEQAXAAiACwAIABcACIAIABEAGEAeQBsAGkAZwBoAHQAXAAiADsAXABuAFwAIgBJAG4AZABpAGEAbgBhAHAAbwBsAGkAcwBcACIALAAgADEAOQA0ADEALAAgADEAOQA1ADQALAAgADkALAAgAC0AMQAsACAANwAsACAAMAAsACAANwAyADAAMAAsACAAMAAsACAAMAAsACAAXAAiAFMAXAAiACwAIABcACIAIABTAHQAYQBuAGQAYQByAGQAXAAiADsAXABuAFwAIgBJAG4AZABpAGEAbgBhAHAAbwBsAGkAcwBcACIALAAgADEAOQA0ADYALAAgADEAOQA1ADQALAAgADQALAAgAC0AMQAsACAANwAsACAAMAAsACAANwAyADAAMAAsACAAMAAsACAAMwA2ADAAMAAsACAAXAAiAEQAXAAiACwAIABcACIAIABEAGEAeQBsAGkAZwBoAHQAXAAiAFwAbgB9ADsAXABuAFwAbgBfAFQASQBNAEUAWgBPAE4ARQBfAFIAVQBMAEUAUwBfAEkAUgBBAE4AIAA9ACAAewBcAG4AXAAiAEkAcgBhAG4AXAAiACwAIAAxADkAMQAwACwAIAAxADkAMQAwACwAIAAxACwAIAAwACwAIAAwACwAIAAxACwAIAAwACwAIAAwACwAIAAwACwAIABcACIAXAAiACwAIABcACIAXAAiADsAXABuAFwAIgBJAHIAYQBuAFwAIgAsACAAMQA5ADcANwAsACAAMQA5ADcANwAsACAAMwAsACAAMAAsACAAMAAsACAAMgAxACwAIAA4ADIAOAAwADAALAAgADAALAAgADMANgAwADAALAAgAFwAIgBcACIALAAgAFwAIgBcACIAOwBcAG4AXAAiAEkAcgBhAG4AXAAiACwAIAAxADkANwA3ACwAIAAxADkANwA3ACwAIAAxADAALAAgADAALAAgADAALAAgADIAMAAsACAAOAA2ADQAMAAwACwAIAAwACwAIAAwACwAIABcACIAXAAiACwAIABcACIAXAAiADsAXABuAFwAIgBJAHIAYQBuAFwAIgAsACAAMQA5ADcAOAAsACAAMQA5ADcAOAAsACAAMwAsACAAMAAsACAAMAAsACAAMgA0ACwAIAA4ADYANAAwADAALAAgADAALAAgADMANgAwADAALAAgAFwAIgBcACIALAAgAFwAIgBcACIAOwBcAG4AXAAiAEkAcgBhAG4AXAAiACwAIAAxADkANwA4ACwAIAAxADkANwA4ACwAIAA4ACwAIAAwACwAIAAwACwAIAA1ACwAIAAzADYAMAAwACwAIAAwACwAIAAwACwAIABcACIAXAAiACwAIABcACIAXAAiADsAXABuAFwAIgBJAHIAYQBuAFwAIgAsACAAMQA5ADcAOQAsACAAMQA5ADcAOQAsACAANQAsACAAMAAsACAAMAAsACAAMgA2ACwAIAA4ADYANAAwADAALAAgADAALAAgADMANgAwADAALAAgAFwAIgBcACIALAAgAFwAIgBcACIAOwBcAG4AXAAiAEkAcgBhAG4AXAAiACwAIAAxADkANwA5ACwAIAAxADkANwA5ACwAIAA5ACwAIAAwACwAIAAwACwAIAAxADgALAAgADgANgA0ADAAMAAsACAAMAAsACAAMAAsACAAXAAiAFwAIgAsACAAXAAiAFwAIgA7AFwAbgBcACIASQByAGEAbgBcACIALAAgADEAOQA4ADAALAAgADEAOQA4ADAALAAgADMALAAgADAALAAgADAALAAgADIAMAAsACAAOAA2ADQAMAAwACwAIAAwACwAIAAzADYAMAAwACwAIABcACIAXAAiACwAIABcACIAXAAiADsAXABuAFwAIgBJAHIAYQBuAFwAIgAsACAAMQA5ADgAMAAsACAAMQA5ADgAMAAsACAAOQAsACAAMAAsACAAMAAsACAAMgAyACwAIAA4ADYANAAwADAALAAgADAALAAgADAALAAgAFwAIgBcACIALAAgAFwAIgBcACIAOwBcAG4AXAAiAEkAcgBhAG4AXAAiACwAIAAxADkAOQAxACwAIAAxADkAOQAxACwAIAA1ACwAIAAwACwAIAAwACwAIAAyACwAIAA4ADYANAAwADAALAAgADAALAAgADMANgAwADAALAAgAFwAIgBcACIALAAgAFwAIgBcACIAOwBcAG4AXAAiAEkAcgBhAG4AXAAiACwAIAAxADkAOQAxACwAIAAxADkAOQA1ACwAIAA5ACwAIAAwACwAIAAwACwAIAAyADEALAAgADgANgA0ADAAMAAsACAAMAAsACAAMAAsACAAXAAiAFwAIgAsACAAXAAiAFwAIgA7AFwAbgBcACIASQByAGEAbgBcACIALAAgADEAOQA5ADIALAAgADEAOQA5ADUALAAgADMALAAgADAALAAgADAALAAgADIAMQAsACAAOAA2ADQAMAAwACwAIAAwACwAIAAzADYAMAAwACwAIABcACIAXAAiACwAIABcACIAXAAiADsAXABuAFwAIgBJAHIAYQBuAFwAIgAsACAAMQA5ADkANgAsACAAMQA5ADkANgAsACAAMwAsACAAMAAsACAAMAAsACAAMgAwACwAIAA4ADYANAAwADAALAAgADAALAAgADMANgAwADAALAAgAFwAIgBcACIALAAgAFwAIgBcACIAOwBcAG4AXAAiAEkAcgBhAG4AXAAiACwAIAAxADkAOQA2ACwAIAAxADkAOQA2ACwAIAA5ACwAIAAwACwAIAAwACwAIAAyADAALAAgADgANgA0ADAAMAAsACAAMAAsACAAMAAsACAAXAAiAFwAIgAsACAAXAAiAFwAIgA7AFwAbgBcACIASQByAGEAbgBcACIALAAgADEAOQA5ADcALAAgADEAOQA5ADkALAAgADMALAAgADAALAAgADAALAAgADIAMQAsACAAOAA2ADQAMAAwACwAIAAwACwAIAAzADYAMAAwACwAIABcACIAXAAiACwAIABcACIAXAAiADsAXABuAFwAIgBJAHIAYQBuAFwAIgAsACAAMQA5ADkANwAsACAAMQA5ADkAOQAsACAAOQAsACAAMAAsACAAMAAsACAAMgAxACwAIAA4ADYANAAwADAALAAgADAALAAgADAALAAgAFwAIgBcACIALAAgAFwAIgBcACIAOwBcAG4AXAAiAEkAcgBhAG4AXAAiACwAIAAyADAAMAAwACwAIAAyADAAMAAwACwAIAAzACwAIAAwACwAIAAwACwAIAAyADAALAAgADgANgA0ADAAMAAsACAAMAAsACAAMwA2ADAAMAAsACAAXAAiAFwAIgAsACAAXAAiAFwAIgA7AFwAbgBcACIASQByAGEAbgBcACIALAAgADIAMAAwADAALAAgADIAMAAwADAALAAgADkALAAgADAALAAgADAALAAgADIAMAAsACAAOAA2ADQAMAAwACwAIAAwACwAIAAwACwAIABcACIAXAAiACwAIABcACIAXAAiADsAXABuAFwAIgBJAHIAYQBuAFwAIgAsACAAMgAwADAAMQAsACAAMgAwADAAMwAsACAAMwAsACAAMAAsACAAMAAsACAAMgAxACwAIAA4ADYANAAwADAALAAgADAALAAgADMANgAwADAALAAgAFwAIgBcACIALAAgAFwAIgBcACIAOwBcAG4AXAAiAEkAcgBhAG4AXAAiACwAIAAyADAAMAAxACwAIAAyADAAMAAzACwAIAA5ACwAIAAwACwAIAAwACwAIAAyADEALAAgADgANgA0ADAAMAAsACAAMAAsACAAMAAsACAAXAAiAFwAIgAsACAAXAAiAFwAIgA7AFwAbgBcACIASQByAGEAbgBcACIALAAgADIAMAAwADQALAAgADIAMAAwADQALAAgADMALAAgADAALAAgADAALAAgADIAMAAsACAAOAA2ADQAMAAwACwAIAAwACwAIAAzADYAMAAwACwAIABcACIAXAAiACwAIABcACIAXAAiADsAXABuAFwAIgBJAHIAYQBuAFwAIgAsACAAMgAwADAANAAsACAAMgAwADAANAAsACAAOQAsACAAMAAsACAAMAAsACAAMgAwACwAIAA4ADYANAAwADAALAAgADAALAAgADAALAAgAFwAIgBcACIALAAgAFwAIgBcACIAOwBcAG4AXAAiAEkAcgBhAG4AXAAiACwAIAAyADAAMAA1ACwAIAAyADAAMAA1ACwAIAAzACwAIAAwACwAIAAwACwAIAAyADEALAAgADgANgA0ADAAMAAsACAAMAAsACAAMwA2ADAAMAAsACAAXAAiAFwAIgAsACAAXAAiAFwAIgA7AFwAbgBcACIASQByAGEAbgBcACIALAAgADIAMAAwADUALAAgADIAMAAwADUALAAgADkALAAgADAALAAgADAALAAgADIAMQAsACAAOAA2ADQAMAAwACwAIAAwACwAIAAwACwAIABcACIAXAAiACwAIABcACIAXAAiADsAXABuAFwAIgBJAHIAYQBuAFwAIgAsACAAMgAwADAAOAAsACAAMgAwADAAOAAsACAAMwAsACAAMAAsACAAMAAsACAAMgAwACwAIAA4ADYANAAwADAALAAgADAALAAgADMANgAwADAALAAgAFwAIgBcACIALAAgAFwAIgBcACIAOwBcAG4AXAAiAEkAcgBhAG4AXAAiACwAIAAyADAAMAA4ACwAIAAyADAAMAA4ACwAIAA5ACwAIAAwACwAIAAwACwAIAAyADAALAAgADgANgA0ADAAMAAsACAAMAAsACAAMAAsACAAXAAiAFwAIgAsACAAXAAiAFwAIgA7AFwAbgBcACIASQByAGEAbgBcACIALAAgADIAMAAwADkALAAgADIAMAAxADEALAAgADMALAAgADAALAAgADAALAAgADIAMQAsACAAOAA2ADQAMAAwACwAIAAwACwAIAAzADYAMAAwACwAIABcACIAXAAiACwAIABcACIAXAAiADsAXABuAFwAIgBJAHIAYQBuAFwAIgAsACAAMgAwADAAOQAsACAAMgAwADEAMQAsACAAOQAsACAAMAAsACAAMAAsACAAMgAxACwAIAA4ADYANAAwADAALAAgADAALAAgADAALAAgAFwAIgBcACIALAAgAFwAIgBcACIAOwBcAG4AXAAiAEkAcgBhAG4AXAAiACwAIAAyADAAMQAyACwAIAAyADAAMQAyACwAIAAzACwAIAAwACwAIAAwACwAIAAyADAALAAgADgANgA0ADAAMAAsACAAMAAsACAAMwA2ADAAMAAsACAAXAAiAFwAIgAsACAAXAAiAFwAIgA7AFwAbgBcACIASQByAGEAbgBcACIALAAgADIAMAAxADIALAAgADIAMAAxADIALAAgADkALAAgADAALAAgADAALAAgADIAMAAsACAAOAA2ADQAMAAwACwAIAAwACwAIAAwACwAIABcACIAXAAiACwAIABcACIAXAAiADsAXABuAFwAIgBJAHIAYQBuAFwAIgAsACAAMgAwADEAMwAsACAAMgAwADEANQAsACAAMwAsACAAMAAsACAAMAAsACAAMgAxACwAIAA4ADYANAAwADAALAAgADAALAAgADMANgAwADAALAAgAFwAIgBcACIALAAgAFwAIgBcACIAOwBcAG4AXAAiAEkAcgBhAG4AXAAiACwAIAAyADAAMQAzACwAIAAyADAAMQA1ACwAIAA5ACwAIAAwACwAIAAwACwAIAAyADEALAAgADgANgA0ADAAMAAsACAAMAAsACAAMAAsACAAXAAiAFwAIgAsACAAXAAiAFwAIgA7AFwAbgBcACIASQByAGEAbgBcACIALAAgADIAMAAxADYALAAgADIAMAAxADYALAAgADMALAAgADAALAAgADAALAAgADIAMAAsACAAOAA2ADQAMAAwACwAIAAwACwAIAAzADYAMAAwACwAIABcACIAXAAiACwAIABcACIAXAAiADsAXABuAFwAIgBJAHIAYQBuAFwAIgAsACAAMgAwADEANgAsACAAMgAwADEANgAsACAAOQAsACAAMAAsACAAMAAsACAAMgAwACwAIAA4ADYANAAwADAALAAgADAALAAgADAALAAgAFwAIgBcACIALAAgAFwAIgBcACIAOwBcAG4AXAAiAEkAcgBhAG4AXAAiACwAIAAyADAAMQA3ACwAIAAyADAAMQA5ACwAIAAzACwAIAAwACwAIAAwACwAIAAyADEALAAgADgANgA0ADAAMAAsACAAMAAsACAAMwA2ADAAMAAsACAAXAAiAFwAIgAsACAAXAAiAFwAIgA7AFwAbgBcACIASQByAGEAbgBcACIALAAgADIAMAAxADcALAAgADIAMAAxADkALAAgADkALAAgADAALAAgADAALAAgADIAMQAsACAAOAA2ADQAMAAwACwAIAAwACwAIAAwACwAIABcACIAXAAiACwAIABcACIAXAAiADsAXABuAFwAIgBJAHIAYQBuAFwAIgAsACAAMgAwADIAMAAsACAAMgAwADIAMAAsACAAMwAsACAAMAAsACAAMAAsACAAMgAwACwAIAA4ADYANAAwADAALAAgADAALAAgADMANgAwADAALAAgAFwAIgBcACIALAAgAFwAIgBcACIAOwBcAG4AXAAiAEkAcgBhAG4AXAAiACwAIAAyADAAMgAwACwAIAAyADAAMgAwACwAIAA5ACwAIAAwACwAIAAwACwAIAAyADAALAAgADgANgA0ADAAMAAsACAAMAAsACAAMAAsACAAXAAiAFwAIgAsACAAXAAiAFwAIgA7AFwAbgBcACIASQByAGEAbgBcACIALAAgADIAMAAyADEALAAgADIAMAAyADIALAAgADMALAAgADAALAAgADAALAAgADIAMQAsACAAOAA2ADQAMAAwACwAIAAwACwAIAAzADYAMAAwACwAIABcACIAXAAiACwAIABcACIAXAAiADsAXABuAFwAIgBJAHIAYQBuAFwAIgAsACAAMgAwADIAMQAsACAAMgAwADIAMgAsACAAOQAsACAAMAAsACAAMAAsACAAMgAxACwAIAA4ADYANAAwADAALAAgADAALAAgADAALAAgAFwAIgBcACIALAAgAFwAIgBcACIAXABuAH0AOwBcAG4AXABuAF8AVABJAE0ARQBaAE8ATgBFAF8AUgBVAEwARQBTAF8ASQBSAEEAUQAgAD0AIAB7AFwAbgBcACIASQByAGEAcQBcACIALAAgADEAOQA4ADIALAAgADEAOQA4ADIALAAgADUALAAgADAALAAgADAALAAgADEALAAgADAALAAgADAALAAgADMANgAwADAALAAgAFwAIgBcACIALAAgAFwAIgBcACIAOwBcAG4AXAAiAEkAcgBhAHEAXAAiACwAIAAxADkAOAAyACwAIAAxADkAOAA0ACwAIAAxADAALAAgADAALAAgADAALAAgADEALAAgADAALAAgADAALAAgADAALAAgAFwAIgBcACIALAAgAFwAIgBcACIAOwBcAG4AXAAiAEkAcgBhAHEAXAAiACwAIAAxADkAOAAzACwAIAAxADkAOAAzACwAIAAzACwAIAAwACwAIAAwACwAIAAzADEALAAgADAALAAgADAALAAgADMANgAwADAALAAgAFwAIgBcACIALAAgAFwAIgBcACIAOwBcAG4AXAAiAEkAcgBhAHEAXAAiACwAIAAxADkAOAA0ACwAIAAxADkAOAA1ACwAIAA0ACwAIAAwACwAIAAwACwAIAAxACwAIAAwACwAIAAwACwAIAAzADYAMAAwACwAIABcACIAXAAiACwAIABcACIAXAAiADsAXABuAFwAIgBJAHIAYQBxAFwAIgAsACAAMQA5ADgANQAsACAAMQA5ADkAMAAsACAAOQAsACAALQAxACwAIAA3ACwAIAAwACwAIAAzADYAMAAwACwAIAAxACwAIAAwACwAIABcACIAXAAiACwAIABcACIAXAAiADsAXABuAFwAIgBJAHIAYQBxAFwAIgAsACAAMQA5ADgANgAsACAAMQA5ADkAMAAsACAAMwAsACAALQAxACwAIAA3ACwAIAAwACwAIAAzADYAMAAwACwAIAAxACwAIAAzADYAMAAwACwAIABcACIAXAAiACwAIABcACIAXAAiADsAXABuAFwAIgBJAHIAYQBxAFwAIgAsACAAMQA5ADkAMQAsACAAMgAwADAANwAsACAANAAsACAAMAAsACAAMAAsACAAMQAsACAAMQAwADgAMAAwACwAIAAxACwAIAAzADYAMAAwACwAIABcACIAXAAiACwAIABcACIAXAAiADsAXABuAFwAIgBJAHIAYQBxAFwAIgAsACAAMQA5ADkAMQAsACAAMgAwADAANwAsACAAMQAwACwAIAAwACwAIAAwACwAIAAxACwAIAAxADAAOAAwADAALAAgADEALAAgADAALAAgAFwAIgBcACIALAAgAFwAIgBcACIAXABuAH0AOwBcAG4AXABuAF8AVABJAE0ARQBaAE8ATgBFAF8AUgBVAEwARQBTAF8ASQBUAEEATABZACAAPQAgAHsAXABuAFwAIgBJAHQAYQBsAHkAXAAiACwAIAAxADkAMQA2ACwAIAAxADkAMQA2ACwAIAA2ACwAIAAwACwAIAAwACwAIAAzACwAIAA4ADYANAAwADAALAAgADAALAAgADMANgAwADAALAAgAFwAIgBTAFwAIgAsACAAXAAiACAAUwB1AG0AbQBlAHIAXAAiADsAXABuAFwAIgBJAHQAYQBsAHkAXAAiACwAIAAxADkAMQA2ACwAIAAxADkAMQA3ACwAIAA5ACwAIAAwACwAIAAwACwAIAAzADAALAAgADgANgA0ADAAMAAsACAAMAAsACAAMAAsACAAXAAiAFwAIgAsACAAXAAiAFwAIgA7AFwAbgBcACIASQB0AGEAbAB5AFwAIgAsACAAMQA5ADEANwAsACAAMQA5ADEANwAsACAAMwAsACAAMAAsACAAMAAsACAAMwAxACwAIAA4ADYANAAwADAALAAgADAALAAgADMANgAwADAALAAgAFwAIgBTAFwAIgAsACAAXAAiACAAUwB1AG0AbQBlAHIAXAAiADsAXABuAFwAIgBJAHQAYQBsAHkAXAAiACwAIAAxADkAMQA4ACwAIAAxADkAMQA4ACwAIAAzACwAIAAwACwAIAAwACwAIAA5ACwAIAA4ADYANAAwADAALAAgADAALAAgADMANgAwADAALAAgAFwAIgBTAFwAIgAsACAAXAAiACAAUwB1AG0AbQBlAHIAXAAiADsAXABuAFwAIgBJAHQAYQBsAHkAXAAiACwAIAAxADkAMQA4ACwAIAAxADkAMQA4ACwAIAAxADAALAAgADAALAAgADAALAAgADYALAAgADgANgA0ADAAMAAsACAAMAAsACAAMAAsACAAXAAiAFwAIgAsACAAXAAiAFwAIgA7AFwAbgBcACIASQB0AGEAbAB5AFwAIgAsACAAMQA5ADEAOQAsACAAMQA5ADEAOQAsACAAMwAsACAAMAAsACAAMAAsACAAMQAsACAAOAA2ADQAMAAwACwAIAAwACwAIAAzADYAMAAwACwAIABcACIAUwBcACIALAAgAFwAIgAgAFMAdQBtAG0AZQByAFwAIgA7AFwAbgBcACIASQB0AGEAbAB5AFwAIgAsACAAMQA5ADEAOQAsACAAMQA5ADEAOQAsACAAMQAwACwAIAAwACwAIAAwACwAIAA0ACwAIAA4ADYANAAwADAALAAgADAALAAgADAALAAgAFwAIgBcACIALAAgAFwAIgBcACIAOwBcAG4AXAAiAEkAdABhAGwAeQBcACIALAAgADEAOQAyADAALAAgADEAOQAyADAALAAgADMALAAgADAALAAgADAALAAgADIAMAAsACAAOAA2ADQAMAAwACwAIAAwACwAIAAzADYAMAAwACwAIABcACIAUwBcACIALAAgAFwAIgAgAFMAdQBtAG0AZQByAFwAIgA7AFwAbgBcACIASQB0AGEAbAB5AFwAIgAsACAAMQA5ADIAMAAsACAAMQA5ADIAMAAsACAAOQAsACAAMAAsACAAMAAsACAAMQA4ACwAIAA4ADYANAAwADAALAAgADAALAAgADAALAAgAFwAIgBcACIALAAgAFwAIgBcACIAOwBcAG4AXAAiAEkAdABhAGwAeQBcACIALAAgADEAOQA0ADAALAAgADEAOQA0ADAALAAgADYALAAgADAALAAgADAALAAgADEANAAsACAAOAA2ADQAMAAwACwAIAAwACwAIAAzADYAMAAwACwAIABcACIAUwBcACIALAAgAFwAIgAgAFMAdQBtAG0AZQByAFwAIgA7AFwAbgBcACIASQB0AGEAbAB5AFwAIgAsACAAMQA5ADQAMgAsACAAMQA5ADQAMgAsACAAMQAxACwAIAAwACwAIAAwACwAIAAyACwAIAA3ADIAMAAwACwAIAAxACwAIAAwACwAIABcACIAXAAiACwAIABcACIAXAAiADsAXABuAFwAIgBJAHQAYQBsAHkAXAAiACwAIAAxADkANAAzACwAIAAxADkANAAzACwAIAAzACwAIAAwACwAIAAwACwAIAAyADkALAAgADcAMgAwADAALAAgADEALAAgADMANgAwADAALAAgAFwAIgBTAFwAIgAsACAAXAAiACAAUwB1AG0AbQBlAHIAXAAiADsAXABuAFwAIgBJAHQAYQBsAHkAXAAiACwAIAAxADkANAAzACwAIAAxADkANAAzACwAIAAxADAALAAgADAALAAgADAALAAgADQALAAgADcAMgAwADAALAAgADEALAAgADAALAAgAFwAIgBcACIALAAgAFwAIgBcACIAOwBcAG4AXAAiAEkAdABhAGwAeQBcACIALAAgADEAOQA0ADQALAAgADEAOQA0ADQALAAgADQALAAgADAALAAgADAALAAgADIALAAgADcAMgAwADAALAAgADEALAAgADMANgAwADAALAAgAFwAIgBTAFwAIgAsACAAXAAiACAAUwB1AG0AbQBlAHIAXAAiADsAXABuAFwAIgBJAHQAYQBsAHkAXAAiACwAIAAxADkANAA0ACwAIAAxADkANAA0ACwAIAA5ACwAIAAwACwAIAAwACwAIAAxADcALAAgADcAMgAwADAALAAgADEALAAgADAALAAgAFwAIgBcACIALAAgAFwAIgBcACIAOwBcAG4AXAAiAEkAdABhAGwAeQBcACIALAAgADEAOQA0ADUALAAgADEAOQA0ADUALAAgADQALAAgADAALAAgADAALAAgADIALAAgADcAMgAwADAALAAgADAALAAgADMANgAwADAALAAgAFwAIgBTAFwAIgAsACAAXAAiACAAUwB1AG0AbQBlAHIAXAAiADsAXABuAFwAIgBJAHQAYQBsAHkAXAAiACwAIAAxADkANAA1ACwAIAAxADkANAA1ACwAIAA5ACwAIAAwACwAIAAwACwAIAAxADUALAAgADMANgAwADAALAAgADAALAAgADAALAAgAFwAIgBcACIALAAgAFwAIgBcACIAOwBcAG4AXAAiAEkAdABhAGwAeQBcACIALAAgADEAOQA0ADYALAAgADEAOQA0ADYALAAgADMALAAgADAALAAgADAALAAgADEANwAsACAANwAyADAAMAAsACAAMQAsACAAMwA2ADAAMAAsACAAXAAiAFMAXAAiACwAIABcACIAIABTAHUAbQBtAGUAcgBcACIAOwBcAG4AXAAiAEkAdABhAGwAeQBcACIALAAgADEAOQA0ADYALAAgADEAOQA0ADYALAAgADEAMAAsACAAMAAsACAAMAAsACAANgAsACAANwAyADAAMAAsACAAMQAsACAAMAAsACAAXAAiAFwAIgAsACAAXAAiAFwAIgA7AFwAbgBcACIASQB0AGEAbAB5AFwAIgAsACAAMQA5ADQANwAsACAAMQA5ADQANwAsACAAMwAsACAAMAAsACAAMAAsACAAMQA2ACwAIAAwACwAIAAxACwAIAAzADYAMAAwACwAIABcACIAUwBcACIALAAgAFwAIgAgAFMAdQBtAG0AZQByAFwAIgA7AFwAbgBcACIASQB0AGEAbAB5AFwAIgAsACAAMQA5ADQANwAsACAAMQA5ADQANwAsACAAMQAwACwAIAAwACwAIAAwACwAIAA1ACwAIAAwACwAIAAxACwAIAAwACwAIABcACIAXAAiACwAIABcACIAXAAiADsAXABuAFwAIgBJAHQAYQBsAHkAXAAiACwAIAAxADkANAA4ACwAIAAxADkANAA4ACwAIAAyACwAIAAwACwAIAAwACwAIAAyADkALAAgADcAMgAwADAALAAgADEALAAgADMANgAwADAALAAgAFwAIgBTAFwAIgAsACAAXAAiACAAUwB1AG0AbQBlAHIAXAAiADsAXABuAFwAIgBJAHQAYQBsAHkAXAAiACwAIAAxADkANAA4ACwAIAAxADkANAA4ACwAIAAxADAALAAgADAALAAgADAALAAgADMALAAgADcAMgAwADAALAAgADEALAAgADAALAAgAFwAIgBcACIALAAgAFwAIgBcACIAOwBcAG4AXAAiAEkAdABhAGwAeQBcACIALAAgADEAOQA2ADYALAAgADEAOQA2ADYALAAgADkALAAgADAALAAgADAALAAgADIANAAsACAAOAA2ADQAMAAwACwAIAAwACwAIAAwACwAIABcACIAXAAiACwAIABcACIAXAAiADsAXABuAFwAIgBJAHQAYQBsAHkAXAAiACwAIAAxADkANgA2ACwAIAAxADkANgA4ACwAIAA1ACwAIAAxACwAIAA3ACwAIAAyADIALAAgADAALAAgADEALAAgADMANgAwADAALAAgAFwAIgBTAFwAIgAsACAAXAAiACAAUwB1AG0AbQBlAHIAXAAiADsAXABuAFwAIgBJAHQAYQBsAHkAXAAiACwAIAAxADkANgA3ACwAIAAxADkANgA5ACwAIAA5ACwAIAAxACwAIAA3ACwAIAAyADIALAAgADAALAAgADEALAAgADAALAAgAFwAIgBcACIALAAgAFwAIgBcACIAOwBcAG4AXAAiAEkAdABhAGwAeQBcACIALAAgADEAOQA2ADkALAAgADEAOQA2ADkALAAgADYALAAgADAALAAgADAALAAgADEALAAgADAALAAgADEALAAgADMANgAwADAALAAgAFwAIgBTAFwAIgAsACAAXAAiACAAUwB1AG0AbQBlAHIAXAAiADsAXABuAFwAIgBJAHQAYQBsAHkAXAAiACwAIAAxADkANwAwACwAIAAxADkANwAwACwAIAA1ACwAIAAwACwAIAAwACwAIAAzADEALAAgADAALAAgADEALAAgADMANgAwADAALAAgAFwAIgBTAFwAIgAsACAAXAAiACAAUwB1AG0AbQBlAHIAXAAiADsAXABuAFwAIgBJAHQAYQBsAHkAXAAiACwAIAAxADkANwAwACwAIAAxADkANwAwACwAIAA5ACwAIAAtADEALAAgADcALAAgADAALAAgADAALAAgADEALAAgADAALAAgAFwAIgBcACIALAAgAFwAIgBcACIAOwBcAG4AXAAiAEkAdABhAGwAeQBcACIALAAgADEAOQA3ADEALAAgADEAOQA3ADEALAAgADkALAAgAC0AMQAsACAANwAsACAAMAAsACAAMAAsACAAMQAsACAAMAAsACAAXAAiAFwAIgAsACAAXAAiAFwAIgA7AFwAbgBcACIASQB0AGEAbAB5AFwAIgAsACAAMQA5ADcAMQAsACAAMQA5ADcAMgAsACAANQAsACAAMQAsACAANwAsACAAMgAyACwAIAAwACwAIAAxACwAIAAzADYAMAAwACwAIABcACIAUwBcACIALAAgAFwAIgAgAFMAdQBtAG0AZQByAFwAIgA7AFwAbgBcACIASQB0AGEAbAB5AFwAIgAsACAAMQA5ADcAMgAsACAAMQA5ADcAMgAsACAAMQAwACwAIAAwACwAIAAwACwAIAAxACwAIAAwACwAIAAxACwAIAAwACwAIABcACIAXAAiACwAIABcACIAXAAiADsAXABuAFwAIgBJAHQAYQBsAHkAXAAiACwAIAAxADkANwAzACwAIAAxADkANwAzACwAIAA2ACwAIAAwACwAIAAwACwAIAAzACwAIAAwACwAIAAxACwAIAAzADYAMAAwACwAIABcACIAUwBcACIALAAgAFwAIgAgAFMAdQBtAG0AZQByAFwAIgA7AFwAbgBcACIASQB0AGEAbAB5AFwAIgAsACAAMQA5ADcAMwAsACAAMQA5ADcANAAsACAAOQAsACAALQAxACwAIAA3ACwAIAAwACwAIAAwACwAIAAxACwAIAAwACwAIABcACIAXAAiACwAIABcACIAXAAiADsAXABuAFwAIgBJAHQAYQBsAHkAXAAiACwAIAAxADkANwA0ACwAIAAxADkANwA0ACwAIAA1ACwAIAAwACwAIAAwACwAIAAyADYALAAgADAALAAgADEALAAgADMANgAwADAALAAgAFwAIgBTAFwAIgAsACAAXAAiACAAUwB1AG0AbQBlAHIAXAAiADsAXABuAFwAIgBJAHQAYQBsAHkAXAAiACwAIAAxADkANwA1ACwAIAAxADkANwA1ACwAIAA2ACwAIAAwACwAIAAwACwAIAAxACwAIAAwACwAIAAxACwAIAAzADYAMAAwACwAIABcACIAUwBcACIALAAgAFwAIgAgAFMAdQBtAG0AZQByAFwAIgA7AFwAbgBcACIASQB0AGEAbAB5AFwAIgAsACAAMQA5ADcANQAsACAAMQA5ADcANwAsACAAOQAsACAALQAxACwAIAA3ACwAIAAwACwAIAAwACwAIAAxACwAIAAwACwAIABcACIAXAAiACwAIABcACIAXAAiADsAXABuAFwAIgBJAHQAYQBsAHkAXAAiACwAIAAxADkANwA2ACwAIAAxADkANwA2ACwAIAA1ACwAIAAwACwAIAAwACwAIAAzADAALAAgADAALAAgADEALAAgADMANgAwADAALAAgAFwAIgBTAFwAIgAsACAAXAAiACAAUwB1AG0AbQBlAHIAXAAiADsAXABuAFwAIgBJAHQAYQBsAHkAXAAiACwAIAAxADkANwA3ACwAIAAxADkANwA5ACwAIAA1ACwAIAAxACwAIAA3ACwAIAAyADIALAAgADAALAAgADEALAAgADMANgAwADAALAAgAFwAIgBTAFwAIgAsACAAXAAiACAAUwB1AG0AbQBlAHIAXAAiADsAXABuAFwAIgBJAHQAYQBsAHkAXAAiACwAIAAxADkANwA4ACwAIAAxADkANwA4ACwAIAAxADAALAAgADAALAAgADAALAAgADEALAAgADAALAAgADEALAAgADAALAAgAFwAIgBcACIALAAgAFwAIgBcACIAOwBcAG4AXAAiAEkAdABhAGwAeQBcACIALAAgADEAOQA3ADkALAAgADEAOQA3ADkALAAgADkALAAgADAALAAgADAALAAgADMAMAAsACAAMAAsACAAMQAsACAAMAAsACAAXAAiAFwAIgAsACAAXAAiAFwAIgBcAG4AfQA7AFwAbgBcAG4AXwBUAEkATQBFAFoATwBOAEUAXwBSAFUATABFAFMAXwBKAEEAUABBAE4AIAA9ACAAewBcAG4AXAAiAEoAYQBwAGEAbgBcACIALAAgADEAOQA0ADgALAAgADEAOQA0ADgALAAgADUALAAgADEALAAgADYALAAgADEALAAgADgANgA0ADAAMAAsACAAMAAsACAAMwA2ADAAMAAsACAAXAAiAEQAXAAiACwAIABcACIAIABEAGEAeQBsAGkAZwBoAHQAXAAiADsAXABuAFwAIgBKAGEAcABhAG4AXAAiACwAIAAxADkANAA4ACwAIAAxADkANQAxACwAIAA5ACwAIAAxACwAIAA2ACwAIAA4ACwAIAA5ADAAMAAwADAALAAgADAALAAgADAALAAgAFwAIgBTAFwAIgAsACAAXAAiACAAUwB0AGEAbgBkAGEAcgBkAFwAIgA7AFwAbgBcACIASgBhAHAAYQBuAFwAIgAsACAAMQA5ADQAOQAsACAAMQA5ADQAOQAsACAANAAsACAAMQAsACAANgAsACAAMQAsACAAOAA2ADQAMAAwACwAIAAwACwAIAAzADYAMAAwACwAIABcACIARABcACIALAAgAFwAIgAgAEQAYQB5AGwAaQBnAGgAdABcACIAOwBcAG4AXAAiAEoAYQBwAGEAbgBcACIALAAgADEAOQA1ADAALAAgADEAOQA1ADEALAAgADUALAAgADEALAAgADYALAAgADEALAAgADgANgA0ADAAMAAsACAAMAAsACAAMwA2ADAAMAAsACAAXAAiAEQAXAAiACwAIABcACIAIABEAGEAeQBsAGkAZwBoAHQAXAAiAFwAbgB9ADsAXABuAFwAbgBfAFQASQBNAEUAWgBPAE4ARQBfAFIAVQBMAEUAUwBfAEoATwBSAEQAQQBOACAAPQAgAHsAXABuAFwAIgBKAG8AcgBkAGEAbgBcACIALAAgADEAOQA3ADMALAAgADEAOQA3ADMALAAgADYALAAgADAALAAgADAALAAgADYALAAgADAALAAgADAALAAgADMANgAwADAALAAgAFwAIgBTAFwAIgAsACAAXAAiACAAUwB1AG0AbQBlAHIAXAAiADsAXABuAFwAIgBKAG8AcgBkAGEAbgBcACIALAAgADEAOQA3ADMALAAgADEAOQA3ADUALAAgADEAMAAsACAAMAAsACAAMAAsACAAMQAsACAAMAAsACAAMAAsACAAMAAsACAAXAAiAFwAIgAsACAAXAAiAFwAIgA7AFwAbgBcACIASgBvAHIAZABhAG4AXAAiACwAIAAxADkANwA0ACwAIAAxADkANwA3ACwAIAA1ACwAIAAwACwAIAAwACwAIAAxACwAIAAwACwAIAAwACwAIAAzADYAMAAwACwAIABcACIAUwBcACIALAAgAFwAIgAgAFMAdQBtAG0AZQByAFwAIgA7AFwAbgBcACIASgBvAHIAZABhAG4AXAAiACwAIAAxADkANwA2ACwAIAAxADkANwA2ACwAIAAxADEALAAgADAALAAgADAALAAgADEALAAgADAALAAgADAALAAgADAALAAgAFwAIgBcACIALAAgAFwAIgBcACIAOwBcAG4AXAAiAEoAbwByAGQAYQBuAFwAIgAsACAAMQA5ADcANwAsACAAMQA5ADcANwAsACAAMQAwACwAIAAwACwAIAAwACwAIAAxACwAIAAwACwAIAAwACwAIAAwACwAIABcACIAXAAiACwAIABcACIAXAAiADsAXABuAFwAIgBKAG8AcgBkAGEAbgBcACIALAAgADEAOQA3ADgALAAgADEAOQA3ADgALAAgADQALAAgADAALAAgADAALAAgADMAMAAsACAAMAAsACAAMAAsACAAMwA2ADAAMAAsACAAXAAiAFMAXAAiACwAIABcACIAIABTAHUAbQBtAGUAcgBcACIAOwBcAG4AXAAiAEoAbwByAGQAYQBuAFwAIgAsACAAMQA5ADcAOAAsACAAMQA5ADcAOAAsACAAOQAsACAAMAAsACAAMAAsACAAMwAwACwAIAAwACwAIAAwACwAIAAwACwAIABcACIAXAAiACwAIABcACIAXAAiADsAXABuAFwAIgBKAG8AcgBkAGEAbgBcACIALAAgADEAOQA4ADUALAAgADEAOQA4ADUALAAgADQALAAgADAALAAgADAALAAgADEALAAgADAALAAgADAALAAgADMANgAwADAALAAgAFwAIgBTAFwAIgAsACAAXAAiACAAUwB1AG0AbQBlAHIAXAAiADsAXABuAFwAIgBKAG8AcgBkAGEAbgBcACIALAAgADEAOQA4ADUALAAgADEAOQA4ADUALAAgADEAMAAsACAAMAAsACAAMAAsACAAMQAsACAAMAAsACAAMAAsACAAMAAsACAAXAAiAFwAIgAsACAAXAAiAFwAIgA7AFwAbgBcACIASgBvAHIAZABhAG4AXAAiACwAIAAxADkAOAA2ACwAIAAxADkAOAA4ACwAIAA0ACwAIAAxACwAIAA1ACwAIAAxACwAIAAwACwAIAAwACwAIAAzADYAMAAwACwAIABcACIAUwBcACIALAAgAFwAIgAgAFMAdQBtAG0AZQByAFwAIgA7AFwAbgBcACIASgBvAHIAZABhAG4AXAAiACwAIAAxADkAOAA2ACwAIAAxADkAOQAwACwAIAAxADAALAAgADEALAAgADUALAAgADEALAAgADAALAAgADAALAAgADAALAAgAFwAIgBcACIALAAgAFwAIgBcACIAOwBcAG4AXAAiAEoAbwByAGQAYQBuAFwAIgAsACAAMQA5ADgAOQAsACAAMQA5ADgAOQAsACAANQAsACAAMAAsACAAMAAsACAAOAAsACAAMAAsACAAMAAsACAAMwA2ADAAMAAsACAAXAAiAFMAXAAiACwAIABcACIAIABTAHUAbQBtAGUAcgBcACIAOwBcAG4AXAAiAEoAbwByAGQAYQBuAFwAIgAsACAAMQA5ADkAMAAsACAAMQA5ADkAMAAsACAANAAsACAAMAAsACAAMAAsACAAMgA3ACwAIAAwACwAIAAwACwAIAAzADYAMAAwACwAIABcACIAUwBcACIALAAgAFwAIgAgAFMAdQBtAG0AZQByAFwAIgA7AFwAbgBcACIASgBvAHIAZABhAG4AXAAiACwAIAAxADkAOQAxACwAIAAxADkAOQAxACwAIAA0ACwAIAAwACwAIAAwACwAIAAxADcALAAgADAALAAgADAALAAgADMANgAwADAALAAgAFwAIgBTAFwAIgAsACAAXAAiACAAUwB1AG0AbQBlAHIAXAAiADsAXABuAFwAIgBKAG8AcgBkAGEAbgBcACIALAAgADEAOQA5ADEALAAgADEAOQA5ADEALAAgADkALAAgADAALAAgADAALAAgADIANwAsACAAMAAsACAAMAAsACAAMAAsACAAXAAiAFwAIgAsACAAXAAiAFwAIgA7AFwAbgBcACIASgBvAHIAZABhAG4AXAAiACwAIAAxADkAOQAyACwAIAAxADkAOQAyACwAIAA0ACwAIAAwACwAIAAwACwAIAAxADAALAAgADAALAAgADAALAAgADMANgAwADAALAAgAFwAIgBTAFwAIgAsACAAXAAiACAAUwB1AG0AbQBlAHIAXAAiADsAXABuAFwAIgBKAG8AcgBkAGEAbgBcACIALAAgADEAOQA5ADIALAAgADEAOQA5ADMALAAgADEAMAAsACAAMQAsACAANQAsACAAMQAsACAAMAAsACAAMAAsACAAMAAsACAAXAAiAFwAIgAsACAAXAAiAFwAIgA7AFwAbgBcACIASgBvAHIAZABhAG4AXAAiACwAIAAxADkAOQAzACwAIAAxADkAOQA4ACwAIAA0ACwAIAAxACwAIAA1ACwAIAAxACwAIAAwACwAIAAwACwAIAAzADYAMAAwACwAIABcACIAUwBcACIALAAgAFwAIgAgAFMAdQBtAG0AZQByAFwAIgA7AFwAbgBcACIASgBvAHIAZABhAG4AXAAiACwAIAAxADkAOQA0ACwAIAAxADkAOQA0ACwAIAA5ACwAIAAxACwAIAA1ACwAIAAxADUALAAgADAALAAgADAALAAgADAALAAgAFwAIgBcACIALAAgAFwAIgBcACIAOwBcAG4AXAAiAEoAbwByAGQAYQBuAFwAIgAsACAAMQA5ADkANQAsACAAMQA5ADkAOAAsACAAOQAsACAAMQAsACAANQAsACAAMQA1ACwAIAAwACwAIAAxACwAIAAwACwAIABcACIAXAAiACwAIABcACIAXAAiADsAXABuAFwAIgBKAG8AcgBkAGEAbgBcACIALAAgADEAOQA5ADkALAAgADEAOQA5ADkALAAgADcALAAgADAALAAgADAALAAgADEALAAgADAALAAgADEALAAgADMANgAwADAALAAgAFwAIgBTAFwAIgAsACAAXAAiACAAUwB1AG0AbQBlAHIAXAAiADsAXABuAFwAIgBKAG8AcgBkAGEAbgBcACIALAAgADEAOQA5ADkALAAgADIAMAAwADIALAAgADkALAAgAC0AMQAsACAANQAsACAAMAAsACAAMAAsACAAMQAsACAAMAAsACAAXAAiAFwAIgAsACAAXAAiAFwAIgA7AFwAbgBcACIASgBvAHIAZABhAG4AXAAiACwAIAAyADAAMAAwACwAIAAyADAAMAAxACwAIAAzACwAIAAtADEALAAgADQALAAgADAALAAgADAALAAgADEALAAgADMANgAwADAALAAgAFwAIgBTAFwAIgAsACAAXAAiACAAUwB1AG0AbQBlAHIAXAAiADsAXABuAFwAIgBKAG8AcgBkAGEAbgBcACIALAAgADIAMAAwADIALAAgADIAMAAxADIALAAgADMALAAgAC0AMQAsACAANAAsACAAMAAsACAAOAA2ADQAMAAwACwAIAAwACwAIAAzADYAMAAwACwAIABcACIAUwBcACIALAAgAFwAIgAgAFMAdQBtAG0AZQByAFwAIgA7AFwAbgBcACIASgBvAHIAZABhAG4AXAAiACwAIAAyADAAMAAzACwAIAAyADAAMAAzACwAIAAxADAALAAgADAALAAgADAALAAgADIANAAsACAAMAAsACAAMQAsACAAMAAsACAAXAAiAFwAIgAsACAAXAAiAFwAIgA7AFwAbgBcACIASgBvAHIAZABhAG4AXAAiACwAIAAyADAAMAA0ACwAIAAyADAAMAA0ACwAIAAxADAALAAgADAALAAgADAALAAgADEANQAsACAAMAAsACAAMQAsACAAMAAsACAAXAAiAFwAIgAsACAAXAAiAFwAIgA7AFwAbgBcACIASgBvAHIAZABhAG4AXAAiACwAIAAyADAAMAA1ACwAIAAyADAAMAA1ACwAIAA5ACwAIAAtADEALAAgADUALAAgADAALAAgADAALAAgADEALAAgADAALAAgAFwAIgBcACIALAAgAFwAIgBcACIAOwBcAG4AXAAiAEoAbwByAGQAYQBuAFwAIgAsACAAMgAwADAANgAsACAAMgAwADEAMQAsACAAMQAwACwAIAAtADEALAAgADUALAAgADAALAAgADAALAAgADEALAAgADAALAAgAFwAIgBcACIALAAgAFwAIgBcACIAOwBcAG4AXAAiAEoAbwByAGQAYQBuAFwAIgAsACAAMgAwADEAMwAsACAAMgAwADEAMwAsACAAMQAyACwAIAAwACwAIAAwACwAIAAyADAALAAgADAALAAgADAALAAgADAALAAgAFwAIgBcACIALAAgAFwAIgBcACIAOwBcAG4AXAAiAEoAbwByAGQAYQBuAFwAIgAsACAAMgAwADEANAAsACAAMgAwADIAMQAsACAAMwAsACAALQAxACwAIAA0ACwAIAAwACwAIAA4ADYANAAwADAALAAgADAALAAgADMANgAwADAALAAgAFwAIgBTAFwAIgAsACAAXAAiACAAUwB1AG0AbQBlAHIAXAAiADsAXABuAFwAIgBKAG8AcgBkAGEAbgBcACIALAAgADIAMAAxADQALAAgADIAMAAyADIALAAgADEAMAAsACAALQAxACwAIAA1ACwAIAAwACwAIAAwACwAIAAxACwAIAAwACwAIABcACIAXAAiACwAIABcACIAXAAiADsAXABuAFwAIgBKAG8AcgBkAGEAbgBcACIALAAgADIAMAAyADIALAAgADIAMAAyADIALAAgADIALAAgAC0AMQAsACAANAAsACAAMAAsACAAOAA2ADQAMAAwACwAIAAwACwAIAAzADYAMAAwACwAIABcACIAUwBcACIALAAgAFwAIgAgAFMAdQBtAG0AZQByAFwAIgBcAG4AfQA7AFwAbgBcAG4AXwBUAEkATQBFAFoATwBOAEUAXwBSAFUATABFAFMAXwBLAFkAUgBHAFkAWgAgAD0AIAB7AFwAbgBcACIASwB5AHIAZwB5AHoAXAAiACwAIAAxADkAOQAyACwAIAAxADkAOQA2ACwAIAA0ACwAIAAxACwAIAA3ACwAIAA3ACwAIAAwACwAIAAxACwAIAAzADYAMAAwACwAIABcACIAXAAiACwAIABcACIAXAAiADsAXABuAFwAIgBLAHkAcgBnAHkAegBcACIALAAgADEAOQA5ADIALAAgADEAOQA5ADYALAAgADkALAAgAC0AMQAsACAANwAsACAAMAAsACAAMAAsACAAMAAsACAAMAAsACAAXAAiAFwAIgAsACAAXAAiAFwAIgA7AFwAbgBcACIASwB5AHIAZwB5AHoAXAAiACwAIAAxADkAOQA3ACwAIAAyADAAMAA0ACwAIAAxADAALAAgAC0AMQAsACAANwAsACAAMAAsACAAOQAwADAAMAAsACAAMAAsACAAMAAsACAAXAAiAFwAIgAsACAAXAAiAFwAIgA7AFwAbgBcACIASwB5AHIAZwB5AHoAXAAiACwAIAAxADkAOQA3ACwAIAAyADAAMAA1ACwAIAAzACwAIAAtADEALAAgADcALAAgADAALAAgADkAMAAwADAALAAgADAALAAgADMANgAwADAALAAgAFwAIgBcACIALAAgAFwAIgBcACIAXABuAH0AOwBcAG4AXABuAF8AVABJAE0ARQBaAE8ATgBFAF8AUgBVAEwARQBTAF8ATABBAFQAVgBJAEEAIAA9ACAAewBcAG4AXAAiAEwAYQB0AHYAaQBhAFwAIgAsACAAMQA5ADgAOQAsACAAMQA5ADkANgAsACAAMwAsACAALQAxACwAIAA3ACwAIAAwACwAIAA3ADIAMAAwACwAIAAxACwAIAAzADYAMAAwACwAIABcACIAUwBcACIALAAgAFwAIgAgAFMAdQBtAG0AZQByAFwAIgA7AFwAbgBcACIATABhAHQAdgBpAGEAXAAiACwAIAAxADkAOAA5ACwAIAAxADkAOQA2ACwAIAA5ACwAIAAtADEALAAgADcALAAgADAALAAgADcAMgAwADAALAAgADEALAAgADAALAAgAFwAIgBcACIALAAgAFwAIgBcACIAXABuAH0AOwBcAG4AXABuAF8AVABJAE0ARQBaAE8ATgBFAF8AUgBVAEwARQBTAF8ATABFAEIAQQBOAE8ATgAgAD0AIAB7AFwAbgBcACIATABlAGIAYQBuAG8AbgBcACIALAAgADEAOQAyADAALAAgADEAOQAyADAALAAgADMALAAgADAALAAgADAALAAgADIAOAAsACAAMAAsACAAMAAsACAAMwA2ADAAMAAsACAAXAAiAFMAXAAiACwAIABcACIAIABTAHUAbQBtAGUAcgBcACIAOwBcAG4AXAAiAEwAZQBiAGEAbgBvAG4AXAAiACwAIAAxADkAMgAwACwAIAAxADkAMgAwACwAIAAxADAALAAgADAALAAgADAALAAgADIANQAsACAAMAAsACAAMAAsACAAMAAsACAAXAAiAFwAIgAsACAAXAAiAFwAIgA7AFwAbgBcACIATABlAGIAYQBuAG8AbgBcACIALAAgADEAOQAyADEALAAgADEAOQAyADEALAAgADQALAAgADAALAAgADAALAAgADMALAAgADAALAAgADAALAAgADMANgAwADAALAAgAFwAIgBTAFwAIgAsACAAXAAiACAAUwB1AG0AbQBlAHIAXAAiADsAXABuAFwAIgBMAGUAYgBhAG4AbwBuAFwAIgAsACAAMQA5ADIAMQAsACAAMQA5ADIAMQAsACAAMQAwACwAIAAwACwAIAAwACwAIAAzACwAIAAwACwAIAAwACwAIAAwACwAIABcACIAXAAiACwAIABcACIAXAAiADsAXABuAFwAIgBMAGUAYgBhAG4AbwBuAFwAIgAsACAAMQA5ADIAMgAsACAAMQA5ADIAMgAsACAAMwAsACAAMAAsACAAMAAsACAAMgA2ACwAIAAwACwAIAAwACwAIAAzADYAMAAwACwAIABcACIAUwBcACIALAAgAFwAIgAgAFMAdQBtAG0AZQByAFwAIgA7AFwAbgBcACIATABlAGIAYQBuAG8AbgBcACIALAAgADEAOQAyADIALAAgADEAOQAyADIALAAgADEAMAAsACAAMAAsACAAMAAsACAAOAAsACAAMAAsACAAMAAsACAAMAAsACAAXAAiAFwAIgAsACAAXAAiAFwAIgA7AFwAbgBcACIATABlAGIAYQBuAG8AbgBcACIALAAgADEAOQAyADMALAAgADEAOQAyADMALAAgADQALAAgADAALAAgADAALAAgADIAMgAsACAAMAAsACAAMAAsACAAMwA2ADAAMAAsACAAXAAiAFMAXAAiACwAIABcACIAIABTAHUAbQBtAGUAcgBcACIAOwBcAG4AXAAiAEwAZQBiAGEAbgBvAG4AXAAiACwAIAAxADkAMgAzACwAIAAxADkAMgAzACwAIAA5ACwAIAAwACwAIAAwACwAIAAxADYALAAgADAALAAgADAALAAgADAALAAgAFwAIgBcACIALAAgAFwAIgBcACIAOwBcAG4AXAAiAEwAZQBiAGEAbgBvAG4AXAAiACwAIAAxADkANQA3ACwAIAAxADkANgAxACwAIAA1ACwAIAAwACwAIAAwACwAIAAxACwAIAAwACwAIAAwACwAIAAzADYAMAAwACwAIABcACIAUwBcACIALAAgAFwAIgAgAFMAdQBtAG0AZQByAFwAIgA7AFwAbgBcACIATABlAGIAYQBuAG8AbgBcACIALAAgADEAOQA1ADcALAAgADEAOQA2ADEALAAgADEAMAAsACAAMAAsACAAMAAsACAAMQAsACAAMAAsACAAMAAsACAAMAAsACAAXAAiAFwAIgAsACAAXAAiAFwAIgA7AFwAbgBcACIATABlAGIAYQBuAG8AbgBcACIALAAgADEAOQA3ADIALAAgADEAOQA3ADIALAAgADYALAAgADAALAAgADAALAAgADIAMgAsACAAMAAsACAAMAAsACAAMwA2ADAAMAAsACAAXAAiAFMAXAAiACwAIABcACIAIABTAHUAbQBtAGUAcgBcACIAOwBcAG4AXAAiAEwAZQBiAGEAbgBvAG4AXAAiACwAIAAxADkANwAyACwAIAAxADkANwA3ACwAIAAxADAALAAgADAALAAgADAALAAgADEALAAgADAALAAgADAALAAgADAALAAgAFwAIgBcACIALAAgAFwAIgBcACIAOwBcAG4AXAAiAEwAZQBiAGEAbgBvAG4AXAAiACwAIAAxADkANwAzACwAIAAxADkANwA3ACwAIAA1ACwAIAAwACwAIAAwACwAIAAxACwAIAAwACwAIAAwACwAIAAzADYAMAAwACwAIABcACIAUwBcACIALAAgAFwAIgAgAFMAdQBtAG0AZQByAFwAIgA7AFwAbgBcACIATABlAGIAYQBuAG8AbgBcACIALAAgADEAOQA3ADgALAAgADEAOQA3ADgALAAgADQALAAgADAALAAgADAALAAgADMAMAAsACAAMAAsACAAMAAsACAAMwA2ADAAMAAsACAAXAAiAFMAXAAiACwAIABcACIAIABTAHUAbQBtAGUAcgBcACIAOwBcAG4AXAAiAEwAZQBiAGEAbgBvAG4AXAAiACwAIAAxADkANwA4ACwAIAAxADkANwA4ACwAIAA5ACwAIAAwACwAIAAwACwAIAAzADAALAAgADAALAAgADAALAAgADAALAAgAFwAIgBcACIALAAgAFwAIgBcACIAOwBcAG4AXAAiAEwAZQBiAGEAbgBvAG4AXAAiACwAIAAxADkAOAA0ACwAIAAxADkAOAA3ACwAIAA1ACwAIAAwACwAIAAwACwAIAAxACwAIAAwACwAIAAwACwAIAAzADYAMAAwACwAIABcACIAUwBcACIALAAgAFwAIgAgAFMAdQBtAG0AZQByAFwAIgA7AFwAbgBcACIATABlAGIAYQBuAG8AbgBcACIALAAgADEAOQA4ADQALAAgADEAOQA5ADEALAAgADEAMAAsACAAMAAsACAAMAAsACAAMQA2ACwAIAAwACwAIAAwACwAIAAwACwAIABcACIAXAAiACwAIABcACIAXAAiADsAXABuAFwAIgBMAGUAYgBhAG4AbwBuAFwAIgAsACAAMQA5ADgAOAAsACAAMQA5ADgAOAAsACAANgAsACAAMAAsACAAMAAsACAAMQAsACAAMAAsACAAMAAsACAAMwA2ADAAMAAsACAAXAAiAFMAXAAiACwAIABcACIAIABTAHUAbQBtAGUAcgBcACIAOwBcAG4AXAAiAEwAZQBiAGEAbgBvAG4AXAAiACwAIAAxADkAOAA5ACwAIAAxADkAOAA5ACwAIAA1ACwAIAAwACwAIAAwACwAIAAxADAALAAgADAALAAgADAALAAgADMANgAwADAALAAgAFwAIgBTAFwAIgAsACAAXAAiACAAUwB1AG0AbQBlAHIAXAAiADsAXABuAFwAIgBMAGUAYgBhAG4AbwBuAFwAIgAsACAAMQA5ADkAMAAsACAAMQA5ADkAMgAsACAANQAsACAAMAAsACAAMAAsACAAMQAsACAAMAAsACAAMAAsACAAMwA2ADAAMAAsACAAXAAiAFMAXAAiACwAIABcACIAIABTAHUAbQBtAGUAcgBcACIAOwBcAG4AXAAiAEwAZQBiAGEAbgBvAG4AXAAiACwAIAAxADkAOQAyACwAIAAxADkAOQAyACwAIAAxADAALAAgADAALAAgADAALAAgADQALAAgADAALAAgADAALAAgADAALAAgAFwAIgBcACIALAAgAFwAIgBcACIAOwBcAG4AXAAiAEwAZQBiAGEAbgBvAG4AXAAiACwAIAAxADkAOQAzACwAIABcACIAXAAiACwAIAAzACwAIAAtADEALAAgADcALAAgADAALAAgADAALAAgADAALAAgADMANgAwADAALAAgAFwAIgBTAFwAIgAsACAAXAAiACAAUwB1AG0AbQBlAHIAXAAiADsAXABuAFwAIgBMAGUAYgBhAG4AbwBuAFwAIgAsACAAMQA5ADkAMwAsACAAMQA5ADkAOAAsACAAOQAsACAALQAxACwAIAA3ACwAIAAwACwAIAAwACwAIAAwACwAIAAwACwAIABcACIAXAAiACwAIABcACIAXAAiADsAXABuAFwAIgBMAGUAYgBhAG4AbwBuAFwAIgAsACAAMQA5ADkAOQAsACAAXAAiAFwAIgAsACAAMQAwACwAIAAtADEALAAgADcALAAgADAALAAgADAALAAgADAALAAgADAALAAgAFwAIgBcACIALAAgAFwAIgBcACIAXABuAH0AOwBcAG4AXABuAF8AVABJAE0ARQBaAE8ATgBFAF8AUgBVAEwARQBTAF8ATABIACAAPQAgAHsAXABuAFwAIgBMAEgAXAAiACwAIAAxADkAOAAxACwAIAAxADkAOAA0ACwAIAAxADAALAAgAC0AMQAsACAANwAsACAAMAAsACAANwAyADAAMAAsACAAMAAsACAAMwA2ADAAMAAsACAAXAAiAFwAIgAsACAAXAAiAFwAIgA7AFwAbgBcACIATABIAFwAIgAsACAAMQA5ADgAMgAsACAAMQA5ADgANQAsACAAMwAsACAAMQAsACAANwAsACAAMQAsACAANwAyADAAMAAsACAAMAAsACAAMAAsACAAXAAiAFwAIgAsACAAXAAiAFwAIgA7AFwAbgBcACIATABIAFwAIgAsACAAMQA5ADgANQAsACAAMQA5ADgANQAsACAAMQAwACwAIAAtADEALAAgADcALAAgADAALAAgADcAMgAwADAALAAgADAALAAgADEAOAAwADAALAAgAFwAIgBcACIALAAgAFwAIgBcACIAOwBcAG4AXAAiAEwASABcACIALAAgADEAOQA4ADYALAAgADEAOQA4ADYALAAgADEAMAAsACAAMAAsACAAMAAsACAAMQA5ACwAIAA3ADIAMAAwACwAIAAwACwAIAAxADgAMAAwACwAIABcACIAXAAiACwAIABcACIAXAAiADsAXABuAFwAIgBMAEgAXAAiACwAIAAxADkAOAA2ACwAIAAxADkAOAA5ACwAIAAzACwAIAAxACwAIAA3ACwAIAAxADUALAAgADcAMgAwADAALAAgADAALAAgADAALAAgAFwAIgBcACIALAAgAFwAIgBcACIAOwBcAG4AXAAiAEwASABcACIALAAgADEAOQA4ADcALAAgADEAOQA5ADkALAAgADEAMAAsACAALQAxACwAIAA3ACwAIAAwACwAIAA3ADIAMAAwACwAIAAwACwAIAAxADgAMAAwACwAIABcACIAXAAiACwAIABcACIAXAAiADsAXABuAFwAIgBMAEgAXAAiACwAIAAxADkAOQAwACwAIAAxADkAOQA1ACwAIAAzACwAIAAxACwAIAA3ACwAIAAxACwAIAA3ADIAMAAwACwAIAAwACwAIAAwACwAIABcACIAXAAiACwAIABcACIAXAAiADsAXABuAFwAIgBMAEgAXAAiACwAIAAxADkAOQA2ACwAIAAyADAAMAA1ACwAIAAzACwAIAAtADEALAAgADcALAAgADAALAAgADcAMgAwADAALAAgADAALAAgADAALAAgAFwAIgBcACIALAAgAFwAIgBcACIAOwBcAG4AXAAiAEwASABcACIALAAgADIAMAAwADAALAAgADIAMAAwADAALAAgADgALAAgAC0AMQAsACAANwAsACAAMAAsACAANwAyADAAMAAsACAAMAAsACAAMQA4ADAAMAAsACAAXAAiAFwAIgAsACAAXAAiAFwAIgA7AFwAbgBcACIATABIAFwAIgAsACAAMgAwADAAMQAsACAAMgAwADAANwAsACAAMQAwACwAIAAtADEALAAgADcALAAgADAALAAgADcAMgAwADAALAAgADAALAAgADEAOAAwADAALAAgAFwAIgBcACIALAAgAFwAIgBcACIAOwBcAG4AXAAiAEwASABcACIALAAgADIAMAAwADYALAAgADIAMAAwADYALAAgADQALAAgADEALAAgADcALAAgADEALAAgADcAMgAwADAALAAgADAALAAgADAALAAgAFwAIgBcACIALAAgAFwAIgBcACIAOwBcAG4AXAAiAEwASABcACIALAAgADIAMAAwADcALAAgADIAMAAwADcALAAgADMALAAgAC0AMQAsACAANwAsACAAMAAsACAANwAyADAAMAAsACAAMAAsACAAMAAsACAAXAAiAFwAIgAsACAAXAAiAFwAIgA7AFwAbgBcACIATABIAFwAIgAsACAAMgAwADAAOAAsACAAXAAiAFwAIgAsACAANAAsACAAMQAsACAANwAsACAAMQAsACAANwAyADAAMAAsACAAMAAsACAAMAAsACAAXAAiAFwAIgAsACAAXAAiAFwAIgA7AFwAbgBcACIATABIAFwAIgAsACAAMgAwADAAOAAsACAAXAAiAFwAIgAsACAAMQAwACwAIAAxACwAIAA3ACwAIAAxACwAIAA3ADIAMAAwACwAIAAwACwAIAAxADgAMAAwACwAIABcACIAXAAiACwAIABcACIAXAAiAFwAbgB9ADsAXABuAFwAbgBfAFQASQBNAEUAWgBPAE4ARQBfAFIAVQBMAEUAUwBfAEwASQBCAFkAQQAgAD0AIAB7AFwAbgBcACIATABpAGIAeQBhAFwAIgAsACAAMQA5ADUAMQAsACAAMQA5ADUAMQAsACAAMQAwACwAIAAwACwAIAAwACwAIAAxADQALAAgADcAMgAwADAALAAgADAALAAgADMANgAwADAALAAgAFwAIgBTAFwAIgAsACAAXAAiACAAUwB1AG0AbQBlAHIAXAAiADsAXABuAFwAIgBMAGkAYgB5AGEAXAAiACwAIAAxADkANQAyACwAIAAxADkANQAyACwAIAAxACwAIAAwACwAIAAwACwAIAAxACwAIAAwACwAIAAwACwAIAAwACwAIABcACIAXAAiACwAIABcACIAXAAiADsAXABuAFwAIgBMAGkAYgB5AGEAXAAiACwAIAAxADkANQAzACwAIAAxADkANQAzACwAIAAxADAALAAgADAALAAgADAALAAgADkALAAgADcAMgAwADAALAAgADAALAAgADMANgAwADAALAAgAFwAIgBTAFwAIgAsACAAXAAiACAAUwB1AG0AbQBlAHIAXAAiADsAXABuAFwAIgBMAGkAYgB5AGEAXAAiACwAIAAxADkANQA0ACwAIAAxADkANQA0ACwAIAAxACwAIAAwACwAIAAwACwAIAAxACwAIAAwACwAIAAwACwAIAAwACwAIABcACIAXAAiACwAIABcACIAXAAiADsAXABuAFwAIgBMAGkAYgB5AGEAXAAiACwAIAAxADkANQA1ACwAIAAxADkANQA1ACwAIAA5ACwAIAAwACwAIAAwACwAIAAzADAALAAgADAALAAgADAALAAgADMANgAwADAALAAgAFwAIgBTAFwAIgAsACAAXAAiACAAUwB1AG0AbQBlAHIAXAAiADsAXABuAFwAIgBMAGkAYgB5AGEAXAAiACwAIAAxADkANQA2ACwAIAAxADkANQA2ACwAIAAxACwAIAAwACwAIAAwACwAIAAxACwAIAAwACwAIAAwACwAIAAwACwAIABcACIAXAAiACwAIABcACIAXAAiADsAXABuAFwAIgBMAGkAYgB5AGEAXAAiACwAIAAxADkAOAAyACwAIAAxADkAOAA0ACwAIAA0ACwAIAAwACwAIAAwACwAIAAxACwAIAAwACwAIAAwACwAIAAzADYAMAAwACwAIABcACIAUwBcACIALAAgAFwAIgAgAFMAdQBtAG0AZQByAFwAIgA7AFwAbgBcACIATABpAGIAeQBhAFwAIgAsACAAMQA5ADgAMgAsACAAMQA5ADgANQAsACAAMQAwACwAIAAwACwAIAAwACwAIAAxACwAIAAwACwAIAAwACwAIAAwACwAIABcACIAXAAiACwAIABcACIAXAAiADsAXABuAFwAIgBMAGkAYgB5AGEAXAAiACwAIAAxADkAOAA1ACwAIAAxADkAOAA1ACwAIAA0ACwAIAAwACwAIAAwACwAIAA2ACwAIAAwACwAIAAwACwAIAAzADYAMAAwACwAIABcACIAUwBcACIALAAgAFwAIgAgAFMAdQBtAG0AZQByAFwAIgA7AFwAbgBcACIATABpAGIAeQBhAFwAIgAsACAAMQA5ADgANgAsACAAMQA5ADgANgAsACAANAAsACAAMAAsACAAMAAsACAANAAsACAAMAAsACAAMAAsACAAMwA2ADAAMAAsACAAXAAiAFMAXAAiACwAIABcACIAIABTAHUAbQBtAGUAcgBcACIAOwBcAG4AXAAiAEwAaQBiAHkAYQBcACIALAAgADEAOQA4ADYALAAgADEAOQA4ADYALAAgADEAMAAsACAAMAAsACAAMAAsACAAMwAsACAAMAAsACAAMAAsACAAMAAsACAAXAAiAFwAIgAsACAAXAAiAFwAIgA7AFwAbgBcACIATABpAGIAeQBhAFwAIgAsACAAMQA5ADgANwAsACAAMQA5ADgAOQAsACAANAAsACAAMAAsACAAMAAsACAAMQAsACAAMAAsACAAMAAsACAAMwA2ADAAMAAsACAAXAAiAFMAXAAiACwAIABcACIAIABTAHUAbQBtAGUAcgBcACIAOwBcAG4AXAAiAEwAaQBiAHkAYQBcACIALAAgADEAOQA4ADcALAAgADEAOQA4ADkALAAgADEAMAAsACAAMAAsACAAMAAsACAAMQAsACAAMAAsACAAMAAsACAAMAAsACAAXAAiAFwAIgAsACAAXAAiAFwAIgA7AFwAbgBcACIATABpAGIAeQBhAFwAIgAsACAAMQA5ADkANwAsACAAMQA5ADkANwAsACAANAAsACAAMAAsACAAMAAsACAANAAsACAAMAAsACAAMAAsACAAMwA2ADAAMAAsACAAXAAiAFMAXAAiACwAIABcACIAIABTAHUAbQBtAGUAcgBcACIAOwBcAG4AXAAiAEwAaQBiAHkAYQBcACIALAAgADEAOQA5ADcALAAgADEAOQA5ADcALAAgADEAMAAsACAAMAAsACAAMAAsACAANAAsACAAMAAsACAAMAAsACAAMAAsACAAXAAiAFwAIgAsACAAXAAiAFwAIgA7AFwAbgBcACIATABpAGIAeQBhAFwAIgAsACAAMgAwADEAMwAsACAAMgAwADEAMwAsACAAMwAsACAALQAxACwAIAA1ACwAIAAwACwAIAAzADYAMAAwACwAIAAwACwAIAAzADYAMAAwACwAIABcACIAUwBcACIALAAgAFwAIgAgAFMAdQBtAG0AZQByAFwAIgA7AFwAbgBcACIATABpAGIAeQBhAFwAIgAsACAAMgAwADEAMwAsACAAMgAwADEAMwAsACAAMQAwACwAIAAtADEALAAgADUALAAgADAALAAgADcAMgAwADAALAAgADAALAAgADAALAAgAFwAIgBcACIALAAgAFwAIgBcACIAXABuAH0AOwBcAG4AXABuAF8AVABJAE0ARQBaAE8ATgBFAF8AUgBVAEwARQBTAF8ATABPAFUASQBTAFYASQBMAEwARQAgAD0AIAB7AFwAbgBcACIATABvAHUAaQBzAHYAaQBsAGwAZQBcACIALAAgADEAOQAyADEALAAgADEAOQAyADEALAAgADUALAAgADAALAAgADAALAAgADEALAAgADcAMgAwADAALAAgADAALAAgADMANgAwADAALAAgAFwAIgBEAFwAIgAsACAAXAAiACAARABhAHkAbABpAGcAaAB0AFwAIgA7AFwAbgBcACIATABvAHUAaQBzAHYAaQBsAGwAZQBcACIALAAgADEAOQAyADEALAAgADEAOQAyADEALAAgADkALAAgADAALAAgADAALAAgADEALAAgADcAMgAwADAALAAgADAALAAgADAALAAgAFwAIgBTAFwAIgAsACAAXAAiACAAUwB0AGEAbgBkAGEAcgBkAFwAIgA7AFwAbgBcACIATABvAHUAaQBzAHYAaQBsAGwAZQBcACIALAAgADEAOQA0ADEALAAgADEAOQA0ADEALAAgADQALAAgAC0AMQAsACAANwAsACAAMAAsACAANwAyADAAMAAsACAAMAAsACAAMwA2ADAAMAAsACAAXAAiAEQAXAAiACwAIABcACIAIABEAGEAeQBsAGkAZwBoAHQAXAAiADsAXABuAFwAIgBMAG8AdQBpAHMAdgBpAGwAbABlAFwAIgAsACAAMQA5ADQAMQAsACAAMQA5ADQAMQAsACAAOQAsACAALQAxACwAIAA3ACwAIAAwACwAIAA3ADIAMAAwACwAIAAwACwAIAAwACwAIABcACIAUwBcACIALAAgAFwAIgAgAFMAdABhAG4AZABhAHIAZABcACIAOwBcAG4AXAAiAEwAbwB1AGkAcwB2AGkAbABsAGUAXAAiACwAIAAxADkANAA2ACwAIAAxADkANAA2ACwAIAA0ACwAIAAtADEALAAgADcALAAgADAALAAgADYAMAAsACAAMAAsACAAMwA2ADAAMAAsACAAXAAiAEQAXAAiACwAIABcACIAIABEAGEAeQBsAGkAZwBoAHQAXAAiADsAXABuAFwAIgBMAG8AdQBpAHMAdgBpAGwAbABlAFwAIgAsACAAMQA5ADQANgAsACAAMQA5ADQANgAsACAANgAsACAAMAAsACAAMAAsACAAMgAsACAANwAyADAAMAAsACAAMAAsACAAMAAsACAAXAAiAFMAXAAiACwAIABcACIAIABTAHQAYQBuAGQAYQByAGQAXAAiADsAXABuAFwAIgBMAG8AdQBpAHMAdgBpAGwAbABlAFwAIgAsACAAMQA5ADUAMAAsACAAMQA5ADUANQAsACAAOQAsACAALQAxACwAIAA3ACwAIAAwACwAIAA3ADIAMAAwACwAIAAwACwAIAAwACwAIABcACIAUwBcACIALAAgAFwAIgAgAFMAdABhAG4AZABhAHIAZABcACIAOwBcAG4AXAAiAEwAbwB1AGkAcwB2AGkAbABsAGUAXAAiACwAIAAxADkANQAwACwAIAAxADkANgAxACwAIAA0ACwAIAAtADEALAAgADcALAAgADAALAAgADcAMgAwADAALAAgADAALAAgADMANgAwADAALAAgAFwAIgBEAFwAIgAsACAAXAAiACAARABhAHkAbABpAGcAaAB0AFwAIgA7AFwAbgBcACIATABvAHUAaQBzAHYAaQBsAGwAZQBcACIALAAgADEAOQA1ADYALAAgADEAOQA2ADEALAAgADEAMAAsACAALQAxACwAIAA3ACwAIAAwACwAIAA3ADIAMAAwACwAIAAwACwAIAAwACwAIABcACIAUwBcACIALAAgAFwAIgAgAFMAdABhAG4AZABhAHIAZABcACIAXABuAH0AOwBcAG4AXABuAF8AVABJAE0ARQBaAE8ATgBFAF8AUgBVAEwARQBTAF8ATQBBAEMAQQBVACAAPQAgAHsAXABuAFwAIgBNAGEAYwBhAHUAXAAiACwAIAAxADkANAAyACwAIAAxADkANAAyACwAIAAxADEALAAgADAALAAgADAALAAgADEANwAsACAAOAAyADgAMAAwACwAIAAwACwAIAAwACwAIABcACIAXAAiACwAIABcACIAXAAiADsAXABuAFwAIgBNAGEAYwBhAHUAXAAiACwAIAAxADkANAAyACwAIAAxADkANAAzACwAIAA0ACwAIAAwACwAIAAwACwAIAAzADAALAAgADgAMgA4ADAAMAAsACAAMAAsACAAMwA2ADAAMAAsACAAXAAiAFwAIgAsACAAXAAiAFwAIgA7AFwAbgBcACIATQBhAGMAYQB1AFwAIgAsACAAMQA5ADQAMwAsACAAMQA5ADQAMwAsACAAOQAsACAAMAAsACAAMAAsACAAMwAwACwAIAA4ADIAOAAwADAALAAgADAALAAgADAALAAgAFwAIgBTAFwAIgAsACAAXAAiACAAUwB0AGEAbgBkAGEAcgBkAFwAIgA7AFwAbgBcACIATQBhAGMAYQB1AFwAIgAsACAAMQA5ADQANgAsACAAMQA5ADQANgAsACAANAAsACAAMAAsACAAMAAsACAAMwAwACwAIAA4ADIAOAAwADAALAAgADEALAAgADMANgAwADAALAAgAFwAIgBEAFwAIgAsACAAXAAiACAARABhAHkAbABpAGcAaAB0AFwAIgA7AFwAbgBcACIATQBhAGMAYQB1AFwAIgAsACAAMQA5ADQANgAsACAAMQA5ADQANgAsACAAOQAsACAAMAAsACAAMAAsACAAMwAwACwAIAA4ADIAOAAwADAALAAgADEALAAgADAALAAgAFwAIgBTAFwAIgAsACAAXAAiACAAUwB0AGEAbgBkAGEAcgBkAFwAIgA7AFwAbgBcACIATQBhAGMAYQB1AFwAIgAsACAAMQA5ADQANwAsACAAMQA5ADQANwAsACAANAAsACAAMAAsACAAMAAsACAAMQA5ACwAIAA4ADIAOAAwADAALAAgADEALAAgADMANgAwADAALAAgAFwAIgBEAFwAIgAsACAAXAAiACAARABhAHkAbABpAGcAaAB0AFwAIgA7AFwAbgBcACIATQBhAGMAYQB1AFwAIgAsACAAMQA5ADQANwAsACAAMQA5ADQANwAsACAAMQAxACwAIAAwACwAIAAwACwAIAAzADAALAAgADgAMgA4ADAAMAAsACAAMQAsACAAMAAsACAAXAAiAFMAXAAiACwAIABcACIAIABTAHQAYQBuAGQAYQByAGQAXAAiADsAXABuAFwAIgBNAGEAYwBhAHUAXAAiACwAIAAxADkANAA4ACwAIAAxADkANAA4ACwAIAA1ACwAIAAwACwAIAAwACwAIAAyACwAIAA4ADIAOAAwADAALAAgADEALAAgADMANgAwADAALAAgAFwAIgBEAFwAIgAsACAAXAAiACAARABhAHkAbABpAGcAaAB0AFwAIgA7AFwAbgBcACIATQBhAGMAYQB1AFwAIgAsACAAMQA5ADQAOAAsACAAMQA5ADQAOAAsACAAMQAwACwAIAAwACwAIAAwACwAIAAzADEALAAgADgAMgA4ADAAMAAsACAAMQAsACAAMAAsACAAXAAiAFMAXAAiACwAIABcACIAIABTAHQAYQBuAGQAYQByAGQAXAAiADsAXABuAFwAIgBNAGEAYwBhAHUAXAAiACwAIAAxADkANAA5ACwAIAAxADkANQAwACwAIAA0ACwAIAAxACwAIAA2ACwAIAAxACwAIAA4ADIAOAAwADAALAAgADEALAAgADMANgAwADAALAAgAFwAIgBEAFwAIgAsACAAXAAiACAARABhAHkAbABpAGcAaAB0AFwAIgA7AFwAbgBcACIATQBhAGMAYQB1AFwAIgAsACAAMQA5ADQAOQAsACAAMQA5ADUAMAAsACAAMQAwACwAIAAtADEALAAgADYALAAgADAALAAgADgAMgA4ADAAMAAsACAAMQAsACAAMAAsACAAXAAiAFMAXAAiACwAIABcACIAIABTAHQAYQBuAGQAYQByAGQAXAAiADsAXABuAFwAIgBNAGEAYwBhAHUAXAAiACwAIAAxADkANQAxACwAIAAxADkANQAxACwAIAAzACwAIAAwACwAIAAwACwAIAAzADEALAAgADgAMgA4ADAAMAAsACAAMQAsACAAMwA2ADAAMAAsACAAXAAiAEQAXAAiACwAIABcACIAIABEAGEAeQBsAGkAZwBoAHQAXAAiADsAXABuAFwAIgBNAGEAYwBhAHUAXAAiACwAIAAxADkANQAxACwAIAAxADkANQAxACwAIAAxADAALAAgADAALAAgADAALAAgADIAOAAsACAAOAAyADgAMAAwACwAIAAxACwAIAAwACwAIABcACIAUwBcACIALAAgAFwAIgAgAFMAdABhAG4AZABhAHIAZABcACIAOwBcAG4AXAAiAE0AYQBjAGEAdQBcACIALAAgADEAOQA1ADIALAAgADEAOQA1ADIALAAgADEAMQAsACAAMAAsACAAMAAsACAAMQAsACAAOAAyADgAMAAwACwAIAAxACwAIAAwACwAIABcACIAUwBcACIALAAgAFwAIgAgAFMAdABhAG4AZABhAHIAZABcACIAOwBcAG4AXAAiAE0AYQBjAGEAdQBcACIALAAgADEAOQA1ADIALAAgADEAOQA1ADMALAAgADQALAAgADEALAAgADYALAAgADEALAAgADgAMgA4ADAAMAAsACAAMQAsACAAMwA2ADAAMAAsACAAXAAiAEQAXAAiACwAIABcACIAIABEAGEAeQBsAGkAZwBoAHQAXAAiADsAXABuAFwAIgBNAGEAYwBhAHUAXAAiACwAIAAxADkANQAzACwAIAAxADkANQA0ACwAIAAxADAALAAgAC0AMQAsACAANgAsACAAMAAsACAAOAAyADgAMAAwACwAIAAxACwAIAAwACwAIABcACIAUwBcACIALAAgAFwAIgAgAFMAdABhAG4AZABhAHIAZABcACIAOwBcAG4AXAAiAE0AYQBjAGEAdQBcACIALAAgADEAOQA1ADQALAAgADEAOQA1ADYALAAgADMALAAgADEALAAgADYALAAgADEANwAsACAAOAAyADgAMAAwACwAIAAxACwAIAAzADYAMAAwACwAIABcACIARABcACIALAAgAFwAIgAgAEQAYQB5AGwAaQBnAGgAdABcACIAOwBcAG4AXAAiAE0AYQBjAGEAdQBcACIALAAgADEAOQA1ADUALAAgADEAOQA1ADUALAAgADEAMQAsACAAMAAsACAAMAAsACAANQAsACAAOAAyADgAMAAwACwAIAAxACwAIAAwACwAIABcACIAUwBcACIALAAgAFwAIgAgAFMAdABhAG4AZABhAHIAZABcACIAOwBcAG4AXAAiAE0AYQBjAGEAdQBcACIALAAgADEAOQA1ADYALAAgADEAOQA2ADQALAAgADEAMQAsACAAMQAsACAANwAsACAAMQAsACAAMQAyADYAMAAwACwAIAAwACwAIAAwACwAIABcACIAUwBcACIALAAgAFwAIgAgAFMAdABhAG4AZABhAHIAZABcACIAOwBcAG4AXAAiAE0AYQBjAGEAdQBcACIALAAgADEAOQA1ADcALAAgADEAOQA2ADQALAAgADMALAAgADEALAAgADcALAAgADEAOAAsACAAMQAyADYAMAAwACwAIAAwACwAIAAzADYAMAAwACwAIABcACIARABcACIALAAgAFwAIgAgAEQAYQB5AGwAaQBnAGgAdABcACIAOwBcAG4AXAAiAE0AYQBjAGEAdQBcACIALAAgADEAOQA2ADUALAAgADEAOQA2ADYALAAgADEAMAAsACAAMQAsACAANwAsACAAMQA2ACwAIAA5ADAAMAAwACwAIAAwACwAIAAwACwAIABcACIAUwBcACIALAAgAFwAIgAgAFMAdABhAG4AZABhAHIAZABcACIAOwBcAG4AXAAiAE0AYQBjAGEAdQBcACIALAAgADEAOQA2ADUALAAgADEAOQA3ADMALAAgADQALAAgADEALAAgADcALAAgADEANgAsACAAMQAyADYAMAAwACwAIAAwACwAIAAzADYAMAAwACwAIABcACIARABcACIALAAgAFwAIgAgAEQAYQB5AGwAaQBnAGgAdABcACIAOwBcAG4AXAAiAE0AYQBjAGEAdQBcACIALAAgADEAOQA2ADcALAAgADEAOQA3ADYALAAgADEAMAAsACAAMQAsACAANwAsACAAMQA2ACwAIAAxADIANgAwADAALAAgADAALAAgADAALAAgAFwAIgBTAFwAIgAsACAAXAAiACAAUwB0AGEAbgBkAGEAcgBkAFwAIgA7AFwAbgBcACIATQBhAGMAYQB1AFwAIgAsACAAMQA5ADcAMwAsACAAMQA5ADcAMwAsACAAMQAyACwAIAAwACwAIAAwACwAIAAzADAALAAgADEAMgA2ADAAMAAsACAAMAAsACAAMwA2ADAAMAAsACAAXAAiAEQAXAAiACwAIABcACIAIABEAGEAeQBsAGkAZwBoAHQAXAAiADsAXABuAFwAIgBNAGEAYwBhAHUAXAAiACwAIAAxADkANwA1ACwAIAAxADkANwA2ACwAIAA0ACwAIAAxACwAIAA3ACwAIAAxADYALAAgADEAMgA2ADAAMAAsACAAMAAsACAAMwA2ADAAMAAsACAAXAAiAEQAXAAiACwAIABcACIAIABEAGEAeQBsAGkAZwBoAHQAXAAiADsAXABuAFwAIgBNAGEAYwBhAHUAXAAiACwAIAAxADkANwA5ACwAIAAxADkANwA5ACwAIAA1ACwAIAAwACwAIAAwACwAIAAxADMALAAgADEAMgA2ADAAMAAsACAAMAAsACAAMwA2ADAAMAAsACAAXAAiAEQAXAAiACwAIABcACIAIABEAGEAeQBsAGkAZwBoAHQAXAAiADsAXABuAFwAIgBNAGEAYwBhAHUAXAAiACwAIAAxADkANwA5ACwAIAAxADkANwA5ACwAIAAxADAALAAgADEALAAgADcALAAgADEANgAsACAAMQAyADYAMAAwACwAIAAwACwAIAAwACwAIABcACIAUwBcACIALAAgAFwAIgAgAFMAdABhAG4AZABhAHIAZABcACIAXABuAH0AOwBcAG4AXABuAF8AVABJAE0ARQBaAE8ATgBFAF8AUgBVAEwARQBTAF8ATQBBAEwAVABBACAAPQAgAHsAXABuAFwAIgBNAGEAbAB0AGEAXAAiACwAIAAxADkANwAzACwAIAAxADkANwAzACwAIAAzACwAIAAwACwAIAAwACwAIAAzADEALAAgADAALAAgADEALAAgADMANgAwADAALAAgAFwAIgBTAFwAIgAsACAAXAAiACAAUwB1AG0AbQBlAHIAXAAiADsAXABuAFwAIgBNAGEAbAB0AGEAXAAiACwAIAAxADkANwAzACwAIAAxADkANwAzACwAIAA5ACwAIAAwACwAIAAwACwAIAAyADkALAAgADAALAAgADEALAAgADAALAAgAFwAIgBcACIALAAgAFwAIgBcACIAOwBcAG4AXAAiAE0AYQBsAHQAYQBcACIALAAgADEAOQA3ADQALAAgADEAOQA3ADQALAAgADQALAAgADAALAAgADAALAAgADIAMQAsACAAMAAsACAAMQAsACAAMwA2ADAAMAAsACAAXAAiAFMAXAAiACwAIABcACIAIABTAHUAbQBtAGUAcgBcACIAOwBcAG4AXAAiAE0AYQBsAHQAYQBcACIALAAgADEAOQA3ADQALAAgADEAOQA3ADQALAAgADkALAAgADAALAAgADAALAAgADEANgAsACAAMAAsACAAMQAsACAAMAAsACAAXAAiAFwAIgAsACAAXAAiAFwAIgA7AFwAbgBcACIATQBhAGwAdABhAFwAIgAsACAAMQA5ADcANQAsACAAMQA5ADcAOQAsACAANAAsACAAMQAsACAANwAsACAAMQA1ACwAIAA3ADIAMAAwACwAIAAwACwAIAAzADYAMAAwACwAIABcACIAUwBcACIALAAgAFwAIgAgAFMAdQBtAG0AZQByAFwAIgA7AFwAbgBcACIATQBhAGwAdABhAFwAIgAsACAAMQA5ADcANQAsACAAMQA5ADgAMAAsACAAOQAsACAAMQAsACAANwAsACAAMQA1ACwAIAA3ADIAMAAwACwAIAAwACwAIAAwACwAIABcACIAXAAiACwAIABcACIAXAAiADsAXABuAFwAIgBNAGEAbAB0AGEAXAAiACwAIAAxADkAOAAwACwAIAAxADkAOAAwACwAIAAzACwAIAAwACwAIAAwACwAIAAzADEALAAgADcAMgAwADAALAAgADAALAAgADMANgAwADAALAAgAFwAIgBTAFwAIgAsACAAXAAiACAAUwB1AG0AbQBlAHIAXAAiAFwAbgB9ADsAXABuAFwAbgBfAFQASQBNAEUAWgBPAE4ARQBfAFIAVQBMAEUAUwBfAE0AQQBSAEUATgBHAE8AIAA9ACAAewBcAG4AXAAiAE0AYQByAGUAbgBnAG8AXAAiACwAIAAxADkANQAxACwAIAAxADkANQAxACwAIAA0ACwAIAAtADEALAAgADcALAAgADAALAAgADcAMgAwADAALAAgADAALAAgADMANgAwADAALAAgAFwAIgBEAFwAIgAsACAAXAAiACAARABhAHkAbABpAGcAaAB0AFwAIgA7AFwAbgBcACIATQBhAHIAZQBuAGcAbwBcACIALAAgADEAOQA1ADEALAAgADEAOQA1ADEALAAgADkALAAgAC0AMQAsACAANwAsACAAMAAsACAANwAyADAAMAAsACAAMAAsACAAMAAsACAAXAAiAFMAXAAiACwAIABcACIAIABTAHQAYQBuAGQAYQByAGQAXAAiADsAXABuAFwAIgBNAGEAcgBlAG4AZwBvAFwAIgAsACAAMQA5ADUANAAsACAAMQA5ADYAMAAsACAANAAsACAALQAxACwAIAA3ACwAIAAwACwAIAA3ADIAMAAwACwAIAAwACwAIAAzADYAMAAwACwAIABcACIARABcACIALAAgAFwAIgAgAEQAYQB5AGwAaQBnAGgAdABcACIAOwBcAG4AXAAiAE0AYQByAGUAbgBnAG8AXAAiACwAIAAxADkANQA0ACwAIAAxADkANgAwACwAIAA5ACwAIAAtADEALAAgADcALAAgADAALAAgADcAMgAwADAALAAgADAALAAgADAALAAgAFwAIgBTAFwAIgAsACAAXAAiACAAUwB0AGEAbgBkAGEAcgBkAFwAIgBcAG4AfQA7AFwAbgBcAG4AXwBUAEkATQBFAFoATwBOAEUAXwBSAFUATABFAFMAXwBNAEEAVQBSAEkAVABJAFUAUwAgAD0AIAB7AFwAbgBcACIATQBhAHUAcgBpAHQAaQB1AHMAXAAiACwAIAAxADkAOAAyACwAIAAxADkAOAAyACwAIAAxADAALAAgADAALAAgADAALAAgADEAMAAsACAAMAAsACAAMAAsACAAMwA2ADAAMAAsACAAXAAiAFwAIgAsACAAXAAiAFwAIgA7AFwAbgBcACIATQBhAHUAcgBpAHQAaQB1AHMAXAAiACwAIAAxADkAOAAzACwAIAAxADkAOAAzACwAIAAzACwAIAAwACwAIAAwACwAIAAyADEALAAgADAALAAgADAALAAgADAALAAgAFwAIgBcACIALAAgAFwAIgBcACIAOwBcAG4AXAAiAE0AYQB1AHIAaQB0AGkAdQBzAFwAIgAsACAAMgAwADAAOAAsACAAMgAwADAAOAAsACAAMQAwACwAIAAtADEALAAgADcALAAgADAALAAgADcAMgAwADAALAAgADAALAAgADMANgAwADAALAAgAFwAIgBcACIALAAgAFwAIgBcACIAOwBcAG4AXAAiAE0AYQB1AHIAaQB0AGkAdQBzAFwAIgAsACAAMgAwADAAOQAsACAAMgAwADAAOQAsACAAMwAsACAALQAxACwAIAA3ACwAIAAwACwAIAA3ADIAMAAwACwAIAAwACwAIAAwACwAIABcACIAXAAiACwAIABcACIAXAAiAFwAbgB9ADsAXABuAFwAbgBfAFQASQBNAEUAWgBPAE4ARQBfAFIAVQBMAEUAUwBfAE0ARQBOAE8ATQBJAE4ARQBFACAAPQAgAHsAXABuAFwAIgBNAGUAbgBvAG0AaQBuAGUAZQBcACIALAAgADEAOQA0ADYALAAgADEAOQA0ADYALAAgADQALAAgAC0AMQAsACAANwAsACAAMAAsACAANwAyADAAMAAsACAAMAAsACAAMwA2ADAAMAAsACAAXAAiAEQAXAAiACwAIABcACIAIABEAGEAeQBsAGkAZwBoAHQAXAAiADsAXABuAFwAIgBNAGUAbgBvAG0AaQBuAGUAZQBcACIALAAgADEAOQA0ADYALAAgADEAOQA0ADYALAAgADkALAAgAC0AMQAsACAANwAsACAAMAAsACAANwAyADAAMAAsACAAMAAsACAAMAAsACAAXAAiAFMAXAAiACwAIABcACIAIABTAHQAYQBuAGQAYQByAGQAXAAiADsAXABuAFwAIgBNAGUAbgBvAG0AaQBuAGUAZQBcACIALAAgADEAOQA2ADYALAAgADEAOQA2ADYALAAgADQALAAgAC0AMQAsACAANwAsACAAMAAsACAANwAyADAAMAAsACAAMAAsACAAMwA2ADAAMAAsACAAXAAiAEQAXAAiACwAIABcACIAIABEAGEAeQBsAGkAZwBoAHQAXAAiADsAXABuAFwAIgBNAGUAbgBvAG0AaQBuAGUAZQBcACIALAAgADEAOQA2ADYALAAgADEAOQA2ADYALAAgADEAMAAsACAALQAxACwAIAA3ACwAIAAwACwAIAA3ADIAMAAwACwAIAAwACwAIAAwACwAIABcACIAUwBcACIALAAgAFwAIgAgAFMAdABhAG4AZABhAHIAZABcACIAXABuAH0AOwBcAG4AXABuAF8AVABJAE0ARQBaAE8ATgBFAF8AUgBVAEwARQBTAF8ATQBFAFgASQBDAE8AIAA9ACAAewBcAG4AXAAiAE0AZQB4AGkAYwBvAFwAIgAsACAAMQA5ADMAMQAsACAAMQA5ADMAMQAsACAANQAsACAAMAAsACAAMAAsACAAMQAsACAAOAAyADgAMAAwACwAIAAwACwAIAAzADYAMAAwACwAIABcACIARABcACIALAAgAFwAIgAgAEQAYQB5AGwAaQBnAGgAdABcACIAOwBcAG4AXAAiAE0AZQB4AGkAYwBvAFwAIgAsACAAMQA5ADMAMQAsACAAMQA5ADMAMQAsACAAMQAwACwAIAAwACwAIAAwACwAIAAxACwAIAAwACwAIAAwACwAIAAwACwAIABcACIAUwBcACIALAAgAFwAIgAgAFMAdABhAG4AZABhAHIAZABcACIAOwBcAG4AXAAiAE0AZQB4AGkAYwBvAFwAIgAsACAAMQA5ADMAOQAsACAAMQA5ADMAOQAsACAAMgAsACAAMAAsACAAMAAsACAANQAsACAAMAAsACAAMAAsACAAMwA2ADAAMAAsACAAXAAiAEQAXAAiACwAIABcACIAIABEAGEAeQBsAGkAZwBoAHQAXAAiADsAXABuAFwAIgBNAGUAeABpAGMAbwBcACIALAAgADEAOQAzADkALAAgADEAOQAzADkALAAgADYALAAgADAALAAgADAALAAgADIANQAsACAAMAAsACAAMAAsACAAMAAsACAAXAAiAFMAXAAiACwAIABcACIAIABTAHQAYQBuAGQAYQByAGQAXAAiADsAXABuAFwAIgBNAGUAeABpAGMAbwBcACIALAAgADEAOQA0ADAALAAgADEAOQA0ADAALAAgADEAMgAsACAAMAAsACAAMAAsACAAOQAsACAAMAAsACAAMAAsACAAMwA2ADAAMAAsACAAXAAiAEQAXAAiACwAIABcACIAIABEAGEAeQBsAGkAZwBoAHQAXAAiADsAXABuAFwAIgBNAGUAeABpAGMAbwBcACIALAAgADEAOQA0ADEALAAgADEAOQA0ADEALAAgADQALAAgADAALAAgADAALAAgADEALAAgADAALAAgADAALAAgADAALAAgAFwAIgBTAFwAIgAsACAAXAAiACAAUwB0AGEAbgBkAGEAcgBkAFwAIgA7AFwAbgBcACIATQBlAHgAaQBjAG8AXAAiACwAIAAxADkANAAzACwAIAAxADkANAAzACwAIAAxADIALAAgADAALAAgADAALAAgADEANgAsACAAMAAsACAAMAAsACAAMwA2ADAAMAAsACAAXAAiAFcAXAAiACwAIABcACIAIABXAGEAcgBcACIAOwBcAG4AXAAiAE0AZQB4AGkAYwBvAFwAIgAsACAAMQA5ADQANAAsACAAMQA5ADQANAAsACAANQAsACAAMAAsACAAMAAsACAAMQAsACAAMAAsACAAMAAsACAAMAAsACAAXAAiAFMAXAAiACwAIABcACIAIABTAHQAYQBuAGQAYQByAGQAXAAiADsAXABuAFwAIgBNAGUAeABpAGMAbwBcACIALAAgADEAOQA1ADAALAAgADEAOQA1ADAALAAgADIALAAgADAALAAgADAALAAgADEAMgAsACAAMAAsACAAMAAsACAAMwA2ADAAMAAsACAAXAAiAEQAXAAiACwAIABcACIAIABEAGEAeQBsAGkAZwBoAHQAXAAiADsAXABuAFwAIgBNAGUAeABpAGMAbwBcACIALAAgADEAOQA1ADAALAAgADEAOQA1ADAALAAgADcALAAgADAALAAgADAALAAgADMAMAAsACAAMAAsACAAMAAsACAAMAAsACAAXAAiAFMAXAAiACwAIABcACIAIABTAHQAYQBuAGQAYQByAGQAXAAiADsAXABuAFwAIgBNAGUAeABpAGMAbwBcACIALAAgADEAOQA5ADYALAAgADIAMAAwADAALAAgADQALAAgADEALAAgADcALAAgADEALAAgADcAMgAwADAALAAgADAALAAgADMANgAwADAALAAgAFwAIgBEAFwAIgAsACAAXAAiACAARABhAHkAbABpAGcAaAB0AFwAIgA7AFwAbgBcACIATQBlAHgAaQBjAG8AXAAiACwAIAAxADkAOQA2ACwAIAAyADAAMAAwACwAIAAxADAALAAgAC0AMQAsACAANwAsACAAMAAsACAANwAyADAAMAAsACAAMAAsACAAMAAsACAAXAAiAFMAXAAiACwAIABcACIAIABTAHQAYQBuAGQAYQByAGQAXAAiADsAXABuAFwAIgBNAGUAeABpAGMAbwBcACIALAAgADIAMAAwADEALAAgADIAMAAwADEALAAgADUALAAgADEALAAgADcALAAgADEALAAgADcAMgAwADAALAAgADAALAAgADMANgAwADAALAAgAFwAIgBEAFwAIgAsACAAXAAiACAARABhAHkAbABpAGcAaAB0AFwAIgA7AFwAbgBcACIATQBlAHgAaQBjAG8AXAAiACwAIAAyADAAMAAxACwAIAAyADAAMAAxACwAIAA5ACwAIAAtADEALAAgADcALAAgADAALAAgADcAMgAwADAALAAgADAALAAgADAALAAgAFwAIgBTAFwAIgAsACAAXAAiACAAUwB0AGEAbgBkAGEAcgBkAFwAIgA7AFwAbgBcACIATQBlAHgAaQBjAG8AXAAiACwAIAAyADAAMAAyACwAIAAyADAAMgAyACwAIAA0ACwAIAAxACwAIAA3ACwAIAAxACwAIAA3ADIAMAAwACwAIAAwACwAIAAzADYAMAAwACwAIABcACIARABcACIALAAgAFwAIgAgAEQAYQB5AGwAaQBnAGgAdABcACIAOwBcAG4AXAAiAE0AZQB4AGkAYwBvAFwAIgAsACAAMgAwADAAMgAsACAAMgAwADIAMgAsACAAMQAwACwAIAAtADEALAAgADcALAAgADAALAAgADcAMgAwADAALAAgADAALAAgADAALAAgAFwAIgBTAFwAIgAsACAAXAAiACAAUwB0AGEAbgBkAGEAcgBkAFwAIgBcAG4AfQA7AFwAbgBcAG4AXwBUAEkATQBFAFoATwBOAEUAXwBSAFUATABFAFMAXwBNAE8ATABEAE8AVgBBACAAPQAgAHsAXABuAFwAIgBNAG8AbABkAG8AdgBhAFwAIgAsACAAMQA5ADkANwAsACAAXAAiAFwAIgAsACAAMwAsACAALQAxACwAIAA3ACwAIAAwACwAIAA3ADIAMAAwACwAIAAwACwAIAAzADYAMAAwACwAIABcACIAUwBcACIALAAgAFwAIgAgAFMAdQBtAG0AZQByAFwAIgA7AFwAbgBcACIATQBvAGwAZABvAHYAYQBcACIALAAgADEAOQA5ADcALAAgAFwAIgBcACIALAAgADEAMAAsACAALQAxACwAIAA3ACwAIAAwACwAIAAxADAAOAAwADAALAAgADAALAAgADAALAAgAFwAIgBcACIALAAgAFwAIgBcACIAXABuAH0AOwBcAG4AXABuAF8AVABJAE0ARQBaAE8ATgBFAF8AUgBVAEwARQBTAF8ATQBPAE4AQwBUAE8ATgAgAD0AIAB7AFwAbgBcACIATQBvAG4AYwB0AG8AbgBcACIALAAgADEAOQAzADMALAAgADEAOQAzADUALAAgADYALAAgADEALAAgADcALAAgADgALAAgADMANgAwADAALAAgADAALAAgADMANgAwADAALAAgAFwAIgBEAFwAIgAsACAAXAAiACAARABhAHkAbABpAGcAaAB0AFwAIgA7AFwAbgBcACIATQBvAG4AYwB0AG8AbgBcACIALAAgADEAOQAzADMALAAgADEAOQAzADUALAAgADkALAAgADEALAAgADcALAAgADgALAAgADMANgAwADAALAAgADAALAAgADAALAAgAFwAIgBTAFwAIgAsACAAXAAiACAAUwB0AGEAbgBkAGEAcgBkAFwAIgA7AFwAbgBcACIATQBvAG4AYwB0AG8AbgBcACIALAAgADEAOQAzADYALAAgADEAOQAzADgALAAgADYALAAgADEALAAgADcALAAgADEALAAgADMANgAwADAALAAgADAALAAgADMANgAwADAALAAgAFwAIgBEAFwAIgAsACAAXAAiACAARABhAHkAbABpAGcAaAB0AFwAIgA7AFwAbgBcACIATQBvAG4AYwB0AG8AbgBcACIALAAgADEAOQAzADYALAAgADEAOQAzADgALAAgADkALAAgADEALAAgADcALAAgADEALAAgADMANgAwADAALAAgADAALAAgADAALAAgAFwAIgBTAFwAIgAsACAAXAAiACAAUwB0AGEAbgBkAGEAcgBkAFwAIgA7AFwAbgBcACIATQBvAG4AYwB0AG8AbgBcACIALAAgADEAOQAzADkALAAgADEAOQAzADkALAAgADUALAAgADAALAAgADAALAAgADIANwAsACAAMwA2ADAAMAAsACAAMAAsACAAMwA2ADAAMAAsACAAXAAiAEQAXAAiACwAIABcACIAIABEAGEAeQBsAGkAZwBoAHQAXAAiADsAXABuAFwAIgBNAG8AbgBjAHQAbwBuAFwAIgAsACAAMQA5ADMAOQAsACAAMQA5ADQAMQAsACAAOQAsACAAMQAsACAANgAsACAAMgAxACwAIAAzADYAMAAwACwAIAAwACwAIAAwACwAIABcACIAUwBcACIALAAgAFwAIgAgAFMAdABhAG4AZABhAHIAZABcACIAOwBcAG4AXAAiAE0AbwBuAGMAdABvAG4AXAAiACwAIAAxADkANAAwACwAIAAxADkANAAwACwAIAA1ACwAIAAwACwAIAAwACwAIAAxADkALAAgADMANgAwADAALAAgADAALAAgADMANgAwADAALAAgAFwAIgBEAFwAIgAsACAAXAAiACAARABhAHkAbABpAGcAaAB0AFwAIgA7AFwAbgBcACIATQBvAG4AYwB0AG8AbgBcACIALAAgADEAOQA0ADEALAAgADEAOQA0ADEALAAgADUALAAgADAALAAgADAALAAgADQALAAgADMANgAwADAALAAgADAALAAgADMANgAwADAALAAgAFwAIgBEAFwAIgAsACAAXAAiACAARABhAHkAbABpAGcAaAB0AFwAIgA7AFwAbgBcACIATQBvAG4AYwB0AG8AbgBcACIALAAgADEAOQA0ADYALAAgADEAOQA1ADYALAAgADkALAAgAC0AMQAsACAANwAsACAAMAAsACAANwAyADAAMAAsACAAMAAsACAAMAAsACAAXAAiAFMAXAAiACwAIABcACIAIABTAHQAYQBuAGQAYQByAGQAXAAiADsAXABuAFwAIgBNAG8AbgBjAHQAbwBuAFwAIgAsACAAMQA5ADQANgAsACAAMQA5ADcAMgAsACAANAAsACAALQAxACwAIAA3ACwAIAAwACwAIAA3ADIAMAAwACwAIAAwACwAIAAzADYAMAAwACwAIABcACIARABcACIALAAgAFwAIgAgAEQAYQB5AGwAaQBnAGgAdABcACIAOwBcAG4AXAAiAE0AbwBuAGMAdABvAG4AXAAiACwAIAAxADkANQA3ACwAIAAxADkANwAyACwAIAAxADAALAAgAC0AMQAsACAANwAsACAAMAAsACAANwAyADAAMAAsACAAMAAsACAAMAAsACAAXAAiAFMAXAAiACwAIABcACIAIABTAHQAYQBuAGQAYQByAGQAXAAiADsAXABuAFwAIgBNAG8AbgBjAHQAbwBuAFwAIgAsACAAMQA5ADkAMwAsACAAMgAwADAANgAsACAANAAsACAAMQAsACAANwAsACAAMQAsACAANgAwACwAIAAwACwAIAAzADYAMAAwACwAIABcACIARABcACIALAAgAFwAIgAgAEQAYQB5AGwAaQBnAGgAdABcACIAOwBcAG4AXAAiAE0AbwBuAGMAdABvAG4AXAAiACwAIAAxADkAOQAzACwAIAAyADAAMAA2ACwAIAAxADAALAAgAC0AMQAsACAANwAsACAAMAAsACAANgAwACwAIAAwACwAIAAwACwAIABcACIAUwBcACIALAAgAFwAIgAgAFMAdABhAG4AZABhAHIAZABcACIAXABuAH0AOwBcAG4AXABuAF8AVABJAE0ARQBaAE8ATgBFAF8AUgBVAEwARQBTAF8ATQBPAE4ARwBPAEwAIAA9ACAAewBcAG4AXAAiAE0AbwBuAGcAbwBsAFwAIgAsACAAMQA5ADgAMwAsACAAMQA5ADgAMwAsACAAMQAwACwAIAAwACwAIAAwACwAIAAxACwAIAAwACwAIAAwACwAIAAwACwAIABcACIAXAAiACwAIABcACIAXAAiADsAXABuAFwAIgBNAG8AbgBnAG8AbABcACIALAAgADEAOQA4ADMALAAgADEAOQA4ADQALAAgADQALAAgADAALAAgADAALAAgADEALAAgADAALAAgADAALAAgADMANgAwADAALAAgAFwAIgBcACIALAAgAFwAIgBcACIAOwBcAG4AXAAiAE0AbwBuAGcAbwBsAFwAIgAsACAAMQA5ADgANAAsACAAMQA5ADkAOAAsACAAOQAsACAALQAxACwAIAA3ACwAIAAwACwAIAAwACwAIAAwACwAIAAwACwAIABcACIAXAAiACwAIABcACIAXAAiADsAXABuAFwAIgBNAG8AbgBnAG8AbABcACIALAAgADEAOQA4ADUALAAgADEAOQA5ADgALAAgADMALAAgAC0AMQAsACAANwAsACAAMAAsACAAMAAsACAAMAAsACAAMwA2ADAAMAAsACAAXAAiAFwAIgAsACAAXAAiAFwAIgA7AFwAbgBcACIATQBvAG4AZwBvAGwAXAAiACwAIAAyADAAMAAxACwAIAAyADAAMAAxACwAIAA0ACwAIAAtADEALAAgADYALAAgADAALAAgADcAMgAwADAALAAgADAALAAgADMANgAwADAALAAgAFwAIgBcACIALAAgAFwAIgBcACIAOwBcAG4AXAAiAE0AbwBuAGcAbwBsAFwAIgAsACAAMgAwADAAMQAsACAAMgAwADAANgAsACAAOQAsACAALQAxACwAIAA2ACwAIAAwACwAIAA3ADIAMAAwACwAIAAwACwAIAAwACwAIABcACIAXAAiACwAIABcACIAXAAiADsAXABuAFwAIgBNAG8AbgBnAG8AbABcACIALAAgADIAMAAwADIALAAgADIAMAAwADYALAAgADMALAAgAC0AMQAsACAANgAsACAAMAAsACAANwAyADAAMAAsACAAMAAsACAAMwA2ADAAMAAsACAAXAAiAFwAIgAsACAAXAAiAFwAIgA7AFwAbgBcACIATQBvAG4AZwBvAGwAXAAiACwAIAAyADAAMQA1ACwAIAAyADAAMQA2ACwAIAAzACwAIAAtADEALAAgADYALAAgADAALAAgADcAMgAwADAALAAgADAALAAgADMANgAwADAALAAgAFwAIgBcACIALAAgAFwAIgBcACIAOwBcAG4AXAAiAE0AbwBuAGcAbwBsAFwAIgAsACAAMgAwADEANQAsACAAMgAwADEANgAsACAAOQAsACAALQAxACwAIAA2ACwAIAAwACwAIAAwACwAIAAwACwAIAAwACwAIABcACIAXAAiACwAIABcACIAXAAiAFwAbgB9ADsAXABuAFwAbgBfAFQASQBNAEUAWgBPAE4ARQBfAFIAVQBMAEUAUwBfAE0ATwBSAE8AQwBDAE8AXwAwADEAIAA9ACAAewBcAG4AXAAiAE0AbwByAG8AYwBjAG8AXAAiACwAIAAxADkAMwA5ACwAIAAxADkAMwA5ACwAIAA5ACwAIAAwACwAIAAwACwAIAAxADIALAAgADAALAAgADAALAAgADMANgAwADAALAAgAFwAIgBcACIALAAgAFwAIgBcACIAOwBcAG4AXAAiAE0AbwByAG8AYwBjAG8AXAAiACwAIAAxADkAMwA5ACwAIAAxADkAMwA5ACwAIAAxADEALAAgADAALAAgADAALAAgADEAOQAsACAAMAAsACAAMAAsACAAMAAsACAAXAAiAFwAIgAsACAAXAAiAFwAIgA7AFwAbgBcACIATQBvAHIAbwBjAGMAbwBcACIALAAgADEAOQA0ADAALAAgADEAOQA0ADAALAAgADIALAAgADAALAAgADAALAAgADIANQAsACAAMAAsACAAMAAsACAAMwA2ADAAMAAsACAAXAAiAFwAIgAsACAAXAAiAFwAIgA7AFwAbgBcACIATQBvAHIAbwBjAGMAbwBcACIALAAgADEAOQA0ADUALAAgADEAOQA0ADUALAAgADEAMQAsACAAMAAsACAAMAAsACAAMQA4ACwAIAAwACwAIAAwACwAIAAwACwAIABcACIAXAAiACwAIABcACIAXAAiADsAXABuAFwAIgBNAG8AcgBvAGMAYwBvAFwAIgAsACAAMQA5ADUAMAAsACAAMQA5ADUAMAAsACAANgAsACAAMAAsACAAMAAsACAAMQAxACwAIAAwACwAIAAwACwAIAAzADYAMAAwACwAIABcACIAXAAiACwAIABcACIAXAAiADsAXABuAFwAIgBNAG8AcgBvAGMAYwBvAFwAIgAsACAAMQA5ADUAMAAsACAAMQA5ADUAMAAsACAAMQAwACwAIAAwACwAIAAwACwAIAAyADkALAAgADAALAAgADAALAAgADAALAAgAFwAIgBcACIALAAgAFwAIgBcACIAOwBcAG4AXAAiAE0AbwByAG8AYwBjAG8AXAAiACwAIAAxADkANgA3ACwAIAAxADkANgA3ACwAIAA2ACwAIAAwACwAIAAwACwAIAAzACwAIAA0ADMAMgAwADAALAAgADAALAAgADMANgAwADAALAAgAFwAIgBcACIALAAgAFwAIgBcACIAOwBcAG4AXAAiAE0AbwByAG8AYwBjAG8AXAAiACwAIAAxADkANgA3ACwAIAAxADkANgA3ACwAIAAxADAALAAgADAALAAgADAALAAgADEALAAgADAALAAgADAALAAgADAALAAgAFwAIgBcACIALAAgAFwAIgBcACIAOwBcAG4AXAAiAE0AbwByAG8AYwBjAG8AXAAiACwAIAAxADkANwA0ACwAIAAxADkANwA0ACwAIAA2ACwAIAAwACwAIAAwACwAIAAyADQALAAgADAALAAgADAALAAgADMANgAwADAALAAgAFwAIgBcACIALAAgAFwAIgBcACIAOwBcAG4AXAAiAE0AbwByAG8AYwBjAG8AXAAiACwAIAAxADkANwA0ACwAIAAxADkANwA0ACwAIAA5ACwAIAAwACwAIAAwACwAIAAxACwAIAAwACwAIAAwACwAIAAwACwAIABcACIAXAAiACwAIABcACIAXAAiADsAXABuAFwAIgBNAG8AcgBvAGMAYwBvAFwAIgAsACAAMQA5ADcANgAsACAAMQA5ADcANgAsACAAOAAsACAAMAAsACAAMAAsACAAMQAsACAAMAAsACAAMAAsACAAMAAsACAAXAAiAFwAIgAsACAAXAAiAFwAIgA7AFwAbgBcACIATQBvAHIAbwBjAGMAbwBcACIALAAgADEAOQA3ADYALAAgADEAOQA3ADcALAAgADUALAAgADAALAAgADAALAAgADEALAAgADAALAAgADAALAAgADMANgAwADAALAAgAFwAIgBcACIALAAgAFwAIgBcACIAOwBcAG4AXAAiAE0AbwByAG8AYwBjAG8AXAAiACwAIAAxADkANwA3ACwAIAAxADkANwA3ACwAIAA5ACwAIAAwACwAIAAwACwAIAAyADgALAAgADAALAAgADAALAAgADAALAAgAFwAIgBcACIALAAgAFwAIgBcACIAOwBcAG4AXAAiAE0AbwByAG8AYwBjAG8AXAAiACwAIAAxADkANwA4ACwAIAAxADkANwA4ACwAIAA2ACwAIAAwACwAIAAwACwAIAAxACwAIAAwACwAIAAwACwAIAAzADYAMAAwACwAIABcACIAXAAiACwAIABcACIAXAAiADsAXABuAFwAIgBNAG8AcgBvAGMAYwBvAFwAIgAsACAAMQA5ADcAOAAsACAAMQA5ADcAOAAsACAAOAAsACAAMAAsACAAMAAsACAANAAsACAAMAAsACAAMAAsACAAMAAsACAAXAAiAFwAIgAsACAAXAAiAFwAIgA7AFwAbgBcACIATQBvAHIAbwBjAGMAbwBcACIALAAgADIAMAAwADgALAAgADIAMAAwADgALAAgADYALAAgADAALAAgADAALAAgADEALAAgADAALAAgADAALAAgADMANgAwADAALAAgAFwAIgBcACIALAAgAFwAIgBcACIAOwBcAG4AXAAiAE0AbwByAG8AYwBjAG8AXAAiACwAIAAyADAAMAA4ACwAIAAyADAAMAA4ACwAIAA5ACwAIAAwACwAIAAwACwAIAAxACwAIAAwACwAIAAwACwAIAAwACwAIABcACIAXAAiACwAIABcACIAXAAiADsAXABuAFwAIgBNAG8AcgBvAGMAYwBvAFwAIgAsACAAMgAwADAAOQAsACAAMgAwADAAOQAsACAANgAsACAAMAAsACAAMAAsACAAMQAsACAAMAAsACAAMAAsACAAMwA2ADAAMAAsACAAXAAiAFwAIgAsACAAXAAiAFwAIgA7AFwAbgBcACIATQBvAHIAbwBjAGMAbwBcACIALAAgADIAMAAwADkALAAgADIAMAAwADkALAAgADgALAAgADAALAAgADAALAAgADIAMQAsACAAMAAsACAAMAAsACAAMAAsACAAXAAiAFwAIgAsACAAXAAiAFwAIgA7AFwAbgBcACIATQBvAHIAbwBjAGMAbwBcACIALAAgADIAMAAxADAALAAgADIAMAAxADAALAAgADUALAAgADAALAAgADAALAAgADIALAAgADAALAAgADAALAAgADMANgAwADAALAAgAFwAIgBcACIALAAgAFwAIgBcACIAOwBcAG4AXAAiAE0AbwByAG8AYwBjAG8AXAAiACwAIAAyADAAMQAwACwAIAAyADAAMQAwACwAIAA4ACwAIAAwACwAIAAwACwAIAA4ACwAIAAwACwAIAAwACwAIAAwACwAIABcACIAXAAiACwAIABcACIAXAAiADsAXABuAFwAIgBNAG8AcgBvAGMAYwBvAFwAIgAsACAAMgAwADEAMQAsACAAMgAwADEAMQAsACAANAAsACAAMAAsACAAMAAsACAAMwAsACAAMAAsACAAMAAsACAAMwA2ADAAMAAsACAAXAAiAFwAIgAsACAAXAAiAFwAIgA7AFwAbgBcACIATQBvAHIAbwBjAGMAbwBcACIALAAgADIAMAAxADEALAAgADIAMAAxADEALAAgADcALAAgADAALAAgADAALAAgADMAMQAsACAAMAAsACAAMAAsACAAMAAsACAAXAAiAFwAIgAsACAAXAAiAFwAIgA7AFwAbgBcACIATQBvAHIAbwBjAGMAbwBcACIALAAgADIAMAAxADIALAAgADIAMAAxADIALAAgADcALAAgADAALAAgADAALAAgADIAMAAsACAAMQAwADgAMAAwACwAIAAwACwAIAAwACwAIABcACIAXAAiACwAIABcACIAXAAiADsAXABuAFwAIgBNAG8AcgBvAGMAYwBvAFwAIgAsACAAMgAwADEAMgAsACAAMgAwADEAMgAsACAAOAAsACAAMAAsACAAMAAsACAAMgAwACwAIAA3ADIAMAAwACwAIAAwACwAIAAzADYAMAAwACwAIABcACIAXAAiACwAIABcACIAXAAiADsAXABuAFwAIgBNAG8AcgBvAGMAYwBvAFwAIgAsACAAMgAwADEAMgAsACAAMgAwADEAMgAsACAAOQAsACAAMAAsACAAMAAsACAAMwAwACwAIAAxADAAOAAwADAALAAgADAALAAgADAALAAgAFwAIgBcACIALAAgAFwAIgBcACIAOwBcAG4AXAAiAE0AbwByAG8AYwBjAG8AXAAiACwAIAAyADAAMQAyACwAIAAyADAAMQAzACwAIAA0ACwAIAAtADEALAAgADcALAAgADAALAAgADcAMgAwADAALAAgADAALAAgADMANgAwADAALAAgAFwAIgBcACIALAAgAFwAIgBcACIAOwBcAG4AXAAiAE0AbwByAG8AYwBjAG8AXAAiACwAIAAyADAAMQAzACwAIAAyADAAMQAzACwAIAA3ACwAIAAwACwAIAAwACwAIAA3ACwAIAAxADAAOAAwADAALAAgADAALAAgADAALAAgAFwAIgBcACIALAAgAFwAIgBcACIAOwBcAG4AXAAiAE0AbwByAG8AYwBjAG8AXAAiACwAIAAyADAAMQAzACwAIAAyADAAMQAzACwAIAA4ACwAIAAwACwAIAAwACwAIAAxADAALAAgADcAMgAwADAALAAgADAALAAgADMANgAwADAALAAgAFwAIgBcACIALAAgAFwAIgBcACIAOwBcAG4AXAAiAE0AbwByAG8AYwBjAG8AXAAiACwAIAAyADAAMQAzACwAIAAyADAAMQA4ACwAIAAxADAALAAgAC0AMQAsACAANwAsACAAMAAsACAAMQAwADgAMAAwACwAIAAwACwAIAAwACwAIABcACIAXAAiACwAIABcACIAXAAiADsAXABuAFwAIgBNAG8AcgBvAGMAYwBvAFwAIgAsACAAMgAwADEANAAsACAAMgAwADEANAAsACAANgAsACAAMAAsACAAMAAsACAAMgA4ACwAIAAxADAAOAAwADAALAAgADAALAAgADAALAAgAFwAIgBcACIALAAgAFwAIgBcACIAOwBcAG4AXAAiAE0AbwByAG8AYwBjAG8AXAAiACwAIAAyADAAMQA0ACwAIAAyADAAMQA0ACwAIAA4ACwAIAAwACwAIAAwACwAIAAyACwAIAA3ADIAMAAwACwAIAAwACwAIAAzADYAMAAwACwAIABcACIAXAAiACwAIABcACIAXAAiADsAXABuAFwAIgBNAG8AcgBvAGMAYwBvAFwAIgAsACAAMgAwADEANAAsACAAMgAwADEAOAAsACAAMwAsACAALQAxACwAIAA3ACwAIAAwACwAIAA3ADIAMAAwACwAIAAwACwAIAAzADYAMAAwACwAIABcACIAXAAiACwAIABcACIAXAAiADsAXABuAFwAIgBNAG8AcgBvAGMAYwBvAFwAIgAsACAAMgAwADEANQAsACAAMgAwADEANQAsACAANgAsACAAMAAsACAAMAAsACAAMQA0ACwAIAAxADAAOAAwADAALAAgADAALAAgADAALAAgAFwAIgBcACIALAAgAFwAIgBcACIAOwBcAG4AXAAiAE0AbwByAG8AYwBjAG8AXAAiACwAIAAyADAAMQA1ACwAIAAyADAAMQA1ACwAIAA3ACwAIAAwACwAIAAwACwAIAAxADkALAAgADcAMgAwADAALAAgADAALAAgADMANgAwADAALAAgAFwAIgBcACIALAAgAFwAIgBcACIAOwBcAG4AXAAiAE0AbwByAG8AYwBjAG8AXAAiACwAIAAyADAAMQA2ACwAIAAyADAAMQA2ACwAIAA2ACwAIAAwACwAIAAwACwAIAA1ACwAIAAxADAAOAAwADAALAAgADAALAAgADAALAAgAFwAIgBcACIALAAgAFwAIgBcACIAOwBcAG4AXAAiAE0AbwByAG8AYwBjAG8AXAAiACwAIAAyADAAMQA2ACwAIAAyADAAMQA2ACwAIAA3ACwAIAAwACwAIAAwACwAIAAxADAALAAgADcAMgAwADAALAAgADAALAAgADMANgAwADAALAAgAFwAIgBcACIALAAgAFwAIgBcACIAOwBcAG4AXAAiAE0AbwByAG8AYwBjAG8AXAAiACwAIAAyADAAMQA3ACwAIAAyADAAMQA3ACwAIAA1ACwAIAAwACwAIAAwACwAIAAyADEALAAgADEAMAA4ADAAMAAsACAAMAAsACAAMAAsACAAXAAiAFwAIgAsACAAXAAiAFwAIgA7AFwAbgBcACIATQBvAHIAbwBjAGMAbwBcACIALAAgADIAMAAxADcALAAgADIAMAAxADcALAAgADcALAAgADAALAAgADAALAAgADIALAAgADcAMgAwADAALAAgADAALAAgADMANgAwADAALAAgAFwAIgBcACIALAAgAFwAIgBcACIAOwBcAG4AXAAiAE0AbwByAG8AYwBjAG8AXAAiACwAIAAyADAAMQA4ACwAIAAyADAAMQA4ACwAIAA1ACwAIAAwACwAIAAwACwAIAAxADMALAAgADEAMAA4ADAAMAAsACAAMAAsACAAMAAsACAAXAAiAFwAIgAsACAAXAAiAFwAIgA7AFwAbgBcACIATQBvAHIAbwBjAGMAbwBcACIALAAgADIAMAAxADgALAAgADIAMAAxADgALAAgADYALAAgADAALAAgADAALAAgADEANwAsACAANwAyADAAMAAsACAAMAAsACAAMwA2ADAAMAAsACAAXAAiAFwAIgAsACAAXAAiAFwAIgA7AFwAbgBcACIATQBvAHIAbwBjAGMAbwBcACIALAAgADIAMAAxADkALAAgADIAMAAxADkALAAgADUALAAgADAALAAgADAALAAgADUALAAgADEAMAA4ADAAMAAsACAAMAAsACAALQAzADYAMAAwACwAIABcACIAXAAiACwAIABcACIAXAAiADsAXABuAFwAIgBNAG8AcgBvAGMAYwBvAFwAIgAsACAAMgAwADEAOQAsACAAMgAwADEAOQAsACAANgAsACAAMAAsACAAMAAsACAAOQAsACAANwAyADAAMAAsACAAMAAsACAAMAAsACAAXAAiAFwAIgAsACAAXAAiAFwAIgA7AFwAbgBcACIATQBvAHIAbwBjAGMAbwBcACIALAAgADIAMAAyADAALAAgADIAMAAyADAALAAgADQALAAgADAALAAgADAALAAgADEAOQAsACAAMQAwADgAMAAwACwAIAAwACwAIAAtADMANgAwADAALAAgAFwAIgBcACIALAAgAFwAIgBcACIAOwBcAG4AXAAiAE0AbwByAG8AYwBjAG8AXAAiACwAIAAyADAAMgAwACwAIAAyADAAMgAwACwAIAA1ACwAIAAwACwAIAAwACwAIAAzADEALAAgADcAMgAwADAALAAgADAALAAgADAALAAgAFwAIgBcACIALAAgAFwAIgBcACIAOwBcAG4AXAAiAE0AbwByAG8AYwBjAG8AXAAiACwAIAAyADAAMgAxACwAIAAyADAAMgAxACwAIAA0ACwAIAAwACwAIAAwACwAIAAxADEALAAgADEAMAA4ADAAMAAsACAAMAAsACAALQAzADYAMAAwACwAIABcACIAXAAiACwAIABcACIAXAAiADsAXABuAFwAIgBNAG8AcgBvAGMAYwBvAFwAIgAsACAAMgAwADIAMQAsACAAMgAwADIAMQAsACAANQAsACAAMAAsACAAMAAsACAAMQA2ACwAIAA3ADIAMAAwACwAIAAwACwAIAAwACwAIABcACIAXAAiACwAIABcACIAXAAiADsAXABuAFwAIgBNAG8AcgBvAGMAYwBvAFwAIgAsACAAMgAwADIAMgAsACAAMgAwADIAMgAsACAAMwAsACAAMAAsACAAMAAsACAAMgA3ACwAIAAxADAAOAAwADAALAAgADAALAAgAC0AMwA2ADAAMAAsACAAXAAiAFwAIgAsACAAXAAiAFwAIgA7AFwAbgBcACIATQBvAHIAbwBjAGMAbwBcACIALAAgADIAMAAyADIALAAgADIAMAAyADIALAAgADUALAAgADAALAAgADAALAAgADgALAAgADcAMgAwADAALAAgADAALAAgADAALAAgAFwAIgBcACIALAAgAFwAIgBcACIAOwBcAG4AXAAiAE0AbwByAG8AYwBjAG8AXAAiACwAIAAyADAAMgAzACwAIAAyADAAMgAzACwAIAAzACwAIAAwACwAIAAwACwAIAAxADkALAAgADEAMAA4ADAAMAAsACAAMAAsACAALQAzADYAMAAwACwAIABcACIAXAAiACwAIABcACIAXAAiADsAXABuAFwAIgBNAG8AcgBvAGMAYwBvAFwAIgAsACAAMgAwADIAMwAsACAAMgAwADIAMwAsACAANAAsACAAMAAsACAAMAAsACAAMgAzACwAIAA3ADIAMAAwACwAIAAwACwAIAAwACwAIABcACIAXAAiACwAIABcACIAXAAiADsAXABuAFwAIgBNAG8AcgBvAGMAYwBvAFwAIgAsACAAMgAwADIANAAsACAAMgAwADIANAAsACAAMwAsACAAMAAsACAAMAAsACAAMQAwACwAIAAxADAAOAAwADAALAAgADAALAAgAC0AMwA2ADAAMAAsACAAXAAiAFwAIgAsACAAXAAiAFwAIgA7AFwAbgBcACIATQBvAHIAbwBjAGMAbwBcACIALAAgADIAMAAyADQALAAgADIAMAAyADQALAAgADQALAAgADAALAAgADAALAAgADEANAAsACAANwAyADAAMAAsACAAMAAsACAAMAAsACAAXAAiAFwAIgAsACAAXAAiAFwAIgA7AFwAbgBcACIATQBvAHIAbwBjAGMAbwBcACIALAAgADIAMAAyADUALAAgADIAMAAyADUALAAgADIALAAgADAALAAgADAALAAgADIAMwAsACAAMQAwADgAMAAwACwAIAAwACwAIAAtADMANgAwADAALAAgAFwAIgBcACIALAAgAFwAIgBcACIAOwBcAG4AXAAiAE0AbwByAG8AYwBjAG8AXAAiACwAIAAyADAAMgA1ACwAIAAyADAAMgA1ACwAIAA0ACwAIAAwACwAIAAwACwAIAA2ACwAIAA3ADIAMAAwACwAIAAwACwAIAAwACwAIABcACIAXAAiACwAIABcACIAXAAiADsAXABuAFwAIgBNAG8AcgBvAGMAYwBvAFwAIgAsACAAMgAwADIANgAsACAAMgAwADIANgAsACAAMgAsACAAMAAsACAAMAAsACAAMQA1ACwAIAAxADAAOAAwADAALAAgADAALAAgAC0AMwA2ADAAMAAsACAAXAAiAFwAIgAsACAAXAAiAFwAIgA7AFwAbgBcACIATQBvAHIAbwBjAGMAbwBcACIALAAgADIAMAAyADYALAAgADIAMAAyADYALAAgADMALAAgADAALAAgADAALAAgADIAMgAsACAANwAyADAAMAAsACAAMAAsACAAMAAsACAAXAAiAFwAIgAsACAAXAAiAFwAIgA7AFwAbgBcACIATQBvAHIAbwBjAGMAbwBcACIALAAgADIAMAAyADcALAAgADIAMAAyADcALAAgADIALAAgADAALAAgADAALAAgADcALAAgADEAMAA4ADAAMAAsACAAMAAsACAALQAzADYAMAAwACwAIABcACIAXAAiACwAIABcACIAXAAiADsAXABuAFwAIgBNAG8AcgBvAGMAYwBvAFwAIgAsACAAMgAwADIANwAsACAAMgAwADIANwAsACAAMwAsACAAMAAsACAAMAAsACAAMQA0ACwAIAA3ADIAMAAwACwAIAAwACwAIAAwACwAIABcACIAXAAiACwAIABcACIAXAAiADsAXABuAFwAIgBNAG8AcgBvAGMAYwBvAFwAIgAsACAAMgAwADIAOAAsACAAMgAwADIAOAAsACAAMQAsACAAMAAsACAAMAAsACAAMgAzACwAIAAxADAAOAAwADAALAAgADAALAAgAC0AMwA2ADAAMAAsACAAXAAiAFwAIgAsACAAXAAiAFwAIgA7AFwAbgBcACIATQBvAHIAbwBjAGMAbwBcACIALAAgADIAMAAyADgALAAgADIAMAAyADgALAAgADMALAAgADAALAAgADAALAAgADUALAAgADcAMgAwADAALAAgADAALAAgADAALAAgAFwAIgBcACIALAAgAFwAIgBcACIAOwBcAG4AXAAiAE0AbwByAG8AYwBjAG8AXAAiACwAIAAyADAAMgA5ACwAIAAyADAAMgA5ACwAIAAxACwAIAAwACwAIAAwACwAIAAxADQALAAgADEAMAA4ADAAMAAsACAAMAAsACAALQAzADYAMAAwACwAIABcACIAXAAiACwAIABcACIAXAAiADsAXABuAFwAIgBNAG8AcgBvAGMAYwBvAFwAIgAsACAAMgAwADIAOQAsACAAMgAwADIAOQAsACAAMgAsACAAMAAsACAAMAAsACAAMQA4ACwAIAA3ADIAMAAwACwAIAAwACwAIAAwACwAIABcACIAXAAiACwAIABcACIAXAAiADsAXABuAFwAIgBNAG8AcgBvAGMAYwBvAFwAIgAsACAAMgAwADIAOQAsACAAMgAwADIAOQAsACAAMQAyACwAIAAwACwAIAAwACwAIAAzADAALAAgADEAMAA4ADAAMAAsACAAMAAsACAALQAzADYAMAAwACwAIABcACIAXAAiACwAIABcACIAXAAiADsAXABuAFwAIgBNAG8AcgBvAGMAYwBvAFwAIgAsACAAMgAwADMAMAAsACAAMgAwADMAMAAsACAAMgAsACAAMAAsACAAMAAsACAAMQAwACwAIAA3ADIAMAAwACwAIAAwACwAIAAwACwAIABcACIAXAAiACwAIABcACIAXAAiADsAXABuAFwAIgBNAG8AcgBvAGMAYwBvAFwAIgAsACAAMgAwADMAMAAsACAAMgAwADMAMAAsACAAMQAyACwAIAAwACwAIAAwACwAIAAyADIALAAgADEAMAA4ADAAMAAsACAAMAAsACAALQAzADYAMAAwACwAIABcACIAXAAiACwAIABcACIAXAAiADsAXABuAFwAIgBNAG8AcgBvAGMAYwBvAFwAIgAsACAAMgAwADMAMQAsACAAMgAwADMAMQAsACAAMQAsACAAMAAsACAAMAAsACAAMgA2ACwAIAA3ADIAMAAwACwAIAAwACwAIAAwACwAIABcACIAXAAiACwAIABcACIAXAAiADsAXABuAFwAIgBNAG8AcgBvAGMAYwBvAFwAIgAsACAAMgAwADMAMQAsACAAMgAwADMAMQAsACAAMQAyACwAIAAwACwAIAAwACwAIAAxADQALAAgADEAMAA4ADAAMAAsACAAMAAsACAALQAzADYAMAAwACwAIABcACIAXAAiACwAIABcACIAXAAiADsAXABuAFwAIgBNAG8AcgBvAGMAYwBvAFwAIgAsACAAMgAwADMAMgAsACAAMgAwADMAMgAsACAAMQAsACAAMAAsACAAMAAsACAAMQA4ACwAIAA3ADIAMAAwACwAIAAwACwAIAAwACwAIABcACIAXAAiACwAIABcACIAXAAiADsAXABuAFwAIgBNAG8AcgBvAGMAYwBvAFwAIgAsACAAMgAwADMAMgAsACAAMgAwADMAMgAsACAAMQAxACwAIAAwACwAIAAwACwAIAAyADgALAAgADEAMAA4ADAAMAAsACAAMAAsACAALQAzADYAMAAwACwAIABcACIAXAAiACwAIABcACIAXAAiADsAXABuAFwAIgBNAG8AcgBvAGMAYwBvAFwAIgAsACAAMgAwADMAMwAsACAAMgAwADMAMwAsACAAMQAsACAAMAAsACAAMAAsACAAOQAsACAANwAyADAAMAAsACAAMAAsACAAMAAsACAAXAAiAFwAIgAsACAAXAAiAFwAIgA7AFwAbgBcACIATQBvAHIAbwBjAGMAbwBcACIALAAgADIAMAAzADMALAAgADIAMAAzADMALAAgADEAMQAsACAAMAAsACAAMAAsACAAMgAwACwAIAAxADAAOAAwADAALAAgADAALAAgAC0AMwA2ADAAMAAsACAAXAAiAFwAIgAsACAAXAAiAFwAIgA7AFwAbgBcACIATQBvAHIAbwBjAGMAbwBcACIALAAgADIAMAAzADMALAAgADIAMAAzADMALAAgADEAMgAsACAAMAAsACAAMAAsACAAMgA1ACwAIAA3ADIAMAAwACwAIAAwACwAIAAwACwAIABcACIAXAAiACwAIABcACIAXAAiADsAXABuAFwAIgBNAG8AcgBvAGMAYwBvAFwAIgAsACAAMgAwADMANAAsACAAMgAwADMANAAsACAAMQAxACwAIAAwACwAIAAwACwAIAA1ACwAIAAxADAAOAAwADAALAAgADAALAAgAC0AMwA2ADAAMAAsACAAXAAiAFwAIgAsACAAXAAiAFwAIgA7AFwAbgBcACIATQBvAHIAbwBjAGMAbwBcACIALAAgADIAMAAzADQALAAgADIAMAAzADQALAAgADEAMgAsACAAMAAsACAAMAAsACAAMQA3ACwAIAA3ADIAMAAwACwAIAAwACwAIAAwACwAIABcACIAXAAiACwAIABcACIAXAAiADsAXABuAFwAIgBNAG8AcgBvAGMAYwBvAFwAIgAsACAAMgAwADMANQAsACAAMgAwADMANQAsACAAMQAwACwAIAAwACwAIAAwACwAIAAyADgALAAgADEAMAA4ADAAMAAsACAAMAAsACAALQAzADYAMAAwACwAIABcACIAXAAiACwAIABcACIAXAAiADsAXABuAFwAIgBNAG8AcgBvAGMAYwBvAFwAIgAsACAAMgAwADMANQAsACAAMgAwADMANQAsACAAMQAyACwAIAAwACwAIAAwACwAIAA5ACwAIAA3ADIAMAAwACwAIAAwACwAIAAwACwAIABcACIAXAAiACwAIABcACIAXAAiADsAXABuAFwAIgBNAG8AcgBvAGMAYwBvAFwAIgAsACAAMgAwADMANgAsACAAMgAwADMANgAsACAAMQAwACwAIAAwACwAIAAwACwAIAAxADkALAAgADEAMAA4ADAAMAAsACAAMAAsACAALQAzADYAMAAwACwAIABcACIAXAAiACwAIABcACIAXAAiADsAXABuAFwAIgBNAG8AcgBvAGMAYwBvAFwAIgAsACAAMgAwADMANgAsACAAMgAwADMANgAsACAAMQAxACwAIAAwACwAIAAwACwAIAAyADMALAAgADcAMgAwADAALAAgADAALAAgADAALAAgAFwAIgBcACIALAAgAFwAIgBcACIAOwBcAG4AXAAiAE0AbwByAG8AYwBjAG8AXAAiACwAIAAyADAAMwA3ACwAIAAyADAAMwA3ACwAIAAxADAALAAgADAALAAgADAALAAgADQALAAgADEAMAA4ADAAMAAsACAAMAAsACAALQAzADYAMAAwACwAIABcACIAXAAiACwAIABcACIAXAAiADsAXABuAFwAIgBNAG8AcgBvAGMAYwBvAFwAIgAsACAAMgAwADMANwAsACAAMgAwADMANwAsACAAMQAxACwAIAAwACwAIAAwACwAIAAxADUALAAgADcAMgAwADAALAAgADAALAAgADAALAAgAFwAIgBcACIALAAgAFwAIgBcACIAOwBcAG4AXAAiAE0AbwByAG8AYwBjAG8AXAAiACwAIAAyADAAMwA4ACwAIAAyADAAMwA4ACwAIAA5ACwAIAAwACwAIAAwACwAIAAyADYALAAgADEAMAA4ADAAMAAsACAAMAAsACAALQAzADYAMAAwACwAIABcACIAXAAiACwAIABcACIAXAAiADsAXABuAFwAIgBNAG8AcgBvAGMAYwBvAFwAIgAsACAAMgAwADMAOAAsACAAMgAwADMAOAAsACAAMQAwACwAIAAwACwAIAAwACwAIAAzADEALAAgADcAMgAwADAALAAgADAALAAgADAALAAgAFwAIgBcACIALAAgAFwAIgBcACIAOwBcAG4AXAAiAE0AbwByAG8AYwBjAG8AXAAiACwAIAAyADAAMwA5ACwAIAAyADAAMwA5ACwAIAA5ACwAIAAwACwAIAAwACwAIAAxADgALAAgADEAMAA4ADAAMAAsACAAMAAsACAALQAzADYAMAAwACwAIABcACIAXAAiACwAIABcACIAXAAiADsAXABuAFwAIgBNAG8AcgBvAGMAYwBvAFwAIgAsACAAMgAwADMAOQAsACAAMgAwADMAOQAsACAAMQAwACwAIAAwACwAIAAwACwAIAAyADMALAAgADcAMgAwADAALAAgADAALAAgADAALAAgAFwAIgBcACIALAAgAFwAIgBcACIAOwBcAG4AXAAiAE0AbwByAG8AYwBjAG8AXAAiACwAIAAyADAANAAwACwAIAAyADAANAAwACwAIAA5ACwAIAAwACwAIAAwACwAIAAyACwAIAAxADAAOAAwADAALAAgADAALAAgAC0AMwA2ADAAMAAsACAAXAAiAFwAIgAsACAAXAAiAFwAIgA7AFwAbgBcACIATQBvAHIAbwBjAGMAbwBcACIALAAgADIAMAA0ADAALAAgADIAMAA0ADAALAAgADEAMAAsACAAMAAsACAAMAAsACAAMQA0ACwAIAA3ADIAMAAwACwAIAAwACwAIAAwACwAIABcACIAXAAiACwAIABcACIAXAAiADsAXABuAFwAIgBNAG8AcgBvAGMAYwBvAFwAIgAsACAAMgAwADQAMQAsACAAMgAwADQAMQAsACAAOAAsACAAMAAsACAAMAAsACAAMgA1ACwAIAAxADAAOAAwADAALAAgADAALAAgAC0AMwA2ADAAMAAsACAAXAAiAFwAIgAsACAAXAAiAFwAIgA7AFwAbgBcACIATQBvAHIAbwBjAGMAbwBcACIALAAgADIAMAA0ADEALAAgADIAMAA0ADEALAAgADkALAAgADAALAAgADAALAAgADIAOQAsACAANwAyADAAMAAsACAAMAAsACAAMAAsACAAXAAiAFwAIgAsACAAXAAiAFwAIgA7AFwAbgBcACIATQBvAHIAbwBjAGMAbwBcACIALAAgADIAMAA0ADIALAAgADIAMAA0ADIALAAgADgALAAgADAALAAgADAALAAgADEAMAAsACAAMQAwADgAMAAwACwAIAAwACwAIAAtADMANgAwADAALAAgAFwAIgBcACIALAAgAFwAIgBcACIAOwBcAG4AXAAiAE0AbwByAG8AYwBjAG8AXAAiACwAIAAyADAANAAyACwAIAAyADAANAAyACwAIAA5ACwAIAAwACwAIAAwACwAIAAyADEALAAgADcAMgAwADAALAAgADAALAAgADAALAAgAFwAIgBcACIALAAgAFwAIgBcACIAOwBcAG4AXAAiAE0AbwByAG8AYwBjAG8AXAAiACwAIAAyADAANAAzACwAIAAyADAANAAzACwAIAA4ACwAIAAwACwAIAAwACwAIAAyACwAIAAxADAAOAAwADAALAAgADAALAAgAC0AMwA2ADAAMAAsACAAXAAiAFwAIgAsACAAXAAiAFwAIgA7AFwAbgBcACIATQBvAHIAbwBjAGMAbwBcACIALAAgADIAMAA0ADMALAAgADIAMAA0ADMALAAgADkALAAgADAALAAgADAALAAgADEAMwAsACAANwAyADAAMAAsACAAMAAsACAAMAAsACAAXAAiAFwAIgAsACAAXAAiAFwAIgA7AFwAbgBcACIATQBvAHIAbwBjAGMAbwBcACIALAAgADIAMAA0ADQALAAgADIAMAA0ADQALAAgADcALAAgADAALAAgADAALAAgADIANAAsACAAMQAwADgAMAAwACwAIAAwACwAIAAtADMANgAwADAALAAgAFwAIgBcACIALAAgAFwAIgBcACIAOwBcAG4AXAAiAE0AbwByAG8AYwBjAG8AXAAiACwAIAAyADAANAA0ACwAIAAyADAANAA0ACwAIAA4ACwAIAAwACwAIAAwACwAIAAyADgALAAgADcAMgAwADAALAAgADAALAAgADAALAAgAFwAIgBcACIALAAgAFwAIgBcACIAOwBcAG4AXAAiAE0AbwByAG8AYwBjAG8AXAAiACwAIAAyADAANAA1ACwAIAAyADAANAA1ACwAIAA3ACwAIAAwACwAIAAwACwAIAA5ACwAIAAxADAAOAAwADAALAAgADAALAAgAC0AMwA2ADAAMAAsACAAXAAiAFwAIgAsACAAXAAiAFwAIgA7AFwAbgBcACIATQBvAHIAbwBjAGMAbwBcACIALAAgADIAMAA0ADUALAAgADIAMAA0ADUALAAgADgALAAgADAALAAgADAALAAgADIAMAAsACAANwAyADAAMAAsACAAMAAsACAAMAAsACAAXAAiAFwAIgAsACAAXAAiAFwAIgA7AFwAbgBcACIATQBvAHIAbwBjAGMAbwBcACIALAAgADIAMAA0ADYALAAgADIAMAA0ADYALAAgADcALAAgADAALAAgADAALAAgADEALAAgADEAMAA4ADAAMAAsACAAMAAsACAALQAzADYAMAAwACwAIABcACIAXAAiACwAIABcACIAXAAiADsAXABuAFwAIgBNAG8AcgBvAGMAYwBvAFwAIgAsACAAMgAwADQANgAsACAAMgAwADQANgAsACAAOAAsACAAMAAsACAAMAAsACAANQAsACAANwAyADAAMAAsACAAMAAsACAAMAAsACAAXAAiAFwAIgAsACAAXAAiAFwAIgA7AFwAbgBcACIATQBvAHIAbwBjAGMAbwBcACIALAAgADIAMAA0ADcALAAgADIAMAA0ADcALAAgADYALAAgADAALAAgADAALAAgADIAMwAsACAAMQAwADgAMAAwACwAIAAwACwAIAAtADMANgAwADAALAAgAFwAIgBcACIALAAgAFwAIgBcACIAOwBcAG4AXAAiAE0AbwByAG8AYwBjAG8AXAAiACwAIAAyADAANAA3ACwAIAAyADAANAA3ACwAIAA3ACwAIAAwACwAIAAwACwAIAAyADgALAAgADcAMgAwADAALAAgADAALAAgADAALAAgAFwAIgBcACIALAAgAFwAIgBcACIAOwBcAG4AXAAiAE0AbwByAG8AYwBjAG8AXAAiACwAIAAyADAANAA4ACwAIAAyADAANAA4ACwAIAA2ACwAIAAwACwAIAAwACwAIAA3ACwAIAAxADAAOAAwADAALAAgADAALAAgAC0AMwA2ADAAMAAsACAAXAAiAFwAIgAsACAAXAAiAFwAIgA7AFwAbgBcACIATQBvAHIAbwBjAGMAbwBcACIALAAgADIAMAA0ADgALAAgADIAMAA0ADgALAAgADcALAAgADAALAAgADAALAAgADEAOQAsACAANwAyADAAMAAsACAAMAAsACAAMAAsACAAXAAiAFwAIgAsACAAXAAiAFwAIgA7AFwAbgBcACIATQBvAHIAbwBjAGMAbwBcACIALAAgADIAMAA0ADkALAAgADIAMAA0ADkALAAgADUALAAgADAALAAgADAALAAgADMAMAAsACAAMQAwADgAMAAwACwAIAAwACwAIAAtADMANgAwADAALAAgAFwAIgBcACIALAAgAFwAIgBcACIAOwBcAG4AXAAiAE0AbwByAG8AYwBjAG8AXAAiACwAIAAyADAANAA5ACwAIAAyADAANAA5ACwAIAA3ACwAIAAwACwAIAAwACwAIAA0ACwAIAA3ADIAMAAwACwAIAAwACwAIAAwACwAIABcACIAXAAiACwAIABcACIAXAAiADsAXABuAFwAIgBNAG8AcgBvAGMAYwBvAFwAIgAsACAAMgAwADUAMAAsACAAMgAwADUAMAAsACAANQAsACAAMAAsACAAMAAsACAAMQA1ACwAIAAxADAAOAAwADAALAAgADAALAAgAC0AMwA2ADAAMAAsACAAXAAiAFwAIgAsACAAXAAiAFwAIgA7AFwAbgBcACIATQBvAHIAbwBjAGMAbwBcACIALAAgADIAMAA1ADAALAAgADIAMAA1ADAALAAgADYALAAgADAALAAgADAALAAgADIANgAsACAANwAyADAAMAAsACAAMAAsACAAMAAsACAAXAAiAFwAIgAsACAAXAAiAFwAIgA7AFwAbgBcACIATQBvAHIAbwBjAGMAbwBcACIALAAgADIAMAA1ADEALAAgADIAMAA1ADEALAAgADUALAAgADAALAAgADAALAAgADcALAAgADEAMAA4ADAAMAAsACAAMAAsACAALQAzADYAMAAwACwAIABcACIAXAAiACwAIABcACIAXAAiADsAXABuAFwAIgBNAG8AcgBvAGMAYwBvAFwAIgAsACAAMgAwADUAMQAsACAAMgAwADUAMQAsACAANgAsACAAMAAsACAAMAAsACAAMQA4ACwAIAA3ADIAMAAwACwAIAAwACwAIAAwACwAIABcACIAXAAiACwAIABcACIAXAAiADsAXABuAFwAIgBNAG8AcgBvAGMAYwBvAFwAIgAsACAAMgAwADUAMgAsACAAMgAwADUAMgAsACAANAAsACAAMAAsACAAMAAsACAAMgA4ACwAIAAxADAAOAAwADAALAAgADAALAAgAC0AMwA2ADAAMAAsACAAXAAiAFwAIgAsACAAXAAiAFwAIgA7AFwAbgBcACIATQBvAHIAbwBjAGMAbwBcACIALAAgADIAMAA1ADIALAAgADIAMAA1ADIALAAgADYALAAgADAALAAgADAALAAgADIALAAgADcAMgAwADAALAAgADAALAAgADAALAAgAFwAIgBcACIALAAgAFwAIgBcACIAOwBcAG4AXAAiAE0AbwByAG8AYwBjAG8AXAAiACwAIAAyADAANQAzACwAIAAyADAANQAzACwAIAA0ACwAIAAwACwAIAAwACwAIAAxADMALAAgADEAMAA4ADAAMAAsACAAMAAsACAALQAzADYAMAAwACwAIABcACIAXAAiACwAIABcACIAXAAiADsAXABuAFwAIgBNAG8AcgBvAGMAYwBvAFwAIgAsACAAMgAwADUAMwAsACAAMgAwADUAMwAsACAANQAsACAAMAAsACAAMAAsACAAMgA1ACwAIAA3ADIAMAAwACwAIAAwACwAIAAwACwAIABcACIAXAAiACwAIABcACIAXAAiADsAXABuAFwAIgBNAG8AcgBvAGMAYwBvAFwAIgAsACAAMgAwADUANAAsACAAMgAwADUANAAsACAANAAsACAAMAAsACAAMAAsACAANQAsACAAMQAwADgAMAAwACwAIAAwACwAIAAtADMANgAwADAALAAgAFwAIgBcACIALAAgAFwAIgBcACIAOwBcAG4AXAAiAE0AbwByAG8AYwBjAG8AXAAiACwAIAAyADAANQA0ACwAIAAyADAANQA0ACwAIAA1ACwAIAAwACwAIAAwACwAIAAxADAALAAgADcAMgAwADAALAAgADAALAAgADAALAAgAFwAIgBcACIALAAgAFwAIgBcACIAOwBcAG4AXAAiAE0AbwByAG8AYwBjAG8AXAAiACwAIAAyADAANQA1ACwAIAAyADAANQA1ACwAIAAzACwAIAAwACwAIAAwACwAIAAyADgALAAgADEAMAA4ADAAMAAsACAAMAAsACAALQAzADYAMAAwACwAIABcACIAXAAiACwAIABcACIAXAAiADsAXABuAFwAIgBNAG8AcgBvAGMAYwBvAFwAIgAsACAAMgAwADUANQAsACAAMgAwADUANQAsACAANQAsACAAMAAsACAAMAAsACAAMgAsACAANwAyADAAMAAsACAAMAAsACAAMAAsACAAXAAiAFwAIgAsACAAXAAiAFwAIgA7AFwAbgBcACIATQBvAHIAbwBjAGMAbwBcACIALAAgADIAMAA1ADYALAAgADIAMAA1ADYALAAgADMALAAgADAALAAgADAALAAgADEAMgAsACAAMQAwADgAMAAwACwAIAAwACwAIAAtADMANgAwADAALAAgAFwAIgBcACIALAAgAFwAIgBcACIAOwBcAG4AXAAiAE0AbwByAG8AYwBjAG8AXAAiACwAIAAyADAANQA2ACwAIAAyADAANQA2ACwAIAA0ACwAIAAwACwAIAAwACwAIAAyADMALAAgADcAMgAwADAALAAgADAALAAgADAALAAgAFwAIgBcACIALAAgAFwAIgBcACIAOwBcAG4AXAAiAE0AbwByAG8AYwBjAG8AXAAiACwAIAAyADAANQA3ACwAIAAyADAANQA3ACwAIAAzACwAIAAwACwAIAAwACwAIAA0ACwAIAAxADAAOAAwADAALAAgADAALAAgAC0AMwA2ADAAMAAsACAAXAAiAFwAIgAsACAAXAAiAFwAIgA7AFwAbgBcACIATQBvAHIAbwBjAGMAbwBcACIALAAgADIAMAA1ADcALAAgADIAMAA1ADcALAAgADQALAAgADAALAAgADAALAAgADgALAAgADcAMgAwADAALAAgADAALAAgADAALAAgAFwAIgBcACIALAAgAFwAIgBcACIAOwBcAG4AXAAiAE0AbwByAG8AYwBjAG8AXAAiACwAIAAyADAANQA4ACwAIAAyADAANQA4ACwAIAAyACwAIAAwACwAIAAwACwAIAAxADcALAAgADEAMAA4ADAAMAAsACAAMAAsACAALQAzADYAMAAwACwAIABcACIAXAAiACwAIABcACIAXAAiADsAXABuAFwAIgBNAG8AcgBvAGMAYwBvAFwAIgAsACAAMgAwADUAOAAsACAAMgAwADUAOAAsACAAMwAsACAAMAAsACAAMAAsACAAMwAxACwAIAA3ADIAMAAwACwAIAAwACwAIAAwACwAIABcACIAXAAiACwAIABcACIAXAAiADsAXABuAFwAIgBNAG8AcgBvAGMAYwBvAFwAIgAsACAAMgAwADUAOQAsACAAMgAwADUAOQAsACAAMgAsACAAMAAsACAAMAAsACAAOQAsACAAMQAwADgAMAAwACwAIAAwACwAIAAtADMANgAwADAALAAgAFwAIgBcACIALAAgAFwAIgBcACIAOwBcAG4AXAAiAE0AbwByAG8AYwBjAG8AXAAiACwAIAAyADAANQA5ACwAIAAyADAANQA5ACwAIAAzACwAIAAwACwAIAAwACwAIAAyADMALAAgADcAMgAwADAALAAgADAALAAgADAALAAgAFwAIgBcACIALAAgAFwAIgBcACIAOwBcAG4AXAAiAE0AbwByAG8AYwBjAG8AXAAiACwAIAAyADAANgAwACwAIAAyADAANgAwACwAIAAyACwAIAAwACwAIAAwACwAIAAxACwAIAAxADAAOAAwADAALAAgADAALAAgAC0AMwA2ADAAMAAsACAAXAAiAFwAIgAsACAAXAAiAFwAIgA7AFwAbgBcACIATQBvAHIAbwBjAGMAbwBcACIALAAgADIAMAA2ADAALAAgADIAMAA2ADAALAAgADMALAAgADAALAAgADAALAAgADcALAAgADcAMgAwADAALAAgADAALAAgADAALAAgAFwAIgBcACIALAAgAFwAIgBcACIAOwBcAG4AXAAiAE0AbwByAG8AYwBjAG8AXAAiACwAIAAyADAANgAxACwAIAAyADAANgAxACwAIAAxACwAIAAwACwAIAAwACwAIAAxADYALAAgADEAMAA4ADAAMAAsACAAMAAsACAALQAzADYAMAAwACwAIABcACIAXAAiACwAIABcACIAXAAiADsAXABuAFwAIgBNAG8AcgBvAGMAYwBvAFwAIgAsACAAMgAwADYAMQAsACAAMgAwADYAMQAsACAAMgAsACAAMAAsACAAMAAsACAAMgA3ACwAIAA3ADIAMAAwACwAIAAwACwAIAAwACwAIABcACIAXAAiACwAIABcACIAXAAiADsAXABuAFwAIgBNAG8AcgBvAGMAYwBvAFwAIgAsACAAMgAwADYAMgAsACAAMgAwADYAMgAsACAAMQAsACAAMAAsACAAMAAsACAAOAAsACAAMQAwADgAMAAwACwAIAAwACwAIAAtADMANgAwADAALAAgAFwAIgBcACIALAAgAFwAIgBcACIAOwBcAG4AXAAiAE0AbwByAG8AYwBjAG8AXAAiACwAIAAyADAANgAyACwAIAAyADAANgAyACwAIAAyACwAIAAwACwAIAAwACwAIAAxADIALAAgADcAMgAwADAALAAgADAALAAgADAALAAgAFwAIgBcACIALAAgAFwAIgBcACIAOwBcAG4AXAAiAE0AbwByAG8AYwBjAG8AXAAiACwAIAAyADAANgAyACwAIAAyADAANgAyACwAIAAxADIALAAgADAALAAgADAALAAgADMAMQAsACAAMQAwADgAMAAwACwAIAAwACwAIAAtADMANgAwADAALAAgAFwAIgBcACIALAAgAFwAIgBcACIAOwBcAG4AXAAiAE0AbwByAG8AYwBjAG8AXAAiACwAIAAyADAANgAzACwAIAAyADAANgAzACwAIAAyACwAIAAwACwAIAAwACwAIAA0ACwAIAA3ADIAMAAwACwAIAAwACwAIAAwACwAIABcACIAXAAiACwAIABcACIAXAAiADsAXABuAFwAIgBNAG8AcgBvAGMAYwBvAFwAIgAsACAAMgAwADYAMwAsACAAMgAwADYAMwAsACAAMQAyACwAIAAwACwAIAAwACwAIAAxADYALAAgADEAMAA4ADAAMAAsACAAMAAsACAALQAzADYAMAAwACwAIABcACIAXAAiACwAIABcACIAXAAiADsAXABuAFwAIgBNAG8AcgBvAGMAYwBvAFwAIgAsACAAMgAwADYANAAsACAAMgAwADYANAAsACAAMQAsACAAMAAsACAAMAAsACAAMgA3ACwAIAA3ADIAMAAwACwAIAAwACwAIAAwACwAIABcACIAXAAiACwAIABcACIAXAAiADsAXABuAFwAIgBNAG8AcgBvAGMAYwBvAFwAIgAsACAAMgAwADYANAAsACAAMgAwADYANAAsACAAMQAyACwAIAAwACwAIAAwACwAIAA3ACwAIAAxADAAOAAwADAALAAgADAALAAgAC0AMwA2ADAAMAAsACAAXAAiAFwAIgAsACAAXAAiAFwAIgBcAG4AfQA7AFwAbgBcAG4AXwBUAEkATQBFAFoATwBOAEUAXwBSAFUATABFAFMAXwBNAE8AUgBPAEMAQwBPAF8AMAAyACAAPQAgAHsAXABuAFwAIgBNAG8AcgBvAGMAYwBvAFwAIgAsACAAMgAwADYANQAsACAAMgAwADYANQAsACAAMQAsACAAMAAsACAAMAAsACAAMQAxACwAIAA3ADIAMAAwACwAIAAwACwAIAAwACwAIABcACIAXAAiACwAIABcACIAXAAiADsAXABuAFwAIgBNAG8AcgBvAGMAYwBvAFwAIgAsACAAMgAwADYANQAsACAAMgAwADYANQAsACAAMQAxACwAIAAwACwAIAAwACwAIAAyADIALAAgADEAMAA4ADAAMAAsACAAMAAsACAALQAzADYAMAAwACwAIABcACIAXAAiACwAIABcACIAXAAiADsAXABuAFwAIgBNAG8AcgBvAGMAYwBvAFwAIgAsACAAMgAwADYANgAsACAAMgAwADYANgAsACAAMQAsACAAMAAsACAAMAAsACAAMwAsACAANwAyADAAMAAsACAAMAAsACAAMAAsACAAXAAiAFwAIgAsACAAXAAiAFwAIgA7AFwAbgBcACIATQBvAHIAbwBjAGMAbwBcACIALAAgADIAMAA2ADYALAAgADIAMAA2ADYALAAgADEAMQAsACAAMAAsACAAMAAsACAAMQA0ACwAIAAxADAAOAAwADAALAAgADAALAAgAC0AMwA2ADAAMAAsACAAXAAiAFwAIgAsACAAXAAiAFwAIgA7AFwAbgBcACIATQBvAHIAbwBjAGMAbwBcACIALAAgADIAMAA2ADYALAAgADIAMAA2ADYALAAgADEAMgAsACAAMAAsACAAMAAsACAAMgA2ACwAIAA3ADIAMAAwACwAIAAwACwAIAAwACwAIABcACIAXAAiACwAIABcACIAXAAiADsAXABuAFwAIgBNAG8AcgBvAGMAYwBvAFwAIgAsACAAMgAwADYANwAsACAAMgAwADYANwAsACAAMQAxACwAIAAwACwAIAAwACwAIAA2ACwAIAAxADAAOAAwADAALAAgADAALAAgAC0AMwA2ADAAMAAsACAAXAAiAFwAIgAsACAAXAAiAFwAIgA7AFwAbgBcACIATQBvAHIAbwBjAGMAbwBcACIALAAgADIAMAA2ADcALAAgADIAMAA2ADcALAAgADEAMgAsACAAMAAsACAAMAAsACAAMQAxACwAIAA3ADIAMAAwACwAIAAwACwAIAAwACwAIABcACIAXAAiACwAIABcACIAXAAiADsAXABuAFwAIgBNAG8AcgBvAGMAYwBvAFwAIgAsACAAMgAwADYAOAAsACAAMgAwADYAOAAsACAAMQAwACwAIAAwACwAIAAwACwAIAAyADEALAAgADEAMAA4ADAAMAAsACAAMAAsACAALQAzADYAMAAwACwAIABcACIAXAAiACwAIABcACIAXAAiADsAXABuAFwAIgBNAG8AcgBvAGMAYwBvAFwAIgAsACAAMgAwADYAOAAsACAAMgAwADYAOAAsACAAMQAyACwAIAAwACwAIAAwACwAIAAyACwAIAA3ADIAMAAwACwAIAAwACwAIAAwACwAIABcACIAXAAiACwAIABcACIAXAAiADsAXABuAFwAIgBNAG8AcgBvAGMAYwBvAFwAIgAsACAAMgAwADYAOQAsACAAMgAwADYAOQAsACAAMQAwACwAIAAwACwAIAAwACwAIAAxADMALAAgADEAMAA4ADAAMAAsACAAMAAsACAALQAzADYAMAAwACwAIABcACIAXAAiACwAIABcACIAXAAiADsAXABuAFwAIgBNAG8AcgBvAGMAYwBvAFwAIgAsACAAMgAwADYAOQAsACAAMgAwADYAOQAsACAAMQAxACwAIAAwACwAIAAwACwAIAAxADcALAAgADcAMgAwADAALAAgADAALAAgADAALAAgAFwAIgBcACIALAAgAFwAIgBcACIAOwBcAG4AXAAiAE0AbwByAG8AYwBjAG8AXAAiACwAIAAyADAANwAwACwAIAAyADAANwAwACwAIAAxADAALAAgADAALAAgADAALAAgADUALAAgADEAMAA4ADAAMAAsACAAMAAsACAALQAzADYAMAAwACwAIABcACIAXAAiACwAIABcACIAXAAiADsAXABuAFwAIgBNAG8AcgBvAGMAYwBvAFwAIgAsACAAMgAwADcAMAAsACAAMgAwADcAMAAsACAAMQAxACwAIAAwACwAIAAwACwAIAA5ACwAIAA3ADIAMAAwACwAIAAwACwAIAAwACwAIABcACIAXAAiACwAIABcACIAXAAiADsAXABuAFwAIgBNAG8AcgBvAGMAYwBvAFwAIgAsACAAMgAwADcAMQAsACAAMgAwADcAMQAsACAAOQAsACAAMAAsACAAMAAsACAAMgAwACwAIAAxADAAOAAwADAALAAgADAALAAgAC0AMwA2ADAAMAAsACAAXAAiAFwAIgAsACAAXAAiAFwAIgA7AFwAbgBcACIATQBvAHIAbwBjAGMAbwBcACIALAAgADIAMAA3ADEALAAgADIAMAA3ADEALAAgADEAMQAsACAAMAAsACAAMAAsACAAMQAsACAANwAyADAAMAAsACAAMAAsACAAMAAsACAAXAAiAFwAIgAsACAAXAAiAFwAIgA7AFwAbgBcACIATQBvAHIAbwBjAGMAbwBcACIALAAgADIAMAA3ADIALAAgADIAMAA3ADIALAAgADkALAAgADAALAAgADAALAAgADEAMQAsACAAMQAwADgAMAAwACwAIAAwACwAIAAtADMANgAwADAALAAgAFwAIgBcACIALAAgAFwAIgBcACIAOwBcAG4AXAAiAE0AbwByAG8AYwBjAG8AXAAiACwAIAAyADAANwAyACwAIAAyADAANwAyACwAIAAxADAALAAgADAALAAgADAALAAgADEANgAsACAANwAyADAAMAAsACAAMAAsACAAMAAsACAAXAAiAFwAIgAsACAAXAAiAFwAIgA7AFwAbgBcACIATQBvAHIAbwBjAGMAbwBcACIALAAgADIAMAA3ADMALAAgADIAMAA3ADMALAAgADgALAAgADAALAAgADAALAAgADIANwAsACAAMQAwADgAMAAwACwAIAAwACwAIAAtADMANgAwADAALAAgAFwAIgBcACIALAAgAFwAIgBcACIAOwBcAG4AXAAiAE0AbwByAG8AYwBjAG8AXAAiACwAIAAyADAANwAzACwAIAAyADAANwAzACwAIAAxADAALAAgADAALAAgADAALAAgADgALAAgADcAMgAwADAALAAgADAALAAgADAALAAgAFwAIgBcACIALAAgAFwAIgBcACIAOwBcAG4AXAAiAE0AbwByAG8AYwBjAG8AXAAiACwAIAAyADAANwA0ACwAIAAyADAANwA0ACwAIAA4ACwAIAAwACwAIAAwACwAIAAxADkALAAgADEAMAA4ADAAMAAsACAAMAAsACAALQAzADYAMAAwACwAIABcACIAXAAiACwAIABcACIAXAAiADsAXABuAFwAIgBNAG8AcgBvAGMAYwBvAFwAIgAsACAAMgAwADcANAAsACAAMgAwADcANAAsACAAOQAsACAAMAAsACAAMAAsACAAMwAwACwAIAA3ADIAMAAwACwAIAAwACwAIAAwACwAIABcACIAXAAiACwAIABcACIAXAAiADsAXABuAFwAIgBNAG8AcgBvAGMAYwBvAFwAIgAsACAAMgAwADcANQAsACAAMgAwADcANQAsACAAOAAsACAAMAAsACAAMAAsACAAMQAxACwAIAAxADAAOAAwADAALAAgADAALAAgAC0AMwA2ADAAMAAsACAAXAAiAFwAIgAsACAAXAAiAFwAIgA7AFwAbgBcACIATQBvAHIAbwBjAGMAbwBcACIALAAgADIAMAA3ADUALAAgADIAMAA3ADUALAAgADkALAAgADAALAAgADAALAAgADEANQAsACAANwAyADAAMAAsACAAMAAsACAAMAAsACAAXAAiAFwAIgAsACAAXAAiAFwAIgA7AFwAbgBcACIATQBvAHIAbwBjAGMAbwBcACIALAAgADIAMAA3ADYALAAgADIAMAA3ADYALAAgADcALAAgADAALAAgADAALAAgADIANgAsACAAMQAwADgAMAAwACwAIAAwACwAIAAtADMANgAwADAALAAgAFwAIgBcACIALAAgAFwAIgBcACIAOwBcAG4AXAAiAE0AbwByAG8AYwBjAG8AXAAiACwAIAAyADAANwA2ACwAIAAyADAANwA2ACwAIAA5ACwAIAAwACwAIAAwACwAIAA2ACwAIAA3ADIAMAAwACwAIAAwACwAIAAwACwAIABcACIAXAAiACwAIABcACIAXAAiADsAXABuAFwAIgBNAG8AcgBvAGMAYwBvAFwAIgAsACAAMgAwADcANwAsACAAMgAwADcANwAsACAANwAsACAAMAAsACAAMAAsACAAMQA4ACwAIAAxADAAOAAwADAALAAgADAALAAgAC0AMwA2ADAAMAAsACAAXAAiAFwAIgAsACAAXAAiAFwAIgA7AFwAbgBcACIATQBvAHIAbwBjAGMAbwBcACIALAAgADIAMAA3ADcALAAgADIAMAA3ADcALAAgADgALAAgADAALAAgADAALAAgADIAMgAsACAANwAyADAAMAAsACAAMAAsACAAMAAsACAAXAAiAFwAIgAsACAAXAAiAFwAIgA7AFwAbgBcACIATQBvAHIAbwBjAGMAbwBcACIALAAgADIAMAA3ADgALAAgADIAMAA3ADgALAAgADcALAAgADAALAAgADAALAAgADEAMAAsACAAMQAwADgAMAAwACwAIAAwACwAIAAtADMANgAwADAALAAgAFwAIgBcACIALAAgAFwAIgBcACIAOwBcAG4AXAAiAE0AbwByAG8AYwBjAG8AXAAiACwAIAAyADAANwA4ACwAIAAyADAANwA4ACwAIAA4ACwAIAAwACwAIAAwACwAIAAxADQALAAgADcAMgAwADAALAAgADAALAAgADAALAAgAFwAIgBcACIALAAgAFwAIgBcACIAOwBcAG4AXAAiAE0AbwByAG8AYwBjAG8AXAAiACwAIAAyADAANwA5ACwAIAAyADAANwA5ACwAIAA2ACwAIAAwACwAIAAwACwAIAAyADUALAAgADEAMAA4ADAAMAAsACAAMAAsACAALQAzADYAMAAwACwAIABcACIAXAAiACwAIABcACIAXAAiADsAXABuAFwAIgBNAG8AcgBvAGMAYwBvAFwAIgAsACAAMgAwADcAOQAsACAAMgAwADcAOQAsACAAOAAsACAAMAAsACAAMAAsACAANgAsACAANwAyADAAMAAsACAAMAAsACAAMAAsACAAXAAiAFwAIgAsACAAXAAiAFwAIgA7AFwAbgBcACIATQBvAHIAbwBjAGMAbwBcACIALAAgADIAMAA4ADAALAAgADIAMAA4ADAALAAgADYALAAgADAALAAgADAALAAgADEANgAsACAAMQAwADgAMAAwACwAIAAwACwAIAAtADMANgAwADAALAAgAFwAIgBcACIALAAgAFwAIgBcACIAOwBcAG4AXAAiAE0AbwByAG8AYwBjAG8AXAAiACwAIAAyADAAOAAwACwAIAAyADAAOAAwACwAIAA3ACwAIAAwACwAIAAwACwAIAAyADEALAAgADcAMgAwADAALAAgADAALAAgADAALAAgAFwAIgBcACIALAAgAFwAIgBcACIAOwBcAG4AXAAiAE0AbwByAG8AYwBjAG8AXAAiACwAIAAyADAAOAAxACwAIAAyADAAOAAxACwAIAA2ACwAIAAwACwAIAAwACwAIAAxACwAIAAxADAAOAAwADAALAAgADAALAAgAC0AMwA2ADAAMAAsACAAXAAiAFwAIgAsACAAXAAiAFwAIgA7AFwAbgBcACIATQBvAHIAbwBjAGMAbwBcACIALAAgADIAMAA4ADEALAAgADIAMAA4ADEALAAgADcALAAgADAALAAgADAALAAgADEAMwAsACAANwAyADAAMAAsACAAMAAsACAAMAAsACAAXAAiAFwAIgAsACAAXAAiAFwAIgA7AFwAbgBcACIATQBvAHIAbwBjAGMAbwBcACIALAAgADIAMAA4ADIALAAgADIAMAA4ADIALAAgADUALAAgADAALAAgADAALAAgADIANAAsACAAMQAwADgAMAAwACwAIAAwACwAIAAtADMANgAwADAALAAgAFwAIgBcACIALAAgAFwAIgBcACIAOwBcAG4AXAAiAE0AbwByAG8AYwBjAG8AXAAiACwAIAAyADAAOAAyACwAIAAyADAAOAAyACwAIAA2ACwAIAAwACwAIAAwACwAIAAyADgALAAgADcAMgAwADAALAAgADAALAAgADAALAAgAFwAIgBcACIALAAgAFwAIgBcACIAOwBcAG4AXAAiAE0AbwByAG8AYwBjAG8AXAAiACwAIAAyADAAOAAzACwAIAAyADAAOAAzACwAIAA1ACwAIAAwACwAIAAwACwAIAAxADYALAAgADEAMAA4ADAAMAAsACAAMAAsACAALQAzADYAMAAwACwAIABcACIAXAAiACwAIABcACIAXAAiADsAXABuAFwAIgBNAG8AcgBvAGMAYwBvAFwAIgAsACAAMgAwADgAMwAsACAAMgAwADgAMwAsACAANgAsACAAMAAsACAAMAAsACAAMgAwACwAIAA3ADIAMAAwACwAIAAwACwAIAAwACwAIABcACIAXAAiACwAIABcACIAXAAiADsAXABuAFwAIgBNAG8AcgBvAGMAYwBvAFwAIgAsACAAMgAwADgANAAsACAAMgAwADgANAAsACAANAAsACAAMAAsACAAMAAsACAAMwAwACwAIAAxADAAOAAwADAALAAgADAALAAgAC0AMwA2ADAAMAAsACAAXAAiAFwAIgAsACAAXAAiAFwAIgA7AFwAbgBcACIATQBvAHIAbwBjAGMAbwBcACIALAAgADIAMAA4ADQALAAgADIAMAA4ADQALAAgADYALAAgADAALAAgADAALAAgADEAMQAsACAANwAyADAAMAAsACAAMAAsACAAMAAsACAAXAAiAFwAIgAsACAAXAAiAFwAIgA7AFwAbgBcACIATQBvAHIAbwBjAGMAbwBcACIALAAgADIAMAA4ADUALAAgADIAMAA4ADUALAAgADQALAAgADAALAAgADAALAAgADIAMgAsACAAMQAwADgAMAAwACwAIAAwACwAIAAtADMANgAwADAALAAgAFwAIgBcACIALAAgAFwAIgBcACIAOwBcAG4AXAAiAE0AbwByAG8AYwBjAG8AXAAiACwAIAAyADAAOAA1ACwAIAAyADAAOAA1ACwAIAA1ACwAIAAwACwAIAAwACwAIAAyADcALAAgADcAMgAwADAALAAgADAALAAgADAALAAgAFwAIgBcACIALAAgAFwAIgBcACIAOwBcAG4AXAAiAE0AbwByAG8AYwBjAG8AXAAiACwAIAAyADAAOAA2ACwAIAAyADAAOAA2ACwAIAA0ACwAIAAwACwAIAAwACwAIAAxADQALAAgADEAMAA4ADAAMAAsACAAMAAsACAALQAzADYAMAAwACwAIABcACIAXAAiACwAIABcACIAXAAiADsAXABuAFwAIgBNAG8AcgBvAGMAYwBvAFwAIgAsACAAMgAwADgANgAsACAAMgAwADgANgAsACAANQAsACAAMAAsACAAMAAsACAAMQA5ACwAIAA3ADIAMAAwACwAIAAwACwAIAAwACwAIABcACIAXAAiACwAIABcACIAXAAiADsAXABuAFwAIgBNAG8AcgBvAGMAYwBvAFwAIgAsACAAMgAwADgANwAsACAAMgAwADgANwAsACAAMwAsACAAMAAsACAAMAAsACAAMwAwACwAIAAxADAAOAAwADAALAAgADAALAAgAC0AMwA2ADAAMAAsACAAXAAiAFwAIgAsACAAXAAiAFwAIgA7AFwAbgBcACIATQBvAHIAbwBjAGMAbwBcACIALAAgADIAMAA4ADcALAAgADIAMAA4ADcALAAgADUALAAgADAALAAgADAALAAgADEAMQAsACAANwAyADAAMAAsACAAMAAsACAAMAAsACAAXAAiAFwAIgAsACAAXAAiAFwAIgBcAG4AfQA7AFwAbgBcAG4AXwBUAEkATQBFAFoATwBOAEUAXwBSAFUATABFAFMAXwBOAEEATQBJAEIASQBBACAAPQAgAHsAXABuAFwAIgBOAGEAbQBpAGIAaQBhAFwAIgAsACAAMQA5ADkANAAsACAAMQA5ADkANAAsACAAMwAsACAAMAAsACAAMAAsACAAMgAxACwAIAAwACwAIAAwACwAIAAtADMANgAwADAALAAgAFwAIgBXAEEAVABcACIALAAgAFwAIgBXAGUAcwB0ACAAQQBmAHIAaQBjAGEAIABUAGkAbQBlAFwAIgA7AFwAbgBcACIATgBhAG0AaQBiAGkAYQBcACIALAAgADEAOQA5ADQALAAgADIAMAAxADcALAAgADkALAAgADEALAAgADcALAAgADEALAAgADcAMgAwADAALAAgADAALAAgADAALAAgAFwAIgBDAEEAVABcACIALAAgAFwAIgBDAGUAbgB0AHIAYQBsACAAQQBmAHIAaQBjAGEAIABUAGkAbQBlAFwAIgA7AFwAbgBcACIATgBhAG0AaQBiAGkAYQBcACIALAAgADEAOQA5ADUALAAgADIAMAAxADcALAAgADQALAAgADEALAAgADcALAAgADEALAAgADcAMgAwADAALAAgADAALAAgAC0AMwA2ADAAMAAsACAAXAAiAFcAQQBUAFwAIgAsACAAXAAiAFcAZQBzAHQAIABBAGYAcgBpAGMAYQAgAFQAaQBtAGUAXAAiAFwAbgB9ADsAXABuAFwAbgBfAFQASQBNAEUAWgBPAE4ARQBfAFIAVQBMAEUAUwBfAE4AQgBPAFIATgBFAE8AIAA9ACAAewBcAG4AXAAiAE4AQgBvAHIAbgBlAG8AXAAiACwAIAAxADkAMwA1ACwAIAAxADkANAAxACwAIAA5ACwAIAAwACwAIAAwACwAIAAxADQALAAgADAALAAgADAALAAgADEAMgAwADAALAAgAFwAIgBcACIALAAgAFwAIgBcACIAOwBcAG4AXAAiAE4AQgBvAHIAbgBlAG8AXAAiACwAIAAxADkAMwA1ACwAIAAxADkANAAxACwAIAAxADIALAAgADAALAAgADAALAAgADEANAAsACAAMAAsACAAMAAsACAAMAAsACAAXAAiAFwAIgAsACAAXAAiAFwAIgBcAG4AfQA7AFwAbgBcAG4AXwBUAEkATQBFAFoATwBOAEUAXwBSAFUATABFAFMAXwBOAEMAIAA9ACAAewBcAG4AXAAiAE4AQwBcACIALAAgADEAOQA3ADcALAAgADEAOQA3ADgALAAgADEAMgAsACAAMQAsACAANwAsACAAMQAsACAAMAAsACAAMAAsACAAMwA2ADAAMAAsACAAXAAiAFwAIgAsACAAXAAiAFwAIgA7AFwAbgBcACIATgBDAFwAIgAsACAAMQA5ADcAOAAsACAAMQA5ADcAOQAsACAAMgAsACAAMAAsACAAMAAsACAAMgA3ACwAIAAwACwAIAAwACwAIAAwACwAIABcACIAXAAiACwAIABcACIAXAAiADsAXABuAFwAIgBOAEMAXAAiACwAIAAxADkAOQA2ACwAIAAxADkAOQA2ACwAIAAxADIALAAgADAALAAgADAALAAgADEALAAgADcAMgAwADAALAAgADEALAAgADMANgAwADAALAAgAFwAIgBcACIALAAgAFwAIgBcACIAOwBcAG4AXAAiAE4AQwBcACIALAAgADEAOQA5ADcALAAgADEAOQA5ADcALAAgADMALAAgADAALAAgADAALAAgADIALAAgADcAMgAwADAALAAgADEALAAgADAALAAgAFwAIgBcACIALAAgAFwAIgBcACIAXABuAH0AOwBcAG4AXABuAF8AVABJAE0ARQBaAE8ATgBFAF8AUgBVAEwARQBTAF8ATgBJAEMAIAA9ACAAewBcAG4AXAAiAE4AaQBjAFwAIgAsACAAMQA5ADcAOQAsACAAMQA5ADgAMAAsACAAMwAsACAAMQAsACAANwAsACAAMQA2ACwAIAAwACwAIAAwACwAIAAzADYAMAAwACwAIABcACIARABcACIALAAgAFwAIgAgAEQAYQB5AGwAaQBnAGgAdABcACIAOwBcAG4AXAAiAE4AaQBjAFwAIgAsACAAMQA5ADcAOQAsACAAMQA5ADgAMAAsACAANgAsACAAMQAsACAAMQAsACAAMgAzACwAIAAwACwAIAAwACwAIAAwACwAIABcACIAUwBcACIALAAgAFwAIgAgAFMAdABhAG4AZABhAHIAZABcACIAOwBcAG4AXAAiAE4AaQBjAFwAIgAsACAAMgAwADAANQAsACAAMgAwADAANQAsACAANAAsACAAMAAsACAAMAAsACAAMQAwACwAIAAwACwAIAAwACwAIAAzADYAMAAwACwAIABcACIARABcACIALAAgAFwAIgAgAEQAYQB5AGwAaQBnAGgAdABcACIAOwBcAG4AXAAiAE4AaQBjAFwAIgAsACAAMgAwADAANQAsACAAMgAwADAANQAsACAAMQAwACwAIAAxACwAIAA3ACwAIAAxACwAIAAwACwAIAAwACwAIAAwACwAIABcACIAUwBcACIALAAgAFwAIgAgAFMAdABhAG4AZABhAHIAZABcACIAOwBcAG4AXAAiAE4AaQBjAFwAIgAsACAAMgAwADAANgAsACAAMgAwADAANgAsACAANAAsACAAMAAsACAAMAAsACAAMwAwACwAIAA3ADIAMAAwACwAIAAwACwAIAAzADYAMAAwACwAIABcACIARABcACIALAAgAFwAIgAgAEQAYQB5AGwAaQBnAGgAdABcACIAOwBcAG4AXAAiAE4AaQBjAFwAIgAsACAAMgAwADAANgAsACAAMgAwADAANgAsACAAMQAwACwAIAAxACwAIAA3ACwAIAAxACwAIAAzADYAMAAwACwAIAAwACwAIAAwACwAIABcACIAUwBcACIALAAgAFwAIgAgAFMAdABhAG4AZABhAHIAZABcACIAXABuAH0AOwBcAG4AXABuAF8AVABJAE0ARQBaAE8ATgBFAF8AUgBVAEwARQBTAF8ATgBUAF8AWQBLACAAPQAgAHsAXABuAFwAIgBOAFQAXwBZAEsAXAAiACwAIAAxADkAMQA4ACwAIAAxADkAMQA4ACwAIAA0ACwAIAAwACwAIAAwACwAIAAxADQALAAgADcAMgAwADAALAAgADAALAAgADMANgAwADAALAAgAFwAIgBEAFwAIgAsACAAXAAiACAARABhAHkAbABpAGcAaAB0AFwAIgA7AFwAbgBcACIATgBUAF8AWQBLAFwAIgAsACAAMQA5ADEAOAAsACAAMQA5ADEAOAAsACAAMQAwACwAIAAwACwAIAAwACwAIAAyADcALAAgADcAMgAwADAALAAgADAALAAgADAALAAgAFwAIgBTAFwAIgAsACAAXAAiACAAUwB0AGEAbgBkAGEAcgBkAFwAIgA7AFwAbgBcACIATgBUAF8AWQBLAFwAIgAsACAAMQA5ADEAOQAsACAAMQA5ADEAOQAsACAANQAsACAAMAAsACAAMAAsACAAMgA1ACwAIAA3ADIAMAAwACwAIAAwACwAIAAzADYAMAAwACwAIABcACIARABcACIALAAgAFwAIgAgAEQAYQB5AGwAaQBnAGgAdABcACIAOwBcAG4AXAAiAE4AVABfAFkASwBcACIALAAgADEAOQAxADkALAAgADEAOQAxADkALAAgADEAMQAsACAAMAAsACAAMAAsACAAMQAsACAAMAAsACAAMAAsACAAMAAsACAAXAAiAFMAXAAiACwAIABcACIAIABTAHQAYQBuAGQAYQByAGQAXAAiADsAXABuAFwAIgBOAFQAXwBZAEsAXAAiACwAIAAxADkANAAyACwAIAAxADkANAAyACwAIAAyACwAIAAwACwAIAAwACwAIAA5ACwAIAA3ADIAMAAwACwAIAAwACwAIAAzADYAMAAwACwAIABcACIAVwBcACIALAAgAFwAIgAgAFcAYQByAFwAIgA7AFwAbgBcACIATgBUAF8AWQBLAFwAIgAsACAAMQA5ADQANQAsACAAMQA5ADQANQAsACAAOAAsACAAMAAsACAAMAAsACAAMQA0ACwAIAA4ADIAOAAwADAALAAgADIALAAgADMANgAwADAALAAgAFwAIgBQAFwAIgAsACAAXAAiACAAUABlAGEAYwBlAFwAIgA7AFwAbgBcACIATgBUAF8AWQBLAFwAIgAsACAAMQA5ADQANQAsACAAMQA5ADQANQAsACAAOQAsACAAMAAsACAAMAAsACAAMwAwACwAIAA3ADIAMAAwACwAIAAwACwAIAAwACwAIABcACIAUwBcACIALAAgAFwAIgAgAFMAdABhAG4AZABhAHIAZABcACIAOwBcAG4AXAAiAE4AVABfAFkASwBcACIALAAgADEAOQA3ADIALAAgADEAOQA4ADYALAAgADQALAAgAC0AMQAsACAANwAsACAAMAAsACAANwAyADAAMAAsACAAMAAsACAAMwA2ADAAMAAsACAAXAAiAEQAXAAiACwAIABcACIAIABEAGEAeQBsAGkAZwBoAHQAXAAiADsAXABuAFwAIgBOAFQAXwBZAEsAXAAiACwAIAAxADkANwAyACwAIAAyADAAMAA2ACwAIAAxADAALAAgAC0AMQAsACAANwAsACAAMAAsACAANwAyADAAMAAsACAAMAAsACAAMAAsACAAXAAiAFMAXAAiACwAIABcACIAIABTAHQAYQBuAGQAYQByAGQAXAAiADsAXABuAFwAIgBOAFQAXwBZAEsAXAAiACwAIAAxADkAOAA3ACwAIAAyADAAMAA2ACwAIAA0ACwAIAAxACwAIAA3ACwAIAAxACwAIAA3ADIAMAAwACwAIAAwACwAIAAzADYAMAAwACwAIABcACIARABcACIALAAgAFwAIgAgAEQAYQB5AGwAaQBnAGgAdABcACIAXABuAH0AOwBcAG4AXABuAF8AVABJAE0ARQBaAE8ATgBFAF8AUgBVAEwARQBTAF8ATgBZAEMAIAA9ACAAewBcAG4AXAAiAE4AWQBDAFwAIgAsACAAMQA5ADIAMAAsACAAMQA5ADIAMAAsACAAMwAsACAALQAxACwAIAA3ACwAIAAwACwAIAA3ADIAMAAwACwAIAAwACwAIAAzADYAMAAwACwAIABcACIARABcACIALAAgAFwAIgAgAEQAYQB5AGwAaQBnAGgAdABcACIAOwBcAG4AXAAiAE4AWQBDAFwAIgAsACAAMQA5ADIAMAAsACAAMQA5ADIAMAAsACAAMQAwACwAIAAtADEALAAgADcALAAgADAALAAgADcAMgAwADAALAAgADAALAAgADAALAAgAFwAIgBTAFwAIgAsACAAXAAiACAAUwB0AGEAbgBkAGEAcgBkAFwAIgA7AFwAbgBcACIATgBZAEMAXAAiACwAIAAxADkAMgAxACwAIAAxADkANQA0ACwAIAA5ACwAIAAtADEALAAgADcALAAgADAALAAgADcAMgAwADAALAAgADAALAAgADAALAAgAFwAIgBTAFwAIgAsACAAXAAiACAAUwB0AGEAbgBkAGEAcgBkAFwAIgA7AFwAbgBcACIATgBZAEMAXAAiACwAIAAxADkAMgAxACwAIAAxADkANgA2ACwAIAA0ACwAIAAtADEALAAgADcALAAgADAALAAgADcAMgAwADAALAAgADAALAAgADMANgAwADAALAAgAFwAIgBEAFwAIgAsACAAXAAiACAARABhAHkAbABpAGcAaAB0AFwAIgA7AFwAbgBcACIATgBZAEMAXAAiACwAIAAxADkANQA1ACwAIAAxADkANgA2ACwAIAAxADAALAAgAC0AMQAsACAANwAsACAAMAAsACAANwAyADAAMAAsACAAMAAsACAAMAAsACAAXAAiAFMAXAAiACwAIABcACIAIABTAHQAYQBuAGQAYQByAGQAXAAiAFwAbgB9ADsAXABuAFwAbgBfAFQASQBNAEUAWgBPAE4ARQBfAFIAVQBMAEUAUwBfAE4AWgAgAD0AIAB7AFwAbgBcACIATgBaAFwAIgAsACAAMQA5ADIANwAsACAAMQA5ADIANwAsACAAMQAxACwAIAAwACwAIAAwACwAIAA2ACwAIAA3ADIAMAAwACwAIAAwACwAIAAzADYAMAAwACwAIABcACIAUwBcACIALAAgAFwAIgAgAFMAdQBtAG0AZQByAFwAIgA7AFwAbgBcACIATgBaAFwAIgAsACAAMQA5ADIAOAAsACAAMQA5ADIAOAAsACAAMwAsACAAMAAsACAAMAAsACAANAAsACAANwAyADAAMAAsACAAMAAsACAAMAAsACAAXAAiAE0AXAAiACwAIABcACIAIABNAGUAYQBuAFwAIgA7AFwAbgBcACIATgBaAFwAIgAsACAAMQA5ADIAOAAsACAAMQA5ADMAMwAsACAAMQAwACwAIAAxACwAIAA3ACwAIAA4ACwAIAA3ADIAMAAwACwAIAAwACwAIAAxADgAMAAwACwAIABcACIAUwBcACIALAAgAFwAIgAgAFMAdQBtAG0AZQByAFwAIgA7AFwAbgBcACIATgBaAFwAIgAsACAAMQA5ADIAOQAsACAAMQA5ADMAMwAsACAAMwAsACAAMQAsACAANwAsACAAMQA1ACwAIAA3ADIAMAAwACwAIAAwACwAIAAwACwAIABcACIATQBcACIALAAgAFwAIgAgAE0AZQBhAG4AXAAiADsAXABuAFwAIgBOAFoAXAAiACwAIAAxADkAMwA0ACwAIAAxADkANAAwACwAIAA0ACwAIAAtADEALAAgADcALAAgADAALAAgADcAMgAwADAALAAgADAALAAgADAALAAgAFwAIgBNAFwAIgAsACAAXAAiACAATQBlAGEAbgBcACIAOwBcAG4AXAAiAE4AWgBcACIALAAgADEAOQAzADQALAAgADEAOQA0ADAALAAgADkALAAgAC0AMQAsACAANwAsACAAMAAsACAANwAyADAAMAAsACAAMAAsACAAMQA4ADAAMAAsACAAXAAiAFMAXAAiACwAIABcACIAIABTAHUAbQBtAGUAcgBcACIAOwBcAG4AXAAiAE4AWgBcACIALAAgADEAOQA0ADYALAAgADEAOQA0ADYALAAgADEALAAgADAALAAgADAALAAgADEALAAgADAALAAgADAALAAgADAALAAgAFwAIgBTAFwAIgAsACAAXAAiACAAUwB0AGEAbgBkAGEAcgBkAFwAIgA7AFwAbgBcACIATgBaAFwAIgAsACAAMQA5ADcANAAsACAAMQA5ADcANAAsACAAMQAxACwAIAAxACwAIAA3ACwAIAAxACwAIAA3ADIAMAAwACwAIAAxACwAIAAzADYAMAAwACwAIABcACIARABcACIALAAgAFwAIgAgAEQAYQB5AGwAaQBnAGgAdABcACIAOwBcAG4AXAAiAE4AWgBcACIALAAgADEAOQA3ADUALAAgADEAOQA3ADUALAAgADIALAAgAC0AMQAsACAANwAsACAAMAAsACAANwAyADAAMAAsACAAMQAsACAAMAAsACAAXAAiAFMAXAAiACwAIABcACIAIABTAHQAYQBuAGQAYQByAGQAXAAiADsAXABuAFwAIgBOAFoAXAAiACwAIAAxADkANwA1ACwAIAAxADkAOAA4ACwAIAAxADAALAAgAC0AMQAsACAANwAsACAAMAAsACAANwAyADAAMAAsACAAMQAsACAAMwA2ADAAMAAsACAAXAAiAEQAXAAiACwAIABcACIAIABEAGEAeQBsAGkAZwBoAHQAXAAiADsAXABuAFwAIgBOAFoAXAAiACwAIAAxADkANwA2ACwAIAAxADkAOAA5ACwAIAAzACwAIAAxACwAIAA3ACwAIAAxACwAIAA3ADIAMAAwACwAIAAxACwAIAAwACwAIABcACIAUwBcACIALAAgAFwAIgAgAFMAdABhAG4AZABhAHIAZABcACIAOwBcAG4AXAAiAE4AWgBcACIALAAgADEAOQA4ADkALAAgADEAOQA4ADkALAAgADEAMAAsACAAMQAsACAANwAsACAAOAAsACAANwAyADAAMAAsACAAMQAsACAAMwA2ADAAMAAsACAAXAAiAEQAXAAiACwAIABcACIAIABEAGEAeQBsAGkAZwBoAHQAXAAiADsAXABuAFwAIgBOAFoAXAAiACwAIAAxADkAOQAwACwAIAAyADAAMAA2ACwAIAAxADAALAAgADEALAAgADcALAAgADEALAAgADcAMgAwADAALAAgADEALAAgADMANgAwADAALAAgAFwAIgBEAFwAIgAsACAAXAAiACAARABhAHkAbABpAGcAaAB0AFwAIgA7AFwAbgBcACIATgBaAFwAIgAsACAAMQA5ADkAMAAsACAAMgAwADAANwAsACAAMwAsACAAMQAsACAANwAsACAAMQA1ACwAIAA3ADIAMAAwACwAIAAxACwAIAAwACwAIABcACIAUwBcACIALAAgAFwAIgAgAFMAdABhAG4AZABhAHIAZABcACIAOwBcAG4AXAAiAE4AWgBcACIALAAgADIAMAAwADcALAAgAFwAIgBcACIALAAgADkALAAgAC0AMQAsACAANwAsACAAMAAsACAANwAyADAAMAAsACAAMQAsACAAMwA2ADAAMAAsACAAXAAiAEQAXAAiACwAIABcACIAIABEAGEAeQBsAGkAZwBoAHQAXAAiADsAXABuAFwAIgBOAFoAXAAiACwAIAAyADAAMAA4ACwAIABcACIAXAAiACwAIAA0ACwAIAAxACwAIAA3ACwAIAAxACwAIAA3ADIAMAAwACwAIAAxACwAIAAwACwAIABcACIAUwBcACIALAAgAFwAIgAgAFMAdABhAG4AZABhAHIAZABcACIAXABuAH0AOwBcAG4AXABuAF8AVABJAE0ARQBaAE8ATgBFAF8AUgBVAEwARQBTAF8AUABBAEsASQBTAFQAQQBOACAAPQAgAHsAXABuAFwAIgBQAGEAawBpAHMAdABhAG4AXAAiACwAIAAyADAAMAAyACwAIAAyADAAMAAyACwAIAA0ACwAIAAxACwAIAA3ACwAIAAyACwAIAAwACwAIAAwACwAIAAzADYAMAAwACwAIABcACIAUwBcACIALAAgAFwAIgAgAFMAdQBtAG0AZQByAFwAIgA7AFwAbgBcACIAUABhAGsAaQBzAHQAYQBuAFwAIgAsACAAMgAwADAAMgAsACAAMgAwADAAMgAsACAAMQAwACwAIAAxACwAIAA3ACwAIAAyACwAIAAwACwAIAAwACwAIAAwACwAIABcACIAXAAiACwAIABcACIAXAAiADsAXABuAFwAIgBQAGEAawBpAHMAdABhAG4AXAAiACwAIAAyADAAMAA4ACwAIAAyADAAMAA4ACwAIAA2ACwAIAAwACwAIAAwACwAIAAxACwAIAAwACwAIAAwACwAIAAzADYAMAAwACwAIABcACIAUwBcACIALAAgAFwAIgAgAFMAdQBtAG0AZQByAFwAIgA7AFwAbgBcACIAUABhAGsAaQBzAHQAYQBuAFwAIgAsACAAMgAwADAAOAAsACAAMgAwADAAOQAsACAAMQAxACwAIAAwACwAIAAwACwAIAAxACwAIAAwACwAIAAwACwAIAAwACwAIABcACIAXAAiACwAIABcACIAXAAiADsAXABuAFwAIgBQAGEAawBpAHMAdABhAG4AXAAiACwAIAAyADAAMAA5ACwAIAAyADAAMAA5ACwAIAA0ACwAIAAwACwAIAAwACwAIAAxADUALAAgADAALAAgADAALAAgADMANgAwADAALAAgAFwAIgBTAFwAIgAsACAAXAAiACAAUwB1AG0AbQBlAHIAXAAiAFwAbgB9ADsAXABuAFwAbgBfAFQASQBNAEUAWgBPAE4ARQBfAFIAVQBMAEUAUwBfAFAAQQBMAEUAUwBUAEkATgBFACAAPQAgAHsAXABuAFwAIgBQAGEAbABlAHMAdABpAG4AZQBcACIALAAgADEAOQA5ADkALAAgADIAMAAwADMALAAgADEAMAAsACAAMQAsACAANQAsACAAMQA1ACwAIAAwACwAIAAwACwAIAAwACwAIABcACIAXAAiACwAIABcACIAXAAiADsAXABuAFwAIgBQAGEAbABlAHMAdABpAG4AZQBcACIALAAgADEAOQA5ADkALAAgADIAMAAwADUALAAgADQALAAgADEALAAgADUALAAgADEANQAsACAAMAAsACAAMAAsACAAMwA2ADAAMAAsACAAXAAiAFMAXAAiACwAIABcACIAIABTAHUAbQBtAGUAcgBcACIAOwBcAG4AXAAiAFAAYQBsAGUAcwB0AGkAbgBlAFwAIgAsACAAMgAwADAANAAsACAAMgAwADAANAAsACAAMQAwACwAIAAwACwAIAAwACwAIAAxACwAIAAzADYAMAAwACwAIAAwACwAIAAwACwAIABcACIAXAAiACwAIABcACIAXAAiADsAXABuAFwAIgBQAGEAbABlAHMAdABpAG4AZQBcACIALAAgADIAMAAwADUALAAgADIAMAAwADUALAAgADEAMAAsACAAMAAsACAAMAAsACAANAAsACAANwAyADAAMAAsACAAMAAsACAAMAAsACAAXAAiAFwAIgAsACAAXAAiAFwAIgA7AFwAbgBcACIAUABhAGwAZQBzAHQAaQBuAGUAXAAiACwAIAAyADAAMAA2ACwAIAAyADAAMAA2ACwAIAA5ACwAIAAwACwAIAAwACwAIAAyADIALAAgADAALAAgADAALAAgADAALAAgAFwAIgBcACIALAAgAFwAIgBcACIAOwBcAG4AXAAiAFAAYQBsAGUAcwB0AGkAbgBlAFwAIgAsACAAMgAwADAANgAsACAAMgAwADAANwAsACAANAAsACAAMAAsACAAMAAsACAAMQAsACAAMAAsACAAMAAsACAAMwA2ADAAMAAsACAAXAAiAFMAXAAiACwAIABcACIAIABTAHUAbQBtAGUAcgBcACIAOwBcAG4AXAAiAFAAYQBsAGUAcwB0AGkAbgBlAFwAIgAsACAAMgAwADAANwAsACAAMgAwADAANwAsACAAOQAsACAAMAAsACAAMAAsACAAMQAzACwAIAA3ADIAMAAwACwAIAAwACwAIAAwACwAIABcACIAXAAiACwAIABcACIAXAAiADsAXABuAFwAIgBQAGEAbABlAHMAdABpAG4AZQBcACIALAAgADIAMAAwADgALAAgADIAMAAwADgALAAgADkALAAgADAALAAgADAALAAgADEALAAgADAALAAgADAALAAgADAALAAgAFwAIgBcACIALAAgAFwAIgBcACIAOwBcAG4AXAAiAFAAYQBsAGUAcwB0AGkAbgBlAFwAIgAsACAAMgAwADAAOAAsACAAMgAwADAAOQAsACAAMwAsACAALQAxACwAIAA1ACwAIAAwACwAIAAwACwAIAAwACwAIAAzADYAMAAwACwAIABcACIAUwBcACIALAAgAFwAIgAgAFMAdQBtAG0AZQByAFwAIgA7AFwAbgBcACIAUABhAGwAZQBzAHQAaQBuAGUAXAAiACwAIAAyADAAMAA5ACwAIAAyADAAMAA5ACwAIAA5ACwAIAAwACwAIAAwACwAIAA0ACwAIAAzADYAMAAwACwAIAAwACwAIAAwACwAIABcACIAXAAiACwAIABcACIAXAAiADsAXABuAFwAIgBQAGEAbABlAHMAdABpAG4AZQBcACIALAAgADIAMAAxADAALAAgADIAMAAxADAALAAgADMALAAgADAALAAgADAALAAgADIANgAsACAAMAAsACAAMAAsACAAMwA2ADAAMAAsACAAXAAiAFMAXAAiACwAIABcACIAIABTAHUAbQBtAGUAcgBcACIAOwBcAG4AXAAiAFAAYQBsAGUAcwB0AGkAbgBlAFwAIgAsACAAMgAwADEAMAAsACAAMgAwADEAMAAsACAAOAAsACAAMAAsACAAMAAsACAAMQAxACwAIAAwACwAIAAwACwAIAAwACwAIABcACIAXAAiACwAIABcACIAXAAiADsAXABuAFwAIgBQAGEAbABlAHMAdABpAG4AZQBcACIALAAgADIAMAAxADEALAAgADIAMAAxADEALAAgADQALAAgADAALAAgADAALAAgADEALAAgADYAMAAsACAAMAAsACAAMwA2ADAAMAAsACAAXAAiAFMAXAAiACwAIABcACIAIABTAHUAbQBtAGUAcgBcACIAOwBcAG4AXAAiAFAAYQBsAGUAcwB0AGkAbgBlAFwAIgAsACAAMgAwADEAMQAsACAAMgAwADEAMQAsACAAOAAsACAAMAAsACAAMAAsACAAMQAsACAAMAAsACAAMAAsACAAMAAsACAAXAAiAFwAIgAsACAAXAAiAFwAIgA7AFwAbgBcACIAUABhAGwAZQBzAHQAaQBuAGUAXAAiACwAIAAyADAAMQAxACwAIAAyADAAMQAxACwAIAA4ACwAIAAwACwAIAAwACwAIAAzADAALAAgADAALAAgADAALAAgADMANgAwADAALAAgAFwAIgBTAFwAIgAsACAAXAAiACAAUwB1AG0AbQBlAHIAXAAiADsAXABuAFwAIgBQAGEAbABlAHMAdABpAG4AZQBcACIALAAgADIAMAAxADEALAAgADIAMAAxADEALAAgADkALAAgADAALAAgADAALAAgADMAMAAsACAAMAAsACAAMAAsACAAMAAsACAAXAAiAFwAIgAsACAAXAAiAFwAIgA7AFwAbgBcACIAUABhAGwAZQBzAHQAaQBuAGUAXAAiACwAIAAyADAAMQAyACwAIAAyADAAMQAyACwAIAA5ACwAIAAwACwAIAAwACwAIAAyADEALAAgADMANgAwADAALAAgADAALAAgADAALAAgAFwAIgBcACIALAAgAFwAIgBcACIAOwBcAG4AXAAiAFAAYQBsAGUAcwB0AGkAbgBlAFwAIgAsACAAMgAwADEAMgAsACAAMgAwADEANAAsACAAMwAsACAALQAxACwAIAA0ACwAIAAwACwAIAA4ADYANAAwADAALAAgADAALAAgADMANgAwADAALAAgAFwAIgBTAFwAIgAsACAAXAAiACAAUwB1AG0AbQBlAHIAXAAiADsAXABuAFwAIgBQAGEAbABlAHMAdABpAG4AZQBcACIALAAgADIAMAAxADMALAAgADIAMAAxADMALAAgADkALAAgADAALAAgADAALAAgADIANwAsACAAMAAsACAAMAAsACAAMAAsACAAXAAiAFwAIgAsACAAXAAiAFwAIgA7AFwAbgBcACIAUABhAGwAZQBzAHQAaQBuAGUAXAAiACwAIAAyADAAMQA0ACwAIAAyADAAMQA0ACwAIAAxADAALAAgADAALAAgADAALAAgADIANAAsACAAMAAsACAAMAAsACAAMAAsACAAXAAiAFwAIgAsACAAXAAiAFwAIgA7AFwAbgBcACIAUABhAGwAZQBzAHQAaQBuAGUAXAAiACwAIAAyADAAMQA1ACwAIAAyADAAMQA1ACwAIAAzACwAIAAwACwAIAAwACwAIAAyADgALAAgADAALAAgADAALAAgADMANgAwADAALAAgAFwAIgBTAFwAIgAsACAAXAAiACAAUwB1AG0AbQBlAHIAXAAiADsAXABuAFwAIgBQAGEAbABlAHMAdABpAG4AZQBcACIALAAgADIAMAAxADUALAAgADIAMAAxADUALAAgADEAMAAsACAAMAAsACAAMAAsACAAMgAzACwAIAAzADYAMAAwACwAIAAwACwAIAAwACwAIABcACIAXAAiACwAIABcACIAXAAiADsAXABuAFwAIgBQAGEAbABlAHMAdABpAG4AZQBcACIALAAgADIAMAAxADYALAAgADIAMAAxADgALAAgADMALAAgADIALAAgADYALAAgADMAMAAsACAAMwA2ADAAMAAsACAAMAAsACAAMwA2ADAAMAAsACAAXAAiAFMAXAAiACwAIABcACIAIABTAHUAbQBtAGUAcgBcACIAOwBcAG4AXAAiAFAAYQBsAGUAcwB0AGkAbgBlAFwAIgAsACAAMgAwADEANgAsACAAMgAwADEAOAAsACAAMQAwACwAIAAyACwAIAA2ACwAIAAzADAALAAgADMANgAwADAALAAgADAALAAgADAALAAgAFwAIgBcACIALAAgAFwAIgBcACIAOwBcAG4AXAAiAFAAYQBsAGUAcwB0AGkAbgBlAFwAIgAsACAAMgAwADEAOQAsACAAMgAwADEAOQAsACAAMwAsACAAMAAsACAAMAAsACAAMgA5ACwAIAAwACwAIAAwACwAIAAzADYAMAAwACwAIABcACIAUwBcACIALAAgAFwAIgAgAFMAdQBtAG0AZQByAFwAIgA7AFwAbgBcACIAUABhAGwAZQBzAHQAaQBuAGUAXAAiACwAIAAyADAAMQA5ACwAIAAyADAAMQA5ACwAIAAxADAALAAgADIALAAgADYALAAgADMAMAAsACAAMAAsACAAMAAsACAAMAAsACAAXAAiAFwAIgAsACAAXAAiAFwAIgA7AFwAbgBcACIAUABhAGwAZQBzAHQAaQBuAGUAXAAiACwAIAAyADAAMgAwACwAIAAyADAAMgAwACwAIAAxADAALAAgADAALAAgADAALAAgADIANAAsACAAMwA2ADAAMAAsACAAMAAsACAAMAAsACAAXAAiAFwAIgAsACAAXAAiAFwAIgA7AFwAbgBcACIAUABhAGwAZQBzAHQAaQBuAGUAXAAiACwAIAAyADAAMgAwACwAIAAyADAAMgAxACwAIAAzACwAIAAyACwAIAA2ACwAIAAzADAALAAgADAALAAgADAALAAgADMANgAwADAALAAgAFwAIgBTAFwAIgAsACAAXAAiACAAUwB1AG0AbQBlAHIAXAAiADsAXABuAFwAIgBQAGEAbABlAHMAdABpAG4AZQBcACIALAAgADIAMAAyADEALAAgADIAMAAyADEALAAgADEAMAAsACAAMAAsACAAMAAsACAAMgA5ACwAIAAzADYAMAAwACwAIAAwACwAIAAwACwAIABcACIAXAAiACwAIABcACIAXAAiADsAXABuAFwAIgBQAGEAbABlAHMAdABpAG4AZQBcACIALAAgADIAMAAyADIALAAgADIAMAAyADIALAAgADMALAAgADAALAAgADAALAAgADIANwAsACAAMAAsACAAMAAsACAAMwA2ADAAMAAsACAAXAAiAFMAXAAiACwAIABcACIAIABTAHUAbQBtAGUAcgBcACIAOwBcAG4AXAAiAFAAYQBsAGUAcwB0AGkAbgBlAFwAIgAsACAAMgAwADIAMgAsACAAMgAwADMANQAsACAAMQAwACwAIAAyACwAIAA2ACwAIAAzADAALAAgADcAMgAwADAALAAgADAALAAgADAALAAgAFwAIgBcACIALAAgAFwAIgBcACIAOwBcAG4AXAAiAFAAYQBsAGUAcwB0AGkAbgBlAFwAIgAsACAAMgAwADIAMwAsACAAMgAwADIAMwAsACAANAAsACAAMAAsACAAMAAsACAAMgA5ACwAIAA3ADIAMAAwACwAIAAwACwAIAAzADYAMAAwACwAIABcACIAUwBcACIALAAgAFwAIgAgAFMAdQBtAG0AZQByAFwAIgA7AFwAbgBcACIAUABhAGwAZQBzAHQAaQBuAGUAXAAiACwAIAAyADAAMgA0ACwAIAAyADAAMgA0ACwAIAA0ACwAIAAwACwAIAAwACwAIAAyADAALAAgADcAMgAwADAALAAgADAALAAgADMANgAwADAALAAgAFwAIgBTAFwAIgAsACAAXAAiACAAUwB1AG0AbQBlAHIAXAAiADsAXABuAFwAIgBQAGEAbABlAHMAdABpAG4AZQBcACIALAAgADIAMAAyADUALAAgADIAMAAyADUALAAgADQALAAgADAALAAgADAALAAgADEAMgAsACAANwAyADAAMAAsACAAMAAsACAAMwA2ADAAMAAsACAAXAAiAFMAXAAiACwAIABcACIAIABTAHUAbQBtAGUAcgBcACIAOwBcAG4AXAAiAFAAYQBsAGUAcwB0AGkAbgBlAFwAIgAsACAAMgAwADIANgAsACAAMgAwADUANAAsACAAMwAsACAAMgAsACAANgAsACAAMwAwACwAIAA3ADIAMAAwACwAIAAwACwAIAAzADYAMAAwACwAIABcACIAUwBcACIALAAgAFwAIgAgAFMAdQBtAG0AZQByAFwAIgA7AFwAbgBcACIAUABhAGwAZQBzAHQAaQBuAGUAXAAiACwAIAAyADAAMwA2ACwAIAAyADAAMwA2ACwAIAAxADAALAAgADAALAAgADAALAAgADEAOAAsACAANwAyADAAMAAsACAAMAAsACAAMAAsACAAXAAiAFwAIgAsACAAXAAiAFwAIgA7AFwAbgBcACIAUABhAGwAZQBzAHQAaQBuAGUAXAAiACwAIAAyADAAMwA3ACwAIAAyADAAMwA3ACwAIAAxADAALAAgADAALAAgADAALAAgADEAMAAsACAANwAyADAAMAAsACAAMAAsACAAMAAsACAAXAAiAFwAIgAsACAAXAAiAFwAIgA7AFwAbgBcACIAUABhAGwAZQBzAHQAaQBuAGUAXAAiACwAIAAyADAAMwA4ACwAIAAyADAAMwA4ACwAIAA5ACwAIAAwACwAIAAwACwAIAAyADUALAAgADcAMgAwADAALAAgADAALAAgADAALAAgAFwAIgBcACIALAAgAFwAIgBcACIAOwBcAG4AXAAiAFAAYQBsAGUAcwB0AGkAbgBlAFwAIgAsACAAMgAwADMAOQAsACAAMgAwADMAOQAsACAAOQAsACAAMAAsACAAMAAsACAAMQA3ACwAIAA3ADIAMAAwACwAIAAwACwAIAAwACwAIABcACIAXAAiACwAIABcACIAXAAiADsAXABuAFwAIgBQAGEAbABlAHMAdABpAG4AZQBcACIALAAgADIAMAA0ADAALAAgADIAMAA0ADAALAAgADkALAAgADAALAAgADAALAAgADEALAAgADcAMgAwADAALAAgADAALAAgADAALAAgAFwAIgBcACIALAAgAFwAIgBcACIAOwBcAG4AXAAiAFAAYQBsAGUAcwB0AGkAbgBlAFwAIgAsACAAMgAwADQAMAAsACAAMgAwADQAMAAsACAAMQAwACwAIAAwACwAIAAwACwAIAAyADAALAAgADcAMgAwADAALAAgADAALAAgADMANgAwADAALAAgAFwAIgBTAFwAIgAsACAAXAAiACAAUwB1AG0AbQBlAHIAXAAiADsAXABuAFwAIgBQAGEAbABlAHMAdABpAG4AZQBcACIALAAgADIAMAA0ADAALAAgADIAMAA2ADcALAAgADEAMAAsACAAMgAsACAANgAsACAAMwAwACwAIAA3ADIAMAAwACwAIAAwACwAIAAwACwAIABcACIAXAAiACwAIABcACIAXAAiADsAXABuAFwAIgBQAGEAbABlAHMAdABpAG4AZQBcACIALAAgADIAMAA0ADEALAAgADIAMAA0ADEALAAgADgALAAgADAALAAgADAALAAgADIANAAsACAANwAyADAAMAAsACAAMAAsACAAMAAsACAAXAAiAFwAIgAsACAAXAAiAFwAIgA7AFwAbgBcACIAUABhAGwAZQBzAHQAaQBuAGUAXAAiACwAIAAyADAANAAxACwAIAAyADAANAAxACwAIAAxADAALAAgADAALAAgADAALAAgADUALAAgADcAMgAwADAALAAgADAALAAgADMANgAwADAALAAgAFwAIgBTAFwAIgAsACAAXAAiACAAUwB1AG0AbQBlAHIAXAAiADsAXABuAFwAIgBQAGEAbABlAHMAdABpAG4AZQBcACIALAAgADIAMAA0ADIALAAgADIAMAA0ADIALAAgADgALAAgADAALAAgADAALAAgADEANgAsACAANwAyADAAMAAsACAAMAAsACAAMAAsACAAXAAiAFwAIgAsACAAXAAiAFwAIgA7AFwAbgBcACIAUABhAGwAZQBzAHQAaQBuAGUAXAAiACwAIAAyADAANAAyACwAIAAyADAANAAyACwAIAA5ACwAIAAwACwAIAAwACwAIAAyADcALAAgADcAMgAwADAALAAgADAALAAgADMANgAwADAALAAgAFwAIgBTAFwAIgAsACAAXAAiACAAUwB1AG0AbQBlAHIAXAAiADsAXABuAFwAIgBQAGEAbABlAHMAdABpAG4AZQBcACIALAAgADIAMAA0ADMALAAgADIAMAA0ADMALAAgADgALAAgADAALAAgADAALAAgADEALAAgADcAMgAwADAALAAgADAALAAgADAALAAgAFwAIgBcACIALAAgAFwAIgBcACIAOwBcAG4AXAAiAFAAYQBsAGUAcwB0AGkAbgBlAFwAIgAsACAAMgAwADQAMwAsACAAMgAwADQAMwAsACAAOQAsACAAMAAsACAAMAAsACAAMQA5ACwAIAA3ADIAMAAwACwAIAAwACwAIAAzADYAMAAwACwAIABcACIAUwBcACIALAAgAFwAIgAgAFMAdQBtAG0AZQByAFwAIgA7AFwAbgBcACIAUABhAGwAZQBzAHQAaQBuAGUAXAAiACwAIAAyADAANAA0ACwAIAAyADAANAA0ACwAIAA3ACwAIAAwACwAIAAwACwAIAAyADMALAAgADcAMgAwADAALAAgADAALAAgADAALAAgAFwAIgBcACIALAAgAFwAIgBcACIAOwBcAG4AXAAiAFAAYQBsAGUAcwB0AGkAbgBlAFwAIgAsACAAMgAwADQANAAsACAAMgAwADQANAAsACAAOQAsACAAMAAsACAAMAAsACAAMwAsACAANwAyADAAMAAsACAAMAAsACAAMwA2ADAAMAAsACAAXAAiAFMAXAAiACwAIABcACIAIABTAHUAbQBtAGUAcgBcACIAOwBcAG4AXAAiAFAAYQBsAGUAcwB0AGkAbgBlAFwAIgAsACAAMgAwADQANQAsACAAMgAwADQANQAsACAANwAsACAAMAAsACAAMAAsACAAMQA1ACwAIAA3ADIAMAAwACwAIAAwACwAIAAwACwAIABcACIAXAAiACwAIABcACIAXAAiADsAXABuAFwAIgBQAGEAbABlAHMAdABpAG4AZQBcACIALAAgADIAMAA0ADUALAAgADIAMAA0ADUALAAgADgALAAgADAALAAgADAALAAgADIANgAsACAANwAyADAAMAAsACAAMAAsACAAMwA2ADAAMAAsACAAXAAiAFMAXAAiACwAIABcACIAIABTAHUAbQBtAGUAcgBcACIAOwBcAG4AXAAiAFAAYQBsAGUAcwB0AGkAbgBlAFwAIgAsACAAMgAwADQANgAsACAAMgAwADQANgAsACAANgAsACAAMAAsACAAMAAsACAAMwAwACwAIAA3ADIAMAAwACwAIAAwACwAIAAwACwAIABcACIAXAAiACwAIABcACIAXAAiADsAXABuAFwAIgBQAGEAbABlAHMAdABpAG4AZQBcACIALAAgADIAMAA0ADYALAAgADIAMAA0ADYALAAgADgALAAgADAALAAgADAALAAgADEAOAAsACAANwAyADAAMAAsACAAMAAsACAAMwA2ADAAMAAsACAAXAAiAFMAXAAiACwAIABcACIAIABTAHUAbQBtAGUAcgBcACIAOwBcAG4AXAAiAFAAYQBsAGUAcwB0AGkAbgBlAFwAIgAsACAAMgAwADQANwAsACAAMgAwADQANwAsACAANgAsACAAMAAsACAAMAAsACAAMgAyACwAIAA3ADIAMAAwACwAIAAwACwAIAAwACwAIABcACIAXAAiACwAIABcACIAXAAiADsAXABuAFwAIgBQAGEAbABlAHMAdABpAG4AZQBcACIALAAgADIAMAA0ADcALAAgADIAMAA0ADcALAAgADgALAAgADAALAAgADAALAAgADMALAAgADcAMgAwADAALAAgADAALAAgADMANgAwADAALAAgAFwAIgBTAFwAIgAsACAAXAAiACAAUwB1AG0AbQBlAHIAXAAiADsAXABuAFwAIgBQAGEAbABlAHMAdABpAG4AZQBcACIALAAgADIAMAA0ADgALAAgADIAMAA0ADgALAAgADYALAAgADAALAAgADAALAAgADYALAAgADcAMgAwADAALAAgADAALAAgADAALAAgAFwAIgBcACIALAAgAFwAIgBcACIAOwBcAG4AXAAiAFAAYQBsAGUAcwB0AGkAbgBlAFwAIgAsACAAMgAwADQAOAAsACAAMgAwADQAOAAsACAANwAsACAAMAAsACAAMAAsACAAMgA1ACwAIAA3ADIAMAAwACwAIAAwACwAIAAzADYAMAAwACwAIABcACIAUwBcACIALAAgAFwAIgAgAFMAdQBtAG0AZQByAFwAIgA7AFwAbgBcACIAUABhAGwAZQBzAHQAaQBuAGUAXAAiACwAIAAyADAANAA5ACwAIAAyADAANAA5ACwAIAA1ACwAIAAwACwAIAAwACwAIAAyADkALAAgADcAMgAwADAALAAgADAALAAgADAALAAgAFwAIgBcACIALAAgAFwAIgBcACIAOwBcAG4AXAAiAFAAYQBsAGUAcwB0AGkAbgBlAFwAIgAsACAAMgAwADQAOQAsACAAMgAwADQAOQAsACAANwAsACAAMAAsACAAMAAsACAAMQAwACwAIAA3ADIAMAAwACwAIAAwACwAIAAzADYAMAAwACwAIABcACIAUwBcACIALAAgAFwAIgAgAFMAdQBtAG0AZQByAFwAIgA7AFwAbgBcACIAUABhAGwAZQBzAHQAaQBuAGUAXAAiACwAIAAyADAANQAwACwAIAAyADAANQAwACwAIAA1ACwAIAAwACwAIAAwACwAIAAyADEALAAgADcAMgAwADAALAAgADAALAAgADAALAAgAFwAIgBcACIALAAgAFwAIgBcACIAOwBcAG4AXAAiAFAAYQBsAGUAcwB0AGkAbgBlAFwAIgAsACAAMgAwADUAMAAsACAAMgAwADUAMAAsACAANwAsACAAMAAsACAAMAAsACAAMgAsACAANwAyADAAMAAsACAAMAAsACAAMwA2ADAAMAAsACAAXAAiAFMAXAAiACwAIABcACIAIABTAHUAbQBtAGUAcgBcACIAOwBcAG4AXAAiAFAAYQBsAGUAcwB0AGkAbgBlAFwAIgAsACAAMgAwADUAMQAsACAAMgAwADUAMQAsACAANQAsACAAMAAsACAAMAAsACAANgAsACAANwAyADAAMAAsACAAMAAsACAAMAAsACAAXAAiAFwAIgAsACAAXAAiAFwAIgA7AFwAbgBcACIAUABhAGwAZQBzAHQAaQBuAGUAXAAiACwAIAAyADAANQAxACwAIAAyADAANQAxACwAIAA2ACwAIAAwACwAIAAwACwAIAAyADQALAAgADcAMgAwADAALAAgADAALAAgADMANgAwADAALAAgAFwAIgBTAFwAIgAsACAAXAAiACAAUwB1AG0AbQBlAHIAXAAiADsAXABuAFwAIgBQAGEAbABlAHMAdABpAG4AZQBcACIALAAgADIAMAA1ADIALAAgADIAMAA1ADIALAAgADQALAAgADAALAAgADAALAAgADIANwAsACAANwAyADAAMAAsACAAMAAsACAAMAAsACAAXAAiAFwAIgAsACAAXAAiAFwAIgA7AFwAbgBcACIAUABhAGwAZQBzAHQAaQBuAGUAXAAiACwAIAAyADAANQAyACwAIAAyADAANQAyACwAIAA2ACwAIAAwACwAIAAwACwAIAA4ACwAIAA3ADIAMAAwACwAIAAwACwAIAAzADYAMAAwACwAIABcACIAUwBcACIALAAgAFwAIgAgAFMAdQBtAG0AZQByAFwAIgA7AFwAbgBcACIAUABhAGwAZQBzAHQAaQBuAGUAXAAiACwAIAAyADAANQAzACwAIAAyADAANQAzACwAIAA0ACwAIAAwACwAIAAwACwAIAAxADIALAAgADcAMgAwADAALAAgADAALAAgADAALAAgAFwAIgBcACIALAAgAFwAIgBcACIAOwBcAG4AXAAiAFAAYQBsAGUAcwB0AGkAbgBlAFwAIgAsACAAMgAwADUAMwAsACAAMgAwADUAMwAsACAANQAsACAAMAAsACAAMAAsACAAMwAxACwAIAA3ADIAMAAwACwAIAAwACwAIAAzADYAMAAwACwAIABcACIAUwBcACIALAAgAFwAIgAgAFMAdQBtAG0AZQByAFwAIgA7AFwAbgBcACIAUABhAGwAZQBzAHQAaQBuAGUAXAAiACwAIAAyADAANQA0ACwAIAAyADAANQA0ACwAIAA0ACwAIAAwACwAIAAwACwAIAA0ACwAIAA3ADIAMAAwACwAIAAwACwAIAAwACwAIABcACIAXAAiACwAIABcACIAXAAiADsAXABuAFwAIgBQAGEAbABlAHMAdABpAG4AZQBcACIALAAgADIAMAA1ADQALAAgADIAMAA1ADQALAAgADUALAAgADAALAAgADAALAAgADIAMwAsACAANwAyADAAMAAsACAAMAAsACAAMwA2ADAAMAAsACAAXAAiAFMAXAAiACwAIABcACIAIABTAHUAbQBtAGUAcgBcACIAOwBcAG4AXAAiAFAAYQBsAGUAcwB0AGkAbgBlAFwAIgAsACAAMgAwADUANQAsACAAMgAwADUANQAsACAANQAsACAAMAAsACAAMAAsACAAOAAsACAANwAyADAAMAAsACAAMAAsACAAMwA2ADAAMAAsACAAXAAiAFMAXAAiACwAIABcACIAIABTAHUAbQBtAGUAcgBcACIAOwBcAG4AXAAiAFAAYQBsAGUAcwB0AGkAbgBlAFwAIgAsACAAMgAwADUANgAsACAAMgAwADUANgAsACAANAAsACAAMAAsACAAMAAsACAAMgA5ACwAIAA3ADIAMAAwACwAIAAwACwAIAAzADYAMAAwACwAIABcACIAUwBcACIALAAgAFwAIgAgAFMAdQBtAG0AZQByAFwAIgA7AFwAbgBcACIAUABhAGwAZQBzAHQAaQBuAGUAXAAiACwAIAAyADAANQA3ACwAIAAyADAANQA3ACwAIAA0ACwAIAAwACwAIAAwACwAIAAxADQALAAgADcAMgAwADAALAAgADAALAAgADMANgAwADAALAAgAFwAIgBTAFwAIgAsACAAXAAiACAAUwB1AG0AbQBlAHIAXAAiADsAXABuAFwAIgBQAGEAbABlAHMAdABpAG4AZQBcACIALAAgADIAMAA1ADgALAAgADIAMAA1ADgALAAgADQALAAgADAALAAgADAALAAgADYALAAgADcAMgAwADAALAAgADAALAAgADMANgAwADAALAAgAFwAIgBTAFwAIgAsACAAXAAiACAAUwB1AG0AbQBlAHIAXAAiADsAXABuAFwAIgBQAGEAbABlAHMAdABpAG4AZQBcACIALAAgADIAMAA1ADkALAAgAFwAIgBcACIALAAgADMALAAgADIALAAgADYALAAgADMAMAAsACAANwAyADAAMAAsACAAMAAsACAAMwA2ADAAMAAsACAAXAAiAFMAXAAiACwAIABcACIAIABTAHUAbQBtAGUAcgBcACIAOwBcAG4AXAAiAFAAYQBsAGUAcwB0AGkAbgBlAFwAIgAsACAAMgAwADYAOAAsACAAMgAwADYAOAAsACAAMQAwACwAIAAwACwAIAAwACwAIAAyADAALAAgADcAMgAwADAALAAgADAALAAgADAALAAgAFwAIgBcACIALAAgAFwAIgBcACIAOwBcAG4AXAAiAFAAYQBsAGUAcwB0AGkAbgBlAFwAIgAsACAAMgAwADYAOQAsACAAMgAwADYAOQAsACAAMQAwACwAIAAwACwAIAAwACwAIAAxADIALAAgADcAMgAwADAALAAgADAALAAgADAALAAgAFwAIgBcACIALAAgAFwAIgBcACIAOwBcAG4AXAAiAFAAYQBsAGUAcwB0AGkAbgBlAFwAIgAsACAAMgAwADcAMAAsACAAMgAwADcAMAAsACAAMQAwACwAIAAwACwAIAAwACwAIAA0ACwAIAA3ADIAMAAwACwAIAAwACwAIAAwACwAIABcACIAXAAiACwAIABcACIAXAAiADsAXABuAFwAIgBQAGEAbABlAHMAdABpAG4AZQBcACIALAAgADIAMAA3ADEALAAgADIAMAA3ADEALAAgADkALAAgADAALAAgADAALAAgADEAOQAsACAANwAyADAAMAAsACAAMAAsACAAMAAsACAAXAAiAFwAIgAsACAAXAAiAFwAIgA7AFwAbgBcACIAUABhAGwAZQBzAHQAaQBuAGUAXAAiACwAIAAyADAANwAyACwAIABcACIAXAAiACwAIAAxADAALAAgADIALAAgADYALAAgADMAMAAsACAANwAyADAAMAAsACAAMAAsACAAMAAsACAAXAAiAFwAIgAsACAAXAAiAFwAIgA7AFwAbgBcACIAUABhAGwAZQBzAHQAaQBuAGUAXAAiACwAIAAyADAANwAyACwAIAAyADAANwAyACwAIAA5ACwAIAAwACwAIAAwACwAIAAxADAALAAgADcAMgAwADAALAAgADAALAAgADAALAAgAFwAIgBcACIALAAgAFwAIgBcACIAOwBcAG4AXAAiAFAAYQBsAGUAcwB0AGkAbgBlAFwAIgAsACAAMgAwADcAMgAsACAAMgAwADcAMgAsACAAMQAwACwAIAAwACwAIAAwACwAIAAyADIALAAgADcAMgAwADAALAAgADAALAAgADMANgAwADAALAAgAFwAIgBTAFwAIgAsACAAXAAiACAAUwB1AG0AbQBlAHIAXAAiADsAXABuAFwAIgBQAGEAbABlAHMAdABpAG4AZQBcACIALAAgADIAMAA3ADMALAAgADIAMAA3ADMALAAgADkALAAgADAALAAgADAALAAgADIALAAgADcAMgAwADAALAAgADAALAAgADAALAAgAFwAIgBcACIALAAgAFwAIgBcACIAOwBcAG4AXAAiAFAAYQBsAGUAcwB0AGkAbgBlAFwAIgAsACAAMgAwADcAMwAsACAAMgAwADcAMwAsACAAMQAwACwAIAAwACwAIAAwACwAIAAxADQALAAgADcAMgAwADAALAAgADAALAAgADMANgAwADAALAAgAFwAIgBTAFwAIgAsACAAXAAiACAAUwB1AG0AbQBlAHIAXAAiADsAXABuAFwAIgBQAGEAbABlAHMAdABpAG4AZQBcACIALAAgADIAMAA3ADQALAAgADIAMAA3ADQALAAgADgALAAgADAALAAgADAALAAgADEAOAAsACAANwAyADAAMAAsACAAMAAsACAAMAAsACAAXAAiAFwAIgAsACAAXAAiAFwAIgA7AFwAbgBcACIAUABhAGwAZQBzAHQAaQBuAGUAXAAiACwAIAAyADAANwA0ACwAIAAyADAANwA0ACwAIAAxADAALAAgADAALAAgADAALAAgADYALAAgADcAMgAwADAALAAgADAALAAgADMANgAwADAALAAgAFwAIgBTAFwAIgAsACAAXAAiACAAUwB1AG0AbQBlAHIAXAAiADsAXABuAFwAIgBQAGEAbABlAHMAdABpAG4AZQBcACIALAAgADIAMAA3ADUALAAgADIAMAA3ADUALAAgADgALAAgADAALAAgADAALAAgADEAMAAsACAANwAyADAAMAAsACAAMAAsACAAMAAsACAAXAAiAFwAIgAsACAAXAAiAFwAIgA7AFwAbgBcACIAUABhAGwAZQBzAHQAaQBuAGUAXAAiACwAIAAyADAANwA1ACwAIAAyADAANwA1ACwAIAA5ACwAIAAwACwAIAAwACwAIAAyADEALAAgADcAMgAwADAALAAgADAALAAgADMANgAwADAALAAgAFwAIgBTAFwAIgAsACAAXAAiACAAUwB1AG0AbQBlAHIAXAAiADsAXABuAFwAIgBQAGEAbABlAHMAdABpAG4AZQBcACIALAAgADIAMAA3ADYALAAgADIAMAA3ADYALAAgADcALAAgADAALAAgADAALAAgADIANQAsACAANwAyADAAMAAsACAAMAAsACAAMAAsACAAXAAiAFwAIgAsACAAXAAiAFwAIgA7AFwAbgBcACIAUABhAGwAZQBzAHQAaQBuAGUAXAAiACwAIAAyADAANwA2ACwAIAAyADAANwA2ACwAIAA5ACwAIAAwACwAIAAwACwAIAAxADIALAAgADcAMgAwADAALAAgADAALAAgADMANgAwADAALAAgAFwAIgBTAFwAIgAsACAAXAAiACAAUwB1AG0AbQBlAHIAXAAiADsAXABuAFwAIgBQAGEAbABlAHMAdABpAG4AZQBcACIALAAgADIAMAA3ADcALAAgADIAMAA3ADcALAAgADcALAAgADAALAAgADAALAAgADEANwAsACAANwAyADAAMAAsACAAMAAsACAAMAAsACAAXAAiAFwAIgAsACAAXAAiAFwAIgA7AFwAbgBcACIAUABhAGwAZQBzAHQAaQBuAGUAXAAiACwAIAAyADAANwA3ACwAIAAyADAANwA3ACwAIAA5ACwAIAAwACwAIAAwACwAIAA0ACwAIAA3ADIAMAAwACwAIAAwACwAIAAzADYAMAAwACwAIABcACIAUwBcACIALAAgAFwAIgAgAFMAdQBtAG0AZQByAFwAIgA7AFwAbgBcACIAUABhAGwAZQBzAHQAaQBuAGUAXAAiACwAIAAyADAANwA4ACwAIAAyADAANwA4ACwAIAA3ACwAIAAwACwAIAAwACwAIAA5ACwAIAA3ADIAMAAwACwAIAAwACwAIAAwACwAIABcACIAXAAiACwAIABcACIAXAAiADsAXABuAFwAIgBQAGEAbABlAHMAdABpAG4AZQBcACIALAAgADIAMAA3ADgALAAgADIAMAA3ADgALAAgADgALAAgADAALAAgADAALAAgADIAMAAsACAANwAyADAAMAAsACAAMAAsACAAMwA2ADAAMAAsACAAXAAiAFMAXAAiACwAIABcACIAIABTAHUAbQBtAGUAcgBcACIAOwBcAG4AXAAiAFAAYQBsAGUAcwB0AGkAbgBlAFwAIgAsACAAMgAwADcAOQAsACAAMgAwADcAOQAsACAANgAsACAAMAAsACAAMAAsACAAMgA0ACwAIAA3ADIAMAAwACwAIAAwACwAIAAwACwAIABcACIAXAAiACwAIABcACIAXAAiADsAXABuAFwAIgBQAGEAbABlAHMAdABpAG4AZQBcACIALAAgADIAMAA3ADkALAAgADIAMAA3ADkALAAgADgALAAgADAALAAgADAALAAgADEAMgAsACAANwAyADAAMAAsACAAMAAsACAAMwA2ADAAMAAsACAAXAAiAFMAXAAiACwAIABcACIAIABTAHUAbQBtAGUAcgBcACIAOwBcAG4AXAAiAFAAYQBsAGUAcwB0AGkAbgBlAFwAIgAsACAAMgAwADgAMAAsACAAMgAwADgAMAAsACAANgAsACAAMAAsACAAMAAsACAAMQA1ACwAIAA3ADIAMAAwACwAIAAwACwAIAAwACwAIABcACIAXAAiACwAIABcACIAXAAiADsAXABuAFwAIgBQAGEAbABlAHMAdABpAG4AZQBcACIALAAgADIAMAA4ADAALAAgADIAMAA4ADAALAAgADcALAAgADAALAAgADAALAAgADIANwAsACAANwAyADAAMAAsACAAMAAsACAAMwA2ADAAMAAsACAAXAAiAFMAXAAiACwAIABcACIAIABTAHUAbQBtAGUAcgBcACIAOwBcAG4AXAAiAFAAYQBsAGUAcwB0AGkAbgBlAFwAIgAsACAAMgAwADgAMQAsACAAMgAwADgAMQAsACAANgAsACAAMAAsACAAMAAsACAANwAsACAANwAyADAAMAAsACAAMAAsACAAMAAsACAAXAAiAFwAIgAsACAAXAAiAFwAIgA7AFwAbgBcACIAUABhAGwAZQBzAHQAaQBuAGUAXAAiACwAIAAyADAAOAAxACwAIAAyADAAOAAxACwAIAA3ACwAIAAwACwAIAAwACwAIAAxADkALAAgADcAMgAwADAALAAgADAALAAgADMANgAwADAALAAgAFwAIgBTAFwAIgAsACAAXAAiACAAUwB1AG0AbQBlAHIAXAAiADsAXABuAFwAIgBQAGEAbABlAHMAdABpAG4AZQBcACIALAAgADIAMAA4ADIALAAgADIAMAA4ADIALAAgADUALAAgADAALAAgADAALAAgADIAMwAsACAANwAyADAAMAAsACAAMAAsACAAMAAsACAAXAAiAFwAIgAsACAAXAAiAFwAIgA7AFwAbgBcACIAUABhAGwAZQBzAHQAaQBuAGUAXAAiACwAIAAyADAAOAAyACwAIAAyADAAOAAyACwAIAA3ACwAIAAwACwAIAAwACwAIAAxADEALAAgADcAMgAwADAALAAgADAALAAgADMANgAwADAALAAgAFwAIgBTAFwAIgAsACAAXAAiACAAUwB1AG0AbQBlAHIAXAAiADsAXABuAFwAIgBQAGEAbABlAHMAdABpAG4AZQBcACIALAAgADIAMAA4ADMALAAgADIAMAA4ADMALAAgADUALAAgADAALAAgADAALAAgADEANQAsACAANwAyADAAMAAsACAAMAAsACAAMAAsACAAXAAiAFwAIgAsACAAXAAiAFwAIgA7AFwAbgBcACIAUABhAGwAZQBzAHQAaQBuAGUAXAAiACwAIAAyADAAOAAzACwAIAAyADAAOAAzACwAIAA2ACwAIAAwACwAIAAwACwAIAAyADYALAAgADcAMgAwADAALAAgADAALAAgADMANgAwADAALAAgAFwAIgBTAFwAIgAsACAAXAAiACAAUwB1AG0AbQBlAHIAXAAiADsAXABuAFwAIgBQAGEAbABlAHMAdABpAG4AZQBcACIALAAgADIAMAA4ADQALAAgADIAMAA4ADQALAAgADQALAAgADAALAAgADAALAAgADIAOQAsACAANwAyADAAMAAsACAAMAAsACAAMAAsACAAXAAiAFwAIgAsACAAXAAiAFwAIgA7AFwAbgBcACIAUABhAGwAZQBzAHQAaQBuAGUAXAAiACwAIAAyADAAOAA0ACwAIAAyADAAOAA0ACwAIAA2ACwAIAAwACwAIAAwACwAIAAxADcALAAgADcAMgAwADAALAAgADAALAAgADMANgAwADAALAAgAFwAIgBTAFwAIgAsACAAXAAiACAAUwB1AG0AbQBlAHIAXAAiADsAXABuAFwAIgBQAGEAbABlAHMAdABpAG4AZQBcACIALAAgADIAMAA4ADUALAAgADIAMAA4ADUALAAgADQALAAgADAALAAgADAALAAgADIAMQAsACAANwAyADAAMAAsACAAMAAsACAAMAAsACAAXAAiAFwAIgAsACAAXAAiAFwAIgA7AFwAbgBcACIAUABhAGwAZQBzAHQAaQBuAGUAXAAiACwAIAAyADAAOAA1ACwAIAAyADAAOAA1ACwAIAA2ACwAIAAwACwAIAAwACwAIAA5ACwAIAA3ADIAMAAwACwAIAAwACwAIAAzADYAMAAwACwAIABcACIAUwBcACIALAAgAFwAIgAgAFMAdQBtAG0AZQByAFwAIgA7AFwAbgBcACIAUABhAGwAZQBzAHQAaQBuAGUAXAAiACwAIAAyADAAOAA2ACwAIAAyADAAOAA2ACwAIAA0ACwAIAAwACwAIAAwACwAIAAxADMALAAgADcAMgAwADAALAAgADAALAAgADAALAAgAFwAIgBcACIALAAgAFwAIgBcACIAOwBcAG4AXAAiAFAAYQBsAGUAcwB0AGkAbgBlAFwAIgAsACAAMgAwADgANgAsACAAMgAwADgANgAsACAANQAsACAAMAAsACAAMAAsACAAMgA1ACwAIAA3ADIAMAAwACwAIAAwACwAIAAzADYAMAAwACwAIABcACIAUwBcACIALAAgAFwAIgAgAFMAdQBtAG0AZQByAFwAIgBcAG4AfQA7AFwAbgBcAG4AXwBUAEkATQBFAFoATwBOAEUAXwBSAFUATABFAFMAXwBQAEEAUgBBACAAPQAgAHsAXABuAFwAIgBQAGEAcgBhAFwAIgAsACAAMQA5ADcANQAsACAAMQA5ADcAOAAsACAAMwAsACAAMAAsACAAMAAsACAAMQAsACAAMAAsACAAMAAsACAAMAAsACAAXAAiAFwAIgAsACAAXAAiAFwAIgA7AFwAbgBcACIAUABhAHIAYQBcACIALAAgADEAOQA3ADUALAAgADEAOQA4ADgALAAgADEAMAAsACAAMAAsACAAMAAsACAAMQAsACAAMAAsACAAMAAsACAAMwA2ADAAMAAsACAAXAAiAFwAIgAsACAAXAAiAFwAIgA7AFwAbgBcACIAUABhAHIAYQBcACIALAAgADEAOQA3ADkALAAgADEAOQA5ADEALAAgADQALAAgADAALAAgADAALAAgADEALAAgADAALAAgADAALAAgADAALAAgAFwAIgBcACIALAAgAFwAIgBcACIAOwBcAG4AXAAiAFAAYQByAGEAXAAiACwAIAAxADkAOAA5ACwAIAAxADkAOAA5ACwAIAAxADAALAAgADAALAAgADAALAAgADIAMgAsACAAMAAsACAAMAAsACAAMwA2ADAAMAAsACAAXAAiAFwAIgAsACAAXAAiAFwAIgA7AFwAbgBcACIAUABhAHIAYQBcACIALAAgADEAOQA5ADAALAAgADEAOQA5ADAALAAgADEAMAAsACAAMAAsACAAMAAsACAAMQAsACAAMAAsACAAMAAsACAAMwA2ADAAMAAsACAAXAAiAFwAIgAsACAAXAAiAFwAIgA7AFwAbgBcACIAUABhAHIAYQBcACIALAAgADEAOQA5ADEALAAgADEAOQA5ADEALAAgADEAMAAsACAAMAAsACAAMAAsACAANgAsACAAMAAsACAAMAAsACAAMwA2ADAAMAAsACAAXAAiAFwAIgAsACAAXAAiAFwAIgA7AFwAbgBcACIAUABhAHIAYQBcACIALAAgADEAOQA5ADIALAAgADEAOQA5ADIALAAgADMALAAgADAALAAgADAALAAgADEALAAgADAALAAgADAALAAgADAALAAgAFwAIgBcACIALAAgAFwAIgBcACIAOwBcAG4AXAAiAFAAYQByAGEAXAAiACwAIAAxADkAOQAyACwAIAAxADkAOQAyACwAIAAxADAALAAgADAALAAgADAALAAgADUALAAgADAALAAgADAALAAgADMANgAwADAALAAgAFwAIgBcACIALAAgAFwAIgBcACIAOwBcAG4AXAAiAFAAYQByAGEAXAAiACwAIAAxADkAOQAzACwAIAAxADkAOQAzACwAIAAzACwAIAAwACwAIAAwACwAIAAzADEALAAgADAALAAgADAALAAgADAALAAgAFwAIgBcACIALAAgAFwAIgBcACIAOwBcAG4AXAAiAFAAYQByAGEAXAAiACwAIAAxADkAOQAzACwAIAAxADkAOQA1ACwAIAAxADAALAAgADAALAAgADAALAAgADEALAAgADAALAAgADAALAAgADMANgAwADAALAAgAFwAIgBcACIALAAgAFwAIgBcACIAOwBcAG4AXAAiAFAAYQByAGEAXAAiACwAIAAxADkAOQA0ACwAIAAxADkAOQA1ACwAIAAyACwAIAAtADEALAAgADcALAAgADAALAAgADAALAAgADAALAAgADAALAAgAFwAIgBcACIALAAgAFwAIgBcACIAOwBcAG4AXAAiAFAAYQByAGEAXAAiACwAIAAxADkAOQA2ACwAIAAxADkAOQA2ACwAIAAzACwAIAAwACwAIAAwACwAIAAxACwAIAAwACwAIAAwACwAIAAwACwAIABcACIAXAAiACwAIABcACIAXAAiADsAXABuAFwAIgBQAGEAcgBhAFwAIgAsACAAMQA5ADkANgAsACAAMgAwADAAMQAsACAAMQAwACwAIAAxACwAIAA3ACwAIAAxACwAIAAwACwAIAAwACwAIAAzADYAMAAwACwAIABcACIAXAAiACwAIABcACIAXAAiADsAXABuAFwAIgBQAGEAcgBhAFwAIgAsACAAMQA5ADkANwAsACAAMQA5ADkANwAsACAAMgAsACAALQAxACwAIAA3ACwAIAAwACwAIAAwACwAIAAwACwAIAAwACwAIABcACIAXAAiACwAIABcACIAXAAiADsAXABuAFwAIgBQAGEAcgBhAFwAIgAsACAAMQA5ADkAOAAsACAAMgAwADAAMQAsACAAMwAsACAAMQAsACAANwAsACAAMQAsACAAMAAsACAAMAAsACAAMAAsACAAXAAiAFwAIgAsACAAXAAiAFwAIgA7AFwAbgBcACIAUABhAHIAYQBcACIALAAgADIAMAAwADIALAAgADIAMAAwADMALAAgADkALAAgADEALAAgADcALAAgADEALAAgADAALAAgADAALAAgADMANgAwADAALAAgAFwAIgBcACIALAAgAFwAIgBcACIAOwBcAG4AXAAiAFAAYQByAGEAXAAiACwAIAAyADAAMAAyACwAIAAyADAAMAA0ACwAIAA0ACwAIAAxACwAIAA3ACwAIAAxACwAIAAwACwAIAAwACwAIAAwACwAIABcACIAXAAiACwAIABcACIAXAAiADsAXABuAFwAIgBQAGEAcgBhAFwAIgAsACAAMgAwADAANAAsACAAMgAwADAAOQAsACAAMQAwACwAIAAxACwAIAA3ACwAIAAxADUALAAgADAALAAgADAALAAgADMANgAwADAALAAgAFwAIgBcACIALAAgAFwAIgBcACIAOwBcAG4AXAAiAFAAYQByAGEAXAAiACwAIAAyADAAMAA1ACwAIAAyADAAMAA5ACwAIAAzACwAIAAxACwAIAA3ACwAIAA4ACwAIAAwACwAIAAwACwAIAAwACwAIABcACIAXAAiACwAIABcACIAXAAiADsAXABuAFwAIgBQAGEAcgBhAFwAIgAsACAAMgAwADEAMAAsACAAXAAiAFwAIgAsACAAMQAwACwAIAAxACwAIAA3ACwAIAAxACwAIAAwACwAIAAwACwAIAAzADYAMAAwACwAIABcACIAXAAiACwAIABcACIAXAAiADsAXABuAFwAIgBQAGEAcgBhAFwAIgAsACAAMgAwADEAMAAsACAAMgAwADEAMgAsACAANAAsACAAMQAsACAANwAsACAAOAAsACAAMAAsACAAMAAsACAAMAAsACAAXAAiAFwAIgAsACAAXAAiAFwAIgA7AFwAbgBcACIAUABhAHIAYQBcACIALAAgADIAMAAxADMALAAgAFwAIgBcACIALAAgADMALAAgADEALAAgADcALAAgADIAMgAsACAAMAAsACAAMAAsACAAMAAsACAAXAAiAFwAIgAsACAAXAAiAFwAIgBcAG4AfQA7AFwAbgBcAG4AXwBUAEkATQBFAFoATwBOAEUAXwBSAFUATABFAFMAXwBQAEUAUgBSAFkAIAA9ACAAewBcAG4AXAAiAFAAZQByAHIAeQBcACIALAAgADEAOQA1ADUALAAgADEAOQA1ADUALAAgADUALAAgADAALAAgADAALAAgADEALAAgADAALAAgADAALAAgADMANgAwADAALAAgAFwAIgBEAFwAIgAsACAAXAAiACAARABhAHkAbABpAGcAaAB0AFwAIgA7AFwAbgBcACIAUABlAHIAcgB5AFwAIgAsACAAMQA5ADUANQAsACAAMQA5ADYAMAAsACAAOQAsACAALQAxACwAIAA3ACwAIAAwACwAIAA3ADIAMAAwACwAIAAwACwAIAAwACwAIABcACIAUwBcACIALAAgAFwAIgAgAFMAdABhAG4AZABhAHIAZABcACIAOwBcAG4AXAAiAFAAZQByAHIAeQBcACIALAAgADEAOQA1ADYALAAgADEAOQA2ADMALAAgADQALAAgAC0AMQAsACAANwAsACAAMAAsACAANwAyADAAMAAsACAAMAAsACAAMwA2ADAAMAAsACAAXAAiAEQAXAAiACwAIABcACIAIABEAGEAeQBsAGkAZwBoAHQAXAAiADsAXABuAFwAIgBQAGUAcgByAHkAXAAiACwAIAAxADkANgAxACwAIAAxADkANgAzACwAIAAxADAALAAgAC0AMQAsACAANwAsACAAMAAsACAANwAyADAAMAAsACAAMAAsACAAMAAsACAAXAAiAFMAXAAiACwAIABcACIAIABTAHQAYQBuAGQAYQByAGQAXAAiAFwAbgB9ADsAXABuAFwAbgBfAFQASQBNAEUAWgBPAE4ARQBfAFIAVQBMAEUAUwBfAFAARQBSAFUAIAA9ACAAewBcAG4AXAAiAFAAZQByAHUAXAAiACwAIAAxADkAMwA4ACwAIAAxADkAMwA4ACwAIAAxACwAIAAwACwAIAAwACwAIAAxACwAIAAwACwAIAAwACwAIAAzADYAMAAwACwAIABcACIAXAAiACwAIABcACIAXAAiADsAXABuAFwAIgBQAGUAcgB1AFwAIgAsACAAMQA5ADMAOAAsACAAMQA5ADMAOAAsACAANAAsACAAMAAsACAAMAAsACAAMQAsACAAMAAsACAAMAAsACAAMAAsACAAXAAiAFwAIgAsACAAXAAiAFwAIgA7AFwAbgBcACIAUABlAHIAdQBcACIALAAgADEAOQAzADgALAAgADEAOQAzADkALAAgADkALAAgAC0AMQAsACAANwAsACAAMAAsACAAMAAsACAAMAAsACAAMwA2ADAAMAAsACAAXAAiAFwAIgAsACAAXAAiAFwAIgA7AFwAbgBcACIAUABlAHIAdQBcACIALAAgADEAOQAzADkALAAgADEAOQA0ADAALAAgADMALAAgADEALAAgADcALAAgADIANAAsACAAMAAsACAAMAAsACAAMAAsACAAXAAiAFwAIgAsACAAXAAiAFwAIgA7AFwAbgBcACIAUABlAHIAdQBcACIALAAgADEAOQA4ADYALAAgADEAOQA4ADcALAAgADEALAAgADAALAAgADAALAAgADEALAAgADAALAAgADAALAAgADMANgAwADAALAAgAFwAIgBcACIALAAgAFwAIgBcACIAOwBcAG4AXAAiAFAAZQByAHUAXAAiACwAIAAxADkAOAA2ACwAIAAxADkAOAA3ACwAIAA0ACwAIAAwACwAIAAwACwAIAAxACwAIAAwACwAIAAwACwAIAAwACwAIABcACIAXAAiACwAIABcACIAXAAiADsAXABuAFwAIgBQAGUAcgB1AFwAIgAsACAAMQA5ADkAMAAsACAAMQA5ADkAMAAsACAAMQAsACAAMAAsACAAMAAsACAAMQAsACAAMAAsACAAMAAsACAAMwA2ADAAMAAsACAAXAAiAFwAIgAsACAAXAAiAFwAIgA7AFwAbgBcACIAUABlAHIAdQBcACIALAAgADEAOQA5ADAALAAgADEAOQA5ADAALAAgADQALAAgADAALAAgADAALAAgADEALAAgADAALAAgADAALAAgADAALAAgAFwAIgBcACIALAAgAFwAIgBcACIAOwBcAG4AXAAiAFAAZQByAHUAXAAiACwAIAAxADkAOQA0ACwAIAAxADkAOQA0ACwAIAAxACwAIAAwACwAIAAwACwAIAAxACwAIAAwACwAIAAwACwAIAAzADYAMAAwACwAIABcACIAXAAiACwAIABcACIAXAAiADsAXABuAFwAIgBQAGUAcgB1AFwAIgAsACAAMQA5ADkANAAsACAAMQA5ADkANAAsACAANAAsACAAMAAsACAAMAAsACAAMQAsACAAMAAsACAAMAAsACAAMAAsACAAXAAiAFwAIgAsACAAXAAiAFwAIgBcAG4AfQA7AFwAbgBcAG4AXwBUAEkATQBFAFoATwBOAEUAXwBSAFUATABFAFMAXwBQAEgASQBMACAAPQAgAHsAXABuAFwAIgBQAGgAaQBsAFwAIgAsACAAMQA5ADMANgAsACAAMQA5ADMANgAsACAAMQAxACwAIAAwACwAIAAwACwAIAAxACwAIAAwACwAIAAwACwAIAAzADYAMAAwACwAIABcACIARABcACIALAAgAFwAIgAgAEQAYQB5AGwAaQBnAGgAdABcACIAOwBcAG4AXAAiAFAAaABpAGwAXAAiACwAIAAxADkAMwA3ACwAIAAxADkAMwA3ACwAIAAyACwAIAAwACwAIAAwACwAIAAxACwAIAAwACwAIAAwACwAIAAwACwAIABcACIAUwBcACIALAAgAFwAIgAgAFMAdABhAG4AZABhAHIAZABcACIAOwBcAG4AXAAiAFAAaABpAGwAXAAiACwAIAAxADkANQA0ACwAIAAxADkANQA0ACwAIAA0ACwAIAAwACwAIAAwACwAIAAxADIALAAgADAALAAgADAALAAgADMANgAwADAALAAgAFwAIgBEAFwAIgAsACAAXAAiACAARABhAHkAbABpAGcAaAB0AFwAIgA7AFwAbgBcACIAUABoAGkAbABcACIALAAgADEAOQA1ADQALAAgADEAOQA1ADQALAAgADcALAAgADAALAAgADAALAAgADEALAAgADAALAAgADAALAAgADAALAAgAFwAIgBTAFwAIgAsACAAXAAiACAAUwB0AGEAbgBkAGEAcgBkAFwAIgA7AFwAbgBcACIAUABoAGkAbABcACIALAAgADEAOQA3ADgALAAgADEAOQA3ADgALAAgADMALAAgADAALAAgADAALAAgADIAMgAsACAAMAAsACAAMAAsACAAMwA2ADAAMAAsACAAXAAiAEQAXAAiACwAIABcACIAIABEAGEAeQBsAGkAZwBoAHQAXAAiADsAXABuAFwAIgBQAGgAaQBsAFwAIgAsACAAMQA5ADcAOAAsACAAMQA5ADcAOAAsACAAOQAsACAAMAAsACAAMAAsACAAMgAxACwAIAAwACwAIAAwACwAIAAwACwAIABcACIAUwBcACIALAAgAFwAIgAgAFMAdABhAG4AZABhAHIAZABcACIAXABuAH0AOwBcAG4AXABuAF8AVABJAE0ARQBaAE8ATgBFAF8AUgBVAEwARQBTAF8AUABJAEsARQAgAD0AIAB7AFwAbgBcACIAUABpAGsAZQBcACIALAAgADEAOQA1ADUALAAgADEAOQA1ADUALAAgADUALAAgADAALAAgADAALAAgADEALAAgADAALAAgADAALAAgADMANgAwADAALAAgAFwAIgBEAFwAIgAsACAAXAAiACAARABhAHkAbABpAGcAaAB0AFwAIgA7AFwAbgBcACIAUABpAGsAZQBcACIALAAgADEAOQA1ADUALAAgADEAOQA2ADAALAAgADkALAAgAC0AMQAsACAANwAsACAAMAAsACAANwAyADAAMAAsACAAMAAsACAAMAAsACAAXAAiAFMAXAAiACwAIABcACIAIABTAHQAYQBuAGQAYQByAGQAXAAiADsAXABuAFwAIgBQAGkAawBlAFwAIgAsACAAMQA5ADUANgAsACAAMQA5ADYANAAsACAANAAsACAALQAxACwAIAA3ACwAIAAwACwAIAA3ADIAMAAwACwAIAAwACwAIAAzADYAMAAwACwAIABcACIARABcACIALAAgAFwAIgAgAEQAYQB5AGwAaQBnAGgAdABcACIAOwBcAG4AXAAiAFAAaQBrAGUAXAAiACwAIAAxADkANgAxACwAIAAxADkANgA0ACwAIAAxADAALAAgAC0AMQAsACAANwAsACAAMAAsACAANwAyADAAMAAsACAAMAAsACAAMAAsACAAXAAiAFMAXAAiACwAIABcACIAIABTAHQAYQBuAGQAYQByAGQAXAAiAFwAbgB9ADsAXABuAFwAbgBfAFQASQBNAEUAWgBPAE4ARQBfAFIAVQBMAEUAUwBfAFAATwBMAEEATgBEACAAPQAgAHsAXABuAFwAIgBQAG8AbABhAG4AZABcACIALAAgADEAOQAxADgALAAgADEAOQAxADkALAAgADkALAAgADAALAAgADAALAAgADEANgAsACAANwAyADAAMAAsACAAMQAsACAAMAAsACAAXAAiAFwAIgAsACAAXAAiAFwAIgA7AFwAbgBcACIAUABvAGwAYQBuAGQAXAAiACwAIAAxADkAMQA5ACwAIAAxADkAMQA5ACwAIAA0ACwAIAAwACwAIAAwACwAIAAxADUALAAgADcAMgAwADAALAAgADEALAAgADMANgAwADAALAAgAFwAIgBTAFwAIgAsACAAXAAiACAAUwB1AG0AbQBlAHIAXAAiADsAXABuAFwAIgBQAG8AbABhAG4AZABcACIALAAgADEAOQA0ADQALAAgADEAOQA0ADQALAAgADQALAAgADAALAAgADAALAAgADMALAAgADcAMgAwADAALAAgADEALAAgADMANgAwADAALAAgAFwAIgBTAFwAIgAsACAAXAAiACAAUwB1AG0AbQBlAHIAXAAiADsAXABuAFwAIgBQAG8AbABhAG4AZABcACIALAAgADEAOQA0ADQALAAgADEAOQA0ADQALAAgADEAMAAsACAAMAAsACAAMAAsACAANAAsACAANwAyADAAMAAsACAAMAAsACAAMAAsACAAXAAiAFwAIgAsACAAXAAiAFwAIgA7AFwAbgBcACIAUABvAGwAYQBuAGQAXAAiACwAIAAxADkANAA1ACwAIAAxADkANAA1ACwAIAA0ACwAIAAwACwAIAAwACwAIAAyADkALAAgADAALAAgADAALAAgADMANgAwADAALAAgAFwAIgBTAFwAIgAsACAAXAAiACAAUwB1AG0AbQBlAHIAXAAiADsAXABuAFwAIgBQAG8AbABhAG4AZABcACIALAAgADEAOQA0ADUALAAgADEAOQA0ADUALAAgADEAMQAsACAAMAAsACAAMAAsACAAMQAsACAAMAAsACAAMAAsACAAMAAsACAAXAAiAFwAIgAsACAAXAAiAFwAIgA7AFwAbgBcACIAUABvAGwAYQBuAGQAXAAiACwAIAAxADkANAA2ACwAIAAxADkANAA2ACwAIAA0ACwAIAAwACwAIAAwACwAIAAxADQALAAgADAALAAgADEALAAgADMANgAwADAALAAgAFwAIgBTAFwAIgAsACAAXAAiACAAUwB1AG0AbQBlAHIAXAAiADsAXABuAFwAIgBQAG8AbABhAG4AZABcACIALAAgADEAOQA0ADYALAAgADEAOQA0ADYALAAgADEAMAAsACAAMAAsACAAMAAsACAANwAsACAANwAyADAAMAAsACAAMQAsACAAMAAsACAAXAAiAFwAIgAsACAAXAAiAFwAIgA7AFwAbgBcACIAUABvAGwAYQBuAGQAXAAiACwAIAAxADkANAA3ACwAIAAxADkANAA3ACwAIAA1ACwAIAAwACwAIAAwACwAIAA0ACwAIAA3ADIAMAAwACwAIAAxACwAIAAzADYAMAAwACwAIABcACIAUwBcACIALAAgAFwAIgAgAFMAdQBtAG0AZQByAFwAIgA7AFwAbgBcACIAUABvAGwAYQBuAGQAXAAiACwAIAAxADkANAA3ACwAIAAxADkANAA5ACwAIAAxADAALAAgADEALAAgADcALAAgADEALAAgADcAMgAwADAALAAgADEALAAgADAALAAgAFwAIgBcACIALAAgAFwAIgBcACIAOwBcAG4AXAAiAFAAbwBsAGEAbgBkAFwAIgAsACAAMQA5ADQAOAAsACAAMQA5ADQAOAAsACAANAAsACAAMAAsACAAMAAsACAAMQA4ACwAIAA3ADIAMAAwACwAIAAxACwAIAAzADYAMAAwACwAIABcACIAUwBcACIALAAgAFwAIgAgAFMAdQBtAG0AZQByAFwAIgA7AFwAbgBcACIAUABvAGwAYQBuAGQAXAAiACwAIAAxADkANAA5ACwAIAAxADkANAA5ACwAIAA0ACwAIAAwACwAIAAwACwAIAAxADAALAAgADcAMgAwADAALAAgADEALAAgADMANgAwADAALAAgAFwAIgBTAFwAIgAsACAAXAAiACAAUwB1AG0AbQBlAHIAXAAiADsAXABuAFwAIgBQAG8AbABhAG4AZABcACIALAAgADEAOQA1ADcALAAgADEAOQA1ADcALAAgADYALAAgADAALAAgADAALAAgADIALAAgADMANgAwADAALAAgADEALAAgADMANgAwADAALAAgAFwAIgBTAFwAIgAsACAAXAAiACAAUwB1AG0AbQBlAHIAXAAiADsAXABuAFwAIgBQAG8AbABhAG4AZABcACIALAAgADEAOQA1ADcALAAgADEAOQA1ADgALAAgADkALAAgAC0AMQAsACAANwAsACAAMAAsACAAMwA2ADAAMAAsACAAMQAsACAAMAAsACAAXAAiAFwAIgAsACAAXAAiAFwAIgA7AFwAbgBcACIAUABvAGwAYQBuAGQAXAAiACwAIAAxADkANQA4ACwAIAAxADkANQA4ACwAIAAzACwAIAAwACwAIAAwACwAIAAzADAALAAgADMANgAwADAALAAgADEALAAgADMANgAwADAALAAgAFwAIgBTAFwAIgAsACAAXAAiACAAUwB1AG0AbQBlAHIAXAAiADsAXABuAFwAIgBQAG8AbABhAG4AZABcACIALAAgADEAOQA1ADkALAAgADEAOQA1ADkALAAgADUALAAgADAALAAgADAALAAgADMAMQAsACAAMwA2ADAAMAAsACAAMQAsACAAMwA2ADAAMAAsACAAXAAiAFMAXAAiACwAIABcACIAIABTAHUAbQBtAGUAcgBcACIAOwBcAG4AXAAiAFAAbwBsAGEAbgBkAFwAIgAsACAAMQA5ADUAOQAsACAAMQA5ADYAMQAsACAAMQAwACwAIAAxACwAIAA3ACwAIAAxACwAIAAzADYAMAAwACwAIAAxACwAIAAwACwAIABcACIAXAAiACwAIABcACIAXAAiADsAXABuAFwAIgBQAG8AbABhAG4AZABcACIALAAgADEAOQA2ADAALAAgADEAOQA2ADAALAAgADQALAAgADAALAAgADAALAAgADMALAAgADMANgAwADAALAAgADEALAAgADMANgAwADAALAAgAFwAIgBTAFwAIgAsACAAXAAiACAAUwB1AG0AbQBlAHIAXAAiADsAXABuAFwAIgBQAG8AbABhAG4AZABcACIALAAgADEAOQA2ADEALAAgADEAOQA2ADQALAAgADUALAAgAC0AMQAsACAANwAsACAAMAAsACAAMwA2ADAAMAAsACAAMQAsACAAMwA2ADAAMAAsACAAXAAiAFMAXAAiACwAIABcACIAIABTAHUAbQBtAGUAcgBcACIAOwBcAG4AXAAiAFAAbwBsAGEAbgBkAFwAIgAsACAAMQA5ADYAMgAsACAAMQA5ADYANAAsACAAOQAsACAALQAxACwAIAA3ACwAIAAwACwAIAAzADYAMAAwACwAIAAxACwAIAAwACwAIABcACIAXAAiACwAIABcACIAXAAiAFwAbgB9ADsAXABuAFwAbgBfAFQASQBNAEUAWgBPAE4ARQBfAFIAVQBMAEUAUwBfAFAATwBSAFQAIAA9ACAAewBcAG4AXAAiAFAAbwByAHQAXAAiACwAIAAxADkAMQA2ACwAIAAxADkAMQA2ACwAIAA2ACwAIAAwACwAIAAwACwAIAAxADcALAAgADgAMgA4ADAAMAAsACAAMAAsACAAMwA2ADAAMAAsACAAXAAiAFMAXAAiACwAIABcACIAIABTAHUAbQBtAGUAcgBcACIAOwBcAG4AXAAiAFAAbwByAHQAXAAiACwAIAAxADkAMQA2ACwAIAAxADkAMQA2ACwAIAAxADEALAAgADAALAAgADAALAAgADEALAAgADMANgAwADAALAAgADAALAAgADAALAAgAFwAIgBcACIALAAgAFwAIgBcACIAOwBcAG4AXAAiAFAAbwByAHQAXAAiACwAIAAxADkAMQA3ACwAIAAxADkAMQA3ACwAIAAyACwAIAAwACwAIAAwACwAIAAyADgALAAgADgAMgA4ADAAMAAsACAAMQAsACAAMwA2ADAAMAAsACAAXAAiAFMAXAAiACwAIABcACIAIABTAHUAbQBtAGUAcgBcACIAOwBcAG4AXAAiAFAAbwByAHQAXAAiACwAIAAxADkAMQA3ACwAIAAxADkAMgAxACwAIAAxADAALAAgADAALAAgADAALAAgADEANAAsACAAOAAyADgAMAAwACwAIAAxACwAIAAwACwAIABcACIAXAAiACwAIABcACIAXAAiADsAXABuAFwAIgBQAG8AcgB0AFwAIgAsACAAMQA5ADEAOAAsACAAMQA5ADEAOAAsACAAMwAsACAAMAAsACAAMAAsACAAMQAsACAAOAAyADgAMAAwACwAIAAxACwAIAAzADYAMAAwACwAIABcACIAUwBcACIALAAgAFwAIgAgAFMAdQBtAG0AZQByAFwAIgA7AFwAbgBcACIAUABvAHIAdABcACIALAAgADEAOQAxADkALAAgADEAOQAxADkALAAgADIALAAgADAALAAgADAALAAgADIAOAAsACAAOAAyADgAMAAwACwAIAAxACwAIAAzADYAMAAwACwAIABcACIAUwBcACIALAAgAFwAIgAgAFMAdQBtAG0AZQByAFwAIgA7AFwAbgBcACIAUABvAHIAdABcACIALAAgADEAOQAyADAALAAgADEAOQAyADAALAAgADIALAAgADAALAAgADAALAAgADIAOQAsACAAOAAyADgAMAAwACwAIAAxACwAIAAzADYAMAAwACwAIABcACIAUwBcACIALAAgAFwAIgAgAFMAdQBtAG0AZQByAFwAIgA7AFwAbgBcACIAUABvAHIAdABcACIALAAgADEAOQAyADEALAAgADEAOQAyADEALAAgADIALAAgADAALAAgADAALAAgADIAOAAsACAAOAAyADgAMAAwACwAIAAxACwAIAAzADYAMAAwACwAIABcACIAUwBcACIALAAgAFwAIgAgAFMAdQBtAG0AZQByAFwAIgA7AFwAbgBcACIAUABvAHIAdABcACIALAAgADEAOQAyADQALAAgADEAOQAyADQALAAgADQALAAgADAALAAgADAALAAgADEANgAsACAAOAAyADgAMAAwACwAIAAxACwAIAAzADYAMAAwACwAIABcACIAUwBcACIALAAgAFwAIgAgAFMAdQBtAG0AZQByAFwAIgA7AFwAbgBcACIAUABvAHIAdABcACIALAAgADEAOQAyADQALAAgADEAOQAyADQALAAgADEAMAAsACAAMAAsACAAMAAsACAAMQA0ACwAIAA4ADIAOAAwADAALAAgADEALAAgADAALAAgAFwAIgBcACIALAAgAFwAIgBcACIAOwBcAG4AXAAiAFAAbwByAHQAXAAiACwAIAAxADkAMgA2ACwAIAAxADkAMgA2ACwAIAA0ACwAIAAwACwAIAAwACwAIAAxADcALAAgADgAMgA4ADAAMAAsACAAMQAsACAAMwA2ADAAMAAsACAAXAAiAFMAXAAiACwAIABcACIAIABTAHUAbQBtAGUAcgBcACIAOwBcAG4AXAAiAFAAbwByAHQAXAAiACwAIAAxADkAMgA2ACwAIAAxADkAMgA5ACwAIAAxADAALAAgADEALAAgADYALAAgADEALAAgADgAMgA4ADAAMAAsACAAMQAsACAAMAAsACAAXAAiAFwAIgAsACAAXAAiAFwAIgA7AFwAbgBcACIAUABvAHIAdABcACIALAAgADEAOQAyADcALAAgADEAOQAyADcALAAgADQALAAgADAALAAgADAALAAgADkALAAgADgAMgA4ADAAMAAsACAAMQAsACAAMwA2ADAAMAAsACAAXAAiAFMAXAAiACwAIABcACIAIABTAHUAbQBtAGUAcgBcACIAOwBcAG4AXAAiAFAAbwByAHQAXAAiACwAIAAxADkAMgA4ACwAIAAxADkAMgA4ACwAIAA0ACwAIAAwACwAIAAwACwAIAAxADQALAAgADgAMgA4ADAAMAAsACAAMQAsACAAMwA2ADAAMAAsACAAXAAiAFMAXAAiACwAIABcACIAIABTAHUAbQBtAGUAcgBcACIAOwBcAG4AXAAiAFAAbwByAHQAXAAiACwAIAAxADkAMgA5ACwAIAAxADkAMgA5ACwAIAA0ACwAIAAwACwAIAAwACwAIAAyADAALAAgADgAMgA4ADAAMAAsACAAMQAsACAAMwA2ADAAMAAsACAAXAAiAFMAXAAiACwAIABcACIAIABTAHUAbQBtAGUAcgBcACIAOwBcAG4AXAAiAFAAbwByAHQAXAAiACwAIAAxADkAMwAxACwAIAAxADkAMwAxACwAIAA0ACwAIAAwACwAIAAwACwAIAAxADgALAAgADgAMgA4ADAAMAAsACAAMQAsACAAMwA2ADAAMAAsACAAXAAiAFMAXAAiACwAIABcACIAIABTAHUAbQBtAGUAcgBcACIAOwBcAG4AXAAiAFAAbwByAHQAXAAiACwAIAAxADkAMwAxACwAIAAxADkAMwAyACwAIAAxADAALAAgADEALAAgADYALAAgADEALAAgADgAMgA4ADAAMAAsACAAMQAsACAAMAAsACAAXAAiAFwAIgAsACAAXAAiAFwAIgA7AFwAbgBcACIAUABvAHIAdABcACIALAAgADEAOQAzADIALAAgADEAOQAzADIALAAgADQALAAgADAALAAgADAALAAgADIALAAgADgAMgA4ADAAMAAsACAAMQAsACAAMwA2ADAAMAAsACAAXAAiAFMAXAAiACwAIABcACIAIABTAHUAbQBtAGUAcgBcACIAOwBcAG4AXAAiAFAAbwByAHQAXAAiACwAIAAxADkAMwA0ACwAIAAxADkAMwA0ACwAIAA0ACwAIAAwACwAIAAwACwAIAA3ACwAIAA4ADIAOAAwADAALAAgADEALAAgADMANgAwADAALAAgAFwAIgBTAFwAIgAsACAAXAAiACAAUwB1AG0AbQBlAHIAXAAiADsAXABuAFwAIgBQAG8AcgB0AFwAIgAsACAAMQA5ADMANAAsACAAMQA5ADMAOAAsACAAMQAwACwAIAAxACwAIAA2ACwAIAAxACwAIAA4ADIAOAAwADAALAAgADEALAAgADAALAAgAFwAIgBcACIALAAgAFwAIgBcACIAOwBcAG4AXAAiAFAAbwByAHQAXAAiACwAIAAxADkAMwA1ACwAIAAxADkAMwA1ACwAIAAzACwAIAAwACwAIAAwACwAIAAzADAALAAgADgAMgA4ADAAMAAsACAAMQAsACAAMwA2ADAAMAAsACAAXAAiAFMAXAAiACwAIABcACIAIABTAHUAbQBtAGUAcgBcACIAOwBcAG4AXAAiAFAAbwByAHQAXAAiACwAIAAxADkAMwA2ACwAIAAxADkAMwA2ACwAIAA0ACwAIAAwACwAIAAwACwAIAAxADgALAAgADgAMgA4ADAAMAAsACAAMQAsACAAMwA2ADAAMAAsACAAXAAiAFMAXAAiACwAIABcACIAIABTAHUAbQBtAGUAcgBcACIAOwBcAG4AXAAiAFAAbwByAHQAXAAiACwAIAAxADkAMwA3ACwAIAAxADkAMwA3ACwAIAA0ACwAIAAwACwAIAAwACwAIAAzACwAIAA4ADIAOAAwADAALAAgADEALAAgADMANgAwADAALAAgAFwAIgBTAFwAIgAsACAAXAAiACAAUwB1AG0AbQBlAHIAXAAiADsAXABuAFwAIgBQAG8AcgB0AFwAIgAsACAAMQA5ADMAOAAsACAAMQA5ADMAOAAsACAAMwAsACAAMAAsACAAMAAsACAAMgA2ACwAIAA4ADIAOAAwADAALAAgADEALAAgADMANgAwADAALAAgAFwAIgBTAFwAIgAsACAAXAAiACAAUwB1AG0AbQBlAHIAXAAiADsAXABuAFwAIgBQAG8AcgB0AFwAIgAsACAAMQA5ADMAOQAsACAAMQA5ADMAOQAsACAANAAsACAAMAAsACAAMAAsACAAMQA1ACwAIAA4ADIAOAAwADAALAAgADEALAAgADMANgAwADAALAAgAFwAIgBTAFwAIgAsACAAXAAiACAAUwB1AG0AbQBlAHIAXAAiADsAXABuAFwAIgBQAG8AcgB0AFwAIgAsACAAMQA5ADMAOQAsACAAMQA5ADMAOQAsACAAMQAxACwAIAAwACwAIAAwACwAIAAxADgALAAgADgAMgA4ADAAMAAsACAAMQAsACAAMAAsACAAXAAiAFwAIgAsACAAXAAiAFwAIgA7AFwAbgBcACIAUABvAHIAdABcACIALAAgADEAOQA0ADAALAAgADEAOQA0ADAALAAgADIALAAgADAALAAgADAALAAgADIANAAsACAAOAAyADgAMAAwACwAIAAxACwAIAAzADYAMAAwACwAIABcACIAUwBcACIALAAgAFwAIgAgAFMAdQBtAG0AZQByAFwAIgA7AFwAbgBcACIAUABvAHIAdABcACIALAAgADEAOQA0ADAALAAgADEAOQA0ADEALAAgADEAMAAsACAAMAAsACAAMAAsACAANQAsACAAOAAyADgAMAAwACwAIAAxACwAIAAwACwAIABcACIAXAAiACwAIABcACIAXAAiADsAXABuAFwAIgBQAG8AcgB0AFwAIgAsACAAMQA5ADQAMQAsACAAMQA5ADQAMQAsACAANAAsACAAMAAsACAAMAAsACAANQAsACAAOAAyADgAMAAwACwAIAAxACwAIAAzADYAMAAwACwAIABcACIAUwBcACIALAAgAFwAIgAgAFMAdQBtAG0AZQByAFwAIgA7AFwAbgBcACIAUABvAHIAdABcACIALAAgADEAOQA0ADIALAAgADEAOQA0ADIALAAgADQALAAgADAALAAgADAALAAgADIANQAsACAANwA5ADIAMAAwACwAIAAxACwAIAA3ADIAMAAwACwAIABcACIATQBcACIALAAgAFwAIgAgAE0AaQBkAHMAdQBtAG0AZQByAFwAIgA7AFwAbgBcACIAUABvAHIAdABcACIALAAgADEAOQA0ADIALAAgADEAOQA0ADIALAAgADgALAAgADAALAAgADAALAAgADEANQAsACAANwA5ADIAMAAwACwAIAAxACwAIAAzADYAMAAwACwAIABcACIAUwBcACIALAAgAFwAIgAgAFMAdQBtAG0AZQByAFwAIgA7AFwAbgBcACIAUABvAHIAdABcACIALAAgADEAOQA0ADIALAAgADEAOQA0ADUALAAgADMALAAgADEALAAgADYALAAgADgALAAgADgAMgA4ADAAMAAsACAAMQAsACAAMwA2ADAAMAAsACAAXAAiAFMAXAAiACwAIABcACIAIABTAHUAbQBtAGUAcgBcACIAOwBcAG4AXAAiAFAAbwByAHQAXAAiACwAIAAxADkANAAyACwAIAAxADkANAA1ACwAIAAxADAALAAgADEALAAgADYALAAgADIANAAsACAAOAAyADgAMAAwACwAIAAxACwAIAAwACwAIABcACIAXAAiACwAIABcACIAXAAiADsAXABuAFwAIgBQAG8AcgB0AFwAIgAsACAAMQA5ADQAMwAsACAAMQA5ADQAMwAsACAANAAsACAAMAAsACAAMAAsACAAMQA3ACwAIAA3ADkAMgAwADAALAAgADEALAAgADcAMgAwADAALAAgAFwAIgBNAFwAIgAsACAAXAAiACAATQBpAGQAcwB1AG0AbQBlAHIAXAAiADsAXABuAFwAIgBQAG8AcgB0AFwAIgAsACAAMQA5ADQAMwAsACAAMQA5ADQANQAsACAAOAAsACAAMQAsACAANgAsACAAMgA1ACwAIAA3ADkAMgAwADAALAAgADEALAAgADMANgAwADAALAAgAFwAIgBTAFwAIgAsACAAXAAiACAAUwB1AG0AbQBlAHIAXAAiADsAXABuAFwAIgBQAG8AcgB0AFwAIgAsACAAMQA5ADQANAAsACAAMQA5ADQANQAsACAANAAsACAAMQAsACAANgAsACAAMgAxACwAIAA3ADkAMgAwADAALAAgADEALAAgADcAMgAwADAALAAgAFwAIgBNAFwAIgAsACAAXAAiACAATQBpAGQAcwB1AG0AbQBlAHIAXAAiADsAXABuAFwAIgBQAG8AcgB0AFwAIgAsACAAMQA5ADQANgAsACAAMQA5ADQANgAsACAANAAsACAAMQAsACAANgAsACAAMQAsACAAOAAyADgAMAAwACwAIAAxACwAIAAzADYAMAAwACwAIABcACIAUwBcACIALAAgAFwAIgAgAFMAdQBtAG0AZQByAFwAIgA7AFwAbgBcACIAUABvAHIAdABcACIALAAgADEAOQA0ADYALAAgADEAOQA0ADYALAAgADEAMAAsACAAMQAsACAANgAsACAAMQAsACAAOAAyADgAMAAwACwAIAAxACwAIAAwACwAIABcACIAXAAiACwAIABcACIAXAAiADsAXABuAFwAIgBQAG8AcgB0AFwAIgAsACAAMQA5ADQANwAsACAAMQA5ADYANQAsACAANAAsACAAMQAsACAANwAsACAAMQAsACAANwAyADAAMAAsACAAMQAsACAAMwA2ADAAMAAsACAAXAAiAFMAXAAiACwAIABcACIAIABTAHUAbQBtAGUAcgBcACIAOwBcAG4AXAAiAFAAbwByAHQAXAAiACwAIAAxADkANAA3ACwAIAAxADkANgA1ACwAIAAxADAALAAgADEALAAgADcALAAgADEALAAgADcAMgAwADAALAAgADEALAAgADAALAAgAFwAIgBcACIALAAgAFwAIgBcACIAOwBcAG4AXAAiAFAAbwByAHQAXAAiACwAIAAxADkANwA3ACwAIAAxADkANwA3ACwAIAAzACwAIAAwACwAIAAwACwAIAAyADcALAAgADAALAAgADEALAAgADMANgAwADAALAAgAFwAIgBTAFwAIgAsACAAXAAiACAAUwB1AG0AbQBlAHIAXAAiADsAXABuAFwAIgBQAG8AcgB0AFwAIgAsACAAMQA5ADcANwAsACAAMQA5ADcANwAsACAAOQAsACAAMAAsACAAMAAsACAAMgA1ACwAIAAwACwAIAAxACwAIAAwACwAIABcACIAXAAiACwAIABcACIAXAAiADsAXABuAFwAIgBQAG8AcgB0AFwAIgAsACAAMQA5ADcAOAAsACAAMQA5ADcAOAAsACAAMQAwACwAIAAwACwAIAAwACwAIAAxACwAIAAwACwAIAAxACwAIAAwACwAIABcACIAXAAiACwAIABcACIAXAAiADsAXABuAFwAIgBQAG8AcgB0AFwAIgAsACAAMQA5ADcAOAAsACAAMQA5ADcAOQAsACAANAAsACAAMQAsACAANwAsACAAMQAsACAAMAAsACAAMQAsACAAMwA2ADAAMAAsACAAXAAiAFMAXAAiACwAIABcACIAIABTAHUAbQBtAGUAcgBcACIAOwBcAG4AXAAiAFAAbwByAHQAXAAiACwAIAAxADkANwA5ACwAIAAxADkAOAAyACwAIAA5ACwAIAAtADEALAAgADcALAAgADAALAAgADMANgAwADAALAAgADEALAAgADAALAAgAFwAIgBcACIALAAgAFwAIgBcACIAOwBcAG4AXAAiAFAAbwByAHQAXAAiACwAIAAxADkAOAAwACwAIAAxADkAOAAwACwAIAAzACwAIAAtADEALAAgADcALAAgADAALAAgADAALAAgADEALAAgADMANgAwADAALAAgAFwAIgBTAFwAIgAsACAAXAAiACAAUwB1AG0AbQBlAHIAXAAiADsAXABuAFwAIgBQAG8AcgB0AFwAIgAsACAAMQA5ADgAMQAsACAAMQA5ADgAMgAsACAAMwAsACAALQAxACwAIAA3ACwAIAAwACwAIAAzADYAMAAwACwAIAAxACwAIAAzADYAMAAwACwAIABcACIAUwBcACIALAAgAFwAIgAgAFMAdQBtAG0AZQByAFwAIgA7AFwAbgBcACIAUABvAHIAdABcACIALAAgADEAOQA4ADMALAAgADEAOQA4ADMALAAgADMALAAgAC0AMQAsACAANwAsACAAMAAsACAANwAyADAAMAAsACAAMQAsACAAMwA2ADAAMAAsACAAXAAiAFMAXAAiACwAIABcACIAIABTAHUAbQBtAGUAcgBcACIAXABuAH0AOwBcAG4AXABuAF8AVABJAE0ARQBaAE8ATgBFAF8AUgBVAEwARQBTAF8AUABSAEMAIAA9ACAAewBcAG4AXAAiAFAAUgBDAFwAIgAsACAAMQA5ADgANgAsACAAMQA5ADgANgAsACAANQAsACAAMAAsACAAMAAsACAANAAsACAANwAyADAAMAAsACAAMAAsACAAMwA2ADAAMAAsACAAXAAiAEQAXAAiACwAIABcACIAIABEAGEAeQBsAGkAZwBoAHQAXAAiADsAXABuAFwAIgBQAFIAQwBcACIALAAgADEAOQA4ADYALAAgADEAOQA5ADEALAAgADkALAAgADEALAAgADcALAAgADEAMQAsACAANwAyADAAMAAsACAAMAAsACAAMAAsACAAXAAiAFMAXAAiACwAIABcACIAIABTAHQAYQBuAGQAYQByAGQAXAAiADsAXABuAFwAIgBQAFIAQwBcACIALAAgADEAOQA4ADcALAAgADEAOQA5ADEALAAgADQALAAgADEALAAgADcALAAgADEAMQAsACAANwAyADAAMAAsACAAMAAsACAAMwA2ADAAMAAsACAAXAAiAEQAXAAiACwAIABcACIAIABEAGEAeQBsAGkAZwBoAHQAXAAiAFwAbgB9ADsAXABuAFwAbgBfAFQASQBNAEUAWgBPAE4ARQBfAFIAVQBMAEUAUwBfAFAAVQBMAEEAUwBLAEkAIAA9ACAAewBcAG4AXAAiAFAAdQBsAGEAcwBrAGkAXAAiACwAIAAxADkANAA2ACwAIAAxADkANQA0ACwAIAA5ACwAIAAtADEALAAgADcALAAgADAALAAgADcAMgAwADAALAAgADAALAAgADAALAAgAFwAIgBTAFwAIgAsACAAXAAiACAAUwB0AGEAbgBkAGEAcgBkAFwAIgA7AFwAbgBcACIAUAB1AGwAYQBzAGsAaQBcACIALAAgADEAOQA0ADYALAAgADEAOQA2ADAALAAgADQALAAgAC0AMQAsACAANwAsACAAMAAsACAANwAyADAAMAAsACAAMAAsACAAMwA2ADAAMAAsACAAXAAiAEQAXAAiACwAIABcACIAIABEAGEAeQBsAGkAZwBoAHQAXAAiADsAXABuAFwAIgBQAHUAbABhAHMAawBpAFwAIgAsACAAMQA5ADUANQAsACAAMQA5ADUANgAsACAAMQAwACwAIAAtADEALAAgADcALAAgADAALAAgADcAMgAwADAALAAgADAALAAgADAALAAgAFwAIgBTAFwAIgAsACAAXAAiACAAUwB0AGEAbgBkAGEAcgBkAFwAIgA7AFwAbgBcACIAUAB1AGwAYQBzAGsAaQBcACIALAAgADEAOQA1ADcALAAgADEAOQA2ADAALAAgADkALAAgAC0AMQAsACAANwAsACAAMAAsACAANwAyADAAMAAsACAAMAAsACAAMAAsACAAXAAiAFMAXAAiACwAIABcACIAIABTAHQAYQBuAGQAYQByAGQAXAAiAFwAbgB9ADsAXABuAFwAbgBfAFQASQBNAEUAWgBPAE4ARQBfAFIAVQBMAEUAUwBfAFIARQBHAEkATgBBACAAPQAgAHsAXABuAFwAIgBSAGUAZwBpAG4AYQBcACIALAAgADEAOQAxADgALAAgADEAOQAxADgALAAgADQALAAgADAALAAgADAALAAgADEANAAsACAANwAyADAAMAAsACAAMAAsACAAMwA2ADAAMAAsACAAXAAiAEQAXAAiACwAIABcACIAIABEAGEAeQBsAGkAZwBoAHQAXAAiADsAXABuAFwAIgBSAGUAZwBpAG4AYQBcACIALAAgADEAOQAxADgALAAgADEAOQAxADgALAAgADEAMAAsACAAMAAsACAAMAAsACAAMgA3ACwAIAA3ADIAMAAwACwAIAAwACwAIAAwACwAIABcACIAUwBcACIALAAgAFwAIgAgAFMAdABhAG4AZABhAHIAZABcACIAOwBcAG4AXAAiAFIAZQBnAGkAbgBhAFwAIgAsACAAMQA5ADMAMAAsACAAMQA5ADMANAAsACAANQAsACAAMQAsACAANwAsACAAMQAsACAAMAAsACAAMAAsACAAMwA2ADAAMAAsACAAXAAiAEQAXAAiACwAIABcACIAIABEAGEAeQBsAGkAZwBoAHQAXAAiADsAXABuAFwAIgBSAGUAZwBpAG4AYQBcACIALAAgADEAOQAzADAALAAgADEAOQAzADQALAAgADEAMAAsACAAMQAsACAANwAsACAAMQAsACAAMAAsACAAMAAsACAAMAAsACAAXAAiAFMAXAAiACwAIABcACIAIABTAHQAYQBuAGQAYQByAGQAXAAiADsAXABuAFwAIgBSAGUAZwBpAG4AYQBcACIALAAgADEAOQAzADcALAAgADEAOQAzADcALAAgADEAMAAsACAAMQAsACAANwAsACAAOAAsACAAMAAsACAAMAAsACAAMAAsACAAXAAiAFMAXAAiACwAIABcACIAIABTAHQAYQBuAGQAYQByAGQAXAAiADsAXABuAFwAIgBSAGUAZwBpAG4AYQBcACIALAAgADEAOQAzADcALAAgADEAOQA0ADEALAAgADQALAAgADEALAAgADcALAAgADgALAAgADAALAAgADAALAAgADMANgAwADAALAAgAFwAIgBEAFwAIgAsACAAXAAiACAARABhAHkAbABpAGcAaAB0AFwAIgA7AFwAbgBcACIAUgBlAGcAaQBuAGEAXAAiACwAIAAxADkAMwA4ACwAIAAxADkAMwA4ACwAIAAxADAALAAgADEALAAgADcALAAgADEALAAgADAALAAgADAALAAgADAALAAgAFwAIgBTAFwAIgAsACAAXAAiACAAUwB0AGEAbgBkAGEAcgBkAFwAIgA7AFwAbgBcACIAUgBlAGcAaQBuAGEAXAAiACwAIAAxADkAMwA5ACwAIAAxADkANAAxACwAIAAxADAALAAgADEALAAgADcALAAgADgALAAgADAALAAgADAALAAgADAALAAgAFwAIgBTAFwAIgAsACAAXAAiACAAUwB0AGEAbgBkAGEAcgBkAFwAIgA7AFwAbgBcACIAUgBlAGcAaQBuAGEAXAAiACwAIAAxADkANAAyACwAIAAxADkANAAyACwAIAAyACwAIAAwACwAIAAwACwAIAA5ACwAIAA3ADIAMAAwACwAIAAwACwAIAAzADYAMAAwACwAIABcACIAVwBcACIALAAgAFwAIgAgAFcAYQByAFwAIgA7AFwAbgBcACIAUgBlAGcAaQBuAGEAXAAiACwAIAAxADkANAA1ACwAIAAxADkANAA1ACwAIAA4ACwAIAAwACwAIAAwACwAIAAxADQALAAgADgAMgA4ADAAMAAsACAAMgAsACAAMwA2ADAAMAAsACAAXAAiAFAAXAAiACwAIABcACIAIABQAGUAYQBjAGUAXAAiADsAXABuAFwAIgBSAGUAZwBpAG4AYQBcACIALAAgADEAOQA0ADUALAAgADEAOQA0ADUALAAgADkALAAgAC0AMQAsACAANwAsACAAMAAsACAANwAyADAAMAAsACAAMAAsACAAMAAsACAAXAAiAFMAXAAiACwAIABcACIAIABTAHQAYQBuAGQAYQByAGQAXAAiADsAXABuAFwAIgBSAGUAZwBpAG4AYQBcACIALAAgADEAOQA0ADYALAAgADEAOQA0ADYALAAgADQALAAgADEALAAgADcALAAgADgALAAgADcAMgAwADAALAAgADAALAAgADMANgAwADAALAAgAFwAIgBEAFwAIgAsACAAXAAiACAARABhAHkAbABpAGcAaAB0AFwAIgA7AFwAbgBcACIAUgBlAGcAaQBuAGEAXAAiACwAIAAxADkANAA2ACwAIAAxADkANAA2ACwAIAAxADAALAAgADEALAAgADcALAAgADgALAAgADcAMgAwADAALAAgADAALAAgADAALAAgAFwAIgBTAFwAIgAsACAAXAAiACAAUwB0AGEAbgBkAGEAcgBkAFwAIgA7AFwAbgBcACIAUgBlAGcAaQBuAGEAXAAiACwAIAAxADkANAA3ACwAIAAxADkANQA3ACwAIAA0ACwAIAAtADEALAAgADcALAAgADAALAAgADcAMgAwADAALAAgADAALAAgADMANgAwADAALAAgAFwAIgBEAFwAIgAsACAAXAAiACAARABhAHkAbABpAGcAaAB0AFwAIgA7AFwAbgBcACIAUgBlAGcAaQBuAGEAXAAiACwAIAAxADkANAA3ACwAIAAxADkANQA3ACwAIAA5ACwAIAAtADEALAAgADcALAAgADAALAAgADcAMgAwADAALAAgADAALAAgADAALAAgAFwAIgBTAFwAIgAsACAAXAAiACAAUwB0AGEAbgBkAGEAcgBkAFwAIgA7AFwAbgBcACIAUgBlAGcAaQBuAGEAXAAiACwAIAAxADkANQA5ACwAIAAxADkANQA5ACwAIAA0ACwAIAAtADEALAAgADcALAAgADAALAAgADcAMgAwADAALAAgADAALAAgADMANgAwADAALAAgAFwAIgBEAFwAIgAsACAAXAAiACAARABhAHkAbABpAGcAaAB0AFwAIgA7AFwAbgBcACIAUgBlAGcAaQBuAGEAXAAiACwAIAAxADkANQA5ACwAIAAxADkANQA5ACwAIAAxADAALAAgAC0AMQAsACAANwAsACAAMAAsACAANwAyADAAMAAsACAAMAAsACAAMAAsACAAXAAiAFMAXAAiACwAIABcACIAIABTAHQAYQBuAGQAYQByAGQAXAAiAFwAbgB9ADsAXABuAFwAbgBfAFQASQBNAEUAWgBPAE4ARQBfAFIAVQBMAEUAUwBfAFIATwBLACAAPQAgAHsAXABuAFwAIgBSAE8ASwBcACIALAAgADEAOQA0ADgALAAgADEAOQA0ADgALAAgADYALAAgADAALAAgADAALAAgADEALAAgADAALAAgADAALAAgADMANgAwADAALAAgAFwAIgBEAFwAIgAsACAAXAAiACAARABhAHkAbABpAGcAaAB0AFwAIgA7AFwAbgBcACIAUgBPAEsAXAAiACwAIAAxADkANAA4ACwAIAAxADkANAA4ACwAIAA5ACwAIAAwACwAIAAwACwAIAAxADIALAAgADgANgA0ADAAMAAsACAAMAAsACAAMAAsACAAXAAiAFMAXAAiACwAIABcACIAIABTAHQAYQBuAGQAYQByAGQAXAAiADsAXABuAFwAIgBSAE8ASwBcACIALAAgADEAOQA0ADkALAAgADEAOQA0ADkALAAgADQALAAgADAALAAgADAALAAgADMALAAgADAALAAgADAALAAgADMANgAwADAALAAgAFwAIgBEAFwAIgAsACAAXAAiACAARABhAHkAbABpAGcAaAB0AFwAIgA7AFwAbgBcACIAUgBPAEsAXAAiACwAIAAxADkANAA5ACwAIAAxADkANQAxACwAIAA5ACwAIAAxACwAIAA2ACwAIAA3ACwAIAA4ADYANAAwADAALAAgADAALAAgADAALAAgAFwAIgBTAFwAIgAsACAAXAAiACAAUwB0AGEAbgBkAGEAcgBkAFwAIgA7AFwAbgBcACIAUgBPAEsAXAAiACwAIAAxADkANQAwACwAIAAxADkANQAwACwAIAA0ACwAIAAwACwAIAAwACwAIAAxACwAIAAwACwAIAAwACwAIAAzADYAMAAwACwAIABcACIARABcACIALAAgAFwAIgAgAEQAYQB5AGwAaQBnAGgAdABcACIAOwBcAG4AXAAiAFIATwBLAFwAIgAsACAAMQA5ADUAMQAsACAAMQA5ADUAMQAsACAANQAsACAAMAAsACAAMAAsACAANgAsACAAMAAsACAAMAAsACAAMwA2ADAAMAAsACAAXAAiAEQAXAAiACwAIABcACIAIABEAGEAeQBsAGkAZwBoAHQAXAAiADsAXABuAFwAIgBSAE8ASwBcACIALAAgADEAOQA1ADUALAAgADEAOQA1ADUALAAgADUALAAgADAALAAgADAALAAgADUALAAgADAALAAgADAALAAgADMANgAwADAALAAgAFwAIgBEAFwAIgAsACAAXAAiACAARABhAHkAbABpAGcAaAB0AFwAIgA7AFwAbgBcACIAUgBPAEsAXAAiACwAIAAxADkANQA1ACwAIAAxADkANQA1ACwAIAA5ACwAIAAwACwAIAAwACwAIAA4ACwAIAA4ADYANAAwADAALAAgADAALAAgADAALAAgAFwAIgBTAFwAIgAsACAAXAAiACAAUwB0AGEAbgBkAGEAcgBkAFwAIgA7AFwAbgBcACIAUgBPAEsAXAAiACwAIAAxADkANQA2ACwAIAAxADkANQA2ACwAIAA1ACwAIAAwACwAIAAwACwAIAAyADAALAAgADAALAAgADAALAAgADMANgAwADAALAAgAFwAIgBEAFwAIgAsACAAXAAiACAARABhAHkAbABpAGcAaAB0AFwAIgA7AFwAbgBcACIAUgBPAEsAXAAiACwAIAAxADkANQA2ACwAIAAxADkANQA2ACwAIAA5ACwAIAAwACwAIAAwACwAIAAyADkALAAgADgANgA0ADAAMAAsACAAMAAsACAAMAAsACAAXAAiAFMAXAAiACwAIABcACIAIABTAHQAYQBuAGQAYQByAGQAXAAiADsAXABuAFwAIgBSAE8ASwBcACIALAAgADEAOQA1ADcALAAgADEAOQA2ADAALAAgADUALAAgADEALAAgADcALAAgADEALAAgADAALAAgADAALAAgADMANgAwADAALAAgAFwAIgBEAFwAIgAsACAAXAAiACAARABhAHkAbABpAGcAaAB0AFwAIgA7AFwAbgBcACIAUgBPAEsAXAAiACwAIAAxADkANQA3ACwAIAAxADkANgAwACwAIAA5ACwAIAAxACwAIAA2ACwAIAAxADcALAAgADgANgA0ADAAMAAsACAAMAAsACAAMAAsACAAXAAiAFMAXAAiACwAIABcACIAIABTAHQAYQBuAGQAYQByAGQAXAAiADsAXABuAFwAIgBSAE8ASwBcACIALAAgADEAOQA4ADcALAAgADEAOQA4ADgALAAgADUALAAgADEALAAgADcALAAgADgALAAgADcAMgAwADAALAAgADAALAAgADMANgAwADAALAAgAFwAIgBEAFwAIgAsACAAXAAiACAARABhAHkAbABpAGcAaAB0AFwAIgA7AFwAbgBcACIAUgBPAEsAXAAiACwAIAAxADkAOAA3ACwAIAAxADkAOAA4ACwAIAAxADAALAAgADEALAAgADcALAAgADgALAAgADEAMAA4ADAAMAAsACAAMAAsACAAMAAsACAAXAAiAFMAXAAiACwAIABcACIAIABTAHQAYQBuAGQAYQByAGQAXAAiAFwAbgB9ADsAXABuAFwAbgBfAFQASQBNAEUAWgBPAE4ARQBfAFIAVQBMAEUAUwBfAFIATwBNAEEATgBJAEEAIAA9ACAAewBcAG4AXAAiAFIAbwBtAGEAbgBpAGEAXAAiACwAIAAxADkAMwAyACwAIAAxADkAMwAyACwAIAA1ACwAIAAwACwAIAAwACwAIAAyADEALAAgADAALAAgADEALAAgADMANgAwADAALAAgAFwAIgBTAFwAIgAsACAAXAAiACAAUwB1AG0AbQBlAHIAXAAiADsAXABuAFwAIgBSAG8AbQBhAG4AaQBhAFwAIgAsACAAMQA5ADMAMgAsACAAMQA5ADMAOQAsACAAMQAwACwAIAAxACwAIAA3ACwAIAAxACwAIAAwACwAIAAxACwAIAAwACwAIABcACIAXAAiACwAIABcACIAXAAiADsAXABuAFwAIgBSAG8AbQBhAG4AaQBhAFwAIgAsACAAMQA5ADMAMwAsACAAMQA5ADMAOQAsACAANAAsACAAMQAsACAANwAsACAAMgAsACAAMAAsACAAMQAsACAAMwA2ADAAMAAsACAAXAAiAFMAXAAiACwAIABcACIAIABTAHUAbQBtAGUAcgBcACIAOwBcAG4AXAAiAFIAbwBtAGEAbgBpAGEAXAAiACwAIAAxADkANwA5ACwAIAAxADkANwA5ACwAIAA1ACwAIAAwACwAIAAwACwAIAAyADcALAAgADAALAAgADAALAAgADMANgAwADAALAAgAFwAIgBTAFwAIgAsACAAXAAiACAAUwB1AG0AbQBlAHIAXAAiADsAXABuAFwAIgBSAG8AbQBhAG4AaQBhAFwAIgAsACAAMQA5ADcAOQAsACAAMQA5ADcAOQAsACAAOQAsACAALQAxACwAIAA3ACwAIAAwACwAIAAwACwAIAAwACwAIAAwACwAIABcACIAXAAiACwAIABcACIAXAAiADsAXABuAFwAIgBSAG8AbQBhAG4AaQBhAFwAIgAsACAAMQA5ADgAMAAsACAAMQA5ADgAMAAsACAANAAsACAAMAAsACAAMAAsACAANQAsACAAOAAyADgAMAAwACwAIAAwACwAIAAzADYAMAAwACwAIABcACIAUwBcACIALAAgAFwAIgAgAFMAdQBtAG0AZQByAFwAIgA7AFwAbgBcACIAUgBvAG0AYQBuAGkAYQBcACIALAAgADEAOQA4ADAALAAgADEAOQA4ADAALAAgADkALAAgAC0AMQAsACAANwAsACAAMAAsACAAMwA2ADAAMAAsACAAMAAsACAAMAAsACAAXAAiAFwAIgAsACAAXAAiAFwAIgA7AFwAbgBcACIAUgBvAG0AYQBuAGkAYQBcACIALAAgADEAOQA5ADEALAAgADEAOQA5ADMALAAgADMALAAgAC0AMQAsACAANwAsACAAMAAsACAAMAAsACAAMQAsACAAMwA2ADAAMAAsACAAXAAiAFMAXAAiACwAIABcACIAIABTAHUAbQBtAGUAcgBcACIAOwBcAG4AXAAiAFIAbwBtAGEAbgBpAGEAXAAiACwAIAAxADkAOQAxACwAIAAxADkAOQAzACwAIAA5ACwAIAAtADEALAAgADcALAAgADAALAAgADAALAAgADEALAAgADAALAAgAFwAIgBcACIALAAgAFwAIgBcACIAXABuAH0AOwBcAG4AXABuAF8AVABJAE0ARQBaAE8ATgBFAF8AUgBVAEwARQBTAF8AUgBVAFMAUwBJAEEAIAA9ACAAewBcAG4AXAAiAFIAdQBzAHMAaQBhAFwAIgAsACAAMQA5ADEANwAsACAAMQA5ADEANwAsACAANwAsACAAMAAsACAAMAAsACAAMQAsACAAOAAyADgAMAAwACwAIAAwACwAIAAzADYAMAAwACwAIABcACIATQBTAFQAXAAiACwAIABcACIATQBvAHMAYwBvAHcAIABTAHUAbQBtAGUAcgAgAFQAaQBtAGUAXAAiADsAXABuAFwAIgBSAHUAcwBzAGkAYQBcACIALAAgADEAOQAxADcALAAgADEAOQAxADcALAAgADEAMgAsACAAMAAsACAAMAAsACAAMgA4ACwAIAAwACwAIAAwACwAIAAwACwAIABcACIATQBNAFQAXAAiACwAIABcACIATQBvAHMAYwBvAHcAIABNAGUAYQBuACAAVABpAG0AZQBcACIAOwBcAG4AXAAiAFIAdQBzAHMAaQBhAFwAIgAsACAAMQA5ADEAOAAsACAAMQA5ADEAOAAsACAANQAsACAAMAAsACAAMAAsACAAMwAxACwAIAA3ADkAMgAwADAALAAgADAALAAgADcAMgAwADAALAAgAFwAIgBNAEQAUwBUAFwAIgAsACAAXAAiAE0AbwBzAGMAbwB3ACAARABvAHUAYgBsAGUAIABTAHUAbQBtAGUAcgAgAFQAaQBtAGUAXAAiADsAXABuAFwAIgBSAHUAcwBzAGkAYQBcACIALAAgADEAOQAxADgALAAgADEAOQAxADgALAAgADkALAAgADAALAAgADAALAAgADEANgAsACAAMwA2ADAAMAAsACAAMAAsACAAMwA2ADAAMAAsACAAXAAiAE0AUwBUAFwAIgAsACAAXAAiAE0AbwBzAGMAbwB3ACAAUwB1AG0AbQBlAHIAIABUAGkAbQBlAFwAIgA7AFwAbgBcACIAUgB1AHMAcwBpAGEAXAAiACwAIAAxADkAMQA5ACwAIAAxADkAMQA5ACwAIAA1ACwAIAAwACwAIAAwACwAIAAzADEALAAgADgAMgA4ADAAMAAsACAAMAAsACAANwAyADAAMAAsACAAXAAiAE0ARABTAFQAXAAiACwAIABcACIATQBvAHMAYwBvAHcAIABEAG8AdQBiAGwAZQAgAFMAdQBtAG0AZQByACAAVABpAG0AZQBcACIAOwBcAG4AXAAiAFIAdQBzAHMAaQBhAFwAIgAsACAAMQA5ADEAOQAsACAAMQA5ADEAOQAsACAANwAsACAAMAAsACAAMAAsACAAMQAsACAAMAAsACAAMgAsACAAMwA2ADAAMAAsACAAXAAiAE0AUwBEAFwAIgAsACAAXAAiAE0AbwBzAGMAbwB3ACAARABhAHkAbABpAGcAaAB0ACAAVABpAG0AZQBcACIAOwBcAG4AXAAiAFIAdQBzAHMAaQBhAFwAIgAsACAAMQA5ADEAOQAsACAAMQA5ADEAOQAsACAAOAAsACAAMAAsACAAMAAsACAAMQA2ACwAIAAwACwAIAAwACwAIAAwACwAIABcACIATQBTAEsAXAAiACwAIABcACIATQBvAHMAYwBvAHcAIABTAHQAYQBuAGQAYQByAGQAIABUAGkAbQBlAFwAIgA7AFwAbgBcACIAUgB1AHMAcwBpAGEAXAAiACwAIAAxADkAMgAxACwAIAAxADkAMgAxACwAIAAyACwAIAAwACwAIAAwACwAIAAxADQALAAgADgAMgA4ADAAMAAsACAAMAAsACAAMwA2ADAAMAAsACAAXAAiAE0AUwBEAFwAIgAsACAAXAAiAE0AbwBzAGMAbwB3ACAARABhAHkAbABpAGcAaAB0ACAAVABpAG0AZQBcACIAOwBcAG4AXAAiAFIAdQBzAHMAaQBhAFwAIgAsACAAMQA5ADIAMQAsACAAMQA5ADIAMQAsACAAMwAsACAAMAAsACAAMAAsACAAMgAwACwAIAA4ADIAOAAwADAALAAgADAALAAgADcAMgAwADAALAAgAFwAIgArADAANQBcACIALAAgAFwAIgBVAFQAQwArADAANQA6ADAAMABcACIAOwBcAG4AXAAiAFIAdQBzAHMAaQBhAFwAIgAsACAAMQA5ADIAMQAsACAAMQA5ADIAMQAsACAAOQAsACAAMAAsACAAMAAsACAAMQAsACAAMAAsACAAMAAsACAAMwA2ADAAMAAsACAAXAAiAE0AUwBEAFwAIgAsACAAXAAiAE0AbwBzAGMAbwB3ACAARABhAHkAbABpAGcAaAB0ACAAVABpAG0AZQBcACIAOwBcAG4AXAAiAFIAdQBzAHMAaQBhAFwAIgAsACAAMQA5ADIAMQAsACAAMQA5ADIAMQAsACAAMQAwACwAIAAwACwAIAAwACwAIAAxACwAIAAwACwAIAAwACwAIAAwACwAIABcACIAXAAiACwAIABcACIAXAAiADsAXABuAFwAIgBSAHUAcwBzAGkAYQBcACIALAAgADEAOQA4ADEALAAgADEAOQA4ADMALAAgADEAMAAsACAAMAAsACAAMAAsACAAMQAsACAAMAAsACAAMAAsACAAMAAsACAAXAAiAFwAIgAsACAAXAAiAFwAIgA7AFwAbgBcACIAUgB1AHMAcwBpAGEAXAAiACwAIAAxADkAOAAxACwAIAAxADkAOAA0ACwAIAA0ACwAIAAwACwAIAAwACwAIAAxACwAIAAwACwAIAAwACwAIAAzADYAMAAwACwAIABcACIAUwBcACIALAAgAFwAIgAgAFMAdQBtAG0AZQByAFwAIgA7AFwAbgBcACIAUgB1AHMAcwBpAGEAXAAiACwAIAAxADkAOAA0ACwAIAAxADkAOQA1ACwAIAA5ACwAIAAtADEALAAgADcALAAgADAALAAgADcAMgAwADAALAAgADEALAAgADAALAAgAFwAIgBcACIALAAgAFwAIgBcACIAOwBcAG4AXAAiAFIAdQBzAHMAaQBhAFwAIgAsACAAMQA5ADgANQAsACAAMgAwADEAMAAsACAAMwAsACAALQAxACwAIAA3ACwAIAAwACwAIAA3ADIAMAAwACwAIAAxACwAIAAzADYAMAAwACwAIABcACIAUwBcACIALAAgAFwAIgAgAFMAdQBtAG0AZQByAFwAIgA7AFwAbgBcACIAUgB1AHMAcwBpAGEAXAAiACwAIAAxADkAOQA2ACwAIAAyADAAMQAwACwAIAAxADAALAAgAC0AMQAsACAANwAsACAAMAAsACAANwAyADAAMAAsACAAMQAsACAAMAAsACAAXAAiAFwAIgAsACAAXAAiAFwAIgBcAG4AfQA7AFwAbgBcAG4AXwBUAEkATQBFAFoATwBOAEUAXwBSAFUATABFAFMAXwBSAFUAUwBTAEkAQQBBAFMASQBBACAAPQAgAHsAXABuAFwAIgBSAHUAcwBzAGkAYQBBAHMAaQBhAFwAIgAsACAAMQA5ADgAMQAsACAAMQA5ADgAMwAsACAAMQAwACwAIAAwACwAIAAwACwAIAAxACwAIAAwACwAIAAwACwAIAAwACwAIABcACIAXAAiACwAIABcACIAXAAiADsAXABuAFwAIgBSAHUAcwBzAGkAYQBBAHMAaQBhAFwAIgAsACAAMQA5ADgAMQAsACAAMQA5ADgANAAsACAANAAsACAAMAAsACAAMAAsACAAMQAsACAAMAAsACAAMAAsACAAMwA2ADAAMAAsACAAXAAiAFwAIgAsACAAXAAiAFwAIgA7AFwAbgBcACIAUgB1AHMAcwBpAGEAQQBzAGkAYQBcACIALAAgADEAOQA4ADQALAAgADEAOQA5ADUALAAgADkALAAgAC0AMQAsACAANwAsACAAMAAsACAANwAyADAAMAAsACAAMQAsACAAMAAsACAAXAAiAFwAIgAsACAAXAAiAFwAIgA7AFwAbgBcACIAUgB1AHMAcwBpAGEAQQBzAGkAYQBcACIALAAgADEAOQA4ADUALAAgADIAMAAxADAALAAgADMALAAgAC0AMQAsACAANwAsACAAMAAsACAANwAyADAAMAAsACAAMQAsACAAMwA2ADAAMAAsACAAXAAiAFwAIgAsACAAXAAiAFwAIgA7AFwAbgBcACIAUgB1AHMAcwBpAGEAQQBzAGkAYQBcACIALAAgADEAOQA5ADYALAAgADIAMAAxADAALAAgADEAMAAsACAALQAxACwAIAA3ACwAIAAwACwAIAA3ADIAMAAwACwAIAAxACwAIAAwACwAIABcACIAXAAiACwAIABcACIAXAAiAFwAbgB9ADsAXABuAFwAbgBfAFQASQBNAEUAWgBPAE4ARQBfAFIAVQBMAEUAUwBfAFMAQQAgAD0AIAB7AFwAbgBcACIAUwBBAFwAIgAsACAAMQA5ADQAMgAsACAAMQA5ADQAMwAsACAAOQAsACAAMQAsACAANwAsACAAMQA1ACwAIAA3ADIAMAAwACwAIAAwACwAIAAzADYAMAAwACwAIABcACIAXAAiACwAIABcACIAXAAiADsAXABuAFwAIgBTAEEAXAAiACwAIAAxADkANAAzACwAIAAxADkANAA0ACwAIAAzACwAIAAxACwAIAA3ACwAIAAxADUALAAgADcAMgAwADAALAAgADAALAAgADAALAAgAFwAIgBcACIALAAgAFwAIgBcACIAXABuAH0AOwBcAG4AXABuAF8AVABJAE0ARQBaAE8ATgBFAF8AUgBVAEwARQBTAF8AUwBBAEwAVgAgAD0AIAB7AFwAbgBcACIAUwBhAGwAdgBcACIALAAgADEAOQA4ADcALAAgADEAOQA4ADgALAAgADUALAAgADEALAAgADcALAAgADEALAAgADAALAAgADAALAAgADMANgAwADAALAAgAFwAIgBEAFwAIgAsACAAXAAiACAARABhAHkAbABpAGcAaAB0AFwAIgA7AFwAbgBcACIAUwBhAGwAdgBcACIALAAgADEAOQA4ADcALAAgADEAOQA4ADgALAAgADkALAAgAC0AMQAsACAANwAsACAAMAAsACAAMAAsACAAMAAsACAAMAAsACAAXAAiAFMAXAAiACwAIABcACIAIABTAHQAYQBuAGQAYQByAGQAXAAiAFwAbgB9ADsAXABuAFwAbgBfAFQASQBNAEUAWgBPAE4ARQBfAFIAVQBMAEUAUwBfAFMAQQBOAEwAVQBJAFMAIAA9ACAAewBcAG4AXAAiAFMAYQBuAEwAdQBpAHMAXAAiACwAIAAyADAAMAA3ACwAIAAyADAAMAA4ACwAIAAxADAALAAgADEALAAgADcALAAgADgALAAgADAALAAgADAALAAgADMANgAwADAALAAgAFwAIgBcACIALAAgAFwAIgBcACIAOwBcAG4AXAAiAFMAYQBuAEwAdQBpAHMAXAAiACwAIAAyADAAMAA4ACwAIAAyADAAMAA5ACwAIAAzACwAIAAxACwAIAA3ACwAIAA4ACwAIAAwACwAIAAwACwAIAAwACwAIABcACIAXAAiACwAIABcACIAXAAiAFwAbgB9ADsAXABuAFwAbgBfAFQASQBNAEUAWgBPAE4ARQBfAFIAVQBMAEUAUwBfAFMASABBAE4ARwAgAD0AIAB7AFwAbgBcACIAUwBoAGEAbgBnAFwAIgAsACAAMQA5ADEAOQAsACAAMQA5ADEAOQAsACAANAAsACAAMAAsACAAMAAsACAAMQAyACwAIAA4ADYANAAwADAALAAgADAALAAgADMANgAwADAALAAgAFwAIgBEAFwAIgAsACAAXAAiACAARABhAHkAbABpAGcAaAB0AFwAIgA7AFwAbgBcACIAUwBoAGEAbgBnAFwAIgAsACAAMQA5ADEAOQAsACAAMQA5ADEAOQAsACAAOQAsACAAMAAsACAAMAAsACAAMwAwACwAIAA4ADYANAAwADAALAAgADAALAAgADAALAAgAFwAIgBTAFwAIgAsACAAXAAiACAAUwB0AGEAbgBkAGEAcgBkAFwAIgA7AFwAbgBcACIAUwBoAGEAbgBnAFwAIgAsACAAMQA5ADQAMAAsACAAMQA5ADQAMAAsACAANgAsACAAMAAsACAAMAAsACAAMQAsACAAMAAsACAAMAAsACAAMwA2ADAAMAAsACAAXAAiAEQAXAAiACwAIABcACIAIABEAGEAeQBsAGkAZwBoAHQAXAAiADsAXABuAFwAIgBTAGgAYQBuAGcAXAAiACwAIAAxADkANAAwACwAIAAxADkANAAwACwAIAAxADAALAAgADAALAAgADAALAAgADEAMgAsACAAOAA2ADQAMAAwACwAIAAwACwAIAAwACwAIABcACIAUwBcACIALAAgAFwAIgAgAFMAdABhAG4AZABhAHIAZABcACIAOwBcAG4AXAAiAFMAaABhAG4AZwBcACIALAAgADEAOQA0ADEALAAgADEAOQA0ADEALAAgADMALAAgADAALAAgADAALAAgADEANQAsACAAMAAsACAAMAAsACAAMwA2ADAAMAAsACAAXAAiAEQAXAAiACwAIABcACIAIABEAGEAeQBsAGkAZwBoAHQAXAAiADsAXABuAFwAIgBTAGgAYQBuAGcAXAAiACwAIAAxADkANAAxACwAIAAxADkANAAxACwAIAAxADEALAAgADAALAAgADAALAAgADEALAAgADgANgA0ADAAMAAsACAAMAAsACAAMAAsACAAXAAiAFMAXAAiACwAIABcACIAIABTAHQAYQBuAGQAYQByAGQAXAAiADsAXABuAFwAIgBTAGgAYQBuAGcAXAAiACwAIAAxADkANAAyACwAIAAxADkANAAyACwAIAAxACwAIAAwACwAIAAwACwAIAAzADEALAAgADAALAAgADAALAAgADMANgAwADAALAAgAFwAIgBEAFwAIgAsACAAXAAiACAARABhAHkAbABpAGcAaAB0AFwAIgA7AFwAbgBcACIAUwBoAGEAbgBnAFwAIgAsACAAMQA5ADQANQAsACAAMQA5ADQANQAsACAAOQAsACAAMAAsACAAMAAsACAAMQAsACAAOAA2ADQAMAAwACwAIAAwACwAIAAwACwAIABcACIAUwBcACIALAAgAFwAIgAgAFMAdABhAG4AZABhAHIAZABcACIAOwBcAG4AXAAiAFMAaABhAG4AZwBcACIALAAgADEAOQA0ADYALAAgADEAOQA0ADYALAAgADUALAAgADAALAAgADAALAAgADEANQAsACAAMAAsACAAMAAsACAAMwA2ADAAMAAsACAAXAAiAEQAXAAiACwAIABcACIAIABEAGEAeQBsAGkAZwBoAHQAXAAiADsAXABuAFwAIgBTAGgAYQBuAGcAXAAiACwAIAAxADkANAA2ACwAIAAxADkANAA2ACwAIAA5ACwAIAAwACwAIAAwACwAIAAzADAALAAgADgANgA0ADAAMAAsACAAMAAsACAAMAAsACAAXAAiAFMAXAAiACwAIABcACIAIABTAHQAYQBuAGQAYQByAGQAXAAiADsAXABuAFwAIgBTAGgAYQBuAGcAXAAiACwAIAAxADkANAA3ACwAIAAxADkANAA3ACwAIAA0ACwAIAAwACwAIAAwACwAIAAxADUALAAgADAALAAgADAALAAgADMANgAwADAALAAgAFwAIgBEAFwAIgAsACAAXAAiACAARABhAHkAbABpAGcAaAB0AFwAIgA7AFwAbgBcACIAUwBoAGEAbgBnAFwAIgAsACAAMQA5ADQANwAsACAAMQA5ADQANwAsACAAMQAwACwAIAAwACwAIAAwACwAIAAzADEALAAgADgANgA0ADAAMAAsACAAMAAsACAAMAAsACAAXAAiAFMAXAAiACwAIABcACIAIABTAHQAYQBuAGQAYQByAGQAXAAiADsAXABuAFwAIgBTAGgAYQBuAGcAXAAiACwAIAAxADkANAA4ACwAIAAxADkANAA5ACwAIAA1ACwAIAAwACwAIAAwACwAIAAxACwAIAAwACwAIAAwACwAIAAzADYAMAAwACwAIABcACIARABcACIALAAgAFwAIgAgAEQAYQB5AGwAaQBnAGgAdABcACIAOwBcAG4AXAAiAFMAaABhAG4AZwBcACIALAAgADEAOQA0ADgALAAgADEAOQA0ADkALAAgADkALAAgADAALAAgADAALAAgADMAMAAsACAAOAA2ADQAMAAwACwAIAAwACwAIAAwACwAIABcACIAUwBcACIALAAgAFwAIgAgAFMAdABhAG4AZABhAHIAZABcACIAXABuAH0AOwBcAG4AXABuAF8AVABJAE0ARQBaAE8ATgBFAF8AUgBVAEwARQBTAF8AUwBPAFYASQBFAFQAWgBPAE4ARQAgAD0AIAB7AFwAbgBcACIAUwBvAHYAaQBlAHQAWgBvAG4AZQBcACIALAAgADEAOQA0ADUALAAgADEAOQA0ADUALAAgADUALAAgADAALAAgADAALAAgADIANAAsACAANwAyADAAMAAsACAAMAAsACAANwAyADAAMAAsACAAXAAiAE0AXAAiACwAIABcACIAIABNAGkAZABzAHUAbQBtAGUAcgBcACIAOwBcAG4AXAAiAFMAbwB2AGkAZQB0AFoAbwBuAGUAXAAiACwAIAAxADkANAA1ACwAIAAxADkANAA1ACwAIAA5ACwAIAAwACwAIAAwACwAIAAyADQALAAgADEAMAA4ADAAMAAsACAAMAAsACAAMwA2ADAAMAAsACAAXAAiAFMAXAAiACwAIABcACIAIABTAHUAbQBtAGUAcgBcACIAOwBcAG4AXAAiAFMAbwB2AGkAZQB0AFoAbwBuAGUAXAAiACwAIAAxADkANAA1ACwAIAAxADkANAA1ACwAIAAxADEALAAgADAALAAgADAALAAgADEAOAAsACAANwAyADAAMAAsACAAMQAsACAAMAAsACAAXAAiAFwAIgAsACAAXAAiAFwAIgBcAG4AfQA7AFwAbgBcAG4AXwBUAEkATQBFAFoATwBOAEUAXwBSAFUATABFAFMAXwBTAFAAQQBJAE4AIAA9ACAAewBcAG4AXAAiAFMAcABhAGkAbgBcACIALAAgADEAOQAxADgALAAgADEAOQAxADgALAAgADQALAAgADAALAAgADAALAAgADEANQAsACAAOAAyADgAMAAwACwAIAAwACwAIAAzADYAMAAwACwAIABcACIAUwBcACIALAAgAFwAIgAgAFMAdQBtAG0AZQByAFwAIgA7AFwAbgBcACIAUwBwAGEAaQBuAFwAIgAsACAAMQA5ADEAOAAsACAAMQA5ADEAOQAsACAAMQAwACwAIAAwACwAIAAwACwAIAA2ACwAIAA4ADYANAAwADAALAAgADEALAAgADAALAAgAFwAIgBcACIALAAgAFwAIgBcACIAOwBcAG4AXAAiAFMAcABhAGkAbgBcACIALAAgADEAOQAxADkALAAgADEAOQAxADkALAAgADQALAAgADAALAAgADAALAAgADYALAAgADgAMgA4ADAAMAAsACAAMAAsACAAMwA2ADAAMAAsACAAXAAiAFMAXAAiACwAIABcACIAIABTAHUAbQBtAGUAcgBcACIAOwBcAG4AXAAiAFMAcABhAGkAbgBcACIALAAgADEAOQAyADQALAAgADEAOQAyADQALAAgADQALAAgADAALAAgADAALAAgADEANgAsACAAOAAyADgAMAAwACwAIAAwACwAIAAzADYAMAAwACwAIABcACIAUwBcACIALAAgAFwAIgAgAFMAdQBtAG0AZQByAFwAIgA7AFwAbgBcACIAUwBwAGEAaQBuAFwAIgAsACAAMQA5ADIANAAsACAAMQA5ADIANAAsACAAMQAwACwAIAAwACwAIAAwACwAIAA0ACwAIAA4ADYANAAwADAALAAgADEALAAgADAALAAgAFwAIgBcACIALAAgAFwAIgBcACIAOwBcAG4AXAAiAFMAcABhAGkAbgBcACIALAAgADEAOQAyADYALAAgADEAOQAyADYALAAgADQALAAgADAALAAgADAALAAgADEANwAsACAAOAAyADgAMAAwACwAIAAwACwAIAAzADYAMAAwACwAIABcACIAUwBcACIALAAgAFwAIgAgAFMAdQBtAG0AZQByAFwAIgA7AFwAbgBcACIAUwBwAGEAaQBuAFwAIgAsACAAMQA5ADIANgAsACAAMQA5ADIAOQAsACAAMQAwACwAIAAxACwAIAA2ACwAIAAxACwAIAA4ADYANAAwADAALAAgADEALAAgADAALAAgAFwAIgBcACIALAAgAFwAIgBcACIAOwBcAG4AXAAiAFMAcABhAGkAbgBcACIALAAgADEAOQAyADcALAAgADEAOQAyADcALAAgADQALAAgADAALAAgADAALAAgADkALAAgADgAMgA4ADAAMAAsACAAMAAsACAAMwA2ADAAMAAsACAAXAAiAFMAXAAiACwAIABcACIAIABTAHUAbQBtAGUAcgBcACIAOwBcAG4AXAAiAFMAcABhAGkAbgBcACIALAAgADEAOQAyADgALAAgADEAOQAyADgALAAgADQALAAgADAALAAgADAALAAgADEANQAsACAAMAAsACAAMAAsACAAMwA2ADAAMAAsACAAXAAiAFMAXAAiACwAIABcACIAIABTAHUAbQBtAGUAcgBcACIAOwBcAG4AXAAiAFMAcABhAGkAbgBcACIALAAgADEAOQAyADkALAAgADEAOQAyADkALAAgADQALAAgADAALAAgADAALAAgADIAMAAsACAAOAAyADgAMAAwACwAIAAwACwAIAAzADYAMAAwACwAIABcACIAUwBcACIALAAgAFwAIgAgAFMAdQBtAG0AZQByAFwAIgA7AFwAbgBcACIAUwBwAGEAaQBuAFwAIgAsACAAMQA5ADMANwAsACAAMQA5ADMANwAsACAANgAsACAAMAAsACAAMAAsACAAMQA2ACwAIAA4ADIAOAAwADAALAAgADAALAAgADMANgAwADAALAAgAFwAIgBTAFwAIgAsACAAXAAiACAAUwB1AG0AbQBlAHIAXAAiADsAXABuAFwAIgBTAHAAYQBpAG4AXAAiACwAIAAxADkAMwA3ACwAIAAxADkAMwA3ACwAIAAxADAALAAgADAALAAgADAALAAgADIALAAgADgANgA0ADAAMAAsACAAMQAsACAAMAAsACAAXAAiAFwAIgAsACAAXAAiAFwAIgA7AFwAbgBcACIAUwBwAGEAaQBuAFwAIgAsACAAMQA5ADMAOAAsACAAMQA5ADMAOAAsACAANAAsACAAMAAsACAAMAAsACAAMgAsACAAOAAyADgAMAAwACwAIAAwACwAIAAzADYAMAAwACwAIABcACIAUwBcACIALAAgAFwAIgAgAFMAdQBtAG0AZQByAFwAIgA7AFwAbgBcACIAUwBwAGEAaQBuAFwAIgAsACAAMQA5ADMAOAAsACAAMQA5ADMAOAAsACAANAAsACAAMAAsACAAMAAsACAAMwAwACwAIAA4ADIAOAAwADAALAAgADAALAAgADcAMgAwADAALAAgAFwAIgBNAFwAIgAsACAAXAAiACAATQBpAGQAcwB1AG0AbQBlAHIAXAAiADsAXABuAFwAIgBTAHAAYQBpAG4AXAAiACwAIAAxADkAMwA4ACwAIAAxADkAMwA4ACwAIAAxADAALAAgADAALAAgADAALAAgADIALAAgADgANgA0ADAAMAAsACAAMAAsACAAMwA2ADAAMAAsACAAXAAiAFMAXAAiACwAIABcACIAIABTAHUAbQBtAGUAcgBcACIAOwBcAG4AXAAiAFMAcABhAGkAbgBcACIALAAgADEAOQAzADkALAAgADEAOQAzADkALAAgADEAMAAsACAAMAAsACAAMAAsACAANwAsACAAOAA2ADQAMAAwACwAIAAxACwAIAAwACwAIABcACIAXAAiACwAIABcACIAXAAiADsAXABuAFwAIgBTAHAAYQBpAG4AXAAiACwAIAAxADkANAAyACwAIAAxADkANAAyACwAIAA1ACwAIAAwACwAIAAwACwAIAAyACwAIAA4ADIAOAAwADAALAAgADAALAAgADMANgAwADAALAAgAFwAIgBTAFwAIgAsACAAXAAiACAAUwB1AG0AbQBlAHIAXAAiADsAXABuAFwAIgBTAHAAYQBpAG4AXAAiACwAIAAxADkANAAyACwAIAAxADkANAAyACwAIAA5ACwAIAAwACwAIAAwACwAIAAxACwAIAAzADYAMAAwACwAIAAwACwAIAAwACwAIABcACIAXAAiACwAIABcACIAXAAiADsAXABuAFwAIgBTAHAAYQBpAG4AXAAiACwAIAAxADkANAAzACwAIAAxADkANAA0ACwAIAAxADAALAAgADEALAAgADcALAAgADEALAAgADMANgAwADAALAAgADAALAAgADAALAAgAFwAIgBcACIALAAgAFwAIgBcACIAOwBcAG4AXAAiAFMAcABhAGkAbgBcACIALAAgADEAOQA0ADMALAAgADEAOQA0ADYALAAgADQALAAgADEALAAgADYALAAgADEAMwAsACAAOAAyADgAMAAwACwAIAAwACwAIAAzADYAMAAwACwAIABcACIAUwBcACIALAAgAFwAIgAgAFMAdQBtAG0AZQByAFwAIgA7AFwAbgBcACIAUwBwAGEAaQBuAFwAIgAsACAAMQA5ADQANQAsACAAMQA5ADQANgAsACAAOQAsACAALQAxACwAIAA3ACwAIAAwACwAIAAzADYAMAAwACwAIAAwACwAIAAwACwAIABcACIAXAAiACwAIABcACIAXAAiADsAXABuAFwAIgBTAHAAYQBpAG4AXAAiACwAIAAxADkANAA5ACwAIAAxADkANAA5ACwAIAA0ACwAIAAwACwAIAAwACwAIAAzADAALAAgADgAMgA4ADAAMAAsACAAMAAsACAAMwA2ADAAMAAsACAAXAAiAFMAXAAiACwAIABcACIAIABTAHUAbQBtAGUAcgBcACIAOwBcAG4AXAAiAFMAcABhAGkAbgBcACIALAAgADEAOQA0ADkALAAgADEAOQA0ADkALAAgADEAMAAsACAAMAAsACAAMAAsACAAMgAsACAAMwA2ADAAMAAsACAAMAAsACAAMAAsACAAXAAiAFwAIgAsACAAXAAiAFwAIgA7AFwAbgBcACIAUwBwAGEAaQBuAFwAIgAsACAAMQA5ADcANAAsACAAMQA5ADcANQAsACAANAAsACAAMQAsACAANgAsACAAMQAyACwAIAA4ADIAOAAwADAALAAgADAALAAgADMANgAwADAALAAgAFwAIgBTAFwAIgAsACAAXAAiACAAUwB1AG0AbQBlAHIAXAAiADsAXABuAFwAIgBTAHAAYQBpAG4AXAAiACwAIAAxADkANwA0ACwAIAAxADkANwA1ACwAIAAxADAALAAgADEALAAgADcALAAgADEALAAgADMANgAwADAALAAgADAALAAgADAALAAgAFwAIgBcACIALAAgAFwAIgBcACIAOwBcAG4AXAAiAFMAcABhAGkAbgBcACIALAAgADEAOQA3ADYALAAgADEAOQA3ADYALAAgADMALAAgADAALAAgADAALAAgADIANwAsACAAOAAyADgAMAAwACwAIAAwACwAIAAzADYAMAAwACwAIABcACIAUwBcACIALAAgAFwAIgAgAFMAdQBtAG0AZQByAFwAIgA7AFwAbgBcACIAUwBwAGEAaQBuAFwAIgAsACAAMQA5ADcANgAsACAAMQA5ADcANwAsACAAOQAsACAALQAxACwAIAA3ACwAIAAwACwAIAAzADYAMAAwACwAIAAwACwAIAAwACwAIABcACIAXAAiACwAIABcACIAXAAiADsAXABuAFwAIgBTAHAAYQBpAG4AXAAiACwAIAAxADkANwA3ACwAIAAxADkANwA3ACwAIAA0ACwAIAAwACwAIAAwACwAIAAyACwAIAA4ADIAOAAwADAALAAgADAALAAgADMANgAwADAALAAgAFwAIgBTAFwAIgAsACAAXAAiACAAUwB1AG0AbQBlAHIAXAAiADsAXABuAFwAIgBTAHAAYQBpAG4AXAAiACwAIAAxADkANwA4ACwAIAAxADkANwA4ACwAIAA0ACwAIAAwACwAIAAwACwAIAAyACwAIAA3ADIAMAAwACwAIAAxACwAIAAzADYAMAAwACwAIABcACIAUwBcACIALAAgAFwAIgAgAFMAdQBtAG0AZQByAFwAIgA7AFwAbgBcACIAUwBwAGEAaQBuAFwAIgAsACAAMQA5ADcAOAAsACAAMQA5ADcAOAAsACAAMQAwACwAIAAwACwAIAAwACwAIAAxACwAIAA3ADIAMAAwACwAIAAxACwAIAAwACwAIABcACIAXAAiACwAIABcACIAXAAiAFwAbgB9ADsAXABuAFwAbgBfAFQASQBNAEUAWgBPAE4ARQBfAFIAVQBMAEUAUwBfAFMAUABBAEkATgBBAEYAUgBJAEMAQQAgAD0AIAB7AFwAbgBcACIAUwBwAGEAaQBuAEEAZgByAGkAYwBhAFwAIgAsACAAMQA5ADYANwAsACAAMQA5ADYANwAsACAANgAsACAAMAAsACAAMAAsACAAMwAsACAANAAzADIAMAAwACwAIAAwACwAIAAzADYAMAAwACwAIABcACIAUwBcACIALAAgAFwAIgAgAFMAdQBtAG0AZQByAFwAIgA7AFwAbgBcACIAUwBwAGEAaQBuAEEAZgByAGkAYwBhAFwAIgAsACAAMQA5ADYANwAsACAAMQA5ADYANwAsACAAMQAwACwAIAAwACwAIAAwACwAIAAxACwAIAAwACwAIAAwACwAIAAwACwAIABcACIAXAAiACwAIABcACIAXAAiADsAXABuAFwAIgBTAHAAYQBpAG4AQQBmAHIAaQBjAGEAXAAiACwAIAAxADkANwA0ACwAIAAxADkANwA0ACwAIAA2ACwAIAAwACwAIAAwACwAIAAyADQALAAgADAALAAgADAALAAgADMANgAwADAALAAgAFwAIgBTAFwAIgAsACAAXAAiACAAUwB1AG0AbQBlAHIAXAAiADsAXABuAFwAIgBTAHAAYQBpAG4AQQBmAHIAaQBjAGEAXAAiACwAIAAxADkANwA0ACwAIAAxADkANwA0ACwAIAA5ACwAIAAwACwAIAAwACwAIAAxACwAIAAwACwAIAAwACwAIAAwACwAIABcACIAXAAiACwAIABcACIAXAAiADsAXABuAFwAIgBTAHAAYQBpAG4AQQBmAHIAaQBjAGEAXAAiACwAIAAxADkANwA2ACwAIAAxADkANwA2ACwAIAA4ACwAIAAwACwAIAAwACwAIAAxACwAIAAwACwAIAAwACwAIAAwACwAIABcACIAXAAiACwAIABcACIAXAAiADsAXABuAFwAIgBTAHAAYQBpAG4AQQBmAHIAaQBjAGEAXAAiACwAIAAxADkANwA2ACwAIAAxADkANwA3ACwAIAA1ACwAIAAwACwAIAAwACwAIAAxACwAIAAwACwAIAAwACwAIAAzADYAMAAwACwAIABcACIAUwBcACIALAAgAFwAIgAgAFMAdQBtAG0AZQByAFwAIgA7AFwAbgBcACIAUwBwAGEAaQBuAEEAZgByAGkAYwBhAFwAIgAsACAAMQA5ADcANwAsACAAMQA5ADcANwAsACAAOQAsACAAMAAsACAAMAAsACAAMgA4ACwAIAAwACwAIAAwACwAIAAwACwAIABcACIAXAAiACwAIABcACIAXAAiADsAXABuAFwAIgBTAHAAYQBpAG4AQQBmAHIAaQBjAGEAXAAiACwAIAAxADkANwA4ACwAIAAxADkANwA4ACwAIAA2ACwAIAAwACwAIAAwACwAIAAxACwAIAAwACwAIAAwACwAIAAzADYAMAAwACwAIABcACIAUwBcACIALAAgAFwAIgAgAFMAdQBtAG0AZQByAFwAIgA7AFwAbgBcACIAUwBwAGEAaQBuAEEAZgByAGkAYwBhAFwAIgAsACAAMQA5ADcAOAAsACAAMQA5ADcAOAAsACAAOAAsACAAMAAsACAAMAAsACAANAAsACAAMAAsACAAMAAsACAAMAAsACAAXAAiAFwAIgAsACAAXAAiAFwAIgBcAG4AfQA7AFwAbgBcAG4AXwBUAEkATQBFAFoATwBOAEUAXwBSAFUATABFAFMAXwBTAFQAQQBSAEsARQAgAD0AIAB7AFwAbgBcACIAUwB0AGEAcgBrAGUAXAAiACwAIAAxADkANAA3ACwAIAAxADkANQA0ACwAIAA5ACwAIAAtADEALAAgADcALAAgADAALAAgADcAMgAwADAALAAgADAALAAgADAALAAgAFwAIgBTAFwAIgAsACAAXAAiACAAUwB0AGEAbgBkAGEAcgBkAFwAIgA7AFwAbgBcACIAUwB0AGEAcgBrAGUAXAAiACwAIAAxADkANAA3ACwAIAAxADkANgAxACwAIAA0ACwAIAAtADEALAAgADcALAAgADAALAAgADcAMgAwADAALAAgADAALAAgADMANgAwADAALAAgAFwAIgBEAFwAIgAsACAAXAAiACAARABhAHkAbABpAGcAaAB0AFwAIgA7AFwAbgBcACIAUwB0AGEAcgBrAGUAXAAiACwAIAAxADkANQA1ACwAIAAxADkANQA2ACwAIAAxADAALAAgAC0AMQAsACAANwAsACAAMAAsACAANwAyADAAMAAsACAAMAAsACAAMAAsACAAXAAiAFMAXAAiACwAIABcACIAIABTAHQAYQBuAGQAYQByAGQAXAAiADsAXABuAFwAIgBTAHQAYQByAGsAZQBcACIALAAgADEAOQA1ADcALAAgADEAOQA1ADgALAAgADkALAAgAC0AMQAsACAANwAsACAAMAAsACAANwAyADAAMAAsACAAMAAsACAAMAAsACAAXAAiAFMAXAAiACwAIABcACIAIABTAHQAYQBuAGQAYQByAGQAXAAiADsAXABuAFwAIgBTAHQAYQByAGsAZQBcACIALAAgADEAOQA1ADkALAAgADEAOQA2ADEALAAgADEAMAAsACAALQAxACwAIAA3ACwAIAAwACwAIAA3ADIAMAAwACwAIAAwACwAIAAwACwAIABcACIAUwBcACIALAAgAFwAIgAgAFMAdABhAG4AZABhAHIAZABcACIAXABuAH0AOwBcAG4AXABuAF8AVABJAE0ARQBaAE8ATgBFAF8AUgBVAEwARQBTAF8AUwBUAEoATwBIAE4AUwAgAD0AIAB7AFwAbgBcACIAUwB0AEoAbwBoAG4AcwBcACIALAAgADEAOQAxADcALAAgADEAOQAxADcALAAgADQALAAgADAALAAgADAALAAgADgALAAgADcAMgAwADAALAAgADAALAAgADMANgAwADAALAAgAFwAIgBEAFwAIgAsACAAXAAiACAARABhAHkAbABpAGcAaAB0AFwAIgA7AFwAbgBcACIAUwB0AEoAbwBoAG4AcwBcACIALAAgADEAOQAxADcALAAgADEAOQAxADcALAAgADkALAAgADAALAAgADAALAAgADEANwAsACAANwAyADAAMAAsACAAMAAsACAAMAAsACAAXAAiAFMAXAAiACwAIABcACIAIABTAHQAYQBuAGQAYQByAGQAXAAiADsAXABuAFwAIgBTAHQASgBvAGgAbgBzAFwAIgAsACAAMQA5ADEAOQAsACAAMQA5ADEAOQAsACAANQAsACAAMAAsACAAMAAsACAANQAsACAAOAAyADgAMAAwACwAIAAwACwAIAAzADYAMAAwACwAIABcACIARABcACIALAAgAFwAIgAgAEQAYQB5AGwAaQBnAGgAdABcACIAOwBcAG4AXAAiAFMAdABKAG8AaABuAHMAXAAiACwAIAAxADkAMQA5ACwAIAAxADkAMQA5ACwAIAA4ACwAIAAwACwAIAAwACwAIAAxADIALAAgADgAMgA4ADAAMAAsACAAMAAsACAAMAAsACAAXAAiAFMAXAAiACwAIABcACIAIABTAHQAYQBuAGQAYQByAGQAXAAiADsAXABuAFwAIgBTAHQASgBvAGgAbgBzAFwAIgAsACAAMQA5ADIAMAAsACAAMQA5ADMANQAsACAANQAsACAAMQAsACAANwAsACAAMQAsACAAOAAyADgAMAAwACwAIAAwACwAIAAzADYAMAAwACwAIABcACIARABcACIALAAgAFwAIgAgAEQAYQB5AGwAaQBnAGgAdABcACIAOwBcAG4AXAAiAFMAdABKAG8AaABuAHMAXAAiACwAIAAxADkAMgAwACwAIAAxADkAMwA1ACwAIAAxADAALAAgAC0AMQAsACAANwAsACAAMAAsACAAOAAyADgAMAAwACwAIAAwACwAIAAwACwAIABcACIAUwBcACIALAAgAFwAIgAgAFMAdABhAG4AZABhAHIAZABcACIAOwBcAG4AXAAiAFMAdABKAG8AaABuAHMAXAAiACwAIAAxADkAMwA2ACwAIAAxADkANAAxACwAIAA1ACwAIAAxACwAIAAxACwAIAA5ACwAIAAwACwAIAAwACwAIAAzADYAMAAwACwAIABcACIARABcACIALAAgAFwAIgAgAEQAYQB5AGwAaQBnAGgAdABcACIAOwBcAG4AXAAiAFMAdABKAG8AaABuAHMAXAAiACwAIAAxADkAMwA2ACwAIAAxADkANAAxACwAIAAxADAALAAgADEALAAgADEALAAgADIALAAgADAALAAgADAALAAgADAALAAgAFwAIgBTAFwAIgAsACAAXAAiACAAUwB0AGEAbgBkAGEAcgBkAFwAIgA7AFwAbgBcACIAUwB0AEoAbwBoAG4AcwBcACIALAAgADEAOQA0ADYALAAgADEAOQA1ADAALAAgADUALAAgADEALAAgADcALAAgADgALAAgADcAMgAwADAALAAgADAALAAgADMANgAwADAALAAgAFwAIgBEAFwAIgAsACAAXAAiACAARABhAHkAbABpAGcAaAB0AFwAIgA7AFwAbgBcACIAUwB0AEoAbwBoAG4AcwBcACIALAAgADEAOQA0ADYALAAgADEAOQA1ADAALAAgADEAMAAsACAAMQAsACAANwAsACAAMgAsACAANwAyADAAMAAsACAAMAAsACAAMAAsACAAXAAiAFMAXAAiACwAIABcACIAIABTAHQAYQBuAGQAYQByAGQAXAAiADsAXABuAFwAIgBTAHQASgBvAGgAbgBzAFwAIgAsACAAMQA5ADUAMQAsACAAMQA5ADUAOQAsACAAOQAsACAALQAxACwAIAA3ACwAIAAwACwAIAA3ADIAMAAwACwAIAAwACwAIAAwACwAIABcACIAUwBcACIALAAgAFwAIgAgAFMAdABhAG4AZABhAHIAZABcACIAOwBcAG4AXAAiAFMAdABKAG8AaABuAHMAXAAiACwAIAAxADkANQAxACwAIAAxADkAOAA2ACwAIAA0ACwAIAAtADEALAAgADcALAAgADAALAAgADcAMgAwADAALAAgADAALAAgADMANgAwADAALAAgAFwAIgBEAFwAIgAsACAAXAAiACAARABhAHkAbABpAGcAaAB0AFwAIgA7AFwAbgBcACIAUwB0AEoAbwBoAG4AcwBcACIALAAgADEAOQA2ADAALAAgADEAOQA4ADYALAAgADEAMAAsACAALQAxACwAIAA3ACwAIAAwACwAIAA3ADIAMAAwACwAIAAwACwAIAAwACwAIABcACIAUwBcACIALAAgAFwAIgAgAFMAdABhAG4AZABhAHIAZABcACIAOwBcAG4AXAAiAFMAdABKAG8AaABuAHMAXAAiACwAIAAxADkAOAA3ACwAIAAxADkAOAA3ACwAIAA0ACwAIAAxACwAIAA3ACwAIAAxACwAIAA2ADAALAAgADAALAAgADMANgAwADAALAAgAFwAIgBEAFwAIgAsACAAXAAiACAARABhAHkAbABpAGcAaAB0AFwAIgA7AFwAbgBcACIAUwB0AEoAbwBoAG4AcwBcACIALAAgADEAOQA4ADcALAAgADIAMAAwADYALAAgADEAMAAsACAALQAxACwAIAA3ACwAIAAwACwAIAA2ADAALAAgADAALAAgADAALAAgAFwAIgBTAFwAIgAsACAAXAAiACAAUwB0AGEAbgBkAGEAcgBkAFwAIgA7AFwAbgBcACIAUwB0AEoAbwBoAG4AcwBcACIALAAgADEAOQA4ADgALAAgADEAOQA4ADgALAAgADQALAAgADEALAAgADcALAAgADEALAAgADYAMAAsACAAMAAsACAANwAyADAAMAAsACAAXAAiAEQARABcACIALAAgAFwAIgAgAEQAbwB1AGIAbABlACAARABhAHkAbABpAGcAaAB0AFwAIgA7AFwAbgBcACIAUwB0AEoAbwBoAG4AcwBcACIALAAgADEAOQA4ADkALAAgADIAMAAwADYALAAgADQALAAgADEALAAgADcALAAgADEALAAgADYAMAAsACAAMAAsACAAMwA2ADAAMAAsACAAXAAiAEQAXAAiACwAIABcACIAIABEAGEAeQBsAGkAZwBoAHQAXAAiADsAXABuAFwAIgBTAHQASgBvAGgAbgBzAFwAIgAsACAAMgAwADAANwAsACAAMgAwADEAMAAsACAAMQAxACwAIAAxACwAIAA3ACwAIAAxACwAIAA2ADAALAAgADAALAAgADAALAAgAFwAIgBTAFwAIgAsACAAXAAiACAAUwB0AGEAbgBkAGEAcgBkAFwAIgA7AFwAbgBcACIAUwB0AEoAbwBoAG4AcwBcACIALAAgADIAMAAwADcALAAgADIAMAAxADEALAAgADMALAAgADEALAAgADcALAAgADgALAAgADYAMAAsACAAMAAsACAAMwA2ADAAMAAsACAAXAAiAEQAXAAiACwAIABcACIAIABEAGEAeQBsAGkAZwBoAHQAXAAiAFwAbgB9ADsAXABuAFwAbgBfAFQASQBNAEUAWgBPAE4ARQBfAFIAVQBMAEUAUwBfAFMAVQBEAEEATgAgAD0AIAB7AFwAbgBcACIAUwB1AGQAYQBuAFwAIgAsACAAMQA5ADcAMAAsACAAMQA5ADcAMAAsACAANQAsACAAMAAsACAAMAAsACAAMQAsACAAMAAsACAAMAAsACAAMwA2ADAAMAAsACAAXAAiAFMAXAAiACwAIABcACIAIABTAHUAbQBtAGUAcgBcACIAOwBcAG4AXAAiAFMAdQBkAGEAbgBcACIALAAgADEAOQA3ADAALAAgADEAOQA4ADUALAAgADEAMAAsACAAMAAsACAAMAAsACAAMQA1ACwAIAAwACwAIAAwACwAIAAwACwAIABcACIAXAAiACwAIABcACIAXAAiADsAXABuAFwAIgBTAHUAZABhAG4AXAAiACwAIAAxADkANwAxACwAIAAxADkANwAxACwAIAA0ACwAIAAwACwAIAAwACwAIAAzADAALAAgADAALAAgADAALAAgADMANgAwADAALAAgAFwAIgBTAFwAIgAsACAAXAAiACAAUwB1AG0AbQBlAHIAXAAiADsAXABuAFwAIgBTAHUAZABhAG4AXAAiACwAIAAxADkANwAyACwAIAAxADkAOAA1ACwAIAA0ACwAIAAtADEALAAgADcALAAgADAALAAgADAALAAgADAALAAgADMANgAwADAALAAgAFwAIgBTAFwAIgAsACAAXAAiACAAUwB1AG0AbQBlAHIAXAAiAFwAbgB9ADsAXABuAFwAbgBfAFQASQBNAEUAWgBPAE4ARQBfAFIAVQBMAEUAUwBfAFMAVwBJAEYAVAAgAD0AIAB7AFwAbgBcACIAUwB3AGkAZgB0AFwAIgAsACAAMQA5ADUANwAsACAAMQA5ADUANwAsACAANAAsACAALQAxACwAIAA3ACwAIAAwACwAIAA3ADIAMAAwACwAIAAwACwAIAAzADYAMAAwACwAIABcACIARABcACIALAAgAFwAIgAgAEQAYQB5AGwAaQBnAGgAdABcACIAOwBcAG4AXAAiAFMAdwBpAGYAdABcACIALAAgADEAOQA1ADcALAAgADEAOQA1ADcALAAgADEAMAAsACAALQAxACwAIAA3ACwAIAAwACwAIAA3ADIAMAAwACwAIAAwACwAIAAwACwAIABcACIAUwBcACIALAAgAFwAIgAgAFMAdABhAG4AZABhAHIAZABcACIAOwBcAG4AXAAiAFMAdwBpAGYAdABcACIALAAgADEAOQA1ADkALAAgADEAOQA1ADkALAAgADEAMAAsACAALQAxACwAIAA3ACwAIAAwACwAIAA3ADIAMAAwACwAIAAwACwAIAAwACwAIABcACIAUwBcACIALAAgAFwAIgAgAFMAdABhAG4AZABhAHIAZABcACIAOwBcAG4AXAAiAFMAdwBpAGYAdABcACIALAAgADEAOQA1ADkALAAgADEAOQA2ADEALAAgADQALAAgAC0AMQAsACAANwAsACAAMAAsACAANwAyADAAMAAsACAAMAAsACAAMwA2ADAAMAAsACAAXAAiAEQAXAAiACwAIABcACIAIABEAGEAeQBsAGkAZwBoAHQAXAAiADsAXABuAFwAIgBTAHcAaQBmAHQAXAAiACwAIAAxADkANgAwACwAIAAxADkANgAxACwAIAA5ACwAIAAtADEALAAgADcALAAgADAALAAgADcAMgAwADAALAAgADAALAAgADAALAAgAFwAIgBTAFwAIgAsACAAXAAiACAAUwB0AGEAbgBkAGEAcgBkAFwAIgBcAG4AfQA7AFwAbgBcAG4AXwBUAEkATQBFAFoATwBOAEUAXwBSAFUATABFAFMAXwBTAFcASQBTAFMAIAA9ACAAewBcAG4AXAAiAFMAdwBpAHMAcwBcACIALAAgADEAOQA0ADEALAAgADEAOQA0ADIALAAgADUALAAgADEALAAgADEALAAgADEALAAgADMANgAwADAALAAgADAALAAgADMANgAwADAALAAgAFwAIgBTAFwAIgAsACAAXAAiACAAUwB1AG0AbQBlAHIAXAAiADsAXABuAFwAIgBTAHcAaQBzAHMAXAAiACwAIAAxADkANAAxACwAIAAxADkANAAyACwAIAAxADAALAAgADEALAAgADEALAAgADEALAAgADcAMgAwADAALAAgADAALAAgADAALAAgAFwAIgBcACIALAAgAFwAIgBcACIAXABuAH0AOwBcAG4AXABuAF8AVABJAE0ARQBaAE8ATgBFAF8AUgBVAEwARQBTAF8AUwBZAFIASQBBACAAPQAgAHsAXABuAFwAIgBTAHkAcgBpAGEAXAAiACwAIAAxADkAMgAwACwAIAAxADkAMgAzACwAIAA0ACwAIAAxACwAIAA3ACwAIAAxADUALAAgADcAMgAwADAALAAgADAALAAgADMANgAwADAALAAgAFwAIgBTAFwAIgAsACAAXAAiACAAUwB1AG0AbQBlAHIAXAAiADsAXABuAFwAIgBTAHkAcgBpAGEAXAAiACwAIAAxADkAMgAwACwAIAAxADkAMgAzACwAIAAxADAALAAgADEALAAgADcALAAgADEALAAgADcAMgAwADAALAAgADAALAAgADAALAAgAFwAIgBcACIALAAgAFwAIgBcACIAOwBcAG4AXAAiAFMAeQByAGkAYQBcACIALAAgADEAOQA2ADIALAAgADEAOQA2ADIALAAgADQALAAgADAALAAgADAALAAgADIAOQAsACAANwAyADAAMAAsACAAMAAsACAAMwA2ADAAMAAsACAAXAAiAFMAXAAiACwAIABcACIAIABTAHUAbQBtAGUAcgBcACIAOwBcAG4AXAAiAFMAeQByAGkAYQBcACIALAAgADEAOQA2ADIALAAgADEAOQA2ADIALAAgADEAMAAsACAAMAAsACAAMAAsACAAMQAsACAANwAyADAAMAAsACAAMAAsACAAMAAsACAAXAAiAFwAIgAsACAAXAAiAFwAIgA7AFwAbgBcACIAUwB5AHIAaQBhAFwAIgAsACAAMQA5ADYAMwAsACAAMQA5ADYAMwAsACAAOQAsACAAMAAsACAAMAAsACAAMwAwACwAIAA3ADIAMAAwACwAIAAwACwAIAAwACwAIABcACIAXAAiACwAIABcACIAXAAiADsAXABuAFwAIgBTAHkAcgBpAGEAXAAiACwAIAAxADkANgAzACwAIAAxADkANgA1ACwAIAA1ACwAIAAwACwAIAAwACwAIAAxACwAIAA3ADIAMAAwACwAIAAwACwAIAAzADYAMAAwACwAIABcACIAUwBcACIALAAgAFwAIgAgAFMAdQBtAG0AZQByAFwAIgA7AFwAbgBcACIAUwB5AHIAaQBhAFwAIgAsACAAMQA5ADYANAAsACAAMQA5ADYANAAsACAAMQAwACwAIAAwACwAIAAwACwAIAAxACwAIAA3ADIAMAAwACwAIAAwACwAIAAwACwAIABcACIAXAAiACwAIABcACIAXAAiADsAXABuAFwAIgBTAHkAcgBpAGEAXAAiACwAIAAxADkANgA1ACwAIAAxADkANgA1ACwAIAA5ACwAIAAwACwAIAAwACwAIAAzADAALAAgADcAMgAwADAALAAgADAALAAgADAALAAgAFwAIgBcACIALAAgAFwAIgBcACIAOwBcAG4AXAAiAFMAeQByAGkAYQBcACIALAAgADEAOQA2ADYALAAgADEAOQA2ADYALAAgADQALAAgADAALAAgADAALAAgADIANAAsACAANwAyADAAMAAsACAAMAAsACAAMwA2ADAAMAAsACAAXAAiAFMAXAAiACwAIABcACIAIABTAHUAbQBtAGUAcgBcACIAOwBcAG4AXAAiAFMAeQByAGkAYQBcACIALAAgADEAOQA2ADYALAAgADEAOQA3ADYALAAgADEAMAAsACAAMAAsACAAMAAsACAAMQAsACAANwAyADAAMAAsACAAMAAsACAAMAAsACAAXAAiAFwAIgAsACAAXAAiAFwAIgA7AFwAbgBcACIAUwB5AHIAaQBhAFwAIgAsACAAMQA5ADYANwAsACAAMQA5ADcAOAAsACAANQAsACAAMAAsACAAMAAsACAAMQAsACAANwAyADAAMAAsACAAMAAsACAAMwA2ADAAMAAsACAAXAAiAFMAXAAiACwAIABcACIAIABTAHUAbQBtAGUAcgBcACIAOwBcAG4AXAAiAFMAeQByAGkAYQBcACIALAAgADEAOQA3ADcALAAgADEAOQA3ADgALAAgADkALAAgADAALAAgADAALAAgADEALAAgADcAMgAwADAALAAgADAALAAgADAALAAgAFwAIgBcACIALAAgAFwAIgBcACIAOwBcAG4AXAAiAFMAeQByAGkAYQBcACIALAAgADEAOQA4ADMALAAgADEAOQA4ADQALAAgADQALAAgADAALAAgADAALAAgADkALAAgADcAMgAwADAALAAgADAALAAgADMANgAwADAALAAgAFwAIgBTAFwAIgAsACAAXAAiACAAUwB1AG0AbQBlAHIAXAAiADsAXABuAFwAIgBTAHkAcgBpAGEAXAAiACwAIAAxADkAOAAzACwAIAAxADkAOAA0ACwAIAAxADAALAAgADAALAAgADAALAAgADEALAAgADcAMgAwADAALAAgADAALAAgADAALAAgAFwAIgBcACIALAAgAFwAIgBcACIAOwBcAG4AXAAiAFMAeQByAGkAYQBcACIALAAgADEAOQA4ADYALAAgADEAOQA4ADYALAAgADIALAAgADAALAAgADAALAAgADEANgAsACAANwAyADAAMAAsACAAMAAsACAAMwA2ADAAMAAsACAAXAAiAFMAXAAiACwAIABcACIAIABTAHUAbQBtAGUAcgBcACIAOwBcAG4AXAAiAFMAeQByAGkAYQBcACIALAAgADEAOQA4ADYALAAgADEAOQA4ADYALAAgADEAMAAsACAAMAAsACAAMAAsACAAOQAsACAANwAyADAAMAAsACAAMAAsACAAMAAsACAAXAAiAFwAIgAsACAAXAAiAFwAIgA7AFwAbgBcACIAUwB5AHIAaQBhAFwAIgAsACAAMQA5ADgANwAsACAAMQA5ADgANwAsACAAMwAsACAAMAAsACAAMAAsACAAMQAsACAANwAyADAAMAAsACAAMAAsACAAMwA2ADAAMAAsACAAXAAiAFMAXAAiACwAIABcACIAIABTAHUAbQBtAGUAcgBcACIAOwBcAG4AXAAiAFMAeQByAGkAYQBcACIALAAgADEAOQA4ADcALAAgADEAOQA4ADgALAAgADEAMAAsACAAMAAsACAAMAAsACAAMwAxACwAIAA3ADIAMAAwACwAIAAwACwAIAAwACwAIABcACIAXAAiACwAIABcACIAXAAiADsAXABuAFwAIgBTAHkAcgBpAGEAXAAiACwAIAAxADkAOAA4ACwAIAAxADkAOAA4ACwAIAAzACwAIAAwACwAIAAwACwAIAAxADUALAAgADcAMgAwADAALAAgADAALAAgADMANgAwADAALAAgAFwAIgBTAFwAIgAsACAAXAAiACAAUwB1AG0AbQBlAHIAXAAiADsAXABuAFwAIgBTAHkAcgBpAGEAXAAiACwAIAAxADkAOAA5ACwAIAAxADkAOAA5ACwAIAAzACwAIAAwACwAIAAwACwAIAAzADEALAAgADcAMgAwADAALAAgADAALAAgADMANgAwADAALAAgAFwAIgBTAFwAIgAsACAAXAAiACAAUwB1AG0AbQBlAHIAXAAiADsAXABuAFwAIgBTAHkAcgBpAGEAXAAiACwAIAAxADkAOAA5ACwAIAAxADkAOAA5ACwAIAAxADAALAAgADAALAAgADAALAAgADEALAAgADcAMgAwADAALAAgADAALAAgADAALAAgAFwAIgBcACIALAAgAFwAIgBcACIAOwBcAG4AXAAiAFMAeQByAGkAYQBcACIALAAgADEAOQA5ADAALAAgADEAOQA5ADAALAAgADQALAAgADAALAAgADAALAAgADEALAAgADcAMgAwADAALAAgADAALAAgADMANgAwADAALAAgAFwAIgBTAFwAIgAsACAAXAAiACAAUwB1AG0AbQBlAHIAXAAiADsAXABuAFwAIgBTAHkAcgBpAGEAXAAiACwAIAAxADkAOQAwACwAIAAxADkAOQAwACwAIAA5ACwAIAAwACwAIAAwACwAIAAzADAALAAgADcAMgAwADAALAAgADAALAAgADAALAAgAFwAIgBcACIALAAgAFwAIgBcACIAOwBcAG4AXAAiAFMAeQByAGkAYQBcACIALAAgADEAOQA5ADEALAAgADEAOQA5ADEALAAgADQALAAgADAALAAgADAALAAgADEALAAgADAALAAgADAALAAgADMANgAwADAALAAgAFwAIgBTAFwAIgAsACAAXAAiACAAUwB1AG0AbQBlAHIAXAAiADsAXABuAFwAIgBTAHkAcgBpAGEAXAAiACwAIAAxADkAOQAxACwAIAAxADkAOQAyACwAIAAxADAALAAgADAALAAgADAALAAgADEALAAgADAALAAgADAALAAgADAALAAgAFwAIgBcACIALAAgAFwAIgBcACIAOwBcAG4AXAAiAFMAeQByAGkAYQBcACIALAAgADEAOQA5ADIALAAgADEAOQA5ADIALAAgADQALAAgADAALAAgADAALAAgADgALAAgADAALAAgADAALAAgADMANgAwADAALAAgAFwAIgBTAFwAIgAsACAAXAAiACAAUwB1AG0AbQBlAHIAXAAiADsAXABuAFwAIgBTAHkAcgBpAGEAXAAiACwAIAAxADkAOQAzACwAIAAxADkAOQAzACwAIAAzACwAIAAwACwAIAAwACwAIAAyADYALAAgADAALAAgADAALAAgADMANgAwADAALAAgAFwAIgBTAFwAIgAsACAAXAAiACAAUwB1AG0AbQBlAHIAXAAiADsAXABuAFwAIgBTAHkAcgBpAGEAXAAiACwAIAAxADkAOQAzACwAIAAxADkAOQAzACwAIAA5ACwAIAAwACwAIAAwACwAIAAyADUALAAgADAALAAgADAALAAgADAALAAgAFwAIgBcACIALAAgAFwAIgBcACIAOwBcAG4AXAAiAFMAeQByAGkAYQBcACIALAAgADEAOQA5ADQALAAgADEAOQA5ADYALAAgADQALAAgADAALAAgADAALAAgADEALAAgADAALAAgADAALAAgADMANgAwADAALAAgAFwAIgBTAFwAIgAsACAAXAAiACAAUwB1AG0AbQBlAHIAXAAiADsAXABuAFwAIgBTAHkAcgBpAGEAXAAiACwAIAAxADkAOQA0ACwAIAAyADAAMAA1ACwAIAAxADAALAAgADAALAAgADAALAAgADEALAAgADAALAAgADAALAAgADAALAAgAFwAIgBcACIALAAgAFwAIgBcACIAOwBcAG4AXAAiAFMAeQByAGkAYQBcACIALAAgADEAOQA5ADcALAAgADEAOQA5ADgALAAgADMALAAgAC0AMQAsACAAMQAsACAAMAAsACAAMAAsACAAMAAsACAAMwA2ADAAMAAsACAAXAAiAFMAXAAiACwAIABcACIAIABTAHUAbQBtAGUAcgBcACIAOwBcAG4AXAAiAFMAeQByAGkAYQBcACIALAAgADEAOQA5ADkALAAgADIAMAAwADYALAAgADQALAAgADAALAAgADAALAAgADEALAAgADAALAAgADAALAAgADMANgAwADAALAAgAFwAIgBTAFwAIgAsACAAXAAiACAAUwB1AG0AbQBlAHIAXAAiADsAXABuAFwAIgBTAHkAcgBpAGEAXAAiACwAIAAyADAAMAA2ACwAIAAyADAAMAA2ACwAIAA5ACwAIAAwACwAIAAwACwAIAAyADIALAAgADAALAAgADAALAAgADAALAAgAFwAIgBcACIALAAgAFwAIgBcACIAOwBcAG4AXAAiAFMAeQByAGkAYQBcACIALAAgADIAMAAwADcALAAgADIAMAAwADcALAAgADMALAAgAC0AMQAsACAANQAsACAAMAAsACAAMAAsACAAMAAsACAAMwA2ADAAMAAsACAAXAAiAFMAXAAiACwAIABcACIAIABTAHUAbQBtAGUAcgBcACIAOwBcAG4AXAAiAFMAeQByAGkAYQBcACIALAAgADIAMAAwADcALAAgADIAMAAwADcALAAgADEAMQAsACAAMQAsACAANQAsACAAMQAsACAAMAAsACAAMAAsACAAMAAsACAAXAAiAFwAIgAsACAAXAAiAFwAIgA7AFwAbgBcACIAUwB5AHIAaQBhAFwAIgAsACAAMgAwADAAOAAsACAAMgAwADAAOAAsACAANAAsACAAMQAsACAANQAsACAAMQAsACAAMAAsACAAMAAsACAAMwA2ADAAMAAsACAAXAAiAFMAXAAiACwAIABcACIAIABTAHUAbQBtAGUAcgBcACIAOwBcAG4AXAAiAFMAeQByAGkAYQBcACIALAAgADIAMAAwADgALAAgADIAMAAwADgALAAgADEAMQAsACAAMAAsACAAMAAsACAAMQAsACAAMAAsACAAMAAsACAAMAAsACAAXAAiAFwAIgAsACAAXAAiAFwAIgA7AFwAbgBcACIAUwB5AHIAaQBhAFwAIgAsACAAMgAwADAAOQAsACAAMgAwADAAOQAsACAAMwAsACAALQAxACwAIAA1ACwAIAAwACwAIAAwACwAIAAwACwAIAAzADYAMAAwACwAIABcACIAUwBcACIALAAgAFwAIgAgAFMAdQBtAG0AZQByAFwAIgA7AFwAbgBcACIAUwB5AHIAaQBhAFwAIgAsACAAMgAwADAAOQAsACAAMgAwADIAMgAsACAAMQAwACwAIAAtADEALAAgADUALAAgADAALAAgADAALAAgADAALAAgADAALAAgAFwAIgBcACIALAAgAFwAIgBcACIAOwBcAG4AXAAiAFMAeQByAGkAYQBcACIALAAgADIAMAAxADAALAAgADIAMAAxADEALAAgADQALAAgADEALAAgADUALAAgADEALAAgADAALAAgADAALAAgADMANgAwADAALAAgAFwAIgBTAFwAIgAsACAAXAAiACAAUwB1AG0AbQBlAHIAXAAiADsAXABuAFwAIgBTAHkAcgBpAGEAXAAiACwAIAAyADAAMQAyACwAIAAyADAAMgAyACwAIAAzACwAIAAtADEALAAgADUALAAgADAALAAgADAALAAgADAALAAgADMANgAwADAALAAgAFwAIgBTAFwAIgAsACAAXAAiACAAUwB1AG0AbQBlAHIAXAAiAFwAbgB9ADsAXABuAFwAbgBfAFQASQBNAEUAWgBPAE4ARQBfAFIAVQBMAEUAUwBfAFQAQQBJAFcAQQBOACAAPQAgAHsAXABuAFwAIgBUAGEAaQB3AGEAbgBcACIALAAgADEAOQA0ADYALAAgADEAOQA0ADYALAAgADUALAAgADAALAAgADAALAAgADEANQAsACAAMAAsACAAMAAsACAAMwA2ADAAMAAsACAAXAAiAEQAXAAiACwAIABcACIAIABEAGEAeQBsAGkAZwBoAHQAXAAiADsAXABuAFwAIgBUAGEAaQB3AGEAbgBcACIALAAgADEAOQA0ADYALAAgADEAOQA0ADYALAAgADEAMAAsACAAMAAsACAAMAAsACAAMQAsACAAMAAsACAAMAAsACAAMAAsACAAXAAiAFMAXAAiACwAIABcACIAIABTAHQAYQBuAGQAYQByAGQAXAAiADsAXABuAFwAIgBUAGEAaQB3AGEAbgBcACIALAAgADEAOQA0ADcALAAgADEAOQA0ADcALAAgADQALAAgADAALAAgADAALAAgADEANQAsACAAMAAsACAAMAAsACAAMwA2ADAAMAAsACAAXAAiAEQAXAAiACwAIABcACIAIABEAGEAeQBsAGkAZwBoAHQAXAAiADsAXABuAFwAIgBUAGEAaQB3AGEAbgBcACIALAAgADEAOQA0ADcALAAgADEAOQA0ADcALAAgADEAMQAsACAAMAAsACAAMAAsACAAMQAsACAAMAAsACAAMAAsACAAMAAsACAAXAAiAFMAXAAiACwAIABcACIAIABTAHQAYQBuAGQAYQByAGQAXAAiADsAXABuAFwAIgBUAGEAaQB3AGEAbgBcACIALAAgADEAOQA0ADgALAAgADEAOQA1ADEALAAgADUALAAgADAALAAgADAALAAgADEALAAgADAALAAgADAALAAgADMANgAwADAALAAgAFwAIgBEAFwAIgAsACAAXAAiACAARABhAHkAbABpAGcAaAB0AFwAIgA7AFwAbgBcACIAVABhAGkAdwBhAG4AXAAiACwAIAAxADkANAA4ACwAIAAxADkANQAxACwAIAAxADAALAAgADAALAAgADAALAAgADEALAAgADAALAAgADAALAAgADAALAAgAFwAIgBTAFwAIgAsACAAXAAiACAAUwB0AGEAbgBkAGEAcgBkAFwAIgA7AFwAbgBcACIAVABhAGkAdwBhAG4AXAAiACwAIAAxADkANQAyACwAIAAxADkANQAyACwAIAAzACwAIAAwACwAIAAwACwAIAAxACwAIAAwACwAIAAwACwAIAAzADYAMAAwACwAIABcACIARABcACIALAAgAFwAIgAgAEQAYQB5AGwAaQBnAGgAdABcACIAOwBcAG4AXAAiAFQAYQBpAHcAYQBuAFwAIgAsACAAMQA5ADUAMgAsACAAMQA5ADUANAAsACAAMQAxACwAIAAwACwAIAAwACwAIAAxACwAIAAwACwAIAAwACwAIAAwACwAIABcACIAUwBcACIALAAgAFwAIgAgAFMAdABhAG4AZABhAHIAZABcACIAOwBcAG4AXAAiAFQAYQBpAHcAYQBuAFwAIgAsACAAMQA5ADUAMwAsACAAMQA5ADUAOQAsACAANAAsACAAMAAsACAAMAAsACAAMQAsACAAMAAsACAAMAAsACAAMwA2ADAAMAAsACAAXAAiAEQAXAAiACwAIABcACIAIABEAGEAeQBsAGkAZwBoAHQAXAAiADsAXABuAFwAIgBUAGEAaQB3AGEAbgBcACIALAAgADEAOQA1ADUALAAgADEAOQA2ADEALAAgADEAMAAsACAAMAAsACAAMAAsACAAMQAsACAAMAAsACAAMAAsACAAMAAsACAAXAAiAFMAXAAiACwAIABcACIAIABTAHQAYQBuAGQAYQByAGQAXAAiADsAXABuAFwAIgBUAGEAaQB3AGEAbgBcACIALAAgADEAOQA2ADAALAAgADEAOQA2ADEALAAgADYALAAgADAALAAgADAALAAgADEALAAgADAALAAgADAALAAgADMANgAwADAALAAgAFwAIgBEAFwAIgAsACAAXAAiACAARABhAHkAbABpAGcAaAB0AFwAIgA7AFwAbgBcACIAVABhAGkAdwBhAG4AXAAiACwAIAAxADkANwA0ACwAIAAxADkANwA1ACwAIAA0ACwAIAAwACwAIAAwACwAIAAxACwAIAAwACwAIAAwACwAIAAzADYAMAAwACwAIABcACIARABcACIALAAgAFwAIgAgAEQAYQB5AGwAaQBnAGgAdABcACIAOwBcAG4AXAAiAFQAYQBpAHcAYQBuAFwAIgAsACAAMQA5ADcANAAsACAAMQA5ADcANQAsACAAMQAwACwAIAAwACwAIAAwACwAIAAxACwAIAAwACwAIAAwACwAIAAwACwAIABcACIAUwBcACIALAAgAFwAIgAgAFMAdABhAG4AZABhAHIAZABcACIAOwBcAG4AXAAiAFQAYQBpAHcAYQBuAFwAIgAsACAAMQA5ADcAOQAsACAAMQA5ADcAOQAsACAANwAsACAAMAAsACAAMAAsACAAMQAsACAAMAAsACAAMAAsACAAMwA2ADAAMAAsACAAXAAiAEQAXAAiACwAIABcACIAIABEAGEAeQBsAGkAZwBoAHQAXAAiADsAXABuAFwAIgBUAGEAaQB3AGEAbgBcACIALAAgADEAOQA3ADkALAAgADEAOQA3ADkALAAgADEAMAAsACAAMAAsACAAMAAsACAAMQAsACAAMAAsACAAMAAsACAAMAAsACAAXAAiAFMAXAAiACwAIABcACIAIABTAHQAYQBuAGQAYQByAGQAXAAiAFwAbgB9ADsAXABuAFwAbgBfAFQASQBNAEUAWgBPAE4ARQBfAFIAVQBMAEUAUwBfAFQASABVAEwARQAgAD0AIAB7AFwAbgBcACIAVABoAHUAbABlAFwAIgAsACAAMQA5ADkAMQAsACAAMQA5ADkAMgAsACAAMwAsACAALQAxACwAIAA3ACwAIAAwACwAIAA3ADIAMAAwACwAIAAwACwAIAAzADYAMAAwACwAIABcACIARABcACIALAAgAFwAIgAgAEQAYQB5AGwAaQBnAGgAdABcACIAOwBcAG4AXAAiAFQAaAB1AGwAZQBcACIALAAgADEAOQA5ADEALAAgADEAOQA5ADIALAAgADkALAAgAC0AMQAsACAANwAsACAAMAAsACAANwAyADAAMAAsACAAMAAsACAAMAAsACAAXAAiAFMAXAAiACwAIABcACIAIABTAHQAYQBuAGQAYQByAGQAXAAiADsAXABuAFwAIgBUAGgAdQBsAGUAXAAiACwAIAAxADkAOQAzACwAIAAyADAAMAA2ACwAIAA0ACwAIAAxACwAIAA3ACwAIAAxACwAIAA3ADIAMAAwACwAIAAwACwAIAAzADYAMAAwACwAIABcACIARABcACIALAAgAFwAIgAgAEQAYQB5AGwAaQBnAGgAdABcACIAOwBcAG4AXAAiAFQAaAB1AGwAZQBcACIALAAgADEAOQA5ADMALAAgADIAMAAwADYALAAgADEAMAAsACAALQAxACwAIAA3ACwAIAAwACwAIAA3ADIAMAAwACwAIAAwACwAIAAwACwAIABcACIAUwBcACIALAAgAFwAIgAgAFMAdABhAG4AZABhAHIAZABcACIAOwBcAG4AXAAiAFQAaAB1AGwAZQBcACIALAAgADIAMAAwADcALAAgAFwAIgBcACIALAAgADMALAAgADEALAAgADcALAAgADgALAAgADcAMgAwADAALAAgADAALAAgADMANgAwADAALAAgAFwAIgBEAFwAIgAsACAAXAAiACAARABhAHkAbABpAGcAaAB0AFwAIgA7AFwAbgBcACIAVABoAHUAbABlAFwAIgAsACAAMgAwADAANwAsACAAXAAiAFwAIgAsACAAMQAxACwAIAAxACwAIAA3ACwAIAAxACwAIAA3ADIAMAAwACwAIAAwACwAIAAwACwAIABcACIAUwBcACIALAAgAFwAIgAgAFMAdABhAG4AZABhAHIAZABcACIAXABuAH0AOwBcAG4AXABuAF8AVABJAE0ARQBaAE8ATgBFAF8AUgBVAEwARQBTAF8AVABPAE4ARwBBACAAPQAgAHsAXABuAFwAIgBUAG8AbgBnAGEAXAAiACwAIAAxADkAOQA5ACwAIAAxADkAOQA5ACwAIAAxADAALAAgADAALAAgADAALAAgADcALAAgADcAMgAwADAALAAgADEALAAgADMANgAwADAALAAgAFwAIgBcACIALAAgAFwAIgBcACIAOwBcAG4AXAAiAFQAbwBuAGcAYQBcACIALAAgADIAMAAwADAALAAgADIAMAAwADAALAAgADMALAAgADAALAAgADAALAAgADEAOQAsACAANwAyADAAMAAsACAAMQAsACAAMAAsACAAXAAiAFwAIgAsACAAXAAiAFwAIgA7AFwAbgBcACIAVABvAG4AZwBhAFwAIgAsACAAMgAwADAAMAAsACAAMgAwADAAMQAsACAAMQAxACwAIAAxACwAIAA3ACwAIAAxACwAIAA3ADIAMAAwACwAIAAwACwAIAAzADYAMAAwACwAIABcACIAXAAiACwAIABcACIAXAAiADsAXABuAFwAIgBUAG8AbgBnAGEAXAAiACwAIAAyADAAMAAxACwAIAAyADAAMAAyACwAIAAxACwAIAAtADEALAAgADcALAAgADAALAAgADcAMgAwADAALAAgADAALAAgADAALAAgAFwAIgBcACIALAAgAFwAIgBcACIAOwBcAG4AXAAiAFQAbwBuAGcAYQBcACIALAAgADIAMAAxADYALAAgADIAMAAxADYALAAgADEAMQAsACAAMQAsACAANwAsACAAMQAsACAANwAyADAAMAAsACAAMAAsACAAMwA2ADAAMAAsACAAXAAiAFwAIgAsACAAXAAiAFwAIgA7AFwAbgBcACIAVABvAG4AZwBhAFwAIgAsACAAMgAwADEANwAsACAAMgAwADEANwAsACAAMQAsACAAMQAsACAANwAsACAAMQA1ACwAIAAxADAAOAAwADAALAAgADAALAAgADAALAAgAFwAIgBcACIALAAgAFwAIgBcACIAXABuAH0AOwBcAG4AXABuAF8AVABJAE0ARQBaAE8ATgBFAF8AUgBVAEwARQBTAF8AVABPAFIATwBOAFQATwAgAD0AIAB7AFwAbgBcACIAVABvAHIAbwBuAHQAbwBcACIALAAgADEAOQAxADkALAAgADEAOQAxADkALAAgADMALAAgADAALAAgADAALAAgADMAMAAsACAAOAA0ADYAMAAwACwAIAAwACwAIAAzADYAMAAwACwAIABcACIARABcACIALAAgAFwAIgAgAEQAYQB5AGwAaQBnAGgAdABcACIAOwBcAG4AXAAiAFQAbwByAG8AbgB0AG8AXAAiACwAIAAxADkAMQA5ACwAIAAxADkAMQA5ACwAIAAxADAALAAgADAALAAgADAALAAgADIANgAsACAAMAAsACAAMAAsACAAMAAsACAAXAAiAFMAXAAiACwAIABcACIAIABTAHQAYQBuAGQAYQByAGQAXAAiADsAXABuAFwAIgBUAG8AcgBvAG4AdABvAFwAIgAsACAAMQA5ADIAMAAsACAAMQA5ADIAMAAsACAANQAsACAAMAAsACAAMAAsACAAMgAsACAANwAyADAAMAAsACAAMAAsACAAMwA2ADAAMAAsACAAXAAiAEQAXAAiACwAIABcACIAIABEAGEAeQBsAGkAZwBoAHQAXAAiADsAXABuAFwAIgBUAG8AcgBvAG4AdABvAFwAIgAsACAAMQA5ADIAMAAsACAAMQA5ADIAMAAsACAAOQAsACAAMAAsACAAMAAsACAAMgA2ACwAIAAwACwAIAAwACwAIAAwACwAIABcACIAUwBcACIALAAgAFwAIgAgAFMAdABhAG4AZABhAHIAZABcACIAOwBcAG4AXAAiAFQAbwByAG8AbgB0AG8AXAAiACwAIAAxADkAMgAxACwAIAAxADkAMgAxACwAIAA1ACwAIAAwACwAIAAwACwAIAAxADUALAAgADcAMgAwADAALAAgADAALAAgADMANgAwADAALAAgAFwAIgBEAFwAIgAsACAAXAAiACAARABhAHkAbABpAGcAaAB0AFwAIgA7AFwAbgBcACIAVABvAHIAbwBuAHQAbwBcACIALAAgADEAOQAyADEALAAgADEAOQAyADEALAAgADkALAAgADAALAAgADAALAAgADEANQAsACAANwAyADAAMAAsACAAMAAsACAAMAAsACAAXAAiAFMAXAAiACwAIABcACIAIABTAHQAYQBuAGQAYQByAGQAXAAiADsAXABuAFwAIgBUAG8AcgBvAG4AdABvAFwAIgAsACAAMQA5ADIAMgAsACAAMQA5ADIAMwAsACAANQAsACAAMQAsACAANwAsACAAOAAsACAANwAyADAAMAAsACAAMAAsACAAMwA2ADAAMAAsACAAXAAiAEQAXAAiACwAIABcACIAIABEAGEAeQBsAGkAZwBoAHQAXAAiADsAXABuAFwAIgBUAG8AcgBvAG4AdABvAFwAIgAsACAAMQA5ADIAMgAsACAAMQA5ADIANgAsACAAOQAsACAAMQAsACAANwAsACAAMQA1ACwAIAA3ADIAMAAwACwAIAAwACwAIAAwACwAIABcACIAUwBcACIALAAgAFwAIgAgAFMAdABhAG4AZABhAHIAZABcACIAOwBcAG4AXAAiAFQAbwByAG8AbgB0AG8AXAAiACwAIAAxADkAMgA0ACwAIAAxADkAMgA3ACwAIAA1ACwAIAAxACwAIAA3ACwAIAAxACwAIAA3ADIAMAAwACwAIAAwACwAIAAzADYAMAAwACwAIABcACIARABcACIALAAgAFwAIgAgAEQAYQB5AGwAaQBnAGgAdABcACIAOwBcAG4AXAAiAFQAbwByAG8AbgB0AG8AXAAiACwAIAAxADkAMgA3ACwAIAAxADkAMwA3ACwAIAA5ACwAIAAxACwAIAA3ACwAIAAyADUALAAgADcAMgAwADAALAAgADAALAAgADAALAAgAFwAIgBTAFwAIgAsACAAXAAiACAAUwB0AGEAbgBkAGEAcgBkAFwAIgA7AFwAbgBcACIAVABvAHIAbwBuAHQAbwBcACIALAAgADEAOQAyADgALAAgADEAOQAzADcALAAgADQALAAgADEALAAgADcALAAgADIANQAsACAANwAyADAAMAAsACAAMAAsACAAMwA2ADAAMAAsACAAXAAiAEQAXAAiACwAIABcACIAIABEAGEAeQBsAGkAZwBoAHQAXAAiADsAXABuAFwAIgBUAG8AcgBvAG4AdABvAFwAIgAsACAAMQA5ADMAOAAsACAAMQA5ADMAOQAsACAAOQAsACAALQAxACwAIAA3ACwAIAAwACwAIAA3ADIAMAAwACwAIAAwACwAIAAwACwAIABcACIAUwBcACIALAAgAFwAIgAgAFMAdABhAG4AZABhAHIAZABcACIAOwBcAG4AXAAiAFQAbwByAG8AbgB0AG8AXAAiACwAIAAxADkAMwA4ACwAIAAxADkANAAwACwAIAA0ACwAIAAtADEALAAgADcALAAgADAALAAgADcAMgAwADAALAAgADAALAAgADMANgAwADAALAAgAFwAIgBEAFwAIgAsACAAXAAiACAARABhAHkAbABpAGcAaAB0AFwAIgA7AFwAbgBcACIAVABvAHIAbwBuAHQAbwBcACIALAAgADEAOQA0ADUALAAgADEAOQA0ADgALAAgADkALAAgAC0AMQAsACAANwAsACAAMAAsACAANwAyADAAMAAsACAAMAAsACAAMAAsACAAXAAiAFMAXAAiACwAIABcACIAIABTAHQAYQBuAGQAYQByAGQAXAAiADsAXABuAFwAIgBUAG8AcgBvAG4AdABvAFwAIgAsACAAMQA5ADQANgAsACAAMQA5ADcAMwAsACAANAAsACAALQAxACwAIAA3ACwAIAAwACwAIAA3ADIAMAAwACwAIAAwACwAIAAzADYAMAAwACwAIABcACIARABcACIALAAgAFwAIgAgAEQAYQB5AGwAaQBnAGgAdABcACIAOwBcAG4AXAAiAFQAbwByAG8AbgB0AG8AXAAiACwAIAAxADkANAA5ACwAIAAxADkANQAwACwAIAAxADEALAAgAC0AMQAsACAANwAsACAAMAAsACAANwAyADAAMAAsACAAMAAsACAAMAAsACAAXAAiAFMAXAAiACwAIABcACIAIABTAHQAYQBuAGQAYQByAGQAXAAiADsAXABuAFwAIgBUAG8AcgBvAG4AdABvAFwAIgAsACAAMQA5ADUAMQAsACAAMQA5ADUANgAsACAAOQAsACAALQAxACwAIAA3ACwAIAAwACwAIAA3ADIAMAAwACwAIAAwACwAIAAwACwAIABcACIAUwBcACIALAAgAFwAIgAgAFMAdABhAG4AZABhAHIAZABcACIAOwBcAG4AXAAiAFQAbwByAG8AbgB0AG8AXAAiACwAIAAxADkANQA3ACwAIAAxADkANwAzACwAIAAxADAALAAgAC0AMQAsACAANwAsACAAMAAsACAANwAyADAAMAAsACAAMAAsACAAMAAsACAAXAAiAFMAXAAiACwAIABcACIAIABTAHQAYQBuAGQAYQByAGQAXAAiAFwAbgB9ADsAXABuAFwAbgBfAFQASQBNAEUAWgBPAE4ARQBfAFIAVQBMAEUAUwBfAFQAUgBPAEwATAAgAD0AIAB7AFwAbgBcACIAVAByAG8AbABsAFwAIgAsACAAMgAwADAANAAsACAAXAAiAFwAIgAsACAAMQAwACwAIAAtADEALAAgADcALAAgADAALAAgADMANgAwADAALAAgADIALAAgADAALAAgAFwAIgArADAAMABcACIALAAgAFwAIgBVAFQAQwArADAAMAA6ADAAMABcACIAOwBcAG4AXAAiAFQAcgBvAGwAbABcACIALAAgADIAMAAwADUALAAgAFwAIgBcACIALAAgADMALAAgAC0AMQAsACAANwAsACAAMAAsACAAMwA2ADAAMAAsACAAMgAsACAANwAyADAAMAAsACAAXAAiACsAMAAyAFwAIgAsACAAXAAiAFUAVABDACsAMAAyADoAMAAwAFwAIgBcAG4AfQA7AFwAbgBcAG4AXwBUAEkATQBFAFoATwBOAEUAXwBSAFUATABFAFMAXwBUAFUATgBJAFMASQBBACAAPQAgAHsAXABuAFwAIgBUAHUAbgBpAHMAaQBhAFwAIgAsACAAMQA5ADMAOQAsACAAMQA5ADMAOQAsACAANAAsACAAMAAsACAAMAAsACAAMQA1ACwAIAA4ADIAOAAwADAALAAgADEALAAgADMANgAwADAALAAgAFwAIgBTAFwAIgAsACAAXAAiACAAUwB1AG0AbQBlAHIAXAAiADsAXABuAFwAIgBUAHUAbgBpAHMAaQBhAFwAIgAsACAAMQA5ADMAOQAsACAAMQA5ADMAOQAsACAAMQAxACwAIAAwACwAIAAwACwAIAAxADgALAAgADgAMgA4ADAAMAAsACAAMQAsACAAMAAsACAAXAAiAFwAIgAsACAAXAAiAFwAIgA7AFwAbgBcACIAVAB1AG4AaQBzAGkAYQBcACIALAAgADEAOQA0ADAALAAgADEAOQA0ADAALAAgADIALAAgADAALAAgADAALAAgADIANQAsACAAOAAyADgAMAAwACwAIAAxACwAIAAzADYAMAAwACwAIABcACIAUwBcACIALAAgAFwAIgAgAFMAdQBtAG0AZQByAFwAIgA7AFwAbgBcACIAVAB1AG4AaQBzAGkAYQBcACIALAAgADEAOQA0ADEALAAgADEAOQA0ADEALAAgADEAMAAsACAAMAAsACAAMAAsACAANgAsACAAMAAsACAAMAAsACAAMAAsACAAXAAiAFwAIgAsACAAXAAiAFwAIgA7AFwAbgBcACIAVAB1AG4AaQBzAGkAYQBcACIALAAgADEAOQA0ADIALAAgADEAOQA0ADIALAAgADMALAAgADAALAAgADAALAAgADkALAAgADAALAAgADAALAAgADMANgAwADAALAAgAFwAIgBTAFwAIgAsACAAXAAiACAAUwB1AG0AbQBlAHIAXAAiADsAXABuAFwAIgBUAHUAbgBpAHMAaQBhAFwAIgAsACAAMQA5ADQAMgAsACAAMQA5ADQAMgAsACAAMQAxACwAIAAwACwAIAAwACwAIAAyACwAIAAxADAAOAAwADAALAAgADAALAAgADAALAAgAFwAIgBcACIALAAgAFwAIgBcACIAOwBcAG4AXAAiAFQAdQBuAGkAcwBpAGEAXAAiACwAIAAxADkANAAzACwAIAAxADkANAAzACwAIAAzACwAIAAwACwAIAAwACwAIAAyADkALAAgADcAMgAwADAALAAgADAALAAgADMANgAwADAALAAgAFwAIgBTAFwAIgAsACAAXAAiACAAUwB1AG0AbQBlAHIAXAAiADsAXABuAFwAIgBUAHUAbgBpAHMAaQBhAFwAIgAsACAAMQA5ADQAMwAsACAAMQA5ADQAMwAsACAANAAsACAAMAAsACAAMAAsACAAMQA3ACwAIAA3ADIAMAAwACwAIAAwACwAIAAwACwAIABcACIAXAAiACwAIABcACIAXAAiADsAXABuAFwAIgBUAHUAbgBpAHMAaQBhAFwAIgAsACAAMQA5ADQAMwAsACAAMQA5ADQAMwAsACAANAAsACAAMAAsACAAMAAsACAAMgA1ACwAIAA3ADIAMAAwACwAIAAwACwAIAAzADYAMAAwACwAIABcACIAUwBcACIALAAgAFwAIgAgAFMAdQBtAG0AZQByAFwAIgA7AFwAbgBcACIAVAB1AG4AaQBzAGkAYQBcACIALAAgADEAOQA0ADMALAAgADEAOQA0ADMALAAgADEAMAAsACAAMAAsACAAMAAsACAANAAsACAANwAyADAAMAAsACAAMAAsACAAMAAsACAAXAAiAFwAIgAsACAAXAAiAFwAIgA7AFwAbgBcACIAVAB1AG4AaQBzAGkAYQBcACIALAAgADEAOQA0ADQALAAgADEAOQA0ADQALAAgADEAMAAsACAAMAAsACAAMAAsACAAOAAsACAAMAAsACAAMAAsACAAMAAsACAAXAAiAFwAIgAsACAAXAAiAFwAIgA7AFwAbgBcACIAVAB1AG4AaQBzAGkAYQBcACIALAAgADEAOQA0ADQALAAgADEAOQA0ADUALAAgADQALAAgADEALAAgADEALAAgADEALAAgADcAMgAwADAALAAgADAALAAgADMANgAwADAALAAgAFwAIgBTAFwAIgAsACAAXAAiACAAUwB1AG0AbQBlAHIAXAAiADsAXABuAFwAIgBUAHUAbgBpAHMAaQBhAFwAIgAsACAAMQA5ADQANQAsACAAMQA5ADQANQAsACAAOQAsACAAMAAsACAAMAAsACAAMQA2ACwAIAAwACwAIAAwACwAIAAwACwAIABcACIAXAAiACwAIABcACIAXAAiADsAXABuAFwAIgBUAHUAbgBpAHMAaQBhAFwAIgAsACAAMQA5ADcANwAsACAAMQA5ADcANwAsACAANAAsACAAMAAsACAAMAAsACAAMwAwACwAIAAwACwAIAAxACwAIAAzADYAMAAwACwAIABcACIAUwBcACIALAAgAFwAIgAgAFMAdQBtAG0AZQByAFwAIgA7AFwAbgBcACIAVAB1AG4AaQBzAGkAYQBcACIALAAgADEAOQA3ADcALAAgADEAOQA3ADcALAAgADkALAAgADAALAAgADAALAAgADIANAAsACAAMAAsACAAMQAsACAAMAAsACAAXAAiAFwAIgAsACAAXAAiAFwAIgA7AFwAbgBcACIAVAB1AG4AaQBzAGkAYQBcACIALAAgADEAOQA3ADgALAAgADEAOQA3ADgALAAgADUALAAgADAALAAgADAALAAgADEALAAgADAALAAgADEALAAgADMANgAwADAALAAgAFwAIgBTAFwAIgAsACAAXAAiACAAUwB1AG0AbQBlAHIAXAAiADsAXABuAFwAIgBUAHUAbgBpAHMAaQBhAFwAIgAsACAAMQA5ADcAOAAsACAAMQA5ADcAOAAsACAAMQAwACwAIAAwACwAIAAwACwAIAAxACwAIAAwACwAIAAxACwAIAAwACwAIABcACIAXAAiACwAIABcACIAXAAiADsAXABuAFwAIgBUAHUAbgBpAHMAaQBhAFwAIgAsACAAMQA5ADgAOAAsACAAMQA5ADgAOAAsACAANgAsACAAMAAsACAAMAAsACAAMQAsACAAMAAsACAAMQAsACAAMwA2ADAAMAAsACAAXAAiAFMAXAAiACwAIABcACIAIABTAHUAbQBtAGUAcgBcACIAOwBcAG4AXAAiAFQAdQBuAGkAcwBpAGEAXAAiACwAIAAxADkAOAA4ACwAIAAxADkAOQAwACwAIAA5ACwAIAAtADEALAAgADcALAAgADAALAAgADAALAAgADEALAAgADAALAAgAFwAIgBcACIALAAgAFwAIgBcACIAOwBcAG4AXAAiAFQAdQBuAGkAcwBpAGEAXAAiACwAIAAxADkAOAA5ACwAIAAxADkAOAA5ACwAIAAzACwAIAAwACwAIAAwACwAIAAyADYALAAgADAALAAgADEALAAgADMANgAwADAALAAgAFwAIgBTAFwAIgAsACAAXAAiACAAUwB1AG0AbQBlAHIAXAAiADsAXABuAFwAIgBUAHUAbgBpAHMAaQBhAFwAIgAsACAAMQA5ADkAMAAsACAAMQA5ADkAMAAsACAANQAsACAAMAAsACAAMAAsACAAMQAsACAAMAAsACAAMQAsACAAMwA2ADAAMAAsACAAXAAiAFMAXAAiACwAIABcACIAIABTAHUAbQBtAGUAcgBcACIAOwBcAG4AXAAiAFQAdQBuAGkAcwBpAGEAXAAiACwAIAAyADAAMAA1ACwAIAAyADAAMAA1ACwAIAA1ACwAIAAwACwAIAAwACwAIAAxACwAIAAwACwAIAAxACwAIAAzADYAMAAwACwAIABcACIAUwBcACIALAAgAFwAIgAgAFMAdQBtAG0AZQByAFwAIgA7AFwAbgBcACIAVAB1AG4AaQBzAGkAYQBcACIALAAgADIAMAAwADUALAAgADIAMAAwADUALAAgADkALAAgADAALAAgADAALAAgADMAMAAsACAAMwA2ADAAMAAsACAAMQAsACAAMAAsACAAXAAiAFwAIgAsACAAXAAiAFwAIgA7AFwAbgBcACIAVAB1AG4AaQBzAGkAYQBcACIALAAgADIAMAAwADYALAAgADIAMAAwADgALAAgADMALAAgAC0AMQAsACAANwAsACAAMAAsACAANwAyADAAMAAsACAAMQAsACAAMwA2ADAAMAAsACAAXAAiAFMAXAAiACwAIABcACIAIABTAHUAbQBtAGUAcgBcACIAOwBcAG4AXAAiAFQAdQBuAGkAcwBpAGEAXAAiACwAIAAyADAAMAA2ACwAIAAyADAAMAA4ACwAIAAxADAALAAgAC0AMQAsACAANwAsACAAMAAsACAANwAyADAAMAAsACAAMQAsACAAMAAsACAAXAAiAFwAIgAsACAAXAAiAFwAIgBcAG4AfQA7AFwAbgBcAG4AXwBUAEkATQBFAFoATwBOAEUAXwBSAFUATABFAFMAXwBUAFUAUgBLAEUAWQAgAD0AIAB7AFwAbgBcACIAVAB1AHIAawBlAHkAXAAiACwAIAAxADkAMQA2ACwAIAAxADkAMQA2ACwAIAA1ACwAIAAwACwAIAAwACwAIAAxACwAIAAwACwAIAAwACwAIAAzADYAMAAwACwAIABcACIAUwBcACIALAAgAFwAIgAgAFMAdQBtAG0AZQByAFwAIgA7AFwAbgBcACIAVAB1AHIAawBlAHkAXAAiACwAIAAxADkAMQA2ACwAIAAxADkAMQA2ACwAIAAxADAALAAgADAALAAgADAALAAgADEALAAgADAALAAgADAALAAgADAALAAgAFwAIgBcACIALAAgAFwAIgBcACIAOwBcAG4AXAAiAFQAdQByAGsAZQB5AFwAIgAsACAAMQA5ADIAMAAsACAAMQA5ADIAMAAsACAAMwAsACAAMAAsACAAMAAsACAAMgA4ACwAIAAwACwAIAAwACwAIAAzADYAMAAwACwAIABcACIAUwBcACIALAAgAFwAIgAgAFMAdQBtAG0AZQByAFwAIgA7AFwAbgBcACIAVAB1AHIAawBlAHkAXAAiACwAIAAxADkAMgAwACwAIAAxADkAMgAwACwAIAAxADAALAAgADAALAAgADAALAAgADIANQAsACAAMAAsACAAMAAsACAAMAAsACAAXAAiAFwAIgAsACAAXAAiAFwAIgA7AFwAbgBcACIAVAB1AHIAawBlAHkAXAAiACwAIAAxADkAMgAxACwAIAAxADkAMgAxACwAIAA0ACwAIAAwACwAIAAwACwAIAAzACwAIAAwACwAIAAwACwAIAAzADYAMAAwACwAIABcACIAUwBcACIALAAgAFwAIgAgAFMAdQBtAG0AZQByAFwAIgA7AFwAbgBcACIAVAB1AHIAawBlAHkAXAAiACwAIAAxADkAMgAxACwAIAAxADkAMgAxACwAIAAxADAALAAgADAALAAgADAALAAgADMALAAgADAALAAgADAALAAgADAALAAgAFwAIgBcACIALAAgAFwAIgBcACIAOwBcAG4AXAAiAFQAdQByAGsAZQB5AFwAIgAsACAAMQA5ADIAMgAsACAAMQA5ADIAMgAsACAAMwAsACAAMAAsACAAMAAsACAAMgA2ACwAIAAwACwAIAAwACwAIAAzADYAMAAwACwAIABcACIAUwBcACIALAAgAFwAIgAgAFMAdQBtAG0AZQByAFwAIgA7AFwAbgBcACIAVAB1AHIAawBlAHkAXAAiACwAIAAxADkAMgAyACwAIAAxADkAMgAyACwAIAAxADAALAAgADAALAAgADAALAAgADgALAAgADAALAAgADAALAAgADAALAAgAFwAIgBcACIALAAgAFwAIgBcACIAOwBcAG4AXAAiAFQAdQByAGsAZQB5AFwAIgAsACAAMQA5ADIANAAsACAAMQA5ADIANAAsACAANQAsACAAMAAsACAAMAAsACAAMQAzACwAIAAwACwAIAAwACwAIAAzADYAMAAwACwAIABcACIAUwBcACIALAAgAFwAIgAgAFMAdQBtAG0AZQByAFwAIgA7AFwAbgBcACIAVAB1AHIAawBlAHkAXAAiACwAIAAxADkAMgA0ACwAIAAxADkAMgA1ACwAIAAxADAALAAgADAALAAgADAALAAgADEALAAgADAALAAgADAALAAgADAALAAgAFwAIgBcACIALAAgAFwAIgBcACIAOwBcAG4AXAAiAFQAdQByAGsAZQB5AFwAIgAsACAAMQA5ADIANQAsACAAMQA5ADIANQAsACAANQAsACAAMAAsACAAMAAsACAAMQAsACAAMAAsACAAMAAsACAAMwA2ADAAMAAsACAAXAAiAFMAXAAiACwAIABcACIAIABTAHUAbQBtAGUAcgBcACIAOwBcAG4AXAAiAFQAdQByAGsAZQB5AFwAIgAsACAAMQA5ADQAMAAsACAAMQA5ADQAMAAsACAANwAsACAAMAAsACAAMAAsACAAMQAsACAAMAAsACAAMAAsACAAMwA2ADAAMAAsACAAXAAiAFMAXAAiACwAIABcACIAIABTAHUAbQBtAGUAcgBcACIAOwBcAG4AXAAiAFQAdQByAGsAZQB5AFwAIgAsACAAMQA5ADQAMAAsACAAMQA5ADQAMAAsACAAMQAwACwAIAAwACwAIAAwACwAIAA2ACwAIAAwACwAIAAwACwAIAAwACwAIABcACIAXAAiACwAIABcACIAXAAiADsAXABuAFwAIgBUAHUAcgBrAGUAeQBcACIALAAgADEAOQA0ADAALAAgADEAOQA0ADAALAAgADEAMgAsACAAMAAsACAAMAAsACAAMQAsACAAMAAsACAAMAAsACAAMwA2ADAAMAAsACAAXAAiAFMAXAAiACwAIABcACIAIABTAHUAbQBtAGUAcgBcACIAOwBcAG4AXAAiAFQAdQByAGsAZQB5AFwAIgAsACAAMQA5ADQAMQAsACAAMQA5ADQAMQAsACAAOQAsACAAMAAsACAAMAAsACAAMgAxACwAIAAwACwAIAAwACwAIAAwACwAIABcACIAXAAiACwAIABcACIAXAAiADsAXABuAFwAIgBUAHUAcgBrAGUAeQBcACIALAAgADEAOQA0ADIALAAgADEAOQA0ADIALAAgADQALAAgADAALAAgADAALAAgADEALAAgADAALAAgADAALAAgADMANgAwADAALAAgAFwAIgBTAFwAIgAsACAAXAAiACAAUwB1AG0AbQBlAHIAXAAiADsAXABuAFwAIgBUAHUAcgBrAGUAeQBcACIALAAgADEAOQA0ADUALAAgADEAOQA0ADUALAAgADEAMAAsACAAMAAsACAAMAAsACAAOAAsACAAMAAsACAAMAAsACAAMAAsACAAXAAiAFwAIgAsACAAXAAiAFwAIgA7AFwAbgBcACIAVAB1AHIAawBlAHkAXAAiACwAIAAxADkANAA2ACwAIAAxADkANAA2ACwAIAA2ACwAIAAwACwAIAAwACwAIAAxACwAIAAwACwAIAAwACwAIAAzADYAMAAwACwAIABcACIAUwBcACIALAAgAFwAIgAgAFMAdQBtAG0AZQByAFwAIgA7AFwAbgBcACIAVAB1AHIAawBlAHkAXAAiACwAIAAxADkANAA2ACwAIAAxADkANAA2ACwAIAAxADAALAAgADAALAAgADAALAAgADEALAAgADAALAAgADAALAAgADAALAAgAFwAIgBcACIALAAgAFwAIgBcACIAOwBcAG4AXAAiAFQAdQByAGsAZQB5AFwAIgAsACAAMQA5ADQANwAsACAAMQA5ADQAOAAsACAANAAsACAAMQAsACAANwAsACAAMQA2ACwAIAAwACwAIAAwACwAIAAzADYAMAAwACwAIABcACIAUwBcACIALAAgAFwAIgAgAFMAdQBtAG0AZQByAFwAIgA7AFwAbgBcACIAVAB1AHIAawBlAHkAXAAiACwAIAAxADkANAA3ACwAIAAxADkANQAxACwAIAAxADAALAAgADEALAAgADcALAAgADIALAAgADAALAAgADAALAAgADAALAAgAFwAIgBcACIALAAgAFwAIgBcACIAOwBcAG4AXAAiAFQAdQByAGsAZQB5AFwAIgAsACAAMQA5ADQAOQAsACAAMQA5ADQAOQAsACAANAAsACAAMAAsACAAMAAsACAAMQAwACwAIAAwACwAIAAwACwAIAAzADYAMAAwACwAIABcACIAUwBcACIALAAgAFwAIgAgAFMAdQBtAG0AZQByAFwAIgA7AFwAbgBcACIAVAB1AHIAawBlAHkAXAAiACwAIAAxADkANQAwACwAIAAxADkANQAwACwAIAA0ACwAIAAwACwAIAAwACwAIAAxADYALAAgADAALAAgADAALAAgADMANgAwADAALAAgAFwAIgBTAFwAIgAsACAAXAAiACAAUwB1AG0AbQBlAHIAXAAiADsAXABuAFwAIgBUAHUAcgBrAGUAeQBcACIALAAgADEAOQA1ADEALAAgADEAOQA1ADEALAAgADQALAAgADAALAAgADAALAAgADIAMgAsACAAMAAsACAAMAAsACAAMwA2ADAAMAAsACAAXAAiAFMAXAAiACwAIABcACIAIABTAHUAbQBtAGUAcgBcACIAOwBcAG4AXAAiAFQAdQByAGsAZQB5AFwAIgAsACAAMQA5ADYAMgAsACAAMQA5ADYAMgAsACAANwAsACAAMAAsACAAMAAsACAAMQA1ACwAIAAwACwAIAAwACwAIAAzADYAMAAwACwAIABcACIAUwBcACIALAAgAFwAIgAgAFMAdQBtAG0AZQByAFwAIgA7AFwAbgBcACIAVAB1AHIAawBlAHkAXAAiACwAIAAxADkANgAzACwAIAAxADkANgAzACwAIAAxADAALAAgADAALAAgADAALAAgADMAMAAsACAAMAAsACAAMAAsACAAMAAsACAAXAAiAFwAIgAsACAAXAAiAFwAIgA7AFwAbgBcACIAVAB1AHIAawBlAHkAXAAiACwAIAAxADkANgA0ACwAIAAxADkANgA0ACwAIAA1ACwAIAAwACwAIAAwACwAIAAxADUALAAgADAALAAgADAALAAgADMANgAwADAALAAgAFwAIgBTAFwAIgAsACAAXAAiACAAUwB1AG0AbQBlAHIAXAAiADsAXABuAFwAIgBUAHUAcgBrAGUAeQBcACIALAAgADEAOQA2ADQALAAgADEAOQA2ADQALAAgADEAMAAsACAAMAAsACAAMAAsACAAMQAsACAAMAAsACAAMAAsACAAMAAsACAAXAAiAFwAIgAsACAAXAAiAFwAIgA7AFwAbgBcACIAVAB1AHIAawBlAHkAXAAiACwAIAAxADkANwAzACwAIAAxADkANwAzACwAIAA2ACwAIAAwACwAIAAwACwAIAAzACwAIAAzADYAMAAwACwAIAAwACwAIAAzADYAMAAwACwAIABcACIAUwBcACIALAAgAFwAIgAgAFMAdQBtAG0AZQByAFwAIgA7AFwAbgBcACIAVAB1AHIAawBlAHkAXAAiACwAIAAxADkANwAzACwAIAAxADkANwA2ACwAIAAxADAALAAgADEALAAgADcALAAgADMAMQAsACAANwAyADAAMAAsACAAMAAsACAAMAAsACAAXAAiAFwAIgAsACAAXAAiAFwAIgA7AFwAbgBcACIAVAB1AHIAawBlAHkAXAAiACwAIAAxADkANwA0ACwAIAAxADkANwA0ACwAIAAzACwAIAAwACwAIAAwACwAIAAzADEALAAgADcAMgAwADAALAAgADAALAAgADMANgAwADAALAAgAFwAIgBTAFwAIgAsACAAXAAiACAAUwB1AG0AbQBlAHIAXAAiADsAXABuAFwAIgBUAHUAcgBrAGUAeQBcACIALAAgADEAOQA3ADUALAAgADEAOQA3ADUALAAgADMALAAgADAALAAgADAALAAgADIAMgAsACAANwAyADAAMAAsACAAMAAsACAAMwA2ADAAMAAsACAAXAAiAFMAXAAiACwAIABcACIAIABTAHUAbQBtAGUAcgBcACIAOwBcAG4AXAAiAFQAdQByAGsAZQB5AFwAIgAsACAAMQA5ADcANgAsACAAMQA5ADcANgAsACAAMwAsACAAMAAsACAAMAAsACAAMgAxACwAIAA3ADIAMAAwACwAIAAwACwAIAAzADYAMAAwACwAIABcACIAUwBcACIALAAgAFwAIgAgAFMAdQBtAG0AZQByAFwAIgA7AFwAbgBcACIAVAB1AHIAawBlAHkAXAAiACwAIAAxADkANwA3ACwAIAAxADkANwA4ACwAIAA0ACwAIAAxACwAIAA3ACwAIAAxACwAIAA3ADIAMAAwACwAIAAwACwAIAAzADYAMAAwACwAIABcACIAUwBcACIALAAgAFwAIgAgAFMAdQBtAG0AZQByAFwAIgA7AFwAbgBcACIAVAB1AHIAawBlAHkAXAAiACwAIAAxADkANwA3ACwAIAAxADkANwA4ACwAIAAxADAALAAgADEALAAgADcALAAgADEANQAsACAANwAyADAAMAAsACAAMAAsACAAMAAsACAAXAAiAFwAIgAsACAAXAAiAFwAIgA7AFwAbgBcACIAVAB1AHIAawBlAHkAXAAiACwAIAAxADkANwA4ACwAIAAxADkANwA4ACwAIAA2ACwAIAAwACwAIAAwACwAIAAyADkALAAgADAALAAgADAALAAgADAALAAgAFwAIgBcACIALAAgAFwAIgBcACIAOwBcAG4AXAAiAFQAdQByAGsAZQB5AFwAIgAsACAAMQA5ADgAMwAsACAAMQA5ADgAMwAsACAANwAsACAAMAAsACAAMAAsACAAMwAxACwAIAA3ADIAMAAwACwAIAAwACwAIAAzADYAMAAwACwAIABcACIAUwBcACIALAAgAFwAIgAgAFMAdQBtAG0AZQByAFwAIgA7AFwAbgBcACIAVAB1AHIAawBlAHkAXAAiACwAIAAxADkAOAAzACwAIAAxADkAOAAzACwAIAAxADAALAAgADAALAAgADAALAAgADIALAAgADcAMgAwADAALAAgADAALAAgADAALAAgAFwAIgBcACIALAAgAFwAIgBcACIAOwBcAG4AXAAiAFQAdQByAGsAZQB5AFwAIgAsACAAMQA5ADgANQAsACAAMQA5ADgANQAsACAANAAsACAAMAAsACAAMAAsACAAMgAwACwAIAAzADYAMAAwACwAIAAxACwAIAAzADYAMAAwACwAIABcACIAUwBcACIALAAgAFwAIgAgAFMAdQBtAG0AZQByAFwAIgA7AFwAbgBcACIAVAB1AHIAawBlAHkAXAAiACwAIAAxADkAOAA1ACwAIAAxADkAOAA1ACwAIAA5ACwAIAAwACwAIAAwACwAIAAyADgALAAgADMANgAwADAALAAgADEALAAgADAALAAgAFwAIgBcACIALAAgAFwAIgBcACIAOwBcAG4AXAAiAFQAdQByAGsAZQB5AFwAIgAsACAAMQA5ADgANgAsACAAMQA5ADkAMwAsACAAMwAsACAALQAxACwAIAA3ACwAIAAwACwAIAAzADYAMAAwACwAIAAxACwAIAAzADYAMAAwACwAIABcACIAUwBcACIALAAgAFwAIgAgAFMAdQBtAG0AZQByAFwAIgA7AFwAbgBcACIAVAB1AHIAawBlAHkAXAAiACwAIAAxADkAOAA2ACwAIAAxADkAOQA1ACwAIAA5ACwAIAAtADEALAAgADcALAAgADAALAAgADMANgAwADAALAAgADEALAAgADAALAAgAFwAIgBcACIALAAgAFwAIgBcACIAOwBcAG4AXAAiAFQAdQByAGsAZQB5AFwAIgAsACAAMQA5ADkANAAsACAAMQA5ADkANAAsACAAMwAsACAAMAAsACAAMAAsACAAMgAwACwAIAAzADYAMAAwACwAIAAxACwAIAAzADYAMAAwACwAIABcACIAUwBcACIALAAgAFwAIgAgAFMAdQBtAG0AZQByAFwAIgA7AFwAbgBcACIAVAB1AHIAawBlAHkAXAAiACwAIAAxADkAOQA1ACwAIAAyADAAMAA2ACwAIAAzACwAIAAtADEALAAgADcALAAgADAALAAgADMANgAwADAALAAgADEALAAgADMANgAwADAALAAgAFwAIgBTAFwAIgAsACAAXAAiACAAUwB1AG0AbQBlAHIAXAAiADsAXABuAFwAIgBUAHUAcgBrAGUAeQBcACIALAAgADEAOQA5ADYALAAgADIAMAAwADYALAAgADEAMAAsACAALQAxACwAIAA3ACwAIAAwACwAIAAzADYAMAAwACwAIAAxACwAIAAwACwAIABcACIAXAAiACwAIABcACIAXAAiAFwAbgB9ADsAXABuAFwAbgBfAFQASQBNAEUAWgBPAE4ARQBfAFIAVQBMAEUAUwBfAFUAUgBVAEcAVQBBAFkAIAA9ACAAewBcAG4AXAAiAFUAcgB1AGcAdQBhAHkAXAAiACwAIAAxADkAMgAzACwAIAAxADkAMgA1ACwAIAAxADAALAAgADAALAAgADAALAAgADEALAAgADAALAAgADAALAAgADEAOAAwADAALAAgAFwAIgBcACIALAAgAFwAIgBcACIAOwBcAG4AXAAiAFUAcgB1AGcAdQBhAHkAXAAiACwAIAAxADkAMgA0ACwAIAAxADkAMgA2ACwAIAA0ACwAIAAwACwAIAAwACwAIAAxACwAIAAwACwAIAAwACwAIAAwACwAIABcACIAXAAiACwAIABcACIAXAAiADsAXABuAFwAIgBVAHIAdQBnAHUAYQB5AFwAIgAsACAAMQA5ADMAMwAsACAAMQA5ADMAOAAsACAAMQAwACwAIAAtADEALAAgADcALAAgADAALAAgADAALAAgADAALAAgADEAOAAwADAALAAgAFwAIgBcACIALAAgAFwAIgBcACIAOwBcAG4AXAAiAFUAcgB1AGcAdQBhAHkAXAAiACwAIAAxADkAMwA0ACwAIAAxADkANAAxACwAIAAzACwAIAAtADEALAAgADYALAAgADAALAAgADgANgA0ADAAMAAsACAAMAAsACAAMAAsACAAXAAiAFwAIgAsACAAXAAiAFwAIgA7AFwAbgBcACIAVQByAHUAZwB1AGEAeQBcACIALAAgADEAOQAzADkALAAgADEAOQAzADkALAAgADEAMAAsACAAMAAsACAAMAAsACAAMQAsACAAMAAsACAAMAAsACAAMQA4ADAAMAAsACAAXAAiAFwAIgAsACAAXAAiAFwAIgA7AFwAbgBcACIAVQByAHUAZwB1AGEAeQBcACIALAAgADEAOQA0ADAALAAgADEAOQA0ADAALAAgADEAMAAsACAAMAAsACAAMAAsACAAMgA3ACwAIAAwACwAIAAwACwAIAAxADgAMAAwACwAIABcACIAXAAiACwAIABcACIAXAAiADsAXABuAFwAIgBVAHIAdQBnAHUAYQB5AFwAIgAsACAAMQA5ADQAMQAsACAAMQA5ADQAMQAsACAAOAAsACAAMAAsACAAMAAsACAAMQAsACAAMAAsACAAMAAsACAAMQA4ADAAMAAsACAAXAAiAFwAIgAsACAAXAAiAFwAIgA7AFwAbgBcACIAVQByAHUAZwB1AGEAeQBcACIALAAgADEAOQA0ADIALAAgADEAOQA0ADIALAAgADEAMgAsACAAMAAsACAAMAAsACAAMQA0ACwAIAAwACwAIAAwACwAIAAxADgAMAAwACwAIABcACIAXAAiACwAIABcACIAXAAiADsAXABuAFwAIgBVAHIAdQBnAHUAYQB5AFwAIgAsACAAMQA5ADQAMwAsACAAMQA5ADQAMwAsACAAMwAsACAAMAAsACAAMAAsACAAMQA0ACwAIAAwACwAIAAwACwAIAAwACwAIABcACIAXAAiACwAIABcACIAXAAiADsAXABuAFwAIgBVAHIAdQBnAHUAYQB5AFwAIgAsACAAMQA5ADUAOQAsACAAMQA5ADUAOQAsACAANQAsACAAMAAsACAAMAAsACAAMgA0ACwAIAAwACwAIAAwACwAIAAxADgAMAAwACwAIABcACIAXAAiACwAIABcACIAXAAiADsAXABuAFwAIgBVAHIAdQBnAHUAYQB5AFwAIgAsACAAMQA5ADUAOQAsACAAMQA5ADUAOQAsACAAMQAxACwAIAAwACwAIAAwACwAIAAxADUALAAgADAALAAgADAALAAgADAALAAgAFwAIgBcACIALAAgAFwAIgBcACIAOwBcAG4AXAAiAFUAcgB1AGcAdQBhAHkAXAAiACwAIAAxADkANgAwACwAIAAxADkANgAwACwAIAAxACwAIAAwACwAIAAwACwAIAAxADcALAAgADAALAAgADAALAAgADMANgAwADAALAAgAFwAIgBcACIALAAgAFwAIgBcACIAOwBcAG4AXAAiAFUAcgB1AGcAdQBhAHkAXAAiACwAIAAxADkANgAwACwAIAAxADkANgAwACwAIAAzACwAIAAwACwAIAAwACwAIAA2ACwAIAAwACwAIAAwACwAIAAwACwAIABcACIAXAAiACwAIABcACIAXAAiADsAXABuAFwAIgBVAHIAdQBnAHUAYQB5AFwAIgAsACAAMQA5ADYANQAsACAAMQA5ADYANQAsACAANAAsACAAMAAsACAAMAAsACAANAAsACAAMAAsACAAMAAsACAAMwA2ADAAMAAsACAAXAAiAFwAIgAsACAAXAAiAFwAIgA7AFwAbgBcACIAVQByAHUAZwB1AGEAeQBcACIALAAgADEAOQA2ADUALAAgADEAOQA2ADUALAAgADkALAAgADAALAAgADAALAAgADIANgAsACAAMAAsACAAMAAsACAAMAAsACAAXAAiAFwAIgAsACAAXAAiAFwAIgA7AFwAbgBcACIAVQByAHUAZwB1AGEAeQBcACIALAAgADEAOQA2ADgALAAgADEAOQA2ADgALAAgADUALAAgADAALAAgADAALAAgADIANwAsACAAMAAsACAAMAAsACAAMQA4ADAAMAAsACAAXAAiAFwAIgAsACAAXAAiAFwAIgA7AFwAbgBcACIAVQByAHUAZwB1AGEAeQBcACIALAAgADEAOQA2ADgALAAgADEAOQA2ADgALAAgADEAMgAsACAAMAAsACAAMAAsACAAMQAsACAAMAAsACAAMAAsACAAMAAsACAAXAAiAFwAIgAsACAAXAAiAFwAIgA7AFwAbgBcACIAVQByAHUAZwB1AGEAeQBcACIALAAgADEAOQA3ADAALAAgADEAOQA3ADAALAAgADQALAAgADAALAAgADAALAAgADIANQAsACAAMAAsACAAMAAsACAAMwA2ADAAMAAsACAAXAAiAFwAIgAsACAAXAAiAFwAIgA7AFwAbgBcACIAVQByAHUAZwB1AGEAeQBcACIALAAgADEAOQA3ADAALAAgADEAOQA3ADAALAAgADYALAAgADAALAAgADAALAAgADEANAAsACAAMAAsACAAMAAsACAAMAAsACAAXAAiAFwAIgAsACAAXAAiAFwAIgA7AFwAbgBcACIAVQByAHUAZwB1AGEAeQBcACIALAAgADEAOQA3ADIALAAgADEAOQA3ADIALAAgADQALAAgADAALAAgADAALAAgADIAMwAsACAAMAAsACAAMAAsACAAMwA2ADAAMAAsACAAXAAiAFwAIgAsACAAXAAiAFwAIgA7AFwAbgBcACIAVQByAHUAZwB1AGEAeQBcACIALAAgADEAOQA3ADIALAAgADEAOQA3ADIALAAgADcALAAgADAALAAgADAALAAgADEANgAsACAAMAAsACAAMAAsACAAMAAsACAAXAAiAFwAIgAsACAAXAAiAFwAIgA7AFwAbgBcACIAVQByAHUAZwB1AGEAeQBcACIALAAgADEAOQA3ADQALAAgADEAOQA3ADQALAAgADEALAAgADAALAAgADAALAAgADEAMwAsACAAMAAsACAAMAAsACAANQA0ADAAMAAsACAAXAAiAFwAIgAsACAAXAAiAFwAIgA7AFwAbgBcACIAVQByAHUAZwB1AGEAeQBcACIALAAgADEAOQA3ADQALAAgADEAOQA3ADQALAAgADMALAAgADAALAAgADAALAAgADEAMAAsACAAMAAsACAAMAAsACAAMQA4ADAAMAAsACAAXAAiAFwAIgAsACAAXAAiAFwAIgA7AFwAbgBcACIAVQByAHUAZwB1AGEAeQBcACIALAAgADEAOQA3ADQALAAgADEAOQA3ADQALAAgADkALAAgADAALAAgADAALAAgADEALAAgADAALAAgADAALAAgADAALAAgAFwAIgBcACIALAAgAFwAIgBcACIAOwBcAG4AXAAiAFUAcgB1AGcAdQBhAHkAXAAiACwAIAAxADkANwA0ACwAIAAxADkANwA0ACwAIAAxADIALAAgADAALAAgADAALAAgADIAMgAsACAAMAAsACAAMAAsACAAMwA2ADAAMAAsACAAXAAiAFwAIgAsACAAXAAiAFwAIgA7AFwAbgBcACIAVQByAHUAZwB1AGEAeQBcACIALAAgADEAOQA3ADUALAAgADEAOQA3ADUALAAgADMALAAgADAALAAgADAALAAgADMAMAAsACAAMAAsACAAMAAsACAAMAAsACAAXAAiAFwAIgAsACAAXAAiAFwAIgA7AFwAbgBcACIAVQByAHUAZwB1AGEAeQBcACIALAAgADEAOQA3ADYALAAgADEAOQA3ADYALAAgADEAMgAsACAAMAAsACAAMAAsACAAMQA5ACwAIAAwACwAIAAwACwAIAAzADYAMAAwACwAIABcACIAXAAiACwAIABcACIAXAAiADsAXABuAFwAIgBVAHIAdQBnAHUAYQB5AFwAIgAsACAAMQA5ADcANwAsACAAMQA5ADcANwAsACAAMwAsACAAMAAsACAAMAAsACAANgAsACAAMAAsACAAMAAsACAAMAAsACAAXAAiAFwAIgAsACAAXAAiAFwAIgA7AFwAbgBcACIAVQByAHUAZwB1AGEAeQBcACIALAAgADEAOQA3ADcALAAgADEAOQA3ADcALAAgADEAMgAsACAAMAAsACAAMAAsACAANAAsACAAMAAsACAAMAAsACAAMwA2ADAAMAAsACAAXAAiAFwAIgAsACAAXAAiAFwAIgA7AFwAbgBcACIAVQByAHUAZwB1AGEAeQBcACIALAAgADEAOQA3ADgALAAgADEAOQA3ADgALAAgADEAMgAsACAAMAAsACAAMAAsACAAMQA3ACwAIAAwACwAIAAwACwAIAAzADYAMAAwACwAIABcACIAXAAiACwAIABcACIAXAAiADsAXABuAFwAIgBVAHIAdQBnAHUAYQB5AFwAIgAsACAAMQA5ADcAOAAsACAAMQA5ADcAOQAsACAAMwAsACAAMQAsACAANwAsACAAMQAsACAAMAAsACAAMAAsACAAMAAsACAAXAAiAFwAIgAsACAAXAAiAFwAIgA7AFwAbgBcACIAVQByAHUAZwB1AGEAeQBcACIALAAgADEAOQA3ADkALAAgADEAOQA3ADkALAAgADQALAAgADAALAAgADAALAAgADIAOQAsACAAMAAsACAAMAAsACAAMwA2ADAAMAAsACAAXAAiAFwAIgAsACAAXAAiAFwAIgA7AFwAbgBcACIAVQByAHUAZwB1AGEAeQBcACIALAAgADEAOQA4ADAALAAgADEAOQA4ADAALAAgADMALAAgADAALAAgADAALAAgADEANgAsACAAMAAsACAAMAAsACAAMAAsACAAXAAiAFwAIgAsACAAXAAiAFwAIgA7AFwAbgBcACIAVQByAHUAZwB1AGEAeQBcACIALAAgADEAOQA4ADcALAAgADEAOQA4ADcALAAgADEAMgAsACAAMAAsACAAMAAsACAAMQA0ACwAIAAwACwAIAAwACwAIAAzADYAMAAwACwAIABcACIAXAAiACwAIABcACIAXAAiADsAXABuAFwAIgBVAHIAdQBnAHUAYQB5AFwAIgAsACAAMQA5ADgAOAAsACAAMQA5ADgAOAAsACAAMgAsACAAMAAsACAAMAAsACAAMgA4ACwAIAAwACwAIAAwACwAIAAwACwAIABcACIAXAAiACwAIABcACIAXAAiADsAXABuAFwAIgBVAHIAdQBnAHUAYQB5AFwAIgAsACAAMQA5ADgAOAAsACAAMQA5ADgAOAAsACAAMQAyACwAIAAwACwAIAAwACwAIAAxADEALAAgADAALAAgADAALAAgADMANgAwADAALAAgAFwAIgBcACIALAAgAFwAIgBcACIAOwBcAG4AXAAiAFUAcgB1AGcAdQBhAHkAXAAiACwAIAAxADkAOAA5ACwAIAAxADkAOAA5ACwAIAAzACwAIAAwACwAIAAwACwAIAA1ACwAIAAwACwAIAAwACwAIAAwACwAIABcACIAXAAiACwAIABcACIAXAAiADsAXABuAFwAIgBVAHIAdQBnAHUAYQB5AFwAIgAsACAAMQA5ADgAOQAsACAAMQA5ADgAOQAsACAAMQAwACwAIAAwACwAIAAwACwAIAAyADkALAAgADAALAAgADAALAAgADMANgAwADAALAAgAFwAIgBcACIALAAgAFwAIgBcACIAOwBcAG4AXAAiAFUAcgB1AGcAdQBhAHkAXAAiACwAIAAxADkAOQAwACwAIAAxADkAOQAwACwAIAAyACwAIAAwACwAIAAwACwAIAAyADUALAAgADAALAAgADAALAAgADAALAAgAFwAIgBcACIALAAgAFwAIgBcACIAOwBcAG4AXAAiAFUAcgB1AGcAdQBhAHkAXAAiACwAIAAxADkAOQAwACwAIAAxADkAOQAxACwAIAAxADAALAAgADEALAAgADcALAAgADIAMQAsACAAMAAsACAAMAAsACAAMwA2ADAAMAAsACAAXAAiAFwAIgAsACAAXAAiAFwAIgA7AFwAbgBcACIAVQByAHUAZwB1AGEAeQBcACIALAAgADEAOQA5ADEALAAgADEAOQA5ADIALAAgADMALAAgADEALAAgADcALAAgADEALAAgADAALAAgADAALAAgADAALAAgAFwAIgBcACIALAAgAFwAIgBcACIAOwBcAG4AXAAiAFUAcgB1AGcAdQBhAHkAXAAiACwAIAAxADkAOQAyACwAIAAxADkAOQAyACwAIAAxADAALAAgADAALAAgADAALAAgADEAOAAsACAAMAAsACAAMAAsACAAMwA2ADAAMAAsACAAXAAiAFwAIgAsACAAXAAiAFwAIgA7AFwAbgBcACIAVQByAHUAZwB1AGEAeQBcACIALAAgADEAOQA5ADMALAAgADEAOQA5ADMALAAgADIALAAgADAALAAgADAALAAgADIAOAAsACAAMAAsACAAMAAsACAAMAAsACAAXAAiAFwAIgAsACAAXAAiAFwAIgA7AFwAbgBcACIAVQByAHUAZwB1AGEAeQBcACIALAAgADIAMAAwADQALAAgADIAMAAwADQALAAgADkALAAgADAALAAgADAALAAgADEAOQAsACAAMAAsACAAMAAsACAAMwA2ADAAMAAsACAAXAAiAFwAIgAsACAAXAAiAFwAIgA7AFwAbgBcACIAVQByAHUAZwB1AGEAeQBcACIALAAgADIAMAAwADUALAAgADIAMAAwADUALAAgADMALAAgADAALAAgADAALAAgADIANwAsACAANwAyADAAMAAsACAAMAAsACAAMAAsACAAXAAiAFwAIgAsACAAXAAiAFwAIgA7AFwAbgBcACIAVQByAHUAZwB1AGEAeQBcACIALAAgADIAMAAwADUALAAgADIAMAAwADUALAAgADEAMAAsACAAMAAsACAAMAAsACAAOQAsACAANwAyADAAMAAsACAAMAAsACAAMwA2ADAAMAAsACAAXAAiAFwAIgAsACAAXAAiAFwAIgA7AFwAbgBcACIAVQByAHUAZwB1AGEAeQBcACIALAAgADIAMAAwADYALAAgADIAMAAxADQALAAgADEAMAAsACAAMQAsACAANwAsACAAMQAsACAANwAyADAAMAAsACAAMAAsACAAMwA2ADAAMAAsACAAXAAiAFwAIgAsACAAXAAiAFwAIgA7AFwAbgBcACIAVQByAHUAZwB1AGEAeQBcACIALAAgADIAMAAwADYALAAgADIAMAAxADUALAAgADMALAAgADEALAAgADcALAAgADgALAAgADcAMgAwADAALAAgADAALAAgADAALAAgAFwAIgBcACIALAAgAFwAIgBcACIAXABuAH0AOwBcAG4AXABuAF8AVABJAE0ARQBaAE8ATgBFAF8AUgBVAEwARQBTAF8AVQBTACAAPQAgAHsAXABuAFwAIgBVAFMAXAAiACwAIAAxADkAMQA4ACwAIAAxADkAMQA5ACwAIAAzACwAIAAtADEALAAgADcALAAgADAALAAgADcAMgAwADAALAAgADAALAAgADMANgAwADAALAAgAFwAIgBEAFwAIgAsACAAXAAiACAARABhAHkAbABpAGcAaAB0AFwAIgA7AFwAbgBcACIAVQBTAFwAIgAsACAAMQA5ADEAOAAsACAAMQA5ADEAOQAsACAAMQAwACwAIAAtADEALAAgADcALAAgADAALAAgADcAMgAwADAALAAgADAALAAgADAALAAgAFwAIgBTAFwAIgAsACAAXAAiACAAUwB0AGEAbgBkAGEAcgBkAFwAIgA7AFwAbgBcACIAVQBTAFwAIgAsACAAMQA5ADQAMgAsACAAMQA5ADQAMgAsACAAMgAsACAAMAAsACAAMAAsACAAOQAsACAANwAyADAAMAAsACAAMAAsACAAMwA2ADAAMAAsACAAXAAiAFcAXAAiACwAIABcACIAIABXAGEAcgBcACIAOwBcAG4AXAAiAFUAUwBcACIALAAgADEAOQA0ADUALAAgADEAOQA0ADUALAAgADgALAAgADAALAAgADAALAAgADEANAAsACAAOAAyADgAMAAwACwAIAAyACwAIAAzADYAMAAwACwAIABcACIAUABcACIALAAgAFwAIgAgAFAAZQBhAGMAZQBcACIAOwBcAG4AXAAiAFUAUwBcACIALAAgADEAOQA0ADUALAAgADEAOQA0ADUALAAgADkALAAgADAALAAgADAALAAgADMAMAAsACAANwAyADAAMAAsACAAMAAsACAAMAAsACAAXAAiAFMAXAAiACwAIABcACIAIABTAHQAYQBuAGQAYQByAGQAXAAiADsAXABuAFwAIgBVAFMAXAAiACwAIAAxADkANgA3ACwAIAAxADkANwAzACwAIAA0ACwAIAAtADEALAAgADcALAAgADAALAAgADcAMgAwADAALAAgADAALAAgADMANgAwADAALAAgAFwAIgBEAFwAIgAsACAAXAAiACAARABhAHkAbABpAGcAaAB0AFwAIgA7AFwAbgBcACIAVQBTAFwAIgAsACAAMQA5ADYANwAsACAAMgAwADAANgAsACAAMQAwACwAIAAtADEALAAgADcALAAgADAALAAgADcAMgAwADAALAAgADAALAAgADAALAAgAFwAIgBTAFwAIgAsACAAXAAiACAAUwB0AGEAbgBkAGEAcgBkAFwAIgA7AFwAbgBcACIAVQBTAFwAIgAsACAAMQA5ADcANAAsACAAMQA5ADcANAAsACAAMQAsACAAMAAsACAAMAAsACAANgAsACAANwAyADAAMAAsACAAMAAsACAAMwA2ADAAMAAsACAAXAAiAEQAXAAiACwAIABcACIAIABEAGEAeQBsAGkAZwBoAHQAXAAiADsAXABuAFwAIgBVAFMAXAAiACwAIAAxADkANwA1ACwAIAAxADkANwA1ACwAIAAyACwAIAAtADEALAAgADcALAAgADAALAAgADcAMgAwADAALAAgADAALAAgADMANgAwADAALAAgAFwAIgBEAFwAIgAsACAAXAAiACAARABhAHkAbABpAGcAaAB0AFwAIgA7AFwAbgBcACIAVQBTAFwAIgAsACAAMQA5ADcANgAsACAAMQA5ADgANgAsACAANAAsACAALQAxACwAIAA3ACwAIAAwACwAIAA3ADIAMAAwACwAIAAwACwAIAAzADYAMAAwACwAIABcACIARABcACIALAAgAFwAIgAgAEQAYQB5AGwAaQBnAGgAdABcACIAOwBcAG4AXAAiAFUAUwBcACIALAAgADEAOQA4ADcALAAgADIAMAAwADYALAAgADQALAAgADEALAAgADcALAAgADEALAAgADcAMgAwADAALAAgADAALAAgADMANgAwADAALAAgAFwAIgBEAFwAIgAsACAAXAAiACAARABhAHkAbABpAGcAaAB0AFwAIgA7AFwAbgBcACIAVQBTAFwAIgAsACAAMgAwADAANwAsACAAXAAiAFwAIgAsACAAMwAsACAAMQAsACAANwAsACAAOAAsACAANwAyADAAMAAsACAAMAAsACAAMwA2ADAAMAAsACAAXAAiAEQAXAAiACwAIABcACIAIABEAGEAeQBsAGkAZwBoAHQAXAAiADsAXABuAFwAIgBVAFMAXAAiACwAIAAyADAAMAA3ACwAIABcACIAXAAiACwAIAAxADEALAAgADEALAAgADcALAAgADEALAAgADcAMgAwADAALAAgADAALAAgADAALAAgAFwAIgBTAFwAIgAsACAAXAAiACAAUwB0AGEAbgBkAGEAcgBkAFwAIgBcAG4AfQA7AFwAbgBcAG4AXwBUAEkATQBFAFoATwBOAEUAXwBSAFUATABFAFMAXwBWAEEATgBDACAAPQAgAHsAXABuAFwAIgBWAGEAbgBjAFwAIgAsACAAMQA5ADEAOAAsACAAMQA5ADEAOAAsACAANAAsACAAMAAsACAAMAAsACAAMQA0ACwAIAA3ADIAMAAwACwAIAAwACwAIAAzADYAMAAwACwAIABcACIARABcACIALAAgAFwAIgAgAEQAYQB5AGwAaQBnAGgAdABcACIAOwBcAG4AXAAiAFYAYQBuAGMAXAAiACwAIAAxADkAMQA4ACwAIAAxADkAMQA4ACwAIAAxADAALAAgADAALAAgADAALAAgADIANwAsACAANwAyADAAMAAsACAAMAAsACAAMAAsACAAXAAiAFMAXAAiACwAIABcACIAIABTAHQAYQBuAGQAYQByAGQAXAAiADsAXABuAFwAIgBWAGEAbgBjAFwAIgAsACAAMQA5ADQAMgAsACAAMQA5ADQAMgAsACAAMgAsACAAMAAsACAAMAAsACAAOQAsACAANwAyADAAMAAsACAAMAAsACAAMwA2ADAAMAAsACAAXAAiAFcAXAAiACwAIABcACIAIABXAGEAcgBcACIAOwBcAG4AXAAiAFYAYQBuAGMAXAAiACwAIAAxADkANAA1ACwAIAAxADkANAA1ACwAIAA4ACwAIAAwACwAIAAwACwAIAAxADQALAAgADgAMgA4ADAAMAAsACAAMgAsACAAMwA2ADAAMAAsACAAXAAiAFAAXAAiACwAIABcACIAIABQAGUAYQBjAGUAXAAiADsAXABuAFwAIgBWAGEAbgBjAFwAIgAsACAAMQA5ADQANQAsACAAMQA5ADQANQAsACAAOQAsACAAMAAsACAAMAAsACAAMwAwACwAIAA3ADIAMAAwACwAIAAwACwAIAAwACwAIABcACIAUwBcACIALAAgAFwAIgAgAFMAdABhAG4AZABhAHIAZABcACIAOwBcAG4AXAAiAFYAYQBuAGMAXAAiACwAIAAxADkANAA2ACwAIAAxADkANAA2ACwAIAA5ACwAIAAwACwAIAAwACwAIAAyADkALAAgADcAMgAwADAALAAgADAALAAgADAALAAgAFwAIgBTAFwAIgAsACAAXAAiACAAUwB0AGEAbgBkAGEAcgBkAFwAIgA7AFwAbgBcACIAVgBhAG4AYwBcACIALAAgADEAOQA0ADYALAAgADEAOQA4ADYALAAgADQALAAgAC0AMQAsACAANwAsACAAMAAsACAANwAyADAAMAAsACAAMAAsACAAMwA2ADAAMAAsACAAXAAiAEQAXAAiACwAIABcACIAIABEAGEAeQBsAGkAZwBoAHQAXAAiADsAXABuAFwAIgBWAGEAbgBjAFwAIgAsACAAMQA5ADQANwAsACAAMQA5ADYAMQAsACAAOQAsACAALQAxACwAIAA3ACwAIAAwACwAIAA3ADIAMAAwACwAIAAwACwAIAAwACwAIABcACIAUwBcACIALAAgAFwAIgAgAFMAdABhAG4AZABhAHIAZABcACIAOwBcAG4AXAAiAFYAYQBuAGMAXAAiACwAIAAxADkANgAyACwAIAAyADAAMAA2ACwAIAAxADAALAAgAC0AMQAsACAANwAsACAAMAAsACAANwAyADAAMAAsACAAMAAsACAAMAAsACAAXAAiAFMAXAAiACwAIABcACIAIABTAHQAYQBuAGQAYQByAGQAXAAiAFwAbgB9ADsAXABuAFwAbgBfAFQASQBNAEUAWgBPAE4ARQBfAFIAVQBMAEUAUwBfAFYAQQBOAFUAQQBUAFUAIAA9ACAAewBcAG4AXAAiAFYAYQBuAHUAYQB0AHUAXAAiACwAIAAxADkANwAzACwAIAAxADkANwAzACwAIAAxADIALAAgADAALAAgADAALAAgADIAMgAsACAANAAzADIAMAAwACwAIAAyACwAIAAzADYAMAAwACwAIABcACIAXAAiACwAIABcACIAXAAiADsAXABuAFwAIgBWAGEAbgB1AGEAdAB1AFwAIgAsACAAMQA5ADcANAAsACAAMQA5ADcANAAsACAAMwAsACAAMAAsACAAMAAsACAAMwAwACwAIAA0ADMAMgAwADAALAAgADIALAAgADAALAAgAFwAIgBcACIALAAgAFwAIgBcACIAOwBcAG4AXAAiAFYAYQBuAHUAYQB0AHUAXAAiACwAIAAxADkAOAAzACwAIAAxADkAOQAxACwAIAA5ACwAIAAxACwAIAA2ACwAIAAyADIALAAgADgANgA0ADAAMAAsACAAMAAsACAAMwA2ADAAMAAsACAAXAAiAFwAIgAsACAAXAAiAFwAIgA7AFwAbgBcACIAVgBhAG4AdQBhAHQAdQBcACIALAAgADEAOQA4ADQALAAgADEAOQA5ADEALAAgADMALAAgADEALAAgADYALAAgADIAMgAsACAAOAA2ADQAMAAwACwAIAAwACwAIAAwACwAIABcACIAXAAiACwAIABcACIAXAAiADsAXABuAFwAIgBWAGEAbgB1AGEAdAB1AFwAIgAsACAAMQA5ADkAMgAsACAAMQA5ADkAMgAsACAAMQAwACwAIAAxACwAIAA2ACwAIAAyADIALAAgADgANgA0ADAAMAAsACAAMAAsACAAMwA2ADAAMAAsACAAXAAiAFwAIgAsACAAXAAiAFwAIgA7AFwAbgBcACIAVgBhAG4AdQBhAHQAdQBcACIALAAgADEAOQA5ADIALAAgADEAOQA5ADMALAAgADEALAAgADEALAAgADYALAAgADIAMgAsACAAOAA2ADQAMAAwACwAIAAwACwAIAAwACwAIABcACIAXAAiACwAIABcACIAXAAiAFwAbgB9ADsAXABuAFwAbgBfAFQASQBNAEUAWgBPAE4ARQBfAFIAVQBMAEUAUwBfAFYASQBOAEMARQBOAE4ARQBTACAAPQAgAHsAXABuAFwAIgBWAGkAbgBjAGUAbgBuAGUAcwBcACIALAAgADEAOQA0ADYALAAgADEAOQA0ADYALAAgADQALAAgAC0AMQAsACAANwAsACAAMAAsACAANwAyADAAMAAsACAAMAAsACAAMwA2ADAAMAAsACAAXAAiAEQAXAAiACwAIABcACIAIABEAGEAeQBsAGkAZwBoAHQAXAAiADsAXABuAFwAIgBWAGkAbgBjAGUAbgBuAGUAcwBcACIALAAgADEAOQA0ADYALAAgADEAOQA0ADYALAAgADkALAAgAC0AMQAsACAANwAsACAAMAAsACAANwAyADAAMAAsACAAMAAsACAAMAAsACAAXAAiAFMAXAAiACwAIABcACIAIABTAHQAYQBuAGQAYQByAGQAXAAiADsAXABuAFwAIgBWAGkAbgBjAGUAbgBuAGUAcwBcACIALAAgADEAOQA1ADMALAAgADEAOQA1ADQALAAgADQALAAgAC0AMQAsACAANwAsACAAMAAsACAANwAyADAAMAAsACAAMAAsACAAMwA2ADAAMAAsACAAXAAiAEQAXAAiACwAIABcACIAIABEAGEAeQBsAGkAZwBoAHQAXAAiADsAXABuAFwAIgBWAGkAbgBjAGUAbgBuAGUAcwBcACIALAAgADEAOQA1ADMALAAgADEAOQA1ADkALAAgADkALAAgAC0AMQAsACAANwAsACAAMAAsACAANwAyADAAMAAsACAAMAAsACAAMAAsACAAXAAiAFMAXAAiACwAIABcACIAIABTAHQAYQBuAGQAYQByAGQAXAAiADsAXABuAFwAIgBWAGkAbgBjAGUAbgBuAGUAcwBcACIALAAgADEAOQA1ADUALAAgADEAOQA1ADUALAAgADUALAAgADAALAAgADAALAAgADEALAAgADAALAAgADAALAAgADMANgAwADAALAAgAFwAIgBEAFwAIgAsACAAXAAiACAARABhAHkAbABpAGcAaAB0AFwAIgA7AFwAbgBcACIAVgBpAG4AYwBlAG4AbgBlAHMAXAAiACwAIAAxADkANQA2ACwAIAAxADkANgAzACwAIAA0ACwAIAAtADEALAAgADcALAAgADAALAAgADcAMgAwADAALAAgADAALAAgADMANgAwADAALAAgAFwAIgBEAFwAIgAsACAAXAAiACAARABhAHkAbABpAGcAaAB0AFwAIgA7AFwAbgBcACIAVgBpAG4AYwBlAG4AbgBlAHMAXAAiACwAIAAxADkANgAwACwAIAAxADkANgAwACwAIAAxADAALAAgAC0AMQAsACAANwAsACAAMAAsACAANwAyADAAMAAsACAAMAAsACAAMAAsACAAXAAiAFMAXAAiACwAIABcACIAIABTAHQAYQBuAGQAYQByAGQAXAAiADsAXABuAFwAIgBWAGkAbgBjAGUAbgBuAGUAcwBcACIALAAgADEAOQA2ADEALAAgADEAOQA2ADEALAAgADkALAAgAC0AMQAsACAANwAsACAAMAAsACAANwAyADAAMAAsACAAMAAsACAAMAAsACAAXAAiAFMAXAAiACwAIABcACIAIABTAHQAYQBuAGQAYQByAGQAXAAiADsAXABuAFwAIgBWAGkAbgBjAGUAbgBuAGUAcwBcACIALAAgADEAOQA2ADIALAAgADEAOQA2ADMALAAgADEAMAAsACAALQAxACwAIAA3ACwAIAAwACwAIAA3ADIAMAAwACwAIAAwACwAIAAwACwAIABcACIAUwBcACIALAAgAFwAIgAgAFMAdABhAG4AZABhAHIAZABcACIAXABuAH0AOwBcAG4AXABuAF8AVABJAE0ARQBaAE8ATgBFAF8AUgBVAEwARQBTAF8AVwBFAFUAUgAgAD0AIAB7AFwAbgBcACIAVwAtAEUAdQByAFwAIgAsACAAMQA5ADcANwAsACAAMQA5ADcANwAsACAAOQAsACAALQAxACwAIAA3ACwAIAAwACwAIAAzADYAMAAwACwAIAAxACwAIAAwACwAIABcACIAXAAiACwAIABcACIAXAAiADsAXABuAFwAIgBXAC0ARQB1AHIAXAAiACwAIAAxADkANwA3ACwAIAAxADkAOAAwACwAIAA0ACwAIAAxACwAIAA3ACwAIAAxACwAIAAzADYAMAAwACwAIAAxACwAIAAzADYAMAAwACwAIABcACIAUwBcACIALAAgAFwAIgAgAFMAdQBtAG0AZQByAFwAIgA7AFwAbgBcACIAVwAtAEUAdQByAFwAIgAsACAAMQA5ADcAOAAsACAAMQA5ADcAOAAsACAAMQAwACwAIAAwACwAIAAwACwAIAAxACwAIAAzADYAMAAwACwAIAAxACwAIAAwACwAIABcACIAXAAiACwAIABcACIAXAAiADsAXABuAFwAIgBXAC0ARQB1AHIAXAAiACwAIAAxADkANwA5ACwAIAAxADkAOQA1ACwAIAA5ACwAIAAtADEALAAgADcALAAgADAALAAgADMANgAwADAALAAgADEALAAgADAALAAgAFwAIgBcACIALAAgAFwAIgBcACIAOwBcAG4AXAAiAFcALQBFAHUAcgBcACIALAAgADEAOQA4ADEALAAgAFwAIgBcACIALAAgADMALAAgAC0AMQAsACAANwAsACAAMAAsACAAMwA2ADAAMAAsACAAMQAsACAAMwA2ADAAMAAsACAAXAAiAFMAXAAiACwAIABcACIAIABTAHUAbQBtAGUAcgBcACIAOwBcAG4AXAAiAFcALQBFAHUAcgBcACIALAAgADEAOQA5ADYALAAgAFwAIgBcACIALAAgADEAMAAsACAALQAxACwAIAA3ACwAIAAwACwAIAAzADYAMAAwACwAIAAxACwAIAAwACwAIABcACIAXAAiACwAIABcACIAXAAiAFwAbgB9ADsAXABuAFwAbgBfAFQASQBNAEUAWgBPAE4ARQBfAFIAVQBMAEUAUwBfAFcASQBOAE4AIAA9ACAAewBcAG4AXAAiAFcAaQBuAG4AXAAiACwAIAAxADkAMQA2ACwAIAAxADkAMQA2ACwAIAA0ACwAIAAwACwAIAAwACwAIAAyADMALAAgADAALAAgADAALAAgADMANgAwADAALAAgAFwAIgBEAFwAIgAsACAAXAAiACAARABhAHkAbABpAGcAaAB0AFwAIgA7AFwAbgBcACIAVwBpAG4AbgBcACIALAAgADEAOQAxADYALAAgADEAOQAxADYALAAgADkALAAgADAALAAgADAALAAgADEANwAsACAAMAAsACAAMAAsACAAMAAsACAAXAAiAFMAXAAiACwAIABcACIAIABTAHQAYQBuAGQAYQByAGQAXAAiADsAXABuAFwAIgBXAGkAbgBuAFwAIgAsACAAMQA5ADEAOAAsACAAMQA5ADEAOAAsACAANAAsACAAMAAsACAAMAAsACAAMQA0ACwAIAA3ADIAMAAwACwAIAAwACwAIAAzADYAMAAwACwAIABcACIARABcACIALAAgAFwAIgAgAEQAYQB5AGwAaQBnAGgAdABcACIAOwBcAG4AXAAiAFcAaQBuAG4AXAAiACwAIAAxADkAMQA4ACwAIAAxADkAMQA4ACwAIAAxADAALAAgADAALAAgADAALAAgADIANwAsACAANwAyADAAMAAsACAAMAAsACAAMAAsACAAXAAiAFMAXAAiACwAIABcACIAIABTAHQAYQBuAGQAYQByAGQAXAAiADsAXABuAFwAIgBXAGkAbgBuAFwAIgAsACAAMQA5ADMANwAsACAAMQA5ADMANwAsACAANQAsACAAMAAsACAAMAAsACAAMQA2ACwAIAA3ADIAMAAwACwAIAAwACwAIAAzADYAMAAwACwAIABcACIARABcACIALAAgAFwAIgAgAEQAYQB5AGwAaQBnAGgAdABcACIAOwBcAG4AXAAiAFcAaQBuAG4AXAAiACwAIAAxADkAMwA3ACwAIAAxADkAMwA3ACwAIAA5ACwAIAAwACwAIAAwACwAIAAyADYALAAgADcAMgAwADAALAAgADAALAAgADAALAAgAFwAIgBTAFwAIgAsACAAXAAiACAAUwB0AGEAbgBkAGEAcgBkAFwAIgA7AFwAbgBcACIAVwBpAG4AbgBcACIALAAgADEAOQA0ADIALAAgADEAOQA0ADIALAAgADIALAAgADAALAAgADAALAAgADkALAAgADcAMgAwADAALAAgADAALAAgADMANgAwADAALAAgAFwAIgBXAFwAIgAsACAAXAAiACAAVwBhAHIAXAAiADsAXABuAFwAIgBXAGkAbgBuAFwAIgAsACAAMQA5ADQANQAsACAAMQA5ADQANQAsACAAOAAsACAAMAAsACAAMAAsACAAMQA0ACwAIAA4ADIAOAAwADAALAAgADIALAAgADMANgAwADAALAAgAFwAIgBQAFwAIgAsACAAXAAiACAAUABlAGEAYwBlAFwAIgA7AFwAbgBcACIAVwBpAG4AbgBcACIALAAgADEAOQA0ADUALAAgADEAOQA0ADUALAAgADkALAAgAC0AMQAsACAANwAsACAAMAAsACAANwAyADAAMAAsACAAMAAsACAAMAAsACAAXAAiAFMAXAAiACwAIABcACIAIABTAHQAYQBuAGQAYQByAGQAXAAiADsAXABuAFwAIgBXAGkAbgBuAFwAIgAsACAAMQA5ADQANgAsACAAMQA5ADQANgAsACAANQAsACAAMAAsACAAMAAsACAAMQAyACwAIAA3ADIAMAAwACwAIAAwACwAIAAzADYAMAAwACwAIABcACIARABcACIALAAgAFwAIgAgAEQAYQB5AGwAaQBnAGgAdABcACIAOwBcAG4AXAAiAFcAaQBuAG4AXAAiACwAIAAxADkANAA2ACwAIAAxADkANAA2ACwAIAAxADAALAAgADAALAAgADAALAAgADEAMwAsACAANwAyADAAMAAsACAAMAAsACAAMAAsACAAXAAiAFMAXAAiACwAIABcACIAIABTAHQAYQBuAGQAYQByAGQAXAAiADsAXABuAFwAIgBXAGkAbgBuAFwAIgAsACAAMQA5ADQANwAsACAAMQA5ADQAOQAsACAANAAsACAALQAxACwAIAA3ACwAIAAwACwAIAA3ADIAMAAwACwAIAAwACwAIAAzADYAMAAwACwAIABcACIARABcACIALAAgAFwAIgAgAEQAYQB5AGwAaQBnAGgAdABcACIAOwBcAG4AXAAiAFcAaQBuAG4AXAAiACwAIAAxADkANAA3ACwAIAAxADkANAA5ACwAIAA5ACwAIAAtADEALAAgADcALAAgADAALAAgADcAMgAwADAALAAgADAALAAgADAALAAgAFwAIgBTAFwAIgAsACAAXAAiACAAUwB0AGEAbgBkAGEAcgBkAFwAIgA7AFwAbgBcACIAVwBpAG4AbgBcACIALAAgADEAOQA1ADAALAAgADEAOQA1ADAALAAgADUALAAgADAALAAgADAALAAgADEALAAgADcAMgAwADAALAAgADAALAAgADMANgAwADAALAAgAFwAIgBEAFwAIgAsACAAXAAiACAARABhAHkAbABpAGcAaAB0AFwAIgA7AFwAbgBcACIAVwBpAG4AbgBcACIALAAgADEAOQA1ADAALAAgADEAOQA1ADAALAAgADkALAAgADAALAAgADAALAAgADMAMAAsACAANwAyADAAMAAsACAAMAAsACAAMAAsACAAXAAiAFMAXAAiACwAIABcACIAIABTAHQAYQBuAGQAYQByAGQAXAAiADsAXABuAFwAIgBXAGkAbgBuAFwAIgAsACAAMQA5ADUAMQAsACAAMQA5ADUAOAAsACAAOQAsACAALQAxACwAIAA3ACwAIAAwACwAIAA3ADIAMAAwACwAIAAwACwAIAAwACwAIABcACIAUwBcACIALAAgAFwAIgAgAFMAdABhAG4AZABhAHIAZABcACIAOwBcAG4AXAAiAFcAaQBuAG4AXAAiACwAIAAxADkANQAxACwAIAAxADkANgAwACwAIAA0ACwAIAAtADEALAAgADcALAAgADAALAAgADcAMgAwADAALAAgADAALAAgADMANgAwADAALAAgAFwAIgBEAFwAIgAsACAAXAAiACAARABhAHkAbABpAGcAaAB0AFwAIgA7AFwAbgBcACIAVwBpAG4AbgBcACIALAAgADEAOQA1ADkALAAgADEAOQA1ADkALAAgADEAMAAsACAALQAxACwAIAA3ACwAIAAwACwAIAA3ADIAMAAwACwAIAAwACwAIAAwACwAIABcACIAUwBcACIALAAgAFwAIgAgAFMAdABhAG4AZABhAHIAZABcACIAOwBcAG4AXAAiAFcAaQBuAG4AXAAiACwAIAAxADkANgAwACwAIAAxADkANgAwACwAIAA5ACwAIAAtADEALAAgADcALAAgADAALAAgADcAMgAwADAALAAgADAALAAgADAALAAgAFwAIgBTAFwAIgAsACAAXAAiACAAUwB0AGEAbgBkAGEAcgBkAFwAIgA7AFwAbgBcACIAVwBpAG4AbgBcACIALAAgADEAOQA2ADMALAAgADEAOQA2ADMALAAgADQALAAgAC0AMQAsACAANwAsACAAMAAsACAANwAyADAAMAAsACAAMAAsACAAMwA2ADAAMAAsACAAXAAiAEQAXAAiACwAIABcACIAIABEAGEAeQBsAGkAZwBoAHQAXAAiADsAXABuAFwAIgBXAGkAbgBuAFwAIgAsACAAMQA5ADYAMwAsACAAMQA5ADYAMwAsACAAOQAsACAAMAAsACAAMAAsACAAMgAyACwAIAA3ADIAMAAwACwAIAAwACwAIAAwACwAIABcACIAUwBcACIALAAgAFwAIgAgAFMAdABhAG4AZABhAHIAZABcACIAOwBcAG4AXAAiAFcAaQBuAG4AXAAiACwAIAAxADkANgA2ACwAIAAxADkAOAA2ACwAIAA0ACwAIAAtADEALAAgADcALAAgADAALAAgADcAMgAwADAALAAgADEALAAgADMANgAwADAALAAgAFwAIgBEAFwAIgAsACAAXAAiACAARABhAHkAbABpAGcAaAB0AFwAIgA7AFwAbgBcACIAVwBpAG4AbgBcACIALAAgADEAOQA2ADYALAAgADIAMAAwADUALAAgADEAMAAsACAALQAxACwAIAA3ACwAIAAwACwAIAA3ADIAMAAwACwAIAAxACwAIAAwACwAIABcACIAUwBcACIALAAgAFwAIgAgAFMAdABhAG4AZABhAHIAZABcACIAOwBcAG4AXAAiAFcAaQBuAG4AXAAiACwAIAAxADkAOAA3ACwAIAAyADAAMAA1ACwAIAA0ACwAIAAxACwAIAA3ACwAIAAxACwAIAA3ADIAMAAwACwAIAAxACwAIAAzADYAMAAwACwAIABcACIARABcACIALAAgAFwAIgAgAEQAYQB5AGwAaQBnAGgAdABcACIAXABuAH0AOwBcAG4AXABuAF8AVABJAE0ARQBaAE8ATgBFAF8AUgBVAEwARQBTAF8AVwBTACAAPQAgAHsAXABuAFwAIgBXAFMAXAAiACwAIAAyADAAMQAwACwAIAAyADAAMQAwACwAIAA5ACwAIAAtADEALAAgADcALAAgADAALAAgADAALAAgADAALAAgADgANgA0ADAAMAAsACAAXAAiAFwAIgAsACAAXAAiAFwAIgA7AFwAbgBcACIAVwBTAFwAIgAsACAAMgAwADEAMQAsACAAMgAwADEAMQAsACAANAAsACAAMQAsACAANgAsACAAMQAsACAAMQA0ADQAMAAwACwAIAAwACwAIAAwACwAIABcACIAXAAiACwAIABcACIAXAAiADsAXABuAFwAIgBXAFMAXAAiACwAIAAyADAAMQAxACwAIAAyADAAMQAxACwAIAA5ACwAIAAtADEALAAgADYALAAgADAALAAgADEAMAA4ADAAMAAsACAAMAAsACAAOAA2ADQAMAAwACwAIABcACIAXAAiACwAIABcACIAXAAiADsAXABuAFwAIgBXAFMAXAAiACwAIAAyADAAMQAyACwAIAAyADAAMgAwACwAIAA5ACwAIAAtADEALAAgADcALAAgADAALAAgADEAMAA4ADAAMAAsACAAMAAsACAAOAA2ADQAMAAwACwAIABcACIAXAAiACwAIABcACIAXAAiADsAXABuAFwAIgBXAFMAXAAiACwAIAAyADAAMQAyACwAIAAyADAAMgAxACwAIAA0ACwAIAAxACwAIAA3ACwAIAAxACwAIAAxADQANAAwADAALAAgADAALAAgADAALAAgAFwAIgBcACIALAAgAFwAIgBcACIAXABuAH0AOwBcAG4AXABuAF8AVABJAE0ARQBaAE8ATgBFAF8AUgBVAEwARQBTAF8AWQBVAEsATwBOACAAPQAgAHsAXABuAFwAIgBZAHUAawBvAG4AXAAiACwAIAAxADkANgA1ACwAIAAxADkANgA1ACwAIAA0ACwAIAAtADEALAAgADcALAAgADAALAAgADAALAAgADAALAAgADcAMgAwADAALAAgAFwAIgBEAEQAXAAiACwAIABcACIAIABEAG8AdQBiAGwAZQAgAEQAYQB5AGwAaQBnAGgAdABcACIAOwBcAG4AXAAiAFkAdQBrAG8AbgBcACIALAAgADEAOQA2ADUALAAgADEAOQA2ADUALAAgADEAMAAsACAALQAxACwAIAA3ACwAIAAwACwAIAA3ADIAMAAwACwAIAAwACwAIAAwACwAIABcACIAUwBcACIALAAgAFwAIgAgAFMAdABhAG4AZABhAHIAZABcACIAXABuAH0AOwBcAG4AXABuAF8AVABJAE0ARQBaAE8ATgBFAF8AUgBVAEwARQBTAF8AWgBJAE8ATgAgAD0AIAB7AFwAbgBcACIAWgBpAG8AbgBcACIALAAgADEAOQA0ADAALAAgADEAOQA0ADAALAAgADUALAAgADAALAAgADAALAAgADMAMQAsACAAOAA2ADQAMAAwACwAIAAyACwAIAAzADYAMAAwACwAIABcACIARABcACIALAAgAFwAIgAgAEQAYQB5AGwAaQBnAGgAdABcACIAOwBcAG4AXAAiAFoAaQBvAG4AXAAiACwAIAAxADkANAAwACwAIAAxADkANAAwACwAIAA5ACwAIAAwACwAIAAwACwAIAAzADAALAAgADgANgA0ADAAMAAsACAAMgAsACAAMAAsACAAXAAiAFMAXAAiACwAIABcACIAIABTAHQAYQBuAGQAYQByAGQAXAAiADsAXABuAFwAIgBaAGkAbwBuAFwAIgAsACAAMQA5ADQAMAAsACAAMQA5ADQAMAAsACAAMQAxACwAIAAwACwAIAAwACwAIAAxADYALAAgADgANgA0ADAAMAAsACAAMgAsACAAMwA2ADAAMAAsACAAXAAiAEQAXAAiACwAIABcACIAIABEAGEAeQBsAGkAZwBoAHQAXAAiADsAXABuAFwAIgBaAGkAbwBuAFwAIgAsACAAMQA5ADQAMgAsACAAMQA5ADQANgAsACAAMQAwACwAIAAwACwAIAAwACwAIAAzADEALAAgADgANgA0ADAAMAAsACAAMgAsACAAMAAsACAAXAAiAFMAXAAiACwAIABcACIAIABTAHQAYQBuAGQAYQByAGQAXAAiADsAXABuAFwAIgBaAGkAbwBuAFwAIgAsACAAMQA5ADQAMwAsACAAMQA5ADQANAAsACAAMwAsACAAMAAsACAAMAAsACAAMwAxACwAIAA4ADYANAAwADAALAAgADIALAAgADMANgAwADAALAAgAFwAIgBEAFwAIgAsACAAXAAiACAARABhAHkAbABpAGcAaAB0AFwAIgA7AFwAbgBcACIAWgBpAG8AbgBcACIALAAgADEAOQA0ADUALAAgADEAOQA0ADYALAAgADQALAAgADAALAAgADAALAAgADEANQAsACAAOAA2ADQAMAAwACwAIAAyACwAIAAzADYAMAAwACwAIABcACIARABcACIALAAgAFwAIgAgAEQAYQB5AGwAaQBnAGgAdABcACIAOwBcAG4AXAAiAFoAaQBvAG4AXAAiACwAIAAxADkANAA4ACwAIAAxADkANAA4ACwAIAA1ACwAIAAwACwAIAAwACwAIAAyADIALAAgADgANgA0ADAAMAAsACAAMgAsACAANwAyADAAMAAsACAAXAAiAEQARABcACIALAAgAFwAIgAgAEQAbwB1AGIAbABlACAARABhAHkAbABpAGcAaAB0AFwAIgA7AFwAbgBcACIAWgBpAG8AbgBcACIALAAgADEAOQA0ADgALAAgADEAOQA0ADgALAAgADgALAAgADAALAAgADAALAAgADMAMQAsACAAOAA2ADQAMAAwACwAIAAyACwAIAAzADYAMAAwACwAIABcACIARABcACIALAAgAFwAIgAgAEQAYQB5AGwAaQBnAGgAdABcACIAOwBcAG4AXAAiAFoAaQBvAG4AXAAiACwAIAAxADkANAA4ACwAIAAxADkANAA5ACwAIAAxADAALAAgADAALAAgADAALAAgADMAMQAsACAAOAA2ADQAMAAwACwAIAAyACwAIAAwACwAIABcACIAUwBcACIALAAgAFwAIgAgAFMAdABhAG4AZABhAHIAZABcACIAOwBcAG4AXAAiAFoAaQBvAG4AXAAiACwAIAAxADkANAA5ACwAIAAxADkANAA5ACwAIAA0ACwAIAAwACwAIAAwACwAIAAzADAALAAgADgANgA0ADAAMAAsACAAMgAsACAAMwA2ADAAMAAsACAAXAAiAEQAXAAiACwAIABcACIAIABEAGEAeQBsAGkAZwBoAHQAXAAiADsAXABuAFwAIgBaAGkAbwBuAFwAIgAsACAAMQA5ADUAMAAsACAAMQA5ADUAMAAsACAANAAsACAAMAAsACAAMAAsACAAMQA1ACwAIAA4ADYANAAwADAALAAgADIALAAgADMANgAwADAALAAgAFwAIgBEAFwAIgAsACAAXAAiACAARABhAHkAbABpAGcAaAB0AFwAIgA7AFwAbgBcACIAWgBpAG8AbgBcACIALAAgADEAOQA1ADAALAAgADEAOQA1ADAALAAgADkALAAgADAALAAgADAALAAgADEANAAsACAAOAA2ADQAMAAwACwAIAAyACwAIAAwACwAIABcACIAUwBcACIALAAgAFwAIgAgAFMAdABhAG4AZABhAHIAZABcACIAOwBcAG4AXAAiAFoAaQBvAG4AXAAiACwAIAAxADkANQAxACwAIAAxADkANQAxACwAIAAzACwAIAAwACwAIAAwACwAIAAzADEALAAgADgANgA0ADAAMAAsACAAMgAsACAAMwA2ADAAMAAsACAAXAAiAEQAXAAiACwAIABcACIAIABEAGEAeQBsAGkAZwBoAHQAXAAiADsAXABuAFwAIgBaAGkAbwBuAFwAIgAsACAAMQA5ADUAMQAsACAAMQA5ADUAMQAsACAAMQAxACwAIAAwACwAIAAwACwAIAAxADAALAAgADgANgA0ADAAMAAsACAAMgAsACAAMAAsACAAXAAiAFMAXAAiACwAIABcACIAIABTAHQAYQBuAGQAYQByAGQAXAAiADsAXABuAFwAIgBaAGkAbwBuAFwAIgAsACAAMQA5ADUAMgAsACAAMQA5ADUAMgAsACAANAAsACAAMAAsACAAMAAsACAAMQA5ACwAIAA4ADYANAAwADAALAAgADIALAAgADMANgAwADAALAAgAFwAIgBEAFwAIgAsACAAXAAiACAARABhAHkAbABpAGcAaAB0AFwAIgA7AFwAbgBcACIAWgBpAG8AbgBcACIALAAgADEAOQA1ADIALAAgADEAOQA1ADIALAAgADEAMAAsACAAMAAsACAAMAAsACAAMQA4ACwAIAA4ADYANAAwADAALAAgADIALAAgADAALAAgAFwAIgBTAFwAIgAsACAAXAAiACAAUwB0AGEAbgBkAGEAcgBkAFwAIgA7AFwAbgBcACIAWgBpAG8AbgBcACIALAAgADEAOQA1ADMALAAgADEAOQA1ADMALAAgADQALAAgADAALAAgADAALAAgADEAMQAsACAAOAA2ADQAMAAwACwAIAAyACwAIAAzADYAMAAwACwAIABcACIARABcACIALAAgAFwAIgAgAEQAYQB5AGwAaQBnAGgAdABcACIAOwBcAG4AXAAiAFoAaQBvAG4AXAAiACwAIAAxADkANQAzACwAIAAxADkANQAzACwAIAA5ACwAIAAwACwAIAAwACwAIAAxADIALAAgADgANgA0ADAAMAAsACAAMgAsACAAMAAsACAAXAAiAFMAXAAiACwAIABcACIAIABTAHQAYQBuAGQAYQByAGQAXAAiADsAXABuAFwAIgBaAGkAbwBuAFwAIgAsACAAMQA5ADUANAAsACAAMQA5ADUANAAsACAANgAsACAAMAAsACAAMAAsACAAMQAyACwAIAA4ADYANAAwADAALAAgADIALAAgADMANgAwADAALAAgAFwAIgBEAFwAIgAsACAAXAAiACAARABhAHkAbABpAGcAaAB0AFwAIgA7AFwAbgBcACIAWgBpAG8AbgBcACIALAAgADEAOQA1ADQALAAgADEAOQA1ADQALAAgADkALAAgADAALAAgADAALAAgADEAMQAsACAAOAA2ADQAMAAwACwAIAAyACwAIAAwACwAIABcACIAUwBcACIALAAgAFwAIgAgAFMAdABhAG4AZABhAHIAZABcACIAOwBcAG4AXAAiAFoAaQBvAG4AXAAiACwAIAAxADkANQA1ACwAIAAxADkANQA1ACwAIAA2ACwAIAAwACwAIAAwACwAIAAxADEALAAgADgANgA0ADAAMAAsACAAMgAsACAAMwA2ADAAMAAsACAAXAAiAEQAXAAiACwAIABcACIAIABEAGEAeQBsAGkAZwBoAHQAXAAiADsAXABuAFwAIgBaAGkAbwBuAFwAIgAsACAAMQA5ADUANQAsACAAMQA5ADUANQAsACAAOQAsACAAMAAsACAAMAAsACAAMQAwACwAIAA4ADYANAAwADAALAAgADIALAAgADAALAAgAFwAIgBTAFwAIgAsACAAXAAiACAAUwB0AGEAbgBkAGEAcgBkAFwAIgA7AFwAbgBcACIAWgBpAG8AbgBcACIALAAgADEAOQA1ADYALAAgADEAOQA1ADYALAAgADYALAAgADAALAAgADAALAAgADIALAAgADgANgA0ADAAMAAsACAAMgAsACAAMwA2ADAAMAAsACAAXAAiAEQAXAAiACwAIABcACIAIABEAGEAeQBsAGkAZwBoAHQAXAAiADsAXABuAFwAIgBaAGkAbwBuAFwAIgAsACAAMQA5ADUANgAsACAAMQA5ADUANgAsACAAOQAsACAAMAAsACAAMAAsACAAMgA5ACwAIAA4ADYANAAwADAALAAgADIALAAgADAALAAgAFwAIgBTAFwAIgAsACAAXAAiACAAUwB0AGEAbgBkAGEAcgBkAFwAIgA7AFwAbgBcACIAWgBpAG8AbgBcACIALAAgADEAOQA1ADcALAAgADEAOQA1ADcALAAgADQALAAgADAALAAgADAALAAgADIANwAsACAAOAA2ADQAMAAwACwAIAAyACwAIAAzADYAMAAwACwAIABcACIARABcACIALAAgAFwAIgAgAEQAYQB5AGwAaQBnAGgAdABcACIAOwBcAG4AXAAiAFoAaQBvAG4AXAAiACwAIAAxADkANQA3ACwAIAAxADkANQA3ACwAIAA5ACwAIAAwACwAIAAwACwAIAAyADEALAAgADgANgA0ADAAMAAsACAAMgAsACAAMAAsACAAXAAiAFMAXAAiACwAIABcACIAIABTAHQAYQBuAGQAYQByAGQAXAAiADsAXABuAFwAIgBaAGkAbwBuAFwAIgAsACAAMQA5ADcANAAsACAAMQA5ADcANAAsACAANwAsACAAMAAsACAAMAAsACAANgAsACAAOAA2ADQAMAAwACwAIAAwACwAIAAzADYAMAAwACwAIABcACIARABcACIALAAgAFwAIgAgAEQAYQB5AGwAaQBnAGgAdABcACIAOwBcAG4AXAAiAFoAaQBvAG4AXAAiACwAIAAxADkANwA0ACwAIAAxADkANwA0ACwAIAAxADAALAAgADAALAAgADAALAAgADEAMgAsACAAOAA2ADQAMAAwACwAIAAwACwAIAAwACwAIABcACIAUwBcACIALAAgAFwAIgAgAFMAdABhAG4AZABhAHIAZABcACIAOwBcAG4AXAAiAFoAaQBvAG4AXAAiACwAIAAxADkANwA1ACwAIAAxADkANwA1ACwAIAA0ACwAIAAwACwAIAAwACwAIAAxADkALAAgADgANgA0ADAAMAAsACAAMAAsACAAMwA2ADAAMAAsACAAXAAiAEQAXAAiACwAIABcACIAIABEAGEAeQBsAGkAZwBoAHQAXAAiADsAXABuAFwAIgBaAGkAbwBuAFwAIgAsACAAMQA5ADcANQAsACAAMQA5ADcANQAsACAAOAAsACAAMAAsACAAMAAsACAAMwAwACwAIAA4ADYANAAwADAALAAgADAALAAgADAALAAgAFwAIgBTAFwAIgAsACAAXAAiACAAUwB0AGEAbgBkAGEAcgBkAFwAIgA7AFwAbgBcACIAWgBpAG8AbgBcACIALAAgADEAOQA4ADAALAAgADEAOQA4ADAALAAgADgALAAgADAALAAgADAALAAgADIALAAgADgANgA0ADAAMAAsACAAMQAsACAAMwA2ADAAMAAsACAAXAAiAEQAXAAiACwAIABcACIAIABEAGEAeQBsAGkAZwBoAHQAXAAiADsAXABuAFwAIgBaAGkAbwBuAFwAIgAsACAAMQA5ADgAMAAsACAAMQA5ADgAMAAsACAAOQAsACAAMAAsACAAMAAsACAAMQAzACwAIAA4ADYANAAwADAALAAgADEALAAgADAALAAgAFwAIgBTAFwAIgAsACAAXAAiACAAUwB0AGEAbgBkAGEAcgBkAFwAIgA7AFwAbgBcACIAWgBpAG8AbgBcACIALAAgADEAOQA4ADQALAAgADEAOQA4ADQALAAgADUALAAgADAALAAgADAALAAgADUALAAgADgANgA0ADAAMAAsACAAMQAsACAAMwA2ADAAMAAsACAAXAAiAEQAXAAiACwAIABcACIAIABEAGEAeQBsAGkAZwBoAHQAXAAiADsAXABuAFwAIgBaAGkAbwBuAFwAIgAsACAAMQA5ADgANAAsACAAMQA5ADgANAAsACAAOAAsACAAMAAsACAAMAAsACAAMgA1ACwAIAA4ADYANAAwADAALAAgADEALAAgADAALAAgAFwAIgBTAFwAIgAsACAAXAAiACAAUwB0AGEAbgBkAGEAcgBkAFwAIgA7AFwAbgBcACIAWgBpAG8AbgBcACIALAAgADEAOQA4ADUALAAgADEAOQA4ADUALAAgADQALAAgADAALAAgADAALAAgADEAMwAsACAAOAA2ADQAMAAwACwAIAAwACwAIAAzADYAMAAwACwAIABcACIARABcACIALAAgAFwAIgAgAEQAYQB5AGwAaQBnAGgAdABcACIAOwBcAG4AXAAiAFoAaQBvAG4AXAAiACwAIAAxADkAOAA1ACwAIAAxADkAOAA1ACwAIAA4ACwAIAAwACwAIAAwACwAIAAzADEALAAgADgANgA0ADAAMAAsACAAMAAsACAAMAAsACAAXAAiAFMAXAAiACwAIABcACIAIABTAHQAYQBuAGQAYQByAGQAXAAiADsAXABuAFwAIgBaAGkAbwBuAFwAIgAsACAAMQA5ADgANgAsACAAMQA5ADgANgAsACAANQAsACAAMAAsACAAMAAsACAAMQA3ACwAIAA4ADYANAAwADAALAAgADAALAAgADMANgAwADAALAAgAFwAIgBEAFwAIgAsACAAXAAiACAARABhAHkAbABpAGcAaAB0AFwAIgA7AFwAbgBcACIAWgBpAG8AbgBcACIALAAgADEAOQA4ADYALAAgADEAOQA4ADYALAAgADkALAAgADAALAAgADAALAAgADYALAAgADgANgA0ADAAMAAsACAAMAAsACAAMAAsACAAXAAiAFMAXAAiACwAIABcACIAIABTAHQAYQBuAGQAYQByAGQAXAAiADsAXABuAFwAIgBaAGkAbwBuAFwAIgAsACAAMQA5ADgANwAsACAAMQA5ADgANwAsACAANAAsACAAMAAsACAAMAAsACAAMQA0ACwAIAA4ADYANAAwADAALAAgADAALAAgADMANgAwADAALAAgAFwAIgBEAFwAIgAsACAAXAAiACAARABhAHkAbABpAGcAaAB0AFwAIgA7AFwAbgBcACIAWgBpAG8AbgBcACIALAAgADEAOQA4ADcALAAgADEAOQA4ADcALAAgADkALAAgADAALAAgADAALAAgADEAMgAsACAAOAA2ADQAMAAwACwAIAAwACwAIAAwACwAIABcACIAUwBcACIALAAgAFwAIgAgAFMAdABhAG4AZABhAHIAZABcACIAOwBcAG4AXAAiAFoAaQBvAG4AXAAiACwAIAAxADkAOAA4ACwAIAAxADkAOAA4ACwAIAA0ACwAIAAwACwAIAAwACwAIAA5ACwAIAA4ADYANAAwADAALAAgADAALAAgADMANgAwADAALAAgAFwAIgBEAFwAIgAsACAAXAAiACAARABhAHkAbABpAGcAaAB0AFwAIgA7AFwAbgBcACIAWgBpAG8AbgBcACIALAAgADEAOQA4ADgALAAgADEAOQA4ADgALAAgADkALAAgADAALAAgADAALAAgADMALAAgADgANgA0ADAAMAAsACAAMAAsACAAMAAsACAAXAAiAFMAXAAiACwAIABcACIAIABTAHQAYQBuAGQAYQByAGQAXAAiADsAXABuAFwAIgBaAGkAbwBuAFwAIgAsACAAMQA5ADgAOQAsACAAMQA5ADgAOQAsACAANAAsACAAMAAsACAAMAAsACAAMgA5ACwAIAA4ADYANAAwADAALAAgADAALAAgADMANgAwADAALAAgAFwAIgBEAFwAIgAsACAAXAAiACAARABhAHkAbABpAGcAaAB0AFwAIgA7AFwAbgBcACIAWgBpAG8AbgBcACIALAAgADEAOQA4ADkALAAgADEAOQA4ADkALAAgADkALAAgADAALAAgADAALAAgADIALAAgADgANgA0ADAAMAAsACAAMAAsACAAMAAsACAAXAAiAFMAXAAiACwAIABcACIAIABTAHQAYQBuAGQAYQByAGQAXAAiADsAXABuAFwAIgBaAGkAbwBuAFwAIgAsACAAMQA5ADkAMAAsACAAMQA5ADkAMAAsACAAMwAsACAAMAAsACAAMAAsACAAMgA0ACwAIAA4ADYANAAwADAALAAgADAALAAgADMANgAwADAALAAgAFwAIgBEAFwAIgAsACAAXAAiACAARABhAHkAbABpAGcAaAB0AFwAIgA7AFwAbgBcACIAWgBpAG8AbgBcACIALAAgADEAOQA5ADAALAAgADEAOQA5ADAALAAgADgALAAgADAALAAgADAALAAgADIANQAsACAAOAA2ADQAMAAwACwAIAAwACwAIAAwACwAIABcACIAUwBcACIALAAgAFwAIgAgAFMAdABhAG4AZABhAHIAZABcACIAOwBcAG4AXAAiAFoAaQBvAG4AXAAiACwAIAAxADkAOQAxACwAIAAxADkAOQAxACwAIAAzACwAIAAwACwAIAAwACwAIAAyADMALAAgADgANgA0ADAAMAAsACAAMAAsACAAMwA2ADAAMAAsACAAXAAiAEQAXAAiACwAIABcACIAIABEAGEAeQBsAGkAZwBoAHQAXAAiADsAXABuAFwAIgBaAGkAbwBuAFwAIgAsACAAMQA5ADkAMQAsACAAMQA5ADkAMQAsACAAOAAsACAAMAAsACAAMAAsACAAMwAxACwAIAA4ADYANAAwADAALAAgADAALAAgADAALAAgAFwAIgBTAFwAIgAsACAAXAAiACAAUwB0AGEAbgBkAGEAcgBkAFwAIgA7AFwAbgBcACIAWgBpAG8AbgBcACIALAAgADEAOQA5ADIALAAgADEAOQA5ADIALAAgADMALAAgADAALAAgADAALAAgADIAOAAsACAAOAA2ADQAMAAwACwAIAAwACwAIAAzADYAMAAwACwAIABcACIARABcACIALAAgAFwAIgAgAEQAYQB5AGwAaQBnAGgAdABcACIAOwBcAG4AXAAiAFoAaQBvAG4AXAAiACwAIAAxADkAOQAyACwAIAAxADkAOQAyACwAIAA5ACwAIAAwACwAIAAwACwAIAA1ACwAIAA4ADYANAAwADAALAAgADAALAAgADAALAAgAFwAIgBTAFwAIgAsACAAXAAiACAAUwB0AGEAbgBkAGEAcgBkAFwAIgA7AFwAbgBcACIAWgBpAG8AbgBcACIALAAgADEAOQA5ADMALAAgADEAOQA5ADMALAAgADQALAAgADAALAAgADAALAAgADIALAAgADAALAAgADAALAAgADMANgAwADAALAAgAFwAIgBEAFwAIgAsACAAXAAiACAARABhAHkAbABpAGcAaAB0AFwAIgA7AFwAbgBcACIAWgBpAG8AbgBcACIALAAgADEAOQA5ADMALAAgADEAOQA5ADMALAAgADkALAAgADAALAAgADAALAAgADUALAAgADAALAAgADAALAAgADAALAAgAFwAIgBTAFwAIgAsACAAXAAiACAAUwB0AGEAbgBkAGEAcgBkAFwAIgA7AFwAbgBcACIAWgBpAG8AbgBcACIALAAgADEAOQA5ADQALAAgADEAOQA5ADQALAAgADQALAAgADAALAAgADAALAAgADEALAAgADAALAAgADAALAAgADMANgAwADAALAAgAFwAIgBEAFwAIgAsACAAXAAiACAARABhAHkAbABpAGcAaAB0AFwAIgA7AFwAbgBcACIAWgBpAG8AbgBcACIALAAgADEAOQA5ADQALAAgADEAOQA5ADQALAAgADgALAAgADAALAAgADAALAAgADIAOAAsACAAMAAsACAAMAAsACAAMAAsACAAXAAiAFMAXAAiACwAIABcACIAIABTAHQAYQBuAGQAYQByAGQAXAAiADsAXABuAFwAIgBaAGkAbwBuAFwAIgAsACAAMQA5ADkANQAsACAAMQA5ADkANQAsACAAMwAsACAAMAAsACAAMAAsACAAMwAxACwAIAAwACwAIAAwACwAIAAzADYAMAAwACwAIABcACIARABcACIALAAgAFwAIgAgAEQAYQB5AGwAaQBnAGgAdABcACIAOwBcAG4AXAAiAFoAaQBvAG4AXAAiACwAIAAxADkAOQA1ACwAIAAxADkAOQA1ACwAIAA5ACwAIAAwACwAIAAwACwAIAAzACwAIAAwACwAIAAwACwAIAAwACwAIABcACIAUwBcACIALAAgAFwAIgAgAFMAdABhAG4AZABhAHIAZABcACIAOwBcAG4AXAAiAFoAaQBvAG4AXAAiACwAIAAxADkAOQA2ACwAIAAxADkAOQA2ACwAIAAzACwAIAAwACwAIAAwACwAIAAxADQALAAgADgANgA0ADAAMAAsACAAMAAsACAAMwA2ADAAMAAsACAAXAAiAEQAXAAiACwAIABcACIAIABEAGEAeQBsAGkAZwBoAHQAXAAiADsAXABuAFwAIgBaAGkAbwBuAFwAIgAsACAAMQA5ADkANgAsACAAMQA5ADkANgAsACAAOQAsACAAMAAsACAAMAAsACAAMQA1ACwAIAA4ADYANAAwADAALAAgADAALAAgADAALAAgAFwAIgBTAFwAIgAsACAAXAAiACAAUwB0AGEAbgBkAGEAcgBkAFwAIgA7AFwAbgBcACIAWgBpAG8AbgBcACIALAAgADEAOQA5ADcALAAgADEAOQA5ADcALAAgADMALAAgADAALAAgADAALAAgADIAMAAsACAAOAA2ADQAMAAwACwAIAAwACwAIAAzADYAMAAwACwAIABcACIARABcACIALAAgAFwAIgAgAEQAYQB5AGwAaQBnAGgAdABcACIAOwBcAG4AXAAiAFoAaQBvAG4AXAAiACwAIAAxADkAOQA3ACwAIAAxADkAOQA3ACwAIAA5ACwAIAAwACwAIAAwACwAIAAxADMALAAgADgANgA0ADAAMAAsACAAMAAsACAAMAAsACAAXAAiAFMAXAAiACwAIABcACIAIABTAHQAYQBuAGQAYQByAGQAXAAiADsAXABuAFwAIgBaAGkAbwBuAFwAIgAsACAAMQA5ADkAOAAsACAAMQA5ADkAOAAsACAAMwAsACAAMAAsACAAMAAsACAAMgAwACwAIAAwACwAIAAwACwAIAAzADYAMAAwACwAIABcACIARABcACIALAAgAFwAIgAgAEQAYQB5AGwAaQBnAGgAdABcACIAOwBcAG4AXAAiAFoAaQBvAG4AXAAiACwAIAAxADkAOQA4ACwAIAAxADkAOQA4ACwAIAA5ACwAIAAwACwAIAAwACwAIAA2ACwAIAAwACwAIAAwACwAIAAwACwAIABcACIAUwBcACIALAAgAFwAIgAgAFMAdABhAG4AZABhAHIAZABcACIAOwBcAG4AXAAiAFoAaQBvAG4AXAAiACwAIAAxADkAOQA5ACwAIAAxADkAOQA5ACwAIAA0ACwAIAAwACwAIAAwACwAIAAyACwAIAA3ADIAMAAwACwAIAAwACwAIAAzADYAMAAwACwAIABcACIARABcACIALAAgAFwAIgAgAEQAYQB5AGwAaQBnAGgAdABcACIAOwBcAG4AXAAiAFoAaQBvAG4AXAAiACwAIAAxADkAOQA5ACwAIAAxADkAOQA5ACwAIAA5ACwAIAAwACwAIAAwACwAIAAzACwAIAA3ADIAMAAwACwAIAAwACwAIAAwACwAIABcACIAUwBcACIALAAgAFwAIgAgAFMAdABhAG4AZABhAHIAZABcACIAOwBcAG4AXAAiAFoAaQBvAG4AXAAiACwAIAAyADAAMAAwACwAIAAyADAAMAAwACwAIAA0ACwAIAAwACwAIAAwACwAIAAxADQALAAgADcAMgAwADAALAAgADAALAAgADMANgAwADAALAAgAFwAIgBEAFwAIgAsACAAXAAiACAARABhAHkAbABpAGcAaAB0AFwAIgA7AFwAbgBcACIAWgBpAG8AbgBcACIALAAgADIAMAAwADAALAAgADIAMAAwADAALAAgADEAMAAsACAAMAAsACAAMAAsACAANgAsACAAMwA2ADAAMAAsACAAMAAsACAAMAAsACAAXAAiAFMAXAAiACwAIABcACIAIABTAHQAYQBuAGQAYQByAGQAXAAiADsAXABuAFwAIgBaAGkAbwBuAFwAIgAsACAAMgAwADAAMQAsACAAMgAwADAAMQAsACAANAAsACAAMAAsACAAMAAsACAAOQAsACAAMwA2ADAAMAAsACAAMAAsACAAMwA2ADAAMAAsACAAXAAiAEQAXAAiACwAIABcACIAIABEAGEAeQBsAGkAZwBoAHQAXAAiADsAXABuAFwAIgBaAGkAbwBuAFwAIgAsACAAMgAwADAAMQAsACAAMgAwADAAMQAsACAAOQAsACAAMAAsACAAMAAsACAAMgA0ACwAIAAzADYAMAAwACwAIAAwACwAIAAwACwAIABcACIAUwBcACIALAAgAFwAIgAgAFMAdABhAG4AZABhAHIAZABcACIAOwBcAG4AXAAiAFoAaQBvAG4AXAAiACwAIAAyADAAMAAyACwAIAAyADAAMAAyACwAIAAzACwAIAAwACwAIAAwACwAIAAyADkALAAgADMANgAwADAALAAgADAALAAgADMANgAwADAALAAgAFwAIgBEAFwAIgAsACAAXAAiACAARABhAHkAbABpAGcAaAB0AFwAIgA7AFwAbgBcACIAWgBpAG8AbgBcACIALAAgADIAMAAwADIALAAgADIAMAAwADIALAAgADEAMAAsACAAMAAsACAAMAAsACAANwAsACAAMwA2ADAAMAAsACAAMAAsACAAMAAsACAAXAAiAFMAXAAiACwAIABcACIAIABTAHQAYQBuAGQAYQByAGQAXAAiADsAXABuAFwAIgBaAGkAbwBuAFwAIgAsACAAMgAwADAAMwAsACAAMgAwADAAMwAsACAAMwAsACAAMAAsACAAMAAsACAAMgA4ACwAIAAzADYAMAAwACwAIAAwACwAIAAzADYAMAAwACwAIABcACIARABcACIALAAgAFwAIgAgAEQAYQB5AGwAaQBnAGgAdABcACIAOwBcAG4AXAAiAFoAaQBvAG4AXAAiACwAIAAyADAAMAAzACwAIAAyADAAMAAzACwAIAAxADAALAAgADAALAAgADAALAAgADMALAAgADMANgAwADAALAAgADAALAAgADAALAAgAFwAIgBTAFwAIgAsACAAXAAiACAAUwB0AGEAbgBkAGEAcgBkAFwAIgA7AFwAbgBcACIAWgBpAG8AbgBcACIALAAgADIAMAAwADQALAAgADIAMAAwADQALAAgADQALAAgADAALAAgADAALAAgADcALAAgADMANgAwADAALAAgADAALAAgADMANgAwADAALAAgAFwAIgBEAFwAIgAsACAAXAAiACAARABhAHkAbABpAGcAaAB0AFwAIgA7AFwAbgBcACIAWgBpAG8AbgBcACIALAAgADIAMAAwADQALAAgADIAMAAwADQALAAgADkALAAgADAALAAgADAALAAgADIAMgAsACAAMwA2ADAAMAAsACAAMAAsACAAMAAsACAAXAAiAFMAXAAiACwAIABcACIAIABTAHQAYQBuAGQAYQByAGQAXAAiADsAXABuAFwAIgBaAGkAbwBuAFwAIgAsACAAMgAwADAANQAsACAAMgAwADAANQAsACAAMQAwACwAIAAwACwAIAAwACwAIAA5ACwAIAA3ADIAMAAwACwAIAAwACwAIAAwACwAIABcACIAUwBcACIALAAgAFwAIgAgAFMAdABhAG4AZABhAHIAZABcACIAOwBcAG4AXAAiAFoAaQBvAG4AXAAiACwAIAAyADAAMAA1ACwAIAAyADAAMQAyACwAIAA0ACwAIAAyACwAIAA1ACwAIAAxACwAIAA3ADIAMAAwACwAIAAwACwAIAAzADYAMAAwACwAIABcACIARABcACIALAAgAFwAIgAgAEQAYQB5AGwAaQBnAGgAdABcACIAOwBcAG4AXAAiAFoAaQBvAG4AXAAiACwAIAAyADAAMAA2ACwAIAAyADAAMAA2ACwAIAAxADAALAAgADAALAAgADAALAAgADEALAAgADcAMgAwADAALAAgADAALAAgADAALAAgAFwAIgBTAFwAIgAsACAAXAAiACAAUwB0AGEAbgBkAGEAcgBkAFwAIgA7AFwAbgBcACIAWgBpAG8AbgBcACIALAAgADIAMAAwADcALAAgADIAMAAwADcALAAgADkALAAgADAALAAgADAALAAgADEANgAsACAANwAyADAAMAAsACAAMAAsACAAMAAsACAAXAAiAFMAXAAiACwAIABcACIAIABTAHQAYQBuAGQAYQByAGQAXAAiADsAXABuAFwAIgBaAGkAbwBuAFwAIgAsACAAMgAwADAAOAAsACAAMgAwADAAOAAsACAAMQAwACwAIAAwACwAIAAwACwAIAA1ACwAIAA3ADIAMAAwACwAIAAwACwAIAAwACwAIABcACIAUwBcACIALAAgAFwAIgAgAFMAdABhAG4AZABhAHIAZABcACIAOwBcAG4AXAAiAFoAaQBvAG4AXAAiACwAIAAyADAAMAA5ACwAIAAyADAAMAA5ACwAIAA5ACwAIAAwACwAIAAwACwAIAAyADcALAAgADcAMgAwADAALAAgADAALAAgADAALAAgAFwAIgBTAFwAIgAsACAAXAAiACAAUwB0AGEAbgBkAGEAcgBkAFwAIgA7AFwAbgBcACIAWgBpAG8AbgBcACIALAAgADIAMAAxADAALAAgADIAMAAxADAALAAgADkALAAgADAALAAgADAALAAgADEAMgAsACAANwAyADAAMAAsACAAMAAsACAAMAAsACAAXAAiAFMAXAAiACwAIABcACIAIABTAHQAYQBuAGQAYQByAGQAXAAiADsAXABuAFwAIgBaAGkAbwBuAFwAIgAsACAAMgAwADEAMQAsACAAMgAwADEAMQAsACAAMQAwACwAIAAwACwAIAAwACwAIAAyACwAIAA3ADIAMAAwACwAIAAwACwAIAAwACwAIABcACIAUwBcACIALAAgAFwAIgAgAFMAdABhAG4AZABhAHIAZABcACIAOwBcAG4AXAAiAFoAaQBvAG4AXAAiACwAIAAyADAAMQAyACwAIAAyADAAMQAyACwAIAA5ACwAIAAwACwAIAAwACwAIAAyADMALAAgADcAMgAwADAALAAgADAALAAgADAALAAgAFwAIgBTAFwAIgAsACAAXAAiACAAUwB0AGEAbgBkAGEAcgBkAFwAIgA7AFwAbgBcACIAWgBpAG8AbgBcACIALAAgADIAMAAxADMALAAgAFwAIgBcACIALAAgADMALAAgADEALAAgADUALAAgADIAMwAsACAANwAyADAAMAAsACAAMAAsACAAMwA2ADAAMAAsACAAXAAiAEQAXAAiACwAIABcACIAIABEAGEAeQBsAGkAZwBoAHQAXAAiADsAXABuAFwAIgBaAGkAbwBuAFwAIgAsACAAMgAwADEAMwAsACAAXAAiAFwAIgAsACAAMQAwACwAIAAtADEALAAgADcALAAgADAALAAgADcAMgAwADAALAAgADAALAAgADAALAAgAFwAIgBTAFwAIgAsACAAXAAiACAAUwB0AGEAbgBkAGEAcgBkAFwAIgBcAG4AfQA7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RQBOAEQAIABDAEgAUgBPAE4ATwBfAEQAQQBUAEE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AiAH0AXQAsACIAcAByAG8AagBlAGMAdABOAGEAbQBlAHMAIgA6AFsAIgBBAFIAUgBBAFkAUwAuAEkAUwBfAEEAUgBSAEEAWQAiACwAIgBBAFIAUgBBAFkAUwAuAEgAQQBTAF8AVgBBAEwAVQBFACIALAAiAEEAUgBSAEEAWQBTAC4AQQBSAEUAXwBFAFEAVQBBAEwAIgAsACIAQQBSAFIAQQBZAFMALgBJAFMAXwBFAE0AUABUAFkAIgAsACIAQQBSAFIAQQBZAFMALgBIAEEAUwBfAEUATQBQAFQAWQAiACwAIgBBAFIAUgBBAFkAUwAuAFMAXwBFAE0AUABUAFkAIgAsACIAQQBSAFIAQQBZAFMALgBIAF8ARQBNAFAAVABZACIALAAiAEEAUgBSAEEAWQBTAC4AVgBfAEUATQBQAFQAWQAiACwAIgBBAFIAUgBBAFkAUwAuAFgAXwBFAE0AUABUAFkAIgAsACIAQQBSAFIAQQBZAFMALgBJAFMAXwBOAFUATQBFAFIASQBDACIALAAiAEEAUgBSAEEAWQBTAC4ASQBTAF8ATgBVAE0ARQBSAEkAQwBfAE4AVQBMAEwAIgAsACIAQQBSAFIAQQBZAFMALgBJAFMAXwBJAE4AVABFAEcARQBSACIALAAiAEEAUgBSAEEAWQBTAC4ASQBTAF8ASQBOAFQARQBHAEUAUgBfAE4AVQBMAEwAIgAsACIAQQBSAFIAQQBZAFMALgBJAFMAXwBaAEUAUgBPACIALAAiAEEAUgBSAEEAWQBTAC4ASQBTAF8ATgBPAE4AWgBFAFIATwAiACwAIgBBAFIAUgBBAFkAUwAuAEkAUwBfAFAATwBTAEkAVABJAFYARQAiACwAIgBBAFIAUgBBAFkAUwAuAEkAUwBfAE4ARQBHAEEAVABJAFYARQAiACwAIgBBAFIAUgBBAFkAUwAuAEgAQQBTAF8ATgBPAE4AWgBFAFIATwAiACwAIgBBAFIAUgBBAFkAUwAuAEgAQQBTAF8AUABPAFMASQBUAEkAVgBFACIALAAiAEEAUgBSAEEAWQBTAC4ASABBAFMAXwBOAEUARwBBAFQASQBWAEUAIgAsACIAQQBSAFIAQQBZAFMALgBIAEEAUwBfAEQARQBDAEkATQBBAEwAIgAsACIAQQBSAFIAQQBZAFMALgBJAFMAXwBFAFIAUgBPAFIAIgAsACIAQQBSAFIAQQBZAFMALgBIAEEAUwBfAEUAUgBSAE8AUgAiACwAIgBBAFIAUgBBAFkAUwAuAEkAUwBOAEEAIgAsACIAQQBSAFIAQQBZAFMALgBTAF8ATgBBACIALAAiAEEAUgBSAEEAWQBTAC4ASABfAE4AQQAiACwAIgBBAFIAUgBBAFkAUwAuAFYAXwBOAEEAIgAsACIAQQBSAFIAQQBZAFMALgBTAF8ARQBSAFIATwBSACIALAAiAEEAUgBSAEEAWQBTAC4ASABfAEUAUgBSAE8AUgAiACwAIgBBAFIAUgBBAFkAUwAuAFYAXwBFAFIAUgBPAFIAIgAsACIAQQBSAFIAQQBZAFMALgBLAEUAWQBMAE8ATwBLAFUAUAAiACwAIgBBAFIAUgBBAFkAUwAuAFgAXwBGAEkATABUAEUAUgAiACwAIgBBAFIAUgBBAFkAUwAuAFIARQBWAEUAUgBTAEUAXwBSAE8AVwBTACIALAAiAEEAUgBSAEEAWQBTAC4AUgBFAFYARQBSAFMARQBfAEMATwBMAFUATQBOAFMAIgAsACIAQQBSAFIAQQBZAFMALgBSAEUAUABFAEEAVAAiACwAIgBBAFIAUgBBAFkAUwAuAEMATwBNAFAAQQBSAEUAIgAsACIAQQBSAFIAQQBZAFMALgBEAEkAUwBUAEkATgBDAFQAXwBSAE8AVwBTACIALAAiAEYATgAuAE4AVQBMAEwASQBGAFkAIgAsACIARgBOAC4AQwBPAEUAUgBDAEUAIgAsACIARgBOAC4ATABBAE4ARwBVAEEARwBFAF8ASQBEACIALAAiAEYATgAuAE4ATwBSAFQASABfAEEATQBFAFIASQBDAEEATgBfAFIARQBHAEkATwBOACIALAAiAEYATgAuAEkAUwBfAEUATQBQAFQAWQAiACwAIgBGAE4ALgBJAFMAXwBOAFUATQBFAFIASQBDAF8ATgBVAEwATAAiACwAIgBGAE4ALgBJAFMAXwBJAE4AVABFAEcARQBSACIALAAiAEYATgAuAEkAUwBfAEkATgBUAEUARwBFAFIAXwBOAFUATABMACIALAAiAEYATgAuAEkAUwBfAEQARQBDAEkATQBBAEwAIgAsACIARgBOAC4ARABFAEMASQBNAEEATABTACIALAAiAEYATgAuAE8AUgBEAEkATgBBAEwAXwBWAEEATABVAEUAIgAsACIARgBOAC4ARgBPAFIATQBBAFQAXwBPAFIARABJAE4AQQBMACIALAAiAEYATgAuAEUAUwBDAEEAUABFAF8AUwBFAEEAUgBDAEgAXwBUAEUAUgBNACIALAAiAEYATgAuAEYASQBOAEQAXwBMAEkAVABFAFIAQQBMACIALAAiAEYATgAuAFYAQQBMAEkARABBAFQARQBfAEMASABBAFIAUwBFAFQAIgAsACIARgBOAC4AUgBFAFAATABBAEMARQBfAEMASABBAFIAUwAiACwAIgBGAE4ALgBTAFUAQgBTAFQASQBUAFUAVABFAF8ASQAiACwAIgBGAE4ALgBGAEkATgBEAF8ATgBUAEgAXwBDAEgAQQBSACIALAAiAEYATgAuAFMAUABMAEkAVAAiACwAIgBGAE4ALgBTAFAATABJAFQAXwBBAFQAXwBBAE4AWQAiACwAIgBGAE4ALgBTAFAATABJAFQAXwBBAFIATwBVAE4ARAAiACwAIgBGAE4ALgBTAEkARgBUAF8ARgBPAFIAXwBDAEgAQQBSAFMAIgAsACIARgBOAC4AQwBPAE4ARABFAE4AUwBFAF8AVwBIAEkAVABFAFMAUABBAEMARQAiACwAIgBDAEgAUgBPAE4ATwAuAEkAUwBfAFYAQQBMAEkARABfAFQASQBNAEUAUwBQAEEATgAiACwAIgBDAEgAUgBPAE4ATwAuAFQASQBNAEUAUwBQAEEATgAiACwAIgBDAEgAUgBPAE4ATwAuAFIATwBVAE4ARABfAFQASQBNAEUAUwBQAEEATgAiACwAIgBDAEgAUgBPAE4ATwAuAFQASQBNAEUAUwBQAEEATgBfAFQATwBfAEQASABNAFMAIgAsACIAQwBIAFIATwBOAE8ALgBTAEUAQwBPAE4ARABTAF8AVABPAF8AVABJAE0ARQBTAFAAQQBOACIALAAiAEMASABSAE8ATgBPAC4ATQBJAE4AVQBUAEUAUwBfAFQATwBfAFQASQBNAEUAUwBQAEEATgAiACwAIgBDAEgAUgBPAE4ATwAuAEgATwBVAFIAUwBfAFQATwBfAFQASQBNAEUAUwBQAEEATgAiACwAIgBDAEgAUgBPAE4ATwAuAFQASQBNAEUAUwBQAEEATgBfAEEARABEAF8AUwBFAEMATwBOAEQAUwAiACwAIgBDAEgAUgBPAE4ATwAuAFQASQBNAEUAUwBQAEEATgBfAEEARABEAF8ATQBJAE4AVQBUAEUAUwAiACwAIgBDAEgAUgBPAE4ATwAuAFQASQBNAEUAUwBQAEEATgBfAEEARABEAF8ASABPAFUAUgBTACIALAAiAEMASABSAE8ATgBPAC4AUgBFAFMATwBMAFYARQBfAFQASQBNAEUAUwBQAEEATgBfAEQASABNAFMAIgAsACIAQwBIAFIATwBOAE8ALgBQAEEAUgBTAEUAXwBUAEkATQBFAFMAUABBAE4AXwBEAEgATQBTACIALAAiAEMASABSAE8ATgBPAC4AUABBAFIAUwBFAF8AVABJAE0ARQBTAFAAQQBOACIALAAiAEMASABSAE8ATgBPAC4ARgBPAFIATQBBAFQAXwBUAEkATQBFAFMAUABBAE4AIgAsACIAQwBIAFIATwBOAE8ALgBfAEYATwBSAE0AQQBUAF8AVABJAE0ARQBTAFAAQQBOAF8ATwBQAFQASQBPAE4AUwAiACwAIgBDAEgAUgBPAE4ATwAuAF8ARgBPAFIATQBBAFQAXwBUAEkATQBFAFMAUABBAE4AIgAsACIAQwBIAFIATwBOAE8ALgBfAFQASQBNAEUAUwBQAEEATgBfAEYATwBSAE0AQQBUAFQARQBSACIALAAiAEMASABSAE8ATgBPAC4AXwBUAEkATQBFAFMAUABBAE4AXwBFAFgAUABSAEUAUwBTAEUARABfAE8AUgBEAEUAUgAiACwAIgBDAEgAUgBPAE4ATwAuAF8AVABJAE0ARQBTAFAAQQBOAF8AQwBPAE0AUABPAE4ARQBOAFQAUwAiACwAIgBDAEgAUgBPAE4ATwAuAF8AVABJAE0ARQBTAFAAQQBOAF8AQwBPAE0AUABPAE4ARQBOAFQAUwBfAE0ATwBEAEUAUgBOACIALAAiAEMASABSAE8ATgBPAC4AXwBUAEkATQBFAFMAUABBAE4AXwBDAE8ATQBQAE8ATgBFAE4AVABTAF8AVABSAEEARABJAFQASQBPAE4AQQBMACIALAAiAEMASABSAE8ATgBPAC4AXwBGAE8AUgBNAEEAVABfAFAAUgBPAFYASQBEAEUAUgBfAFQASQBNAEUAUwBQAEEATgBfAE0ATwBEAEUAUgBOACIALAAiAEMASABSAE8ATgBPAC4AXwBGAE8AUgBNAEEAVABfAFAAUgBPAFYASQBEAEUAUgBfAFQASQBNAEUAUwBQAEEATgBfAFQAUgBBAEQASQBUAEkATwBOAEEATAAiACwAIgBDAEgAUgBPAE4ATwAuAF8ARgBPAFIATQBBAFQAXwBQAFIATwBWAEkARABFAFIAXwBUAEkATQBFAFMAUABBAE4AXwBFAFUAUgBPAFAARQBBAE4AIgAsACIAQwBIAFIATwBOAE8ALgBWAEEATABJAEQAQQBUAEUAXwBEAFQAIgAsACIAQwBIAFIATwBOAE8ALgBJAFMAXwBWAEEATABJAEQAXwBEAFQAIgAsACIAQwBIAFIATwBOAE8ALgBSAEUAUwBPAEwAVgBFAF8ARABUACIALAAiAEMASABSAE8ATgBPAC4AQwBPAE0AQgBJAE4ARQBfAEQAVAAiACwAIgBDAEgAUgBPAE4ATwAuAEQAVABfAEMATwBNAFAATABJAEMAQQBUAEkATwBOACIALAAiAEMASABSAE8ATgBPAC4AUgBPAFUATgBEAF8AVABPAF8ARABUACIALAAiAEMASABSAE8ATgBPAC4ASQBTAF8AVgBBAEwASQBEAF8AVABJAE0ARQBfAE8ARgBfAEQAQQBZACIALAAiAEMASABSAE8ATgBPAC4AVABJAE0ARQBfAE8ARgBfAEQAQQBZACIALAAiAEMASABSAE8ATgBPAC4ARABBAFkAXwBBAE4ARABfAFQASQBNAEUAXwBUAE8AXwBEAEgATQBTACIALAAiAEMASABSAE8ATgBPAC4AUgBFAFMATwBMAFYARQBfAEQASABNAFMAIgAsACIAQwBIAFIATwBOAE8ALgBQAEEAUgBTAEUAXwBUAEkATQBFAF8ATwBGAF8ARABBAFkAXwBIAE0AUwAiACwAIgBDAEgAUgBPAE4ATwAuAFAAQQBSAFMARQBfAFQASQBNAEUAXwBPAEYAXwBEAEEAWQAiACwAIgBDAEgAUgBPAE4ATwAuAEYATwBSAE0AQQBUAF8AVABJAE0ARQBfAE8ARgBfAEQAQQBZACIALAAiAEMASABSAE8ATgBPAC4AXwBGAE8AUgBNAEEAVABfAFQASQBNAEUAXwBPAEYAXwBEAEEAWQBfAE8AUABUAEkATwBOAFMAIgAsACIAQwBIAFIATwBOAE8ALgBfAEYATwBSAE0AQQBUAF8AVABJAE0ARQBfAE8ARgBfAEQAQQBZACIALAAiAEMASABSAE8ATgBPAC4AXwBUAEkATQBFAF8ATwBGAF8ARABBAFkAXwBGAE8AUgBNAEEAVABUAEUAUgAiACwAIgBDAEgAUgBPAE4ATwAuAF8AVABJAE0ARQBfAE8ARgBfAEQAQQBZAF8AQwBPAE0AUABPAE4ARQBOAFQAUwAiACwAIgBDAEgAUgBPAE4ATwAuAF8AVABJAE0ARQBfAE8ARgBfAEQAQQBZAF8AQwBPAE0AUABPAE4ARQBOAFQAUwBfADIANABIAFIAIgAsACIAQwBIAFIATwBOAE8ALgBfAFQASQBNAEUAXwBPAEYAXwBEAEEAWQBfAEMATwBNAFAATwBOAEUATgBUAFMAXwBDAEkAVgBJAEwAIgAsACIAQwBIAFIATwBOAE8ALgBfAFQASQBNAEUAXwBPAEYAXwBEAEEAWQBfAEMATwBNAFAATwBOAEUATgBUAFMAXwBJAFMATwAiACwAIgBDAEgAUgBPAE4ATwAuAF8ARgBPAFIATQBBAFQAXwBQAFIATwBWAEkARABFAFIAXwBUAEkATQBFAF8ATwBGAF8ARABBAFkAXwAyADQASABSACIALAAiAEMASABSAE8ATgBPAC4AXwBGAE8AUgBNAEEAVABfAFAAUgBPAFYASQBEAEUAUgBfAFQASQBNAEUAXwBPAEYAXwBEAEEAWQBfAEMASQBWAEkATAAiACwAIgBDAEgAUgBPAE4ATwAuAF8ARgBPAFIATQBBAFQAXwBQAFIATwBWAEkARABFAFIAXwBUAEkATQBFAF8ATwBGAF8ARABBAFkAXwBJAFMATwAiACwAIgBDAEgAUgBPAE4ATwAuAEkAUwBfAFYAQQBMAEkARABfAFQAWgBPACIALAAiAEMASABSAE8ATgBPAC4AVABJAE0ARQBTAFAAQQBOAF8AVABPAF8AVABaAE8AIgAsACIAQwBIAFIATwBOAE8ALgBUAFoATwBfAFQATwBfAFQASQBNAEUAUwBQAEEATgAiACwAIgBDAEgAUgBPAE4ATwAuAFAAQQBSAFMARQBfAEkAUwBPAF8AVABaAE8AIgAsACIAQwBIAFIATwBOAE8ALgBGAE8AUgBNAEEAVABfAEkAUwBPAF8AVABaAE8AIgAsACIAQwBIAFIATwBOAE8ALgBNAEkATABJAFQAQQBSAFkAXwBUAFoATwAiACwAIgBDAEgAUgBPAE4ATwAuAFQAWgBPAF8AVABPAF8ATQBJAEwASQBUAEEAUgBZACIALAAiAEMASABSAE8ATgBPAC4ARgBJAE4ARABfAEMATwBVAE4AVABSAFkAIgAsACIAQwBIAFIATwBOAE8ALgBUAEkATQBFAFoATwBOAEUAXwBOAEEATQBFACIALAAiAEMASABSAE8ATgBPAC4AVABJAE0ARQBaAE8ATgBFAF8AQwBPAE8AUgBEAEkATgBBAFQARQBTACIALAAiAEMASABSAE8ATgBPAC4AVABJAE0ARQBaAE8ATgBFAF8AUABSAE8AWABJAE0ASQBUAFkAIgAsACIAQwBIAFIATwBOAE8ALgBfAEcASQBTAF8AQQBOAEcAVQBMAEEAUgBfAFMARQBQAEEAUgBBAFQASQBPAE4AIgAsACIAQwBIAFIATwBOAE8ALgBGAEkATgBEAF8AVABJAE0ARQBaAE8ATgBFAF8ATgBBAE0ARQAiACwAIgBDAEgAUgBPAE4ATwAuAF8AVABaAE8ATgBFAF8ARQBGAEYARQBDAFQASQBWAEUAXwBJAEQAWAAiACwAIgBDAEgAUgBPAE4ATwAuAF8AVABaAE8ATgBFAF8AUABSAEUAVgBJAE8AVQBTAF8ASQBEAFgAIgAsACIAQwBIAFIATwBOAE8ALgBfAFQAWgBPAE4ARQBfAE4ARQBYAFQAXwBJAEQAWAAiACwAIgBDAEgAUgBPAE4ATwAuAF8AVABaAF8AUgBVAEwARQBfAFQAUgBBAE4AUwBJAFQASQBPAE4AXwBNAEoARABBAFQARQAiACwAIgBDAEgAUgBPAE4ATwAuAF8AVABaAF8AUgBVAEwARQBfAFAAUgBFAFYASQBPAFUAUwBfAFIARQBDAFUAUgBSAEUATgBDAEUAUwAiACwAIgBDAEgAUgBPAE4ATwAuAF8AVABaAF8AUgBVAEwARQBfAE4ARQBYAFQAXwBSAEUAQwBVAFIAUgBFAE4AQwBFAFMAIgAsACIAQwBIAFIATwBOAE8ALgBfAFQAWgBfAFIAVQBMAEUAXwBBAEQASgBBAEMARQBOAFQAXwBSAEUAQwBVAFIAUgBFAE4AQwBFAFMAIgAsACIAQwBIAFIATwBOAE8ALgBfAFQAWgBSAFUATABFAF8ASQBOAFMAVABBAE4AQwBFAFMAIgAsACIAQwBIAFIATwBOAE8ALgBfAFQAWgBfAEkATgBTAFQAQQBOAEMARQAiACwAIgBDAEgAUgBPAE4ATwAuAFQASQBNAEUAWgBPAE4ARQBfAE8AQgBTAEUAUgBWAEUARAAiACwAIgBDAEgAUgBPAE4ATwAuAF8AVABaAF8ATwBCAFMARQBSAFYARQBEACIALAAiAEMASABSAE8ATgBPAC4AVABJAE0ARQBaAE8ATgBFAF8ASABBAFMAXwBEAEwAUwAiACwAIgBDAEgAUgBPAE4ATwAuAFQASQBNAEUAWgBPAE4ARQBfAEYATwBMAEwATwBXAEkATgBHAF8ARABMAFMAIgAsACIAQwBIAFIATwBOAE8ALgBUAEkATQBFAFoATwBOAEUAXwBQAFIARQBWAEkATwBVAFMAXwBDAEgAQQBOAEcARQAiACwAIgBDAEgAUgBPAE4ATwAuAF8AVABaAF8AUABSAEUAVgBJAE8AVQBTAF8ASQBOAFMAVABBAE4AQwBFACIALAAiAEMASABSAE8ATgBPAC4AWQBFAEEAUgBfAEIAQwBFAF8AVABPAF8AQwBFACIALAAiAEMASABSAE8ATgBPAC4ASQBTAF8ATABFAEEAUABfAFkARQBBAFIAIgAsACIAQwBIAFIATwBOAE8ALgBEAEEAWQBTAF8ASQBOAF8AWQBFAEEAUgAiACwAIgBDAEgAUgBPAE4ATwAuAFAAQQBSAFMARQBfAEkAUwBPAF8AWQBFAEEAUgAiACwAIgBDAEgAUgBPAE4ATwAuAEYATwBSAE0AQQBUAF8ASQBTAE8AXwBZAEUAQQBSACIALAAiAEMASABSAE8ATgBPAC4AUABBAFIAUwBFAF8ATABJAFQARQBSAEEAUgBZAF8AWQBFAEEAUgAiACwAIgBDAEgAUgBPAE4ATwAuAEYATwBSAE0AQQBUAF8ATABJAFQARQBSAEEAUgBZAF8AWQBFAEEAUgAiACwAIgBDAEgAUgBPAE4ATwAuAFAAQQBSAFMARQBfAE0ATwBOAFQASAAiACwAIgBDAEgAUgBPAE4ATwAuAE0ATwBOAFQASABfAE4AQQBNAEUAIgAsACIAQwBIAFIATwBOAE8ALgBEAEEAWQBTAF8ASQBOAF8ATQBPAE4AVABIACIALAAiAEMASABSAE8ATgBPAC4AQwBPAE4AVgBFAFIAVABfAFcARQBFAEsARABBAFkAXwBOAFUATQBCAEUAUgAiACwAIgBDAEgAUgBPAE4ATwAuAFAAQQBSAFMARQBfAFcARQBFAEsARABBAFkAIgAsACIAQwBIAFIATwBOAE8ALgBXAEUARQBLAEQAQQBZAF8ATgBBAE0ARQAiACwAIgBDAEgAUgBPAE4ATwAuAFYAQQBMAEkARABBAFQARQBfAEMAQQBMAEUATgBEAEEAUgBfAEQAQQBUAEUAIgAsACIAQwBIAFIATwBOAE8ALgBJAFMAXwBWAEEATABJAEQAXwBDAEEATABFAE4ARABBAFIAXwBEAEEAVABFACIALAAiAEMASABSAE8ATgBPAC4AUgBFAFMATwBMAFYARQBfAEMAQQBMAEUATgBEAEEAUgBfAEQAQQBUAEUAIgAsACIAQwBIAFIATwBOAE8ALgBHAFIARQBHAE8AUgBJAEEATgBfAFQATwBfAEoAVQBMAEkAQQBOACIALAAiAEMASABSAE8ATgBPAC4ASgBVAEwASQBBAE4AXwBUAE8AXwBHAFIARQBHAE8AUgBJAEEATgAiACwAIgBDAEgAUgBPAE4ATwAuAFMARQBDAFUATABBAFIAXwBEAEkARgBGAEUAUgBFAE4AQwBFACIALAAiAEMASABSAE8ATgBPAC4AUABBAFIAUwBFAF8ASQBTAE8AXwBDAEEATABFAE4ARABBAFIAXwBEAEEAVABFACIALAAiAEMASABSAE8ATgBPAC4ARgBPAFIATQBBAFQAXwBJAFMATwBfAEMAQQBMAEUATgBEAEEAUgBfAEQAQQBUAEUAIgAsACIAQwBIAFIATwBOAE8ALgBQAEEAUgBTAEUAXwBDAEEATABFAE4ARABBAFIAXwBEAEEAVABFACIALAAiAEMASABSAE8ATgBPAC4AXwBQAEEAUgBTAEUAXwBEAEEAVABFAF8AUABBAFIAVABTACIALAAiAEMASABSAE8ATgBPAC4ARgBPAFIATQBBAFQAXwBDAEEATABFAE4ARABBAFIAXwBEAEEAVABFACIALAAiAEMASABSAE8ATgBPAC4AUABBAFIAUwBFAF8ATABJAFQARQBSAEEAUgBZAF8ARABBAFQARQAiACwAIgBDAEgAUgBPAE4ATwAuAEYATwBSAE0AQQBUAF8ATABJAFQARQBSAEEAUgBZAF8ARABBAFQARQAiACwAIgBDAEgAUgBPAE4ATwAuAF8ASgBVAEwASQBBAE4AXwBEAEEAWQBfAE4AVQBNAEIARQBSACIALAAiAEMASABSAE8ATgBPAC4ASgBEAE4AIgAsACIAQwBIAFIATwBOAE8ALgBNAEoARABOACIALAAiAEMASABSAE8ATgBPAC4ASgBEAE4AXwBUAE8AXwBNAEoARABOACIALAAiAEMASABSAE8ATgBPAC4ATQBKAEQATgBfAFQATwBfAEoARABOACIALAAiAEMASABSAE8ATgBPAC4ASgBEAE4AXwBUAE8AXwBDAEEATABFAE4ARABBAFIAXwBEAEEAVABFACIALAAiAEMASABSAE8ATgBPAC4ATQBKAEQATgBfAFQATwBfAEMAQQBMAEUATgBEAEEAUgBfAEQAQQBUAEUAIgAsACIAQwBIAFIATwBOAE8ALgBKAEQATgBfAFQATwBfAFcARQBFAEsARABBAFkAIgAsACIAQwBIAFIATwBOAE8ALgBNAEoARABOAF8AVABPAF8AVwBFAEUASwBEAEEAWQAiACwAIgBDAEgAUgBPAE4ATwAuAEoAVQBMAEkAQQBOAF8ARABBAFQARQAiACwAIgBDAEgAUgBPAE4ATwAuAE0ATwBEAEkARgBJAEUARABfAEoAVQBMAEkAQQBOAF8ARABBAFQARQAiACwAIgBDAEgAUgBPAE4ATwAuAEoARABBAFQARQBfAFQATwBfAE0ASgBEAEEAVABFACIALAAiAEMASABSAE8ATgBPAC4ATQBKAEQAQQBUAEUAXwBUAE8AXwBKAEQAQQBUAEUAIgAsACIAQwBIAFIATwBOAE8ALgBKAEQAQQBUAEUAXwBUAE8AXwBKAEQATgAiACwAIgBDAEgAUgBPAE4ATwAuAEoARABOAF8AVABPAF8ASgBEAEEAVABFACIALAAiAEMASABSAE8ATgBPAC4ATQBKAEQAQQBUAEUAXwBUAE8AXwBNAEoARABOACIALAAiAEMASABSAE8ATgBPAC4ASgBEAEEAVABFAF8AVABPAF8AWQBNAEQAVAAiACwAIgBDAEgAUgBPAE4ATwAuAE0ASgBEAEEAVABFAF8AVABPAF8AWQBNAEQAVAAiACwAIgBDAEgAUgBPAE4ATwAuAE0ASgBEAEEAVABFAF8AWQBFAEEAUgAiACwAIgBDAEgAUgBPAE4ATwAuAE0ASgBEAEEAVABFAF8ATQBPAE4AVABIACIALAAiAEMASABSAE8ATgBPAC4ATQBKAEQAQQBUAEUAXwBEAEEAWQAiACwAIgBDAEgAUgBPAE4ATwAuAE0ASgBEAEEAVABFAF8AVABJAE0ARQAiACwAIgBDAEgAUgBPAE4ATwAuAFIATwBVAE4ARABfAEoARABBAFQARQAiACwAIgBDAEgAUgBPAE4ATwAuAFIATwBVAE4ARABfAE0ASgBEAEEAVABFACIALAAiAEMASABSAE8ATgBPAC4ASgBEAEEAVABFAF8AQQBEAEQASQBUAEkATwBOACIALAAiAEMASABSAE8ATgBPAC4ATQBKAEQAQQBUAEUAXwBBAEQARABJAFQASQBPAE4AIgAsACIAQwBIAFIATwBOAE8ALgBNAEoARABBAFQARQBfAFMASABJAEYAVABfAFQAWgBPACIALAAiAEMASABSAE8ATgBPAC4AXwBNAEoARABBAFQARQBfAFMASABJAEYAVABfAFQAWgBPACIALAAiAEMASABSAE8ATgBPAC4AVgBBAEwASQBEAEEAVABFAF8AWQBNAEQAVAAiACwAIgBDAEgAUgBPAE4ATwAuAEkAUwBfAFYAQQBMAEkARABfAFkATQBEAFQAIgAsACIAQwBIAFIATwBOAE8ALgBSAEUAUwBPAEwAVgBFAF8AWQBNAEQAVAAiACwAIgBDAEgAUgBPAE4ATwAuAFIATwBVAE4ARABfAFkATQBEAFQAIgAsACIAQwBIAFIATwBOAE8ALgBQAEEAUgBTAEUAXwBJAFMATwBfAEQAQQBUAEUAVABJAE0ARQAiACwAIgBDAEgAUgBPAE4ATwAuAEYATwBSAE0AQQBUAF8ASQBTAE8AXwBEAEEAVABFAFQASQBNAEUAIgAsACIAQwBIAFIATwBOAE8ALgBQAEEAUgBTAEUAXwBEAEEAVABFAFQASQBNAEUAIgAsACIAQwBIAFIATwBOAE8ALgBGAE8AUgBNAEEAVABfAEQAQQBUAEUAVABJAE0ARQAiACwAIgBDAEgAUgBPAE4ATwAuAFAAQQBSAFMARQBfAEwASQBUAEUAUgBBAFIAWQBfAEQAQQBUAEUAVABJAE0ARQAiACwAIgBDAEgAUgBPAE4ATwAuAF8AUABBAFIAUwBFAF8ATABJAFQARQBSAEEAUgBZAF8ARABBAFQARQBfAFQARQBYAFQAXwBQAEEAUgBUAFMAIgAsACIAQwBIAFIATwBOAE8ALgBfAFAAQQBSAFMARQBfAEwASQBUAEUAUgBBAFIAWQBfAEQAQQBUAEUAXwBOAFUATQBFAFIASQBDAF8AUABBAFIAVABTACIALAAiAEMASABSAE8ATgBPAC4ARgBPAFIATQBBAFQAXwBMAEkAVABFAFIAQQBSAFkAXwBEAEEAVABFAFQASQBNAEUAIgAsACIAQwBIAFIATwBOAE8ALgBQAEEAUgBTAEUAXwBNAEkATABfAEQAVABHACIALAAiAEMASABSAE8ATgBPAC4ARgBPAFIATQBBAFQAXwBNAEkATABfAEQAVABHACIALAAiAEMASABSAE8ATgBPAC4AVwBFAEUASwBTAF8ASQBOAF8AWQBFAEEAUgAiACwAIgBDAEgAUgBPAE4ATwAuAFYAQQBMAEkARABBAFQARQBfAEkAUwBPAF8AVwBFAEUASwBfAEQAQQBUAEUAIgAsACIAQwBIAFIATwBOAE8ALgBJAFMAXwBWAEEATABJAEQAXwBJAFMATwBfAFcARQBFAEsAXwBEAEEAVABFACIALAAiAEMASABSAE8ATgBPAC4AUgBFAFMATwBMAFYARQBfAEkAUwBPAF8AVwBFAEUASwBfAEQAQQBUAEUAIgAsACIAQwBIAFIATwBOAE8ALgBJAFMATwBfAFcARQBFAEsAXwBEAEEAVABFAF8AVABPAF8ATQBKAEQATgAiACwAIgBDAEgAUgBPAE4ATwAuAE0ASgBEAE4AXwBUAE8AXwBJAFMATwBfAFcARQBFAEsAXwBEAEEAVABFACIALAAiAEMASABSAE8ATgBPAC4AUABBAFIAUwBFAF8ASQBTAE8AXwBXAEUARQBLAF8ARABBAFQARQAiACwAIgBDAEgAUgBPAE4ATwAuAEYATwBSAE0AQQBUAF8ASQBTAE8AXwBXAEUARQBLAF8ARABBAFQARQAiACwAIgBDAEgAUgBPAE4ATwAuAE0ASgBEAE4AXwBEAEEAWQBTAF8AVABPAF8AVwBFAEUASwBEAEEAWQAiACwAIgBDAEgAUgBPAE4ATwAuAF8ATQBKAEQATgBfAEQAQQBZAFMAXwBUAE8AXwBXAEUARQBLAEQAQQBZACIALAAiAEMASABSAE8ATgBPAC4ATQBKAEQATgBfAEEARABKAEEAQwBFAE4AVABfAFcARQBFAEsARABBAFkAIgAsACIAQwBIAFIATwBOAE8ALgBXAEUARQBLAEQAQQBZAF8ATwBGAF8ATQBPAE4AVABIAF8AVABPAF8ATQBKAEQAQQBUAEUAIgAsACIAQwBIAFIATwBOAE8ALgBEAEEAWQBTAF8ASQBOAF8AUQBVAEEAUgBUAEUAUgAiACwAIgBDAEgAUgBPAE4ATwAuAFEAVQBBAFIAVABFAFIAXwBEAEEAVABFAF8AVABPAF8ATQBKAEQATgAiACwAIgBDAEgAUgBPAE4ATwAuAE0ASgBEAE4AXwBUAE8AXwBRAFUAQQBSAFQARQBSAF8ARABBAFQARQAiACwAIgBDAEgAUgBPAE4ATwAuAEQARQBMAFQAQQBfAE0ATwBOAFQASABTACIALAAiAEMASABSAE8ATgBPAC4ARABFAEwAVABBAF8AWQBFAEEAUgBTACIALAAiAEMASABSAE8ATgBPAC4ARABFAEwAVABBAF8AWQBNAEQAIgAsACIAQwBIAFIATwBOAE8ALgBEAEUATABUAEEAXwBZAFcARAAiACwAIgBDAEgAUgBPAE4ATwAuAEkAUwBPAF8ARABBAFQARQBUAEkATQBFAF8AVABPAF8ATQBKAEQAQQBUAEUAIgAsACIAQwBIAFIATwBOAE8ALgBNAEoARABBAFQARQBfAFQATwBfAEkAUwBPAF8ARABBAFQARQBUAEkATQBFACIALAAiAEMASABSAE8ATgBPAC4ARQBYAEMARQBMAEQAQQBUAEUAXwBUAE8AXwBNAEoARABBAFQARQAiACwAIgBDAEgAUgBPAE4ATwAuAE0ASgBEAEEAVABFAF8AVABPAF8ARQBYAEMARQBMAEQAQQBUAEUAIgAsACIAQwBIAFIATwBOAE8ALgBJAFMATwBfAEQAQQBUAEUAVABJAE0ARQBfAFQATwBfAEUAWABDAEUATABEAEEAVABFACIALAAiAEMASABSAE8ATgBPAC4ARQBYAEMARQBMAEQAQQBUAEUAXwBUAE8AXwBJAFMATwBfAEQAQQBUAEUAVABJAE0ARQAiACwAIgBDAEgAUgBPAE4ATwAuAFUAUwBEAEEAVABFAF8AVABPAF8ARQBYAEMARQBMAEQAQQBUAEUAIgAsACIAQwBIAFIATwBOAE8ALgBFAFgAQwBFAEwARABBAFQARQBfAFQATwBfAFUAUwBEAEEAVABFACIALAAiAEMASABSAE8ATgBPAF8ARABBAFQAQQAuAEkAUwBPAF8AMwAxADYANgAiACwAIgBDAEgAUgBPAE4ATwBfAEQAQQBUAEEALgBDAE8AVQBOAFQAUgBZAF8AVABPAF8AVABaAE4AQQBNAEUAIgAsACIAQwBIAFIATwBOAE8AXwBEAEEAVABBAC4AXwBUAEkATQBFAFoATwBOAEUAXwBOAEEATQBFAFMAIgAsACIAQwBIAFIATwBOAE8AXwBEAEEAVABBAC4AVABJAE0ARQBaAE8ATgBFAF8ATgBBAE0ARQBTACIALAAiAEMASABSAE8ATgBPAF8ARABBAFQAQQAuAFQASQBNAEUAWgBPAE4ARQBfAE4AQQBNAEUAUwBfAEEAQwBUAEkAVgBFACIALAAiAEMASABSAE8ATgBPAF8ARABBAFQAQQAuAFQASQBNAEUAWgBPAE4ARQBfAE4AQQBNAEUAUwBfAEgASQBTAFQATwBSAEkAQwBBAEwAIgAsACIAQwBIAFIATwBOAE8AXwBEAEEAVABBAC4AVABJAE0ARQBaAE8ATgBFAF8AQQBMAEkAQQBTACIALAAiAEMASABSAE8ATgBPAF8ARABBAFQAQQAuAFQASQBNAEUAWgBPAE4ARQBfAEEATABJAEEAUwBfAFQATwBfAE4AQQBNAEUAIgAsACIAQwBIAFIATwBOAE8AXwBEAEEAVABBAC4AVABJAE0ARQBaAE8ATgBFAF8AQwBPAE8AUgBEAFMAXwBEAEEAVABBACIALAAiAEMASABSAE8ATgBPAF8ARABBAFQAQQAuAEYASQBMAFQARQBSAF8AVABJAE0ARQBaAE8ATgBFAF8ASQBOAEYATwBTACIALAAiAEMASABSAE8ATgBPAF8ARABBAFQAQQAuAFQASQBNAEUAWgBPAE4ARQBfAEkATgBGAE8AUwAiACwAIgBDAEgAUgBPAE4ATwBfAEQAQQBUAEEALgBfAFQAWgBPAE4ARQBTAF8AUgBFAFMATwBMAFYARQBfAFYAQQBMAFUARQBTACIALAAiAEMASABSAE8ATgBPAF8ARABBAFQAQQAuAF8AVABJAE0ARQBaAE8ATgBFAF8ARABBAFQAQQAiACwAIgBDAEgAUgBPAE4ATwBfAEQAQQBUAEEALgBfAFQASQBNAEUAWgBPAE4ARQBfAEQAQQBUAEEAXwBCAFkAXwBOAEEATQBFACIALAAiAEMASABSAE8ATgBPAF8ARABBAFQAQQAuAF8AVABJAE0ARQBaAE8ATgBFAF8AQQBGAFIASQBDAEEAIgAsACIAQwBIAFIATwBOAE8AXwBEAEEAVABBAC4AXwBUAEkATQBFAFoATwBOAEUAXwBBAE0ARQBSAEkAQwBBACIALAAiAEMASABSAE8ATgBPAF8ARABBAFQAQQAuAF8AVABJAE0ARQBaAE8ATgBFAF8AQQBTAEkAQQAiACwAIgBDAEgAUgBPAE4ATwBfAEQAQQBUAEEALgBfAFQASQBNAEUAWgBPAE4ARQBfAEUAVQBSAE8AUABFACIALAAiAEMASABSAE8ATgBPAF8ARABBAFQAQQAuAF8AVABJAE0ARQBaAE8ATgBFAF8AUABBAEMASQBGAEkAQwAiACwAIgBDAEgAUgBPAE4ATwBfAEQAQQBUAEEALgBGAEkATABUAEUAUgBfAFQASQBNAEUAWgBPAE4ARQBfAFIAVQBMAEUAUwAiACwAIgBDAEgAUgBPAE4ATwBfAEQAQQBUAEEALgBUAEkATQBFAFoATwBOAEUAXwBSAFUATABFAFMAIgAsACIAQwBIAFIATwBOAE8AXwBEAEEAVABBAC4AXwBUAFoAXwBSAFUATABFAFMAXwBEAEEAVABBACIALAAiAEMASABSAE8ATgBPAF8ARABBAFQAQQAuAF8AVABaAF8AUgBVAEwARQBTAF8ARABBAFQAQQBfAEIAWQBfAE4AQQBNAEUAIgAsACIAQwBIAFIATwBOAE8AXwBEAEEAVABBAC4AXwBUAFoAXwBSAFUATABFAFMAXwBBACIALAAiAEMASABSAE8ATgBPAF8ARABBAFQAQQAuAF8AVABaAF8AUgBVAEwARQBTAF8AQgAiACwAIgBDAEgAUgBPAE4ATwBfAEQAQQBUAEEALgBfAFQAWgBfAFIAVQBMAEUAUwBfAEMAIgAsACIAQwBIAFIATwBOAE8AXwBEAEEAVABBAC4AXwBUAFoAXwBSAFUATABFAFMAXwBEACIALAAiAEMASABSAE8ATgBPAF8ARABBAFQAQQAuAF8AVABaAF8AUgBVAEwARQBTAF8ARQAiACwAIgBDAEgAUgBPAE4ATwBfAEQAQQBUAEEALgBfAFQAWgBfAFIAVQBMAEUAUwBfAEYAIgAsACIAQwBIAFIATwBOAE8AXwBEAEEAVABBAC4AXwBUAFoAXwBSAFUATABFAFMAXwBHACIALAAiAEMASABSAE8ATgBPAF8ARABBAFQAQQAuAF8AVABaAF8AUgBVAEwARQBTAF8ASAAiACwAIgBDAEgAUgBPAE4ATwBfAEQAQQBUAEEALgBfAFQAWgBfAFIAVQBMAEUAUwBfAEkAIgAsACIAQwBIAFIATwBOAE8AXwBEAEEAVABBAC4AXwBUAFoAXwBSAFUATABFAFMAXwBKACIALAAiAEMASABSAE8ATgBPAF8ARABBAFQAQQAuAF8AVABaAF8AUgBVAEwARQBTAF8ASwAiACwAIgBDAEgAUgBPAE4ATwBfAEQAQQBUAEEALgBfAFQAWgBfAFIAVQBMAEUAUwBfAEwAIgAsACIAQwBIAFIATwBOAE8AXwBEAEEAVABBAC4AXwBUAFoAXwBSAFUATABFAFMAXwBNACIALAAiAEMASABSAE8ATgBPAF8ARABBAFQAQQAuAF8AVABaAF8AUgBVAEwARQBTAF8ATgAiACwAIgBDAEgAUgBPAE4ATwBfAEQAQQBUAEEALgBfAFQAWgBfAFIAVQBMAEUAUwBfAFAAIgAsACIAQwBIAFIATwBOAE8AXwBEAEEAVABBAC4AXwBUAFoAXwBSAFUATABFAFMAXwBSACIALAAiAEMASABSAE8ATgBPAF8ARABBAFQAQQAuAF8AVABaAF8AUgBVAEwARQBTAF8AUwAiACwAIgBDAEgAUgBPAE4ATwBfAEQAQQBUAEEALgBfAFQAWgBfAFIAVQBMAEUAUwBfAFQAIgAsACIAQwBIAFIATwBOAE8AXwBEAEEAVABBAC4AXwBUAFoAXwBSAFUATABFAFMAXwBVACIALAAiAEMASABSAE8ATgBPAF8ARABBAFQAQQAuAF8AVABaAF8AUgBVAEwARQBTAF8AVgAiACwAIgBDAEgAUgBPAE4ATwBfAEQAQQBUAEEALgBfAFQAWgBfAFIAVQBMAEUAUwBfAFcAIgAsACIAQwBIAFIATwBOAE8AXwBEAEEAVABBAC4AXwBUAFoAXwBSAFUATABFAFMAXwBZACIALAAiAEMASABSAE8ATgBPAF8ARABBAFQAQQAuAF8AVABaAF8AUgBVAEwARQBTAF8AWgAiACwAIgBDAEgAUgBPAE4ATwBfAEQAQQBUAEEALgBfAFQAWgBfAFIAVQBMAEUAUwBfAFIARQBTAE8ATABWAEUAXwBWAEEATABVAEUAUwAiACwAIgBDAEgAUgBPAE4ATwBfAEQAQQBUAEEALgBfAEkAUwBPAF8AMwAxADYANgAiACwAIgBDAEgAUgBPAE4ATwBfAEQAQQBUAEEALgBfAFQASQBNAEUAWgBPAE4ARQBfAE4AQQBNAEUAUwBfADEAIgAsACIAQwBIAFIATwBOAE8AXwBEAEEAVABBAC4AXwBUAEkATQBFAFoATwBOAEUAXwBOAEEATQBFAFMAXwAyACIALAAiAEMASABSAE8ATgBPAF8ARABBAFQAQQAuAF8AQwBPAFUATgBUAFIAWQBfAFQATwBfAFQAWgBOAEEATQBFAF8AMQAiACwAIgBDAEgAUgBPAE4ATwBfAEQAQQBUAEEALgBfAEMATwBVAE4AVABSAFkAXwBUAE8AXwBUAFoATgBBAE0ARQBfADIAIgAsACIAQwBIAFIATwBOAE8AXwBEAEEAVABBAC4AXwBUAEkATQBFAFoATwBOAEUAXwBBAEwASQBBAFMAXwAxACIALAAiAEMASABSAE8ATgBPAF8ARABBAFQAQQAuAF8AVABJAE0ARQBaAE8ATgBFAF8AQQBMAEkAQQBTAF8AMgAiACwAIgBDAEgAUgBPAE4ATwBfAEQAQQBUAEEALgBfAFQASQBNAEUAWgBPAE4ARQBfAEEATABJAEEAUwBfADMAIgAsACIAQwBIAFIATwBOAE8AXwBEAEEAVABBAC4AXwBUAEkATQBFAFoATwBOAEUAXwBBAEwASQBBAFMAXwBUAE8AXwBOAEEATQBFAF8AMQAiACwAIgBDAEgAUgBPAE4ATwBfAEQAQQBUAEEALgBfAFQASQBNAEUAWgBPAE4ARQBfAEEATABJAEEAUwBfAFQATwBfAE4AQQBNAEUAXwAyACIALAAiAEMASABSAE8ATgBPAF8ARABBAFQAQQAuAF8AVABJAE0ARQBaAE8ATgBFAF8AQQBMAEkAQQBTAF8AVABPAF8ATgBBAE0ARQBfADMAIgAsACIAQwBIAFIATwBOAE8AXwBEAEEAVABBAC4AXwBUAEkATQBFAFoATwBOAEUAXwBBAEwASQBBAFMAXwBUAE8AXwBOAEEATQBFAF8ANAAiACwAIgBDAEgAUgBPAE4ATwBfAEQAQQBUAEEALgBfAFQASQBNAEUAWgBPAE4ARQBfAEEATABJAEEAUwBfAFQATwBfAE4AQQBNAEUAXwA1ACIALAAiAEMASABSAE8ATgBPAF8ARABBAFQAQQAuAF8AVABJAE0ARQBaAE8ATgBFAF8AQwBPAE8AUgBEAFMAXwBEAEEAVABBAF8AMQAiACwAIgBDAEgAUgBPAE4ATwBfAEQAQQBUAEEALgBfAFQASQBNAEUAWgBPAE4ARQBfAEMATwBPAFIARABTAF8ARABBAFQAQQBfADIAIgAsACIAQwBIAFIATwBOAE8AXwBEAEEAVABBAC4AXwBUAEkATQBFAFoATwBOAEUAXwBBAEYAUgBJAEMAQQBfADAAMQAiACwAIgBDAEgAUgBPAE4ATwBfAEQAQQBUAEEALgBfAFQASQBNAEUAWgBPAE4ARQBfAEEARgBSAEkAQwBBAF8AMAAyACIALAAiAEMASABSAE8ATgBPAF8ARABBAFQAQQAuAF8AVABJAE0ARQBaAE8ATgBFAF8AQQBNAEUAUgBJAEMAQQBfADAAMQAiACwAIgBDAEgAUgBPAE4ATwBfAEQAQQBUAEEALgBfAFQASQBNAEUAWgBPAE4ARQBfAEEATQBFAFIASQBDAEEAXwAwADIAIgAsACIAQwBIAFIATwBOAE8AXwBEAEEAVABBAC4AXwBUAEkATQBFAFoATwBOAEUAXwBBAE0ARQBSAEkAQwBBAF8AMAAzACIALAAiAEMASABSAE8ATgBPAF8ARABBAFQAQQAuAF8AVABJAE0ARQBaAE8ATgBFAF8AQQBNAEUAUgBJAEMAQQBfADAANAAiACwAIgBDAEgAUgBPAE4ATwBfAEQAQQBUAEEALgBfAFQASQBNAEUAWgBPAE4ARQBfAEEATQBFAFIASQBDAEEAXwAwADUAIgAsACIAQwBIAFIATwBOAE8AXwBEAEEAVABBAC4AXwBUAEkATQBFAFoATwBOAEUAXwBBAE0ARQBSAEkAQwBBAF8AMAA2ACIALAAiAEMASABSAE8ATgBPAF8ARABBAFQAQQAuAF8AVABJAE0ARQBaAE8ATgBFAF8AQQBNAEUAUgBJAEMAQQBfADAANwAiACwAIgBDAEgAUgBPAE4ATwBfAEQAQQBUAEEALgBfAFQASQBNAEUAWgBPAE4ARQBfAEEATQBFAFIASQBDAEEAXwAwADgAIgAsACIAQwBIAFIATwBOAE8AXwBEAEEAVABBAC4AXwBUAEkATQBFAFoATwBOAEUAXwBBAE0ARQBSAEkAQwBBAF8AMAA5ACIALAAiAEMASABSAE8ATgBPAF8ARABBAFQAQQAuAF8AVABJAE0ARQBaAE8ATgBFAF8AQQBNAEUAUgBJAEMAQQBfADEAMAAiACwAIgBDAEgAUgBPAE4ATwBfAEQAQQBUAEEALgBfAFQASQBNAEUAWgBPAE4ARQBfAEEATQBFAFIASQBDAEEAXwAxADEAIgAsACIAQwBIAFIATwBOAE8AXwBEAEEAVABBAC4AXwBUAEkATQBFAFoATwBOAEUAXwBBAE0ARQBSAEkAQwBBAF8AMQAyACIALAAiAEMASABSAE8ATgBPAF8ARABBAFQAQQAuAF8AVABJAE0ARQBaAE8ATgBFAF8AQQBOAFQAQQBSAEMAVABJAEMAQQAiACwAIgBDAEgAUgBPAE4ATwBfAEQAQQBUAEEALgBfAFQASQBNAEUAWgBPAE4ARQBfAEEAUwBJAEEAXwAwADEAIgAsACIAQwBIAFIATwBOAE8AXwBEAEEAVABBAC4AXwBUAEkATQBFAFoATwBOAEUAXwBBAFMASQBBAF8AMAAyACIALAAiAEMASABSAE8ATgBPAF8ARABBAFQAQQAuAF8AVABJAE0ARQBaAE8ATgBFAF8AQQBTAEkAQQBfADAAMwAiACwAIgBDAEgAUgBPAE4ATwBfAEQAQQBUAEEALgBfAFQASQBNAEUAWgBPAE4ARQBfAEEAUwBJAEEAXwAwADQAIgAsACIAQwBIAFIATwBOAE8AXwBEAEEAVABBAC4AXwBUAEkATQBFAFoATwBOAEUAXwBBAFMASQBBAF8AMAA1ACIALAAiAEMASABSAE8ATgBPAF8ARABBAFQAQQAuAF8AVABJAE0ARQBaAE8ATgBFAF8AQQBTAEkAQQBfADAANgAiACwAIgBDAEgAUgBPAE4ATwBfAEQAQQBUAEEALgBfAFQASQBNAEUAWgBPAE4ARQBfAEEAUwBJAEEAXwAwADcAIgAsACIAQwBIAFIATwBOAE8AXwBEAEEAVABBAC4AXwBUAEkATQBFAFoATwBOAEUAXwBBAFQATABBAE4AVABJAEMAIgAsACIAQwBIAFIATwBOAE8AXwBEAEEAVABBAC4AXwBUAEkATQBFAFoATwBOAEUAXwBBAFUAUwBUAFIAQQBMAEkAQQAiACwAIgBDAEgAUgBPAE4ATwBfAEQAQQBUAEEALgBfAFQASQBNAEUAWgBPAE4ARQBfAEUAVABDACIALAAiAEMASABSAE8ATgBPAF8ARABBAFQAQQAuAF8AVABJAE0ARQBaAE8ATgBFAF8ARQBVAFIATwBQAEUAXwAwADEAIgAsACIAQwBIAFIATwBOAE8AXwBEAEEAVABBAC4AXwBUAEkATQBFAFoATwBOAEUAXwBFAFUAUgBPAFAARQBfADAAMgAiACwAIgBDAEgAUgBPAE4ATwBfAEQAQQBUAEEALgBfAFQASQBNAEUAWgBPAE4ARQBfAEUAVQBSAE8AUABFAF8AMAAzACIALAAiAEMASABSAE8ATgBPAF8ARABBAFQAQQAuAF8AVABJAE0ARQBaAE8ATgBFAF8ARQBVAFIATwBQAEUAXwAwADQAIgAsACIAQwBIAFIATwBOAE8AXwBEAEEAVABBAC4AXwBUAEkATQBFAFoATwBOAEUAXwBFAFUAUgBPAFAARQBfADAANQAiACwAIgBDAEgAUgBPAE4ATwBfAEQAQQBUAEEALgBfAFQASQBNAEUAWgBPAE4ARQBfAEkATgBEAEkAQQBOACIALAAiAEMASABSAE8ATgBPAF8ARABBAFQAQQAuAF8AVABJAE0ARQBaAE8ATgBFAF8AUABBAEMASQBGAEkAQwBfADAAMQAiACwAIgBDAEgAUgBPAE4ATwBfAEQAQQBUAEEALgBfAFQASQBNAEUAWgBPAE4ARQBfAFAAQQBDAEkARgBJAEMAXwAwADIAIgAsACIAQwBIAFIATwBOAE8AXwBEAEEAVABBAC4AXwBUAEkATQBFAFoATwBOAEUAXwBSAFUATABFAFMAXwBBAEwAQgBBAE4ASQBBACIALAAiAEMASABSAE8ATgBPAF8ARABBAFQAQQAuAF8AVABJAE0ARQBaAE8ATgBFAF8AUgBVAEwARQBTAF8AQQBMAEcARQBSAEkAQQAiACwAIgBDAEgAUgBPAE4ATwBfAEQAQQBUAEEALgBfAFQASQBNAEUAWgBPAE4ARQBfAFIAVQBMAEUAUwBfAEEATgAiACwAIgBDAEgAUgBPAE4ATwBfAEQAQQBUAEEALgBfAFQASQBNAEUAWgBPAE4ARQBfAFIAVQBMAEUAUwBfAEEAUQAiACwAIgBDAEgAUgBPAE4ATwBfAEQAQQBUAEEALgBfAFQASQBNAEUAWgBPAE4ARQBfAFIAVQBMAEUAUwBfAEEAUgBHACIALAAiAEMASABSAE8ATgBPAF8ARABBAFQAQQAuAF8AVABJAE0ARQBaAE8ATgBFAF8AUgBVAEwARQBTAF8AQQBSAE0ARQBOAEkAQQAiACwAIgBDAEgAUgBPAE4ATwBfAEQAQQBUAEEALgBfAFQASQBNAEUAWgBPAE4ARQBfAFIAVQBMAEUAUwBfAEEAUwAiACwAIgBDAEgAUgBPAE4ATwBfAEQAQQBUAEEALgBfAFQASQBNAEUAWgBPAE4ARQBfAFIAVQBMAEUAUwBfAEEAVAAiACwAIgBDAEgAUgBPAE4ATwBfAEQAQQBUAEEALgBfAFQASQBNAEUAWgBPAE4ARQBfAFIAVQBMAEUAUwBfAEEAVQBTACIALAAiAEMASABSAE8ATgBPAF8ARABBAFQAQQAuAF8AVABJAE0ARQBaAE8ATgBFAF8AUgBVAEwARQBTAF8AQQBVAFMAVABSAEkAQQAiACwAIgBDAEgAUgBPAE4ATwBfAEQAQQBUAEEALgBfAFQASQBNAEUAWgBPAE4ARQBfAFIAVQBMAEUAUwBfAEEAVgAiACwAIgBDAEgAUgBPAE4ATwBfAEQAQQBUAEEALgBfAFQASQBNAEUAWgBPAE4ARQBfAFIAVQBMAEUAUwBfAEEAVwAiACwAIgBDAEgAUgBPAE4ATwBfAEQAQQBUAEEALgBfAFQASQBNAEUAWgBPAE4ARQBfAFIAVQBMAEUAUwBfAEEAWgBFAFIAIgAsACIAQwBIAFIATwBOAE8AXwBEAEEAVABBAC4AXwBUAEkATQBFAFoATwBOAEUAXwBSAFUATABFAFMAXwBCAEEAUgBCACIALAAiAEMASABSAE8ATgBPAF8ARABBAFQAQQAuAF8AVABJAE0ARQBaAE8ATgBFAF8AUgBVAEwARQBTAF8AQgBFAEwARwBJAFUATQAiACwAIgBDAEgAUgBPAE4ATwBfAEQAQQBUAEEALgBfAFQASQBNAEUAWgBPAE4ARQBfAFIAVQBMAEUAUwBfAEIARQBMAEkAWgBFACIALAAiAEMASABSAE8ATgBPAF8ARABBAFQAQQAuAF8AVABJAE0ARQBaAE8ATgBFAF8AUgBVAEwARQBTAF8AQgBFAFIATQBVAEQAQQAiACwAIgBDAEgAUgBPAE4ATwBfAEQAQQBUAEEALgBfAFQASQBNAEUAWgBPAE4ARQBfAFIAVQBMAEUAUwBfAEIAUgBBAFoASQBMACIALAAiAEMASABSAE8ATgBPAF8ARABBAFQAQQAuAF8AVABJAE0ARQBaAE8ATgBFAF8AUgBVAEwARQBTAF8AQgBVAEwARwAiACwAIgBDAEgAUgBPAE4ATwBfAEQAQQBUAEEALgBfAFQASQBNAEUAWgBPAE4ARQBfAFIAVQBMAEUAUwBfAEMAQQAiACwAIgBDAEgAUgBPAE4ATwBfAEQAQQBUAEEALgBfAFQASQBNAEUAWgBPAE4ARQBfAFIAVQBMAEUAUwBfAEMAQQBOAEEARABBACIALAAiAEMASABSAE8ATgBPAF8ARABBAFQAQQAuAF8AVABJAE0ARQBaAE8ATgBFAF8AUgBVAEwARQBTAF8AQwBFAFUAUgAiACwAIgBDAEgAUgBPAE4ATwBfAEQAQQBUAEEALgBfAFQASQBNAEUAWgBPAE4ARQBfAFIAVQBMAEUAUwBfAEMASABBAFQASABBAE0AIgAsACIAQwBIAFIATwBOAE8AXwBEAEEAVABBAC4AXwBUAEkATQBFAFoATwBOAEUAXwBSAFUATABFAFMAXwBDAEgASQBDAEEARwBPACIALAAiAEMASABSAE8ATgBPAF8ARABBAFQAQQAuAF8AVABJAE0ARQBaAE8ATgBFAF8AUgBVAEwARQBTAF8AQwBIAEkATABFACIALAAiAEMASABSAE8ATgBPAF8ARABBAFQAQQAuAF8AVABJAE0ARQBaAE8ATgBFAF8AUgBVAEwARQBTAF8AQwBPACIALAAiAEMASABSAE8ATgBPAF8ARABBAFQAQQAuAF8AVABJAE0ARQBaAE8ATgBFAF8AUgBVAEwARQBTAF8AQwBPAE8ASwAiACwAIgBDAEgAUgBPAE4ATwBfAEQAQQBUAEEALgBfAFQASQBNAEUAWgBPAE4ARQBfAFIAVQBMAEUAUwBfAEMAUgAiACwAIgBDAEgAUgBPAE4ATwBfAEQAQQBUAEEALgBfAFQASQBNAEUAWgBPAE4ARQBfAFIAVQBMAEUAUwBfAEMAVQBCAEEAIgAsACIAQwBIAFIATwBOAE8AXwBEAEEAVABBAC4AXwBUAEkATQBFAFoATwBOAEUAXwBSAFUATABFAFMAXwBDAFkAUABSAFUAUwAiACwAIgBDAEgAUgBPAE4ATwBfAEQAQQBUAEEALgBfAFQASQBNAEUAWgBPAE4ARQBfAFIAVQBMAEUAUwBfAEMAWgBFAEMASAAiACwAIgBDAEgAUgBPAE4ATwBfAEQAQQBUAEEALgBfAFQASQBNAEUAWgBPAE4ARQBfAFIAVQBMAEUAUwBfAEQARQBOAFYARQBSACIALAAiAEMASABSAE8ATgBPAF8ARABBAFQAQQAuAF8AVABJAE0ARQBaAE8ATgBFAF8AUgBVAEwARQBTAF8ARABFAFQAUgBPAEkAVAAiACwAIgBDAEgAUgBPAE4ATwBfAEQAQQBUAEEALgBfAFQASQBNAEUAWgBPAE4ARQBfAFIAVQBMAEUAUwBfAEQASABBAEsAQQAiACwAIgBDAEgAUgBPAE4ATwBfAEQAQQBUAEEALgBfAFQASQBNAEUAWgBPAE4ARQBfAFIAVQBMAEUAUwBfAEQAUgAiACwAIgBDAEgAUgBPAE4ATwBfAEQAQQBUAEEALgBfAFQASQBNAEUAWgBPAE4ARQBfAFIAVQBMAEUAUwBfAEUAQwBVAEEARABPAFIAIgAsACIAQwBIAFIATwBOAE8AXwBEAEEAVABBAC4AXwBUAEkATQBFAFoATwBOAEUAXwBSAFUATABFAFMAXwBFAEQATQAiACwAIgBDAEgAUgBPAE4ATwBfAEQAQQBUAEEALgBfAFQASQBNAEUAWgBPAE4ARQBfAFIAVQBMAEUAUwBfAEUARQBVAFIAIgAsACIAQwBIAFIATwBOAE8AXwBEAEEAVABBAC4AXwBUAEkATQBFAFoATwBOAEUAXwBSAFUATABFAFMAXwBFAEUAVQBSAEEAUwBJAEEAIgAsACIAQwBIAFIATwBOAE8AXwBEAEEAVABBAC4AXwBUAEkATQBFAFoATwBOAEUAXwBSAFUATABFAFMAXwBFAEcAWQBQAFQAIgAsACIAQwBIAFIATwBOAE8AXwBEAEEAVABBAC4AXwBUAEkATQBFAFoATwBOAEUAXwBSAFUATABFAFMAXwBFAEcAWQBQAFQAQQBTAEkAQQAiACwAIgBDAEgAUgBPAE4ATwBfAEQAQQBUAEEALgBfAFQASQBNAEUAWgBPAE4ARQBfAFIAVQBMAEUAUwBfAEUASQBSAEUAIgAsACIAQwBIAFIATwBOAE8AXwBEAEEAVABBAC4AXwBUAEkATQBFAFoATwBOAEUAXwBSAFUATABFAFMAXwBFAFUAIgAsACIAQwBIAFIATwBOAE8AXwBEAEEAVABBAC4AXwBUAEkATQBFAFoATwBOAEUAXwBSAFUATABFAFMAXwBFAFUAQQBTAEkAQQAiACwAIgBDAEgAUgBPAE4ATwBfAEQAQQBUAEEALgBfAFQASQBNAEUAWgBPAE4ARQBfAFIAVQBMAEUAUwBfAEYAQQBMAEsAIgAsACIAQwBIAFIATwBOAE8AXwBEAEEAVABBAC4AXwBUAEkATQBFAFoATwBOAEUAXwBSAFUATABFAFMAXwBGAEkASgBJACIALAAiAEMASABSAE8ATgBPAF8ARABBAFQAQQAuAF8AVABJAE0ARQBaAE8ATgBFAF8AUgBVAEwARQBTAF8ARgBJAE4ATABBAE4ARAAiACwAIgBDAEgAUgBPAE4ATwBfAEQAQQBUAEEALgBfAFQASQBNAEUAWgBPAE4ARQBfAFIAVQBMAEUAUwBfAEYAUgBBAE4AQwBFACIALAAiAEMASABSAE8ATgBPAF8ARABBAFQAQQAuAF8AVABJAE0ARQBaAE8ATgBFAF8AUgBVAEwARQBTAF8ARwBCAEUASQBSAEUAIgAsACIAQwBIAFIATwBOAE8AXwBEAEEAVABBAC4AXwBUAEkATQBFAFoATwBOAEUAXwBSAFUATABFAFMAXwBHAEUAUgBNAEEATgBZACIALAAiAEMASABSAE8ATgBPAF8ARABBAFQAQQAuAF8AVABJAE0ARQBaAE8ATgBFAF8AUgBVAEwARQBTAF8ARwBSAEUARQBDAEUAIgAsACIAQwBIAFIATwBOAE8AXwBEAEEAVABBAC4AXwBUAEkATQBFAFoATwBOAEUAXwBSAFUATABFAFMAXwBHAFUAQQBNACIALAAiAEMASABSAE8ATgBPAF8ARABBAFQAQQAuAF8AVABJAE0ARQBaAE8ATgBFAF8AUgBVAEwARQBTAF8ARwBVAEEAVAAiACwAIgBDAEgAUgBPAE4ATwBfAEQAQQBUAEEALgBfAFQASQBNAEUAWgBPAE4ARQBfAFIAVQBMAEUAUwBfAEgAQQBJAFQASQAiACwAIgBDAEgAUgBPAE4ATwBfAEQAQQBUAEEALgBfAFQASQBNAEUAWgBPAE4ARQBfAFIAVQBMAEUAUwBfAEgAQQBMAEkARgBBAFgAIgAsACIAQwBIAFIATwBOAE8AXwBEAEEAVABBAC4AXwBUAEkATQBFAFoATwBOAEUAXwBSAFUATABFAFMAXwBIAEsAIgAsACIAQwBIAFIATwBOAE8AXwBEAEEAVABBAC4AXwBUAEkATQBFAFoATwBOAEUAXwBSAFUATABFAFMAXwBIAE8ATABJAEQAQQBZACIALAAiAEMASABSAE8ATgBPAF8ARABBAFQAQQAuAF8AVABJAE0ARQBaAE8ATgBFAF8AUgBVAEwARQBTAF8ASABPAE4ARAAiACwAIgBDAEgAUgBPAE4ATwBfAEQAQQBUAEEALgBfAFQASQBNAEUAWgBPAE4ARQBfAFIAVQBMAEUAUwBfAEgAVQBOAEcAQQBSAFkAIgAsACIAQwBIAFIATwBOAE8AXwBEAEEAVABBAC4AXwBUAEkATQBFAFoATwBOAEUAXwBSAFUATABFAFMAXwBJAE4ARABJAEEATgBBAFAATwBMAEkAUwAiACwAIgBDAEgAUgBPAE4ATwBfAEQAQQBUAEEALgBfAFQASQBNAEUAWgBPAE4ARQBfAFIAVQBMAEUAUwBfAEkAUgBBAE4AIgAsACIAQwBIAFIATwBOAE8AXwBEAEEAVABBAC4AXwBUAEkATQBFAFoATwBOAEUAXwBSAFUATABFAFMAXwBJAFIAQQBRACIALAAiAEMASABSAE8ATgBPAF8ARABBAFQAQQAuAF8AVABJAE0ARQBaAE8ATgBFAF8AUgBVAEwARQBTAF8ASQBUAEEATABZACIALAAiAEMASABSAE8ATgBPAF8ARABBAFQAQQAuAF8AVABJAE0ARQBaAE8ATgBFAF8AUgBVAEwARQBTAF8ASgBBAFAAQQBOACIALAAiAEMASABSAE8ATgBPAF8ARABBAFQAQQAuAF8AVABJAE0ARQBaAE8ATgBFAF8AUgBVAEwARQBTAF8ASgBPAFIARABBAE4AIgAsACIAQwBIAFIATwBOAE8AXwBEAEEAVABBAC4AXwBUAEkATQBFAFoATwBOAEUAXwBSAFUATABFAFMAXwBLAFkAUgBHAFkAWgAiACwAIgBDAEgAUgBPAE4ATwBfAEQAQQBUAEEALgBfAFQASQBNAEUAWgBPAE4ARQBfAFIAVQBMAEUAUwBfAEwAQQBUAFYASQBBACIALAAiAEMASABSAE8ATgBPAF8ARABBAFQAQQAuAF8AVABJAE0ARQBaAE8ATgBFAF8AUgBVAEwARQBTAF8ATABFAEIAQQBOAE8ATgAiACwAIgBDAEgAUgBPAE4ATwBfAEQAQQBUAEEALgBfAFQASQBNAEUAWgBPAE4ARQBfAFIAVQBMAEUAUwBfAEwASAAiACwAIgBDAEgAUgBPAE4ATwBfAEQAQQBUAEEALgBfAFQASQBNAEUAWgBPAE4ARQBfAFIAVQBMAEUAUwBfAEwASQBCAFkAQQAiACwAIgBDAEgAUgBPAE4ATwBfAEQAQQBUAEEALgBfAFQASQBNAEUAWgBPAE4ARQBfAFIAVQBMAEUAUwBfAEwATwBVAEkAUwBWAEkATABMAEUAIgAsACIAQwBIAFIATwBOAE8AXwBEAEEAVABBAC4AXwBUAEkATQBFAFoATwBOAEUAXwBSAFUATABFAFMAXwBNAEEAQwBBAFUAIgAsACIAQwBIAFIATwBOAE8AXwBEAEEAVABBAC4AXwBUAEkATQBFAFoATwBOAEUAXwBSAFUATABFAFMAXwBNAEEATABUAEEAIgAsACIAQwBIAFIATwBOAE8AXwBEAEEAVABBAC4AXwBUAEkATQBFAFoATwBOAEUAXwBSAFUATABFAFMAXwBNAEEAUgBFAE4ARwBPACIALAAiAEMASABSAE8ATgBPAF8ARABBAFQAQQAuAF8AVABJAE0ARQBaAE8ATgBFAF8AUgBVAEwARQBTAF8ATQBBAFUAUgBJAFQASQBVAFMAIgAsACIAQwBIAFIATwBOAE8AXwBEAEEAVABBAC4AXwBUAEkATQBFAFoATwBOAEUAXwBSAFUATABFAFMAXwBNAEUATgBPAE0ASQBOAEUARQAiACwAIgBDAEgAUgBPAE4ATwBfAEQAQQBUAEEALgBfAFQASQBNAEUAWgBPAE4ARQBfAFIAVQBMAEUAUwBfAE0ARQBYAEkAQwBPACIALAAiAEMASABSAE8ATgBPAF8ARABBAFQAQQAuAF8AVABJAE0ARQBaAE8ATgBFAF8AUgBVAEwARQBTAF8ATQBPAEwARABPAFYAQQAiACwAIgBDAEgAUgBPAE4ATwBfAEQAQQBUAEEALgBfAFQASQBNAEUAWgBPAE4ARQBfAFIAVQBMAEUAUwBfAE0ATwBOAEMAVABPAE4AIgAsACIAQwBIAFIATwBOAE8AXwBEAEEAVABBAC4AXwBUAEkATQBFAFoATwBOAEUAXwBSAFUATABFAFMAXwBNAE8ATgBHAE8ATAAiACwAIgBDAEgAUgBPAE4ATwBfAEQAQQBUAEEALgBfAFQASQBNAEUAWgBPAE4ARQBfAFIAVQBMAEUAUwBfAE0ATwBSAE8AQwBDAE8AXwAwADEAIgAsACIAQwBIAFIATwBOAE8AXwBEAEEAVABBAC4AXwBUAEkATQBFAFoATwBOAEUAXwBSAFUATABFAFMAXwBNAE8AUgBPAEMAQwBPAF8AMAAyACIALAAiAEMASABSAE8ATgBPAF8ARABBAFQAQQAuAF8AVABJAE0ARQBaAE8ATgBFAF8AUgBVAEwARQBTAF8ATgBBAE0ASQBCAEkAQQAiACwAIgBDAEgAUgBPAE4ATwBfAEQAQQBUAEEALgBfAFQASQBNAEUAWgBPAE4ARQBfAFIAVQBMAEUAUwBfAE4AQgBPAFIATgBFAE8AIgAsACIAQwBIAFIATwBOAE8AXwBEAEEAVABBAC4AXwBUAEkATQBFAFoATwBOAEUAXwBSAFUATABFAFMAXwBOAEMAIgAsACIAQwBIAFIATwBOAE8AXwBEAEEAVABBAC4AXwBUAEkATQBFAFoATwBOAEUAXwBSAFUATABFAFMAXwBOAEkAQwAiACwAIgBDAEgAUgBPAE4ATwBfAEQAQQBUAEEALgBfAFQASQBNAEUAWgBPAE4ARQBfAFIAVQBMAEUAUwBfAE4AVABfAFkASwAiACwAIgBDAEgAUgBPAE4ATwBfAEQAQQBUAEEALgBfAFQASQBNAEUAWgBPAE4ARQBfAFIAVQBMAEUAUwBfAE4AWQBDACIALAAiAEMASABSAE8ATgBPAF8ARABBAFQAQQAuAF8AVABJAE0ARQBaAE8ATgBFAF8AUgBVAEwARQBTAF8ATgBaACIALAAiAEMASABSAE8ATgBPAF8ARABBAFQAQQAuAF8AVABJAE0ARQBaAE8ATgBFAF8AUgBVAEwARQBTAF8AUABBAEsASQBTAFQAQQBOACIALAAiAEMASABSAE8ATgBPAF8ARABBAFQAQQAuAF8AVABJAE0ARQBaAE8ATgBFAF8AUgBVAEwARQBTAF8AUABBAEwARQBTAFQASQBOAEUAIgAsACIAQwBIAFIATwBOAE8AXwBEAEEAVABBAC4AXwBUAEkATQBFAFoATwBOAEUAXwBSAFUATABFAFMAXwBQAEEAUgBBACIALAAiAEMASABSAE8ATgBPAF8ARABBAFQAQQAuAF8AVABJAE0ARQBaAE8ATgBFAF8AUgBVAEwARQBTAF8AUABFAFIAUgBZACIALAAiAEMASABSAE8ATgBPAF8ARABBAFQAQQAuAF8AVABJAE0ARQBaAE8ATgBFAF8AUgBVAEwARQBTAF8AUABFAFIAVQAiACwAIgBDAEgAUgBPAE4ATwBfAEQAQQBUAEEALgBfAFQASQBNAEUAWgBPAE4ARQBfAFIAVQBMAEUAUwBfAFAASABJAEwAIgAsACIAQwBIAFIATwBOAE8AXwBEAEEAVABBAC4AXwBUAEkATQBFAFoATwBOAEUAXwBSAFUATABFAFMAXwBQAEkASwBFACIALAAiAEMASABSAE8ATgBPAF8ARABBAFQAQQAuAF8AVABJAE0ARQBaAE8ATgBFAF8AUgBVAEwARQBTAF8AUABPAEwAQQBOAEQAIgAsACIAQwBIAFIATwBOAE8AXwBEAEEAVABBAC4AXwBUAEkATQBFAFoATwBOAEUAXwBSAFUATABFAFMAXwBQAE8AUgBUACIALAAiAEMASABSAE8ATgBPAF8ARABBAFQAQQAuAF8AVABJAE0ARQBaAE8ATgBFAF8AUgBVAEwARQBTAF8AUABSAEMAIgAsACIAQwBIAFIATwBOAE8AXwBEAEEAVABBAC4AXwBUAEkATQBFAFoATwBOAEUAXwBSAFUATABFAFMAXwBQAFUATABBAFMASwBJACIALAAiAEMASABSAE8ATgBPAF8ARABBAFQAQQAuAF8AVABJAE0ARQBaAE8ATgBFAF8AUgBVAEwARQBTAF8AUgBFAEcASQBOAEEAIgAsACIAQwBIAFIATwBOAE8AXwBEAEEAVABBAC4AXwBUAEkATQBFAFoATwBOAEUAXwBSAFUATABFAFMAXwBSAE8ASwAiACwAIgBDAEgAUgBPAE4ATwBfAEQAQQBUAEEALgBfAFQASQBNAEUAWgBPAE4ARQBfAFIAVQBMAEUAUwBfAFIATwBNAEEATgBJAEEAIgAsACIAQwBIAFIATwBOAE8AXwBEAEEAVABBAC4AXwBUAEkATQBFAFoATwBOAEUAXwBSAFUATABFAFMAXwBSAFUAUwBTAEkAQQAiACwAIgBDAEgAUgBPAE4ATwBfAEQAQQBUAEEALgBfAFQASQBNAEUAWgBPAE4ARQBfAFIAVQBMAEUAUwBfAFIAVQBTAFMASQBBAEEAUwBJAEEAIgAsACIAQwBIAFIATwBOAE8AXwBEAEEAVABBAC4AXwBUAEkATQBFAFoATwBOAEUAXwBSAFUATABFAFMAXwBTAEEAIgAsACIAQwBIAFIATwBOAE8AXwBEAEEAVABBAC4AXwBUAEkATQBFAFoATwBOAEUAXwBSAFUATABFAFMAXwBTAEEATABWACIALAAiAEMASABSAE8ATgBPAF8ARABBAFQAQQAuAF8AVABJAE0ARQBaAE8ATgBFAF8AUgBVAEwARQBTAF8AUwBBAE4ATABVAEkAUwAiACwAIgBDAEgAUgBPAE4ATwBfAEQAQQBUAEEALgBfAFQASQBNAEUAWgBPAE4ARQBfAFIAVQBMAEUAUwBfAFMASABBAE4ARwAiACwAIgBDAEgAUgBPAE4ATwBfAEQAQQBUAEEALgBfAFQASQBNAEUAWgBPAE4ARQBfAFIAVQBMAEUAUwBfAFMATwBWAEkARQBUAFoATwBOAEUAIgAsACIAQwBIAFIATwBOAE8AXwBEAEEAVABBAC4AXwBUAEkATQBFAFoATwBOAEUAXwBSAFUATABFAFMAXwBTAFAAQQBJAE4AIgAsACIAQwBIAFIATwBOAE8AXwBEAEEAVABBAC4AXwBUAEkATQBFAFoATwBOAEUAXwBSAFUATABFAFMAXwBTAFAAQQBJAE4AQQBGAFIASQBDAEEAIgAsACIAQwBIAFIATwBOAE8AXwBEAEEAVABBAC4AXwBUAEkATQBFAFoATwBOAEUAXwBSAFUATABFAFMAXwBTAFQAQQBSAEsARQAiACwAIgBDAEgAUgBPAE4ATwBfAEQAQQBUAEEALgBfAFQASQBNAEUAWgBPAE4ARQBfAFIAVQBMAEUAUwBfAFMAVABKAE8ASABOAFMAIgAsACIAQwBIAFIATwBOAE8AXwBEAEEAVABBAC4AXwBUAEkATQBFAFoATwBOAEUAXwBSAFUATABFAFMAXwBTAFUARABBAE4AIgAsACIAQwBIAFIATwBOAE8AXwBEAEEAVABBAC4AXwBUAEkATQBFAFoATwBOAEUAXwBSAFUATABFAFMAXwBTAFcASQBGAFQAIgAsACIAQwBIAFIATwBOAE8AXwBEAEEAVABBAC4AXwBUAEkATQBFAFoATwBOAEUAXwBSAFUATABFAFMAXwBTAFcASQBTAFMAIgAsACIAQwBIAFIATwBOAE8AXwBEAEEAVABBAC4AXwBUAEkATQBFAFoATwBOAEUAXwBSAFUATABFAFMAXwBTAFkAUgBJAEEAIgAsACIAQwBIAFIATwBOAE8AXwBEAEEAVABBAC4AXwBUAEkATQBFAFoATwBOAEUAXwBSAFUATABFAFMAXwBUAEEASQBXAEEATgAiACwAIgBDAEgAUgBPAE4ATwBfAEQAQQBUAEEALgBfAFQASQBNAEUAWgBPAE4ARQBfAFIAVQBMAEUAUwBfAFQASABVAEwARQAiACwAIgBDAEgAUgBPAE4ATwBfAEQAQQBUAEEALgBfAFQASQBNAEUAWgBPAE4ARQBfAFIAVQBMAEUAUwBfAFQATwBOAEcAQQAiACwAIgBDAEgAUgBPAE4ATwBfAEQAQQBUAEEALgBfAFQASQBNAEUAWgBPAE4ARQBfAFIAVQBMAEUAUwBfAFQATwBSAE8ATgBUAE8AIgAsACIAQwBIAFIATwBOAE8AXwBEAEEAVABBAC4AXwBUAEkATQBFAFoATwBOAEUAXwBSAFUATABFAFMAXwBUAFIATwBMAEwAIgAsACIAQwBIAFIATwBOAE8AXwBEAEEAVABBAC4AXwBUAEkATQBFAFoATwBOAEUAXwBSAFUATABFAFMAXwBUAFUATgBJAFMASQBBACIALAAiAEMASABSAE8ATgBPAF8ARABBAFQAQQAuAF8AVABJAE0ARQBaAE8ATgBFAF8AUgBVAEwARQBTAF8AVABVAFIASwBFAFkAIgAsACIAQwBIAFIATwBOAE8AXwBEAEEAVABBAC4AXwBUAEkATQBFAFoATwBOAEUAXwBSAFUATABFAFMAXwBVAFIAVQBHAFUAQQBZACIALAAiAEMASABSAE8ATgBPAF8ARABBAFQAQQAuAF8AVABJAE0ARQBaAE8ATgBFAF8AUgBVAEwARQBTAF8AVQBTACIALAAiAEMASABSAE8ATgBPAF8ARABBAFQAQQAuAF8AVABJAE0ARQBaAE8ATgBFAF8AUgBVAEwARQBTAF8AVgBBAE4AQwAiACwAIgBDAEgAUgBPAE4ATwBfAEQAQQBUAEEALgBfAFQASQBNAEUAWgBPAE4ARQBfAFIAVQBMAEUAUwBfAFYAQQBOAFUAQQBUAFUAIgAsACIAQwBIAFIATwBOAE8AXwBEAEEAVABBAC4AXwBUAEkATQBFAFoATwBOAEUAXwBSAFUATABFAFMAXwBWAEkATgBDAEUATgBOAEUAUwAiACwAIgBDAEgAUgBPAE4ATwBfAEQAQQBUAEEALgBfAFQASQBNAEUAWgBPAE4ARQBfAFIAVQBMAEUAUwBfAFcARQBVAFIAIgAsACIAQwBIAFIATwBOAE8AXwBEAEEAVABBAC4AXwBUAEkATQBFAFoATwBOAEUAXwBSAFUATABFAFMAXwBXAEkATgBOACIALAAiAEMASABSAE8ATgBPAF8ARABBAFQAQQAuAF8AVABJAE0ARQBaAE8ATgBFAF8AUgBVAEwARQBTAF8AVwBTACIALAAiAEMASABSAE8ATgBPAF8ARABBAFQAQQAuAF8AVABJAE0ARQBaAE8ATgBFAF8AUgBVAEwARQBTAF8AWQBVAEsATwBOACIALAAiAEMASABSAE8ATgBPAF8ARABBAFQAQQAuAF8AVABJAE0ARQBaAE8ATgBFAF8AUgBVAEwARQBTAF8AWgBJAE8ATg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605DAEFF-E249-4472-9843-5847B50E8CF8}">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FN</vt:lpstr>
      <vt:lpstr>ARRAYS</vt:lpstr>
      <vt:lpstr>CHRONO_TIMESPAN</vt:lpstr>
      <vt:lpstr>CHRONO_COMPLICATIONS</vt:lpstr>
      <vt:lpstr>CHRONO_TIMEZONE</vt:lpstr>
      <vt:lpstr>CHRONO_YEAR</vt:lpstr>
      <vt:lpstr>Sheet1</vt:lpstr>
      <vt:lpstr>CHRONO_MONTH</vt:lpstr>
      <vt:lpstr>CHRONO_WEEKDAY</vt:lpstr>
      <vt:lpstr>CHRONO_CALENDAR_DATE</vt:lpstr>
      <vt:lpstr>CHRONO_JULIAN_DATES</vt:lpstr>
      <vt:lpstr>CHRONO_DATE_AND_TIME</vt:lpstr>
      <vt:lpstr>CHRONO_WEEK_DATE</vt:lpstr>
      <vt:lpstr>CHRONO_QUARTER_DATE</vt:lpstr>
      <vt:lpstr>CHRONO_DELTAS</vt:lpstr>
      <vt:lpstr>CHRONO_CONVERSION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Shayne H</dc:creator>
  <cp:lastModifiedBy>Shayne H</cp:lastModifiedBy>
  <dcterms:created xsi:type="dcterms:W3CDTF">2015-06-05T18:19:34Z</dcterms:created>
  <dcterms:modified xsi:type="dcterms:W3CDTF">2024-08-11T13:16:25Z</dcterms:modified>
</cp:coreProperties>
</file>