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dbb3931c8741440f/Projects/Datachord/Excel-Lambda-Chrono/Release/"/>
    </mc:Choice>
  </mc:AlternateContent>
  <xr:revisionPtr revIDLastSave="830984" documentId="14_{90F21E72-33FA-4D3F-8C7F-1BBFD20B4CB2}" xr6:coauthVersionLast="47" xr6:coauthVersionMax="47" xr10:uidLastSave="{933F9B7A-939A-461C-BCEA-2BE9626DBBE3}"/>
  <bookViews>
    <workbookView xWindow="28680" yWindow="-120" windowWidth="29040" windowHeight="15720" tabRatio="806" activeTab="4" xr2:uid="{00000000-000D-0000-FFFF-FFFF00000000}"/>
  </bookViews>
  <sheets>
    <sheet name="FN" sheetId="26" r:id="rId1"/>
    <sheet name="ARRAYS" sheetId="42" r:id="rId2"/>
    <sheet name="CHRONO_TIMESPAN" sheetId="29" r:id="rId3"/>
    <sheet name="CHRONO_COMPLICATIONS" sheetId="51" r:id="rId4"/>
    <sheet name="CHRONO_TIMEZONE" sheetId="33" r:id="rId5"/>
    <sheet name="CHRONO_YEAR" sheetId="46" r:id="rId6"/>
    <sheet name="Sheet1" sheetId="55" r:id="rId7"/>
    <sheet name="CHRONO_MONTH" sheetId="44" r:id="rId8"/>
    <sheet name="CHRONO_WEEKDAY" sheetId="37" r:id="rId9"/>
    <sheet name="CHRONO_CALENDAR_DATE" sheetId="3" r:id="rId10"/>
    <sheet name="CHRONO_JULIAN_DATES" sheetId="47" r:id="rId11"/>
    <sheet name="CHRONO_DATE_AND_TIME" sheetId="6" r:id="rId12"/>
    <sheet name="CHRONO_WEEK_DATE" sheetId="4" r:id="rId13"/>
    <sheet name="CHRONO_QUARTER_DATE" sheetId="18" r:id="rId14"/>
    <sheet name="CHRONO_DELTAS" sheetId="16" r:id="rId15"/>
    <sheet name="CHRONO_CONVERSION" sheetId="8" r:id="rId16"/>
  </sheets>
  <definedNames>
    <definedName name="ARRAYS.ARE_EQUAL">_xlfn.LAMBDA(_xlpm.Array1,_xlpm.Array2, IF(ROWS(_xlpm.Array1) &lt;&gt; ROWS(_xlpm.Array2), FALSE, IF(COLUMNS(_xlpm.Array1) &lt;&gt; COLUMNS(_xlpm.Array2), FALSE, _xlfn.LET(_xlpm.fnCompare, _xlfn.LAMBDA(_xlpm._a,_xlpm._b, _xlfn.LET(_xlpm._isErrA, ISERROR(_xlpm._a), _xlpm._isErrB, ISERROR(_xlpm._b), IF(_xlpm._isErrA * _xlpm._isErrB, ERROR.TYPE(_xlpm._a) = ERROR.TYPE(_xlpm._b), IF(NOT(_xlpm._isErrA) * NOT(_xlpm._isErrB), _xlpm._a = _xlpm._b, FALSE)))), _xlpm._array1, FN.NULLIFY(_xlpm.Array1), _xlpm._array2, FN.NULLIFY(_xlpm.Array2), _xlpm._rowIndex, _xlfn.SEQUENCE(ROWS(_xlpm.Array1)), _xlpm._colIndex, _xlfn.SEQUENCE(COLUMNS(_xlpm.Array1)), _xlfn.REDUCE(TRUE, _xlpm._rowIndex, _xlfn.LAMBDA(_xlpm._accR,_xlpm._row, IF(NOT(_xlpm._accR), _xlpm._accR, _xlfn.REDUCE(TRUE, _xlpm._colIndex, _xlfn.LAMBDA(_xlpm._accC,_xlpm._col, IF(NOT(_xlpm._accC), _xlpm._accC, _xlpm.fnCompare(INDEX(_xlpm._array1, _xlpm._row, _xlpm._col), INDEX(_xlpm._array2, _xlpm._row, _xlpm._col))))))))))))</definedName>
    <definedName name="ARRAYS.COMPARE">_xlfn.LAMBDA(_xlpm.Array1,_xlpm.Array2,_xlop.CompareColumns, IF(_xlfn.ISOMITTED(_xlpm.CompareColumns), _xlfn.LET(_xlpm._rows1, ROWS(_xlpm.Array1), _xlpm._rows2, ROWS(_xlpm.Array2), _xlpm._rowCount, MAX(_xlpm._rows1, _xlpm._rows2), _xlpm._rowIdx, _xlfn.SEQUENCE(_xlpm._rowCount), _xlfn.BYROW(_xlpm._rowIdx, _xlfn.LAMBDA(_xlpm._row, _xlfn.LET(_xlpm._compare1, _xlfn.CHOOSEROWS(_xlpm.Array1, _xlpm._row), _xlpm._compare2, _xlfn.CHOOSEROWS(_xlpm.Array2, _xlpm._row), IFERROR(PRODUCT(N(_xlpm._compare1 = _xlpm._compare2)) &gt; 0, {#N/A}))))), IF(ROWS(_xlpm.CompareColumns) &gt; 1, {#VALUE!}, IF(NOT(ARRAYS.IS_INTEGER(_xlpm.CompareColumns)), {#VALUE!}, _xlfn.LET(_xlpm._rows1, ROWS(_xlpm.Array1), _xlpm._rows2, ROWS(_xlpm.Array2), _xlpm._rowCount, MAX(_xlpm._rows1, _xlpm._rows2), _xlpm._rowIdx, _xlfn.SEQUENCE(_xlpm._rowCount), _xlfn.BYROW(_xlpm._rowIdx, _xlfn.LAMBDA(_xlpm._row, _xlfn.LET(_xlpm._compare1, _xlfn.CHOOSECOLS(_xlfn.CHOOSEROWS(_xlpm.Array1, _xlpm._row), _xlpm.CompareColumns), _xlpm._compare2, _xlfn.CHOOSECOLS(_xlfn.CHOOSEROWS(_xlpm.Array2, _xlpm._row), _xlpm.CompareColumns), IFERROR(PRODUCT(N(_xlpm._compare1 = _xlpm._compare2)) &gt; 0, {#N/A})))))))))</definedName>
    <definedName name="ARRAYS.DISTINCT_ROWS">_xlfn.LAMBDA(_xlpm.Array,_xlop.CompareColumns,_xlop.BottomUp, IF(ARRAYS.ISNA_H(_xlpm.Array), {#N/A}, _xlfn.LET(_xlpm._rowCount, ROWS(_xlpm.Array), IF(_xlpm._rowCount = 1, 1, _xlfn.LET(_xlpm._bottomUp, FN.COERCE(_xlpm.BottomUp) &lt;&gt; 0, _xlpm._array1, _xlfn.DROP(_xlpm.Array, -1), _xlpm._array2, _xlfn.DROP(_xlpm.Array, 1), _xlpm._dedupe, ARRAYS.COMPARE(_xlpm._array1, _xlpm._array2, _xlpm.CompareColumns), _xlpm._distinct, _xlfn._xlws.FILTER(_xlfn.SEQUENCE(_xlpm._rowCount - 1), NOT(_xlpm._dedupe), {#N/A}), IF(_xlpm._bottomUp, IF(ARRAYS.ISNA_H(_xlpm._distinct), _xlpm._rowCount, _xlfn.VSTACK(_xlpm._distinct, _xlpm._rowCount)), IF(ARRAYS.ISNA_H(_xlpm._distinct), 1, _xlfn.VSTACK(1, _xlpm._distinct + 1))))))))</definedName>
    <definedName name="ARRAYS.FIRST_ERROR_H">_xlfn.LAMBDA(_xlpm.Array, IF(_xlfn.ISOMITTED(_xlpm.Array), "", _xlfn.BYROW(_xlpm.Array, _xlfn.LAMBDA(_xlpm._row, _xlfn.XLOOKUP(1, N(ISERROR(_xlpm._row)), _xlpm._row, "", 0, 1)))))</definedName>
    <definedName name="ARRAYS.FIRST_ERROR_V">_xlfn.LAMBDA(_xlpm.Array, IF(_xlfn.ISOMITTED(_xlpm.Array), "", _xlfn.BYCOL(_xlpm.Array, _xlfn.LAMBDA(_xlpm._col, _xlfn.XLOOKUP(1, N(ISERROR(_xlpm._col)), _xlpm._col, "", 0, 1)))))</definedName>
    <definedName name="ARRAYS.HAS_DECIMAL">_xlfn.LAMBDA(_xlpm.Array, IF(_xlfn.ISOMITTED(_xlpm.Array), FALSE, _xlfn.LET(_xlpm._logicalArray, IF(ISNUMBER(_xlpm.Array), N(FN.IS_DECIMAL(_xlpm.Array)), 0), MAX(_xlpm._logicalArray) &gt; 0)))</definedName>
    <definedName name="ARRAYS.HAS_EMPTY">_xlfn.LAMBDA(_xlpm.Array, MAX(N(FN.IS_EMPTY(_xlpm.Array))) &gt; 0)</definedName>
    <definedName name="ARRAYS.HAS_ERROR">_xlfn.LAMBDA(_xlpm.Array, IF(_xlfn.ISOMITTED(_xlpm.Array), FALSE, MAX(N(ISERROR(_xlpm.Array))) &gt; 0))</definedName>
    <definedName name="ARRAYS.HAS_NA">_xlfn.LAMBDA(_xlpm.Array, IF(_xlfn.ISOMITTED(_xlpm.Array), FALSE, MAX(N(ISNA(_xlpm.Array))) &gt; 0))</definedName>
    <definedName name="ARRAYS.HAS_NEGATIVE">_xlfn.LAMBDA(_xlpm.Array, IF(_xlfn.ISOMITTED(_xlpm.Array), FALSE, _xlfn.LET(_xlpm._logicalArray, IF(ISNUMBER(_xlpm.Array), N(_xlpm.Array &lt; 0), 0), MAX(_xlpm._logicalArray) &gt; 0)))</definedName>
    <definedName name="ARRAYS.HAS_NONZERO">_xlfn.LAMBDA(_xlpm.Array, IF(_xlfn.ISOMITTED(_xlpm.Array), FALSE, _xlfn.LET(_xlpm._logicalArray, IF(ISNUMBER(_xlpm.Array), N(_xlpm.Array &lt;&gt; 0), 0), MAX(_xlpm._logicalArray) &gt; 0)))</definedName>
    <definedName name="ARRAYS.HAS_POSITIVE">_xlfn.LAMBDA(_xlpm.Array, IF(_xlfn.ISOMITTED(_xlpm.Array), FALSE, _xlfn.LET(_xlpm._logicalArray, IF(ISNUMBER(_xlpm.Array), N(_xlpm.Array &gt; 0), 0), MAX(_xlpm._logicalArray) &gt; 0)))</definedName>
    <definedName name="ARRAYS.HAS_VALUE">_xlfn.LAMBDA(_xlpm.Value,_xlpm.Array, _xlfn.LET(_xlpm._array, FN.NULLIFY(_xlpm.Array), _xlpm.fnCompare, _xlfn.LAMBDA(_xlpm._a,_xlpm._b, _xlfn.LET(_xlpm._errA, ISERROR(_xlpm._a), _xlpm._errB, ISERROR(_xlpm._b), IF(_xlpm._errA * _xlpm._errB, ERROR.TYPE(_xlpm._a) = ERROR.TYPE(_xlpm._b), IF(NOT(_xlpm._errA) * NOT(_xlpm._errB), _xlpm._a = _xlpm._b, FALSE)))), _xlpm._rowIndex, _xlfn.SEQUENCE(ROWS(_xlpm._array)), _xlpm._colIndex, _xlfn.SEQUENCE(COLUMNS(_xlpm._array)), _xlpm.fnHasValue, _xlfn.LAMBDA(_xlpm._value, _xlfn.REDUCE(FALSE, _xlpm._rowIndex, _xlfn.LAMBDA(_xlpm._accR,_xlpm._row, IF(_xlpm._accR, _xlpm._accR, _xlfn.REDUCE(FALSE, _xlpm._colIndex, _xlfn.LAMBDA(_xlpm._accC,_xlpm._col, IF(_xlpm._accC, _xlpm._accC, _xlpm.fnCompare(_xlpm._value, INDEX(_xlpm._array, _xlpm._row, _xlpm._col))))))))), _xlfn.MAP(FN.NULLIFY(_xlpm.Value), _xlfn.LAMBDA(_xlpm._element, _xlpm.fnHasValue(_xlpm._element)))))</definedName>
    <definedName name="ARRAYS.IS_ARRAY">_xlfn.LAMBDA(_xlpm.Value, IF(_xlfn.ISOMITTED(_xlpm.Value), FALSE, IF(COLUMNS(_xlpm.Value) &gt; 1, TRUE, ROWS(_xlpm.Value) &gt; 1)))</definedName>
    <definedName name="ARRAYS.IS_DECIMAL">_xlfn.LAMBDA(_xlpm.Array, IF(_xlfn.ISOMITTED(_xlpm.Array), FALSE, _xlfn.LET(_xlpm._logicalArray, IF(ISNUMBER(_xlpm.Array), N(FN.IS_DECIMAL(_xlpm.Array)), 0), MIN(_xlpm._logicalArray) &gt; 0)))</definedName>
    <definedName name="ARRAYS.IS_EMPTY">_xlfn.LAMBDA(_xlpm.Array, MAX(N(NOT(FN.IS_EMPTY(_xlpm.Array)))) = 0)</definedName>
    <definedName name="ARRAYS.IS_EMPTY_H">_xlfn.LAMBDA(_xlpm.Array, IF(_xlfn.ISOMITTED(_xlpm.Array), FALSE, IF(ROWS(_xlpm.Array) &gt; 1, FALSE, FN.IS_EMPTY(INDEX(_xlpm.Array, 1, 1)))))</definedName>
    <definedName name="ARRAYS.IS_EMPTY_S">_xlfn.LAMBDA(_xlpm.Array, IF(_xlfn.ISOMITTED(_xlpm.Array), FALSE, IF(ROWS(_xlpm.Array) &gt; 1, FALSE, IF(COLUMNS(_xlpm.Array) &gt; 1, FALSE, FN.IS_EMPTY(INDEX(_xlpm.Array, 1, 1))))))</definedName>
    <definedName name="ARRAYS.IS_EMPTY_V">_xlfn.LAMBDA(_xlpm.Array, IF(_xlfn.ISOMITTED(_xlpm.Array), FALSE, IF(COLUMNS(_xlpm.Array) &gt; 1, FALSE, FN.IS_EMPTY(INDEX(_xlpm.Array, 1, 1)))))</definedName>
    <definedName name="ARRAYS.IS_INTEGER">_xlfn.LAMBDA(_xlpm.Array, IF(_xlfn.ISOMITTED(_xlpm.Array), FALSE, MAX(N(NOT(FN.IS_INTEGER(_xlpm.Array)))) = 0))</definedName>
    <definedName name="ARRAYS.IS_INTEGER_NULL">_xlfn.LAMBDA(_xlpm.Array, IF(_xlfn.ISOMITTED(_xlpm.Array), FALSE, MAX(N(NOT(FN.IS_INTEGER_NULL(_xlpm.Array)))) = 0))</definedName>
    <definedName name="ARRAYS.IS_NEGATIVE">_xlfn.LAMBDA(_xlpm.Array, IF(_xlfn.ISOMITTED(_xlpm.Array), FALSE, _xlfn.LET(_xlpm._logicalArray, IF(ISNUMBER(_xlpm.Array), N(_xlpm.Array &gt;= 0), 1), MAX(_xlpm._logicalArray) = 0)))</definedName>
    <definedName name="ARRAYS.IS_NONZERO">_xlfn.LAMBDA(_xlpm.Array, IF(_xlfn.ISOMITTED(_xlpm.Array), FALSE, _xlfn.LET(_xlpm._logicalArray, IF(ISNUMBER(_xlpm.Array), N(_xlpm.Array = 0), 1), MAX(_xlpm._logicalArray) = 0)))</definedName>
    <definedName name="ARRAYS.IS_NUMERIC">_xlfn.LAMBDA(_xlpm.Array, IF(_xlfn.ISOMITTED(_xlpm.Array), FALSE, MAX(N(NOT(ISNUMBER(_xlpm.Array)))) = 0))</definedName>
    <definedName name="ARRAYS.IS_NUMERIC_NULL">_xlfn.LAMBDA(_xlpm.Array, IF(_xlfn.ISOMITTED(_xlpm.Array), FALSE, MAX(N(NOT(ISNUMBER(_xlpm.Array)) * NOT(FN.IS_EMPTY(_xlpm.Array)))) = 0))</definedName>
    <definedName name="ARRAYS.IS_POSITIVE">_xlfn.LAMBDA(_xlpm.Array, IF(_xlfn.ISOMITTED(_xlpm.Array), FALSE, _xlfn.LET(_xlpm._logicalArray, IF(ISNUMBER(_xlpm.Array), N(_xlpm.Array &lt;= 0), 1), MAX(_xlpm._logicalArray) = 0)))</definedName>
    <definedName name="ARRAYS.IS_ZERO">_xlfn.LAMBDA(_xlpm.Array, IF(_xlfn.ISOMITTED(_xlpm.Array), FALSE, _xlfn.LET(_xlpm._logicalArray, IF(ISNUMBER(_xlpm.Array), N(_xlpm.Array &lt;&gt; 0), 1), MAX(_xlpm._logicalArray) = 0)))</definedName>
    <definedName name="ARRAYS.ISERROR">_xlfn.LAMBDA(_xlpm.Array, IF(_xlfn.ISOMITTED(_xlpm.Array), FALSE, MAX(N(NOT(ISERROR(_xlpm.Array)))) = 0))</definedName>
    <definedName name="ARRAYS.ISERROR_H">_xlfn.LAMBDA(_xlpm.Array, IF(_xlfn.ISOMITTED(_xlpm.Array), FALSE, IF(ROWS(_xlpm.Array) &gt; 1, FALSE, ISERROR(INDEX(_xlpm.Array, 1, 1)))))</definedName>
    <definedName name="ARRAYS.ISERROR_S">_xlfn.LAMBDA(_xlpm.Array, IF(_xlfn.ISOMITTED(_xlpm.Array), FALSE, IF(ROWS(_xlpm.Array) &gt; 1, FALSE, IF(COLUMNS(_xlpm.Array) &gt; 1, FALSE, ISERROR(INDEX(_xlpm.Array, 1, 1))))))</definedName>
    <definedName name="ARRAYS.ISERROR_V">_xlfn.LAMBDA(_xlpm.Array, IF(_xlfn.ISOMITTED(_xlpm.Array), FALSE, IF(COLUMNS(_xlpm.Array) &gt; 1, FALSE, ISERROR(INDEX(_xlpm.Array, 1, 1)))))</definedName>
    <definedName name="ARRAYS.ISNA">_xlfn.LAMBDA(_xlpm.Array, IF(_xlfn.ISOMITTED(_xlpm.Array), FALSE, MAX(N(NOT(ISNA(_xlpm.Array)))) &gt; 0))</definedName>
    <definedName name="ARRAYS.ISNA_H">_xlfn.LAMBDA(_xlpm.Array, IF(_xlfn.ISOMITTED(_xlpm.Array), FALSE, IF(ROWS(_xlpm.Array) &gt; 1, FALSE, ISNA(INDEX(_xlpm.Array, 1, 1)))))</definedName>
    <definedName name="ARRAYS.ISNA_S">_xlfn.LAMBDA(_xlpm.Array, IF(_xlfn.ISOMITTED(_xlpm.Array), FALSE, IF(ROWS(_xlpm.Array) &gt; 1, FALSE, IF(COLUMNS(_xlpm.Array) &gt; 1, FALSE, ISNA(INDEX(_xlpm.Array, 1, 1))))))</definedName>
    <definedName name="ARRAYS.ISNA_V">_xlfn.LAMBDA(_xlpm.Array, IF(_xlfn.ISOMITTED(_xlpm.Array), FALSE, IF(COLUMNS(_xlpm.Array) &gt; 1, FALSE, ISNA(INDEX(_xlpm.Array, 1, 1)))))</definedName>
    <definedName name="ARRAYS.KEYLOOKUP">_xlfn.LAMBDA(_xlpm.Array,_xlpm.Keys,_xlop.KeyColumn,_xlop.IgnoreUnmatched, _xlfn.LET(_xlpm._ignoreUnmatched, FN.COERCE(_xlpm.IgnoreUnmatched) &gt; 0, _xlpm._na, {#N/A} * _xlfn.SEQUENCE(1, COLUMNS(_xlpm.Array)), _xlpm._keyColumn, MAX(FN.COERCE(_xlpm.KeyColumn), 1), _xlpm._keysArray, _xlfn.CHOOSECOLS(_xlpm.Array, _xlpm._keyColumn), _xlpm._byRow, _xlfn.REDUCE("", _xlpm.Keys, _xlfn.LAMBDA(_xlpm._acc,_xlpm._key, _xlfn.LET(_xlpm._match, _xlfn.XMATCH(_xlpm._key, _xlpm._keysArray, 0), IF(ISNA(_xlpm._match), IF(_xlpm._ignoreUnmatched, _xlpm._acc, _xlfn.VSTACK(_xlpm._acc, _xlpm._na)), _xlfn.VSTACK(_xlpm._acc, _xlfn.CHOOSEROWS(_xlpm.Array, _xlpm._match)))))), IF(ROWS(_xlpm._byRow) = 1, {#N/A}, _xlfn.DROP(_xlpm._byRow, 1))))</definedName>
    <definedName name="ARRAYS.REPEAT">_xlfn.LAMBDA(_xlpm.Array,_xlop.Rows,_xlop.Columns, _xlfn.LET(_xlpm._array, FN.NULLIFY(_xlpm.Array), _xlpm._rowCount, ROWS(_xlpm._array), _xlpm._colCount, COLUMNS(_xlpm._array), _xlpm._rows, _xlfn.LET(_xlpm._r, FN.NULLIFY(_xlpm.Rows), IF(_xlpm._r = "", 1, INT(_xlpm._r))), _xlpm._cols, _xlfn.LET(_xlpm._c, FN.NULLIFY(_xlpm.Columns), IF(_xlpm._c = "", 1, INT(_xlpm._c))), IF((_xlpm._rows = 0) + (_xlpm._cols = 0), {#CALC!}, _xlfn.LET(_xlpm._aRows, ABS(_xlpm._rows), _xlpm._aCols, ABS(_xlpm._cols), IF((_xlpm._rowCount = 1) * (_xlpm._colCount = 1), _xlfn.LET(_xlpm._val, INDEX(_xlpm._array, 1, 1), _xlfn.EXPAND(_xlpm._val, _xlpm._aRows, _xlpm._aCols, _xlpm._val)), _xlfn.MAKEARRAY(_xlpm._aRows, _xlpm._aCols, _xlfn.LAMBDA(_xlpm._r,_xlpm._c, _xlfn.LET(_xlpm._rIdx, IF(_xlpm._rows &gt; 0, MOD(_xlpm._r - 1, _xlpm._rowCount) + 1, _xlpm._rowCount - MOD(_xlpm._r - 1, _xlpm._rowCount)), _xlpm._cIdx, IF(_xlpm._cols &gt; 0, MOD(_xlpm._c - 1, _xlpm._colCount) + 1, _xlpm._colCount - MOD(_xlpm._c - 1, _xlpm._colCount)), INDEX(_xlpm._array, _xlpm._rIdx, _xlpm._cIdx)))))))))</definedName>
    <definedName name="ARRAYS.REVERSE_COLUMNS">_xlfn.LAMBDA(_xlpm.Array, _xlfn.LET(_xlpm._colCount, COLUMNS(_xlpm.Array), _xlpm._reverseIdx, _xlfn.SEQUENCE(_xlpm._colCount, 1, _xlpm._colCount, -1), _xlfn.CHOOSECOLS(_xlpm.Array, _xlpm._reverseIdx)))</definedName>
    <definedName name="ARRAYS.REVERSE_ROWS">_xlfn.LAMBDA(_xlpm.Array, _xlfn.LET(_xlpm._rowCount, ROWS(_xlpm.Array), _xlpm._reverseIdx, _xlfn.SEQUENCE(_xlpm._rowCount, 1, _xlpm._rowCount, -1), _xlfn.CHOOSEROWS(_xlpm.Array, _xlpm._reverseIdx)))</definedName>
    <definedName name="ARRAYS.XFILTER">_xlfn.LAMBDA(_xlpm.Array,_xlpm.FilterBy,_xlop.Index, _xlfn.LET(_xlpm._index, MAX(FN.COERCE(_xlpm.Index), 1), _xlpm._filterBy, _xlfn.CHOOSECOLS(_xlpm.FilterBy, 1), _xlpm._matches, _xlfn.BYROW(_xlfn.CHOOSECOLS(_xlpm.Array, _xlpm._index), _xlfn.LAMBDA(_xlpm._row, NOT(ISNA(_xlfn.XMATCH(_xlpm._row, _xlpm._filterBy, 0))))), _xlfn._xlws.FILTER(_xlpm.Array, _xlpm._matches, {#N/A})))</definedName>
    <definedName name="ARRAYS.XNOR_EMPTY">_xlfn.LAMBDA(_xlpm.Array, IF(NOT(ARRAYS.HAS_EMPTY(_xlpm.Array)), TRUE, ARRAYS.IS_EMPTY(_xlpm.Array)))</definedName>
    <definedName name="CALENDAR.DELTA_YWD">_xlfn.LAMBDA(_xlpm.StartMJDate,_xlpm.EndMJDate,_xlop.JulianCalendar, _xlfn.LET(_xlpm._julianCalendar, FN.COERCE(_xlpm.JulianCalendar) &lt;&gt; 0, _xlpm.fnDeltaYWD,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CALENDAR.MJDATE_TO_YMDT(IF(_xlpm._sign = 1, _xlpm._startMJDate, _xlpm._endMJDate), , , , _xlpm._julianCalendar), _xlpm._date_B, CALENDAR.MJDATE_TO_YMDT(IF(_xlpm._sign = 1, _xlpm._endMJDate, _xlpm._startMJDate), , , , _xlpm._julianCalendar), _xlpm._diffYears, INDEX(_xlpm._date_B, 1, 1) - INDEX(_xlpm._date_A, 1, 1), _xlpm._deltaYear, IF(_xlpm._diffYears = 0, 0, _xlpm._diffYears - 1), _xlpm._diffDays, IF(_xlpm._diffYears = 0, _xlpm._sign * (_xlpm._endMJDate - _xlpm._startMJDate), _xlfn.LET(_xlpm._prevYear, INDEX(_xlpm._date_B, 1, 1) - 1, _xlpm._prevYearMJDate, CALENDAR.MODIFIED_JULIAN_DATE(_xlfn.HSTACK(_xlpm._prevYear, _xlfn.DROP(_xlpm._date_A, , 1)), _xlpm._julianCalendar), IF(_xlpm._sign = 1, _xlpm._endMJDate, _xlpm._startMJDate) - _xlpm._prevYearMJDate)), _xlpm._deltaWeek, INT(_xlpm._diffDays / 7), _xlpm._deltaDay, MOD(_xlpm._diffDays, 7), _xlfn.HSTACK(_xlpm._sign, _xlpm._deltaYear, _xlpm._deltaWeek,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_xlpm.fnDeltaYWD(_xlpm._startMJDate, INDEX(_xlpm._endMJDate, _xlpm._curr, 1))))), IF(_xlpm._rowsEnd = 1, _xlfn.REDUCE("", _xlfn.SEQUENCE(_xlpm._rowCount), _xlfn.LAMBDA(_xlpm._acc,_xlpm._curr, _xlfn.VSTACK(_xlpm._acc, _xlpm.fnDeltaYWD(INDEX(_xlpm._startMJDate, _xlpm._curr, 1), _xlpm._endMJDate)))), _xlfn.REDUCE("", _xlfn.SEQUENCE(_xlpm._rowCount), _xlfn.LAMBDA(_xlpm._acc,_xlpm._curr, _xlfn.VSTACK(_xlpm._acc, _xlpm.fnDeltaYWD(INDEX(_xlpm._startMJDate, _xlpm._curr, 1), INDEX(_xlpm._endMJDate, _xlpm._curr, 1))))))), _xlfn.DROP(_xlpm._byRow, 1)))</definedName>
    <definedName name="CALENDAR.FORMAT_DATETIME">_xlfn.LAMBDA(_xlpm.Date_YMDT,_xlop.Options,_xlop.JulianCalendar, _xlfn.LET(_xlpm._julianCalendar, N(_xlpm.JulianCalendar) &lt;&gt; 0, _xlpm._options, FN.NULLIFY(_xlpm.Options), _xlpm._padding, IFERROR(SEARCH("P", _xlpm._options), 0) &gt; 0, _xlpm._dateOptions, FN.SIFT_FOR_CHARS(_xlpm._options, ".-+UVP"), _xlpm._timeOptions, FN.SIFT_FOR_CHARS(_xlpm._options, "CAPJKLNFDHMS*0123456789"), _xlpm._timeOfDayOptionSet, CALENDAR._FORMAT_TIME_OF_DAY_OPTIONS(_xlpm._timeOptions, TRUE), _xlpm.fnFormatDateTime, _xlfn.LAMBDA(_xlpm._date_YMDT, IF(COLUMNS(_xlpm._date_YMDT) &gt; 4, {#REF!}, _xlfn.LET(_xlpm._firstError, ARRAYS.H_ERROR(_xlpm._date_YMDT), IF(ISERROR(_xlpm._firstError), _xlpm._firstError * {1}, IF(ARRAYS.IS_EMPTY(_xlpm._date_YMDT), "", IF(NOT(ARRAYS.IS_NUMERIC_NULL(_xlpm._date_YMDT)), {#VALUE!}, _xlfn.LET(_xlpm._expandYMDT, _xlfn.EXPAND(_xlpm._date_YMDT, 1, 4, ""), _xlpm._YMD, _xlfn.TAKE(_xlpm._expandYMDT, 1, 3), IF(NOT(CALENDAR.IS_VALID_CALENDAR_DATE(_xlpm._YMD, TRUE, _xlpm._julianCalendar)), {#NUM!}, _xlfn.LET(_xlpm._hasTime, NOT(FN.IS_EMPTY(INDEX(_xlpm._expandYMDT, 1, 4))), _xlpm._DT, CALENDAR._FORMAT_TIME_OF_DAY(INDEX(_xlpm._expandYMDT, 1, 4), _xlpm._timeOfDayOptionSet), _xlpm._carryDay, INDEX(_xlpm._DT, 1, 1), _xlpm._sToD, INDEX(_xlpm._DT, 1, 2), _xlpm._resolveYMD, IF(_xlpm._carryDay = 0, CALENDAR.RESOLVE_CALENDAR_DATE(_xlpm._YMD, _xlpm._julianCalendar), _xlfn.LET(_xlpm._YMD1, CALENDAR.RESOLVE_CALENDAR_DATE(_xlpm._YMD, _xlpm._julianCalendar), _xlpm._roundedYMD, _xlpm._YMD1 + _xlfn.HSTACK(0, 0, _xlpm._carryDay), CALENDAR.RESOLVE_CALENDAR_DATE(_xlpm._roundedYMD, _xlpm._julianCalendar))), _xlpm._sDate, CALENDAR.FORMAT_CALENDAR_DATE(_xlpm._resolveYMD, _xlpm._dateOptions, _xlpm._julianCalendar), IF(_xlpm._hasTime, _xlpm._sDate &amp; " " &amp; _xlpm._sToD, _xlpm._sDate)))))))))), _xlfn.BYROW(FN.NULLIFY(_xlpm.Date_YMDT), _xlfn.LAMBDA(_xlpm._row, _xlpm.fnFormatDateTime(_xlpm._row)))))</definedName>
    <definedName name="CALENDAR.FORMAT_ISO_DATETIME">_xlfn.LAMBDA(_xlpm.Date_YMDT,_xlop.TZOMinutes,_xlop.Options,_xlop.JulianCalendar, _xlfn.LET(_xlpm._options, FN.NULLIFY(_xlpm.Options), _xlpm._julianCalendar, FN.COERCE(_xlpm.JulianCalendar) &lt;&gt; 0, _xlpm._dateOptions, FN.SIFT_FOR_CHARS(_xlpm._options, "B+"), _xlpm._basic, IFERROR(SEARCH("B", _xlpm._dateOptions), 0) &gt; 0, _xlpm._TZoptions, FN.SIFT_FOR_CHARS(_xlpm._options, "BZ"), _xlpm._TZOpart, CALENDAR.FORMAT_ISO_TZO(_xlpm.TZOMinutes, _xlpm._TZoptions), _xlpm._timeOfDayOptionSet, CALENDAR._FORMAT_TIME_OF_DAY_OPTIONS(_xlpm._options &amp; "I", TRUE), _xlpm.fnValidate, _xlfn.LAMBDA(_xlpm._YMDT, IF(COLUMNS(_xlpm._YMDT) &gt; 4, {#REF!}, IF(ARRAYS.IS_EMPTY(_xlpm._YMDT), "", _xlfn.LET(_xlpm._firstError, ARRAYS.H_ERROR(_xlpm._YMDT), IF(ISERROR(_xlpm._firstError), _xlpm._firstError * {1}, IF(NOT(ARRAYS.IS_NUMERIC_NULL(_xlpm._YMDT)), {#VALUE!}, _xlfn.LET(_xlpm._expandYMDT, _xlfn.EXPAND(_xlpm._YMDT, 1, 4, ""), IF(ARRAYS.HAS_NEGATIVE(_xlfn.DROP(_xlpm._expandYMDT, , 1)), {#NUM!}, _xlfn.LET(_xlpm._nominalToD, INDEX(_xlpm._expandYMDT, 1, 4), _xlpm._hasToD, ISNUMBER(_xlpm._nominalToD), IF(_xlpm._hasToD * ((_xlpm._nominalToD &lt; 0) + (_xlpm._nominalToD &gt; 1)), {#NUM!}, _xlfn.LET(_xlpm._YMD, _xlfn.TAKE(_xlpm._expandYMDT, 1, 3), _xlpm._noDate, ARRAYS.IS_EMPTY(_xlpm._YMD), IF(_xlpm._noDate, _xlpm._expandYMDT, IF(NOT(CALENDAR.IS_VALID_CALENDAR_DATE(_xlpm._YMD, TRUE, _xlpm._julianCalendar)), {#NUM!}, _xlpm._expandYMDT))))))))))))), _xlpm.fnResolveDatePart, _xlfn.LAMBDA(_xlpm._validatedYMDT,_xlpm._carryDay, IF(INDEX(_xlpm._validatedYMDT, 1, 1) = "", "", _xlfn.LET(_xlpm._YM, _xlfn.TAKE(_xlpm._validatedYMDT, 1, 2), _xlpm._providedDay, INDEX(_xlpm._validatedYMDT, 1, 3), _xlpm._nominalDay, _xlpm._carryDay + IF(_xlpm._providedDay = "", 1, _xlpm._providedDay), _xlpm._YMD, _xlfn.HSTACK(_xlpm._YM, _xlpm._nominalDay), _xlpm._resolveDate, CALENDAR.RESOLVE_CALENDAR_DATE(_xlpm._YMD, _xlpm._julianCalendar), CALENDAR.FORMAT_ISO_CALENDAR_DATE(_xlpm._resolveDate, _xlpm._dateOptions, _xlpm._julianCalendar)))), _xlpm.fnFormatISODateTime, _xlfn.LAMBDA(_xlpm._YMDT, _xlfn.LET(_xlpm._validateYMDT, _xlpm.fnValidate(_xlpm._YMDT), IF(COLUMNS(_xlpm._validateYMDT) = 1, INDEX(_xlpm._validateYMDT, 1, 1), _xlfn.LET(_xlpm._timeInfo, CALENDAR._FORMAT_TIME_OF_DAY(INDEX(_xlpm._validateYMDT, 1, 4), _xlpm._timeOfDayOptionSet), _xlpm._carryDay, INDEX(_xlpm._timeInfo, 1, 1), _xlpm._timePart, INDEX(_xlpm._timeInfo, 1, 2), _xlpm._datePart, _xlpm.fnResolveDatePart(_xlpm._validateYMDT, _xlpm._carryDay), IF(_xlpm._timePart = "", _xlpm._datePart, _xlfn.CONCAT(_xlpm._datePart, _xlpm._timePart, _xlpm._TZOpart)))))), _xlpm._date_YMDT, FN.NULLIFY(_xlpm.Date_YMDT), _xlfn.BYROW(_xlpm._date_YMDT, _xlfn.LAMBDA(_xlpm._row, _xlpm.fnFormatISODateTime(_xlpm._row)))))</definedName>
    <definedName name="CALENDAR.FORMAT_LITERARY_DATE">_xlfn.LAMBDA(_xlpm.Date_YMDTW,_xlop.Options,_xlop.LanguageCode,_xlop.JulianCalendar, _xlfn.LET(_xlpm._options, FN.NULLIFY(_xlpm.Options), _xlpm._languageID, FN.LANGUAGE_ID(FN.NULLIFY(_xlpm.LanguageCode)), _xlpm._julianCalendar, FN.COERCE(_xlpm.JulianCalendar) &lt;&gt; 0, _xlpm._showWeekday, IFERROR(SEARCH("W", _xlpm._options), 0) &gt; 0, _xlpm._short, IFERROR(SEARCH("R", _xlpm._options), 0) &gt; 0, _xlpm._separator, IF(IFERROR(SEARCH("G", _xlpm._options), 0), " ", ", "), _xlpm._yearOptions, FN.SIFT_FOR_CHARS(_xlpm._options, "ETJK"), _xlpm.fnValidateYMD, _xlfn.LAMBDA(_xlpm._YMD, _xlfn.LET(_xlpm._firstError, ARRAYS.H_ERROR(_xlpm._YMD), IF(ISERROR(_xlpm._firstError), _xlpm._firstError * {1}, IF(NOT(ARRAYS.IS_NUMERIC_NULL(_xlpm._YMD)), {#VALUE!}, IF(ARRAYS.HAS_DECIMAL(_xlfn.TAKE(_xlpm._YMD, 1, 2)), {#NUM!}, _xlfn.LET(_xlpm._month, INDEX(_xlpm._YMD, 1, 2), _xlpm._day, INDEX(_xlpm._YMD, 1, 3), _xlpm._validDate, IF((_xlpm._month = "") * (_xlpm._day &gt;= 1) * (_xlpm._day &lt;= 31), TRUE, CALENDAR.IS_VALID_CALENDAR_DATE(_xlpm._YMD, TRUE, _xlpm._julianCalendar)), IF(_xlpm._validDate, TRUE, {#NUM!}))))))), _xlpm.fnWeekday, _xlfn.LAMBDA(_xlpm._YMD,_xlpm._DoW, _xlfn.LET(_xlpm._validateDoW, IF(ISERROR(_xlpm._DoW), _xlpm._DoW * {1}, IF(_xlpm._DoW = "", "", IF(NOT(ISNUMBER(_xlpm._DoW)), {#VALUE!}, _xlfn.LET(_xlpm._iDoW, INT(_xlpm._DoW), IF((_xlpm._iDoW &gt;= 1) * (_xlpm._iDoW &lt;= 7), _xlpm._iDoW, {#NUM!}))))), _xlpm._resolveDoW, IF(ISERROR(_xlpm._validateDoW), _xlpm._validateDoW * {1}, IF(ARRAYS.HAS_EMPTY(_xlpm._YMD), _xlpm._validateDoW, _xlfn.LET(_xlpm._MJDN, CALENDAR.MODIFIED_JULIAN_DAY_NUMBER(_xlpm._YMD, _xlpm._julianCalendar), _xlpm._calcDoW, CALENDAR.MJDN_TO_WEEKDAY(_xlpm._MJDN), IF(ISNUMBER(_xlpm._validateDoW), IF(_xlpm._calcDoW = _xlpm._validateDoW, _xlpm._calcDoW, {#NUM!}), _xlpm._calcDoW)))), CALENDAR.WEEKDAY_NAME(_xlpm._resolveDoW, _xlpm._short, _xlpm._languageID))), _xlpm.fnDatePart, _xlfn.LAMBDA(_xlpm._validatedYMDTW, _xlfn.LET(_xlpm._YMD, _xlfn.TAKE(_xlpm._validatedYMDTW, 1, 3), IF(ARRAYS.IS_EMPTY(_xlpm._YMD), "", _xlfn.LET(_xlpm._sYear, CALENDAR.FORMAT_LITERARY_YEAR(INDEX(_xlpm._YMD, 1, 1), _xlpm._yearOptions), _xlpm._sMonth, CALENDAR.MONTH_NAME(INDEX(_xlpm._YMD, 1, 2), _xlpm._short, _xlpm._languageID), _xlpm._sDay, FN.FORMAT_ORDINAL(INDEX(_xlpm._YMD, 1, 3)), _xlpm._sMonthDay, _xlfn.TEXTJOIN(" ", TRUE, _xlpm._sMonth, _xlpm._sDay), _xlfn.TEXTJOIN(_xlpm._separator, TRUE, _xlpm._sMonthDay, _xlpm._sYear))))), _xlpm.fnFormatLiteraryDate, _xlfn.LAMBDA(_xlpm._date_YMDTW, IF(COLUMNS(_xlpm._date_YMDTW) &gt; 5, {#REF!}, _xlfn.LET(_xlpm._YMD, _xlfn.EXPAND(_xlfn.TAKE(_xlpm._date_YMDTW, 1, 3), 1, 3, ""), _xlpm._W, IF(COLUMNS(_xlpm._date_YMDTW) = 5, INDEX(_xlpm._date_YMDTW, 1, 5), ""), _xlpm._isValidYMD, _xlpm.fnValidateYMD(_xlpm._YMD), IF(ISERROR(_xlpm._isValidYMD), _xlpm._isValidYMD * {1}, _xlfn.LET(_xlpm._sDate, _xlpm.fnDatePart(_xlpm._YMD), IF(NOT(_xlpm._showWeekday), _xlpm._sDate, _xlfn.LET(_xlpm._sWeekday, _xlpm.fnWeekday(_xlpm._YMD, _xlpm._W), _xlfn.TEXTJOIN(_xlpm._separator, TRUE, _xlpm._sWeekday, _xlpm._sDate)))))))), _xlfn.BYROW(FN.NULLIFY(_xlpm.Date_YMDTW), _xlfn.LAMBDA(_xlpm._row, _xlpm.fnFormatLiteraryDate(_xlpm._row)))))</definedName>
    <definedName name="CALENDAR.FORMAT_LITERARY_DATETIME">_xlfn.LAMBDA(_xlpm.Date_YMDTW,_xlop.Options,_xlop.JulianCalendar, _xlfn.LET(_xlpm._julianCalendar, FN.COERCE(_xlpm.JulianCalendar) &lt;&gt; 0, _xlpm._options, IF(_xlfn.ISOMITTED(_xlpm.Options), "", _xlpm.Options), _xlpm._showWeekday, IFERROR(SEARCH("W", _xlpm._options), 0) &gt; 0, _xlpm._short, IFERROR(SEARCH("R", _xlpm._options), 0) &gt; 0, _xlpm._intEnglish, IFERROR(SEARCH("I", _xlpm._options), 0) &gt; 0, _xlpm._delim, IF(IFERROR(SEARCH("G", _xlpm._options), 0) &gt; 0, " ", ", "), _xlpm._yearOptions, FN.SIFT_FOR_CHARS(_xlpm._options, "ETJK", 1), _xlpm._timeOptions, "C0" &amp; FN.SIFT_FOR_CHARS(_xlpm._options, "JKLDHMS"), _xlpm._timeOfDayOptionSet, CALENDAR._FORMAT_TIME_OF_DAY_OPTIONS(_xlpm._timeOptions, TRUE), _xlpm.fnValidate, _xlfn.LAMBDA(_xlpm._YMDWT, _xlfn.IFS(COLUMNS(_xlpm._YMDWT) &gt; 5, {#REF!}, ARRAYS.IS_EMPTY(_xlpm._YMDWT), "", TRUE, _xlfn.LET(_xlpm._firstError, ARRAYS.H_ERROR(_xlpm._YMDWT), _xlfn.IFS(ISERROR(_xlpm._firstError), _xlpm._firstError * {1}, NOT(ARRAYS.IS_NUMERIC_NULL(_xlpm._YMDWT)), {#VALUE!}, TRUE, _xlfn.LET(_xlpm._expandYMDWT, _xlfn.EXPAND(_xlpm._YMDWT, 1, 5, ""), _xlfn.IFS(ARRAYS.HAS_NEGATIVE(_xlfn.DROP(_xlpm._expandYMDWT, , 1)), {#NUM!}, N(INDEX(_xlpm._expandYMDWT, 1, 5)) &gt; 1, {#NUM!}, TRUE, _xlpm._expandYMDWT)))))), _xlpm.fnResolveDatePart, _xlfn.LAMBDA(_xlpm._validateYMDWT,_xlpm._carryDay, _xlfn.LET(_xlpm._YMD, _xlfn.TAKE(_xlpm._validateYMDWT, 1, 3), IF(ARRAYS.IS_EMPTY(_xlpm._YMD), _xlfn.HSTACK("", "", "", ""), _xlfn.LET(_xlpm._resolveYMD, _xlfn.IFS(_xlpm._carryDay = 0, _xlpm._YMD, ARRAYS.HAS_EMPTY(_xlpm._YMD), _xlpm._YMD, TRUE, _xlfn.LET(_xlpm._MJDN, CALENDAR.MODIFIED_JULIAN_DAY_NUMBER(_xlpm._YMD, _xlpm._julianCalendar) + _xlpm._carryDay, CALENDAR.MJDN_TO_CALENDAR_DATE(_xlpm._MJDN, _xlpm._julianCalendar))), _xlpm._sYear, CALENDAR.FORMAT_LITERARY_YEAR(INDEX(_xlpm._resolveYMD, 1, 1), _xlpm._yearOptions), _xlpm._sMonth, CALENDAR.MONTH_NAME(INDEX(_xlpm._resolveYMD, 1, 2), _xlpm._short, _xlpm._intEnglish), _xlpm._sDay, FN.FORMAT_ORDINAL(INDEX(_xlpm._resolveYMD, 1, 3)), _xlpm._sMonthDay, _xlfn.TEXTJOIN(" ", TRUE, _xlpm._sMonth, _xlpm._sDay), _xlpm._sDate, _xlfn.TEXTJOIN(_xlpm._delim, TRUE, _xlpm._sMonthDay, _xlpm._sYear), _xlfn.HSTACK(_xlpm._sDate, _xlpm._resolveYMD))))), _xlpm.fnResolveWeekday, _xlfn.LAMBDA(_xlpm._YMD,_xlpm._DoW, IF(ARRAYS.IS_EMPTY(_xlpm._YMD) * FN.IS_EMPTY(_xlpm._DoW), "", _xlfn.LET(_xlpm._resolvedDoW, IF(ARRAYS.HAS_EMPTY(_xlpm._YMD), _xlpm._DoW, _xlfn.LET(_xlpm._MJDN, CALENDAR.MODIFIED_JULIAN_DAY_NUMBER(_xlpm._YMD, _xlpm._julianCalendar), CALENDAR.MJDN_TO_WEEKDAY(_xlpm._MJDN))), CALENDAR.WEEKDAY_NAME(_xlpm._resolvedDoW, _xlpm._short, _xlpm._intEnglish)))), _xlpm.fnFormatLiteraryDateTime, _xlfn.LAMBDA(_xlpm._date_YMDWT, _xlfn.LET(_xlpm._validateYMDWT, _xlpm.fnValidate(_xlpm._date_YMDWT), IF(COLUMNS(_xlpm._validateYMDWT) = 1, INDEX(_xlpm._validateYMDWT, 1, 1), _xlfn.LET(_xlpm._tod, INDEX(_xlpm._validateYMDWT, 1, 5), _xlpm._DT, CALENDAR._FORMAT_TIME_OF_DAY(INDEX(_xlpm._validateYMDWT, 1, 5), _xlpm._timeOfDayOptionSet), _xlpm._carryDay, INDEX(_xlpm._DT, 1, 1), _xlpm._timePart, INDEX(_xlpm._DT, 1, 2), _xlpm._dateInfo, _xlpm.fnResolveDatePart(_xlpm._validateYMDWT, _xlpm._carryDay), _xlpm._datePart, INDEX(_xlpm._dateInfo, 1, 1), _xlpm._resolveYMD, _xlfn.DROP(_xlpm._dateInfo, , 1), _xlpm._sDateTime, _xlfn.TEXTJOIN(_xlpm._delim, TRUE, _xlpm._datePart, _xlpm._timePart), IF(NOT(_xlpm._showWeekday), _xlpm._sDateTime, _xlfn.LET(_xlpm._sDoW, _xlpm.fnResolveWeekday(_xlpm._resolveYMD, INDEX(_xlpm._validateYMDWT, 1, 4)), _xlfn.TEXTJOIN(_xlpm._delim, TRUE, _xlpm._sDoW, _xlpm._sDateTime))))))), _xlpm._date_YMDWT, FN.NULLIFY(Date_YMDWT), _xlfn.BYROW(_xlpm._date_YMDWT, _xlfn.LAMBDA(_xlpm._row, _xlpm.fnFormatLiteraryDateTime(_xlpm._row)))))</definedName>
    <definedName name="CALENDAR.FORMAT_MIL_DTG">_xlfn.LAMBDA(_xlpm.Date_YMDT,_xlop.TZOMinutes,_xlop.Options, _xlfn.LET(_xlpm._tzo, FN.NULLIFY(_xlpm.TZOMinutes), _xlpm._militaryTZ, _xlfn.LET(_xlpm._z, IF(_xlpm._tzo = "", {#N/A}, _xlpm._tzo), CALENDAR.TZO_TO_MILITARY(_xlpm._z)), _xlpm._sTZ, INDEX(_xlpm._militaryTZ, 1, 1), _xlpm._milOffset, INDEX(_xlpm._militaryTZ, 1, 3), _xlpm._options, FN.NULLIFY(_xlpm.Options), _xlpm._short, IFERROR(SEARCH("S", _xlpm._options), 0) &gt; 0, _xlpm._spacing, IFERROR(SEARCH("X", _xlpm._options), 0) &gt; 0, _xlpm._spc, IF(_xlpm._spacing, " ", ""), _xlpm._timeFmt, IF(_xlpm._short, IF(_xlpm._spacing, "[HH] mm", "[HH]mm"), IF(_xlpm._spacing, "[HH] mm ss", "[HH]mmss")), _xlpm._lowOrder, 4 - N(_xlpm._short), _xlpm._roundingOverride, _xlfn.LET(_xlpm._r, LEFT(FN.SIFT_FOR_CHARS(_xlpm._options, "NF")), _xlfn.SWITCH(_xlpm._r, "N", 1, "F", -1, 0)), _xlpm.fnFormatTime, _xlfn.LAMBDA(_xlpm._time, _xlfn.LET(_xlpm._nominalTime, N(_xlpm._time) + _xlpm._milOffset, IF(_xlpm._nominalTime = 1, _xlfn.HSTACK(0, TEXT(1, _xlpm._timeFmt)), _xlfn.LET(_xlpm._DT, CALENDAR.ROUND_DAY_AND_TIME(_xlpm._nominalTime, _xlpm._lowOrder, 0, _xlpm._roundingOverride), _xlpm._ToD, INDEX(_xlpm._DT, 1, 2), _xlpm._carryDay, INDEX(_xlpm._DT, 1, 1), _xlpm._sTime, TEXT(_xlpm._ToD, _xlpm._timeFmt), _xlfn.HSTACK(_xlpm._carryDay, _xlpm._sTime))))), _xlpm.fnFormatDTG, _xlfn.LAMBDA(_xlpm._date_YMDT, IF(COLUMNS(_xlpm._date_YMDT) &lt;&gt; 4, {#REF!}, IF(ARRAYS.IS_EMPTY(_xlpm._date_YMDT), "", _xlfn.LET(_xlpm._firstError, ARRAYS.H_ERROR(_xlpm._date_YMDT), IF(ISERROR(_xlpm._firstError), _xlpm._firstError * {1}, IF(NOT(ARRAYS.IS_NUMERIC_NULL(_xlpm._date_YMDT)), {#VALUE!}, IF(INDEX(_xlpm._date_YMDT, 1, 3) = "", {#VALUE!}, _xlfn.LET(_xlpm._isPlanner, ARRAYS.IS_EMPTY(_xlfn.TAKE(_xlpm._date_YMDT, 1, 2)), IF(_xlpm._isPlanner, _xlfn.LET(_xlpm._DT, _xlpm.fnFormatTime(INDEX(_xlpm._date_YMDT, 1, 4)), _xlpm._day, N(INDEX(_xlpm._date_YMDT, 1, 3)) + INDEX(_xlpm._DT, 1, 1), _xlpm._sDay, TEXT(_xlpm._day, "00"), _xlpm._sTime, INDEX(_xlpm._DT, 1, 2), _xlfn.CONCAT(_xlpm._sDay, _xlpm._spc, _xlpm._sTime, _xlpm._spc, _xlpm._sTZ)), _xlfn.LET(_xlpm._validateYMD, CALENDAR.VALIDATE_CALENDAR_DATE(_xlfn.TAKE(_xlpm._date_YMDT, 1, 3), FALSE), _xlpm._firstError1, ARRAYS.H_ERROR(_xlpm._validateYMD), IF(ISERROR(_xlpm._firstError1), _xlpm._firstError1 * {1}, _xlfn.LET(_xlpm._DT, _xlpm.fnFormatTime(INDEX(_xlpm._date_YMDT, 1, 4)), _xlpm._day, INDEX(_xlpm._validateYMD, 1, 3) + INDEX(_xlpm._DT, 1, 1), _xlpm._resolveYMD, CALENDAR.RESOLVE_CALENDAR_DATE(_xlfn.HSTACK(_xlfn.TAKE(_xlpm._validateYMD, 1, 2), _xlpm._day), FALSE), _xlpm._year, INDEX(_xlpm._resolveYMD, 1, 1), IF((_xlpm._year &lt; 1951) + (_xlpm._year &gt; 2050), {#NUM!}, _xlfn.LET(_xlpm._sTime, INDEX(_xlpm._DT, 1, 2), _xlpm._sDay, TEXT(INDEX(_xlpm._resolveYMD, 1, 3), "00"), _xlpm._sMonth, UPPER(CALENDAR.MONTH_NAME(INDEX(_xlpm._resolveYMD, 1, 2), TRUE, TRUE)), _xlpm._sYY, TEXT(MOD(_xlpm._year, 100), "00"), _xlfn.CONCAT(_xlpm._sDay, _xlpm._spc, _xlpm._sTime, _xlpm._spc, _xlpm._sTZ, _xlpm._spc, _xlpm._sMonth, _xlpm._spc, _xlpm._sYY))))))))))))))), _xlpm._date_YMDT, FN.NULLIFY(_xlpm.Date_YMDT), _xlfn.BYROW(_xlpm._date_YMDT, _xlfn.LAMBDA(_xlpm._row, _xlpm.fnFormatDTG(_xlpm._row)))))</definedName>
    <definedName name="CALENDAR.GREGORIAN_TO_JULIAN">_xlfn.LAMBDA(_xlpm.Date_YMD, _xlfn.LET(_xlpm._JDN, CALENDAR.JULIAN_DAY_NUMBER(_xlpm.Date_YMD, 0), CALENDAR.JDN_TO_CALENDAR_DATE(_xlpm._JDN, 1)))</definedName>
    <definedName name="CALENDAR.ISO_WEEK_DATE_TO_MJDN">_xlfn.LAMBDA(_xlpm.Date_YWD,_xlop.JulianCalendar, _xlfn.LET(_xlpm._julianCalendar, FN.COERCE(_xlpm.JulianCalendar) &lt;&gt; 0, _xlpm.fnISOWeekdateToMJDN, _xlfn.LAMBDA(_xlpm._date_YWD, IF(ARRAYS.IS_EMPTY(_xlpm._date_YWD), "", _xlfn.LET(_xlpm._firstError, ARRAYS.H_ERROR(_xlpm._date_YWD), IF(ISERROR(_xlpm._firstError), _xlpm._firstError * {1}, _xlfn.LET(_xlpm._validateYWD, CALENDAR.VALIDATE_ISO_WEEK_DATE(_xlpm._date_YWD, _xlpm._julianCalendar), _xlpm._firstError1, ARRAYS.H_ERROR(_xlpm._validateYWD), IF(ISERROR(_xlpm._firstError1), _xlpm._firstError1 * {1}, _xlfn.LET(_xlpm._year, INDEX(_xlpm._validateYWD, 1, 1), _xlpm._week, INDEX(_xlpm._validateYWD, 1, 2), _xlpm._weekday, _xlfn.LET(_xlpm._d, INDEX(_xlpm._validateYWD, 1, 3), IF(_xlpm._d = "", 1, _xlpm._d)), _xlpm._shiftWeek, (_xlpm._week - 1) * 7, _xlpm._shiftDayOfWeek, MOD(_xlpm._weekday - 1, 7), _xlpm._firstDayOfYear, CALENDAR.MODIFIED_JULIAN_DAY_NUMBER(_xlpm._year, _xlpm._julianCalendar), _xlpm._firstWeekDay, CALENDAR.MJDN_TO_WEEKDAY(_xlpm._firstDayOfYear), _xlpm._yearCorrection, MOD(4 - _xlpm._firstWeekDay, 7) - 3, _xlpm._firstDayOfYear + _xlpm._yearCorrection + _xlpm._shiftWeek + _xlpm._shiftDayOfWeek))))))), _xlpm._date_YWD, FN.NULLIFY(_xlpm.Date_YWD), _xlfn.BYROW(_xlpm._date_YWD, _xlfn.LAMBDA(_xlpm._row, _xlpm.fnISOWeekdateToMJDN(_xlpm._row)))))</definedName>
    <definedName name="CALENDAR.JDN">_xlfn.LAMBDA(_xlpm.Date_YMDT,_xlop.JulianCalendar, _xlfn.LET(_xlpm._julianCalendar, FN.COERCE(_xlpm.JulianCalendar) &lt;&gt; 0, _xlpm.fnResolveJDN, _xlfn.LAMBDA(_xlpm._date_YMDT, IF(ARRAYS.IS_EMPTY(_xlpm._date_YMDT), "", _xlfn.LET(_xlpm._validateDate, CALENDAR.VALIDATE_YMDT(_xlpm._date_YMDT, _xlpm._julianCalendar), _xlpm._firstError, ARRAYS.H_ERROR(_xlpm._validateDate), IF(ISERROR(_xlpm._firstError), _xlpm._firstError * {1}, _xlfn.LET(_xlpm._y, INDEX(_xlpm._validateDate, 1, 1), _xlpm._m, INDEX(_xlpm._validateDate, 1, 2), _xlpm._d, INDEX(_xlpm._validateDate, 1, 3), IF(_xlpm._m = "", _xlfn.LET(_xlpm._JDN_JAN0, CALENDAR._JULIAN_DAY_NUMBER(_xlpm._y, 1, 0, _xlpm._julianCalendar), _xlpm._JDN_JAN0 + IF(_xlpm._d = "", 1, _xlpm._d)), IF(_xlpm._d = "", CALENDAR._JULIAN_DAY_NUMBER(_xlpm._y, _xlpm._m, 1, _xlpm._julianCalendar), CALENDAR._JULIAN_DAY_NUMBER(_xlpm._y, _xlpm._m, _xlpm._d, _xlpm._julianCalendar)))))))), _xlpm._date_YMDT, FN.NULLIFY(_xlpm.Date_YMDT), _xlfn.BYROW(_xlpm._date_YMDT, _xlfn.LAMBDA(_xlpm._row, _xlpm.fnResolveJDN(_xlpm._row)))))</definedName>
    <definedName name="CALENDAR.JULIAN_DATE">_xlfn.LAMBDA(_xlpm.Date_YMDT,_xlop.JulianCalendar, _xlfn.LET(_xlpm._julianCalendar, FN.COERCE(_xlpm.JulianCalendar) &lt;&gt; 0, _xlpm.fnJulianDate, _xlfn.LAMBDA(_xlpm._date_YMDT, _xlfn.LET(_xlpm._MJDate, CALENDAR.MODIFIED_JULIAN_DATE(_xlpm._date_YMDT), CALENDAR.MODIFIED_TO_JDATE(_xlpm._MJDate))), _xlfn.BYROW(FN.NULLIFY(_xlpm.Date_YMDT), _xlfn.LAMBDA(_xlpm._dateRow, _xlpm.fnJulianDate(_xlpm._dateRow)))))</definedName>
    <definedName name="CALENDAR.JULIAN_TO_GREGORIAN">_xlfn.LAMBDA(_xlpm.Date_YMD, _xlfn.LET(_xlpm._JDN, CALENDAR.JULIAN_DAY_NUMBER(_xlpm.Date_YMD, 1), CALENDAR.JDN_TO_CALENDAR_DATE(_xlpm._JDN, 0)))</definedName>
    <definedName name="CALENDAR.MJDATE_ADDITION">_xlfn.LAMBDA(_xlpm.LocalMJDate,_xlpm.AddValue,_xlop.Component,_xlop.JulianCalendar, _xlfn.LET(_xlpm._component, IF(_xlfn.ISOMITTED(_xlpm.Component), "D", IF(_xlpm.Component = "", "D", _xlfn.LET(_xlpm._c, LEFT(FN.SIFT_FOR_CHARS(_xlpm.Component, "YQLWDHMS")), IF(_xlpm._c = "", "D", _xlpm._c)))), _xlpm._julianCalendar, FN.COERCE(_xlpm.JulianCalendar) &lt;&gt; 0, _xlpm.fnMJDateAddition, _xlfn.LAMBDA(_xlpm._localMJDate,_xlpm._addValue, IF(ISERROR(_xlpm._localMJDate), _xlpm._localMJDate * {1}, IF(ISERROR(_xlpm._addValue), _xlpm._addValue * {1}, IF(_xlpm._localMJDate = "", "", IF(_xlpm._addValue = "", _xlpm._localMJDate, IF(NOT(ISNUMBER(_xlpm._localMJDate)), {#VALUE!}, IF(NOT(ISNUMBER(_xlpm._addValue)), {#VALUE!}, IF(_xlpm._component = "W", _xlpm._localMJDate + ROUND(_xlpm._addValue * 7, 0), IF(_xlpm._component = "D", _xlpm._localMJDate + _xlpm._addValue, IF(_xlpm._component = "H", _xlpm._localMJDate + (_xlpm._addValue / 24), IF(_xlpm._component = "M", _xlpm._localMJDate + (_xlpm._addValue / 1440), IF(_xlpm._component = "S", _xlpm._localMJDate + (_xlpm._addValue / 86400), _xlfn.LET(_xlpm._avgDaysMonth, IF(_xlpm._julianCalendar, 30.4375, 30.436875), _xlpm._decAddMonths, _xlpm._addValue * _xlfn.SWITCH(_xlpm._component, "Y", 12, "Q", 3, "L", 1), _xlpm._intAddMonths, INT(_xlpm._decAddMonths), _xlpm._partialMonths, MOD(_xlpm._decAddMonths, 1), _xlpm._localDate_YMDT, CALENDAR.MJDATE_TO_YMDT(_xlpm._localMJDate, , , , _xlpm._julianCalendar), _xlpm._addedDate_YMDT, _xlpm._localDate_YMDT + _xlfn.HSTACK(0, _xlpm._intAddMonths, ROUND(_xlpm._partialMonths * _xlpm._avgDaysMonth, 0), 0), _xlpm._resolve_YMDT, CALENDAR.RESOLVE_YMDT(_xlpm._addedDate_YMDT, , , , _xlpm._julianCalendar), CALENDAR.MODIFIED_JULIAN_DATE(_xlpm._resolve_YMDT, _xlpm._julianCalendar)))))))))))))), _xlpm._localMJDate, FN.NULLIFY(INDEX(_xlpm.LocalMJDate, , 1)), _xlpm._addValue, FN.NULLIFY(INDEX(_xlpm.AddValue, , 1)), _xlpm._rowCount, ROWS(_xlpm._localMJDate), _xlpm._addCount, ROWS(_xlpm._addValue), IF(_xlpm._addCount = 1, _xlfn.LET(_xlpm._addScalar, INDEX(_xlpm._addValue, 1, 1), _xlpm._byMJDate, _xlfn.REDUCE("", _xlfn.SEQUENCE(_xlpm._rowCount), _xlfn.LAMBDA(_xlpm._acc,_xlpm._curr, _xlfn.VSTACK(_xlpm._acc, _xlpm.fnMJDateAddition(INDEX(_xlpm._localMJDate, _xlpm._curr, 1), _xlpm._addScalar)))), _xlfn.DROP(_xlpm._byMJDate, 1)), _xlfn.LET(_xlpm._byRow, _xlfn.REDUCE("", _xlfn.SEQUENCE(_xlpm._rowCount), _xlfn.LAMBDA(_xlpm._acc,_xlpm._curr, _xlfn.LET(_xlpm._addValue, IF(_xlpm._curr &lt;= _xlpm._addCount, INDEX(_xlpm._addValue, _xlpm._curr, 1), 0), _xlfn.VSTACK(_xlpm._acc, _xlpm.fnMJDateAddition(INDEX(_xlpm._localMJDate, _xlpm._curr, 1), _xlpm._addValue))))), _xlfn.DROP(_xlpm._byRow, 1)))))</definedName>
    <definedName name="CALENDAR.MJDATE_TO_ISO_DATETIME">_xlfn.LAMBDA(_xlpm.MJDate,_xlop.TZOMinutes,_xlop.Options,_xlop.JulianCalendar, _xlfn.LET(_xlpm._TZOMinutes, FN.NULLIFY(_xlpm.TZOMinutes), _xlpm._options, FN.NULLIFY(_xlpm.Options), _xlpm._julianCalendar, FN.COERCE(_xlpm.JulianCalendar) &lt;&gt; 0, _xlpm.fnISODateTime, _xlfn.LAMBDA(_xlpm._MJDate, IF(ISERROR(_xlpm._MJDate), _xlpm._MJDate * {1}, IF(_xlpm._MJDate = "", "", _xlfn.LET(_xlpm._date_YMDT, CALENDAR.MJDATE_TO_YMDT(_xlpm._MJDate, , , , _xlpm._julianCalendar), CALENDAR.FORMAT_ISO_DATETIME(_xlpm._date_YMDT, _xlpm.TZOMinutes, _xlpm.Options, _xlpm._julianCalendar))))), _xlpm._MJDate, FN.NULLIFY(_xlpm.MJDate), _xlfn.BYROW(_xlpm._MJDate, _xlfn.LAMBDA(_xlpm._row, _xlpm.fnISODateTime(_xlpm._row)))))</definedName>
    <definedName name="CALENDAR.MJDN_TO_ISO_WEEK_DATE">_xlfn.LAMBDA(_xlpm.MJDN,_xlop.JulianCalendar, _xlfn.LET(_xlpm._julianCalendar, FN.COERCE(_xlpm.JulianCalendar) &lt;&gt; 0, _xlpm.fnMJDNtoISOWeekDate, _xlfn.LAMBDA(_xlpm._MJDN, IF(ISERROR(_xlpm._MJDN), _xlpm._MJDN * {1,2,3,4}, IF(_xlpm._MJDN = "", {"","","",""}, IF(NOT(ISNUMBER(_xlpm._MJDN)), {#VALUE!,#VALUE!,#VALUE!,#VALUE!}, _xlfn.LET(_xlpm._cDate, CALENDAR.MJDN_TO_CALENDAR_DATE(_xlpm._MJDN, _xlpm._julianCalendar), _xlpm._year, INDEX(_xlpm._cDate, 1, 1), _xlpm._weekday, CALENDAR.MJDN_TO_WEEKDAY(_xlpm._MJDN), _xlpm._MJDNofYear, CALENDAR.MODIFIED_JULIAN_DAY_NUMBER(_xlpm._year, _xlpm._julianCalendar) - 1, _xlpm._dayOfYear, _xlpm._MJDN - _xlpm._MJDNofYear, _xlpm._nominalWeek, INT((_xlpm._dayOfYear - _xlpm._weekday + 10) / 7), IF(_xlpm._nominalWeek = 0, _xlfn.LET(_xlpm._previousYear, _xlpm._year - 1, _xlpm._weeksInYear, CALENDAR.WEEKS_IN_YEAR(_xlpm._previousYear, _xlpm._julianCalendar), _xlfn.HSTACK(_xlpm._previousYear, _xlpm._weeksInYear, _xlpm._weekday, _xlpm._weeksInYear)), IF(_xlpm._nominalWeek = 53, IF(CALENDAR.WEEKS_IN_YEAR(_xlpm._year, _xlpm._julianCalendar) = 53, _xlfn.HSTACK(_xlpm._year, 53, _xlpm._weekday, 53), _xlfn.LET(_xlpm._nextYear, _xlpm._year + 1, _xlpm._weeksInYear, CALENDAR.WEEKS_IN_YEAR(_xlpm._nextYear, _xlpm._julianCalendar), _xlfn.HSTACK(_xlpm._nextYear, 1, _xlpm._weekday, _xlpm._weeksInYear))), _xlfn.LET(_xlpm._weeksInYear, CALENDAR.WEEKS_IN_YEAR(_xlpm._year, _xlpm._julianCalendar), _xlfn.HSTACK(_xlpm._year, _xlpm._nominalWeek, _xlpm._weekday, _xlpm._weeksInYear))))))))), _xlpm._MJDN, FN.NULLIFY(INDEX(_xlpm.MJDN, , 1)), _xlpm._rowCount, ROWS(_xlpm._MJDN), _xlpm._byRow, _xlfn.REDUCE("", _xlfn.SEQUENCE(_xlpm._rowCount), _xlfn.LAMBDA(_xlpm._acc,_xlpm._curr, _xlfn.VSTACK(_xlpm._acc, _xlpm.fnMJDNtoISOWeekDate(INDEX(_xlpm._MJDN, _xlpm._curr, 1))))), _xlfn.DROP(_xlpm._byRow, 1)))</definedName>
    <definedName name="CALENDAR.MJDN_TO_QUARTER_DATE">_xlfn.LAMBDA(_xlpm.MJDN,_xlop.MonthOffset,_xlop.JulianCalendar, _xlfn.LET(_xlpm._monthOffset, _xlfn.LET(_xlpm._mo, INT(FN.COERCE(_xlpm.MonthOffset)), IF((_xlpm._mo &gt;= -6) * (_xlpm._mo &lt;= 3), _xlpm._mo, {#NUM!})), _xlpm._julianCalendar, FN.COERCE(_xlpm.JulianCalendar) &lt;&gt; 0, _xlpm.fnMJDNtoYQD, _xlfn.LAMBDA(_xlpm._MJDN, IF(ISERROR(_xlpm._MJDN), _xlpm._MJDN * {1,2,3,4}, IF(_xlpm._MJDN = "", {"","","",""}, IF(NOT(ISNUMBER(_xlpm._MJDN)), {#VALUE!,#VALUE!,#VALUE!,#VALUE!}, IF(ISERROR(_xlpm._monthOffset), _xlpm._monthOffset * {1,2,3,4}, _xlfn.LET(_xlpm._cDate, CALENDAR.MJDN_TO_CALENDAR_DATE(_xlpm.MJDN, _xlpm._julianCalendar), _xlpm._shiftMonth, INDEX(_xlpm._cDate, 1, 2) - 1 - _xlpm._monthOffset, _xlpm._fiscalYear, INDEX(_xlpm._cDate, 1, 1) + INT(_xlpm._shiftMonth / 12), _xlpm._zeroBasedFiscalMonth, MOD(_xlpm._shiftMonth, 12), _xlpm._quarter, INT(_xlpm._zeroBasedFiscalMonth / 3) + 1, _xlpm._MJDNofQuarter, CALENDAR.QUARTER_DATE_TO_MJDN(_xlfn.HSTACK(_xlpm._fiscalYear, _xlpm._quarter, 1), _xlpm._monthOffset, _xlpm._julianCalendar), _xlpm._dayOfQuarter, _xlpm.MJDN - _xlpm._MJDNofQuarter + 1, _xlpm._daysInQuarter, CALENDAR.DAYS_IN_QUARTER(_xlpm._quarter, _xlpm._fiscalYear, _xlpm._monthOffset, _xlpm._julianCalendar), _xlfn.HSTACK(_xlpm._fiscalYear, _xlpm._quarter, _xlpm._dayOfQuarter, _xlpm._daysInQuarter))))))), _xlpm._MJDN, FN.NULLIFY(INDEX(_xlpm.MJDN, , 1)), _xlpm._rowCount, ROWS(_xlpm._MJDN), _xlpm._byRow, _xlfn.REDUCE("", _xlfn.SEQUENCE(_xlpm._rowCount), _xlfn.LAMBDA(_xlpm._acc,_xlpm._curr, _xlfn.VSTACK(_xlpm._acc, _xlpm.fnMJDNtoYQD(INDEX(_xlpm._MJDN, _xlpm._curr, 1))))), _xlfn.DROP(_xlpm._byRow, 1)))</definedName>
    <definedName name="CALENDAR.MODIFIED_JULIAN_DATE">_xlfn.LAMBDA(_xlpm.Date_YMDT,_xlop.JulianCalendar, _xlfn.LET(_xlpm._julianCalendar, FN.COERCE(_xlpm.JulianCalendar) &lt;&gt; 0, _xlpm.fnModifiedJulianDate, _xlfn.LAMBDA(_xlpm._date_YMDT, IF(COLUMNS(_xlpm._date_YMDT) &gt; 4, {#REF!}, IF(ARRAYS.IS_EMPTY(_xlpm._date_YMDT), "", _xlfn.LET(_xlpm._firstError, ARRAYS.H_ERROR(_xlpm._date_YMDT), IF(ISERROR(_xlpm._firstError), _xlpm._firstError * {1}, IF(NOT(ARRAYS.IS_NUMERIC_NULL(_xlpm._date_YMDT)), {#VALUE!}, _xlfn.LET(_xlpm._YMDT, _xlfn.EXPAND(_xlpm._date_YMDT, 1, 4, ""), _xlpm._YMD, _xlfn.TAKE(_xlpm._YMDT, 1, 3), _xlpm._MJDN, CALENDAR.MODIFIED_JULIAN_DAY_NUMBER(_xlpm._YMD, _xlpm._julianCalendar), IF(ISERROR(_xlpm._MJDN), _xlpm._MJDN, _xlfn.LET(_xlpm._tod, INDEX(_xlpm._date_YMDT, 1, 4), IF(_xlpm._tod = "", _xlpm._MJDN + MOD(N(INDEX(_xlpm._date_YMDT, 1, 3)), 1), IF(_xlpm._tod &lt; 0, {#NUM!}, IF(_xlpm._tod &gt; 1, {#NUM!}, _xlpm._MJDN + _xlpm._tod)))))))))))), _xlfn.BYROW(FN.NULLIFY(_xlpm.Date_YMDT), _xlfn.LAMBDA(_xlpm._dateRow, _xlpm.fnModifiedJulianDate(_xlpm._dateRow)))))</definedName>
    <definedName name="CALENDAR.MODIFIED_JULIAN_DAY_NUMBER">_xlfn.LAMBDA(_xlpm.Date_YMD,_xlop.JulianCalendar, CALENDAR.JDN_TO_MODIFIED(CALENDAR.JULIAN_DAY_NUMBER(_xlpm.Date_YMD, _xlpm.JulianCalendar)))</definedName>
    <definedName name="CALENDAR.PARSE_LITERARY_DATE">_xlfn.LAMBDA(_xlpm.Expression,_xlop.LanguageCode,_xlop.JulianCalendar, _xlfn.LET(_xlpm._YMDWT, CALENDAR.PARSE_LITERARY_DATETIME(_xlpm.Expression, _xlpm.LanguageCode, _xlpm.JulianCalendar), _xlfn.TAKE(_xlpm._YMDWT, 1, 4)))</definedName>
    <definedName name="CALENDAR.PARSE_LITERARY_DATETIME">_xlfn.LAMBDA(_xlpm.Expression,_xlop.LanguageCode,_xlop.JulianCalendar, _xlfn.LET(_xlpm._julianCalendar, FN.COERCE(_xlpm.JulianCalendar) &lt;&gt; 0, _xlpm._languageID, FN.LANGUAGE_ID(FN.NULLIFY(_xlpm.LanguageCode)), _xlpm.fnMinusDelimToSpace, _xlfn.LAMBDA(_xlpm._text, _xlfn.LET(_xlpm._charArray, MID(_xlpm._text, _xlfn.SEQUENCE(LEN(_xlpm._text)), 1), _xlpm._reduceMinus, _xlfn.REDUCE({"";1}, _xlpm._charArray, _xlfn.LAMBDA(_xlpm._acc,_xlpm._currChar, _xlfn.LET(_xlpm._isMinus, N(_xlpm._currChar = "-"), _xlpm._prevIsSpace, INDEX(_xlpm._acc, 2), IF(NOT(_xlpm._prevIsSpace) * _xlpm._isMinus, _xlfn.VSTACK(INDEX(_xlpm._acc, 1) &amp; " ", 1), _xlfn.LET(_xlpm._isSpace, N(_xlpm._currChar = " "), _xlfn.VSTACK(INDEX(_xlpm._acc, 1) &amp; _xlpm._currChar, _xlpm._isSpace)))))), INDEX(_xlpm._reduceMinus, 1))), _xlpm.fnParseNotation, _xlfn.LAMBDA(_xlpm._text, _xlfn.LET(_xlpm._resolveSuffix, SUBSTITUTE(SUBSTITUTE(SUBSTITUTE(SUBSTITUTE(SUBSTITUTE(SUBSTITUTE(UPPER(_xlpm._text), "A.M.", "AM"), "P.M.", "PM"), "C.E.", "CE"), "A.D.", "AD"), "B.C.E.", "BCE"), "B.C.", "BC"), _xlpm._condensed, FN.CONDENSE_WHITESPACE(TRIM(FN.REPLACE_CHARS(_xlpm._resolveSuffix, "\|,;/.", " "))), SUBSTITUTE(SUBSTITUTE(SUBSTITUTE(SUBSTITUTE(SUBSTITUTE(_xlpm._condensed, " AM", "AM"), " PM", "PM"), " CE", "CE"), " AD", "AD"), " BC", "BC"))), _xlpm.fnParseLiteraryDate, _xlfn.LAMBDA(_xlpm._literaryDate, IF(ISERROR(_xlpm._literaryDate), _xlpm._literaryDate * {1,2,3,4,5}, IF(_xlpm._literaryDate = "", {"","","","",""}, _xlfn.LET(_xlpm._parseMinusDelims, _xlpm.fnMinusDelimToSpace(_xlpm._literaryDate), _xlpm._parseDelims, _xlpm.fnParseNotation(_xlpm._parseMinusDelims), _xlpm._split, FN.SPLIT(_xlpm._parseDelims, " ", FALSE, TRUE, 6), _xlpm._countParts, INDEX(_xlpm._split, 1, 1), _xlpm._parts, _xlfn.DROP(_xlpm._split, 0, 1), IF(_xlpm._countParts &gt; 5, {#VALUE!,#VALUE!,#VALUE!,#VALUE!,#VALUE!}, _xlfn.LET(_xlpm._values, VALUE(_xlpm._parts), _xlpm._testTextParts, N(ISERROR(_xlpm._values)) + N(IFERROR(FIND(":", _xlpm._parts), 0) &gt; 0), _xlpm._textParts, _xlfn._xlws.FILTER(_xlpm._parts, _xlpm._testTextParts &gt; 0, #N/A), _xlpm._numericParts, _xlfn._xlws.FILTER(_xlpm._values, _xlpm._testTextParts = 0, #N/A), _xlpm._parseTextParts, CALENDAR._PARSE_LITERARY_DATE_TEXT_PARTS(_xlpm._textParts, _xlpm._languageID), _xlpm._parsedTextYMD, _xlfn.TAKE(_xlpm._parseTextParts, 1, 3), _xlpm._parseNumericParts, CALENDAR._PARSE_LITERARY_DATE_NUMERIC_PARTS(_xlpm._numericParts, _xlpm._parsedTextYMD, _xlpm._julianCalendar), _xlpm._resolvedYMD, _xlfn.HSTACK(INDEX(_xlpm._parseNumericParts, 1, 1), INDEX(_xlpm._parsedTextYMD, 1, 2), INDEX(_xlpm._parseNumericParts, 1, 2)), _xlpm._parsedWeekday, INDEX(_xlpm._parseTextParts, 1, 4), _xlpm._parsedToD, INDEX(_xlpm._parseTextParts, 1, 5), _xlpm._resolvedWeekday, IF(NOT(ISNUMBER(_xlpm._parsedWeekday)), _xlpm._parsedWeekday, IF(NOT(ARRAYS.IS_NUMERIC(_xlpm._resolvedYMD)), _xlpm._parsedWeekday, _xlfn.LET(_xlpm._MJDN, CALENDAR.MODIFIED_JULIAN_DAY_NUMBER(_xlpm._resolvedYMD, _xlpm._julianCalendar), IF(_xlpm._parsedWeekday = CALENDAR.MJDN_TO_WEEKDAY(_xlpm._MJDN), _xlpm._parsedWeekday, {#NUM!})))), _xlpm._resolvedYMDWT, _xlfn.HSTACK(_xlpm._resolvedYMD, _xlpm._resolvedWeekday, _xlpm._parsedToD), IF(ISERROR(INDEX(_xlpm._resolvedYMDWT, 1, 1)) * ARRAYS.IS_EMPTY(_xlfn.DROP(_xlpm._resolvedYMDWT, , 1)), INDEX(_xlpm._resolvedYMDWT, 1, 1) * {1,2,3,4,5}, _xlpm._resolvedYMDWT))))))), _xlpm._expression, FN.NULLIFY(INDEX(_xlpm.Expression, , 1)), _xlpm._rowCount, ROWS(_xlpm._expression), _xlpm._byRow, _xlfn.REDUCE("", _xlfn.SEQUENCE(_xlpm._rowCount), _xlfn.LAMBDA(_xlpm._acc,_xlpm._curr, _xlfn.VSTACK(_xlpm._acc, _xlpm.fnParseLiteraryDate(INDEX(_xlpm._expression, _xlpm._curr, 1))))), _xlfn.DROP(_xlpm._byRow, 1)))</definedName>
    <definedName name="CALENDAR.QUARTER_DATE_TO_MJDN">_xlfn.LAMBDA(_xlpm.Date_YQD,_xlop.MonthOffset,_xlop.JulianCalendar, _xlfn.LET(_xlpm._monthOffset, _xlfn.LET(_xlpm._mo, INT(FN.COERCE(_xlpm.MonthOffset)), IF((_xlpm._mo &gt;= -6) * (_xlpm._mo &lt;= 3), _xlpm._mo, {#NUM!})), _xlpm._julianCalendar, FN.COERCE(_xlpm.JulianCalendar) &lt;&gt; 0, _xlpm.fnQuarterDateToMJDN, _xlfn.LAMBDA(_xlpm._YQD, IF(ARRAYS.IS_EMPTY(_xlpm._YQD), "", _xlfn.LET(_xlpm._firstError, ARRAYS.H_ERROR(_xlpm._YQD), IF(ISERROR(_xlpm._firstError), _xlpm._firstError * {1}, IF(NOT(ISNUMBER(INDEX(_xlpm._YQD, 1, 1))), {#VALUE!}, IF(ISERROR(_xlpm._monthOffset), _xlpm._monthOffset * {1}, _xlfn.LET(_xlpm._expandYQD, _xlfn.EXPAND(_xlpm._YQD, 1, 3, 1), _xlpm._nominalYQD, IF(_xlpm._expandYQD = "", 1, INT(_xlpm._expandYQD)), _xlpm._nominalQuarter, INDEX(_xlpm._nominalYQD, 1, 2) - 1, _xlpm._shiftMonth, (_xlpm._nominalQuarter * 3) + _xlpm._monthOffset, _xlpm._year, INDEX(_xlpm._nominalYQD, 1, 1) + INT(_xlpm._shiftMonth / 12), _xlpm._month, MOD(_xlpm._shiftMonth, 12) + 1, _xlpm._MJDNofQuarter, CALENDAR.MODIFIED_JULIAN_DAY_NUMBER(_xlfn.HSTACK(_xlpm._year, _xlpm._month, 1), _xlpm._julianCalendar) - 1, _xlpm._MJDNofQuarter + INDEX(_xlpm._nominalYQD, 1, 3)))))))), _xlpm._date_YQD, FN.NULLIFY(_xlpm.Date_YQD), _xlfn.BYROW(_xlpm._date_YQD, _xlfn.LAMBDA(_xlpm._row, _xlpm.fnQuarterDateToMJDN(_xlpm._row)))))</definedName>
    <definedName name="CALENDAR.RESOLVE_CALENDAR_DATE">_xlfn.LAMBDA(_xlpm.Date_YMDT,_xlop.JulianCalendar, _xlfn.LET(_xlpm._julianCalendar, FN.COERCE(_xlpm.JulianCalendar) &lt;&gt; 0, _xlpm.fnResolveDate, _xlfn.LAMBDA(_xlpm._date_YMDT, IF(COLUMNS(_xlpm._date_YMDT) &gt; 4, {#REF!,#REF!,#REF!}, IF(ARRAYS.IS_EMPTY(_xlpm._date_YMDT), {"","",""}, _xlfn.LET(_xlpm._YMD, _xlfn.EXPAND(_xlfn.TAKE(_xlpm._date_YMDT, 1, 3), 1, 3, ""), _xlpm._y, INDEX(_xlpm._YMD, 1, 1), _xlpm._m, INDEX(_xlpm._YMD, 1, 2), _xlpm._d, INDEX(_xlpm._YMD, 1, 3), _xlpm._year, IF(ISERROR(_xlpm._y), _xlpm._y, IF(FN.IS_INTEGER(_xlpm._y), _xlpm._y, IF(ISNUMBER(_xlpm._y), {#NUM!}, {#VALUE!}))), _xlpm._month, IF(ISERROR(_xlpm._m), _xlpm._m, IF(_xlpm._m = "", 1, IF(FN.IS_INTEGER(_xlpm._m), _xlpm._m, IF(ISNUMBER(_xlpm._m), {#NUM!}, {#VALUE!})))), _xlpm._day, IF(ISERROR(_xlpm._d), _xlpm._d, IF(_xlpm._d = "", 1, IF(ISNUMBER(_xlpm._d), INT(_xlpm._d), {#VALUE!}))), IF(ISERROR(_xlpm._year), _xlpm._year * {1,2,3}, IF(ISERROR(_xlpm._month), _xlpm._month * {1,2,3}, IF(ISERROR(_xlpm._day), _xlpm._day * {1,2,3}, _xlfn.LET(_xlpm._resolveYear, _xlpm._year + INT((_xlpm._month - 1) / 12), _xlpm._resolveMonth, MOD((_xlpm._month - 1), 12) + 1, _xlpm._daysInMonth, CALENDAR.DAYS_IN_MONTH(_xlpm._resolveMonth, _xlpm._resolveYear, _xlpm._julianCalendar), _xlpm._validDay, (_xlpm._day &gt;= 1) * (_xlpm._day &lt;= _xlpm._daysInMonth), IF(_xlpm._validDay, _xlfn.HSTACK(_xlpm._resolveYear, _xlpm._resolveMonth, _xlpm._day), _xlfn.LET(_xlpm._MJD1, CALENDAR.MODIFIED_JULIAN_DAY_NUMBER(_xlfn.HSTACK(_xlpm._resolveYear, _xlpm._resolveMonth, 1), _xlpm._julianCalendar), _xlpm._resolveMJD, _xlpm._MJD1 - 1 + _xlpm._day, CALENDAR.MJDN_TO_CALENDAR_DATE(_xlpm._resolveMJD, _xlpm._julianCalendar))))))))))), _xlpm._date_YMDT, FN.NULLIFY(_xlpm.Date_YMDT), _xlpm._rowCount, ROWS(_xlpm._date_YMDT), _xlpm._byRow, _xlfn.REDUCE("", _xlfn.SEQUENCE(_xlpm._rowCount), _xlfn.LAMBDA(_xlpm._acc,_xlpm._curr, _xlfn.VSTACK(_xlpm._acc, _xlpm.fnResolveDate(INDEX(_xlpm._date_YMDT, _xlpm._curr, ))))), _xlfn.DROP(_xlpm._byRow, 1)))</definedName>
    <definedName name="CALENDAR.RESOLVE_ISO_WEEK_DATE">_xlfn.LAMBDA(_xlpm.Date_YWD,_xlop.JulianCalendar, _xlfn.LET(_xlpm._julianCalendar, FN.COERCE(_xlpm.JulianCalendar) &lt;&gt; 0, _xlpm.fnResolveWeekDate, _xlfn.LAMBDA(_xlpm._date_YWD, IF(COLUMNS(_xlpm._date_YWD) &gt; 3, {#REF!,#REF!,#REF!,#REF!}, IF(ARRAYS.IS_EMPTY(_xlpm._date_YWD), {"","","",""}, _xlfn.LET(_xlpm._firstError, ARRAYS.H_ERROR(_xlpm._date_YWD), IF(ISERROR(_xlpm._firstError), _xlpm._firstError * {1,2,3,4}, IF(NOT(ARRAYS.IS_NUMERIC_NULL(_xlpm._date_YWD)), {#VALUE!,#VALUE!,#VALUE!,#VALUE!}, IF(NOT(FN.IS_INTEGER(INDEX(_xlpm._date_YWD, 1, 1))), {#NUM!,#NUM!,#NUM!,#NUM!}, _xlfn.LET(_xlpm._YWD, _xlfn.EXPAND(_xlpm._date_YWD, 1, 3, 1), _xlpm._baseYear, INDEX(_xlpm._YWD, 1, 1), _xlpm._w, INDEX(_xlpm._YWD, 1, 2), _xlpm._d, INDEX(_xlpm._YWD, 1, 3), _xlpm._nominalWeek, IF(_xlpm._w = "", 1, INT(_xlpm._w)), _xlpm._nominalWeekday, IF(_xlpm._d = "", 1, INT(_xlpm._d)), _xlpm._MJDNofISOYear, CALENDAR.ISO_WEEK_DATE_TO_MJDN(_xlfn.HSTACK(_xlpm._baseYear, 1, 1), _xlpm._julianCalendar) - 1, _xlpm._MJDNofWeekDate, _xlpm._MJDNofISOYear + ((_xlpm._nominalWeek - 1) * 7) + _xlpm._nominalWeekday, CALENDAR.MJDN_TO_ISO_WEEK_DATE(_xlpm._MJDNofWeekDate, _xlpm._julianCalendar))))))))), _xlpm._date_YWD, FN.NULLIFY(_xlpm.Date_YWD), _xlpm._rowCount, ROWS(_xlpm._date_YWD), _xlpm._byRow, _xlfn.REDUCE("", _xlfn.SEQUENCE(_xlpm._rowCount), _xlfn.LAMBDA(_xlpm._acc,_xlpm._curr, _xlfn.VSTACK(_xlpm._acc, _xlpm.fnResolveWeekDate(INDEX(_xlpm._date_YWD, _xlpm._curr, ))))), _xlfn.DROP(_xlpm._byRow, 1)))</definedName>
    <definedName name="CALENDAR.RESOLVE_YMDT">_xlfn.LAMBDA(_xlpm.Date_YMDT,_xlop.LowOrder,_xlop.SecondPrecision,_xlop.RoundingOverride,_xlop.JulianCalendar,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_xlpm.fnResolveYMDT, _xlfn.LAMBDA(_xlpm._date_YMDT, IF(COLUMNS(_xlpm._date_YMDT) &gt; 4, {#REF!,#REF!,#REF!,#REF!}, IF(ARRAYS.IS_EMPTY(_xlpm._date_YMDT), {"","","",""}, IF(FN.IS_EMPTY(INDEX(_xlpm._date_YMDT, 1, 1)), {#VALUE!,#VALUE!,#VALUE!,#VALUE!}, _xlfn.LET(_xlpm._firstError, ARRAYS.H_ERROR(_xlpm._date_YMDT), IF(ISERROR(_xlpm._firstError), _xlpm._firstError * {1,2,3,4}, IF(NOT(ARRAYS.IS_NUMERIC_NULL(_xlpm._date_YMDT)), {#VALUE!,#VALUE!,#VALUE!,#VALUE!}, _xlfn.LET(_xlpm._YMDT, _xlfn.EXPAND(_xlpm._date_YMDT, 1, 4, ""), _xlpm._tod, N(INDEX(_xlpm._YMDT, 1, 4)), _xlpm._day, IF(INDEX(_xlpm._YMDT, 1, 3) = "", 1, INDEX(_xlpm._YMDT, 1, 3)), _xlpm._dayAndTime, _xlpm._day + _xlpm._tod, _xlpm._roundDayAndTime, CALENDAR.ROUND_DAY_AND_TIME(_xlpm._dayAndTime, _xlpm._lowOrder, _xlpm._secondPrecision, _xlpm.RoundingOverride), _xlpm._roundDay, INDEX(_xlpm._roundDayAndTime, 1, 1), _xlpm._roundYMD, _xlfn.HSTACK(_xlfn.TAKE(_xlpm._YMDT, , 2), _xlpm._roundDay), _xlpm._resolveYMD, CALENDAR.RESOLVE_CALENDAR_DATE(_xlpm._roundYMD, _xlpm._julianCalendar), IF(_xlpm._lowOrder = 1, _xlfn.HSTACK(_xlpm._resolveYMD, ""), _xlfn.LET(_xlpm._roundToD, INDEX(_xlpm._roundDayAndTime, 1, 2), _xlfn.HSTACK(_xlpm._resolveYMD, _xlpm._roundToD))))))))))), _xlpm._date_YMDT, FN.NULLIFY(_xlpm.Date_YMDT), _xlpm._rowCount, ROWS(_xlpm._date_YMDT), _xlpm._byRow, _xlfn.REDUCE("", _xlfn.SEQUENCE(_xlpm._rowCount), _xlfn.LAMBDA(_xlpm._acc,_xlpm._curr, _xlfn.VSTACK(_xlpm._acc, _xlpm.fnResolveYMDT(INDEX(_xlpm._date_YMDT, _xlpm._curr, ))))), _xlfn.DROP(_xlpm._byRow, 1)))</definedName>
    <definedName name="CALENDAR.SECULAR_DIFFERENCE">_xlfn.LAMBDA(_xlpm.Date_YMD,_xlop.FromJulianCalendar, _xlfn.LET(_xlpm._fromJulianCalendar, FN.COERCE(_xlpm.FromJulianCalendar) &lt;&gt; 0, _xlpm.fnFromGregorian, _xlfn.LAMBDA(_xlpm._date_YMD, _xlfn.LET(_xlpm._JDN_G, CALENDAR.JULIAN_DAY_NUMBER(_xlpm._date_YMD, 0), IF(ISERROR(_xlpm._JDN_G), _xlpm._JDN_G * {1}, IF(_xlpm._JDN_G = "", "", _xlfn.LET(_xlpm._year, INDEX(_xlpm._date_YMD, 1, 1), _xlpm._month, IFERROR(INDEX(_xlpm._date_YMD, 1, 2), 1), _xlpm._day, IFERROR(INDEX(_xlpm._date_YMD, 1, 3), 1), _xlpm._JDN_J, IF((_xlpm._month = 2) * (_xlpm._day = 29) * NOT(CALENDAR.IS_LEAP_YEAR(_xlpm._year, 1)), CALENDAR.JULIAN_DAY_NUMBER(_xlfn.HSTACK(_xlpm._year, 2, 28), 1), CALENDAR.JULIAN_DAY_NUMBER(_xlpm._date_YMD, 1)), _xlpm._JDN_J - _xlpm._JDN_G))))), _xlpm.fnFromJulian, _xlfn.LAMBDA(_xlpm._date_YMD, _xlfn.LET(_xlpm._date_G, CALENDAR.JULIAN_TO_GREGORIAN(_xlpm._date_YMD), IF(ISERROR(INDEX(_xlpm._date_G, 1, 1)), INDEX(_xlpm._date_G, 1, 1) * {1}, IF(INDEX(_xlpm._date_G, 1, 1) = "", "", _xlpm.fnFromGregorian(_xlpm._date_G))))), IF(_xlpm._fromJulianCalendar, _xlfn.BYROW(_xlpm.Date_YMD, _xlfn.LAMBDA(_xlpm._row, _xlpm.fnFromJulian(_xlpm._row))), _xlfn.BYROW(_xlpm.Date_YMD, _xlfn.LAMBDA(_xlpm._row, _xlpm.fnFromGregorian(_xlpm._row))))))</definedName>
    <definedName name="CALENDAR.WEEKDAY_OF_MONTH_TO_MJDN">_xlfn.LAMBDA(_xlpm.Date_YMWD,_xlop.JulianCalendar, _xlfn.LET(_xlpm._julianCalendar, FN.COERCE(_xlpm.JulianCalendar) &lt;&gt; 0, _xlpm.fnWeekdayMonthToMJDN, _xlfn.LAMBDA(_xlpm._date_YMWD, IF(COLUMNS(_xlpm._date_YMWD) &gt; 4, {#REF!}, IF(ARRAYS.IS_EMPTY(_xlpm._date_YMWD), "", _xlfn.LET(_xlpm._firstError, ARRAYS.H_ERROR(_xlpm._date_YMWD), IF(ISERROR(_xlpm._firstError), _xlpm._firstError * {1}, IF(NOT(ARRAYS.IS_NUMERIC_NULL(_xlpm._date_YMWD)), {#VALUE!}, _xlfn.LET(_xlpm._expandYMWD, _xlfn.EXPAND(_xlpm._date_YMWD, 1, 4, 1), IF(NOT(ARRAYS.IS_INTEGER(_xlfn.TAKE(_xlpm._expandYMWD, 1, 2))), {#NUM!}, _xlfn.LET(_xlpm._year, INDEX(_xlpm._expandYMWD, 1, 1), _xlpm._month, INDEX(_xlpm._expandYMWD, 1, 2), _xlpm._weekOfMonth, _xlfn.LET(_xlpm._w, INDEX(_xlpm._expandYMWD, 1, 3), IF(_xlpm._w = "", 1, INT(_xlpm._w))), IF((_xlpm._weekOfMonth &gt; 5) + (_xlpm._weekOfMonth &lt; -4), {#NUM!}, _xlfn.LET(_xlpm._weekday, _xlfn.LET(_xlpm._d, INDEX(_xlpm._expandYMWD, 1, 4), IF(_xlpm._d = "", 1, INT(_xlpm._d))), IF((_xlpm._weekday &lt; 1) + (_xlpm._weekday &gt; 7), {#NUM!}, _xlfn.LET(_xlpm._monthOffset, _xlpm._month + N(_xlpm._weekOfMonth &lt; 0) - 1, _xlpm._weekOffset, _xlpm._weekOfMonth - N(_xlpm._weekOfMonth &gt;= 0), _xlpm._firstOfYear, CALENDAR.MODIFIED_JULIAN_DAY_NUMBER(_xlfn.HSTACK(_xlpm._year, 1, 1), _xlpm._julianCalendar), _xlpm._firstOfMonth, CALENDAR.MJDATE_ADDITION(_xlpm._firstOfYear, _xlpm._monthOffset, "L", _xlpm._julianCalendar), _xlpm._firstDoW, CALENDAR.MJDN_TO_WEEKDAY(_xlpm._firstOfMonth), _xlpm._firstOfMonth + (_xlpm._weekOffset * 7) + MOD(_xlpm._weekday - _xlpm._firstDoW, 7)))))))))))))), _xlpm._date_YMWD, FN.NULLIFY(_xlpm.Date_YMWD), _xlfn.BYROW(_xlpm._date_YMWD, _xlfn.LAMBDA(_xlpm._row, _xlpm.fnWeekdayMonthToMJDN(_xlpm._row)))))</definedName>
    <definedName name="CHRONO._FORMAT_PROVIDER_TIME_OF_DAY_24HR" hidden="1">_xlfn.LAMBDA(_xlpm._components,_xlpm._padding, IF(ROWS(_xlpm._components) = 1, INDEX(_xlpm._components, 1, 1), IF(INDEX(_xlpm._components, 1, 1) = 0, "", _xlfn.LET(_xlpm._displayDecimals, INDEX(_xlpm._components, 1, 4), _xlpm._leadFmt, IF(_xlpm._padding, "00", "0"), _xlpm._midFmt, "00", _xlpm._lastFmt, IF(_xlpm._displayDecimals = 0, _xlpm._midFmt, _xlfn.CONCAT(_xlpm._midFmt, LEFT(".000000000", _xlpm._displayDecimals + 1))), _xlpm._formats, _xlfn.HSTACK(_xlpm._leadFmt, _xlpm._midFmt, _xlpm._lastFmt), _xlpm._displayLowOrder, INDEX(_xlpm._components, 1, 3), _xlpm._delims, _xlfn.SWITCH(_xlpm._displayLowOrder, 3, {"",":","",""}, 4, {"",":",":",""}, {"","","",""}), _xlfn.VSTACK(_xlpm._formats, _xlpm._delims)))))</definedName>
    <definedName name="CHRONO._FORMAT_PROVIDER_TIME_OF_DAY_CIVIL" hidden="1">_xlfn.LAMBDA(_xlpm._components,_xlpm._padding,_xlpm._AMPMDotted,_xlpm._AMPMCondense,_xlpm._AMPMLower, IF(ROWS(_xlpm._components) = 1, INDEX(_xlpm._components, 1, 1), IF(INDEX(_xlpm._components, 1, 1) = 0, "", _xlfn.LET(_xlpm._ampmMatrix, {" AM","AM"," A.M.","A.M.";" PM","PM"," P.M.","P.M.";" am","am"," a.m.","a.m.";" pm","pm"," p.m.","p.m."}, _xlpm._r, 1 + (2 * N(_xlpm._AMPMLower)), _xlpm._c, 1 + N(_xlpm._AMPMCondense) + (2 * N(_xlpm._AMPMDotted)), _xlpm._am, INDEX(_xlpm._ampmMatrix, _xlpm._r, _xlpm._c), _xlpm._pm, INDEX(_xlpm._ampmMatrix, _xlpm._r + 1, _xlpm._c), _xlpm._displayLowOrder, INDEX(_xlpm._components, 1, 3), _xlpm._leadFmt, IF(_xlpm._padding, "00", "0"), _xlpm._midFmt, "00", _xlpm._lastFmt, IF(_xlpm._displayLowOrder = 2, _xlpm._leadFmt, _xlpm._midFmt), _xlpm._formats, _xlfn.HSTACK(_xlpm._leadFmt, _xlpm._midFmt, _xlpm._lastFmt), _xlpm._ampm, IF(INDEX(_xlpm._components, 1, 5), _xlpm._pm, _xlpm._am), _xlpm._delims, _xlfn.SWITCH(_xlpm._displayLowOrder, 2, _xlfn.HSTACK("", _xlpm._ampm, "", ""), 3, _xlfn.HSTACK("", ":", _xlpm._ampm, ""), 4, _xlfn.HSTACK("", ":", ":", _xlpm._ampm), {"","","",""}), _xlfn.VSTACK(_xlpm._formats, _xlpm._delims)))))</definedName>
    <definedName name="CHRONO._FORMAT_PROVIDER_TIME_OF_DAY_ISO" hidden="1">_xlfn.LAMBDA(_xlpm._components,_xlpm._basic, IF(ROWS(_xlpm._components) = 1, INDEX(_xlpm._components, 1, 1), IF(INDEX(_xlpm._components, 1, 1) = 0, "", _xlfn.LET(_xlpm._displayDecimals, INDEX(_xlpm._components, 1, 4), _xlpm._leadFmt, "00", _xlpm._midFmt, "00", _xlpm._lastFmt, IF(_xlpm._displayDecimals = 0, _xlpm._midFmt, _xlfn.CONCAT(_xlpm._midFmt, LEFT(".000000000", _xlpm._displayDecimals + 1))), _xlpm._formats, _xlfn.HSTACK(_xlpm._leadFmt, _xlpm._midFmt, _xlpm._lastFmt), _xlpm._displayLowOrder, INDEX(_xlpm._components, 1, 3), _xlpm._delims, IF(_xlpm._basic, {"T","","",""}, _xlfn.SWITCH(_xlpm._displayLowOrder, 2, {"T","","",""}, 3, {"T",":","",""}, 4, {"T",":",":",""}, {"","","",""})), _xlfn.VSTACK(_xlpm._formats, _xlpm._delims)))))</definedName>
    <definedName name="CHRONO._FORMAT_PROVIDER_TIMESPAN_EUROPEAN" hidden="1">_xlfn.LAMBDA(_xlpm._components,_xlpm._signPositive,_xlpm._padding,_xlpm._spacing, IF(ROWS(_xlpm._components) = 1, INDEX(_xlpm._components, 1, 1), IF(INDEX(_xlpm._components, 1, 1) &lt; 1, "", _xlfn.LET(_xlpm._provider, CHRONO._FORMAT_PROVIDER_TIMESPAN_TRADITIONAL(_xlpm._components, _xlpm._signPositive, _xlpm._padding, _xlpm._spacing), _xlpm._delims, _xlfn.HSTACK(_xlfn.TAKE(_xlpm._provider, -1, 3), "'", """"), _xlfn.VSTACK(_xlfn.TAKE(_xlpm._provider, 1), _xlpm._delims)))))</definedName>
    <definedName name="CHRONO._FORMAT_PROVIDER_TIMESPAN_MODERN" hidden="1">_xlfn.LAMBDA(_xlpm._components,_xlpm._signPositive,_xlpm._padding, _xlfn.LET(_xlpm._spacing, FALSE, IF(ROWS(_xlpm._components) = 1, INDEX(_xlpm._components, 1, 1), IF(INDEX(_xlpm._components, 1, 1) &lt; 1, "", _xlfn.LET(_xlpm._sign, INDEX(_xlpm._components, 2, 1), _xlpm._designator, IF(_xlpm._sign &lt; 0, "−", IF(_xlpm._signPositive, "+", "")), _xlpm._displayDecimals, INDEX(_xlpm._components, 1, 4), _xlpm._leadFmt, IF(_xlpm._padding, "00", "0"), _xlpm._midFmt, "00", _xlpm._lastFmt, IF(_xlpm._displayDecimals = 0, _xlpm._midFmt, _xlfn.CONCAT(_xlpm._midFmt, LEFT(".000000000", _xlpm._displayDecimals + 1))), _xlpm._formats, _xlfn.HSTACK(_xlpm._leadFmt, _xlpm._midFmt, _xlpm._lastFmt, _xlpm._spacing), _xlpm._displayLowOrder, INDEX(_xlpm._components, 1, 3), _xlpm._delims, IF(_xlpm._displayLowOrder = 3, _xlfn.HSTACK(_xlpm._designator, ".", ":", "", ""), _xlfn.HSTACK(_xlpm._designator, ".", ":", ":", "")), _xlfn.VSTACK(_xlpm._formats, _xlpm._delims))))))</definedName>
    <definedName name="CHRONO._FORMAT_PROVIDER_TIMESPAN_TRADITIONAL" hidden="1">_xlfn.LAMBDA(_xlpm._components,_xlpm._signPositive,_xlpm._padding,_xlpm._spacing, IF(ROWS(_xlpm._components) = 1, INDEX(_xlpm._components, 1, 1), IF(INDEX(_xlpm._components, 1, 1) &lt; 1, "", _xlfn.LET(_xlpm._sign, INDEX(_xlpm._components, 2, 1), _xlpm._designator, IF(_xlpm._sign &lt; 0, "−", IF(_xlpm._signPositive, "+", "")), _xlpm._count, INDEX(_xlpm._components, 1, 1), _xlpm._displayDecimals, INDEX(_xlpm._components, 1, 4), _xlpm._leadFmt, "0", _xlpm._midFmt, IF(_xlpm._padding, "00", "0"), _xlpm._lastPad, IF(_xlpm._count = 1, _xlpm._leadFmt, _xlpm._midFmt), _xlpm._lastFmt, IF(_xlpm._displayDecimals = 0, _xlpm._lastPad, _xlfn.CONCAT(_xlpm._lastPad, LEFT(".000000000", _xlpm._displayDecimals + 1))), _xlpm._formats, _xlfn.HSTACK(_xlpm._leadFmt, _xlpm._midFmt, _xlpm._lastFmt, _xlpm._spacing), _xlpm._displayLowOrder, INDEX(_xlpm._components, 1, 3), _xlpm._delims, _xlfn.HSTACK(_xlpm._designator, "d", "h", "m", "s"), _xlfn.VSTACK(_xlpm._formats, _xlpm._delims)))))</definedName>
    <definedName name="CHRONO._FORMAT_TIME_OF_DAY" hidden="1">_xlfn.LAMBDA(_xlpm._timeOfDay,_xlpm._optionSet, IF(ISERROR(_xlpm._timeOfDay), _xlfn.HSTACK(0, _xlpm._timeOfDay * {1}), IF(_xlpm._timeOfDay = "", {0,""}, IF(NOT(ISNUMBER(_xlpm._timeOfDay)), _xlfn.HSTACK(0, {#VALUE!}), _xlfn.LET(_xlpm._style, INDEX(_xlpm._optionSet, 1, 1), _xlpm._midnightCeiling, INDEX(_xlpm._optionSet, 1, 2), _xlpm._lowOrder, INDEX(_xlpm._optionSet, 1, 3), _xlpm._lowFixed, INDEX(_xlpm._optionSet, 1, 4), _xlpm._secondPrecision, INDEX(_xlpm._optionSet, 1, 5), _xlpm._roundingOverride, INDEX(_xlpm._optionSet, 1, 6), _xlpm._components, _xlfn.SWITCH(_xlpm._style, "", CHRONO._TIME_OF_DAY_COMPONENTS_24HR(_xlpm._timeOfDay, _xlpm._midnightCeiling, _xlpm._lowOrder, _xlpm._lowFixed, _xlpm._secondPrecision, _xlpm._roundingOverride), "C", CHRONO._TIME_OF_DAY_COMPONENTS_CIVIL(_xlpm._timeOfDay, _xlpm._lowOrder, _xlpm._lowFixed, _xlpm._roundingOverride), CHRONO._TIME_OF_DAY_COMPONENTS_ISO(_xlpm._timeOfDay, _xlpm._midnightCeiling, _xlpm._lowOrder, _xlpm._lowFixed, _xlpm._secondPrecision, _xlpm._roundingOverride)), IF(ROWS(_xlpm._components) = 1, _xlfn.HSTACK(0, INDEX(_xlpm._components, 1, 1) * {1}), _xlfn.LET(_xlpm._padding, INDEX(_xlpm._optionSet, 1, 7), _xlpm._ampmDotted, INDEX(_xlpm._optionSet, 1, 8), _xlpm._ampmCondense, INDEX(_xlpm._optionSet, 1, 9), _xlpm._ampmLower, INDEX(_xlpm._optionSet, 1, 10), _xlpm._provider, _xlfn.SWITCH(_xlpm._style, "C", CHRONO._FORMAT_PROVIDER_TIME_OF_DAY_CIVIL(_xlpm._components, _xlpm._padding, _xlpm._ampmDotted, _xlpm._ampmCondense, _xlpm._ampmLower), "I", CHRONO._FORMAT_PROVIDER_TIME_OF_DAY_ISO(_xlpm._components, FALSE), "B", CHRONO._FORMAT_PROVIDER_TIME_OF_DAY_ISO(_xlpm._components, TRUE), CHRONO._FORMAT_PROVIDER_TIME_OF_DAY_24HR(_xlpm._components, _xlpm._padding)), _xlpm._carryDay, INDEX(_xlpm._components, 2, 1), _xlpm._sToD, CHRONO._TIME_OF_DAY_FORMATTER(_xlpm._components, _xlpm._provider), _xlfn.HSTACK(_xlpm._carryDay, _xlpm._sToD))))))))</definedName>
    <definedName name="CHRONO._FORMAT_TIME_OF_DAY_OPTIONS" hidden="1">_xlfn.LAMBDA(_xlpm._options,_xlpm._allowDayResolution, _xlfn.LET(_xlpm._options1, FN.NULLIFY(_xlpm._options), _xlpm._style, LEFT(FN.SIFT_FOR_CHARS(_xlpm._options1, "CIB")), _xlpm._midnightCeiling, IFERROR(SEARCH("A", _xlpm._options1), 0) &gt; 0, _xlpm._padding, IFERROR(SEARCH("P", _xlpm._options1), 0) &gt; 0, _xlpm._ampmDotted, IFERROR(SEARCH("J", _xlpm._options1), 0) &gt; 0, _xlpm._ampmCondense, IFERROR(SEARCH("K", _xlpm._options1), 0) &gt; 0, _xlpm._ampmLower, IFERROR(SEARCH("L", _xlpm._options1), 0) &gt; 0, _xlpm._roundingOverride, _xlfn.LET(_xlpm._r, LEFT(FN.SIFT_FOR_CHARS(_xlpm._options1, "NF")), _xlfn.SWITCH(_xlpm._r, "N", 1, "F", -1, 0)), _xlpm._secondPrecision, _xlfn.LET(_xlpm._pChar, LEFT(FN.SIFT_FOR_CHARS(_xlpm._options1, "*0123456789")), _xlfn.SWITCH(_xlpm._pChar, "", -2, "*", -1, VALUE(_xlpm._pChar))), _xlpm._lowOrderChars, IF(_xlpm._allowDayResolution, "DHMS", "HMS"), _xlpm._lowChar, LEFT(FN.SIFT_FOR_CHARS(_xlpm._options1, _xlpm._lowOrderChars)), _xlpm._lowOrder, _xlfn.SWITCH(_xlpm._lowChar, "D", 1, "H", 2, "M", 3, "S", 4, 0), _xlpm._lowFixed, IF(_xlpm._lowOrder = 0, _xlpm._secondPrecision &lt;&gt; -1, CODE(_xlpm._lowChar) &lt; 100), _xlfn.HSTACK(_xlpm._style, _xlpm._midnightCeiling, _xlpm._lowOrder, _xlpm._lowFixed, _xlpm._secondPrecision, _xlpm._roundingOverride, _xlpm._padding, _xlpm._ampmDotted, _xlpm._ampmCondense, _xlpm._ampmLower)))</definedName>
    <definedName name="CHRONO._FORMAT_TIMESPAN" hidden="1">_xlfn.LAMBDA(_xlpm._timeSpan_D,_xlpm._timeSpanFormatOptions, IF(ISERROR(_xlpm._timeSpan_D), _xlpm._timeSpan_D * {1}, IF(_xlpm._timeSpan_D = "", "", IF(NOT(ISNUMBER(_xlpm._timeSpan_D)), {#VALUE!}, _xlfn.LET(_xlpm._style, INDEX(_xlpm._timeSpanFormatOptions, 1, 1), _xlpm._highOrder, INDEX(_xlpm._timeSpanFormatOptions, 1, 2), _xlpm._highFixed, INDEX(_xlpm._timeSpanFormatOptions, 1, 3), _xlpm._lowOrder, INDEX(_xlpm._timeSpanFormatOptions, 1, 4), _xlpm._lowFixed, INDEX(_xlpm._timeSpanFormatOptions, 1, 5), _xlpm._precision, INDEX(_xlpm._timeSpanFormatOptions, 1, 6), _xlpm._roundingOverride, INDEX(_xlpm._timeSpanFormatOptions, 1, 7), _xlpm._components, IF(_xlpm._style = "", CHRONO._TIMESPAN_COMPONENTS_MODERN(_xlpm._timeSpan_D, _xlpm._highOrder, _xlpm._highFixed, _xlpm._lowOrder, _xlpm._lowFixed, _xlpm._precision, _xlpm._roundingOverride), CHRONO._TIMESPAN_COMPONENTS_TRADITIONAL(_xlpm._timeSpan_D, _xlpm._highOrder, _xlpm._highFixed, _xlpm._lowOrder, _xlpm._lowFixed, _xlpm._precision, _xlpm._roundingOverride)), IF(ROWS(_xlpm._components) = 1, INDEX(_xlpm._components, 1, 1) * {1}, _xlfn.LET(_xlpm._signPositive, INDEX(_xlpm._timeSpanFormatOptions, 1, 8), _xlpm._padding, INDEX(_xlpm._timeSpanFormatOptions, 1, 9), _xlpm._spacing, INDEX(_xlpm._timeSpanFormatOptions, 1, 10), _xlpm._provider, _xlfn.SWITCH(_xlpm._style, "T", CHRONO._FORMAT_PROVIDER_TIMESPAN_TRADITIONAL(_xlpm._components, _xlpm._signPositive, _xlpm._padding, _xlpm._spacing), "E", CHRONO._FORMAT_PROVIDER_TIMESPAN_EUROPEAN(_xlpm._components, _xlpm._signPositive, _xlpm._padding, _xlpm._spacing), CHRONO._FORMAT_PROVIDER_TIMESPAN_MODERN(_xlpm._components, _xlpm._signPositive, _xlpm._padding)), CHRONO._TIMESPAN_FORMATTER(_xlpm._components, _xlpm._provider))))))))</definedName>
    <definedName name="CHRONO._FORMAT_TIMESPAN_OPTIONS" hidden="1">_xlfn.LAMBDA(_xlpm._options, _xlfn.LET(_xlpm._options1, FN.NULLIFY(_xlpm._options), _xlpm._style, LEFT(FN.SIFT_FOR_CHARS(_xlpm._options1, "ET")), _xlpm._signPositive, IFERROR(FIND("+", _xlpm._options1), 0) &gt; 0, _xlpm._padding, IFERROR(SEARCH("P", _xlpm._options1), 0) &gt; 0, _xlpm._spacing, IFERROR(SEARCH("X", _xlpm._options1), 0) &gt; 0, _xlpm._roundingOverride, _xlfn.LET(_xlpm._r, LEFT(FN.SIFT_FOR_CHARS(_xlpm._options1, "NF")), _xlfn.SWITCH(_xlpm._r, "N", 1, "F", -1, 0)), _xlpm._precision, _xlfn.LET(_xlpm._pChar, LEFT(FN.SIFT_FOR_CHARS(_xlpm._options1, "*0123456789")), _xlfn.SWITCH(_xlpm._pChar, "", -2, "*", -1, VALUE(_xlpm._pChar))), _xlpm._orderSpec, FN.SIFT_FOR_CHARS(_xlpm._options1, "DHMS", FALSE, TRUE, 2), _xlpm._highChar, IF(LEN(_xlpm._orderSpec) = 2, LEFT(_xlpm._orderSpec), ""), _xlpm._highOrder, _xlfn.SWITCH(_xlpm._highChar, "D", 1, "H", 2, "M", 3, "S", 4, 0), _xlpm._highFixed, IF(_xlpm._highOrder = 0, FALSE, CODE(_xlpm._highChar) &lt; 100), _xlpm._lowChar, RIGHT(_xlpm._orderSpec), _xlpm._lowOrder, _xlfn.SWITCH(_xlpm._lowChar, "D", 1, "H", 2, "M", 3, "S", 4, 0), _xlpm._lowFixed, IF(_xlpm._lowOrder = 0, FALSE, N(CODE(_xlpm._lowChar) &lt; 100)), _xlfn.HSTACK(_xlpm._style, _xlpm._highOrder, _xlpm._highFixed, _xlpm._lowOrder, _xlpm._lowFixed, _xlpm._precision, _xlpm._roundingOverride, _xlpm._signPositive, _xlpm._padding, _xlpm._spacing)))</definedName>
    <definedName name="CHRONO._GIS_ANGULAR_SEPARATION" hidden="1">_xlfn.LAMBDA(_xlpm.FromCoords,_xlpm.ToCoords, _xlfn.LET(_xlpm._fromCoords, FN.NULLIFY(_xlpm.FromCoords), _xlpm._toCoords, FN.NULLIFY(_xlpm.ToCoords), _xlpm._method, IF(ROWS(_xlpm._fromCoords) = ROWS(_xlpm._toCoords), 1, IF(ROWS(_xlpm._fromCoords) = 1, 2, 3)), _xlpm._coordsA, IF(_xlpm._method = 3, _xlpm._toCoords, _xlpm._fromCoords), _xlpm._coordsB, IF(_xlpm._method = 3, _xlpm._fromCoords, _xlpm._toCoords), _xlpm._rowCount, ROWS(_xlpm._coordsB), _xlpm.fnAngularSeparation, _xlfn.LAMBDA(_xlpm._latA,_xlpm._longA,_xlpm._latB,_xlpm._longB, DEGREES(ACOS(SIN(RADIANS(_xlpm._latA)) * SIN(RADIANS(_xlpm._latB)) + COS(RADIANS(_xlpm._latA)) * COS(RADIANS(_xlpm._latB)) * COS(RADIANS(_xlpm._longA) - RADIANS(_xlpm._longB))))), IF(COLUMNS(_xlpm._coordsA) &lt;&gt; 2, {#CALC!} * _xlfn.SEQUENCE(_xlpm._rowCount), IF(COLUMNS(_xlpm._coordsB) &lt;&gt; 2, {#CALC!} * _xlfn.SEQUENCE(_xlpm._rowCount), IF(_xlpm._method = 1, _xlfn.BYROW(_xlfn.SEQUENCE(_xlpm._rowCount), _xlfn.LAMBDA(_xlpm._idx, _xlpm.fnAngularSeparation(INDEX(_xlpm._coordsA, _xlpm._idx, 1), INDEX(_xlpm._coordsA, _xlpm._idx, 2), INDEX(_xlpm._coordsB, _xlpm._idx, 1), INDEX(_xlpm._coordsB, _xlpm._idx, 2)))), _xlfn.BYROW(_xlfn.SEQUENCE(_xlpm._rowCount), _xlfn.LAMBDA(_xlpm._idx, _xlpm.fnAngularSeparation(INDEX(_xlpm._coordsA, 1, 1), INDEX(_xlpm._coordsA, 1, 2), INDEX(_xlpm._coordsB, _xlpm._idx, 1), INDEX(_xlpm._coordsB, _xlpm._idx, 2)))))))))</definedName>
    <definedName name="CHRONO._IS_VALID_TIME_OF_DAY" hidden="1">_xlfn.LAMBDA(_xlpm.Time_HMS,_xlpm.Allow24Hour, IF(COLUMNS(_xlpm.Time_HMS) &lt;&gt; 3, FALSE, IF(NOT(ARRAYS.IS_NUMERIC(_xlpm.Time_HMS)), FALSE, IF(ARRAYS.HAS_NEGATIVE(_xlpm.Time_HMS), FALSE, IF(INDEX(_xlpm.Time_HMS, 1, 3) &gt;= 60, FALSE, IF(INDEX(_xlpm.Time_HMS, 1, 2) &gt;= 60, FALSE, IF(NOT(FN.IS_INTEGER(INDEX(_xlpm.Time_HMS, 1, 2))), FALSE, IF(NOT(FN.IS_INTEGER(INDEX(_xlpm.Time_HMS, 1, 1))), FALSE, IF(INDEX(_xlpm.Time_HMS, 1, 1) &lt; 24, TRUE, IF(INDEX(_xlpm.Time_HMS, 1, 1) &gt; 24, FALSE, IF(_xlpm.Allow24Hour = 0, FALSE, IF(INDEX(_xlpm.Time_HMS, 1, 2) &gt; 0, FALSE, IF(INDEX(_xlpm.Time_HMS, 1, 3) &gt; 0, FALSE, TRUE)))))))))))))</definedName>
    <definedName name="CHRONO._JULIAN_DAY_NUMBER" hidden="1">_xlfn.LAMBDA(_xlpm._yearCE,_xlpm._month,_xlpm._day,_xlpm._julianCalendar, _xlfn.LET(_xlpm._YEAR4801BCE, -4800, _xlpm._G4801BCE_JD, -32045, _xlpm._J4801BCE_JD, -32083, _xlpm._DaysIn5MonthsFromMarch, 153, _xlpm._iMonth, INT(_xlpm._month), _xlpm._MarchShiftYear, INT((14 - _xlpm._iMonth) / 12), _xlpm._years, INT(_xlpm._yearCE) - _xlpm._YEAR4801BCE - _xlpm._MarchShiftYear, _xlpm._MarchShiftMonth, _xlpm._iMonth + (12 * _xlpm._MarchShiftYear) - 3, _xlpm._days, 365 * _xlpm._years + INT(_xlpm._years / 4) + INT((_xlpm._DaysIn5MonthsFromMarch * _xlpm._MarchShiftMonth + 2) / 5) + INT(_xlpm._day), _xlpm._days + IF(_xlpm._julianCalendar, _xlpm._J4801BCE_JD, _xlpm._G4801BCE_JD - INT(_xlpm._years / 100) + INT(_xlpm._years / 400))))</definedName>
    <definedName name="CHRONO._MJDATE_SHIFT_TZO" hidden="1">_xlfn.LAMBDA(_xlpm.MJDate,_xlpm.ReferenceTZOMinutes,_xlpm.TranslateTZOMinutes, IF(ISERROR(_xlpm.MJDate), _xlpm.MJDate * {1}, IF(_xlpm.MJDate = "", "", IF(NOT(ISNUMBER(_xlpm.MJDate)), {#VALUE!}, _xlfn.LET(_xlpm._difference, (N(_xlpm.TranslateTZOMinutes) - N(_xlpm.ReferenceTZOMinutes)) / 1440, _xlpm.MJDate + _xlpm._difference)))))</definedName>
    <definedName name="CHRONO._MJDN_DAYS_TO_WEEKDAY" hidden="1">_xlfn.LAMBDA(_xlpm.MJDN,_xlpm.Weekday,_xlpm.Weeks,_xlpm.Exclusive, IF(ISERROR(_xlpm.MJDN), _xlpm.MJDN * {1}, IF(_xlpm.MJDN = "", "", IF(NOT(ISNUMBER(_xlpm.MJDN)), {#VALUE!}, _xlfn.LET(_xlpm._MJDN, INT(_xlpm.MJDN), _xlpm._thisDoW, CHRONO.MJDN_TO_WEEKDAY(_xlpm._MJDN), _xlpm._backwards, N(_xlpm.Weeks &lt; 0), _xlpm._weekOffset, _xlpm.Weeks + _xlpm._backwards, _xlpm._sign, IF(_xlpm._backwards, -1, 1), _xlpm._exclusive, N(_xlpm.Exclusive &lt;&gt; 0), _xlpm._dayDelta, (_xlpm._sign * (_xlpm.Weekday - _xlpm._thisDoW)) - _xlpm._exclusive, _xlpm._dayOffset, _xlpm._sign * (MOD(_xlpm._dayDelta, 7) + _xlpm._exclusive), _xlpm._dayOffset + (_xlpm._weekOffset * 7))))))</definedName>
    <definedName name="CHRONO._PARSE_DATE_PARTS" hidden="1">_xlfn.LAMBDA(_xlpm._expression, _xlfn.LET(_xlpm._validCharSet, "+−0123456789-./", _xlpm.fnYearValue, _xlfn.LAMBDA(_xlpm._sYear,_xlpm._knownMinus, _xlfn.LET(_xlpm._sChar, LEFT(_xlpm._sYear), _xlpm._hasSign, _xlfn.SWITCH(_xlpm._sChar, "+", TRUE, "−", TRUE, FALSE), _xlpm._sign, IF(_xlpm._knownMinus, -1, IF(_xlpm._hasSign, _xlfn.SWITCH(_xlpm._sChar, "+", 1, "−", -1, 1), 1)), _xlpm._absYearVal, IF(_xlpm._hasSign, VALUE(RIGHT(_xlpm._sYear, LEN(_xlpm._sYear) - 1)), VALUE(_xlpm._sYear)), _xlpm._sign * _xlpm._absYearVal)), IF(ISERROR(_xlpm._expression), _xlpm._expression * {1,2,3}, IF(ISNUMBER(_xlpm._expression), {#VALUE!,#VALUE!,#VALUE!}, _xlfn.LET(_xlpm._trimExpr, TRIM(_xlpm._expression), IF(_xlpm._trimExpr = "", {"","",""}, IF(NOT(FN.VALIDATE_CHARSET(_xlpm._trimExpr, _xlpm._validCharSet)), {#VALUE!,#VALUE!,#VALUE!}, _xlfn.LET(_xlpm._dateSplit, FN.SPLIT_AROUND(_xlpm._trimExpr, "+−0123456789", FALSE, 4), _xlpm._splitCount, INDEX(_xlpm._dateSplit, 1, 1), _xlpm._separators, INDEX(_xlpm._dateSplit, 1, 2), _xlpm._parseError, IF(_xlpm._splitCount &lt;&gt; 3, TRUE, _xlfn.SWITCH(_xlpm._separators, "//", FALSE, "--", FALSE, "..", FALSE, "//-", FALSE, "---", FALSE, "..-", FALSE, TRUE)), IF(_xlpm._parseError, {#VALUE!,#VALUE!,#VALUE!}, _xlfn.LET(_xlpm._knownMinus, (LEN(_xlpm._separators) = 3) * (RIGHT(_xlpm._separators) = "-"), _xlpm._y, _xlpm.fnYearValue(INDEX(_xlpm._dateSplit, 1, 5), _xlpm._knownMinus), _xlpm._ab, VALUE(_xlfn.CHOOSECOLS(_xlpm._dateSplit, {4,3})), _xlfn.HSTACK(_xlpm._y, _xlpm._ab)))))))))))</definedName>
    <definedName name="CHRONO._PARSE_LITERARY_DATE_NUMERIC_PARTS" hidden="1">_xlfn.LAMBDA(_xlpm._numericParts,_xlpm._textYMD,_xlpm._julianCalendar, _xlfn.LET(_xlpm._textYear, INDEX(_xlpm._textYMD, 1, 1), _xlpm._textMonth, INDEX(_xlpm._textYMD, 1, 2), _xlpm._textDay, INDEX(_xlpm._textYMD, 1, 3), _xlpm._countNumericParts, IF(ARRAYS.ISNA_V(_xlpm._numericParts), 0, COLUMNS(_xlpm._numericParts)), _xlpm._countYD, N(ISNUMBER(_xlpm._textYear)) + N(ISNUMBER(_xlpm._textDay)), _xlpm._maxNumericParts, 2 - _xlpm._countYD, IF(_xlpm._countNumericParts &gt; _xlpm._maxNumericParts, _xlfn.HSTACK(IF(ISNUMBER(_xlpm._textYear), _xlpm._textYear, {#VALUE!}), {#VALUE!}), IF(_xlpm._countNumericParts = 0, _xlfn.HSTACK(_xlpm._textYear, _xlpm._textDay), IF(_xlpm._countNumericParts = 1, IF(INDEX(_xlpm._numericParts, 1, 1) &lt; 1, IF(ISNUMBER(_xlpm._textYear), _xlfn.HSTACK(_xlpm._textYear, {#VALUE!}), _xlfn.HSTACK(INDEX(_xlpm._numericParts, 1, 1), _xlpm._textDay)), _xlfn.LET(_xlpm._maxDay, IF(ISNUMBER(_xlpm._textMonth), CHRONO.DAYS_IN_MONTH(_xlpm._textMonth, _xlpm._textYear, _xlpm._julianCalendar), 31), IF(INDEX(_xlpm._numericParts, 1, 1) &lt;= _xlpm._maxDay, _xlfn.HSTACK(_xlpm._textYear, INDEX(_xlpm._numericParts, 1, 1)), IF(ISNUMBER(_xlpm._textYear), _xlfn.HSTACK(_xlpm._textYear, {#VALUE!}), _xlfn.HSTACK(INDEX(_xlpm._numericParts, 1, 1), _xlpm._textDay))))), IF(_xlpm._countNumericParts = 2, _xlfn.LET(_xlpm._isDayFirst, IF(INDEX(_xlpm._numericParts, 1, 1) &lt; 1, FALSE, _xlfn.LET(_xlpm._maxDayFirst, IF(ISNUMBER(_xlpm._textMonth), CHRONO.DAYS_IN_MONTH(_xlpm._textMonth, INDEX(_xlpm._numericParts, 1, 2), _xlpm._julianCalendar), 31), INDEX(_xlpm._numericParts, 1, 1) &lt;= _xlpm._maxDayFirst)), IF(_xlpm._isDayFirst, _xlfn.CHOOSECOLS(_xlpm._numericParts, {2,1}), _xlfn.LET(_xlpm._isDaySecond, IF(INDEX(_xlpm._numericParts, 1, 2) &lt; 1, FALSE, _xlfn.LET(_xlpm._maxDaySecond, IF(ISNUMBER(_xlpm._textMonth), CHRONO.DAYS_IN_MONTH(_xlpm._textMonth, INDEX(_xlpm._numericParts, 1, 1), _xlpm._julianCalendar), 31), INDEX(_xlpm._numericParts, 1, 2) &lt;= _xlpm._maxDaySecond)), IF(_xlpm._isDaySecond, _xlpm._numericParts, _xlfn.HSTACK(INDEX(_xlpm._numericParts, 1, 2), {#NUM!})))))))))))</definedName>
    <definedName name="CHRONO._PARSE_LITERARY_DATE_TEXT_PARTS" hidden="1">_xlfn.LAMBDA(_xlpm._textParts,_xlpm._languageID, IF(ARRAYS.ISNA_H(_xlpm._textParts), _xlfn.HSTACK("", "", "", "", ""), _xlfn.LET(_xlpm._parseMonthParts, CHRONO.PARSE_MONTH(_xlpm._textParts, _xlpm._languageID), _xlpm._isMonth, N(ISNUMBER(_xlpm._parseMonthParts)), _xlpm._countMonth, SUM(_xlpm._isMonth), _xlpm._month, _xlfn.SWITCH(_xlpm._countMonth, 0, "", 1, _xlfn.XLOOKUP(1, _xlpm._isMonth, _xlpm._parseMonthParts), {#VALUE!}), _xlpm._remainParts1, _xlfn._xlws.FILTER(_xlpm._textParts, _xlpm._isMonth = 0, {#N/A}), IF(ARRAYS.ISNA_H(_xlpm._remainParts1), _xlfn.HSTACK("", _xlpm._month, "", "", ""), _xlfn.LET(_xlpm._parseDayOfWeekParts, CHRONO.PARSE_WEEKDAY(_xlpm._remainParts1, _xlpm._languageID), _xlpm._isDayOfWeek, N(ISNUMBER(_xlpm._parseDayOfWeekParts)), _xlpm._countDayOfWeek, SUM(_xlpm._isDayOfWeek), _xlpm._dayOfWeek, _xlfn.SWITCH(_xlpm._countDayOfWeek, 0, "", 1, _xlfn.XLOOKUP(1, _xlpm._isDayOfWeek, _xlpm._parseDayOfWeekParts), {#VALUE!}), _xlpm._remainParts2, _xlfn._xlws.FILTER(_xlpm._remainParts1, _xlpm._isDayOfWeek = 0, {#N/A}), IF(ARRAYS.ISNA_H(_xlpm._remainParts2), _xlfn.HSTACK("", _xlpm._month, "", _xlpm._dayOfWeek, ""), _xlfn.LET(_xlpm._parseDayOrdinalParts, FN.ORDINAL_VALUE(_xlpm._remainParts2), _xlpm._isDayOrdinal, N(ISNUMBER(_xlpm._parseDayOrdinalParts)), _xlpm._countDayOrdinal, SUM(_xlpm._isDayOrdinal), _xlpm._day, _xlfn.SWITCH(_xlpm._countDayOrdinal, 0, "", 1, _xlfn.XLOOKUP(1, _xlpm._isDayOrdinal, _xlpm._parseDayOrdinalParts), {#VALUE!}), _xlpm._remainParts3, _xlfn._xlws.FILTER(_xlpm._remainParts2, _xlpm._isDayOrdinal = 0, {#N/A}), IF(ARRAYS.ISNA_H(_xlpm._remainParts3), _xlfn.HSTACK("", _xlpm._month, _xlpm._day, _xlpm._dayOfWeek, ""), _xlfn.LET(_xlpm._parseTimeSpanParts, CHRONO.PARSE_TIMESPAN(_xlpm._remainParts3), _xlpm._parseTimeOfDayParts, CHRONO.PARSE_TIME_OF_DAY(_xlpm._remainParts3), _xlpm._isTimeSpan, N(ISNUMBER(_xlpm._parseTimeSpanParts)), _xlpm._isTimeOfDay, N(ISNUMBER(_xlpm._parseTimeOfDayParts)), _xlpm._countTimeSpan, SUM(_xlpm._isTimeSpan), _xlpm._countTimeOfDay, SUM(_xlpm._isTimeOfDay), _xlpm._timeOfday, _xlfn.SWITCH(_xlpm._countTimeOfDay, 0, IF(_xlpm._countTimeSpan = 0, "", {#NUM!}), 1, _xlfn.XLOOKUP(1, _xlpm._isTimeOfDay, _xlpm._parseTimeOfDayParts), {#VALUE!}), _xlpm._remainParts4, _xlfn._xlws.FILTER(_xlpm._remainParts3, (_xlpm._isTimeSpan = 0) * (_xlpm._isTimeOfDay = 0), {#N/A}), IF(ARRAYS.ISNA_H(_xlpm._remainParts4), _xlfn.HSTACK("", _xlpm._month, _xlpm._day, _xlpm._dayOfWeek, _xlpm._timeOfday), _xlfn.LET(_xlpm._parseYearParts, CHRONO.PARSE_LITERARY_YEAR(_xlpm._remainParts4), _xlpm._isYear, N(ISNUMBER(_xlpm._parseYearParts)), _xlpm._countYear, SUM(_xlpm._isYear), _xlpm._year, _xlfn.SWITCH(_xlpm._countYear, 0, {#VALUE!}, 1, _xlfn.XLOOKUP(1, _xlpm._isYear, _xlpm._parseYearParts), {#VALUE!}), _xlfn.HSTACK(_xlpm._year, _xlpm._month, _xlpm._day, _xlpm._dayOfWeek, _xlpm._timeOfday))))))))))))</definedName>
    <definedName name="CHRONO._PARSE_TIME_OF_DAY" hidden="1">_xlfn.LAMBDA(_xlpm.Expression,_xlpm.RequireISO8601, _xlfn.LET(_xlpm._HMS, CHRONO._PARSE_TIME_OF_DAY_HMS(_xlpm.Expression, _xlpm.RequireISO8601), CHRONO.TIME_OF_DAY(_xlpm._HMS)))</definedName>
    <definedName name="CHRONO._PARSE_TIME_OF_DAY_HMS" hidden="1">_xlfn.LAMBDA(_xlpm.Expression,_xlpm.RequireISO8601, _xlfn.LET(_xlpm._validCharsGeneral, "0123456789AMP :.", _xlpm._validCharsISO, "0123456789:.", _xlpm._generalLogicTable, {4,"::. a.m.",TRUE,1;4,"::.a.m.",TRUE,1;4,"::. am",TRUE,1;4,"::.am",TRUE,1;4,"::. p.m.",TRUE,2;4,"::.p.m.",TRUE,2;4,"::. pm",TRUE,2;4,"::.pm",TRUE,2;4,"::.",TRUE,0;3,":: a.m.",FALSE,1;3,"::a.m.",FALSE,1;3,":: am",FALSE,1;3,"::am",FALSE,1;3,":: p.m.",FALSE,2;3,"::p.m.",FALSE,2;3,":: pm",FALSE,2;3,"::pm",FALSE,2;3,"::",FALSE,0;2,": a.m.",FALSE,1;2,":a.m.",FALSE,1;2,": am",FALSE,1;2,":am",FALSE,1;2,": p.m.",FALSE,2;2,":p.m.",FALSE,2;2,": pm",FALSE,2;2,":pm",FALSE,2;2,":",FALSE,0;1," a.m.",FALSE,1;1,"a.m.",FALSE,1;1," am",FALSE,1;1,"am",FALSE,1;1," p.m.",FALSE,2;1,"p.m.",FALSE,2;1," pm",FALSE,2;1,"pm",FALSE,2;1,"",FALSE,0}, _xlpm.fnParseISO, _xlfn.LAMBDA(_xlpm._timeOfDay, IF(NOT(EXACT(LEFT(_xlpm._timeOfDay), "T")), {#VALUE!,#VALUE!,#VALUE!}, _xlfn.LET(_xlpm._ISOtime, RIGHT(_xlpm._timeOfDay, LEN(_xlpm._timeOfDay) - 1), IF(NOT(FN.VALIDATE_CHARSET(_xlpm._ISOtime, _xlpm._validCharsISO)), {#VALUE!,#VALUE!,#VALUE!}, _xlfn.LET(_xlpm._pattern, FN.REPLACE_CHARS(_xlpm._ISOtime, "0123456789", "0"), _xlpm._dotPos, IFERROR(FIND(".", _xlpm._pattern), 0), _xlpm._lenDecimal, LEN(_xlpm._pattern) - _xlpm._dotPos, _xlpm._decPartError, IF(_xlpm._dotPos = 0, FALSE, IF(_xlpm._dotPos = 1, TRUE, IF(_xlpm._dotPos = LEN(_xlpm._pattern), TRUE, RIGHT(_xlpm._pattern, _xlpm._lenDecimal) &lt;&gt; REPT("0", _xlpm._lenDecimal)))), IF(_xlpm._decPartError, {#VALUE!,#VALUE!,#VALUE!}, _xlfn.LET(_xlpm._hmsPattern, IF(_xlpm._dotPos = 0, _xlpm._pattern, LEFT(_xlpm._pattern, _xlpm._dotPos - 1)), _xlpm._hms, _xlfn.SWITCH(_xlpm._hmsPattern, "00:00:00", VALUE(MID(_xlpm._ISOtime, {1,4,7}, 2)), "00:00", _xlfn.HSTACK(VALUE(MID(_xlpm._ISOtime, {1,4}, 2)), 0), "000000", VALUE(MID(_xlpm._ISOtime, {1,3,5}, 2)), "0000", _xlfn.HSTACK(VALUE(MID(_xlpm._ISOtime, {1,3}, 2)), 0), "00", _xlfn.HSTACK(VALUE(MID(_xlpm._ISOtime, 1, 2)), 0, 0), {#VALUE!}), IF(ISERROR(INDEX(_xlpm._hms, 1, 1)), {#VALUE!,#VALUE!,#VALUE!}, _xlfn.LET(_xlpm._fracSeconds, IF(_xlpm._dotPos = 0, 0, _xlfn.LET(_xlpm._decimals, MIN(_xlpm._lenDecimal, 9), VALUE(MID(_xlpm._ISOtime, _xlpm._dotPos + 1, _xlpm._decimals)) / (10 ^ _xlpm._decimals))), _xlpm._hmsf, _xlfn.HSTACK(_xlfn.TAKE(_xlpm._hms, 1, 2), INDEX(_xlpm._hms, 1, 3) + _xlpm._fracSeconds), _xlpm._hmsf))))))))), _xlpm.fnParseGeneral, _xlfn.LAMBDA(_xlpm._timeOfDay, IF(NOT(FN.VALIDATE_CHARSET(_xlpm._timeOfDay, _xlpm._validCharsGeneral)), {#VALUE!,#VALUE!,#VALUE!}, _xlfn.LET(_xlpm._split, FN.SPLIT_AROUND(_xlpm._timeOfDay, "0123456789", FALSE, 5), _xlpm._countTerms, INDEX(_xlpm._split, 1, 1), IF(_xlpm._countTerms = 0, {#VALUE!,#VALUE!,#VALUE!}, IF(_xlpm._countTerms &gt; 4, {#VALUE!,#VALUE!,#VALUE!}, _xlfn.LET(_xlpm._pattern, INDEX(_xlpm._split, 1, 2), _xlpm._match, _xlfn._xlws.FILTER(_xlpm._generalLogicTable, (INDEX(_xlpm._generalLogicTable, , 1) = _xlpm._countTerms) * (INDEX(_xlpm._generalLogicTable, , 2) = _xlpm._pattern), #N/A), IF(ARRAYS.ISNA_H(_xlpm._match), {#VALUE!,#VALUE!,#VALUE!}, _xlfn.LET(_xlpm._hasDecimal, INDEX(_xlpm._match, 1, 3), _xlpm._ampm, INDEX(_xlpm._match, 1, 4), _xlpm._terms, _xlfn.DROP(_xlpm._split, , 2), _xlpm._hms, IF(_xlpm._hasDecimal, _xlfn.HSTACK(_xlfn.DROP(_xlpm._terms, , -2), _xlfn.CONCAT(INDEX(_xlpm._terms, 1, _xlpm._countTerms - 1), ".", LEFT(INDEX(_xlpm._terms, 1, _xlpm._countTerms), 9))), _xlpm._terms), _xlpm._hms3, _xlfn.EXPAND(VALUE(_xlpm._hms), 1, 3, 0), _xlpm._hms24, IF(_xlpm._ampm = 0, _xlpm._hms3, _xlfn.LET(_xlpm._h, INDEX(_xlpm._hms3, 1, 1), _xlpm._resolveH, IF(_xlpm._h = 0, {#NUM!}, IF(_xlpm._h &gt; 12, {#NUM!}, IF((_xlpm._ampm = 1) * (_xlpm._h = 12), 0, IF((_xlpm._ampm = 2) * (_xlpm._h &lt; 12), _xlpm._h + 12, _xlpm._h)))), _xlfn.HSTACK(_xlpm._resolveH, _xlfn.DROP(_xlpm._hms3, , 1)))), _xlpm._hms24)))))))), IF(ISERROR(_xlpm.Expression), {#VALUE!,#VALUE!,#VALUE!}, _xlfn.LET(_xlpm._trimToD, TRIM(_xlpm.Expression), IF(_xlpm._trimToD = "", {"","",""}, _xlfn.LET(_xlpm._parsedTimeOfDay, IF(_xlpm.RequireISO8601, _xlpm.fnParseISO(_xlpm._trimToD), _xlfn.LET(_xlpm._firstChar, LEFT(_xlpm._trimToD), _xlpm._detectStyle, IF(EXACT(_xlpm._firstChar, "T"), 1, IF(NOT(ISERROR(VALUE(_xlpm._firstChar))), 2, 3)), _xlfn.SWITCH(_xlpm._detectStyle, 1, _xlpm.fnParseISO(_xlpm._trimToD), 2, _xlpm.fnParseGeneral(_xlpm._trimToD), {#N/A}))), IF(ISERROR(INDEX(_xlpm._parsedTimeOfDay, 1, 1)), {#VALUE!,#VALUE!,#VALUE!}, IF(NOT(CHRONO.IS_VALID_TIME_OF_DAY(_xlpm._parsedTimeOfDay, TRUE)), {#NUM!,#NUM!,#NUM!}, _xlpm._parsedTimeOfDay))))))))</definedName>
    <definedName name="CHRONO._TIME_OF_DAY" hidden="1">_xlfn.LAMBDA(_xlpm.Time_HMS, IF(COLUMNS(_xlpm.Time_HMS) &lt;&gt; 3, {#CALC!}, IF(ARRAYS.IS_EMPTY(_xlpm.Time_HMS), "", _xlfn.LET(_xlpm._firstError, ARRAYS.FIRST_ERROR_H(_xlpm.Time_HMS), IF(ISERROR(_xlpm._firstError), _xlpm._firstError * {1}, IF(NOT(CHRONO._IS_VALID_TIME_OF_DAY(_xlpm.Time_HMS, TRUE)), {#NUM!}, CHRONO.TIMESPAN(_xlfn.HSTACK(1, 0, _xlpm.Time_HMS))))))))</definedName>
    <definedName name="CHRONO._TIME_OF_DAY_COMPONENTS" hidden="1">_xlfn.LAMBDA(_xlpm._timeOfDay_D,_xlpm._midnightCeiling,_xlpm._minLowOrder,_xlpm._defaultLowOrder,_xlpm._autoLowOrder,_xlpm._maxPrecision,_xlpm._defaultPrecision,_xlpm._lowOrder,_xlpm._lowFixed,_xlpm._secondPrecision,_xlpm._roundingOverride, IF(ISERROR(_xlpm._timeOfDay_D), _xlpm._timeOfDay_D * {1}, IF(_xlpm._timeOfDay_D = "", "", IF(NOT(ISNUMBER(_xlpm._timeOfDay_D)), {#VALUE!}, _xlfn.LET(_xlpm._doAuto, _xlpm._autoLowOrder * (_xlpm._lowOrder = 0) * (_xlpm._secondPrecision &gt;= 0) &lt;&gt; 0, _xlpm._setLowOrder, IF(_xlpm._doAuto, 4, _xlpm._lowOrder), _xlpm._setLowFixed, IF(_xlpm._doAuto, FALSE, _xlpm._lowFixed), _xlpm._resolveLowDefault, IF(_xlpm._defaultLowOrder = 0, 4, _xlpm._defaultLowOrder), _xlpm._resolveLowOrder, IF(NOT(_xlpm._setLowFixed), 4, IF(_xlpm._setLowOrder = 0, _xlpm._resolveLowDefault, IF(_xlpm._setLowOrder = 1, 1, MAX(_xlpm._setLowOrder, _xlpm._minLowOrder)))), _xlpm._resolveToSeconds, _xlpm._resolveLowOrder = 4, _xlpm._resolveSecondPrecision, IF(NOT(_xlpm._resolveToSeconds), 0, _xlfn.SWITCH(_xlpm._secondPrecision, -2, _xlpm._defaultPrecision, -1, _xlpm._maxPrecision, MIN(_xlpm._secondPrecision, _xlpm._maxPrecision))), _xlpm._dhms, N(CHRONO.DAY_AND_TIME_TO_DHMS(_xlpm._timeOfDay_D, _xlpm._resolveLowOrder, _xlpm._resolveSecondPrecision, _xlpm._roundingOverride)), _xlpm._displayLowOrder, IF(_xlpm._setLowFixed, _xlpm._resolveLowOrder, _xlfn.LET(_xlpm._bookend, _xlfn.SWITCH(_xlpm._setLowOrder, 0, IF(_xlpm._defaultLowOrder = 0, 1, _xlpm._defaultLowOrder), 1, 1, MAX(_xlpm._setLowOrder, _xlpm._minLowOrder)), _xlpm._nonZeroComponents, IFERROR(_xlpm._dhms, 1) &lt;&gt; 0, _xlpm._hasLowOrder, _xlfn.IFNA(_xlfn.XMATCH(1, N(_xlpm._nonZeroComponents), 0, -1), 0), IF(_xlpm._hasLowOrder &gt; _xlpm._bookend, _xlpm._hasLowOrder, _xlpm._bookend))), _xlpm._displayHighOrder, 2, _xlpm._displayDecimals, IF(_xlpm._displayLowOrder &lt; 4, 0, IF(_xlpm._secondPrecision = -2, _xlpm._resolveSecondPrecision, IF(_xlpm._secondPrecision = 0, 0, IF(_xlpm._setLowFixed * (_xlpm._secondPrecision &gt; 0), _xlpm._resolveSecondPrecision, _xlfn.LET(_xlpm._expressedDecimals, MIN(FN.DECIMALS(INDEX(_xlpm._dhms, 1, 4)), _xlpm._resolveSecondPrecision), IF(_xlpm._secondPrecision = -1, _xlpm._expressedDecimals, IF(_xlpm._expressedDecimals = 0, 0, _xlpm._resolveSecondPrecision))))))), _xlpm._dhms1, IF(NOT(_xlpm._midnightCeiling), _xlpm._dhms, IF(_xlpm._displayLowOrder = 1, _xlpm._dhms, IF(NOT(ARRAYS.ARE_EQUAL(N(_xlfn.DROP(_xlpm._dhms, , 1)), {0,0,0})), _xlpm._dhms, _xlfn.LET(_xlpm._day, INDEX(_xlpm._dhms, 1, 1) - 1, _xlfn.HSTACK(_xlpm._day, 24, _xlfn.DROP(_xlpm._dhms, , 2)))))), _xlpm._displayCount, _xlpm._displayLowOrder - _xlpm._displayHighOrder + 1, _xlfn.VSTACK(_xlfn.HSTACK(_xlpm._displayCount, _xlpm._displayHighOrder, _xlpm._displayLowOrder, _xlpm._displayDecimals, _xlpm._resolveSecondPrecision), _xlpm._dhms1))))))</definedName>
    <definedName name="CHRONO._TIME_OF_DAY_COMPONENTS_24HR" hidden="1">_xlfn.LAMBDA(_xlpm._timeOfDay_D,_xlpm._midnightCeiling,_xlpm._lowOrder,_xlpm._lowFixed,_xlpm._secondPrecision,_xlpm._roundingOverride, _xlfn.LET(_xlpm._minLowOrder, 3, _xlpm._defaultLowOrder, 3, _xlpm._autoLowOrder, TRUE, _xlpm._maxPrecision, 9, _xlpm._defaultPrecision, 0, CHRONO._TIME_OF_DAY_COMPONENTS(_xlpm._timeOfDay_D, _xlpm._midnightCeiling, _xlpm._minLowOrder, _xlpm._defaultLowOrder, _xlpm._autoLowOrder, _xlpm._maxPrecision, _xlpm._defaultPrecision, _xlpm._lowOrder, _xlpm._lowFixed, _xlpm._secondPrecision, _xlpm._roundingOverride)))</definedName>
    <definedName name="CHRONO._TIME_OF_DAY_COMPONENTS_CIVIL" hidden="1">_xlfn.LAMBDA(_xlpm._timeOfDay_D,_xlpm._lowOrder,_xlpm._lowFixed,_xlpm._roundingOverride, _xlfn.LET(_xlpm._midnightCeiling, FALSE, _xlpm._minLowOrder, 3, _xlpm._defaultLowOrder, 3, _xlpm._autoLowOrder, FALSE, _xlpm._defaultPrecision, 0, _xlpm._components, CHRONO._TIME_OF_DAY_COMPONENTS(_xlpm._timeOfDay_D, _xlpm._midnightCeiling, _xlpm._minLowOrder, _xlpm._defaultLowOrder, _xlpm._autoLowOrder, _xlpm._defaultPrecision, _xlpm._defaultPrecision, _xlpm._lowOrder, _xlpm._lowFixed, _xlpm._defaultPrecision, _xlpm._roundingOverride), IF(ROWS(_xlpm._components) = 1, INDEX(_xlpm._components, 1, 1), _xlfn.LET(_xlpm._hour, N(INDEX(_xlpm._components, 2, 2)), _xlpm._displayLowOrder, INDEX(_xlpm._components, 1, 3), _xlpm._day, INDEX(_xlpm._components, 2, 1), _xlpm._hourCivil, IF(_xlpm._displayLowOrder = 1, "", MOD(_xlpm._hour - 1, 12) + 1), _xlpm._isPM, MOD(_xlpm._hour, 24) &gt;= 12, _xlfn.VSTACK(_xlfn.HSTACK(_xlfn.TAKE(_xlpm._components, 1, 4), _xlpm._isPM), _xlfn.HSTACK(_xlpm._day, _xlpm._hourCivil, _xlfn.DROP(_xlpm._components, 1, 2)))))))</definedName>
    <definedName name="CHRONO._TIME_OF_DAY_COMPONENTS_ISO" hidden="1">_xlfn.LAMBDA(_xlpm._timeOfDay_D,_xlpm._midnightCeiling,_xlpm._lowOrder,_xlpm._lowFixed,_xlpm._secondPrecision,_xlpm._roundingOverride, _xlfn.LET(_xlpm._minLowOrder, 2, _xlpm._defaultLowOrder, 3, _xlpm._autoLowOrder, TRUE, _xlpm._maxPrecision, 9, _xlpm._defaultPrecision, 0, CHRONO._TIME_OF_DAY_COMPONENTS(_xlpm._timeOfDay_D, _xlpm._midnightCeiling, _xlpm._minLowOrder, _xlpm._defaultLowOrder, _xlpm._autoLowOrder, _xlpm._maxPrecision, _xlpm._defaultPrecision, _xlpm._lowOrder, _xlpm._lowFixed, _xlpm._secondPrecision, _xlpm._roundingOverride)))</definedName>
    <definedName name="CHRONO._TIME_OF_DAY_FORMATTER" hidden="1">_xlfn.LAMBDA(_xlpm._components,_xlpm._provider, IF(ROWS(_xlpm._components) = 1, INDEX(_xlpm._components, 1, 1), IF(ROWS(_xlpm._provider) = 1, INDEX(_xlpm._provider, 1, 1), _xlfn.LET(_xlpm._count, INDEX(_xlpm._components, 1, 1), IF(_xlpm._count &lt; 1, "", _xlfn.LET(_xlpm._designator, INDEX(_xlpm._provider, 2, 1), _xlfn.REDUCE(_xlpm._designator, _xlfn.SEQUENCE(_xlpm._count), _xlfn.LAMBDA(_xlpm._acc,_xlpm._n, _xlfn.LET(_xlpm._fmt, IF(_xlpm._n = _xlpm._count, INDEX(_xlpm._provider, 1, 3), IF(_xlpm._n = 1, INDEX(_xlpm._provider, 1, 1), INDEX(_xlpm._provider, 1, 2))), _xlpm._col, INDEX(_xlpm._components, 1, 2) + _xlpm._n - 1, _xlpm._part, TEXT(INDEX(_xlpm._components, 2, _xlpm._col), _xlpm._fmt), _xlpm._delim, INDEX(_xlpm._provider, 2, _xlpm._col), _xlfn.CONCAT(_xlpm._acc, _xlpm._part, _xlpm._delim))))))))))</definedName>
    <definedName name="CHRONO._TIMESPAN" hidden="1">_xlfn.LAMBDA(_xlpm.TimeSpan_C5, _xlfn.LET(_xlpm._colCount, COLUMNS(_xlpm.TimeSpan_C5), IF((_xlpm._colCount &lt; 2) + (_xlpm._colCount &gt; 5), {#CALC!}, IF(ARRAYS.IS_EMPTY(_xlpm.TimeSpan_C5), "", _xlfn.LET(_xlpm._firstError, ARRAYS.FIRST_ERROR_H(_xlpm.TimeSpan_C5), IF(ISERROR(_xlpm._firstError), _xlpm._firstError * {1}, IF(NOT(ARRAYS.IS_NUMERIC_NULL(_xlpm.TimeSpan_C5)), {#VALUE!}, _xlfn.LET(_xlpm._sign, IF(INDEX(_xlpm.TimeSpan_C5, 1, 1) &lt; 0, -1, 1), _xlpm._days, N(INDEX(_xlpm.TimeSpan_C5, 1, 2)), _xlpm._hours, IF(_xlpm._colCount &lt; 3, 0, N(INDEX(_xlpm.TimeSpan_C5, 1, 3))), _xlpm._minutes, IF(_xlpm._colCount &lt; 4, 0, N(INDEX(_xlpm.TimeSpan_C5, 1, 4))), _xlpm._seconds, IF(_xlpm._colCount &lt; 5, 0, N(INDEX(_xlpm.TimeSpan_C5, 1, 5))), _xlpm._sign * (_xlpm._days + (_xlpm._hours / 24) + (_xlpm._minutes / 1440) + (_xlpm._seconds / 86400))))))))))</definedName>
    <definedName name="CHRONO._TIMESPAN_COMPONENTS" hidden="1">_xlfn.LAMBDA(_xlpm._timeSpan_D,_xlpm._maxHighOrder,_xlpm._defaultHighOrder,_xlpm._minLowOrder,_xlpm._defaultLowOrder,_xlpm._fractionalSecondsOnly,_xlpm._maxPrecision,_xlpm._defaultPrecision,_xlpm._highOrder,_xlpm._highFixed,_xlpm._lowOrder,_xlpm._lowFixed,_xlpm._precision,_xlpm._roundingOverride, IF(ISERROR(_xlpm._timeSpan_D), _xlpm._timeSpan_D * {1}, IF(_xlpm._timeSpan_D = "", "", IF(NOT(ISNUMBER(_xlpm._timeSpan_D)), {#VALUE!}, _xlfn.LET(_xlpm._resolveLowDefault, IF(_xlpm._defaultLowOrder = 0, 4, _xlpm._defaultLowOrder), _xlpm._resolveLowOrder, IF(NOT(_xlpm._lowFixed), 4, IF(_xlpm._lowOrder = 0, _xlpm._resolveLowDefault, MAX(_xlpm._lowOrder, _xlpm._minLowOrder))), _xlpm._resolveHighDefault, IF(_xlpm._defaultHighOrder = 0, 1, _xlpm._defaultHighOrder), _xlpm._resolveHighOrder, _xlfn.LET(_xlpm._high, IF(NOT(_xlpm._highFixed), 1, IF(_xlpm._highOrder = 0, _xlpm._resolveHighDefault, MIN(_xlpm._highOrder, _xlpm._maxHighOrder))), MIN(_xlpm._resolveLowOrder, _xlpm._high)), _xlpm._notResolveToSeconds, _xlpm._lowFixed * (_xlpm._lowOrder &gt; 0) * (_xlpm._lowOrder &lt; 4), _xlpm._resolvePrecision, IF(_xlpm._fractionalSecondsOnly * _xlpm._notResolveToSeconds, 0, _xlfn.SWITCH(_xlpm._precision, -2, _xlpm._defaultPrecision, -1, _xlpm._maxPrecision, MIN(_xlpm._precision, _xlpm._maxPrecision))), _xlpm._sexagesimal, N(CHRONO.TIMESPAN_TO_DHMS(_xlpm._timeSpan_D, _xlpm._resolveHighOrder, _xlpm._resolveLowOrder, _xlpm._resolvePrecision, _xlpm._roundingOverride)), _xlpm._displayHighOrder, IF(_xlpm._highFixed, _xlpm._resolveHighOrder, _xlfn.LET(_xlpm._bookend, IF(_xlpm._highOrder = 0, IF(_xlpm._defaultHighOrder = 0, 4, _xlpm._defaultHighOrder), MIN(_xlpm._highOrder, _xlpm._maxHighOrder)), _xlpm._hasHighOrder, _xlfn.IFNA(CHRONO._TIMESPAN_EXPRESSED_ORDER(_xlpm._sexagesimal, 1), 5), IF(_xlpm._hasHighOrder &lt; _xlpm._bookend, _xlpm._hasHighOrder, _xlpm._bookend))), _xlpm._displayLowOrder, IF(_xlpm._lowFixed, _xlpm._resolveLowOrder, _xlfn.LET(_xlpm._bookend, IF(_xlpm._lowOrder = 0, IF(_xlpm._defaultLowOrder = 0, 1, _xlpm._defaultLowOrder), MAX(_xlpm._lowOrder, _xlpm._minLowOrder)), _xlpm._hasLowOrder, _xlfn.IFNA(CHRONO._TIMESPAN_EXPRESSED_ORDER(_xlpm._sexagesimal, -1), 0), _xlpm._nominalLowOrder, IF(_xlpm._hasLowOrder &gt; _xlpm._bookend, _xlpm._hasLowOrder, _xlpm._bookend), MAX(_xlpm._nominalLowOrder, _xlpm._displayHighOrder))), _xlpm._colLowOrder, _xlpm._displayLowOrder + 1, _xlpm._displayDecimals, IF(_xlpm._fractionalSecondsOnly * (_xlpm._displayLowOrder &lt; 4), 0, IF(_xlpm._precision = -2, _xlpm._resolvePrecision, IF(_xlpm._precision = 0, 0, IF(_xlpm._lowFixed * (_xlpm._precision &gt; 0), _xlpm._resolvePrecision, _xlfn.LET(_xlpm._expressedDecimals, MIN(FN.DECIMALS(INDEX(_xlpm._sexagesimal, 1, _xlpm._colLowOrder)), _xlpm._resolvePrecision), IF(_xlpm._precision = -1, _xlpm._expressedDecimals, IF(_xlpm._expressedDecimals = 0, 0, _xlpm._resolvePrecision))))))), _xlpm._displayCount, _xlpm._displayLowOrder - _xlpm._displayHighOrder + 1, _xlfn.VSTACK(_xlfn.HSTACK(_xlpm._displayCount, _xlpm._displayHighOrder, _xlpm._displayLowOrder, _xlpm._displayDecimals, _xlpm._resolvePrecision), _xlpm._sexagesimal))))))</definedName>
    <definedName name="CHRONO._TIMESPAN_COMPONENTS_MODERN" hidden="1">_xlfn.LAMBDA(_xlpm._timeSpan_D,_xlpm._highOrder,_xlpm._highFixed,_xlpm._lowOrder,_xlpm._lowFixed,_xlpm._precision,_xlpm._roundingOverride, _xlfn.LET(_xlpm._maxHighOrder, 2, _xlpm._defaultHighOrder, 1, _xlpm._minLowOrder, 3, _xlpm._defaultLowOrder, 4, _xlpm._fractionalSecondsOnly, TRUE, _xlpm._maxPrecision, 9, _xlpm._defaultPrecision, 0, CHRONO._TIMESPAN_COMPONENTS(_xlpm._timeSpan_D, _xlpm._maxHighOrder, _xlpm._defaultHighOrder, _xlpm._minLowOrder, _xlpm._defaultLowOrder, _xlpm._fractionalSecondsOnly, _xlpm._maxPrecision, _xlpm._defaultPrecision, _xlpm._highOrder, _xlpm._highFixed, _xlpm._lowOrder, _xlpm._lowFixed, _xlpm._precision, _xlpm._roundingOverride)))</definedName>
    <definedName name="CHRONO._TIMESPAN_COMPONENTS_TRADITIONAL" hidden="1">_xlfn.LAMBDA(_xlpm._timeSpan_D,_xlpm._highOrder,_xlpm._highFixed,_xlpm._lowOrder,_xlpm._lowFixed,_xlpm._precision,_xlpm._roundingOverride, _xlfn.LET(_xlpm._maxHighOrder, 4, _xlpm._defaultHighOrder, 0, _xlpm._minLowOrder, 1, _xlpm._defaultLowOrder, 0, _xlpm._fractionalSecondsOnly, FALSE, _xlpm._maxPrecision, 9, _xlpm._defaultPrecision, 0, CHRONO._TIMESPAN_COMPONENTS(_xlpm._timeSpan_D, _xlpm._maxHighOrder, _xlpm._defaultHighOrder, _xlpm._minLowOrder, _xlpm._defaultLowOrder, _xlpm._fractionalSecondsOnly, _xlpm._maxPrecision, _xlpm._defaultPrecision, _xlpm._highOrder, _xlpm._highFixed, _xlpm._lowOrder, _xlpm._lowFixed, _xlpm._precision, _xlpm._roundingOverride)))</definedName>
    <definedName name="CHRONO._TIMESPAN_EXPRESSED_ORDER" hidden="1">_xlfn.LAMBDA(_xlpm._timeSpan,_xlpm._direction, _xlfn.LET(_xlpm._sign, INDEX(_xlpm._timeSpan, 1, 1), IF(_xlpm._sign = 0, {#N/A}, _xlfn.LET(_xlpm._nonZeroComponents, IFERROR(_xlfn.DROP(_xlpm._timeSpan, , 1), 1) &lt;&gt; 0, _xlfn.XMATCH(1, N(_xlpm._nonZeroComponents), 0, _xlpm._direction)))))</definedName>
    <definedName name="CHRONO._TIMESPAN_FORMATTER" hidden="1">_xlfn.LAMBDA(_xlpm._components,_xlpm._provider, IF(ROWS(_xlpm._components) = 1, INDEX(_xlpm._components, 1, 1), IF(ROWS(_xlpm._provider) = 1, INDEX(_xlpm._provider, 1, 1), _xlfn.LET(_xlpm._count, INDEX(_xlpm._components, 1, 1), IF(_xlpm._count &lt; 1, "", _xlfn.LET(_xlpm._designator, IF(INDEX(_xlpm._provider, 2, 1) = "", "", _xlfn.CONCAT(INDEX(_xlpm._provider, 2, 1), IF(INDEX(_xlpm._provider, 1, 4), " ", ""))), _xlfn.REDUCE(_xlpm._designator, _xlfn.SEQUENCE(_xlpm._count), _xlfn.LAMBDA(_xlpm._acc,_xlpm._n, _xlfn.LET(_xlpm._fmt, IF(_xlpm._n = _xlpm._count, INDEX(_xlpm._provider, 1, 3), IF(_xlpm._n = 1, INDEX(_xlpm._provider, 1, 1), INDEX(_xlpm._provider, 1, 2))), _xlpm._col, INDEX(_xlpm._components, 1, 2) + _xlpm._n, _xlpm._part, TEXT(INDEX(_xlpm._components, 2, _xlpm._col), _xlpm._fmt), _xlpm._delim, INDEX(_xlpm._provider, 2, _xlpm._col), _xlpm._space, IF(INDEX(_xlpm._provider, 1, 4) * (_xlpm._n &lt; _xlpm._count), " ", ""), _xlfn.CONCAT(_xlpm._acc, _xlpm._part, _xlpm._delim, _xlpm._space))))))))))</definedName>
    <definedName name="CHRONO._TIMEZONE_COMPARE" hidden="1">_xlfn.LAMBDA(_xlpm.ReferenceTZName,_xlpm.MJDates,_xlpm.Kind,_xlpm.CompareTZName,_xlpm.ErrorOnUndefinedObservedTime, _xlfn.LET(_xlpm._refTZones, CHRONO_DATA.TIMEZONE_INFOS(_xlpm.ReferenceTZName), _xlpm._compTZones, CHRONO_DATA.TIMEZONE_INFOS(_xlpm.CompareTZName), IF(ARRAYS.ISNA_H(_xlpm._refTZones) + ARRAYS.ISNA_H(_xlpm._compTZones), ARRAYS.REPEAT({#N/A}, ROWS(_xlpm.MJDates)), _xlfn.LET(_xlpm.fnTZCompare, _xlfn.LAMBDA(_xlpm.MJDate, IF(ISERROR(_xlpm.MJDate), _xlpm.MJDate * {1}, IF(_xlpm.MJDate = "", "", IF(NOT(ISNUMBER(_xlpm.MJDate)), {#VALUE!}, _xlfn.LET(_xlpm._refTZoneEffectiveIdx, CHRONO._TZONE_EFFECTIVE_IDX(_xlpm._refTZones, _xlpm.MJDate, _xlpm.Kind), _xlpm._refTZoneEffective, _xlfn.CHOOSEROWS(_xlpm._refTZones, _xlpm._refTZoneEffectiveIdx), _xlpm._refTZObserved, CHRONO._TZ_OBSERVED(_xlpm._refTZoneEffectiveIdx, _xlpm._refTZoneEffective, _xlpm.MJDate, _xlpm.Kind), _xlpm._refBoundaryCondition, _xlfn.CHOOSECOLS(_xlpm._refTZObserved, 6), IF(_xlpm.ErrorOnUndefinedObservedTime * (_xlpm._refBoundaryCondition = 2), {#NULL!}, _xlfn.LET(_xlpm._observedMJDate, _xlfn.CHOOSECOLS(_xlpm._refTZObserved, 1), _xlpm._UTCMJDate, _xlpm._observedMJDate - _xlfn.CHOOSECOLS(_xlpm._refTZObserved, 4) - _xlfn.CHOOSECOLS(_xlpm._refTZObserved, 5), _xlpm._compTZoneEffectiveIdx, CHRONO._TZONE_EFFECTIVE_IDX(_xlpm._compTZones, _xlpm._UTCMJDate, 2), _xlpm._compTZoneEffective, _xlfn.CHOOSEROWS(_xlpm._compTZones, _xlpm._compTZoneEffectiveIdx), _xlpm._compTZObserved, CHRONO._TZ_OBSERVED(_xlpm._compTZoneEffectiveIdx, _xlpm._compTZoneEffective, _xlpm._UTCMJDate, 2), IF(ARRAYS.ISNA_H(_xlpm._compTZObserved), {#N/A}, _xlfn.LET(_xlpm._diffStdOffset, _xlfn.CHOOSECOLS(_xlpm._compTZObserved, 4) - _xlfn.CHOOSECOLS(_xlpm._refTZObserved, 4), _xlpm._diffDLSOffset, _xlfn.CHOOSECOLS(_xlpm._compTZObserved, 5) - _xlfn.CHOOSECOLS(_xlpm._refTZObserved, 5), _xlpm._compBoundaryCondition, _xlfn.CHOOSECOLS(_xlpm._compTZObserved, 6), _xlfn.HSTACK(_xlpm._observedMJDate, _xlpm._diffStdOffset, _xlpm._diffDLSOffset, _xlpm._refBoundaryCondition, _xlpm._compBoundaryCondition)))))))))), _xlpm._byRow, _xlfn.REDUCE("", _xlpm.MJDates, _xlfn.LAMBDA(_xlpm._acc,_xlpm._MJDate, _xlfn.VSTACK(_xlpm._acc, _xlpm.fnTZCompare(_xlpm._MJDate)))), _xlfn.DROP(_xlpm._byRow, 1)))))</definedName>
    <definedName name="CHRONO._TIMEZONE_SHIFT_KIND" hidden="1">_xlfn.LAMBDA(_xlpm.TZName,_xlpm.MJDates,_xlpm.FromKind,_xlpm.ToKind,_xlpm.ErrorOnUndefinedObservedTime, _xlfn.LET(_xlpm._observedTZ, CHRONO.TIMEZONE_OBSERVED(_xlpm.TZName, _xlpm.MJDates, _xlpm.FromKind), _xlpm._observedMJDate, _xlfn.CHOOSECOLS(_xlpm._observedTZ, 1), IF(ISERROR(_xlpm._observedMJDate), _xlpm._observedMJDate * {1}, IF(_xlpm._observedMJDate = "", "", _xlfn.LET(_xlpm._boundaryCondition, _xlfn.CHOOSECOLS(_xlpm._observedTZ, 6), IF(_xlpm.ErrorOnUndefinedObservedTime * (_xlpm._boundaryCondition = 2), {#NULL!}, _xlfn.LET(_xlpm._StdOffset, _xlfn.CHOOSECOLS(_xlpm._observedTZ, 4), _xlpm._DLSoffset, _xlfn.CHOOSECOLS(_xlpm._observedTZ, 5), _xlpm._observedMJDate - _xlfn.SWITCH(_xlpm.ToKind, 0, 0, 1, _xlpm._DLSoffset, _xlpm._StdOffset + _xlpm._DLSoffset))))))))</definedName>
    <definedName name="CHRONO._TIMEZONE_SHIFT_TZ" hidden="1">_xlfn.LAMBDA(_xlpm.ReferenceTZName,_xlpm.MJDates,_xlpm.FromKind,_xlpm.TargetTZName,_xlpm.ToKind,_xlpm.ErrorOnUndefinedObservedTime, _xlfn.LET(_xlpm._compareTZ, CHRONO._TIMEZONE_COMPARE(_xlpm.ReferenceTZName, _xlpm.MJDates, _xlpm.FromKind, _xlpm.TargetTZName, _xlpm.ErrorOnUndefinedObservedTime), _xlpm._observedMJDate, _xlfn.CHOOSECOLS(_xlpm._compareTZ, 1), IF(ISERROR(_xlpm._observedMJDate), _xlpm._observedMJDate * {1}, IF(_xlpm._observedMJDate = "", "", _xlpm._observedMJDate + _xlfn.CHOOSECOLS(_xlpm._compareTZ, 2) + IF(_xlpm.ToKind = 1, 0, _xlfn.CHOOSECOLS(_xlpm._compareTZ, 3))))))</definedName>
    <definedName name="CHRONO._TZ_INSTANCE_CHANGE" hidden="1">_xlfn.LAMBDA(_xlpm.TZoneEffectiveIdx,_xlpm.TZoneEffective,_xlpm.MJDate,_xlpm.FromKind, _xlfn.LET(_xlpm.fnDisplayNames, _xlfn.LAMBDA(_xlpm.IsDLS,_xlpm.AbbrevToken,_xlpm.FullToken, _xlfn.LET(_xlpm._abbrevFormat, _xlfn.LET(_xlpm._afS, INDEX(_xlpm.TZoneEffective, 1, 11), IF(_xlpm.IsDLS, _xlfn.LET(_xlpm._afD, INDEX(_xlpm.TZoneEffective, 1, 12), IF(_xlpm._afD = "", _xlpm._afS, _xlpm._afD)), _xlpm._afS)), _xlpm._fullFormat, _xlfn.LET(_xlpm._ffS, INDEX(_xlpm.TZoneEffective, 1, 13), IF(_xlpm.IsDLS, _xlfn.LET(_xlpm._ffD, INDEX(_xlpm.TZoneEffective, 1, 14), IF(_xlpm._ffD = "", _xlpm._ffS, _xlpm._ffD)), _xlpm._ffS)), _xlpm._abbrevName, IF(_xlpm.AbbrevToken = "", _xlpm._abbrevFormat, SUBSTITUTE(_xlpm._abbrevFormat, "%", _xlpm.AbbrevToken)), _xlpm._fullName, IF(_xlpm.FullToken = "", _xlpm._fullFormat, SUBSTITUTE(_xlpm._fullFormat, "%", _xlpm.FullToken)), _xlfn.HSTACK(_xlpm._abbrevName, _xlpm._fullName))), _xlpm.fnTZInstanceNoRules, _xlfn.LAMBDA(_xlfn.LET(_xlpm._DLSoffset, INDEX(_xlpm.TZoneEffective, 1, 5), _xlpm._isDLS, _xlpm._DLSoffset &lt;&gt; 0, _xlpm._displayNames, _xlpm.fnDisplayNames(_xlpm._isDLS, "", ""), _xlfn.HSTACK(INDEX(_xlpm.TZoneEffective, 1, 1), _xlpm.TZoneEffectiveIdx, 0, "", 0, _xlfn.TAKE(_xlfn.DROP(_xlpm.TZoneEffective, , 1), 1, 4), _xlpm._displayNames))), _xlpm._TZRuleName, INDEX(_xlpm.TZoneEffective, 1, 10), IF(_xlpm._TZRuleName = "", _xlpm.fnTZInstanceNoRules(), _xlfn.LET(_xlpm._TZFromYear, CHRONO.MJDATE_YEAR(INDEX(_xlpm.TZoneEffective, 1, 2)), _xlpm._TZUntilYear, CHRONO.MJDATE_YEAR(INDEX(_xlpm.TZoneEffective, 1, 3)), _xlpm._stdOffset, INDEX(_xlpm.TZoneEffective, 1, 4), _xlpm._TZRules, CHRONO_DATA.TIMEZONE_RULES(_xlpm._TZRuleName), _xlpm._localMJDate, _xlpm.MJDate + IF(_xlpm.FromKind &lt; 2, 0, _xlpm._stdOffset), _xlpm._TZRuleRecurrences, CHRONO._TZRULE_ADJACENT_RECURRENCES(_xlpm._TZRules, _xlpm._localMJDate, _xlpm._TZFromYear, _xlpm._TZUntilYear, 2), IF(ARRAYS.ISNA_H(_xlpm._TZRuleRecurrences), {#CALC!}, _xlfn.LET(_xlpm._TZRuleInstances, CHRONO._TZRULE_INSTANCES(_xlpm.TZoneEffective, _xlpm._TZRules, _xlpm._TZRuleRecurrences), _xlpm._untilObserved, _xlfn.CHOOSECOLS(_xlpm._TZRuleInstances, 3), _xlpm._ruleDLSoffset, _xlfn.CHOOSECOLS(_xlpm._TZRuleInstances, 4), _xlpm._untilInKind, IF(_xlpm._untilObserved = "", "", _xlpm._untilObserved - _xlfn.SWITCH(_xlpm.FromKind, 0, 0, 1, _xlpm._ruleDLSoffset, _xlpm._stdOffset + _xlpm._ruleDLSoffset)), _xlpm._endsAfter, N(_xlpm._untilInKind &gt; _xlpm.MJDate), _xlpm._effectiveRuleInstanceRow, _xlfn.XMATCH(1, _xlpm._endsAfter, 0, 1), IF(ISNA(_xlpm._effectiveRuleInstanceRow), {#CALC!}, _xlfn.LET(_xlpm._effectiveRuleInstance, _xlfn.CHOOSEROWS(_xlpm._TZRuleInstances, _xlpm._effectiveRuleInstanceRow), _xlpm._TZoneName, _xlfn.CHOOSECOLS(_xlpm.TZoneEffective, 1), _xlpm._DLSoffset, _xlfn.CHOOSECOLS(_xlpm._effectiveRuleInstance, 4), _xlpm._isDLS, _xlpm._DLSoffset &lt;&gt; 0, _xlpm.fnTZInstanceBeforeRules, _xlfn.LAMBDA(_xlfn.LET(_xlpm._matchStdRule, _xlfn.CHOOSECOLS(_xlpm._TZRules, 10) = 0, _xlpm._ruleIdx, _xlfn.XMATCH(1, N(_xlpm._matchStdRule), 0, 1), _xlpm._abbrevToken, INDEX(_xlpm._TZRules, _xlpm._ruleIdx, 11), _xlpm._fullToken, INDEX(_xlpm._TZRules, _xlpm._ruleIdx, 12), _xlpm._displayNames, _xlpm.fnDisplayNames(_xlpm._isDLS, _xlpm._abbrevToken, _xlpm._fullToken), _xlfn.HSTACK(_xlpm._TZoneName, _xlpm.TZoneEffectiveIdx, 2, _xlpm._TZRuleName, _xlfn.TAKE(_xlpm._effectiveRuleInstance, 1, 3), _xlpm._stdOffset, _xlpm._DLSoffset, _xlpm._displayNames))), _xlpm.fnTZInstanceWithRule, _xlfn.LAMBDA(_xlfn.LET(_xlpm._lastRow, ROWS(_xlpm._TZRuleInstances), _xlpm._boundaryCondition, IF(_xlpm._effectiveRuleInstanceRow = _xlpm._lastRow, 3, 1), _xlpm._ruleIdx, _xlfn.CHOOSECOLS(_xlpm._effectiveRuleInstance, 1), _xlpm._abbrevToken, INDEX(_xlpm._TZRules, _xlpm._ruleIdx, 11), _xlpm._fullToken, INDEX(_xlpm._TZRules, _xlpm._ruleIdx, 12), _xlpm._displayNames, _xlpm.fnDisplayNames(_xlpm._isDLS, _xlpm._abbrevToken, _xlpm._fullToken), _xlfn.HSTACK(_xlpm._TZoneName, _xlpm.TZoneEffectiveIdx, _xlpm._boundaryCondition, _xlpm._TZRuleName, _xlfn.TAKE(_xlpm._effectiveRuleInstance, 1, 3), _xlpm._stdOffset, _xlpm._DLSoffset, _xlpm._displayNames))), IF(_xlpm._effectiveRuleInstanceRow = 1, _xlpm.fnTZInstanceBeforeRules(), _xlpm.fnTZInstanceWithRule())))))))))</definedName>
    <definedName name="CHRONO._TZ_INSTANCE_OBSERVED" hidden="1">_xlfn.LAMBDA(_xlpm.TZoneEffectiveIdx,_xlpm.TZoneEffective,_xlpm.MJDate,_xlpm.Kind, _xlfn.LET(_xlpm.fnTZInstanceNoRules, _xlfn.LAMBDA(_xlfn.LET(_xlpm._DLSoffset, INDEX(_xlpm.TZoneEffective, 1, 5), _xlpm._isDLS, _xlpm._DLSoffset &lt;&gt; 0, _xlpm._displayNameCols, IF(_xlpm._isDLS, {12,14}, {11,13}), _xlfn.HSTACK(INDEX(_xlpm.TZoneEffective, 1, 1), _xlpm.TZoneEffectiveIdx, 0, "", 0, _xlfn.TAKE(_xlfn.DROP(_xlpm.TZoneEffective, , 1), 1, 8), _xlpm._isDLS, INDEX(_xlpm.TZoneEffective, 1, _xlpm._displayNameCols)))), _xlpm._TZRuleName, INDEX(_xlpm.TZoneEffective, 1, 10), IF(_xlpm._TZRuleName = "", _xlpm.fnTZInstanceNoRules(), _xlfn.LET(_xlpm._TZFromYear, CHRONO.MJDATE_YEAR(INDEX(_xlpm.TZoneEffective, 1, 2)), _xlpm._TZUntilYear, CHRONO.MJDATE_YEAR(INDEX(_xlpm.TZoneEffective, 1, 3)), _xlpm._stdOffset, INDEX(_xlpm.TZoneEffective, 1, 4), _xlpm._TZRules, CHRONO_DATA.TIMEZONE_RULES(_xlpm._TZRuleName), _xlpm._localMJDate, _xlpm.MJDate + IF(_xlpm.Kind &lt; 2, 0, _xlpm._stdOffset), _xlpm._TZRuleRecurrences, CHRONO._TZRULE_ADJACENT_RECURRENCES(_xlpm._TZRules, _xlpm._localMJDate, _xlpm._TZFromYear, _xlpm._TZUntilYear, 2), IF(ARRAYS.ISNA_H(_xlpm._TZRuleRecurrences), _xlpm.fnTZInstanceNoRules(), _xlfn.LET(_xlpm._TZRuleInstances, CHRONO._TZRULE_INSTANCES(_xlpm.TZoneEffective, _xlpm._TZRules, _xlpm._TZRuleRecurrences), _xlpm._untilObserved, _xlfn.CHOOSECOLS(_xlpm._TZRuleInstances, 3), _xlpm._ruleDLSoffset, _xlfn.CHOOSECOLS(_xlpm._TZRuleInstances, 4), _xlpm._untilInKind, IF(_xlpm._untilObserved = "", "", _xlpm._untilObserved - _xlfn.SWITCH(_xlpm.Kind, 0, 0, 1, _xlpm._ruleDLSoffset, _xlpm._stdOffset + _xlpm._ruleDLSoffset)), _xlpm._endsAfter, N(_xlpm._untilInKind &gt; _xlpm.MJDate), _xlpm._effectiveRuleInstanceRow, _xlfn.XMATCH(1, _xlpm._endsAfter, 0, 1), IF(ISNA(_xlpm._effectiveRuleInstanceRow), {#CALC!}, _xlfn.LET(_xlpm._lastRow, ROWS(_xlpm._TZRuleInstances), _xlpm._effectiveRuleInstance, _xlfn.CHOOSEROWS(_xlpm._TZRuleInstances, _xlpm._effectiveRuleInstanceRow), _xlpm._TZoneName, INDEX(_xlpm.TZoneEffective, 1, 1), _xlpm._DLSoffset, INDEX(_xlpm._effectiveRuleInstance, 1, 4), _xlpm._isDLS, _xlpm._DLSoffset &lt;&gt; 0, _xlpm.fnDisplayNames, _xlfn.LAMBDA(_xlpm.TZRuleIdx, _xlfn.LET(_xlpm._abbrevToken, INDEX(_xlpm._TZRules, _xlpm.TZRuleIdx, 11), _xlpm._fullToken, INDEX(_xlpm._TZRules, _xlpm.TZRuleIdx, 12), _xlpm._abbrevFormat, IF(NOT(_xlpm._isDLS), INDEX(_xlpm.TZoneEffective, 1, 11), IF(INDEX(_xlpm.TZoneEffective, 1, 12) = "", INDEX(_xlpm.TZoneEffective, 1, 11), INDEX(_xlpm.TZoneEffective, 1, 12))), _xlpm._abbrevName, IF(_xlpm._abbrevToken = "", _xlpm._abbrevFormat, SUBSTITUTE(_xlpm._abbrevFormat, "%", _xlpm._abbrevToken)), _xlpm._fullFormat, IF(NOT(_xlpm._isDLS), INDEX(_xlpm.TZoneEffective, 1, 13), IF(INDEX(_xlpm.TZoneEffective, 1, 14) = "", INDEX(_xlpm.TZoneEffective, 1, 13), INDEX(_xlpm.TZoneEffective, 1, 14))), _xlpm._fullName, IF(_xlpm._fullToken = "", _xlpm._fullFormat, SUBSTITUTE(_xlpm._fullFormat, "%", _xlpm._fullToken)), _xlfn.HSTACK(_xlpm._abbrevName, _xlpm._fullName))), _xlpm.fnTZInstanceBeforeRules, _xlfn.LAMBDA(_xlfn.LET(_xlpm._ruleIdx, _xlfn.XMATCH(1, N(INDEX(_xlpm._TZRules, , 10) = 0), 0, 1), _xlpm._displayNames, _xlpm.fnDisplayNames(_xlpm._ruleIdx), _xlpm._deltaPrevStd, INDEX(_xlpm.TZoneEffective, 1, 6), _xlpm._deltaPrevDLS, INDEX(_xlpm.TZoneEffective, 1, 7), _xlpm._deltaNextStd, 0, _xlpm._deltaNextDLS, INDEX(_xlpm._effectiveRuleInstance, 1, 6), _xlfn.HSTACK(_xlpm._TZoneName, _xlpm.TZoneEffectiveIdx, 2, _xlpm._TZRuleName, _xlfn.TAKE(_xlpm._effectiveRuleInstance, 1, 3), _xlpm._stdOffset, _xlpm._DLSoffset, _xlpm._deltaPrevStd, _xlpm._deltaPrevDLS, _xlpm._deltaNextStd, _xlpm._deltaNextDLS, _xlpm._isDLS, _xlpm._displayNames))), _xlpm.fnTZInstanceAfterRules, _xlfn.LAMBDA(_xlfn.LET(_xlpm._ruleIdx, INDEX(_xlpm._effectiveRuleInstance, 1, 1), _xlpm._displayNames, _xlpm.fnDisplayNames(_xlpm._ruleIdx), _xlpm._deltaPrevStd, 0, _xlpm._deltaPrevDLS, INDEX(_xlpm._effectiveRuleInstance, 1, 5), _xlpm._deltaNextStd, INDEX(_xlpm.TZoneEffective, 1, 8), _xlpm._deltaNextDLS, _xlfn.LET(_xlpm._TZdeltaNextDLS, INDEX(_xlpm.TZoneEffective, 1, 9), IF(_xlpm._TZdeltaNextDLS = "", "", _xlpm._TZdeltaNextDLS - _xlpm._DLSoffset)), _xlfn.HSTACK(_xlpm._TZoneName, _xlpm.TZoneEffectiveIdx, 1, _xlpm._TZRuleName, _xlfn.TAKE(_xlpm._effectiveRuleInstance, 1, 3), _xlpm._stdOffset, _xlpm._DLSoffset, _xlpm._deltaPrevStd, _xlpm._deltaPrevDLS, _xlpm._deltaNextStd, _xlpm._deltaNextDLS, _xlpm._isDLS, _xlpm._displayNames))), _xlpm.fnTZInstanceBounded, _xlfn.LAMBDA(_xlfn.LET(_xlpm._ruleIdx, INDEX(_xlpm._effectiveRuleInstance, 1, 1), _xlpm._displayNames, _xlpm.fnDisplayNames(_xlpm._ruleIdx), _xlpm._deltaPrevStd, 0, _xlpm._deltaPrevDLS, INDEX(_xlpm._effectiveRuleInstance, 1, 5), _xlpm._deltaNextStd, 0, _xlpm._deltaNextDLS, INDEX(_xlpm._effectiveRuleInstance, 1, 6), _xlfn.HSTACK(_xlpm._TZoneName, _xlpm.TZoneEffectiveIdx, 0, _xlpm._TZRuleName, _xlfn.TAKE(_xlpm._effectiveRuleInstance, 1, 3), _xlpm._stdOffset, _xlpm._DLSoffset, _xlpm._deltaPrevStd, _xlpm._deltaPrevDLS, _xlpm._deltaNextStd, _xlpm._deltaNextDLS, _xlpm._isDLS, _xlpm._displayNames))), _xlfn.SWITCH(_xlpm._effectiveRuleInstanceRow, 1, _xlpm.fnTZInstanceBeforeRules(), _xlpm._lastRow, _xlpm.fnTZInstanceAfterRules(), _xlpm.fnTZInstanceBounded())))))))))</definedName>
    <definedName name="CHRONO._TZ_NEXT_INSTANCE" hidden="1">_xlfn.LAMBDA(_xlpm.TZones,_xlpm.MJDate,_xlpm.Kind,_xlpm.IgnoreNameChanges,_xlop.PreCalcTZInstance, _xlfn.LET(_xlpm._thisTZInstance, IF(NOT(_xlfn.ISOMITTED(_xlpm.PreCalcTZInstance)), _xlpm.PreCalcTZInstance, _xlfn.LET(_xlpm._TZoneEffectiveIdx, CHRONO._TZONE_EFFECTIVE_IDX(_xlpm.TZones, _xlpm.MJDate, _xlpm.Kind), IF(ISNA(_xlpm._TZoneEffectiveIdx), {#N/A}, _xlfn.LET(_xlpm._TZoneEffective, _xlfn.CHOOSEROWS(_xlpm.TZones, _xlpm._TZoneEffectiveIdx), CHRONO._TZ_INSTANCE_CHANGE(_xlpm._TZoneEffectiveIdx, _xlpm._TZoneEffective, _xlpm.MJDate, _xlpm.Kind))))), IF(ARRAYS.ISNA_H(_xlpm._thisTZInstance), {#N/A}, _xlfn.LET(_xlpm._lastIdx, ROWS(_xlpm.TZones), _xlpm._endingTZ, IF(_xlfn.CHOOSECOLS(_xlpm._thisTZInstance, 2) &lt; _xlpm._lastIdx, FALSE, _xlfn.SWITCH(_xlfn.CHOOSECOLS(_xlpm._thisTZInstance, 3), 0, TRUE, 3, TRUE, FALSE)), IF(_xlpm._endingTZ, _xlfn.HSTACK(_xlpm._thisTZInstance, 0), _xlfn.LET(_xlpm._nextTZMJDate, _xlfn.CHOOSECOLS(_xlpm._thisTZInstance, 7), _xlpm._nextTZoneEffectiveIdx, CHRONO._TZONE_EFFECTIVE_IDX(_xlpm.TZones, _xlpm._nextTZMJDate, 0), IF(ISNA(_xlpm._nextTZoneEffectiveIdx), {#CALC!}, _xlfn.LET(_xlpm._nextTZoneEffective, _xlfn.CHOOSEROWS(_xlpm.TZones, _xlpm._nextTZoneEffectiveIdx), _xlpm._nextTZInstance, CHRONO._TZ_INSTANCE_CHANGE(_xlpm._nextTZoneEffectiveIdx, _xlpm._nextTZoneEffective, _xlpm._nextTZMJDate, 0), IF(ARRAYS.ISNA_H(_xlpm._nextTZInstance), {#CALC!}, _xlfn.LET(_xlpm._flgStdOffset, N(_xlfn.CHOOSECOLS(_xlpm._thisTZInstance, 8) &lt;&gt; _xlfn.CHOOSECOLS(_xlpm._nextTZInstance, 8)) * 8, _xlpm._flgDLSoffset, N(_xlfn.CHOOSECOLS(_xlpm._thisTZInstance, 9) &lt;&gt; _xlfn.CHOOSECOLS(_xlpm._nextTZInstance, 9)) * 4, _xlpm._flgAbbreviation, N(_xlfn.CHOOSECOLS(_xlpm._thisTZInstance, 10) &lt;&gt; _xlfn.CHOOSECOLS(_xlpm._nextTZInstance, 10)) * 2, _xlpm._flgDisplayName, N(_xlfn.CHOOSECOLS(_xlpm._thisTZInstance, 11) &lt;&gt; _xlfn.CHOOSECOLS(_xlpm._nextTZInstance, 11)), _xlpm._flgChange, _xlpm._flgStdOffset + _xlpm._flgDLSoffset + _xlpm._flgAbbreviation + _xlpm._flgDisplayName, _xlpm._detectChange, IF(_xlpm.IgnoreNameChanges, (_xlpm._flgStdOffset + _xlpm._flgDLSoffset) &gt; 0, _xlpm._flgChange &gt; 0), IF(_xlpm._detectChange, _xlfn.HSTACK(_xlpm._thisTZInstance, _xlpm._flgChange), CHRONO._TZ_NEXT_INSTANCE(_xlpm.TZones, _xlpm._nextTZMJDate, 0, _xlpm.IgnoreNameChanges, _xlpm._nextTZInstance))))))))))))</definedName>
    <definedName name="CHRONO._TZ_OBSERVED" hidden="1">_xlfn.LAMBDA(_xlpm.TZoneEffectiveIdx,_xlpm.TZoneEffective,_xlpm.MJDate,_xlpm.Kind, _xlfn.LET(_xlpm._TZInstance, CHRONO._TZ_INSTANCE_OBSERVED(_xlpm.TZoneEffectiveIdx, _xlpm.TZoneEffective, _xlpm.MJDate, _xlpm.Kind), _xlpm._lowerBound, INDEX(_xlpm._TZInstance, 1, 6), _xlpm._upperBound, INDEX(_xlpm._TZInstance, 1, 7), _xlpm._stdOffset, INDEX(_xlpm._TZInstance, 1, 8), _xlpm._DLSoffset, INDEX(_xlpm._TZInstance, 1, 9), _xlpm._deltaPrev, N(INDEX(_xlpm._TZInstance, 1, 10)) + N(INDEX(_xlpm._TZInstance, 1, 11)), _xlpm._deltaNext, N(INDEX(_xlpm._TZInstance, 1, 12)) + N(INDEX(_xlpm._TZInstance, 1, 13)), _xlpm._observedMJDate, _xlpm.MJDate + _xlfn.SWITCH(_xlpm.Kind, 0, 0, 1, _xlpm._DLSoffset, _xlpm._stdOffset + _xlpm._DLSoffset), _xlpm._leapBoundary, _xlpm._lowerBound + _xlpm._deltaPrev, _xlpm._lowOutOfBound, IF(NOT(ISNUMBER(_xlpm._lowerBound)), "", IF(_xlpm._deltaPrev &lt; 0, IF(_xlpm._observedMJDate = _xlpm._lowerBound, -1, ""), IF(_xlpm._deltaPrev = 0, IF(_xlpm._observedMJDate = _xlpm._lowerBound, 0, ""), IF(_xlpm._observedMJDate = _xlpm._leapBoundary, 1, IF(_xlpm._observedMJDate &lt; _xlpm._leapBoundary, 2, ""))))), _xlpm._outOfBound, IF(ISNUMBER(_xlpm._lowOutOfBound), _xlpm._lowOutOfBound, IF(NOT(ISNUMBER(_xlpm._upperBound)), "", IF(_xlpm._deltaNext &gt; 0, "", IF(_xlpm._deltaNext = 0, IF(_xlpm._observedMJDate = _xlpm._upperBound, 0, ""), _xlfn.LET(_xlpm._repeatBoundary, _xlpm._upperBound + _xlpm._deltaNext, IF(_xlpm._observedMJDate &gt;= _xlpm._repeatBoundary, -2, "")))))), _xlpm._adjustLeapObserved, IF(_xlpm._outOfBound = 2, _xlpm._leapBoundary, _xlpm._observedMJDate), _xlfn.HSTACK(_xlpm._adjustLeapObserved, _xlpm._lowerBound, _xlpm._upperBound, _xlpm._stdOffset, _xlpm._DLSoffset, _xlpm._outOfBound, _xlfn.TAKE(_xlpm._TZInstance, 1, -3))))</definedName>
    <definedName name="CHRONO._TZ_PREVIOUS_INSTANCE" hidden="1">_xlfn.LAMBDA(_xlpm.TZones,_xlpm.MJDate,_xlpm.Kind,_xlpm.IgnoreNameChanges,_xlop.PreCalcTZInstance, _xlfn.LET(_xlpm._thisTZInstance, IF(NOT(_xlfn.ISOMITTED(_xlpm.PreCalcTZInstance)), _xlpm.PreCalcTZInstance, _xlfn.LET(_xlpm._TZoneEffectiveIdx, CHRONO._TZONE_EFFECTIVE_IDX(_xlpm.TZones, _xlpm.MJDate, _xlpm.Kind), IF(ISNA(_xlpm._TZoneEffectiveIdx), {#N/A}, _xlfn.LET(_xlpm._TZoneEffective, _xlfn.CHOOSEROWS(_xlpm.TZones, _xlpm._TZoneEffectiveIdx), CHRONO._TZ_INSTANCE_CHANGE(_xlpm._TZoneEffectiveIdx, _xlpm._TZoneEffective, _xlpm.MJDate, _xlpm.Kind))))), IF(ARRAYS.ISNA_H(_xlpm._thisTZInstance), {#N/A}, _xlfn.LET(_xlpm._establishingTZ, IF(_xlfn.CHOOSECOLS(_xlpm._thisTZInstance, 2) &gt; 1, FALSE, _xlfn.SWITCH(_xlfn.CHOOSECOLS(_xlpm._thisTZInstance, 3), 0, TRUE, 2, TRUE, FALSE)), IF(_xlpm._establishingTZ, _xlfn.HSTACK(_xlpm._thisTZInstance, 0), _xlfn.LET(_xlpm._prevTZMJDate, _xlfn.CHOOSECOLS(_xlpm._thisTZInstance, 6) - 0.001, _xlpm._prevTZoneEffectiveIdx, CHRONO._TZONE_EFFECTIVE_IDX(_xlpm.TZones, _xlpm._prevTZMJDate, 0), IF(ISNA(_xlpm._prevTZoneEffectiveIdx), {#CALC!}, _xlfn.LET(_xlpm._prevTZoneEffective, _xlfn.CHOOSEROWS(_xlpm.TZones, _xlpm._prevTZoneEffectiveIdx), _xlpm._prevTZInstance, CHRONO._TZ_INSTANCE_CHANGE(_xlpm._prevTZoneEffectiveIdx, _xlpm._prevTZoneEffective, _xlpm._prevTZMJDate, 0), IF(ARRAYS.ISNA_H(_xlpm._prevTZInstance), {#CALC!}, _xlfn.LET(_xlpm._flgStdOffset, N(_xlfn.CHOOSECOLS(_xlpm._thisTZInstance, 8) &lt;&gt; _xlfn.CHOOSECOLS(_xlpm._prevTZInstance, 8)) * 8, _xlpm._flgDLSoffset, N(_xlfn.CHOOSECOLS(_xlpm._thisTZInstance, 9) &lt;&gt; _xlfn.CHOOSECOLS(_xlpm._prevTZInstance, 9)) * 4, _xlpm._flgAbbreviation, N(_xlfn.CHOOSECOLS(_xlpm._thisTZInstance, 10) &lt;&gt; _xlfn.CHOOSECOLS(_xlpm._prevTZInstance, 10)) * 2, _xlpm._flgDisplayName, N(_xlfn.CHOOSECOLS(_xlpm._thisTZInstance, 11) &lt;&gt; _xlfn.CHOOSECOLS(_xlpm._prevTZInstance, 11)), _xlpm._flgChange, _xlpm._flgStdOffset + _xlpm._flgDLSoffset + _xlpm._flgAbbreviation + _xlpm._flgDisplayName, _xlpm._detectChange, IF(_xlpm.IgnoreNameChanges, (_xlpm._flgStdOffset + _xlpm._flgDLSoffset) &gt; 0, _xlpm._flgChange &gt; 0), IF(_xlpm._detectChange, _xlfn.HSTACK(_xlpm._thisTZInstance, _xlpm._flgChange), CHRONO._TZ_PREVIOUS_INSTANCE(_xlpm.TZones, _xlpm._prevTZMJDate, 0, _xlpm.IgnoreNameChanges, _xlpm._prevTZInstance))))))))))))</definedName>
    <definedName name="CHRONO._TZONE_EFFECTIVE_IDX" hidden="1">_xlfn.LAMBDA(_xlpm.TZones,_xlpm.MJDate,_xlpm.Kind, IF(ARRAYS.ISNA_H(_xlpm.TZones), {#N/A}, IF(ARRAYS.IS_ARRAY(_xlpm.MJDate), {#CALC!}, IF(NOT(ISNUMBER(_xlpm.MJDate)), {#VALUE!}, _xlfn.LET(_xlpm._untilMJDate, _xlfn.CHOOSECOLS(_xlpm.TZones, 3), _xlpm._seekMJDatesInKind, IF(_xlpm._untilMJDate = "", "", _xlfn.SWITCH(_xlpm.Kind, 0, _xlpm._untilMJDate, 1, _xlpm._untilMJDate - _xlfn.CHOOSECOLS(_xlpm.TZones, 5), _xlpm._untilMJDate - _xlfn.CHOOSECOLS(_xlpm.TZones, 4) - _xlfn.CHOOSECOLS(_xlpm.TZones, 5))), _xlpm._matches, N(_xlpm._seekMJDatesInKind &gt; _xlpm.MJDate), _xlfn.XMATCH(1, _xlpm._matches, 0, 1))))))</definedName>
    <definedName name="CHRONO._TZONE_NEXT_IDX" hidden="1">_xlfn.LAMBDA(_xlpm.TZones,_xlpm.TZoneIdx, IF(ARRAYS.ISNA_H(_xlpm.TZones), {#N/A}, IF(ISERROR(_xlpm.TZoneIdx), _xlpm.TZoneIdx * {1}, IF(_xlpm.TZoneIdx = "", 1, _xlfn.LET(_xlpm._nextIdx, _xlpm.TZoneIdx + 1, IF(_xlpm._nextIdx &gt; ROWS(_xlpm.TZones), {#N/A}, _xlpm._nextIdx))))))</definedName>
    <definedName name="CHRONO._TZONE_PREVIOUS_IDX" hidden="1">_xlfn.LAMBDA(_xlpm.TZones,_xlpm.TZoneIdx, IF(ARRAYS.ISNA_H(_xlpm.TZones), {#N/A}, IF(ISERROR(_xlpm.TZoneIdx), _xlpm.TZoneIdx * {1}, IF(_xlpm.TZoneIdx = "", ROWS(_xlpm.TZones), _xlfn.LET(_xlpm._prevIdx, _xlpm.TZoneIdx - 1, IF(_xlpm._prevIdx = 0, {#N/A}, _xlpm._prevIdx))))))</definedName>
    <definedName name="CHRONO._TZRULE_ADJACENT_RECURRENCES" hidden="1">_xlfn.LAMBDA(_xlpm.TZRules,_xlpm.LocalMJDate,_xlpm.TZFromYear,_xlpm.TZUntilYear,_xlpm.N, _xlfn.LET(_xlpm._prevTZRuleRecurrences, CHRONO._TZRULE_PREVIOUS_RECURRENCES(_xlpm.TZRules, _xlpm.LocalMJDate, _xlpm.TZFromYear, _xlpm.N), _xlpm._nextTZRuleRecurrences, CHRONO._TZRULE_NEXT_RECURRENCES(_xlpm.TZRules, _xlpm.LocalMJDate, _xlpm.TZUntilYear, _xlpm.N), _xlpm._TZRuleRecurrences, _xlfn.UNIQUE(_xlfn.VSTACK(_xlpm._prevTZRuleRecurrences, _xlpm._nextTZRuleRecurrences)), IF(ARRAYS.ISNA_H(_xlpm._TZRuleRecurrences), {#N/A}, _xlfn.LET(_xlpm._noNA, _xlfn._xlws.FILTER(_xlpm._TZRuleRecurrences, NOT(ISNA(_xlfn.CHOOSECOLS(_xlpm._TZRuleRecurrences, 1))), {#N/A}), _xlfn.SORTBY(_xlpm._noNA, _xlfn.CHOOSECOLS(_xlpm._noNA, 2), 1, _xlfn.CHOOSECOLS(_xlpm._noNA, 1), 1)))))</definedName>
    <definedName name="CHRONO._TZRULE_INSTANCES" hidden="1">_xlfn.LAMBDA(_xlpm.TZoneEffective,_xlpm.TZRules,_xlpm.TZRuleRecurrences, _xlfn.LET(_xlpm._TZFromMJDate, INDEX(_xlpm.TZoneEffective, 1, 2), _xlpm._TZUntilMJDate, INDEX(_xlpm.TZoneEffective, 1, 3), _xlpm._stdOffset, INDEX(_xlpm.TZoneEffective, 1, 4), _xlpm._transMJDates, _xlfn.BYROW(_xlpm.TZRuleRecurrences, _xlfn.LAMBDA(_xlpm._TZRuleRecurrence, _xlfn.LET(_xlpm._idx, INDEX(_xlpm._TZRuleRecurrence, 1, 1), _xlpm._rule, INDEX(_xlpm.TZRules, _xlpm._idx, ), _xlpm._year, INDEX(_xlpm._TZRuleRecurrence, 1, 2), CHRONO._TZRULE_TRANSITION_MJDATE(_xlpm._rule, _xlpm._year)))), _xlpm._instances, _xlfn.HSTACK(_xlfn.CHOOSECOLS(_xlpm.TZRuleRecurrences, 1), _xlpm._transMJDates), IF(ARRAYS.ISNA_H(_xlpm._instances), {#N/A}, _xlfn.LET(_xlpm._sorted, _xlfn._xlws.SORT(_xlpm._instances, 2, 1), _xlpm._transIdx, _xlfn.CHOOSECOLS(_xlpm._sorted, 1), _xlpm._trans, _xlfn.CHOOSECOLS(_xlpm._sorted, 2), _xlpm._transKind, INDEX(_xlpm.TZRules, _xlpm._transIdx, 9), _xlpm._DLSoffset, INDEX(_xlpm.TZRules, _xlpm._transIdx, 10), _xlpm._prevDLS, IF(ROWS(_xlpm._DLSoffset) = 1, 0, _xlfn.VSTACK(0, _xlfn.DROP(_xlpm._DLSoffset, -1))), _xlpm._transObserved, _xlpm._trans + _xlfn.SWITCH(_xlpm._transKind, 0, 0, 1, _xlpm._prevDLS, _xlpm._stdOffset + _xlpm._prevDLS), _xlpm._instancesObserved, _xlfn.HSTACK(_xlfn.CHOOSECOLS(_xlpm._sorted, 1), _xlpm._DLSoffset, _xlpm._transObserved), _xlpm._inRange, ((_xlpm._TZFromMJDate = "") + (_xlpm._TZFromMJDate &lt;= _xlpm._transObserved)) * (_xlpm._transObserved &lt; _xlpm._TZUntilMJDate), _xlpm._ruleInstances, _xlfn._xlws.FILTER(_xlpm._instancesObserved, _xlpm._inRange, {#N/A}), IF(ARRAYS.ISNA_H(_xlpm._ruleInstances), {#N/A}, _xlfn.LET(_xlpm._fDLSoffset, _xlfn.CHOOSECOLS(_xlpm._ruleInstances, 2), _xlpm._fTransObserved, _xlfn.CHOOSECOLS(_xlpm._ruleInstances, 3), _xlpm._effectiveRuleIdx, _xlfn.VSTACK(0, _xlfn.CHOOSECOLS(_xlpm._ruleInstances, 1)), _xlpm._from, _xlfn.VSTACK(_xlpm._TZFromMJDate, _xlpm._fTransObserved), _xlpm._until, _xlfn.VSTACK(_xlpm._fTransObserved, _xlpm._TZUntilMJDate), _xlpm._DLSoffset, _xlfn.VSTACK(0, _xlpm._fDLSoffset), _xlpm._previousRuleIdx, _xlfn.VSTACK(0, _xlfn.DROP(_xlpm._effectiveRuleIdx, -1)), _xlpm._nextRuleIdx, _xlfn.VSTACK(_xlfn.DROP(_xlpm._effectiveRuleIdx, 1), 0), _xlfn.HSTACK(_xlpm._effectiveRuleIdx, _xlpm._from, _xlpm._until, _xlpm._DLSoffset, _xlpm._previousRuleIdx, _xlpm._nextRuleIdx)))))))</definedName>
    <definedName name="CHRONO._TZRULE_NEXT_RECURRENCES" hidden="1">_xlfn.LAMBDA(_xlpm.TZRules,_xlpm.LocalMJDate,_xlpm.TZUntilYear,_xlpm.N, _xlfn.LET(_xlpm._refYear, CHRONO.MJDATE_YEAR(_xlpm.LocalMJDate - 1), _xlpm._fromYears, _xlfn.CHOOSECOLS(_xlpm.TZRules, 2), _xlpm._toYears, _xlfn.CHOOSECOLS(_xlpm.TZRules, 3), _xlpm._rowCount, ROWS(_xlpm.TZRules), _xlpm._idx, _xlfn.SEQUENCE(_xlpm._rowCount), _xlpm._maxYear, _xlfn.TAKE(_xlfn._xlws.SORT(_xlpm._toYears, 1, -1), 1), IF(ISNUMBER(_xlpm._maxYear) * (_xlpm._maxYear &lt; _xlpm._refYear), {#N/A}, _xlfn.LET(_xlpm._init, _xlfn.VSTACK(0, _xlfn.HSTACK(0, _xlpm._refYear - 1)), _xlpm._seq, _xlfn.SEQUENCE(_xlpm.N), _xlpm._yearList, _xlfn.REDUCE(_xlpm._init, _xlpm._seq, _xlfn.LAMBDA(_xlpm._acc,_xlpm._i, IF(INDEX(_xlpm._acc, 1, 1) = -1, _xlpm._acc, _xlfn.LET(_xlpm._lastRow, ROWS(_xlpm._acc), _xlpm._lastYear, INDEX(_xlpm._acc, _xlpm._lastRow, 2), _xlpm._nextYear, _xlpm._lastYear + 1, _xlpm._inRange, (_xlpm._fromYears &lt;= _xlpm._nextYear) * (_xlpm._toYears &gt;= _xlpm._nextYear), _xlpm._fIdx, _xlfn._xlws.FILTER(_xlpm._idx, _xlpm._inRange, {#N/A}), IF(NOT(ARRAYS.ISNA_H(_xlpm._fIdx)), _xlfn.LET(_xlpm._fCount, ROWS(_xlpm._fIdx), _xlpm._ny, ARRAYS.REPEAT(_xlpm._nextYear, _xlpm._fCount), _xlfn.VSTACK(_xlpm._acc, _xlfn.HSTACK(_xlpm._fIdx, _xlpm._ny))), _xlfn.LET(_xlpm._nextIdx, _xlfn.XMATCH(1, N(_xlpm._fromYears &gt; _xlpm._nextYear), 0, 1), IF(ISNA(_xlpm._nextIdx), _xlfn.VSTACK({-1,"EoF"}, _xlfn.DROP(_xlpm._acc, 1)), _xlfn.LET(_xlpm._nextYear2, INDEX(_xlpm._fromYears, _xlpm._nextIdx, 1), _xlpm._inRange2, (_xlpm._fromYears &lt;= _xlpm._nextYear2) * (_xlpm._toYears &gt;= _xlpm._nextYear2), _xlpm._fIdx2, _xlfn._xlws.FILTER(_xlpm._idx, _xlpm._inRange2, {#N/A}), _xlpm._fCount2, ROWS(_xlpm._fIdx2), _xlpm._ny2, ARRAYS.REPEAT(_xlpm._nextYear2, _xlpm._fCount2), _xlfn.VSTACK(_xlpm._acc, _xlfn.HSTACK(_xlpm._fIdx2, _xlpm._ny2)))))))))), IF(ROWS(_xlpm._yearList) &lt;= 2, {#N/A}, _xlfn.LET(_xlpm._yl, _xlfn.DROP(_xlpm._yearList, 2), IF(_xlpm.TZUntilYear = "", _xlpm._yl, _xlfn._xlws.FILTER(_xlpm._yl, _xlfn.CHOOSECOLS(_xlpm._yl, 2) &lt;= _xlpm.TZUntilYear, {#N/A}))))))))</definedName>
    <definedName name="CHRONO._TZRULE_PREVIOUS_RECURRENCES" hidden="1">_xlfn.LAMBDA(_xlpm.TZRules,_xlpm.LocalMJDate,_xlpm.TZFromYear,_xlpm.N, _xlfn.LET(_xlpm._refYear, CHRONO.MJDATE_YEAR(_xlpm.LocalMJDate + 1), _xlpm._fromYears, _xlfn.CHOOSECOLS(_xlpm.TZRules, 2), _xlpm._toYears, _xlfn.CHOOSECOLS(_xlpm.TZRules, 3), _xlpm._ruleCount, ROWS(_xlpm.TZRules), _xlpm._idx, _xlfn.SEQUENCE(_xlpm._ruleCount), _xlpm._minYear, MIN(_xlpm._fromYears), IF(_xlpm._minYear &gt; _xlpm._refYear, {#N/A}, _xlfn.LET(_xlpm._init, _xlfn.VSTACK(0, _xlfn.HSTACK(0, _xlpm._refYear + 1)), _xlpm._seq, _xlfn.SEQUENCE(_xlpm.N), _xlpm._yearList, _xlfn.REDUCE(_xlpm._init, _xlpm._seq, _xlfn.LAMBDA(_xlpm._acc,_xlpm._i, IF(INDEX(_xlpm._acc, 1, 1) = -1, _xlpm._acc, _xlfn.LET(_xlpm._lastRow, ROWS(_xlpm._acc), _xlpm._lastYear, INDEX(_xlpm._acc, _xlpm._lastRow, 2), _xlpm._prevYear, _xlpm._lastYear - 1, _xlpm._inRange, (_xlpm._fromYears &lt;= _xlpm._prevYear) * (_xlpm._toYears &gt;= _xlpm._prevYear), _xlpm._fIdx, _xlfn._xlws.FILTER(_xlpm._idx, _xlpm._inRange, {#N/A}), IF(NOT(ARRAYS.ISNA_H(_xlpm._fIdx)), _xlfn.LET(_xlpm._fCount, ROWS(_xlpm._fIdx), _xlpm._ny, ARRAYS.REPEAT(_xlpm._prevYear, _xlpm._fCount), _xlfn.VSTACK(_xlpm._acc, _xlfn.HSTACK(_xlpm._fIdx, _xlpm._ny))), _xlfn.LET(_xlpm._prevIdx, _xlfn.XMATCH(1, N(_xlpm._toYears &lt; _xlpm._prevYear), 0, -1), IF(ISNA(_xlpm._prevIdx), _xlfn.VSTACK(-1, _xlfn.DROP(_xlpm._acc, 1)), _xlfn.LET(_xlpm._prevYear2, INDEX(_xlpm._toYears, _xlpm._prevIdx, 1), _xlpm._inRange2, (_xlpm._fromYears &lt;= _xlpm._prevYear2) * (_xlpm._toYears &gt;= _xlpm._prevYear2), _xlpm._fIdx2, _xlfn._xlws.FILTER(_xlpm._idx, _xlpm._inRange2, {#N/A}), _xlpm._fCount2, ROWS(_xlpm._fIdx2), _xlpm._ny2, ARRAYS.REPEAT(_xlpm._prevYear2, _xlpm._fCount2), _xlfn.VSTACK(_xlpm._acc, _xlfn.HSTACK(_xlpm._fIdx2, _xlpm._ny2)))))))))), IF(ROWS(_xlpm._yearList) &lt;= 2, {#N/A}, _xlfn.LET(_xlpm._yl, _xlfn.DROP(_xlpm._yearList, 2), IF(_xlpm.TZFromYear = "", _xlpm._yl, _xlfn._xlws.FILTER(_xlpm._yl, _xlfn.CHOOSECOLS(_xlpm._yl, 2) &gt;= _xlpm.TZFromYear, {#N/A}))))))))</definedName>
    <definedName name="CHRONO._TZRULE_TRANSITION_MJDATE" hidden="1">_xlfn.LAMBDA(_xlpm.TZRule,_xlpm.Year, _xlfn.LET(_xlpm._fromYear, INDEX(_xlpm.TZRule, 1, 2), _xlpm._toYear, INDEX(_xlpm.TZRule, 1, 3), _xlpm._inRange, IF(_xlpm._fromYear = "", _xlpm._toYear &gt;= _xlpm.Year, (_xlpm._fromYear &lt;= _xlpm.Year) * (_xlpm._toYear &gt;= _xlpm.Year) &gt; 0), IF(NOT(_xlpm._inRange), {#N/A}, _xlfn.LET(_xlpm._month, INDEX(_xlpm.TZRule, 1, 4), _xlpm._ruleType, INDEX(_xlpm.TZRule, 1, 5), _xlpm._weekday, INDEX(_xlpm.TZRule, 1, 6), _xlpm._dayOfMonth, INDEX(_xlpm.TZRule, 1, 7), _xlpm._timeOfDay, INDEX(_xlpm.TZRule, 1, 8), _xlpm._MJDN, IF(_xlpm._ruleType = -1, CHRONO.WEEKDAY_OF_MONTH_TO_MJDATE(_xlpm.Year, _xlpm._month, -1, _xlpm._weekday, 0, 0), _xlfn.LET(_xlpm._refMJDN, CHRONO.MJDN(_xlfn.HSTACK(_xlpm.Year, _xlpm._month, _xlpm._dayOfMonth), 0), IF(_xlpm._ruleType = 0, _xlpm._refMJDN, _xlfn.LET(_xlpm._weekShift, IF(_xlpm._ruleType = 2, -1, 0), CHRONO.MJDN_ADJACENT_WEEKDAY(_xlpm._refMJDN, _xlpm._weekday, _xlpm._weekShift, 0))))), _xlpm._MJDN + _xlpm._timeOfDay))))</definedName>
    <definedName name="CHRONO.COMBINE_DT">_xlfn.LAMBDA(_xlpm.DT, _xlfn.LET(_xlpm.fnCombineDT, _xlfn.LAMBDA(_xlpm._DT, IF(COLUMNS(_xlpm._DT) &gt; 2, {#CALC!}, IF(ARRAYS.IS_EMPTY(_xlpm._DT), "", _xlfn.LET(_xlpm._expandDT, _xlfn.EXPAND(_xlpm._DT, 1, 2, ""), _xlpm._firstError, ARRAYS.FIRST_ERROR_H(_xlpm._expandDT), IF(ISERROR(_xlpm._firstError), _xlpm._firstError * {1}, IF(NOT(ARRAYS.IS_NUMERIC_NULL(_xlpm._expandDT)), {#VALUE!}, SUM(N(_xlpm._expandDT)))))))), _xlfn.BYROW(FN.NULLIFY(_xlpm.DT), _xlfn.LAMBDA(_xlpm._row, _xlpm.fnCombineDT(_xlpm._row)))))</definedName>
    <definedName name="CHRONO.CONVERT_WEEKDAY_NUMBER">_xlfn.LAMBDA(_xlpm.DayOfWeek,_xlop.ISOtoTraditional, _xlfn.LET(_xlpm._ISOSoffset, IF(FN.COERCE(_xlpm.ISOtoTraditional), 0, -2), _xlpm.fnWeekday, _xlfn.LAMBDA(_xlpm._dayOfWeek, IF(ISERROR(_xlpm._dayOfWeek), _xlpm._dayOfWeek * {1}, IF(_xlpm._dayOfWeek = "", "", IF(NOT(ISNUMBER(_xlpm._dayOfWeek)), {#VALUE!}, _xlfn.LET(_xlpm._givenDoW, INT(N(_xlpm._dayOfWeek)), _xlpm._shiftDoW, _xlpm._givenDoW + _xlpm._ISOSoffset, MOD(_xlpm._shiftDoW, 7) + 1))))), _xlfn.MAP(FN.NULLIFY(_xlpm.DayOfWeek), _xlfn.LAMBDA(_xlpm._element, _xlpm.fnWeekday(_xlpm._element)))))</definedName>
    <definedName name="CHRONO.DAY_AND_TIME_TO_DHMS">_xlfn.LAMBDA(_xlpm.DayAndTime_D,_xlop.LowOrder,_xlop.SecondPrecision,_xlop.RoundingOverride, _xlfn.LET(_xlpm._highOrder, 1, 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_xlpm.fnRoundDayAndTime, _xlfn.LAMBDA(_xlpm._dayAndTime_D, IF(ISERROR(_xlpm._dayAndTime_D), _xlpm._dayAndTime_D * {1,2,3,4}, IF(_xlpm._dayAndTime_D = "", {"","","",""}, IF(NOT(ISNUMBER(_xlpm._dayAndTime_D)), {#VALUE!,#VALUE!,#VALUE!,#VALUE!}, _xlfn.LET(_xlpm._DT, CHRONO.DT_COMPLICATION(_xlpm._dayAndTime_D), _xlpm._day, INDEX(_xlpm._DT, 1, 1), _xlpm._time, INDEX(_xlpm._DT, 1, 2), _xlpm._roundTime_C5, CHRONO.TIMESPAN_TO_DHMS(_xlpm._time, _xlpm._highOrder, _xlpm._lowOrder, _xlpm._secondPrecision, _xlpm.RoundingOverride), _xlpm._dayCarry, INDEX(_xlpm._roundTime_C5, 1, 2), _xlpm._resolveDay, _xlpm._day + _xlpm._dayCarry, _xlfn.HSTACK(_xlpm._resolveDay, _xlfn.DROP(_xlpm._roundTime_C5, , 2))))))), _xlpm._dayAndTime_D, FN.NULLIFY(INDEX(_xlpm.DayAndTime_D, , 1)), _xlpm._rowCount, ROWS(_xlpm._dayAndTime_D), _xlpm._byRow, _xlfn.REDUCE("", _xlfn.SEQUENCE(_xlpm._rowCount), _xlfn.LAMBDA(_xlpm._acc,_xlpm._curr, _xlfn.VSTACK(_xlpm._acc, _xlpm.fnRoundDayAndTime(INDEX(_xlpm._dayAndTime_D, _xlpm._curr, 1))))), _xlfn.DROP(_xlpm._byRow, 1)))</definedName>
    <definedName name="CHRONO.DAYS_IN_MONTH">_xlfn.LAMBDA(_xlpm.Month,_xlop.YearCE,_xlop.JulianCalendar, _xlfn.LET(_xlpm._julianCalendar, FN.COERCE(_xlpm.JulianCalendar) &lt;&gt; 0, _xlpm._month, FN.NULLIFY(_xlpm.Month), _xlpm._year, FN.NULLIFY(_xlpm.YearCE), _xlpm._rowCount, ROWS(_xlpm.Month), _xlfn.BYROW(_xlfn.SEQUENCE(_xlpm._rowCount), _xlfn.LAMBDA(_xlpm._row, _xlfn.LET(_xlpm._m, INDEX(_xlpm._month, _xlpm._row, 1), IF(ISERROR(_xlpm._m), _xlpm._m * {1}, IF(_xlpm._m = "", "", IF(NOT(ISNUMBER(_xlpm._m)), {#VALUE!}, IF(NOT(FN.IS_INTEGER(_xlpm._m)), {#NUM!}, IF((_xlpm._m &lt; 1) + (_xlpm._m &gt; 12), {#NUM!}, IF(_xlpm._m = 2, _xlfn.LET(_xlpm._y, IFERROR(INDEX(_xlpm._year, _xlpm._row, 1), ""), _xlpm._leapDay, IF(ISNUMBER(_xlpm._y), N(CHRONO.IS_LEAP_YEAR(_xlpm._y, _xlpm._julianCalendar)), 0), 28 + _xlpm._leapDay), IF(_xlpm._m &lt;= 7, 30 + MOD(_xlpm._m, 2), 31 - MOD(_xlpm._m, 2)))))))))))))</definedName>
    <definedName name="CHRONO.DAYS_IN_QUARTER">_xlfn.LAMBDA(_xlpm.Quarter,_xlop.FiscalYearCE,_xlop.MonthOffset,_xlop.JulianCalendar, _xlfn.LET(_xlpm._monthOffset, _xlfn.LET(_xlpm._mo, INT(FN.COERCE(_xlpm.MonthOffset)), IF((_xlpm._mo &gt;= -6) * (_xlpm._mo &lt;= 3), _xlpm._mo, {#NUM!})), _xlpm._julianCalendar, FN.COERCE(_xlpm.JulianCalendar) &lt;&gt; 0, _xlpm._daysInQuarterCyclical, {90,89,92,91,92,92,92,92,91,92,92,90}, _xlpm.fnDaysInQuarter, _xlfn.LAMBDA(_xlpm._quarter,_xlpm._fiscalYear, IF(ISERROR(_xlpm._monthOffset), _xlpm._monthOffset * {1}, IF(ISERROR(_xlpm._quarter), _xlpm._quarter * {1}, IF(ISERROR(_xlpm._fiscalYear), _xlpm._fiscalYear * {1}, IF(NOT(FN.IS_NUMERIC_NULL(_xlpm._fiscalYear)), {#VALUE!}, IF(_xlpm._quarter = "", "", IF(NOT(ISNUMBER(_xlpm._quarter)), {#VALUE!}, _xlfn.LET(_xlpm._nominalQuarter, INT(_xlpm._quarter) - 1, _xlpm._resolveQuarter, MOD(_xlpm._nominalQuarter, 4), _xlpm._resolveYear, IF(_xlpm._fiscalYear = "", "", INT(_xlpm._fiscalYear) + INT(_xlpm._nominalQuarter / 4)), _xlpm._quarterWithFeb, INT(MOD(1 - _xlpm._monthOffset, 12) / 3), _xlpm._quarterPrecession, MOD(_xlpm._monthOffset + (_xlpm._resolveQuarter * 3), 12) + 1, _xlpm._nominalDaysInQuarter, INDEX(_xlpm._daysInQuarterCyclical, 1, _xlpm._quarterPrecession), _xlpm._leapDay, IF(NOT(ISNUMBER(_xlpm._resolveYear) * (_xlpm._quarterWithFeb = _xlpm._resolveQuarter)), 0, _xlfn.LET(_xlpm._yearOfFeb, _xlpm._resolveYear + N(_xlpm._resolveQuarter = 3), N(CHRONO.IS_LEAP_YEAR(_xlpm._yearOfFeb, _xlpm._julianCalendar)))), _xlpm._nominalDaysInQuarter + _xlpm._leapDay)))))))), _xlpm._quarter, FN.NULLIFY(INDEX(_xlpm.Quarter, , 1)), _xlpm._fiscalYear, FN.NULLIFY(INDEX(_xlpm.FiscalYearCE, , 1)), _xlpm._scalar, ROWS(_xlpm._fiscalYear) = 1, _xlpm._rowCount, MAX(ROWS(_xlpm._quarter), ROWS(_xlpm._fiscalYear)), _xlpm._byRow, _xlfn.REDUCE("", _xlfn.SEQUENCE(_xlpm._rowCount), _xlfn.LAMBDA(_xlpm._acc,_xlpm._curr, _xlfn.LET(_xlpm._fyIdx, IF(_xlpm._scalar, 1, _xlpm._curr), _xlpm._fy, INDEX(_xlpm._fiscalYear, _xlpm._fyIdx, 1), _xlpm._q, INDEX(_xlpm._quarter, _xlpm._curr, 1), _xlfn.VSTACK(_xlpm._acc, _xlpm.fnDaysInQuarter(_xlpm._q, _xlpm._fy))))), _xlfn.DROP(_xlpm._byRow, 1)))</definedName>
    <definedName name="CHRONO.DAYS_IN_YEAR">_xlfn.LAMBDA(_xlpm.YearCE,_xlop.JulianCalendar, _xlfn.LET(_xlpm._julianCalendar, FN.COERCE(_xlpm.JulianCalendar) &lt;&gt; 0, _xlfn.MAP(FN.NULLIFY(_xlpm.YearCE), _xlfn.LAMBDA(_xlpm._element, IF(ISERROR(_xlpm._element), _xlpm._element * {1}, IF(_xlpm._element = "", "", IF(CHRONO.IS_LEAP_YEAR(_xlpm._element, _xlpm._julianCalendar), 366, 365)))))))</definedName>
    <definedName name="CHRONO.DELTA_MONTHS">_xlfn.LAMBDA(_xlpm.StartMJDate,_xlpm.EndMJDate,_xlop.JulianCalendar, _xlfn.LET(_xlpm._julianCalendar, FN.COERCE(_xlpm.JulianCalendar) &lt;&gt; 0, _xlpm._avgMonthDaysGregorian, 30.436875, _xlpm._avgMonthDaysJulian, 30.4375, _xlpm._avgMonthDays, IF(_xlpm._julianCalendar, _xlpm._avgMonthDaysJulian, _xlpm._avgMonthDaysGregorian), _xlpm.fnDeltaMonths, _xlfn.LAMBDA(_xlpm._startMJDate,_xlpm._endMJDate, IF(FN.IS_EMPTY(_xlpm._startMJDate) * FN.IS_EMPTY(_xlpm._endMJDate), "", _xlfn.LET(_xlpm._months, (_xlpm._endMJDate - _xlpm._startMJDate) / _xlpm._avgMonthDays, IF(ISERROR(_xlpm._months), _xlpm._months * {1}, _xlpm._months)))),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_xlpm.fnDeltaMonths(_xlpm._startMJDate, INDEX(_xlpm._endMJDate, _xlpm._curr, 1))))), IF(_xlpm._rowsEnd = 1, _xlfn.REDUCE("", _xlfn.SEQUENCE(_xlpm._rowCount), _xlfn.LAMBDA(_xlpm._acc,_xlpm._curr, _xlfn.VSTACK(_xlpm._acc, _xlpm.fnDeltaMonths(INDEX(_xlpm._startMJDate, _xlpm._curr, 1), _xlpm._endMJDate)))), _xlfn.REDUCE("", _xlfn.SEQUENCE(_xlpm._rowCount), _xlfn.LAMBDA(_xlpm._acc,_xlpm._curr, _xlfn.VSTACK(_xlpm._acc, _xlpm.fnDeltaMonths(INDEX(_xlpm._startMJDate, _xlpm._curr, 1), INDEX(_xlpm._endMJDate, _xlpm._curr, 1))))))), _xlfn.DROP(_xlpm._byRow, 1)))</definedName>
    <definedName name="CHRONO.DELTA_YEARS">_xlfn.LAMBDA(_xlpm.StartMJDate,_xlpm.EndMJDate,_xlop.JulianCalendar, _xlfn.LET(_xlpm._julianCalendar, FN.COERCE(_xlpm.JulianCalendar) &lt;&gt; 0, _xlpm._avgYearDaysGregorian, 365.2425, _xlpm._avgYearDaysJulian, 365.25, _xlpm._avgYearDays, IF(_xlpm._julianCalendar, _xlpm._avgYearDaysJulian, _xlpm._avgYearDaysGregorian), _xlpm.fnDeltaYears, _xlfn.LAMBDA(_xlpm._startMJDate,_xlpm._endMJDate, IF(FN.IS_EMPTY(_xlpm._startMJDate) * FN.IS_EMPTY(_xlpm._endMJDate), "", _xlfn.LET(_xlpm._years, (_xlpm._endMJDate - _xlpm._startMJDate) / _xlpm._avgYearDays, IF(ISERROR(_xlpm._years), _xlpm._years * {1}, _xlpm._years)))),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_xlpm.fnDeltaYears(_xlpm._startMJDate, INDEX(_xlpm._endMJDate, _xlpm._curr, 1))))), IF(_xlpm._rowsEnd = 1, _xlfn.REDUCE("", _xlfn.SEQUENCE(_xlpm._rowCount), _xlfn.LAMBDA(_xlpm._acc,_xlpm._curr, _xlfn.VSTACK(_xlpm._acc, _xlpm.fnDeltaYears(INDEX(_xlpm._startMJDate, _xlpm._curr, 1), _xlpm._endMJDate)))), _xlfn.REDUCE("", _xlfn.SEQUENCE(_xlpm._rowCount), _xlfn.LAMBDA(_xlpm._acc,_xlpm._curr, _xlfn.VSTACK(_xlpm._acc, _xlpm.fnDeltaYears(INDEX(_xlpm._startMJDate, _xlpm._curr, 1), INDEX(_xlpm._endMJDate, _xlpm._curr, 1))))))), _xlfn.DROP(_xlpm._byRow, 1)))</definedName>
    <definedName name="CHRONO.DELTA_YMD">_xlfn.LAMBDA(_xlpm.StartMJDate,_xlpm.EndMJDate,_xlop.JulianCalendar, _xlfn.LET(_xlpm._julianCalendar, FN.COERCE(_xlpm.JulianCalendar) &lt;&gt; 0, _xlpm.fnDeltaYMD,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CHRONO.MJDATE_TO_YMDT(IF(_xlpm._sign = 1, _xlpm._startMJDate, _xlpm._endMJDate), , , , _xlpm._julianCalendar), _xlpm._date_B, CHRONO.MJDATE_TO_YMDT(IF(_xlpm._sign = 1, _xlpm._endMJDate, _xlpm._startMJDate), , , , _xlpm._julianCalendar), _xlpm._diffDays, INDEX(_xlpm._date_B, 1, 3) - INDEX(_xlpm._date_A, 1, 3) + INDEX(_xlpm._date_B, 1, 4) - INDEX(_xlpm._date_A, 1, 4), _xlpm._deltaDay, IF(_xlpm._diffDays &gt;= 0, _xlpm._diffDays, _xlfn.LET(_xlpm._daysMonth_A, CHRONO.DAYS_IN_MONTH(INDEX(_xlpm._date_A, 1, 2), INDEX(_xlpm._date_A, 1, 1), _xlpm._julianCalendar), MOD(_xlpm._diffDays, _xlpm._daysMonth_A))), _xlpm._diffMonths, INDEX(_xlpm._date_B, 1, 2) - INDEX(_xlpm._date_A, 1, 2) - N(_xlpm._diffDays &lt; 0), _xlpm._deltaMonth, MOD(_xlpm._diffMonths, 12), _xlpm._deltaYear, INDEX(_xlpm._date_B, 1, 1) - INDEX(_xlpm._date_A, 1, 1) - N(_xlpm._diffMonths &lt; 0), _xlfn.HSTACK(_xlpm._sign, _xlpm._deltaYear, _xlpm._deltaMonth,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_xlpm.fnDeltaYMD(_xlpm._startMJDate, INDEX(_xlpm._endMJDate, _xlpm._curr, 1))))), IF(_xlpm._rowsEnd = 1, _xlfn.REDUCE("", _xlfn.SEQUENCE(_xlpm._rowCount), _xlfn.LAMBDA(_xlpm._acc,_xlpm._curr, _xlfn.VSTACK(_xlpm._acc, _xlpm.fnDeltaYMD(INDEX(_xlpm._startMJDate, _xlpm._curr, 1), _xlpm._endMJDate)))), _xlfn.REDUCE("", _xlfn.SEQUENCE(_xlpm._rowCount), _xlfn.LAMBDA(_xlpm._acc,_xlpm._curr, _xlfn.VSTACK(_xlpm._acc, _xlpm.fnDeltaYMD(INDEX(_xlpm._startMJDate, _xlpm._curr, 1), INDEX(_xlpm._endMJDate, _xlpm._curr, 1))))))), _xlfn.DROP(_xlpm._byRow, 1)))</definedName>
    <definedName name="CHRONO.DELTA_YWD">_xlfn.LAMBDA(_xlpm.StartMJDate,_xlpm.EndMJDate,_xlop.JulianCalendar, _xlfn.LET(_xlpm._julianCalendar, FN.COERCE(_xlpm.JulianCalendar) &lt;&gt; 0, _xlpm.fnDeltaYWD,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CHRONO.MJDATE_TO_YMDT(IF(_xlpm._sign = 1, _xlpm._startMJDate, _xlpm._endMJDate), , , , _xlpm._julianCalendar), _xlpm._date_B, CHRONO.MJDATE_TO_YMDT(IF(_xlpm._sign = 1, _xlpm._endMJDate, _xlpm._startMJDate), , , , _xlpm._julianCalendar), _xlpm._diffYears, INDEX(_xlpm._date_B, 1, 1) - INDEX(_xlpm._date_A, 1, 1), _xlpm._deltaYear, IF(_xlpm._diffYears = 0, 0, _xlpm._diffYears - 1), _xlpm._diffDays, IF(_xlpm._diffYears = 0, _xlpm._sign * (_xlpm._endMJDate - _xlpm._startMJDate), _xlfn.LET(_xlpm._prevYear, INDEX(_xlpm._date_B, 1, 1) - 1, _xlpm._prevYearMJDate, CHRONO.MODIFIED_JULIAN_DATE(_xlfn.HSTACK(_xlpm._prevYear, _xlfn.DROP(_xlpm._date_A, , 1)), _xlpm._julianCalendar), IF(_xlpm._sign = 1, _xlpm._endMJDate, _xlpm._startMJDate) - _xlpm._prevYearMJDate)), _xlpm._deltaWeek, INT(_xlpm._diffDays / 7), _xlpm._deltaDay, MOD(_xlpm._diffDays, 7), _xlfn.HSTACK(_xlpm._sign, _xlpm._deltaYear, _xlpm._deltaWeek,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_xlpm.fnDeltaYWD(_xlpm._startMJDate, INDEX(_xlpm._endMJDate, _xlpm._curr, 1))))), IF(_xlpm._rowsEnd = 1, _xlfn.REDUCE("", _xlfn.SEQUENCE(_xlpm._rowCount), _xlfn.LAMBDA(_xlpm._acc,_xlpm._curr, _xlfn.VSTACK(_xlpm._acc, _xlpm.fnDeltaYWD(INDEX(_xlpm._startMJDate, _xlpm._curr, 1), _xlpm._endMJDate)))), _xlfn.REDUCE("", _xlfn.SEQUENCE(_xlpm._rowCount), _xlfn.LAMBDA(_xlpm._acc,_xlpm._curr, _xlfn.VSTACK(_xlpm._acc, _xlpm.fnDeltaYWD(INDEX(_xlpm._startMJDate, _xlpm._curr, 1), INDEX(_xlpm._endMJDate, _xlpm._curr, 1))))))), _xlfn.DROP(_xlpm._byRow, 1)))</definedName>
    <definedName name="CHRONO.DT_COMPLICATION">_xlfn.LAMBDA(_xlpm.Day_D, _xlfn.LET(_xlpm.fnDTcomplication, _xlfn.LAMBDA(_xlpm._day_D, IF(ISERROR(_xlpm._day_D), _xlpm._day_D * {1,2}, IF(_xlpm._day_D = "", {"",""}, IF(NOT(ISNUMBER(_xlpm._day_D)), {#VALUE!}, _xlfn.LET(_xlpm._day, INT(_xlpm._day_D), _xlpm._time, MOD(_xlpm._day_D, 1), _xlfn.HSTACK(_xlpm._day, _xlpm._time)))))), _xlpm._day_D, FN.NULLIFY(INDEX(_xlpm.Day_D, , 1)), _xlpm._rowCount, ROWS(_xlpm._day_D), _xlpm._byRow, _xlfn.REDUCE("", _xlfn.SEQUENCE(_xlpm._rowCount), _xlfn.LAMBDA(_xlpm._acc,_xlpm._curr, _xlfn.VSTACK(_xlpm._acc, _xlpm.fnDTcomplication(INDEX(_xlpm._day_D, _xlpm._curr, 1))))), _xlfn.DROP(_xlpm._byRow, 1)))</definedName>
    <definedName name="CHRONO.EXCELDATE_TO_ISO_DATETIME">_xlfn.LAMBDA(_xlpm.ExcelDate,_xlop.TZOMinutes,_xlop.Options, _xlfn.LET(_xlpm._MJDate, CHRONO.EXCELDATE_TO_MJDATE(_xlpm.ExcelDate), CHRONO.MJDATE_TO_ISO_DATETIME(_xlpm._MJDate, _xlpm.TZOMinutes, _xlpm.Options, FALSE)))</definedName>
    <definedName name="CHRONO.EXCELDATE_TO_MJDATE">_xlfn.LAMBDA(_xlpm.ExcelDate, IF(FN.IS_EMPTY(_xlpm.ExcelDate), "", _xlpm.ExcelDate + 15018))</definedName>
    <definedName name="CHRONO.EXCELDATE_TO_USDATE">_xlfn.LAMBDA(_xlpm.ExcelDate,_xlop.Options, _xlfn.LET(_xlpm._options, "V" &amp; FN.NULLIFY(_xlpm.Options), _xlpm._YMDT, _xlfn.HSTACK(YEAR(_xlpm.ExcelDate), MONTH(_xlpm.ExcelDate), DAY(_xlpm.ExcelDate), MOD(_xlpm.ExcelDate, 1)), CHRONO.FORMAT_DATETIME(_xlpm._YMDT, _xlpm._options, FALSE)))</definedName>
    <definedName name="CHRONO.FIND_COUNTRY">_xlfn.LAMBDA(_xlpm.SearchName, _xlfn.LET(_xlpm.fnLookupCountry, _xlfn.LAMBDA(_xlpm._searchText, IF(_xlpm._searchText = "", {#N/A}, _xlfn.LET(_xlpm._ISO_3166, CHRONO_DATA.ISO_3166(), _xlpm._matches, IFERROR(SEARCH(_xlpm._searchText, _xlfn.CHOOSECOLS(_xlpm._ISO_3166, 1)), 0) &gt; 0, _xlfn._xlws.FILTER(_xlpm._ISO_3166, _xlpm._matches, {#N/A})))), _xlpm._searchName, _xlfn.CHOOSECOLS(FN.NULLIFY(_xlpm.SearchName), 1), _xlpm._byRow, _xlfn.REDUCE("", _xlpm._searchName, _xlfn.LAMBDA(_xlpm._acc,_xlpm._curr, _xlfn.LET(_xlpm._matches, _xlpm.fnLookupCountry(_xlpm._curr), IF(ARRAYS.ISNA_H(_xlpm._matches), _xlpm._acc, _xlfn.VSTACK(_xlpm._acc, _xlpm._matches))))), IF(ROWS(_xlpm._byRow) = 1, {#N/A}, _xlfn.CHOOSECOLS(_xlfn._xlws.SORT(_xlfn.UNIQUE(_xlfn.DROP(_xlpm._byRow, 1))), {2,1}))))</definedName>
    <definedName name="CHRONO.FIND_TIMEZONE_NAME">_xlfn.LAMBDA(_xlop.SearchName,_xlop.CountryCodes,_xlop.Latitude,_xlop.Longitude,_xlop.ExcludeHistorical,_xlop.ReturnMax, _xlfn.LET(_xlpm._searchName, _xlfn.CHOOSECOLS(FN.NULLIFY(_xlpm.SearchName), 1), _xlpm._findCountryCodes, _xlfn.UNIQUE(_xlfn.CHOOSECOLS(FN.NULLIFY(_xlpm.CountryCodes), 1)), _xlpm._latitude, INDEX(FN.NULLIFY(_xlpm.Latitude), 1, 1), _xlpm._longitude, INDEX(FN.NULLIFY(_xlpm.Longitude), 1, 1), _xlpm._excludeHistorical, INDEX(FN.COERCE(_xlpm.ExcludeHistorical), 1, 1) &lt;&gt; 0, _xlpm._returnMax, IF(_xlfn.ISOMITTED(_xlpm.ReturnMax), 1, INT(INDEX(FN.COERCE(_xlpm.ReturnMax), 1, 1))), IF(ARRAYS.IS_EMPTY(_xlpm._searchName) * ARRAYS.IS_EMPTY(_xlpm._findCountryCodes) * (_xlpm._latitude = "") * (_xlpm._longitude = ""), {#N/A}, _xlfn.LET(_xlpm._timeZoneAliasToName, CHRONO_DATA.TIMEZONE_ALIAS_TO_NAME(), _xlpm._TZsearchSet, IF(ARRAYS.IS_EMPTY(_xlpm._findCountryCodes), _xlpm._timeZoneAliasToName, _xlfn.LET(_xlpm._countryCodeMatched, _xlfn.UNIQUE(_xlfn.DROP(ARRAYS.XFILTER(CHRONO_DATA.COUNTRY_TO_TZNAME(), _xlpm._findCountryCodes, 1), , 1)), ARRAYS.XFILTER(_xlpm._timeZoneAliasToName, _xlpm._countryCodeMatched, 2))), IF(ARRAYS.ISNA_H(_xlpm._TZsearchSet), {#N/A}, _xlfn.LET(_xlpm._fTZsearchSet, IF(_xlpm._excludeHistorical, ARRAYS.XFILTER(_xlpm._TZsearchSet, CHRONO_DATA.TIMEZONE_NAMES_ACTIVE(), 2), _xlpm._TZsearchSet), IF(ARRAYS.ISNA_H(_xlpm._fTZsearchSet), {#N/A}, _xlfn.LET(_xlpm._filterByName, _xlfn.LET(_xlpm._tzNames, _xlfn.CHOOSECOLS(_xlpm._fTZsearchSet, 2), IF(_xlpm._searchName = "", _xlpm._tzNames, _xlfn.LET(_xlpm._tzSearchAlias, _xlfn.CHOOSECOLS(_xlpm._fTZsearchSet, 1), _xlpm._searchMatches, IFERROR(SEARCH(_xlpm._searchName, _xlpm._tzSearchAlias), 0) &gt; 0, _xlfn._xlws.FILTER(_xlpm._tzNames, _xlpm._searchMatches, {#N/A})))), _xlpm._unique, _xlfn.UNIQUE(_xlpm._filterByName), _xlpm._uniqueNA, _xlfn._xlws.FILTER(_xlpm._unique, NOT(ISNA(_xlpm._unique)), {#N/A}), IF(ARRAYS.ISNA_H(_xlpm._uniqueNA), {#N/A}, _xlfn.LET(_xlpm._result, IF(NOT(ISNUMBER(_xlpm._latitude)) * NOT(ISNUMBER(_xlpm._longitude)), _xlfn._xlws.SORT(_xlpm._uniqueNA), _xlfn.LET(_xlpm._TZproximity, CHRONO.TIMEZONE_PROXIMITY(_xlpm._uniqueNA, _xlpm._latitude, _xlpm._longitude), _xlfn.SORTBY(_xlpm._uniqueNA, _xlpm._TZproximity, 1, _xlpm._uniqueNA, 1))), IF(_xlpm._returnMax &lt;= 0, _xlpm._result, _xlfn.TAKE(_xlpm._result, _xlpm._returnMax))))))))))))</definedName>
    <definedName name="CHRONO.FORMAT_CALENDAR_DATE">_xlfn.LAMBDA(_xlpm.Date_YMD,_xlop.Options,_xlop.JulianCalendar, _xlfn.LET(_xlpm._options, FN.NULLIFY(_xlpm.Options), _xlpm._julianCalendar, FN.COERCE(_xlpm.JulianCalendar) &lt;&gt; 0, _xlpm._separator, _xlfn.LET(_xlpm._sepOption, LEFT(FN.SIFT_FOR_CHARS(_xlpm._options, ".-")), _xlfn.SWITCH(_xlpm._sepOption, "", "/", _xlpm._sepOption)), _xlpm._alwaysSign, IFERROR(FIND("+", _xlpm._options), 0) &gt; 0, _xlpm._internationalOrder, IF(IFERROR(SEARCH("U", _xlpm._options), 0) &gt; 0, TRUE, IF(IFERROR(SEARCH("V", _xlpm._options), 0) &gt; 0, FALSE, NOT(FN.NORTH_AMERICAN_REGION()))), _xlpm._mdFmt, IF(IFERROR(SEARCH("P", _xlpm._options), 0) &gt; 0, "00", "0"), _xlpm.fnFormatDate, _xlfn.LAMBDA(_xlpm._date_YMD, _xlfn.LET(_xlpm._validateDate, CHRONO.VALIDATE_CALENDAR_DATE(_xlpm._date_YMD, _xlpm._julianCalendar), IF(ARRAYS.IS_EMPTY(_xlpm._validateDate), "", _xlfn.LET(_xlpm._firstError, ARRAYS.FIRST_ERROR_H(_xlpm._validateDate), IF(ISERROR(_xlpm._firstError), _xlpm._firstError * {1}, IF(ARRAYS.HAS_EMPTY(_xlpm._validateDate), {#VALUE!}, _xlfn.LET(_xlpm._sYear, CHRONO.FORMAT_ISO_YEAR(INDEX(_xlpm._validateDate, 1, 1), _xlpm._alwaysSign), _xlpm._sMonth, TEXT(INDEX(_xlpm._validateDate, 1, 2), _xlpm._mdFmt), _xlpm._sDay, TEXT(INDEX(_xlpm._validateDate, 1, 3), _xlpm._mdFmt), IF(_xlpm._internationalOrder, _xlfn.CONCAT(_xlpm._sDay, _xlpm._separator, _xlpm._sMonth, _xlpm._separator, _xlpm._sYear), _xlfn.CONCAT(_xlpm._sMonth, _xlpm._separator, _xlpm._sDay, _xlpm._separator, _xlpm._sYear))))))))), _xlpm._date_YMD, FN.NULLIFY(_xlpm.Date_YMD), _xlpm._rowCount, ROWS(_xlpm._date_YMD), _xlpm._byRow, _xlfn.REDUCE("", _xlfn.SEQUENCE(_xlpm._rowCount), _xlfn.LAMBDA(_xlpm._acc,_xlpm._curr, _xlfn.VSTACK(_xlpm._acc, _xlpm.fnFormatDate(INDEX(_xlpm._date_YMD, _xlpm._curr, ))))), _xlfn.DROP(_xlpm._byRow, 1)))</definedName>
    <definedName name="CHRONO.FORMAT_DATETIME">_xlfn.LAMBDA(_xlpm.Date_YMDT,_xlop.Options,_xlop.JulianCalendar, _xlfn.LET(_xlpm._julianCalendar, N(_xlpm.JulianCalendar) &lt;&gt; 0, _xlpm._options, FN.NULLIFY(_xlpm.Options), _xlpm._padding, IFERROR(SEARCH("P", _xlpm._options), 0) &gt; 0, _xlpm._dateOptions, FN.SIFT_FOR_CHARS(_xlpm._options, ".-+UVP"), _xlpm._timeOptions, FN.SIFT_FOR_CHARS(_xlpm._options, "CAPJKLNFDHMS*0123456789"), _xlpm._timeOfDayOptionSet, CHRONO._FORMAT_TIME_OF_DAY_OPTIONS(_xlpm._timeOptions, TRUE), _xlpm.fnFormatDateTime, _xlfn.LAMBDA(_xlpm._date_YMDT, IF(COLUMNS(_xlpm._date_YMDT) &gt; 4, {#CALC!}, _xlfn.LET(_xlpm._firstError, ARRAYS.FIRST_ERROR_H(_xlpm._date_YMDT), IF(ISERROR(_xlpm._firstError), _xlpm._firstError * {1}, IF(ARRAYS.IS_EMPTY(_xlpm._date_YMDT), "", IF(NOT(ARRAYS.IS_NUMERIC_NULL(_xlpm._date_YMDT)), {#VALUE!}, _xlfn.LET(_xlpm._expandYMDT, _xlfn.EXPAND(_xlpm._date_YMDT, 1, 4, ""), _xlpm._YMD, _xlfn.TAKE(_xlpm._expandYMDT, 1, 3), IF(NOT(CHRONO.IS_VALID_CALENDAR_DATE(_xlpm._YMD, TRUE, _xlpm._julianCalendar)), {#NUM!}, _xlfn.LET(_xlpm._hasTime, NOT(FN.IS_EMPTY(INDEX(_xlpm._expandYMDT, 1, 4))), _xlpm._DT, CHRONO._FORMAT_TIME_OF_DAY(INDEX(_xlpm._expandYMDT, 1, 4), _xlpm._timeOfDayOptionSet), _xlpm._carryDay, INDEX(_xlpm._DT, 1, 1), _xlpm._sToD, INDEX(_xlpm._DT, 1, 2), _xlpm._resolveYMD, IF(_xlpm._carryDay = 0, CHRONO.RESOLVE_CALENDAR_DATE(_xlpm._YMD, _xlpm._julianCalendar), _xlfn.LET(_xlpm._YMD1, CHRONO.RESOLVE_CALENDAR_DATE(_xlpm._YMD, _xlpm._julianCalendar), _xlpm._roundedYMD, _xlpm._YMD1 + _xlfn.HSTACK(0, 0, _xlpm._carryDay), CHRONO.RESOLVE_CALENDAR_DATE(_xlpm._roundedYMD, _xlpm._julianCalendar))), _xlpm._sDate, CHRONO.FORMAT_CALENDAR_DATE(_xlpm._resolveYMD, _xlpm._dateOptions, _xlpm._julianCalendar), IF(_xlpm._hasTime, _xlpm._sDate &amp; " " &amp; _xlpm._sToD, _xlpm._sDate)))))))))), _xlfn.BYROW(FN.NULLIFY(_xlpm.Date_YMDT), _xlfn.LAMBDA(_xlpm._row, _xlpm.fnFormatDateTime(_xlpm._row)))))</definedName>
    <definedName name="CHRONO.FORMAT_ISO_CALENDAR_DATE">_xlfn.LAMBDA(_xlpm.Date_YMDT,_xlop.Options,_xlop.JulianCalendar, _xlfn.LET(_xlpm._options, FN.NULLIFY(_xlpm.Options), _xlpm._julianCalendar, FN.COERCE(_xlpm.JulianCalendar) &lt;&gt; 0, _xlpm._basic, IFERROR(SEARCH("B", _xlpm._options), 0) &gt; 0, _xlpm._alwaysSign, IFERROR(FIND("+", _xlpm._options), 0) &gt; 0, _xlpm._separator, IF(_xlpm._basic, "", "-"), _xlpm.fnFormatISOCalendarDate, _xlfn.LAMBDA(_xlpm._date_YMD, IF(ARRAYS.IS_EMPTY(_xlpm._date_YMD), "", _xlfn.LET(_xlpm._validateDate, CHRONO.VALIDATE_CALENDAR_DATE(_xlpm._date_YMD, _xlpm._julianCalendar), _xlpm._firstError, ARRAYS.FIRST_ERROR_H(_xlpm._validateDate), IF(ISERROR(_xlpm._firstError), _xlpm._firstError * {1}, IF(_xlpm._basic * (ABS(INDEX(_xlpm._validateDate, 1, 1)) &gt; 9999), {#VALUE!}, _xlfn.LET(_xlpm._sYear, CHRONO.FORMAT_ISO_YEAR(INDEX(_xlpm._validateDate, 1, 1), _xlpm._alwaysSign), IF(INDEX(_xlpm._validateDate, 1, 2) = "", IF(INDEX(_xlpm._validateDate, 1, 3) = "", _xlpm._sYear, {#VALUE!}), _xlfn.LET(_xlpm._sMonth, TEXT(INDEX(_xlpm._validateDate, 1, 2), "00"), IF(INDEX(_xlpm._validateDate, 1, 3) = "", IF(_xlpm._basic, {#VALUE!}, _xlfn.CONCAT(_xlpm._sYear, _xlpm._separator, _xlpm._sMonth)), _xlfn.CONCAT(_xlpm._sYear, _xlpm._separator, _xlpm._sMonth, _xlpm._separator, TEXT(INDEX(_xlpm._validateDate, 1, 3), "00"))))))))))), _xlpm._date_YMDT, FN.NULLIFY(_xlpm.Date_YMDT), _xlfn.BYROW(_xlpm._date_YMDT, _xlfn.LAMBDA(_xlpm._row, _xlpm.fnFormatISOCalendarDate(_xlpm._row)))))</definedName>
    <definedName name="CHRONO.FORMAT_ISO_DATETIME">_xlfn.LAMBDA(_xlpm.Date_YMDT,_xlop.TZOMinutes,_xlop.Options,_xlop.JulianCalendar, _xlfn.LET(_xlpm._options, FN.NULLIFY(_xlpm.Options), _xlpm._julianCalendar, FN.COERCE(_xlpm.JulianCalendar) &lt;&gt; 0, _xlpm._dateOptions, FN.SIFT_FOR_CHARS(_xlpm._options, "B+"), _xlpm._basic, IFERROR(SEARCH("B", _xlpm._dateOptions), 0) &gt; 0, _xlpm._TZoptions, FN.SIFT_FOR_CHARS(_xlpm._options, "BZ"), _xlpm._TZOpart, CHRONO.FORMAT_ISO_TZO(_xlpm.TZOMinutes, _xlpm._TZoptions), _xlpm._timeOfDayOptionSet, CHRONO._FORMAT_TIME_OF_DAY_OPTIONS(_xlpm._options &amp; "I", TRUE), _xlpm.fnValidate, _xlfn.LAMBDA(_xlpm._YMDT, IF(COLUMNS(_xlpm._YMDT) &gt; 4, {#CALC!}, IF(ARRAYS.IS_EMPTY(_xlpm._YMDT), "", _xlfn.LET(_xlpm._firstError, ARRAYS.FIRST_ERROR_H(_xlpm._YMDT), IF(ISERROR(_xlpm._firstError), _xlpm._firstError * {1}, IF(NOT(ARRAYS.IS_NUMERIC_NULL(_xlpm._YMDT)), {#VALUE!}, _xlfn.LET(_xlpm._expandYMDT, _xlfn.EXPAND(_xlpm._YMDT, 1, 4, ""), IF(ARRAYS.HAS_NEGATIVE(_xlfn.DROP(_xlpm._expandYMDT, , 1)), {#NUM!}, _xlfn.LET(_xlpm._nominalToD, INDEX(_xlpm._expandYMDT, 1, 4), _xlpm._hasToD, ISNUMBER(_xlpm._nominalToD), IF(_xlpm._hasToD * ((_xlpm._nominalToD &lt; 0) + (_xlpm._nominalToD &gt; 1)), {#NUM!}, _xlfn.LET(_xlpm._YMD, _xlfn.TAKE(_xlpm._expandYMDT, 1, 3), _xlpm._noDate, ARRAYS.IS_EMPTY(_xlpm._YMD), IF(_xlpm._noDate, _xlpm._expandYMDT, IF(NOT(CHRONO.IS_VALID_CALENDAR_DATE(_xlpm._YMD, TRUE, _xlpm._julianCalendar)), {#NUM!}, _xlpm._expandYMDT))))))))))))), _xlpm.fnResolveDatePart, _xlfn.LAMBDA(_xlpm._validatedYMDT,_xlpm._carryDay, IF(INDEX(_xlpm._validatedYMDT, 1, 1) = "", "", _xlfn.LET(_xlpm._YM, _xlfn.TAKE(_xlpm._validatedYMDT, 1, 2), _xlpm._providedDay, INDEX(_xlpm._validatedYMDT, 1, 3), _xlpm._nominalDay, _xlpm._carryDay + IF(_xlpm._providedDay = "", 1, _xlpm._providedDay), _xlpm._YMD, _xlfn.HSTACK(_xlpm._YM, _xlpm._nominalDay), _xlpm._resolveDate, CHRONO.RESOLVE_CALENDAR_DATE(_xlpm._YMD, _xlpm._julianCalendar), CHRONO.FORMAT_ISO_CALENDAR_DATE(_xlpm._resolveDate, _xlpm._dateOptions, _xlpm._julianCalendar)))), _xlpm.fnFormatISODateTime, _xlfn.LAMBDA(_xlpm._YMDT, _xlfn.LET(_xlpm._validateYMDT, _xlpm.fnValidate(_xlpm._YMDT), IF(COLUMNS(_xlpm._validateYMDT) = 1, INDEX(_xlpm._validateYMDT, 1, 1), _xlfn.LET(_xlpm._timeInfo, CHRONO._FORMAT_TIME_OF_DAY(INDEX(_xlpm._validateYMDT, 1, 4), _xlpm._timeOfDayOptionSet), _xlpm._carryDay, INDEX(_xlpm._timeInfo, 1, 1), _xlpm._timePart, INDEX(_xlpm._timeInfo, 1, 2), _xlpm._datePart, _xlpm.fnResolveDatePart(_xlpm._validateYMDT, _xlpm._carryDay), IF(_xlpm._timePart = "", _xlpm._datePart, _xlfn.CONCAT(_xlpm._datePart, _xlpm._timePart, _xlpm._TZOpart)))))), _xlpm._date_YMDT, FN.NULLIFY(_xlpm.Date_YMDT), _xlfn.BYROW(_xlpm._date_YMDT, _xlfn.LAMBDA(_xlpm._row, _xlpm.fnFormatISODateTime(_xlpm._row)))))</definedName>
    <definedName name="CHRONO.FORMAT_ISO_TZO">_xlfn.LAMBDA(_xlpm.TZOffset,_xlop.Options, _xlfn.LET(_xlpm._options, FN.NULLIFY(_xlpm.Options), _xlpm._basic, IFERROR(SEARCH("B", _xlpm._options), 0) &gt; 0, _xlpm._zulu, IFERROR(SEARCH("Z", _xlpm._options), 0) &gt; 0, _xlpm._lowOrder, LEFT(FN.SIFT_FOR_CHARS(_xlpm._options, "HMS")), _xlpm._fmt, _xlfn.SWITCH(_xlpm._lowOrder, "", IF(_xlpm._basic, "Bm0", "Im0"), "H", "BH", "M", IF(_xlpm._basic, "BM", "IM"), "S", IF(_xlpm._basic, "BS0", "IS0")), _xlpm.fnFormatTZO, _xlfn.LAMBDA(_xlpm._TZOffset, IF(ISERROR(_xlpm._TZOffset), _xlpm._TZOffset * {1}, IF(_xlpm._TZOffset = "", "", IF(NOT(ISNUMBER(_xlpm._TZOffset)), {#VALUE!}, IF(NOT(CHRONO.IS_VALID_TZO(_xlpm._TZOffset)), {#NUM!}, IF((_xlpm._lowOrder = "H") * (MOD(_xlpm._TZOffset * 24, 1) &lt;&gt; 0), {#NUM!}, IF((_xlpm._TZOffset = 0) * _xlpm._zulu, "Z", _xlfn.LET(_xlpm._signChar, IF(_xlpm._TZOffset &gt;= 0, "+", "−"), _xlpm._tod, CHRONO.FORMAT_TIME_OF_DAY(ABS(_xlpm._TZOffset), _xlpm._fmt), _xlfn.CONCAT(_xlpm._signChar, RIGHT(_xlpm._tod, LEN(_xlpm._tod) - 1)))))))))), _xlfn.MAP(FN.NULLIFY(_xlpm.TZOffset), _xlfn.LAMBDA(_xlpm._element, _xlpm.fnFormatTZO(_xlpm._element)))))</definedName>
    <definedName name="CHRONO.FORMAT_ISO_WEEK_DATE">_xlfn.LAMBDA(_xlpm.Date_YWD,_xlop.Options,_xlop.JulianCalendar, _xlfn.LET(_xlpm._options, FN.NULLIFY(_xlpm.Options), _xlpm._julianCalendar, FN.COERCE(_xlpm.JulianCalendar) &lt;&gt; 0, _xlpm._basic, IFERROR(SEARCH("B", _xlpm._options), 0) &gt; 0, _xlpm._alwaysSign, IFERROR(FIND("+", _xlpm._options), 0) &gt; 0, _xlpm._separator, IF(_xlpm._basic, "", "-"), _xlpm.fnFormatISOWeekDate, _xlfn.LAMBDA(_xlpm._date_YWD, IF(ARRAYS.IS_EMPTY(_xlpm._date_YWD), "", _xlfn.LET(_xlpm._validateYWD, CHRONO.VALIDATE_ISO_WEEK_DATE(_xlpm._date_YWD, _xlpm._julianCalendar), _xlpm._firstError, ARRAYS.FIRST_ERROR_H(_xlpm._validateYWD), IF(ISERROR(_xlpm._firstError), _xlpm._firstError * {1}, _xlfn.LET(_xlpm._sYear, CHRONO.FORMAT_ISO_YEAR(INDEX(_xlpm._validateYWD, 1, 1), _xlpm._alwaysSign), _xlpm._sWeek, TEXT(INDEX(_xlpm._validateYWD, 1, 2), "W00"), IF(INDEX(_xlpm._validateYWD, 1, 3) = "", _xlfn.CONCAT(_xlpm._sYear, _xlpm._separator, _xlpm._sWeek), _xlfn.LET(_xlpm._sDay, TEXT(INDEX(_xlpm._validateYWD, 1, 3), "0"), _xlfn.CONCAT(_xlpm._sYear, _xlpm._separator, _xlpm._sWeek, _xlpm._separator, _xlpm._sDay)))))))), _xlpm._date_YWD, FN.NULLIFY(_xlpm.Date_YWD), _xlfn.BYROW(_xlpm._date_YWD, _xlfn.LAMBDA(_xlpm._row, _xlpm.fnFormatISOWeekDate(_xlpm._row)))))</definedName>
    <definedName name="CHRONO.FORMAT_ISO_YEAR">_xlfn.LAMBDA(_xlpm.YearCE,_xlop.AlwaysSign, _xlfn.LET(_xlpm._alwaysSign, FN.COERCE(_xlpm.AlwaysSign), _xlpm.fnFormatISOYear, _xlfn.LAMBDA(_xlpm._year, IF(ISERROR(_xlpm._year), _xlpm._year * {1}, IF(_xlpm._year = "", "", IF(NOT(ISNUMBER(_xlpm._year)), {#VALUE!}, IF(NOT(FN.IS_INTEGER(_xlpm._year)), {#NUM!}, _xlfn.LET(_xlpm._yearFmt, IF(_xlpm._alwaysSign, "+0000;−0000;+0000;", IF((_xlpm._year &gt;= 0) * (_xlpm._year &lt;= 9999), "0000;−0000", "+0000;−0000")), TEXT(_xlpm._year, _xlpm._yearFmt))))))), _xlfn.MAP(FN.NULLIFY(_xlpm.YearCE), _xlfn.LAMBDA(_xlpm._element, _xlpm.fnFormatISOYear(_xlpm._element)))))</definedName>
    <definedName name="CHRONO.FORMAT_LITERARY_DATE">_xlfn.LAMBDA(_xlpm.Date_YMDW,_xlop.Options,_xlop.LanguageCode,_xlop.JulianCalendar, _xlfn.LET(_xlpm._options, FN.NULLIFY(_xlpm.Options), _xlpm._languageID, FN.LANGUAGE_ID(FN.NULLIFY(_xlpm.LanguageCode)), _xlpm._julianCalendar, FN.COERCE(_xlpm.JulianCalendar) &lt;&gt; 0, _xlpm._showWeekday, IFERROR(SEARCH("W", _xlpm._options), 0) &gt; 0, _xlpm._short, IFERROR(SEARCH("R", _xlpm._options), 0) &gt; 0, _xlpm._separator, IF(IFERROR(SEARCH("G", _xlpm._options), 0), " ", ", "), _xlpm._yearOptions, FN.SIFT_FOR_CHARS(_xlpm._options, "ETJK"), _xlpm.fnValidateYMD, _xlfn.LAMBDA(_xlpm._YMD, _xlfn.LET(_xlpm._firstError, ARRAYS.FIRST_ERROR_H(_xlpm._YMD), IF(ISERROR(_xlpm._firstError), _xlpm._firstError * {1}, IF(NOT(ARRAYS.IS_NUMERIC_NULL(_xlpm._YMD)), {#VALUE!}, IF(ARRAYS.HAS_DECIMAL(_xlfn.TAKE(_xlpm._YMD, 1, 2)), {#NUM!}, _xlfn.LET(_xlpm._month, INDEX(_xlpm._YMD, 1, 2), _xlpm._day, INDEX(_xlpm._YMD, 1, 3), _xlpm._validDate, IF((_xlpm._month = "") * (_xlpm._day &gt;= 1) * (_xlpm._day &lt;= 31), TRUE, CHRONO.IS_VALID_CALENDAR_DATE(_xlpm._YMD, TRUE, _xlpm._julianCalendar)), IF(_xlpm._validDate, TRUE, {#NUM!}))))))), _xlpm.fnWeekday, _xlfn.LAMBDA(_xlpm._YMD,_xlpm._DoW, _xlfn.LET(_xlpm._validateDoW, IF(ISERROR(_xlpm._DoW), _xlpm._DoW * {1}, IF(_xlpm._DoW = "", "", IF(NOT(ISNUMBER(_xlpm._DoW)), {#VALUE!}, _xlfn.LET(_xlpm._iDoW, INT(_xlpm._DoW), IF((_xlpm._iDoW &gt;= 1) * (_xlpm._iDoW &lt;= 7), _xlpm._iDoW, {#NUM!}))))), _xlpm._resolveDoW, IF(ISERROR(_xlpm._validateDoW), _xlpm._validateDoW * {1}, IF(ARRAYS.HAS_EMPTY(_xlpm._YMD), _xlpm._validateDoW, _xlfn.LET(_xlpm._MJDN, CHRONO.MJDN(_xlpm._YMD, _xlpm._julianCalendar), _xlpm._calcDoW, CHRONO.MJDN_TO_WEEKDAY(_xlpm._MJDN), IF(ISNUMBER(_xlpm._validateDoW), IF(_xlpm._calcDoW = _xlpm._validateDoW, _xlpm._calcDoW, {#NUM!}), _xlpm._calcDoW)))), CHRONO.WEEKDAY_NAME(_xlpm._resolveDoW, _xlpm._short, _xlpm._languageID))), _xlpm.fnDatePart, _xlfn.LAMBDA(_xlpm._validatedYMDTW, _xlfn.LET(_xlpm._YMD, _xlfn.TAKE(_xlpm._validatedYMDTW, 1, 3), IF(ARRAYS.IS_EMPTY(_xlpm._YMD), "", _xlfn.LET(_xlpm._sYear, CHRONO.FORMAT_LITERARY_YEAR(INDEX(_xlpm._YMD, 1, 1), _xlpm._yearOptions), _xlpm._sMonth, CHRONO.MONTH_NAME(INDEX(_xlpm._YMD, 1, 2), _xlpm._short, _xlpm._languageID), _xlpm._sDay, FN.FORMAT_ORDINAL(INDEX(_xlpm._YMD, 1, 3)), _xlpm._sMonthDay, _xlfn.TEXTJOIN(" ", TRUE, _xlpm._sMonth, _xlpm._sDay), _xlfn.TEXTJOIN(_xlpm._separator, TRUE, _xlpm._sMonthDay, _xlpm._sYear))))), _xlpm.fnFormatLiteraryDate, _xlfn.LAMBDA(_xlpm._date_YMDW, IF(COLUMNS(_xlpm._date_YMDW) &gt; 4, {#CALC!}, _xlfn.LET(_xlpm._expandYMDW, _xlfn.EXPAND(_xlpm._date_YMDW, 1, 4, ""), _xlpm._YMD, _xlfn.TAKE(_xlpm._expandYMDW, 1, 3), _xlpm._W, INDEX(_xlpm._expandYMDW, 1, 4), _xlpm._isValidYMD, _xlpm.fnValidateYMD(_xlpm._YMD), IF(ISERROR(_xlpm._isValidYMD), _xlpm._isValidYMD * {1}, _xlfn.LET(_xlpm._sDate, _xlpm.fnDatePart(_xlpm._YMD), IF(NOT(_xlpm._showWeekday), _xlpm._sDate, _xlfn.LET(_xlpm._sWeekday, _xlpm.fnWeekday(_xlpm._YMD, _xlpm._W), _xlfn.TEXTJOIN(_xlpm._separator, TRUE, _xlpm._sWeekday, _xlpm._sDate)))))))), _xlfn.BYROW(FN.NULLIFY(_xlpm.Date_YMDW), _xlfn.LAMBDA(_xlpm._row, _xlpm.fnFormatLiteraryDate(_xlpm._row)))))</definedName>
    <definedName name="CHRONO.FORMAT_LITERARY_DATETIME">_xlfn.LAMBDA(_xlpm.Date_YMDWT,_xlop.Options,_xlop.LanguageCode,_xlop.JulianCalendar, _xlfn.LET(_xlpm._options, IF(_xlfn.ISOMITTED(_xlpm.Options), "", _xlpm.Options), _xlpm._languageID, FN.LANGUAGE_ID(FN.NULLIFY(_xlpm.LanguageCode)), _xlpm._julianCalendar, FN.COERCE(_xlpm.JulianCalendar) &lt;&gt; 0, _xlpm._showWeekday, IFERROR(SEARCH("W", _xlpm._options), 0) &gt; 0, _xlpm._short, IFERROR(SEARCH("R", _xlpm._options), 0) &gt; 0, _xlpm._delim, IF(IFERROR(SEARCH("G", _xlpm._options), 0) &gt; 0, " ", ", "), _xlpm._yearOptions, FN.SIFT_FOR_CHARS(_xlpm._options, "ETJK", 1), _xlpm._timeOptions, "C" &amp; FN.SIFT_FOR_CHARS(_xlpm._options, "JKLDHMS"), _xlpm._timeOfDayOptionSet, CHRONO._FORMAT_TIME_OF_DAY_OPTIONS(_xlpm._timeOptions, TRUE), _xlpm.fnValidate, _xlfn.LAMBDA(_xlpm._YMDWT, IF(COLUMNS(_xlpm._YMDWT) &gt; 5, {#CALC!}, IF(ARRAYS.IS_EMPTY(_xlpm._YMDWT), "", _xlfn.LET(_xlpm._firstError, ARRAYS.FIRST_ERROR_H(_xlpm._YMDWT), IF(ISERROR(_xlpm._firstError), _xlpm._firstError * {1}, IF(NOT(ARRAYS.IS_NUMERIC_NULL(_xlpm._YMDWT)), {#VALUE!}, _xlfn.LET(_xlpm._expandYMDWT, _xlfn.EXPAND(_xlpm._YMDWT, 1, 5, ""), IF(ARRAYS.HAS_NEGATIVE(_xlfn.DROP(_xlpm._expandYMDWT, , 1)), {#NUM!}, IF(N(INDEX(_xlpm._expandYMDWT, 1, 5)) &gt; 1, {#NUM!}, _xlpm._expandYMDWT))))))))), _xlpm.fnResolveDatePart, _xlfn.LAMBDA(_xlpm._validateYMDWT,_xlpm._carryDay, _xlfn.LET(_xlpm._YMD, _xlfn.TAKE(_xlpm._validateYMDWT, 1, 3), IF(ARRAYS.IS_EMPTY(_xlpm._YMD), _xlfn.HSTACK("", "", "", ""), _xlfn.LET(_xlpm._resolveYMD, IF(_xlpm._carryDay = 0, _xlpm._YMD, IF(ARRAYS.HAS_EMPTY(_xlpm._YMD), _xlpm._YMD, _xlfn.LET(_xlpm._MJDN, CHRONO.MJDN(_xlpm._YMD, _xlpm._julianCalendar) + _xlpm._carryDay, CHRONO.MJDN_TO_CALENDAR_DATE(_xlpm._MJDN, _xlpm._julianCalendar)))), _xlpm._sYear, CHRONO.FORMAT_LITERARY_YEAR(INDEX(_xlpm._resolveYMD, 1, 1), _xlpm._yearOptions), _xlpm._sMonth, CHRONO.MONTH_NAME(INDEX(_xlpm._resolveYMD, 1, 2), _xlpm._short, _xlpm._languageID), _xlpm._sDay, FN.FORMAT_ORDINAL(INDEX(_xlpm._resolveYMD, 1, 3)), _xlpm._sMonthDay, _xlfn.TEXTJOIN(" ", TRUE, _xlpm._sMonth, _xlpm._sDay), _xlpm._sDate, _xlfn.TEXTJOIN(_xlpm._delim, TRUE, _xlpm._sMonthDay, _xlpm._sYear), _xlfn.HSTACK(_xlpm._sDate, _xlpm._resolveYMD))))), _xlpm.fnResolveWeekday, _xlfn.LAMBDA(_xlpm._YMD,_xlpm._DoW, IF(ARRAYS.IS_EMPTY(_xlpm._YMD) * FN.IS_EMPTY(_xlpm._DoW), "", _xlfn.LET(_xlpm._resolvedDoW, IF(ARRAYS.HAS_EMPTY(_xlpm._YMD), _xlpm._DoW, _xlfn.LET(_xlpm._MJDN, CHRONO.MJDN(_xlpm._YMD, _xlpm._julianCalendar), CHRONO.MJDN_TO_WEEKDAY(_xlpm._MJDN))), CHRONO.WEEKDAY_NAME(_xlpm._resolvedDoW, _xlpm._short, _xlpm._languageID)))), _xlpm.fnFormatLiteraryDateTime, _xlfn.LAMBDA(_xlpm._date_YMDWT, _xlfn.LET(_xlpm._validateYMDWT, _xlpm.fnValidate(_xlpm._date_YMDWT), IF(COLUMNS(_xlpm._validateYMDWT) = 1, INDEX(_xlpm._validateYMDWT, 1, 1), _xlfn.LET(_xlpm._time, INDEX(_xlpm._validateYMDWT, 1, 5), _xlpm._DT, CHRONO._FORMAT_TIME_OF_DAY(_xlpm._time, _xlpm._timeOfDayOptionSet), _xlpm._carryDay, INDEX(_xlpm._DT, 1, 1), _xlpm._timePart, INDEX(_xlpm._DT, 1, 2), _xlpm._dateInfo, _xlpm.fnResolveDatePart(_xlpm._validateYMDWT, _xlpm._carryDay), _xlpm._datePart, INDEX(_xlpm._dateInfo, 1, 1), _xlpm._resolveYMD, _xlfn.DROP(_xlpm._dateInfo, , 1), _xlpm._sDateTime, _xlfn.TEXTJOIN(_xlpm._delim, TRUE, _xlpm._datePart, _xlpm._timePart), IF(NOT(_xlpm._showWeekday), _xlpm._sDateTime, _xlfn.LET(_xlpm._sDoW, _xlpm.fnResolveWeekday(_xlpm._resolveYMD, INDEX(_xlpm._validateYMDWT, 1, 4)), _xlfn.TEXTJOIN(_xlpm._delim, TRUE, _xlpm._sDoW, _xlpm._sDateTime))))))), _xlfn.BYROW(FN.NULLIFY(_xlpm.Date_YMDWT), _xlfn.LAMBDA(_xlpm._row, _xlpm.fnFormatLiteraryDateTime(_xlpm._row)))))</definedName>
    <definedName name="CHRONO.FORMAT_LITERARY_YEAR">_xlfn.LAMBDA(_xlpm.YearCE,_xlop.Options, _xlfn.LET(_xlpm._options, IF(_xlfn.ISOMITTED(_xlpm.Options), "", _xlpm.Options), _xlpm._alwaysShowEra, IFERROR(SEARCH("E", _xlpm._options), 0) &gt; 0, _xlpm._dotted, IFERROR(SEARCH("J", _xlpm._options), 0) &gt; 0, _xlpm._noSpace, IFERROR(SEARCH("K", _xlpm._options), 0) &gt; 0, _xlpm._traditional, IFERROR(SEARCH("T", _xlpm._options), 0) &gt; 0, _xlpm._eraMatrix, {" CE","CE"," C.E.","C.E.";" BCE","BCE"," B.C.E.","B.C.E.";" AD","AD"," A.D.","A.D.";" BC","BC"," B.C.","B.C."}, _xlpm._r, 1 + (2 * N(_xlpm._traditional)), _xlpm._c, 1 + N(_xlpm._noSpace) + (2 * N(_xlpm._dotted)), _xlpm._CE, INDEX(_xlpm._eraMatrix, _xlpm._r, _xlpm._c), _xlpm._BCE, INDEX(_xlpm._eraMatrix, _xlpm._r + 1, _xlpm._c), _xlpm.fnFormatLiteraryYear, _xlfn.LAMBDA(_xlpm._yearCE, IF(ISERROR(_xlpm._yearCE), _xlpm._yearCE * {1}, IF(_xlpm._yearCE = "", "", IF(NOT(ISNUMBER(_xlpm._yearCE)), {#VALUE!}, IF(NOT(FN.IS_INTEGER(_xlpm._yearCE)), {#NUM!}, _xlfn.LET(_xlpm._isCE, _xlpm._yearCE &gt;= 1, _xlpm._year, IF(_xlpm._isCE, _xlpm._yearCE, 1 - _xlpm._yearCE), _xlpm._suffix, IF(NOT(_xlpm._isCE), _xlpm._BCE, IF(_xlpm._yearCE &lt; 1000, _xlpm._CE, IF(_xlpm._alwaysShowEra, _xlpm._CE, ""))), TEXT(_xlpm._year, "0") &amp; _xlpm._suffix)))))), _xlfn.MAP(FN.NULLIFY(_xlpm.YearCE), _xlfn.LAMBDA(_xlpm._element, _xlpm.fnFormatLiteraryYear(_xlpm._element)))))</definedName>
    <definedName name="CHRONO.FORMAT_MIL_DTG">_xlfn.LAMBDA(_xlpm.Date_YMDT,_xlop.TZOMinutes,_xlop.Options, _xlfn.LET(_xlpm._tzo, FN.NULLIFY(_xlpm.TZOMinutes), _xlpm._militaryTZ, _xlfn.LET(_xlpm._z, IF(_xlpm._tzo = "", {#N/A}, _xlpm._tzo), CHRONO.TZO_TO_MILITARY(_xlpm._z)), _xlpm._sTZ, INDEX(_xlpm._militaryTZ, 1, 1), _xlpm._milOffset, INDEX(_xlpm._militaryTZ, 1, 3), _xlpm._options, FN.NULLIFY(_xlpm.Options), _xlpm._short, IFERROR(SEARCH("S", _xlpm._options), 0) &gt; 0, _xlpm._spacing, IFERROR(SEARCH("X", _xlpm._options), 0) &gt; 0, _xlpm._spc, IF(_xlpm._spacing, " ", ""), _xlpm._timeFmt, IF(_xlpm._short, IF(_xlpm._spacing, "[HH] mm", "[HH]mm"), IF(_xlpm._spacing, "[HH] mm ss", "[HH]mmss")), _xlpm._lowOrder, 4 - N(_xlpm._short), _xlpm._roundingOverride, _xlfn.LET(_xlpm._r, LEFT(FN.SIFT_FOR_CHARS(_xlpm._options, "NF")), _xlfn.SWITCH(_xlpm._r, "N", 1, "F", -1, 0)), _xlpm.fnFormatTime, _xlfn.LAMBDA(_xlpm._time, _xlfn.LET(_xlpm._nominalTime, N(_xlpm._time) + _xlpm._milOffset, IF(_xlpm._nominalTime = 1, _xlfn.HSTACK(0, TEXT(1, _xlpm._timeFmt)), _xlfn.LET(_xlpm._DT, CHRONO.ROUND_TO_DT(_xlpm._nominalTime, _xlpm._lowOrder, 0, _xlpm._roundingOverride), _xlpm._ToD, INDEX(_xlpm._DT, 1, 2), _xlpm._carryDay, INDEX(_xlpm._DT, 1, 1), _xlpm._sTime, TEXT(_xlpm._ToD, _xlpm._timeFmt), _xlfn.HSTACK(_xlpm._carryDay, _xlpm._sTime))))), _xlpm.fnFormatDTG, _xlfn.LAMBDA(_xlpm._date_YMDT, IF(COLUMNS(_xlpm._date_YMDT) &lt;&gt; 4, {#CALC!}, IF(ARRAYS.IS_EMPTY(_xlpm._date_YMDT), "", _xlfn.LET(_xlpm._firstError, ARRAYS.FIRST_ERROR_H(_xlpm._date_YMDT), IF(ISERROR(_xlpm._firstError), _xlpm._firstError * {1}, IF(NOT(ARRAYS.IS_NUMERIC_NULL(_xlpm._date_YMDT)), {#VALUE!}, IF(INDEX(_xlpm._date_YMDT, 1, 3) = "", {#VALUE!}, _xlfn.LET(_xlpm._isPlanner, ARRAYS.IS_EMPTY(_xlfn.TAKE(_xlpm._date_YMDT, 1, 2)), IF(_xlpm._isPlanner, _xlfn.LET(_xlpm._DT, _xlpm.fnFormatTime(INDEX(_xlpm._date_YMDT, 1, 4)), _xlpm._day, N(INDEX(_xlpm._date_YMDT, 1, 3)) + INDEX(_xlpm._DT, 1, 1), _xlpm._sDay, TEXT(_xlpm._day, "00"), _xlpm._sTime, INDEX(_xlpm._DT, 1, 2), _xlfn.CONCAT(_xlpm._sDay, _xlpm._spc, _xlpm._sTime, _xlpm._spc, _xlpm._sTZ)), _xlfn.LET(_xlpm._validateYMD, CHRONO.VALIDATE_CALENDAR_DATE(_xlfn.TAKE(_xlpm._date_YMDT, 1, 3), FALSE), _xlpm._firstError1, ARRAYS.FIRST_ERROR_H(_xlpm._validateYMD), IF(ISERROR(_xlpm._firstError1), _xlpm._firstError1 * {1}, _xlfn.LET(_xlpm._DT, _xlpm.fnFormatTime(INDEX(_xlpm._date_YMDT, 1, 4)), _xlpm._day, INDEX(_xlpm._validateYMD, 1, 3) + INDEX(_xlpm._DT, 1, 1), _xlpm._resolveYMD, CHRONO.RESOLVE_CALENDAR_DATE(_xlfn.HSTACK(_xlfn.TAKE(_xlpm._validateYMD, 1, 2), _xlpm._day), FALSE), _xlpm._year, INDEX(_xlpm._resolveYMD, 1, 1), IF((_xlpm._year &lt; 1951) + (_xlpm._year &gt; 2050), {#NUM!}, _xlfn.LET(_xlpm._sTime, INDEX(_xlpm._DT, 1, 2), _xlpm._sDay, TEXT(INDEX(_xlpm._resolveYMD, 1, 3), "00"), _xlpm._sMonth, UPPER(CHRONO.MONTH_NAME(INDEX(_xlpm._resolveYMD, 1, 2), TRUE, TRUE)), _xlpm._sYY, TEXT(MOD(_xlpm._year, 100), "00"), _xlfn.CONCAT(_xlpm._sDay, _xlpm._spc, _xlpm._sTime, _xlpm._spc, _xlpm._sTZ, _xlpm._spc, _xlpm._sMonth, _xlpm._spc, _xlpm._sYY))))))))))))))), _xlpm._date_YMDT, FN.NULLIFY(_xlpm.Date_YMDT), _xlfn.BYROW(_xlpm._date_YMDT, _xlfn.LAMBDA(_xlpm._row, _xlpm.fnFormatDTG(_xlpm._row)))))</definedName>
    <definedName name="CHRONO.FORMAT_TIME_OF_DAY">_xlfn.LAMBDA(_xlpm.TimeOfDay,_xlop.Options, _xlfn.LET(_xlpm._optionSet, CHRONO._FORMAT_TIME_OF_DAY_OPTIONS(_xlpm.Options, FALSE), _xlfn.MAP(FN.NULLIFY(_xlpm.TimeOfDay), _xlfn.LAMBDA(_xlpm._element, _xlfn.LET(_xlpm._DT, CHRONO._FORMAT_TIME_OF_DAY(_xlpm._element, _xlpm._optionSet), INDEX(_xlpm._DT, 1, 2))))))</definedName>
    <definedName name="CHRONO.FORMAT_TIMESPAN">_xlfn.LAMBDA(_xlpm.TimeSpan_D,_xlop.Options, _xlfn.LET(_xlpm._timeSpanFormatOptions, CHRONO._FORMAT_TIMESPAN_OPTIONS(_xlpm.Options), _xlfn.MAP(FN.NULLIFY(_xlpm.TimeSpan_D), _xlfn.LAMBDA(_xlpm._element, CHRONO._FORMAT_TIMESPAN(_xlpm._element, _xlpm._timeSpanFormatOptions)))))</definedName>
    <definedName name="CHRONO.GREGORIAN_TO_JULIAN">_xlfn.LAMBDA(_xlpm.Date_YMD, _xlfn.LET(_xlpm._JDN, CHRONO.JDN(_xlpm.Date_YMD, 0), CHRONO.JDN_TO_CALENDAR_DATE(_xlpm._JDN, 1)))</definedName>
    <definedName name="CHRONO.HOURS_TO_TIMESPAN">_xlfn.LAMBDA(_xlpm.Hours, IF(_xlpm.Hours = "", "", _xlpm.Hours / 24))</definedName>
    <definedName name="CHRONO.IS_LEAP_YEAR">_xlfn.LAMBDA(_xlpm.YearCE,_xlop.JulianCalendar, _xlfn.LET(_xlpm._gregorian, FN.COERCE(_xlpm.JulianCalendar) = 0, _xlpm.fnIsLeapYear, _xlfn.LAMBDA(_xlpm._yearCE, IF(ISERROR(_xlpm._yearCE), _xlpm._yearCE * {1}, IF(_xlpm._yearCE = "", "", IF(NOT(ISNUMBER(_xlpm._yearCE)), {#VALUE!}, _xlfn.LET(_xlpm._iYear, INT(_xlpm._yearCE), IF(_xlpm._gregorian, IF(MOD(_xlpm._iYear, 400) = 0, TRUE, IF(MOD(_xlpm._iYear, 100) = 0, FALSE, MOD(_xlpm._iYear, 4) = 0)), MOD(_xlpm._iYear, 4) = 0)))))), _xlfn.MAP(FN.NULLIFY(_xlpm.YearCE), _xlfn.LAMBDA(_xlpm._element, _xlpm.fnIsLeapYear(_xlpm._element)))))</definedName>
    <definedName name="CHRONO.IS_VALID_CALENDAR_DATE">_xlfn.LAMBDA(_xlpm.Date_YMD,_xlop.AllowPartial,_xlop.JulianCalendar, _xlfn.LET(_xlpm._allowPartial, FN.COERCE(_xlpm.AllowPartial) &lt;&gt; 0, _xlpm._julianCalendar, FN.COERCE(_xlpm.JulianCalendar) &lt;&gt; 0, _xlpm._date_YMD, FN.NULLIFY(_xlpm.Date_YMD), _xlfn.BYROW(_xlpm._date_YMD, _xlfn.LAMBDA(_xlpm._row, _xlfn.LET(_xlpm._validateDate, CHRONO.VALIDATE_CALENDAR_DATE(_xlpm._row, _xlpm._julianCalendar), IF(ARRAYS.IS_EMPTY(_xlpm._validateDate), FALSE, IF(_xlpm._allowPartial, NOT(ARRAYS.HAS_ERROR(_xlpm._validateDate)), ARRAYS.IS_NUMERIC(_xlpm._validateDate))))))))</definedName>
    <definedName name="CHRONO.IS_VALID_DT">_xlfn.LAMBDA(_xlpm.DT, _xlfn.BYROW(FN.NULLIFY(_xlpm.DT), _xlfn.LAMBDA(_xlpm._row, IF(ARRAYS.IS_EMPTY(_xlpm._row), FALSE, _xlfn.LET(_xlpm._validateDT, CHRONO.VALIDATE_DT(_xlpm._row), NOT(ARRAYS.HAS_ERROR(_xlpm._validateDT)))))))</definedName>
    <definedName name="CHRONO.IS_VALID_ISO_WEEK_DATE">_xlfn.LAMBDA(_xlpm.Date_YWD,_xlop.JulianCalendar, _xlfn.LET(_xlpm._julianCalendar, FN.COERCE(_xlpm.JulianCalendar) &lt;&gt; 0, _xlpm.fnIsValidWeekDate, _xlfn.LAMBDA(_xlpm._date_YWD, IF(ARRAYS.IS_EMPTY(_xlpm._date_YWD), FALSE, _xlfn.LET(_xlpm._validateYWD, CHRONO.VALIDATE_ISO_WEEK_DATE(_xlpm._date_YWD, _xlpm._julianCalendar), NOT(ARRAYS.HAS_ERROR(_xlpm._validateYWD))))), _xlpm._date_YWD, FN.NULLIFY(_xlpm.Date_YWD), _xlfn.BYROW(_xlpm._date_YWD, _xlfn.LAMBDA(_xlpm._row, _xlpm.fnIsValidWeekDate(_xlpm._row)))))</definedName>
    <definedName name="CHRONO.IS_VALID_TIME_OF_DAY">_xlfn.LAMBDA(_xlpm.Time_HMS,_xlop.Allow24Hour, _xlfn.LET(_xlpm._allow24Hour, FN.COERCE(_xlpm.Allow24Hour) &lt;&gt; 0, _xlpm._time_HMS, FN.NULLIFY(_xlpm.Time_HMS), _xlpm._byRow, _xlfn.REDUCE("", _xlpm._time_HMS, _xlfn.LAMBDA(_xlpm._acc,_xlpm._curr, _xlfn.VSTACK(_xlpm._acc, CHRONO._IS_VALID_TIME_OF_DAY(_xlpm._curr, _xlpm._allow24Hour)))), _xlfn.DROP(_xlpm._byRow, 1)))</definedName>
    <definedName name="CHRONO.IS_VALID_TIMESPAN">_xlfn.LAMBDA(_xlpm.TimeSpan_C5, _xlfn.LET(_xlpm.fnValidateTimeSpan, _xlfn.LAMBDA(_xlpm._timeSpan, _xlfn.LET(_xlpm._colCount, COLUMNS(_xlpm._timeSpan), IF(_xlpm._colCount &gt; 5, FALSE, IF(_xlpm._colCount &lt; 2, FALSE, IF(NOT(ARRAYS.IS_NUMERIC_NULL(_xlpm._timeSpan)), FALSE, _xlfn.LET(_xlpm._sign, INDEX(_xlpm._timeSpan, 1, 1), IF(NOT(ARRAYS.HAS_VALUE(_xlpm._sign, {-1,0,1})), FALSE, _xlfn.LET(_xlpm._DHMS, _xlfn.DROP(_xlpm._timeSpan, , 1), _xlpm._isEmpty, _xlfn.EXPAND(N(FN.IS_EMPTY(_xlpm._DHMS)), , 4, 1), IF(ARRAYS.ARE_EQUAL(_xlpm._isEmpty, {1,1,1,1}), FALSE, IF(ARRAYS.ARE_EQUAL(_xlpm._isEmpty, {0,1,1,0}), FALSE, IF(ARRAYS.ARE_EQUAL(_xlpm._isEmpty, {0,0,1,0}), FALSE, IF(ARRAYS.ARE_EQUAL(_xlpm._isEmpty, {0,1,0,0}), FALSE, _xlfn.LET(_xlpm._isNumber, N(ISNUMBER(_xlpm._DHMS)), _xlpm._firstNumIdx, _xlfn.XMATCH(1, _xlpm._isNumber, 0, 1), _xlpm._lastNumIdx, _xlfn.XMATCH(1, _xlpm._isNumber, 0, -1), _xlpm._decimalIdx, _xlfn.IFNA(_xlfn.XMATCH(1, _xlpm._isNumber * N(NOT(FN.IS_INTEGER(_xlpm._DHMS))), 0, 1), 0), IF((_xlpm._decimalIdx &gt; 0) * (_xlpm._decimalIdx &lt; _xlpm._lastNumIdx), FALSE, _xlfn.LET(_xlpm._DHMS0, _xlfn.EXPAND(N(_xlpm._DHMS), , 4, 0), IF(ARRAYS.HAS_NEGATIVE(_xlpm._DHMS0), FALSE, IF((_xlpm._sign = 0) * ARRAYS.HAS_NONZERO(_xlpm._DHMS0), FALSE, IF((_xlpm._firstNumIdx &lt; 2) * (INDEX(_xlpm._DHMS0, 1, 2) &gt;= 24), FALSE, IF((_xlpm._firstNumIdx &lt; 3) * (INDEX(_xlpm._DHMS0, 1, 3) &gt;= 60), FALSE, IF((_xlpm._firstNumIdx &lt; 4) * (INDEX(_xlpm._DHMS0, 1, 4) &gt;= 60), FALSE, TRUE)))))))))))))))))))), _xlfn.BYROW(FN.NULLIFY(_xlpm.TimeSpan_C5), _xlfn.LAMBDA(_xlpm._row, _xlpm.fnValidateTimeSpan(_xlpm._row)))))</definedName>
    <definedName name="CHRONO.IS_VALID_TZO">_xlfn.LAMBDA(_xlpm.TZOffset, IF(NOT(ISNUMBER(_xlpm.TZOffset)), FALSE, ABS(_xlpm.TZOffset) &lt;= 0.625))</definedName>
    <definedName name="CHRONO.IS_VALID_YMDT">_xlfn.LAMBDA(_xlpm.Date_YMDT,_xlop.AllowPartial,_xlop.JulianCalendar, _xlfn.LET(_xlpm._date_YMDT, FN.NULLIFY(_xlpm.Date_YMDT), _xlpm._allowPartial, FN.COERCE(_xlpm.AllowPartial) &lt;&gt; 0, _xlpm._julianCalendar, FN.COERCE(_xlpm.JulianCalendar) &lt;&gt; 0, _xlfn.BYROW(_xlpm._date_YMDT, _xlfn.LAMBDA(_xlpm._row, IF(ARRAYS.IS_EMPTY(_xlpm._row), FALSE, _xlfn.LET(_xlpm._validateYMDT, CHRONO.VALIDATE_YMDT(_xlpm._row, _xlpm._julianCalendar), IF(_xlpm._allowPartial, NOT(ARRAYS.HAS_ERROR(_xlpm._validateYMDT)), ARRAYS.IS_NUMERIC(_xlpm._validateYMDT))))))))</definedName>
    <definedName name="CHRONO.ISO_DATETIME_TO_EXCELDATE">_xlfn.LAMBDA(_xlpm.Expression,_xlop.StrictISO, _xlfn.LET(_xlpm._MJDateTZO, CHRONO.ISO_DATETIME_TO_MJDATE(_xlpm.Expression, _xlpm.StrictISO, FALSE), _xlpm._excelDate, CHRONO.MJDATE_TO_EXCELDATE(_xlfn.CHOOSECOLS(_xlpm._MJDateTZO, 1)), _xlpm._TZO, _xlfn.CHOOSECOLS(_xlpm._MJDateTZO, 2), _xlfn.HSTACK(_xlpm._excelDate, _xlpm._TZO)))</definedName>
    <definedName name="CHRONO.ISO_DATETIME_TO_MJDATE">_xlfn.LAMBDA(_xlpm.Expression,_xlop.StrictISO,_xlop.JulianCalendar, _xlfn.LET(_xlpm._strictISO, FN.COERCE(_xlpm.StrictISO) &lt;&gt; 0, _xlpm._julianCalendar, FN.COERCE(_xlpm.JulianCalendar) &lt;&gt; 0, _xlpm.fnISOtoMJDate, _xlfn.LAMBDA(_xlpm._expr, IF(FN.IS_EMPTY(_xlpm._expr), {"",""}, _xlfn.LET(_xlpm._isoDateTime, CHRONO.PARSE_ISO_DATETIME(_xlpm._expr, _xlpm._strictISO, _xlpm._julianCalendar), _xlpm._y, _xlfn.CHOOSECOLS(_xlpm._isoDateTime, 1), _xlpm._t, _xlfn.CHOOSECOLS(_xlpm._isoDateTime, 4), _xlpm._tzo, _xlfn.CHOOSECOLS(_xlpm._isoDateTime, 5), _xlpm._dateValError, _xlfn.HSTACK({#VALUE!}, _xlpm._tzo), IF(ISERROR(_xlpm._y), _xlpm._dateValError, IF(NOT(FN.IS_NUMERIC_NULL(_xlpm._t)), _xlpm._dateValError, IF(FN.IS_EMPTY(_xlpm._y), _xlpm._dateValError, _xlfn.LET(_xlpm._MJDate, CHRONO.MODIFIED_JULIAN_DATE(_xlfn.DROP(_xlpm._isoDateTime, , -1), _xlpm._julianCalendar), _xlfn.HSTACK(_xlpm._MJDate, _xlpm._tzo)))))))), _xlpm._expression, FN.NULLIFY(INDEX(_xlpm.Expression, , 1)), _xlpm._rowCount, ROWS(_xlpm._expression), _xlpm._byRow, _xlfn.REDUCE("", _xlfn.SEQUENCE(_xlpm._rowCount), _xlfn.LAMBDA(_xlpm._acc,_xlpm._curr, _xlfn.VSTACK(_xlpm._acc, _xlpm.fnISOtoMJDate(INDEX(_xlpm._expression, _xlpm._curr, 1))))), _xlfn.DROP(_xlpm._byRow, 1)))</definedName>
    <definedName name="CHRONO.ISO_WEEK_DATE_TO_MJDN">_xlfn.LAMBDA(_xlpm.Date_YWD,_xlop.JulianCalendar, _xlfn.LET(_xlpm._julianCalendar, FN.COERCE(_xlpm.JulianCalendar) &lt;&gt; 0, _xlpm.fnISOWeekdateToMJDN, _xlfn.LAMBDA(_xlpm._date_YWD, IF(ARRAYS.IS_EMPTY(_xlpm._date_YWD), "", _xlfn.LET(_xlpm._firstError, ARRAYS.FIRST_ERROR_H(_xlpm._date_YWD), IF(ISERROR(_xlpm._firstError), _xlpm._firstError * {1}, _xlfn.LET(_xlpm._validateYWD, CHRONO.VALIDATE_ISO_WEEK_DATE(_xlpm._date_YWD, _xlpm._julianCalendar), _xlpm._firstError1, ARRAYS.FIRST_ERROR_H(_xlpm._validateYWD), IF(ISERROR(_xlpm._firstError1), _xlpm._firstError1 * {1}, _xlfn.LET(_xlpm._year, INDEX(_xlpm._validateYWD, 1, 1), _xlpm._week, INDEX(_xlpm._validateYWD, 1, 2), _xlpm._weekday, _xlfn.LET(_xlpm._d, INDEX(_xlpm._validateYWD, 1, 3), IF(_xlpm._d = "", 1, _xlpm._d)), _xlpm._shiftWeek, (_xlpm._week - 1) * 7, _xlpm._shiftDayOfWeek, MOD(_xlpm._weekday - 1, 7), _xlpm._firstDayOfYear, CHRONO.MJDN(_xlpm._year, _xlpm._julianCalendar), _xlpm._firstWeekDay, CHRONO.MJDN_TO_WEEKDAY(_xlpm._firstDayOfYear), _xlpm._yearCorrection, MOD(4 - _xlpm._firstWeekDay, 7) - 3, _xlpm._firstDayOfYear + _xlpm._yearCorrection + _xlpm._shiftWeek + _xlpm._shiftDayOfWeek))))))), _xlpm._date_YWD, FN.NULLIFY(_xlpm.Date_YWD), _xlfn.BYROW(_xlpm._date_YWD, _xlfn.LAMBDA(_xlpm._row, _xlpm.fnISOWeekdateToMJDN(_xlpm._row)))))</definedName>
    <definedName name="CHRONO.JDATE_ADDITION">_xlfn.LAMBDA(_xlpm.LocalJDate,_xlpm.AddValue,_xlop.Component,_xlop.JulianCalendar, _xlfn.LET(_xlpm._localMJDate, CHRONO.JDATE_TO_MJDATE(_xlpm.LocalJDate), _xlpm._resultMJDate, CHRONO.MJDATE_ADDITION(_xlpm._localMJDate, _xlpm.AddValue, _xlpm.Component, _xlpm.JulianCalendar), CHRONO.MJDATE_TO_JDATE(_xlpm._resultMJDate)))</definedName>
    <definedName name="CHRONO.JDATE_TO_JDN">_xlfn.LAMBDA(_xlpm.JDate, _xlfn.LET(_xlpm._JDate, FN.NULLIFY(_xlpm.JDate), IF(_xlpm._JDate = "", "", INT(_xlpm._JDate + 0.5))))</definedName>
    <definedName name="CHRONO.JDATE_TO_MJDATE">_xlfn.LAMBDA(_xlpm.JDate, _xlfn.LET(_xlpm._JDate, FN.NULLIFY(_xlpm.JDate), IF(_xlpm._JDate = "", "", _xlpm._JDate - 2400000.5)))</definedName>
    <definedName name="CHRONO.JDATE_TO_YMDT">_xlfn.LAMBDA(_xlpm.JDate,_xlop.LowOrder,_xlop.SecondPrecision,_xlop.RoundingOverride,_xlop.JulianCalendar, _xlfn.LET(_xlpm._MJDate, CHRONO.JDATE_TO_MJDATE(_xlpm.JDate), CHRONO.MJDATE_TO_YMDT(_xlpm._MJDate, _xlpm.LowOrder, _xlpm.SecondPrecision, _xlpm.RoundingOverride, _xlpm.JulianCalendar)))</definedName>
    <definedName name="CHRONO.JDN">_xlfn.LAMBDA(_xlpm.Date_YMD,_xlop.JulianCalendar, _xlfn.LET(_xlpm._julianCalendar, FN.COERCE(_xlpm.JulianCalendar) &lt;&gt; 0, _xlpm.fnResolveJDN, _xlfn.LAMBDA(_xlpm._date_YMD, IF(ARRAYS.IS_EMPTY(_xlpm._date_YMD), "", _xlfn.LET(_xlpm._validateDate, CHRONO.VALIDATE_CALENDAR_DATE(_xlpm._date_YMD, _xlpm._julianCalendar), _xlpm._firstError, ARRAYS.FIRST_ERROR_H(_xlpm._validateDate), IF(ISERROR(_xlpm._firstError), _xlpm._firstError * {1}, _xlfn.LET(_xlpm._y, INDEX(_xlpm._validateDate, 1, 1), _xlpm._m, INDEX(_xlpm._validateDate, 1, 2), _xlpm._d, INDEX(_xlpm._validateDate, 1, 3), IF(_xlpm._m = "", _xlfn.LET(_xlpm._JDN_JAN0, CHRONO._JULIAN_DAY_NUMBER(_xlpm._y, 1, 0, _xlpm._julianCalendar), _xlpm._JDN_JAN0 + IF(_xlpm._d = "", 1, _xlpm._d)), IF(_xlpm._d = "", CHRONO._JULIAN_DAY_NUMBER(_xlpm._y, _xlpm._m, 1, _xlpm._julianCalendar), CHRONO._JULIAN_DAY_NUMBER(_xlpm._y, _xlpm._m, _xlpm._d, _xlpm._julianCalendar)))))))), _xlfn.BYROW(FN.NULLIFY(_xlpm.Date_YMD), _xlfn.LAMBDA(_xlpm._row, _xlpm.fnResolveJDN(_xlpm._row)))))</definedName>
    <definedName name="CHRONO.JDN_TO_CALENDAR_DATE">_xlfn.LAMBDA(_xlpm.JDN,_xlop.JulianCalendar, _xlfn.LET(_xlpm._julianCalendar, FN.COERCE(_xlpm.JulianCalendar) &lt;&gt; 0, _xlpm.fnJDNtoCalendarDate, _xlfn.LAMBDA(_xlpm._JDN, IF(ISERROR(_xlpm._JDN), _xlpm._JDN * {1,2,3}, IF(_xlpm._JDN = "", {"","",""}, IF(NOT(ISNUMBER(_xlpm._JDN)), {#VALUE!,#VALUE!,#VALUE!}, _xlfn.LET(_xlpm._YEAR4801BCE, -4800, _xlpm._DaysIn4Year, 1461, _xlpm._DaysInYear, 365, _xlpm._MonthCorrectionDays, 308, _xlpm._DaysIn4Months, 122, _xlpm._DaysIn5MonthsFromMarch, 153, IF(_xlpm._julianCalendar, _xlfn.LET(_xlpm._J4801BCE_JD0, -32083, _xlpm._days0, INT(_xlpm._JDN)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 _xlfn.LET(_xlpm._G4801BCE_JD0, -32045, _xlpm._GregDaysIn400Year, 146097, _xlpm._GregDaysIn100Year, 36524, _xlpm._days0, INT(_xlpm._JDN)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_xlpm._JDNcolumn, FN.NULLIFY(INDEX(_xlpm.JDN, , 1)), _xlpm._rowCount, ROWS(_xlpm._JDNcolumn), _xlpm._byRow, _xlfn.REDUCE("", _xlfn.SEQUENCE(_xlpm._rowCount), _xlfn.LAMBDA(_xlpm._acc,_xlpm._curr, _xlfn.VSTACK(_xlpm._acc, _xlpm.fnJDNtoCalendarDate(INDEX(_xlpm._JDNcolumn, _xlpm._curr, 1))))), _xlfn.DROP(_xlpm._byRow, 1)))</definedName>
    <definedName name="CHRONO.JDN_TO_JDATE">_xlfn.LAMBDA(_xlpm.JDN, _xlfn.LET(_xlpm._JDN, FN.NULLIFY(_xlpm.JDN), IF(_xlpm._JDN = "", "", _xlpm._JDN - 0.5)))</definedName>
    <definedName name="CHRONO.JDN_TO_MJDN">_xlfn.LAMBDA(_xlpm.JDN, _xlfn.LET(_xlpm._JDN, FN.NULLIFY(_xlpm.JDN), IF(ISERROR(_xlpm._JDN), _xlpm._JDN * {1}, IF(_xlpm._JDN = "", "", INT(_xlpm._JDN + 0.5) - 2400001))))</definedName>
    <definedName name="CHRONO.JDN_TO_WEEKDAY">_xlfn.LAMBDA(_xlpm.JDN, _xlfn.LET(_xlpm._MJDN, CHRONO.JDN_TO_MJDN(_xlpm.JDN), CHRONO.MJDN_TO_WEEKDAY(_xlpm._MJDN)))</definedName>
    <definedName name="CHRONO.JULIAN_DATE">_xlfn.LAMBDA(_xlpm.Date_YMDT,_xlop.JulianCalendar, _xlfn.LET(_xlpm._julianCalendar, FN.COERCE(_xlpm.JulianCalendar) &lt;&gt; 0, _xlpm.fnJulianDate, _xlfn.LAMBDA(_xlpm._date_YMDT, _xlfn.LET(_xlpm._MJDate, CHRONO.MODIFIED_JULIAN_DATE(_xlpm._date_YMDT), CHRONO.MJDATE_TO_JDATE(_xlpm._MJDate))), _xlfn.BYROW(FN.NULLIFY(_xlpm.Date_YMDT), _xlfn.LAMBDA(_xlpm._dateRow, _xlpm.fnJulianDate(_xlpm._dateRow)))))</definedName>
    <definedName name="CHRONO.JULIAN_TO_GREGORIAN">_xlfn.LAMBDA(_xlpm.Date_YMD, _xlfn.LET(_xlpm._JDN, CHRONO.JDN(_xlpm.Date_YMD, 1), CHRONO.JDN_TO_CALENDAR_DATE(_xlpm._JDN, 0)))</definedName>
    <definedName name="CHRONO.MILITARY_TZO">_xlfn.LAMBDA(_xlpm.Designator, _xlfn.LET(_xlpm._Designator, FN.NULLIFY(_xlpm.Designator), IF(ISERROR(_xlpm._Designator), _xlpm._Designator * {1}, IF(_xlpm._Designator = "", "", _xlfn.LET(_xlpm._code, CODE(_xlpm._Designator) - 64, IF(_xlpm._code &lt;= 0, {#VALUE!}, IF(_xlpm._code &gt; 26, {#VALUE!}, IF(_xlpm._code = 10, {#N/A}, IF(_xlpm._code = 26, 0, IF(_xlpm._code &lt;= 9, _xlpm._code / 24, IF(_xlpm._code &lt;= 13, (_xlpm._code - 1) / 24, IF(_xlpm._code &lt;= 25, (13 - _xlpm._code) / 24, {#VALUE!}))))))))))))</definedName>
    <definedName name="CHRONO.MINUTES_TO_TIMESPAN">_xlfn.LAMBDA(_xlpm.Minutes, IF(_xlpm.Minutes = "", "", _xlpm.Minutes / 1440))</definedName>
    <definedName name="CHRONO.MJDATE_ADDITION">_xlfn.LAMBDA(_xlpm.LocalMJDate,_xlpm.AddValue,_xlop.Component,_xlop.JulianCalendar, _xlfn.LET(_xlpm._component, IF(_xlfn.ISOMITTED(_xlpm.Component), "D", IF(_xlpm.Component = "", "D", _xlfn.LET(_xlpm._c, LEFT(FN.SIFT_FOR_CHARS(_xlpm.Component, "YQLWDHMS")), IF(_xlpm._c = "", "D", _xlpm._c)))), _xlpm._julianCalendar, FN.COERCE(_xlpm.JulianCalendar) &lt;&gt; 0, _xlpm.fnMJDateAddition, _xlfn.LAMBDA(_xlpm._localMJDate,_xlpm._addValue, IF(ISERROR(_xlpm._localMJDate), _xlpm._localMJDate * {1}, IF(ISERROR(_xlpm._addValue), _xlpm._addValue * {1}, IF(_xlpm._localMJDate = "", "", IF(_xlpm._addValue = "", _xlpm._localMJDate, IF(NOT(ISNUMBER(_xlpm._localMJDate)), {#VALUE!}, IF(NOT(ISNUMBER(_xlpm._addValue)), {#VALUE!}, IF(_xlpm._component = "W", _xlpm._localMJDate + ROUND(_xlpm._addValue * 7, 0), IF(_xlpm._component = "D", _xlpm._localMJDate + _xlpm._addValue, IF(_xlpm._component = "H", _xlpm._localMJDate + (_xlpm._addValue / 24), IF(_xlpm._component = "M", _xlpm._localMJDate + (_xlpm._addValue / 1440), IF(_xlpm._component = "S", _xlpm._localMJDate + (_xlpm._addValue / 86400), _xlfn.LET(_xlpm._avgDaysMonth, IF(_xlpm._julianCalendar, 30.4375, 30.436875), _xlpm._decAddMonths, _xlpm._addValue * _xlfn.SWITCH(_xlpm._component, "Y", 12, "Q", 3, "L", 1), _xlpm._intAddMonths, INT(_xlpm._decAddMonths), _xlpm._partialMonths, MOD(_xlpm._decAddMonths, 1), _xlpm._localDate_YMDT, CHRONO.MJDATE_TO_YMDT(_xlpm._localMJDate, , , , _xlpm._julianCalendar), _xlpm._addedDate_YMDT, _xlpm._localDate_YMDT + _xlfn.HSTACK(0, _xlpm._intAddMonths, ROUND(_xlpm._partialMonths * _xlpm._avgDaysMonth, 0), 0), _xlpm._resolve_YMDT, CHRONO.RESOLVE_YMDT(_xlpm._addedDate_YMDT, _xlpm._julianCalendar), CHRONO.MODIFIED_JULIAN_DATE(_xlpm._resolve_YMDT, _xlpm._julianCalendar)))))))))))))), _xlpm._localMJDate, FN.NULLIFY(INDEX(_xlpm.LocalMJDate, , 1)), _xlpm._addValue, FN.NULLIFY(INDEX(_xlpm.AddValue, , 1)), _xlpm._rowCount, ROWS(_xlpm._localMJDate), _xlpm._addCount, ROWS(_xlpm._addValue), IF(_xlpm._addCount = 1, _xlfn.LET(_xlpm._addScalar, INDEX(_xlpm._addValue, 1, 1), _xlpm._byMJDate, _xlfn.REDUCE("", _xlfn.SEQUENCE(_xlpm._rowCount), _xlfn.LAMBDA(_xlpm._acc,_xlpm._curr, _xlfn.VSTACK(_xlpm._acc, _xlpm.fnMJDateAddition(INDEX(_xlpm._localMJDate, _xlpm._curr, 1), _xlpm._addScalar)))), _xlfn.DROP(_xlpm._byMJDate, 1)), _xlfn.LET(_xlpm._byRow, _xlfn.REDUCE("", _xlfn.SEQUENCE(_xlpm._rowCount), _xlfn.LAMBDA(_xlpm._acc,_xlpm._curr, _xlfn.LET(_xlpm._addValue, IF(_xlpm._curr &lt;= _xlpm._addCount, INDEX(_xlpm._addValue, _xlpm._curr, 1), 0), _xlfn.VSTACK(_xlpm._acc, _xlpm.fnMJDateAddition(INDEX(_xlpm._localMJDate, _xlpm._curr, 1), _xlpm._addValue))))), _xlfn.DROP(_xlpm._byRow, 1)))))</definedName>
    <definedName name="CHRONO.MJDATE_DAY">_xlfn.LAMBDA(_xlpm.MJDate,_xlop.JulianCalendar, _xlfn.LET(_xlpm._YMDT, CHRONO.MJDATE_TO_YMDT(_xlpm.MJDate, _xlpm.JulianCalendar), _xlfn.CHOOSECOLS(_xlpm._YMDT, 3)))</definedName>
    <definedName name="CHRONO.MJDATE_DIFFERENCE">_xlfn.LAMBDA(_xlpm.FromMJDate,_xlpm.UntilMJDate,_xlop.FromTZName,_xlop.UntilTZName,_xlop.FromKind,_xlop.UntilKind,_xlop.AdjustUndefinedObservedTime, _xlfn.LET(_xlpm._fromMJDates, _xlfn.CHOOSECOLS(FN.NULLIFY(_xlpm.FromMJDate), 1), _xlpm._untilMJDates, _xlfn.CHOOSECOLS(FN.NULLIFY(_xlpm.FromMJDate), 1), _xlpm._fromCount, ROWS(_xlpm._fromMJDates), _xlpm._untilCount, ROWS(_xlpm._untilMJDates), _xlpm._count, MAX(_xlpm._fromCount, _xlpm._untilCount), IF(((_xlpm._fromCount &gt; 1) * (_xlpm._fromCount &lt; _xlpm._count)) + ((_xlpm._untilCount &gt; 1) * (_xlpm._untilCount &lt; _xlpm._count)), ARRAYS.REPEAT({#VALUE!}, _xlpm._count), _xlfn.LET(_xlpm._errorOnUndefinedObservedTime, FN.COERCE(_xlpm.AdjustUndefinedObservedTime) = 0, _xlpm._fromKind, _xlfn.LET(_xlpm._k, INT(INDEX(FN.COERCE(_xlpm.FromKind), 1, 1)), IF(_xlpm._k &lt;= 0, 0, IF(_xlpm._k &gt;= 2, 2, _xlpm._k))), _xlpm._untilKind, _xlfn.LET(_xlpm._k, INT(INDEX(FN.COERCE(_xlpm.UntilKind), 1, 1)), IF(_xlpm._k &lt;= 0, 0, IF(_xlpm._k &gt;= 2, 2, _xlpm._k))), _xlpm._fromTZName, IF(_xlpm._fromKind = 2, "Etc/UTC", _xlfn.LET(_xlpm._fTZ, INDEX(FN.NULLIFY(_xlpm.FromTZName), 1, 1), CHRONO.TIMEZONE_NAME(_xlpm._fTZ))), _xlpm._untilTZName, IF(_xlpm._untilKind = 2, "Etc/UTC", _xlfn.LET(_xlpm._uTZ, INDEX(FN.NULLIFY(_xlpm.UntilTZName), 1, 1), IF(_xlpm._uTZ = "", _xlpm._fromTZName, CHRONO.TIMEZONE_NAME(_xlpm._uTZ)))), IF(ISNA(_xlpm._fromTZName) + ISNA(_xlpm._untilTZName), ARRAYS.REPEAT({#N/A}, _xlpm._count), _xlfn.LET(_xlpm._fromMJDatesUTC, CHRONO._TIMEZONE_SHIFT_KIND(_xlpm._fromTZName, _xlpm._fromMJDates, _xlpm._fromKind, 2, _xlpm._errorOnUndefinedObservedTime), _xlpm._untilMJDatesUTC, CHRONO._TIMEZONE_SHIFT_KIND(_xlpm._untilTZName, _xlpm._untilMJDates, _xlpm._untilKind, 2, _xlpm._errorOnUndefinedObservedTime), _xlpm._untilMJDatesUTC - _xlpm._fromMJDatesUTC))))))</definedName>
    <definedName name="CHRONO.MJDATE_MONTH">_xlfn.LAMBDA(_xlpm.MJDate,_xlop.JulianCalendar, _xlfn.LET(_xlpm._YMDT, CHRONO.MJDATE_TO_YMDT(_xlpm.MJDate, _xlpm.JulianCalendar), _xlfn.CHOOSECOLS(_xlpm._YMDT, 2)))</definedName>
    <definedName name="CHRONO.MJDATE_SHIFT_TZO">_xlfn.LAMBDA(_xlpm.MJDate,_xlpm.ReferenceTZOMinutes,_xlpm.TranslateTZOMinutes, _xlfn.LET(_xlpm._MJDate, _xlfn.CHOOSECOLS(FN.NULLIFY(_xlpm.MJDate), 1), _xlpm._refTZO, _xlfn.CHOOSECOLS(FN.NULLIFY(_xlpm.ReferenceTZOMinutes), 1), _xlpm._transTZO, _xlfn.CHOOSECOLS(FN.NULLIFY(_xlpm.TranslateTZOMinutes), 1), _xlpm._rowsMJDate, ROWS(_xlpm._MJDate), _xlpm._rowsRefTZO, ROWS(_xlpm._refTZO), _xlpm._rowsTransTZO, ROWS(_xlpm._transTZO), _xlpm._rowCount, MAX(_xlpm._rowsMJDate, _xlpm._rowsRefTZO, _xlpm._rowsTransTZO), IF(_xlpm._rowCount = 1, CHRONO._MJDATE_SHIFT_TZO(_xlpm._MJDate, _xlpm._refTZO, _xlpm._transTZO), _xlfn.LET(_xlpm._nMJDate, IF(_xlpm._rowsMJDate = 1, _xlfn.EXPAND(_xlpm._MJDate, _xlpm._rowCount, , INDEX(_xlpm._MJDate, 1, 1)), _xlpm._MJDate), _xlpm._nRefTZO, IF(_xlpm._rowsRefTZO = 1, _xlfn.EXPAND(_xlpm._refTZO, _xlpm._rowCount, , INDEX(_xlpm._refTZO, 1, 1)), _xlpm._refTZO), _xlpm._nTransTZO, IF(_xlpm._rowsTransTZO = 1, _xlfn.EXPAND(_xlpm._transTZO, _xlpm._rowCount, 1, INDEX(_xlpm._transTZO, 1, 1)), _xlpm._transTZO), _xlpm._byRow, _xlfn.REDUCE("", _xlfn.SEQUENCE(_xlpm._rowCount), _xlfn.LAMBDA(_xlpm._acc,_xlpm._idx, _xlfn.VSTACK(_xlpm._acc, CHRONO._MJDATE_SHIFT_TZO(_xlfn.CHOOSEROWS(_xlpm._nMJDate, _xlpm._idx), _xlfn.CHOOSEROWS(_xlpm._nRefTZO, _xlpm._idx), _xlfn.CHOOSEROWS(_xlpm._nTransTZO, _xlpm._idx))))), _xlfn.DROP(_xlpm._byRow, 1)))))</definedName>
    <definedName name="CHRONO.MJDATE_TIME">_xlfn.LAMBDA(_xlpm.MJDate,_xlop.JulianCalendar, _xlfn.LET(_xlpm._MJDate, FN.NULLIFY(_xlpm.MJDate), IF(_xlpm._MJDate = "", "", MOD(_xlpm.MJDate, 1))))</definedName>
    <definedName name="CHRONO.MJDATE_TO_EXCELDATE">_xlfn.LAMBDA(_xlpm.MJDate, IF(FN.IS_EMPTY(_xlpm.MJDate), "", IF(NOT((_xlpm.MJDate &gt;= 15019) * (_xlpm.MJDate &lt; 2973484)), {#NUM!}, _xlpm.MJDate - 15018)))</definedName>
    <definedName name="CHRONO.MJDATE_TO_ISO_DATETIME">_xlfn.LAMBDA(_xlpm.MJDate,_xlop.TZOMinutes,_xlop.Options,_xlop.JulianCalendar, _xlfn.LET(_xlpm._TZOMinutes, FN.NULLIFY(_xlpm.TZOMinutes), _xlpm._options, FN.NULLIFY(_xlpm.Options), _xlpm._julianCalendar, FN.COERCE(_xlpm.JulianCalendar) &lt;&gt; 0, _xlpm.fnISODateTime, _xlfn.LAMBDA(_xlpm._MJDate, IF(ISERROR(_xlpm._MJDate), _xlpm._MJDate * {1}, IF(_xlpm._MJDate = "", "", _xlfn.LET(_xlpm._date_YMDT, CHRONO.MJDATE_TO_YMDT(_xlpm._MJDate, , , , _xlpm._julianCalendar), CHRONO.FORMAT_ISO_DATETIME(_xlpm._date_YMDT, _xlpm.TZOMinutes, _xlpm.Options, _xlpm._julianCalendar))))), _xlfn.MAP(FN.NULLIFY(_xlpm.MJDate), _xlfn.LAMBDA(_xlpm._element, _xlpm.fnISODateTime(_xlpm._element)))))</definedName>
    <definedName name="CHRONO.MJDATE_TO_JDATE">_xlfn.LAMBDA(_xlpm.MJDate, _xlfn.LET(_xlpm._MJDate, FN.NULLIFY(_xlpm.MJDate), IF(_xlpm._MJDate = "", "", _xlpm._MJDate + 2400000.5)))</definedName>
    <definedName name="CHRONO.MJDATE_TO_MJDN">_xlfn.LAMBDA(_xlpm.MJDate, _xlfn.LET(_xlpm._MJDate, FN.NULLIFY(_xlpm.MJDate), IF(_xlpm._MJDate = "", "", INT(_xlpm._MJDate))))</definedName>
    <definedName name="CHRONO.MJDATE_TO_YMDT">_xlfn.LAMBDA(_xlpm.MJDate,_xlop.LowOrder,_xlop.SecondPrecision,_xlop.RoundingOverride,_xlop.JulianCalendar,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_xlpm.fnMJDateToYMDT, _xlfn.LAMBDA(_xlpm._MJDate, IF(ISERROR(_xlpm._MJDate), _xlpm._MJDate * {1,2,3,4}, IF(_xlpm._MJDate = "", {"","","",""}, IF(NOT(ISNUMBER(_xlpm._MJDate)), {#VALUE!,#VALUE!,#VALUE!,#VALUE!}, _xlfn.LET(_xlpm._DT, CHRONO.ROUND_TO_DT(_xlpm._MJDate, _xlpm._lowOrder, _xlpm._secondPrecision, _xlpm.RoundingOverride), _xlpm._MJDN, INDEX(_xlpm._DT, 1, 1), _xlpm._date_YMD, CHRONO.MJDN_TO_CALENDAR_DATE(_xlpm._MJDN, _xlpm._julianCalendar), IF(_xlpm._lowOrder = 1, _xlfn.HSTACK(_xlpm._date_YMD, ""), _xlfn.LET(_xlpm._time, INDEX(_xlpm._DT, 1, 2), _xlfn.HSTACK(_xlpm._date_YMD, _xlpm._time)))))))), _xlpm._MJDate, FN.NULLIFY(INDEX(_xlpm.MJDate, , 1)), _xlpm._rowCount, ROWS(_xlpm._MJDate), _xlpm._byRow, _xlfn.REDUCE("", _xlfn.SEQUENCE(_xlpm._rowCount), _xlfn.LAMBDA(_xlpm._acc,_xlpm._curr, _xlfn.VSTACK(_xlpm._acc, _xlpm.fnMJDateToYMDT(INDEX(_xlpm._MJDate, _xlpm._curr, 1))))), _xlfn.DROP(_xlpm._byRow, 1)))</definedName>
    <definedName name="CHRONO.MJDATE_YEAR">_xlfn.LAMBDA(_xlpm.MJDate,_xlop.JulianCalendar, _xlfn.LET(_xlpm._YMDT, CHRONO.MJDATE_TO_YMDT(_xlpm.MJDate, _xlpm.JulianCalendar), _xlfn.CHOOSECOLS(_xlpm._YMDT, 1)))</definedName>
    <definedName name="CHRONO.MJDN">_xlfn.LAMBDA(_xlpm.Date_YMD,_xlop.JulianCalendar, CHRONO.JDN_TO_MJDN(CHRONO.JDN(_xlpm.Date_YMD, _xlpm.JulianCalendar)))</definedName>
    <definedName name="CHRONO.MJDN_ADJACENT_WEEKDAY">_xlfn.LAMBDA(_xlpm.MJDN,_xlpm.Weekday,_xlop.Weeks,_xlop.Exclusive, _xlfn.LET(_xlpm._days, CHRONO.MJDN_DAYS_TO_WEEKDAY(_xlpm.MJDN, _xlpm.Weekday, _xlpm.Weeks, _xlpm.Exclusive), IF(NOT(ISNUMBER(_xlpm._days)), _xlpm._days, INT(_xlpm.MJDN) + _xlpm._days)))</definedName>
    <definedName name="CHRONO.MJDN_DAYS_TO_WEEKDAY">_xlfn.LAMBDA(_xlpm.MJDN,_xlpm.Weekday,_xlop.Weeks,_xlop.Exclusive, _xlfn.LET(_xlpm._MJDN, _xlfn.CHOOSECOLS(FN.NULLIFY(_xlpm.MJDN), 1), _xlpm._weekDay, INT(_xlfn.CHOOSECOLS(FN.NULLIFY(_xlpm.Weekday), 1)), _xlpm._weeks, INT(_xlfn.CHOOSECOLS(FN.COERCE(_xlpm.Weeks), 1)), _xlpm._exclusive, _xlfn.CHOOSECOLS(FN.COERCE(_xlpm.Exclusive), 1), _xlpm._rowCount, ROWS(_xlpm._MJDN), _xlpm._rowsWD, ROWS(_xlpm._weekDay), _xlpm._rowsWeeks, ROWS(_xlpm._weeks), _xlpm._rowsExcl, ROWS(_xlpm._exclusive), _xlpm._enumErr, IF((_xlpm._rowsWD &lt; _xlpm._rowCount) * (_xlpm._rowsWD &gt; 1), TRUE, IF((_xlpm._rowsWeeks &lt; _xlpm._rowCount) * (_xlpm._rowsWeeks &gt; 1), TRUE, IF((_xlpm._rowsExcl &lt; _xlpm._rowCount) * (_xlpm._rowsExcl &gt; 1), TRUE, FALSE))), IF(_xlpm._enumErr, {#CALC!}, _xlfn.LET(_xlpm._enumWD, IF(_xlpm._rowsWD = _xlpm._rowCount, _xlpm._weekDay, _xlfn.SEQUENCE(_xlpm._rowCount, , 1, 0) * _xlpm._weekDay), _xlpm._enumWeeks, IF(_xlpm._rowsWeeks = _xlpm._rowCount, _xlpm._weeks, _xlfn.SEQUENCE(_xlpm._rowCount, , 1, 0) * _xlpm._weeks), _xlpm._enumExcl, IF(_xlpm._rowsExcl = _xlpm._rowCount, _xlpm._exclusive, _xlfn.SEQUENCE(_xlpm._rowCount, , 1, 0) * _xlpm._exclusive), _xlfn.BYROW(_xlfn.SEQUENCE(_xlpm._rowCount), _xlfn.LAMBDA(_xlpm._idx, CHRONO._MJDN_DAYS_TO_WEEKDAY(_xlfn.CHOOSEROWS(_xlpm._MJDN, _xlpm._idx), _xlfn.CHOOSEROWS(_xlpm._enumWD, _xlpm._idx), _xlfn.CHOOSEROWS(_xlpm._enumWeeks, _xlpm._idx), _xlfn.CHOOSEROWS(_xlpm._enumExcl, _xlpm._idx))))))))</definedName>
    <definedName name="CHRONO.MJDN_TO_CALENDAR_DATE">_xlfn.LAMBDA(_xlpm.MJDN,_xlop.JulianCalendar, _xlfn.LET(_xlpm._JDN, CHRONO.MJDN_TO_JDN(_xlpm.MJDN), CHRONO.JDN_TO_CALENDAR_DATE(_xlpm._JDN, _xlpm.JulianCalendar)))</definedName>
    <definedName name="CHRONO.MJDN_TO_ISO_WEEK_DATE">_xlfn.LAMBDA(_xlpm.MJDN,_xlop.JulianCalendar, _xlfn.LET(_xlpm._julianCalendar, FN.COERCE(_xlpm.JulianCalendar) &lt;&gt; 0, _xlpm.fnMJDNtoISOWeekDate, _xlfn.LAMBDA(_xlpm._MJDN, IF(ISERROR(_xlpm._MJDN), _xlpm._MJDN * {1,2,3,4}, IF(_xlpm._MJDN = "", {"","","",""}, IF(NOT(ISNUMBER(_xlpm._MJDN)), {#VALUE!,#VALUE!,#VALUE!,#VALUE!}, _xlfn.LET(_xlpm._cDate, CHRONO.MJDN_TO_CALENDAR_DATE(_xlpm._MJDN, _xlpm._julianCalendar), _xlpm._year, INDEX(_xlpm._cDate, 1, 1), _xlpm._weekday, CHRONO.MJDN_TO_WEEKDAY(_xlpm._MJDN), _xlpm._MJDNofYear, CHRONO.MJDN(_xlpm._year, _xlpm._julianCalendar) - 1, _xlpm._dayOfYear, _xlpm._MJDN - _xlpm._MJDNofYear, _xlpm._nominalWeek, INT((_xlpm._dayOfYear - _xlpm._weekday + 10) / 7), IF(_xlpm._nominalWeek = 0, _xlfn.LET(_xlpm._previousYear, _xlpm._year - 1, _xlpm._weeksInYear, CHRONO.WEEKS_IN_YEAR(_xlpm._previousYear, _xlpm._julianCalendar), _xlfn.HSTACK(_xlpm._previousYear, _xlpm._weeksInYear, _xlpm._weekday, _xlpm._weeksInYear)), IF(_xlpm._nominalWeek = 53, IF(CHRONO.WEEKS_IN_YEAR(_xlpm._year, _xlpm._julianCalendar) = 53, _xlfn.HSTACK(_xlpm._year, 53, _xlpm._weekday, 53), _xlfn.LET(_xlpm._nextYear, _xlpm._year + 1, _xlpm._weeksInYear, CHRONO.WEEKS_IN_YEAR(_xlpm._nextYear, _xlpm._julianCalendar), _xlfn.HSTACK(_xlpm._nextYear, 1, _xlpm._weekday, _xlpm._weeksInYear))), _xlfn.LET(_xlpm._weeksInYear, CHRONO.WEEKS_IN_YEAR(_xlpm._year, _xlpm._julianCalendar), _xlfn.HSTACK(_xlpm._year, _xlpm._nominalWeek, _xlpm._weekday, _xlpm._weeksInYear))))))))), _xlpm._MJDN, FN.NULLIFY(INDEX(_xlpm.MJDN, , 1)), _xlpm._rowCount, ROWS(_xlpm._MJDN), _xlpm._byRow, _xlfn.REDUCE("", _xlfn.SEQUENCE(_xlpm._rowCount), _xlfn.LAMBDA(_xlpm._acc,_xlpm._curr, _xlfn.VSTACK(_xlpm._acc, _xlpm.fnMJDNtoISOWeekDate(INDEX(_xlpm._MJDN, _xlpm._curr, 1))))), _xlfn.DROP(_xlpm._byRow, 1)))</definedName>
    <definedName name="CHRONO.MJDN_TO_JDN">_xlfn.LAMBDA(_xlpm.MJDN, _xlfn.LET(_xlpm._MJDN, FN.NULLIFY(_xlpm.MJDN), IF(ISERROR(_xlpm._MJDN), _xlpm._MJDN * {1}, IF(_xlpm._MJDN = "", "", INT(_xlpm._MJDN) + 2400001))))</definedName>
    <definedName name="CHRONO.MJDN_TO_QUARTER_DATE">_xlfn.LAMBDA(_xlpm.MJDN,_xlop.MonthOffset,_xlop.JulianCalendar, _xlfn.LET(_xlpm._monthOffset, _xlfn.LET(_xlpm._mo, INT(FN.COERCE(_xlpm.MonthOffset)), IF((_xlpm._mo &gt;= -6) * (_xlpm._mo &lt;= 3), _xlpm._mo, {#NUM!})), _xlpm._julianCalendar, FN.COERCE(_xlpm.JulianCalendar) &lt;&gt; 0, _xlpm.fnMJDNtoYQD, _xlfn.LAMBDA(_xlpm._MJDN, IF(ISERROR(_xlpm._MJDN), _xlpm._MJDN * {1,2,3,4}, IF(_xlpm._MJDN = "", {"","","",""}, IF(NOT(ISNUMBER(_xlpm._MJDN)), {#VALUE!,#VALUE!,#VALUE!,#VALUE!}, IF(ISERROR(_xlpm._monthOffset), _xlpm._monthOffset * {1,2,3,4}, _xlfn.LET(_xlpm._cDate, CHRONO.MJDN_TO_CALENDAR_DATE(_xlpm.MJDN, _xlpm._julianCalendar), _xlpm._shiftMonth, INDEX(_xlpm._cDate, 1, 2) - 1 - _xlpm._monthOffset, _xlpm._fiscalYear, INDEX(_xlpm._cDate, 1, 1) + INT(_xlpm._shiftMonth / 12), _xlpm._zeroBasedFiscalMonth, MOD(_xlpm._shiftMonth, 12), _xlpm._quarter, INT(_xlpm._zeroBasedFiscalMonth / 3) + 1, _xlpm._MJDNofQuarter, CHRONO.QUARTER_DATE_TO_MJDN(_xlfn.HSTACK(_xlpm._fiscalYear, _xlpm._quarter, 1), _xlpm._monthOffset, _xlpm._julianCalendar), _xlpm._dayOfQuarter, _xlpm.MJDN - _xlpm._MJDNofQuarter + 1, _xlpm._daysInQuarter, CHRONO.DAYS_IN_QUARTER(_xlpm._quarter, _xlpm._fiscalYear, _xlpm._monthOffset, _xlpm._julianCalendar), _xlfn.HSTACK(_xlpm._fiscalYear, _xlpm._quarter, _xlpm._dayOfQuarter, _xlpm._daysInQuarter))))))), _xlpm._MJDN, FN.NULLIFY(INDEX(_xlpm.MJDN, , 1)), _xlpm._rowCount, ROWS(_xlpm._MJDN), _xlpm._byRow, _xlfn.REDUCE("", _xlfn.SEQUENCE(_xlpm._rowCount), _xlfn.LAMBDA(_xlpm._acc,_xlpm._curr, _xlfn.VSTACK(_xlpm._acc, _xlpm.fnMJDNtoYQD(INDEX(_xlpm._MJDN, _xlpm._curr, 1))))), _xlfn.DROP(_xlpm._byRow, 1)))</definedName>
    <definedName name="CHRONO.MJDN_TO_WEEKDAY">_xlfn.LAMBDA(_xlpm.MJDN, _xlfn.LET(_xlpm.fnISOWeekday, _xlfn.LAMBDA(_xlpm._MJDN, IF(ISERROR(_xlpm._MJDN), _xlpm._MJDN * {1}, IF(_xlpm._MJDN = "", "", IF(NOT(ISNUMBER(_xlpm._MJDN)), {#VALUE!}, _xlfn.LET(_xlpm._iMJDN, INT(_xlpm._MJDN), MOD(_xlpm._iMJDN + 2, 7) + 1))))), _xlfn.MAP(FN.NULLIFY(_xlpm.MJDN), _xlfn.LAMBDA(_xlpm._element, _xlpm.fnISOWeekday(_xlpm._element)))))</definedName>
    <definedName name="CHRONO.MODIFIED_JULIAN_DATE">_xlfn.LAMBDA(_xlpm.Date_YMDT,_xlop.JulianCalendar, _xlfn.LET(_xlpm._julianCalendar, FN.COERCE(_xlpm.JulianCalendar) &lt;&gt; 0, _xlpm.fnModifiedJulianDate, _xlfn.LAMBDA(_xlpm._date_YMDT, IF(COLUMNS(_xlpm._date_YMDT) &gt; 4, {#CALC!}, IF(ARRAYS.IS_EMPTY(_xlpm._date_YMDT), "", _xlfn.LET(_xlpm._firstError, ARRAYS.FIRST_ERROR_H(_xlpm._date_YMDT), IF(ISERROR(_xlpm._firstError), _xlpm._firstError * {1}, IF(NOT(ARRAYS.IS_NUMERIC_NULL(_xlpm._date_YMDT)), {#VALUE!}, _xlfn.LET(_xlpm._expandYMDT, _xlfn.EXPAND(_xlpm._date_YMDT, 1, 4, ""), _xlpm._DT, CHRONO.RESOLVE_DT(_xlfn.DROP(_xlpm._expandYMDT, , 2)), _xlpm._resolveYMD, _xlfn.LET(_xlpm._y, _xlfn.CHOOSECOLS(_xlpm._expandYMDT, 1), _xlpm._m, IF(FN.IS_EMPTY(_xlfn.CHOOSECOLS(_xlpm._expandYMDT, 2)), 1, _xlfn.CHOOSECOLS(_xlpm._expandYMDT, 2)), _xlpm._d, _xlfn.CHOOSECOLS(_xlpm._DT, 1), _xlfn.HSTACK(_xlpm._y, _xlpm._m, _xlpm._d)), _xlpm._MJDN, CHRONO.MJDN(_xlpm._resolveYMD, _xlpm._julianCalendar), IF(ISERROR(_xlpm._MJDN), _xlpm._MJDN * {1}, _xlfn.LET(_xlpm._time, _xlfn.CHOOSECOLS(_xlpm._DT, 2), _xlpm._MJDN + N(_xlpm._time)))))))))), _xlfn.BYROW(FN.NULLIFY(_xlpm.Date_YMDT), _xlfn.LAMBDA(_xlpm._dateRow, _xlpm.fnModifiedJulianDate(_xlpm._dateRow)))))</definedName>
    <definedName name="CHRONO.MONTH_NAME">_xlfn.LAMBDA(_xlpm.Month,_xlop.Short,_xlop.LanguageCode, _xlfn.LET(_xlpm._useShort, FN.COERCE(_xlpm.Short), _xlpm._languageID, FN.LANGUAGE_ID(FN.NULLIFY(_xlpm.LanguageCode)), _xlpm._fmt, IF(_xlpm._useShort, "MMM", "MMMM"), _xlpm._iFmt, IF(_xlpm._languageID = "", _xlpm._fmt, "[$-" &amp; _xlpm._languageID &amp; "]" &amp; _xlpm._fmt), _xlpm.fnMonthName, _xlfn.LAMBDA(_xlpm._m, IF(ISERROR(_xlpm._m), _xlpm._m * {1}, IF(_xlpm._m = "", "", IF(NOT(ISNUMBER(_xlpm._m)), {#VALUE!}, _xlfn.LET(_xlpm._month, MOD(INT(_xlpm._m) - 1, 12) + 1, _xlpm._dayOfMonth, DATE(2000, _xlpm._month, 1), TEXT(_xlpm._dayOfMonth, _xlpm._iFmt)))))), _xlfn.MAP(FN.NULLIFY(_xlpm.Month), _xlfn.LAMBDA(_xlpm._element, _xlpm.fnMonthName(_xlpm._element)))))</definedName>
    <definedName name="CHRONO.PARSE_CALENDAR_DATE">_xlfn.LAMBDA(_xlpm.Expression,_xlop.NorthAmericanRegion,_xlop.JulianCalendar, _xlfn.LET(_xlpm._northAmericanRegion, IF(_xlfn.ISOMITTED(_xlpm.NorthAmericanRegion), FN.NORTH_AMERICAN_REGION(), FN.COERCE(_xlpm.NorthAmericanRegion) &lt;&gt; 0), _xlpm._julianCalendar, FN.COERCE(_xlpm.JulianCalendar) &lt;&gt; 0, _xlpm._expression, FN.NULLIFY(INDEX(_xlpm.Expression, , 1)), _xlpm._rowCount, ROWS(_xlpm._expression), _xlpm._byRow, _xlfn.REDUCE("", _xlfn.SEQUENCE(_xlpm._rowCount), _xlfn.LAMBDA(_xlpm._acc,_xlpm._curr, _xlfn.LET(_xlpm._parts, CHRONO._PARSE_DATE_PARTS(INDEX(_xlpm._expression, _xlpm._curr, 1)), _xlpm._YMD, IF(_xlpm._northAmericanRegion, _xlfn.CHOOSECOLS(_xlpm._parts, {1,3,2}), _xlpm._parts), _xlpm._validateYMD, CHRONO.VALIDATE_CALENDAR_DATE(_xlpm._YMD, _xlpm._julianCalendar), _xlfn.VSTACK(_xlpm._acc, _xlpm._validateYMD)))), _xlfn.DROP(_xlpm._byRow, 1)))</definedName>
    <definedName name="CHRONO.PARSE_DATETIME">_xlfn.LAMBDA(_xlpm.Expression,_xlop.NorthAmericanRegion,_xlop.JulianCalendar, _xlfn.LET(_xlpm._northAmericanRegion, IF(_xlfn.ISOMITTED(_xlpm.NorthAmericanRegion), FN.NORTH_AMERICAN_REGION(), FN.COERCE(_xlpm.NorthAmericanRegion) &lt;&gt; 0), _xlpm._julianCalendar, N(_xlpm.JulianCalendar) &lt;&gt; 0, _xlpm._validCharSet, "0123456789AMPTamp :,-./_−", _xlpm.fnParseDateTime, _xlfn.LAMBDA(_xlpm._expression, IF(ISERROR(_xlpm._expression), _xlpm.Expression * {1,2,3,4}, IF(_xlpm._expression = "", {"","","",""}, IF(NOT(FN.VALIDATE_CHARSET(_xlpm._expression, _xlpm._validCharSet, TRUE)), {#VALUE!,#VALUE!,#VALUE!,#VALUE!}, _xlfn.LET(_xlpm._timeDelim, LEFT(FN.SIFT_FOR_CHARS(_xlpm._expression, ",-./_:m")), _xlpm._isTimeOnly, _xlfn.SWITCH(_xlpm._timeDelim, ":", TRUE, "m", TRUE, FALSE), _xlpm._parts, IF(_xlpm._isTimeOnly, _xlfn.HSTACK("", _xlpm._expression), _xlfn.LET(_xlpm._tPos1, FN.FIND_NTH_CHAR(_xlpm._expression, " T_,", 1, TRUE), _xlpm._tPos2, IF(_xlpm._tPos1 = 0, 0, FN.FIND_NTH_CHAR(_xlpm._expression, "0123456789", 1, FALSE, FALSE, _xlpm._tPos1 + 1)), _xlpm._datePart, IF(_xlpm._tPos1 = 0, _xlpm._expression, TRIM(LEFT(_xlpm._expression, _xlpm._tPos1 - 1))), _xlpm._timePart, IF(_xlpm._tPos2 = 0, "", TRIM(RIGHT(_xlpm._expression, LEN(_xlpm._expression) - _xlpm._tPos2 + 1))), _xlfn.HSTACK(_xlpm._datePart, _xlpm._timePart))), _xlpm._YMD, CHRONO.PARSE_CALENDAR_DATE(INDEX(_xlpm._parts, 1, 1), _xlpm._northAmericanRegion, _xlpm._julianCalendar), _xlpm._timeOfDay, CHRONO.PARSE_TIME_OF_DAY(INDEX(_xlpm._parts, 1, 2), FALSE), _xlfn.HSTACK(_xlpm._YMD, _xlpm._timeOfDay)))))), _xlpm._expression, FN.NULLIFY(INDEX(_xlpm.Expression, , 1)), _xlpm._rowCount, ROWS(_xlpm._expression), _xlpm._byRow, _xlfn.REDUCE("", _xlfn.SEQUENCE(_xlpm._rowCount), _xlfn.LAMBDA(_xlpm._acc,_xlpm._curr, _xlfn.VSTACK(_xlpm._acc, _xlpm.fnParseDateTime(INDEX(_xlpm._expression, _xlpm._curr, 1))))), _xlfn.DROP(_xlpm._byRow, 1)))</definedName>
    <definedName name="CHRONO.PARSE_ISO_CALENDAR_DATE">_xlfn.LAMBDA(_xlpm.Expression,_xlop.JulianCalendar, _xlfn.LET(_xlpm._julianCalendar, FN.COERCE(_xlpm.JulianCalendar) &lt;&gt; 0, _xlpm._validCharSet, "0123456789-+−", _xlpm._valErr, {#VALUE!,#VALUE!,#VALUE!}, _xlpm.fnParseISOCalendarDate, _xlfn.LAMBDA(_xlpm._expr, IF(ISERROR(_xlpm._expr), _xlpm._expr * {1,2,3}, IF(_xlpm._expr = "", {"","",""}, IF(NOT(FN.VALIDATE_CHARSET(_xlpm._expr, _xlpm._validCharSet)), _xlpm._valErr, _xlfn.LET(_xlpm._firstChar, LEFT(_xlpm._expr), _xlpm._isSigned, _xlfn.SWITCH(_xlpm._firstChar, "+", TRUE, "-", TRUE, "−", TRUE, FALSE), _xlpm._sign, IF(NOT(_xlpm._isSigned), 1, _xlfn.SWITCH(_xlpm._firstChar, "-", -1, "−", -1, 1)), _xlpm._unSigned, IF(_xlpm._isSigned, RIGHT(_xlpm._expr, LEN(_xlpm._expr) - 1), _xlpm._expr), _xlpm._len, LEN(_xlpm._unSigned), _xlpm._pattern, FN.REPLACE_CHARS(_xlpm._unSigned, "0123456789", "_"), _xlpm.fnTryParse10, _xlfn.LAMBDA(IF(_xlpm._pattern = RIGHT("_______________-__-__", _xlpm._len), _xlfn.HSTACK(_xlpm._sign * VALUE(LEFT(_xlpm._unSigned, _xlpm._len - 6)), VALUE(MID(_xlpm._unSigned, _xlpm._len - 4, 2)), VALUE(RIGHT(_xlpm._unSigned, 2))), IF(_xlpm._pattern = RIGHT("_______________-__", _xlpm._len), _xlfn.HSTACK(_xlpm._sign * VALUE(LEFT(_xlpm._unSigned, _xlpm._len - 3)), VALUE(RIGHT(_xlpm._unSigned, 2)), ""), IF(_xlpm._pattern = RIGHT("___________________", _xlpm._len), _xlfn.HSTACK(_xlpm._sign * VALUE(LEFT(_xlpm._unSigned, _xlpm._len - 4)), VALUE(MID(_xlpm._unSigned, _xlpm._len - 3, 2)), VALUE(RIGHT(_xlpm._unSigned, 2))), _xlpm._valErr)))), _xlpm.fnTryParse8, _xlfn.LAMBDA(IF(_xlpm._pattern = RIGHT("______-__", _xlpm._len), _xlfn.HSTACK(_xlpm._sign * VALUE(LEFT(_xlpm._unSigned, _xlpm._len - 3)), VALUE(RIGHT(_xlpm._unSigned, 2)), ""), IF(_xlpm._pattern = RIGHT("_________", _xlpm._len), _xlfn.HSTACK(_xlpm._sign * VALUE(LEFT(_xlpm._unSigned, _xlpm._len - 4)), VALUE(MID(_xlpm._unSigned, _xlpm._len - 3, 2)), VALUE(RIGHT(_xlpm._unSigned, 2))), _xlpm._valErr))), _xlpm.fnTryParse7, _xlfn.LAMBDA(IF(_xlpm._pattern = "____-__", _xlfn.HSTACK(_xlpm._sign * VALUE(LEFT(_xlpm._unSigned, 4)), VALUE(RIGHT(_xlpm._unSigned, 2)), ""), _xlpm._valErr)), _xlpm.fnTryParse4, _xlfn.LAMBDA(IF(_xlpm._pattern = RIGHT("_____", _xlpm._len), _xlfn.HSTACK(_xlpm._sign * VALUE(_xlpm._unSigned), "", ""), _xlpm._valErr)), _xlpm._tryParse, IF(_xlpm._len &gt;= 10, _xlpm.fnTryParse10(), IF(_xlpm._len &gt;= 8, _xlpm.fnTryParse8(), IF(_xlpm._len = 7, _xlpm.fnTryParse7(), IF((_xlpm._len = 5) + (_xlpm._len = 4), _xlpm.fnTryParse4(), _xlpm._valErr)))), IF(ISERROR(INDEX(_xlpm._tryParse, 1, 1)), _xlpm._tryParse, CHRONO.VALIDATE_CALENDAR_DATE(_xlpm._tryParse, _xlpm._julianCalendar))))))), _xlpm._expression, FN.NULLIFY(INDEX(_xlpm.Expression, , 1)), _xlpm._rowCount, ROWS(_xlpm._expression), _xlpm._byRow, _xlfn.REDUCE("", _xlfn.SEQUENCE(_xlpm._rowCount), _xlfn.LAMBDA(_xlpm._acc,_xlpm._curr, _xlfn.VSTACK(_xlpm._acc, _xlpm.fnParseISOCalendarDate(INDEX(_xlpm._expression, _xlpm._curr, 1))))), _xlfn.DROP(_xlpm._byRow, 1)))</definedName>
    <definedName name="CHRONO.PARSE_ISO_DATETIME">_xlfn.LAMBDA(_xlpm.Expression,_xlop.StrictISO,_xlop.JulianCalendar, _xlfn.LET(_xlpm._strictISO, FN.COERCE(_xlpm.StrictISO) &lt;&gt; 0, _xlpm._julianCalendar, FN.COERCE(_xlpm.JulianCalendar) &lt;&gt; 0, _xlpm._validCharSet, "0123456789TWZ:-+.,−", _xlpm._TZdelim, "Z-+−", _xlpm.fnParseISODateTime, _xlfn.LAMBDA(_xlpm._expr, IF(ISERROR(_xlpm._expr), _xlpm._expr * {1,2,3,4,5}, IF(_xlpm._expr = "", {"","","","",""}, IF(NOT(FN.VALIDATE_CHARSET(_xlpm._expr, _xlpm._validCharSet, 1)), {#VALUE!,#VALUE!,#VALUE!,#VALUE!,#VALUE!}, _xlfn.LET(_xlpm._Tpos, IFERROR(FIND("T", _xlpm._expr), 0), _xlpm._parts, IF(_xlpm._Tpos = 0, _xlfn.HSTACK(_xlpm._expr, "", ""), _xlfn.LET(_xlpm._len, LEN(_xlpm._expr), _xlpm._datePart, LEFT(_xlpm._expr, _xlpm._Tpos - 1), _xlpm._TZpos, FN.FIND_NTH_CHAR(_xlpm._expr, _xlpm._TZdelim, 1, 1, 0, _xlpm._Tpos + 1), IF(_xlpm._TZpos = 0, _xlfn.HSTACK(_xlpm._datePart, RIGHT(_xlpm._expr, _xlpm._len - _xlpm._Tpos + 1), ""), IF(_xlpm._TZpos = _xlpm._Tpos + 1, _xlfn.HSTACK(_xlpm._datePart, "", RIGHT(_xlpm._expr, _xlpm._len - _xlpm._TZpos + 1)), _xlfn.HSTACK(_xlpm._datePart, MID(_xlpm._expr, _xlpm._Tpos, _xlpm._TZpos - _xlpm._Tpos), RIGHT(_xlpm._expr, _xlpm._len - _xlpm._TZpos + 1)))))), _xlpm._failStyleCheck, IF(NOT(_xlpm._strictISO), FALSE, _xlfn.LET(_xlpm._styleDate, IF(INDEX(_xlpm._parts, 1, 1) = "", 3, IF(IFERROR(FIND("-", INDEX(_xlpm._parts, 1, 1), 5), 0) &gt; 0, 2, 1)), _xlpm._styleTime, IF(INDEX(_xlpm._parts, 1, 2) = "", 3, IF(LEN(INDEX(_xlpm._parts, 1, 2)) = 3, 3, IF(IFERROR(FIND(":", INDEX(_xlpm._parts, 1, 2), 4), 0) &gt; 0, 2, 1))), _xlpm._styleTZO, IF(INDEX(_xlpm._parts, 1, 3) = "", 3, IF(EXACT(INDEX(_xlpm._parts, 1, 3), "Z"), 3, IF(LEN(INDEX(_xlpm._parts, 1, 3)) = 3, 3, IF(IFERROR(FIND(":", INDEX(_xlpm._parts, 1, 3), 4), 0) &gt; 0, 2, 1)))), IF(_xlfn.BITAND(_xlpm._styleDate, _xlpm._styleTime) = 0, TRUE, IF(_xlfn.BITAND(_xlpm._styleDate, _xlpm._styleTZO) = 0, TRUE, _xlfn.BITAND(_xlpm._styleTime, _xlpm._styleTZO) = 0)))), IF(_xlpm._failStyleCheck, {#VALUE!,#VALUE!,#VALUE!,#VALUE!,#VALUE!}, _xlfn.LET(_xlpm._time, CHRONO.PARSE_TIME_OF_DAY(INDEX(_xlpm._parts, 1, 2), TRUE), _xlpm._tzo, CHRONO.PARSE_ISO_TZO(INDEX(_xlpm._parts, 1, 3)), IF(INDEX(_xlpm._parts, 1, 1) = "", IF(_xlpm._time = "", _xlfn.HSTACK("", "", "", {#N/A}, _xlpm._tzo), _xlfn.HSTACK("", "", "", _xlpm._time, _xlpm._tzo)), _xlfn.LET(_xlpm._date, CHRONO.PARSE_ISO_CALENDAR_DATE(INDEX(_xlpm._parts, 1, 1), _xlpm._julianCalendar), _xlfn.HSTACK(_xlpm._date, _xlpm._time, _xlpm._tzo)))))))))), _xlpm._expression, FN.NULLIFY(INDEX(_xlpm.Expression, , 1)), _xlpm._rowCount, ROWS(_xlpm._expression), _xlpm._byRow, _xlfn.REDUCE("", _xlfn.SEQUENCE(_xlpm._rowCount), _xlfn.LAMBDA(_xlpm._acc,_xlpm._curr, _xlfn.VSTACK(_xlpm._acc, _xlpm.fnParseISODateTime(INDEX(_xlpm._expression, _xlpm._curr, 1))))), _xlfn.DROP(_xlpm._byRow, 1)))</definedName>
    <definedName name="CHRONO.PARSE_ISO_TZO">_xlfn.LAMBDA(_xlpm.Expression, _xlfn.LET(_xlpm.fnParseTZO, _xlfn.LAMBDA(_xlpm._TZO, IF(ISERROR(_xlpm._TZO), _xlpm._TZO * {1}, IF(_xlpm._TZO = "", "", IF(ISNUMBER(_xlpm._TZO), IF(CHRONO.IS_VALID_TZO(_xlpm._TZO), _xlpm._TZO, {#NUM!}), IF(EXACT(_xlpm._TZO, "Z"), 0, _xlfn.LET(_xlpm._sChar, LEFT(_xlpm._TZO, 1), _xlpm._sign, _xlfn.SWITCH(_xlpm._sChar, "+", 1, "-", -1, "−", -1, 0), IF(_xlpm._sign = 0, {#VALUE!}, _xlfn.LET(_xlpm._tz, "T" &amp; RIGHT(_xlpm._TZO, LEN(_xlpm._TZO) - 1), _xlpm._ISOtimeValue, CHRONO.PARSE_TIME_OF_DAY(_xlpm._tz, TRUE), _xlpm._ISOtimeValue)))))))), _xlpm._expression, FN.NULLIFY(_xlfn.CHOOSECOLS(_xlpm.Expression, 1)), _xlfn.BYROW(_xlpm._expression, _xlfn.LAMBDA(_xlpm._element, _xlpm.fnParseTZO(_xlpm._element)))))</definedName>
    <definedName name="CHRONO.PARSE_ISO_WEEK_DATE">_xlfn.LAMBDA(_xlpm.Expression,_xlop.JulianCalendar, _xlfn.LET(_xlpm._julianCalendar, FN.COERCE(_xlpm.JulianCalendar) &lt;&gt; 0, _xlpm._validCharSet, "0123456789W+-−", _xlpm._valErr, {#VALUE!,#VALUE!,#VALUE!}, _xlpm.fnParseISOWeekDate, _xlfn.LAMBDA(_xlpm._expr, IF(ISERROR(_xlpm._expr), _xlpm._expr * {1,2,3}, IF(_xlpm._expr = "", {"","",""}, IF(NOT(FN.VALIDATE_CHARSET(_xlpm._expr, _xlpm._validCharSet)), _xlpm._valErr, _xlfn.LET(_xlpm._firstChar, LEFT(_xlpm._expr), _xlpm._isSigned, _xlfn.SWITCH(_xlpm._firstChar, "+", TRUE, "-", TRUE, "−", TRUE, FALSE), _xlpm._sign, IF(NOT(_xlpm._isSigned), 1, _xlfn.SWITCH(_xlpm._firstChar, "-", -1, "−", -1, 1)), _xlpm._unSigned, IF(_xlpm._isSigned, RIGHT(_xlpm._expr, LEN(_xlpm._expr) - 1), _xlpm._expr), _xlpm._len, LEN(_xlpm._unSigned), _xlpm._pattern, FN.REPLACE_CHARS(_xlpm._unSigned, "0123456789", "_"), _xlpm.fnTryParse10, _xlfn.LAMBDA(IF(_xlpm._pattern = RIGHT("_______________-W__-_", _xlpm._len), _xlfn.HSTACK(_xlpm._sign * VALUE(LEFT(_xlpm._unSigned, _xlpm._len - 6)), VALUE(MID(_xlpm._unSigned, _xlpm._len - 3, 2)), VALUE(RIGHT(_xlpm._unSigned, 1))), IF(_xlpm._pattern = RIGHT("_______________-W__", _xlpm._len), _xlfn.HSTACK(_xlpm._sign * VALUE(LEFT(_xlpm._unSigned, _xlpm._len - 4)), VALUE(RIGHT(_xlpm._unSigned, 2)), ""), IF(_xlpm._pattern = RIGHT("_______________W___", _xlpm._len), _xlfn.HSTACK(_xlpm._sign * VALUE(LEFT(_xlpm._unSigned, _xlpm._len - 4)), VALUE(MID(_xlpm._unSigned, _xlpm._len - 2, 2)), VALUE(RIGHT(_xlpm._unSigned, 1))), IF(_xlpm._pattern = RIGHT("_______________W__", _xlpm._len), _xlfn.HSTACK(_xlpm._sign * VALUE(LEFT(_xlpm._unSigned, _xlpm._len - 3)), VALUE(RIGHT(_xlpm._unSigned, 2)), ""), _xlpm._valErr))))), _xlpm.fnTryParse8, _xlfn.LAMBDA(IF(_xlpm._pattern = RIGHT("_____-W__", _xlpm._len), _xlfn.HSTACK(_xlpm._sign * VALUE(LEFT(_xlpm._unSigned, _xlpm._len - 4)), VALUE(RIGHT(_xlpm._unSigned, 2)), ""), IF(_xlpm._pattern = RIGHT("_____W___", _xlpm._len), _xlfn.HSTACK(_xlpm._sign * VALUE(LEFT(_xlpm._unSigned, _xlpm._len - 4)), VALUE(MID(_xlpm._unSigned, _xlpm._len - 2, 2)), VALUE(RIGHT(_xlpm._unSigned, 1))), IF(_xlpm._pattern = RIGHT("______W__", _xlpm._len), _xlfn.HSTACK(_xlpm._sign * VALUE(LEFT(_xlpm._unSigned, _xlpm._len - 3)), VALUE(RIGHT(_xlpm._unSigned, 2)), ""), _xlpm._valErr)))), _xlpm.fnTryParse7, _xlfn.LAMBDA(IF(_xlpm._pattern = "____W__", _xlfn.HSTACK(_xlpm._sign * VALUE(LEFT(_xlpm._unSigned, _xlpm._len - 3)), VALUE(RIGHT(_xlpm._unSigned, 2)), ""), _xlpm._valErr)), _xlpm.fnTryParse4, _xlfn.LAMBDA(IF(_xlpm._pattern = RIGHT("_____", _xlpm._len), _xlfn.HSTACK(_xlpm._sign * VALUE(_xlpm._unSigned), "", ""), _xlpm._valErr)), _xlpm._tryParse, IF(_xlpm._len &gt;= 10, _xlpm.fnTryParse10(), IF(_xlpm._len &gt;= 8, _xlpm.fnTryParse8(), IF(_xlpm._len = 7, _xlpm.fnTryParse7(), IF((_xlpm._len = 5) + (_xlpm._len = 4), _xlpm.fnTryParse4(), _xlpm._valErr)))), IF(ISERROR(INDEX(_xlpm._tryParse, 1, 1)), _xlpm._tryParse, CHRONO.VALIDATE_ISO_WEEK_DATE(_xlpm._tryParse, _xlpm._julianCalendar))))))), _xlpm._expression, FN.NULLIFY(INDEX(_xlpm.Expression, , 1)), _xlpm._rowCount, ROWS(_xlpm._expression), _xlpm._byRow, _xlfn.REDUCE("", _xlfn.SEQUENCE(_xlpm._rowCount), _xlfn.LAMBDA(_xlpm._acc,_xlpm._curr, _xlfn.VSTACK(_xlpm._acc, _xlpm.fnParseISOWeekDate(INDEX(_xlpm._expression, _xlpm._curr, ))))), _xlfn.DROP(_xlpm._byRow, 1)))</definedName>
    <definedName name="CHRONO.PARSE_ISO_YEAR">_xlfn.LAMBDA(_xlpm.Expression, _xlfn.LET(_xlpm.fnParseISOYear, _xlfn.LAMBDA(_xlpm._sYear, IF(ISERROR(_xlpm._sYear), _xlpm._sYear * {1}, IF(_xlpm._sYear = "", "", IF(FN.IS_INTEGER(_xlpm._sYear), _xlpm._sYear, IF(ISNUMBER(_xlpm._sYear), {#NUM!}, _xlfn.LET(_xlpm._sChar, LEFT(_xlpm._sYear), _xlpm._sign, _xlfn.SWITCH(_xlpm._sChar, "+", 1, "-", -1, "−", -1, #N/A), _xlpm._nominalYear, IF(ISNA(_xlpm._sign), VALUE(_xlpm._sYear), _xlpm._sign * VALUE(RIGHT(_xlpm._sYear, LEN(_xlpm._sYear) - 1))), IF(ISERROR(_xlpm._nominalYear), {#VALUE!}, IF(NOT(FN.IS_INTEGER(_xlpm._nominalYear)), {#NUM!}, _xlpm._nominalYear)))))))), _xlfn.MAP(FN.NULLIFY(_xlpm.Expression), _xlfn.LAMBDA(_xlpm._element, _xlpm.fnParseISOYear(_xlpm._element)))))</definedName>
    <definedName name="CHRONO.PARSE_LITERARY_DATE">_xlfn.LAMBDA(_xlpm.Expression,_xlop.LanguageCode,_xlop.JulianCalendar, _xlfn.LET(_xlpm._YMDWT, CHRONO.PARSE_LITERARY_DATETIME(_xlpm.Expression, _xlpm.LanguageCode, _xlpm.JulianCalendar), _xlfn.TAKE(_xlpm._YMDWT, 1, 4)))</definedName>
    <definedName name="CHRONO.PARSE_LITERARY_DATETIME">_xlfn.LAMBDA(_xlpm.Expression,_xlop.LanguageCode,_xlop.JulianCalendar, _xlfn.LET(_xlpm._julianCalendar, FN.COERCE(_xlpm.JulianCalendar) &lt;&gt; 0, _xlpm._languageID, FN.LANGUAGE_ID(FN.NULLIFY(_xlpm.LanguageCode)), _xlpm.fnMinusDelimToSpace, _xlfn.LAMBDA(_xlpm._text, _xlfn.LET(_xlpm._charArray, MID(_xlpm._text, _xlfn.SEQUENCE(LEN(_xlpm._text)), 1), _xlpm._reduceMinus, _xlfn.REDUCE({"";1}, _xlpm._charArray, _xlfn.LAMBDA(_xlpm._acc,_xlpm._currChar, _xlfn.LET(_xlpm._isMinus, N(_xlpm._currChar = "-"), _xlpm._prevIsSpace, INDEX(_xlpm._acc, 2, 1), IF(NOT(_xlpm._prevIsSpace) * _xlpm._isMinus, _xlfn.VSTACK(INDEX(_xlpm._acc, 1, 1) &amp; " ", 1), _xlfn.LET(_xlpm._isSpace, N(_xlpm._currChar = " "), _xlfn.VSTACK(INDEX(_xlpm._acc, 1, 1) &amp; _xlpm._currChar, _xlpm._isSpace)))))), INDEX(_xlpm._reduceMinus, 1, 1))), _xlpm.fnParseNotation, _xlfn.LAMBDA(_xlpm._text, _xlfn.LET(_xlpm._resolveSuffix, SUBSTITUTE(SUBSTITUTE(SUBSTITUTE(SUBSTITUTE(SUBSTITUTE(SUBSTITUTE(UPPER(_xlpm._text), "A.M.", "AM"), "P.M.", "PM"), "C.E.", "CE"), "A.D.", "AD"), "B.C.E.", "BCE"), "B.C.", "BC"), _xlpm._condensed, FN.CONDENSE_WHITESPACE(TRIM(FN.REPLACE_CHARS(_xlpm._resolveSuffix, "\|,;/.", " "))), SUBSTITUTE(SUBSTITUTE(SUBSTITUTE(SUBSTITUTE(SUBSTITUTE(_xlpm._condensed, " AM", "AM"), " PM", "PM"), " CE", "CE"), " AD", "AD"), " BC", "BC"))), _xlpm.fnParseLiteraryDate, _xlfn.LAMBDA(_xlpm._literaryDate, IF(ISERROR(_xlpm._literaryDate), _xlpm._literaryDate * {1,2,3,4,5}, IF(_xlpm._literaryDate = "", {"","","","",""}, _xlfn.LET(_xlpm._parseMinusDelims, _xlpm.fnMinusDelimToSpace(_xlpm._literaryDate), _xlpm._parseDelims, _xlpm.fnParseNotation(_xlpm._parseMinusDelims), _xlpm._split, FN.SPLIT(_xlpm._parseDelims, " ", FALSE, TRUE, 6), _xlpm._countParts, INDEX(_xlpm._split, 1, 1), _xlpm._parts, _xlfn.DROP(_xlpm._split, , 1), IF(_xlpm._countParts &gt; 5, {#VALUE!,#VALUE!,#VALUE!,#VALUE!,#VALUE!}, _xlfn.LET(_xlpm._values, VALUE(_xlpm._parts), _xlpm._testTextParts, N(ISERROR(_xlpm._values)) + N(IFERROR(FIND(":", _xlpm._parts), 0) &gt; 0), _xlpm._textParts, _xlfn._xlws.FILTER(_xlpm._parts, _xlpm._testTextParts &gt; 0, {#N/A}), _xlpm._numericParts, _xlfn._xlws.FILTER(_xlpm._values, _xlpm._testTextParts = 0, {#N/A}), _xlpm._parseTextParts, CHRONO._PARSE_LITERARY_DATE_TEXT_PARTS(_xlpm._textParts, _xlpm._languageID), _xlpm._parsedTextYMD, _xlfn.TAKE(_xlpm._parseTextParts, 1, 3), _xlpm._parseNumericParts, CHRONO._PARSE_LITERARY_DATE_NUMERIC_PARTS(_xlpm._numericParts, _xlpm._parsedTextYMD, _xlpm._julianCalendar), _xlpm._resolvedYMD, _xlfn.HSTACK(INDEX(_xlpm._parseNumericParts, 1, 1), INDEX(_xlpm._parsedTextYMD, 1, 2), INDEX(_xlpm._parseNumericParts, 1, 2)), _xlpm._parsedWeekday, INDEX(_xlpm._parseTextParts, 1, 4), _xlpm._parsedToD, INDEX(_xlpm._parseTextParts, 1, 5), _xlpm._resolvedWeekday, IF(NOT(ISNUMBER(_xlpm._parsedWeekday)), _xlpm._parsedWeekday, IF(NOT(ARRAYS.IS_NUMERIC(_xlpm._resolvedYMD)), _xlpm._parsedWeekday, _xlfn.LET(_xlpm._MJDN, CHRONO.MJDN(_xlpm._resolvedYMD, _xlpm._julianCalendar), IF(_xlpm._parsedWeekday = CHRONO.MJDN_TO_WEEKDAY(_xlpm._MJDN), _xlpm._parsedWeekday, {#NUM!})))), _xlpm._resolvedYMDWT, _xlfn.HSTACK(_xlpm._resolvedYMD, _xlpm._resolvedWeekday, _xlpm._parsedToD), IF(ISERROR(INDEX(_xlpm._resolvedYMDWT, 1, 1)) * ARRAYS.IS_EMPTY(_xlfn.DROP(_xlpm._resolvedYMDWT, , 1)), INDEX(_xlpm._resolvedYMDWT, 1, 1) * {1,2,3,4,5}, _xlpm._resolvedYMDWT))))))), _xlpm._expression, INDEX(FN.NULLIFY(_xlpm.Expression), , 1), _xlpm._byRow, _xlfn.REDUCE("", _xlpm._expression, _xlfn.LAMBDA(_xlpm._acc,_xlpm._curr, _xlfn.VSTACK(_xlpm._acc, _xlpm.fnParseLiteraryDate(_xlpm._curr)))), _xlfn.DROP(_xlpm._byRow, 1)))</definedName>
    <definedName name="CHRONO.PARSE_LITERARY_YEAR">_xlfn.LAMBDA(_xlpm.Expression, _xlfn.LET(_xlpm._validCharSet, "0123456789ABCDEabcde .-+−", _xlpm.fnYearValue, _xlfn.LAMBDA(_xlpm._sYear, _xlfn.LET(_xlpm._sChar, LEFT(_xlpm._sYear), _xlpm._sign, _xlfn.SWITCH(_xlpm._sChar, "+", 1, "-", -1, "−", -1, ""), IF(_xlpm._sign = "", INT(VALUE(_xlpm._sYear)), _xlpm._sign * INT(VALUE(RIGHT(_xlpm._sYear, LEN(_xlpm._sYear) - 1)))))), _xlpm.fnParseLiteraryYear, _xlfn.LAMBDA(_xlpm._expr, IF(ISERROR(_xlpm._expr), _xlpm._expr * {1}, IF(_xlpm._expr = "", "", IF(ISNUMBER(_xlpm._expr), IF(FN.IS_INTEGER(_xlpm._expr), _xlpm._expr, {#NUM!}), IF(NOT(FN.VALIDATE_CHARSET(_xlpm._expr, _xlpm._validCharSet)), {#VALUE!}, _xlfn.LET(_xlpm._litYear, FN.REPLACE_CHARS(_xlpm._expr, ", ", ""), IF(RIGHT(_xlpm._litYear, 3) = "BCE", _xlfn.LET(_xlpm._sYear, LEFT(_xlpm._litYear, LEN(_xlpm._litYear) - 3), 1 - _xlpm.fnYearValue(_xlpm._sYear)), IF((RIGHT(_xlpm._litYear, 2) = "CE") + (RIGHT(_xlpm._litYear, 2) = "AD"), _xlfn.LET(_xlpm._sYear, LEFT(_xlpm._litYear, LEN(_xlpm._litYear) - 2), _xlpm.fnYearValue(_xlpm._sYear)), IF(RIGHT(_xlpm._litYear, 2) = "BC", _xlfn.LET(_xlpm._sYear, LEFT(_xlpm._litYear, LEN(_xlpm._litYear) - 2), 1 - _xlpm.fnYearValue(_xlpm._sYear)), IF(RIGHT(_xlpm._litYear, 6) = "B.C.E.", _xlfn.LET(_xlpm._sYear, LEFT(_xlpm._litYear, LEN(_xlpm._litYear) - 6), 1 - _xlpm.fnYearValue(_xlpm._sYear)), IF((RIGHT(_xlpm._litYear, 4) = "C.E.") + (RIGHT(_xlpm._litYear, 2) = "A.D."), _xlfn.LET(_xlpm._sYear, LEFT(_xlpm._litYear, LEN(_xlpm._litYear) - 4), _xlpm.fnYearValue(_xlpm._sYear)), IF(RIGHT(_xlpm._litYear, 4) = "B.C.", _xlfn.LET(_xlpm._sYear, LEFT(_xlpm._litYear, LEN(_xlpm._litYear) - 4), 1 - _xlpm.fnYearValue(_xlpm._sYear)), _xlpm.fnYearValue(_xlpm._litYear))))))))))))), _xlfn.MAP(FN.NULLIFY(_xlpm.Expression), _xlfn.LAMBDA(_xlpm._element, _xlpm.fnParseLiteraryYear(_xlpm._element)))))</definedName>
    <definedName name="CHRONO.PARSE_MIL_DTG">_xlfn.LAMBDA(_xlpm.Expression, _xlfn.LET(_xlpm._valErr, {#VALUE!,#VALUE!,#VALUE!,#VALUE!,#VALUE!}, _xlpm.fnParseDTG, _xlfn.LAMBDA(_xlpm._expr, IF(ISERROR(_xlpm._expr), _xlpm._expr * {1,2,3,4,5}, _xlfn.LET(_xlpm._DTG, SUBSTITUTE(_xlpm._expr, " ", ""), IF(_xlpm._DTG = "", {"","","","",""}, IF(NOT(FN.VALIDATE_CHARSET(_xlpm._DTG, "0123456789ABCDEFGHIJKLMNOPQRSTUVWXYZ", 1)), _xlpm._valErr, _xlfn.LET(_xlpm.fnYear, _xlfn.LAMBDA(_xlpm._sYear, _xlfn.LET(_xlpm._yy, VALUE(_xlpm._sYear), IF(_xlpm._yy &lt; 51, 2000 + _xlpm._yy, 1900 + _xlpm._yy))), _xlpm.fnParseFull, _xlfn.LAMBDA(_xlpm._DTG, _xlfn.LET(_xlpm._YMD, _xlfn.HSTACK(_xlpm.fnYear(RIGHT(_xlpm._DTG, 2)), CHRONO.PARSE_MONTH(MID(_xlpm._DTG, 10, 3)), VALUE(LEFT(_xlpm._DTG, 2))), IF(NOT(CHRONO.IS_VALID_CALENDAR_DATE(_xlpm._YMD, TRUE, FALSE)), _xlpm._valErr, _xlfn.LET(_xlpm._HMS, _xlfn.HSTACK(VALUE(MID(_xlpm._DTG, 3, 2)), VALUE(MID(_xlpm._DTG, 5, 2)), VALUE(MID(_xlpm._DTG, 7, 2))), _xlpm._ToD, CHRONO.TIME_OF_DAY(_xlpm._HMS), _xlpm._TZ, _xlfn.IFNA(CHRONO.MILITARY_TZO(MID(_xlpm._DTG, 9, 1)), ""), _xlfn.HSTACK(_xlpm._YMD, _xlpm._ToD, _xlpm._TZ))))), _xlpm.fnParseShort, _xlfn.LAMBDA(_xlpm._DTG, _xlfn.LET(_xlpm._YMD, _xlfn.HSTACK(_xlpm.fnYear(RIGHT(_xlpm._DTG, 2)), CHRONO.PARSE_MONTH(MID(_xlpm._DTG, 8, 3)), VALUE(LEFT(_xlpm._DTG, 2))), IF(NOT(CHRONO.IS_VALID_CALENDAR_DATE(_xlpm._YMD, TRUE, FALSE)), _xlpm._valErr, _xlfn.LET(_xlpm._HMS, _xlfn.HSTACK(VALUE(MID(_xlpm._DTG, 3, 2)), VALUE(MID(_xlpm._DTG, 5, 2)), 0), _xlpm._ToD, CHRONO.TIME_OF_DAY(_xlpm._HMS), _xlpm._TZ, _xlfn.IFNA(CHRONO.MILITARY_TZO(MID(_xlpm._DTG, 7, 1)), ""), _xlfn.HSTACK(_xlpm._YMD, _xlpm._ToD, _xlpm._TZ))))), _xlpm.fnParsePlan, _xlfn.LAMBDA(_xlpm._DTG, _xlfn.LET(_xlpm._YMD, _xlfn.HSTACK("", "", VALUE(LEFT(_xlpm._DTG, 2))), _xlpm._HMS, _xlfn.HSTACK(VALUE(MID(_xlpm._DTG, 3, 2)), VALUE(MID(_xlpm._DTG, 5, 2)), 0), _xlpm._ToD, CHRONO.TIME_OF_DAY(_xlpm._HMS), _xlpm._TZ, _xlfn.IFNA(CHRONO.MILITARY_TZO(MID(_xlpm._DTG, 7, 1)), ""), _xlfn.HSTACK(_xlpm._YMD, _xlpm._ToD, _xlpm._TZ))), _xlpm._len, LEN(_xlpm._DTG), _xlfn.SWITCH(_xlpm._len, 14, _xlpm.fnParseFull(_xlpm._DTG), 12, _xlpm.fnParseShort(_xlpm._DTG), 7, _xlpm.fnParsePlan(_xlpm._DTG), _xlpm._valErr))))))), _xlpm._expression, FN.NULLIFY(INDEX(_xlpm.Expression, , 1)), _xlpm._rowCount, ROWS(_xlpm._expression), _xlpm._byRow, _xlfn.REDUCE("", _xlfn.SEQUENCE(_xlpm._rowCount), _xlfn.LAMBDA(_xlpm._acc,_xlpm._curr, _xlfn.VSTACK(_xlpm._acc, _xlpm.fnParseDTG(INDEX(_xlpm._expression, _xlpm._curr, 1))))), _xlfn.DROP(_xlpm._byRow, 1)))</definedName>
    <definedName name="CHRONO.PARSE_MONTH">_xlfn.LAMBDA(_xlpm.Expression,_xlop.LanguageCode, _xlfn.LET(_xlpm._languageID, FN.LANGUAGE_ID(FN.NULLIFY(_xlpm.LanguageCode)), _xlpm.fnParseMonthFromText, _xlfn.LAMBDA(_xlpm._text, IF(_xlpm._languageID = "", MONTH(DATEVALUE(_xlfn.CONCAT(_xlpm._text, " 2000"))), _xlfn.LET(_xlpm._longMonthList, CHRONO.MONTH_NAME(_xlfn.SEQUENCE(12), FALSE, _xlpm._languageID), _xlpm._lMonth, _xlfn.IFNA(_xlfn.XMATCH(_xlpm._text, _xlpm._longMonthList, 0), 0), IF(_xlpm._lMonth &gt; 0, _xlpm._lMonth, _xlfn.LET(_xlpm._shortMonthList, CHRONO.MONTH_NAME(_xlfn.SEQUENCE(12), TRUE, _xlpm._languageID), _xlpm._sMonth, _xlfn.IFNA(_xlfn.XMATCH(_xlpm._text, _xlpm._shortMonthList, 0), 0), IF(_xlpm._sMonth &gt; 0, _xlpm._sMonth, {#VALUE!})))))), _xlpm.fnParseMonth, _xlfn.LAMBDA(_xlpm._expr, IF(ISERROR(_xlpm._expr), _xlpm._expr * {1}, IF(_xlpm._expr = "", "", IF(IFERROR(FIND(":", _xlpm._expr), 0) &gt; 0, {#VALUE!}, _xlfn.LET(_xlpm._numericVal, VALUE(_xlpm._expr), IF(ISERROR(_xlpm._numericVal), _xlpm.fnParseMonthFromText(_xlpm._expr), IF(NOT(FN.IS_INTEGER(_xlpm._numericVal)), {#NUM!}, IF((_xlpm._numericVal &gt;= 1) * (_xlpm._numericVal &lt;= 12), _xlpm._numericVal, {#NUM!})))))))), _xlfn.MAP(FN.NULLIFY(_xlpm.Expression), _xlfn.LAMBDA(_xlpm._element, _xlpm.fnParseMonth(_xlpm._element)))))</definedName>
    <definedName name="CHRONO.PARSE_TIME_OF_DAY">_xlfn.LAMBDA(_xlpm.Expression,_xlop.RequireISO8601, _xlfn.LET(_xlpm._strictISO, FN.COERCE(_xlpm.RequireISO8601), _xlpm._expression, FN.NULLIFY(_xlfn.CHOOSECOLS(_xlpm.Expression, 1)), _xlfn.BYROW(_xlpm._expression, _xlfn.LAMBDA(_xlpm._element, _xlfn.LET(_xlpm._HMS, CHRONO.PARSE_TIME_OF_DAY_HMS(_xlpm._element, _xlpm._strictISO), CHRONO.TIME_OF_DAY(_xlpm._HMS))))))</definedName>
    <definedName name="CHRONO.PARSE_TIME_OF_DAY_HMS">_xlfn.LAMBDA(_xlpm.Expression,_xlop.RequireISO8601, _xlfn.LET(_xlpm._requireISO8601, FN.COERCE(_xlpm.RequireISO8601) &lt;&gt; 0, _xlpm._expression, FN.NULLIFY(_xlfn.CHOOSECOLS(_xlpm.Expression, 1)), _xlpm._byRow, _xlfn.REDUCE("", _xlpm._expression, _xlfn.LAMBDA(_xlpm._acc,_xlpm._curr, _xlfn.VSTACK(_xlpm._acc, CHRONO._PARSE_TIME_OF_DAY_HMS(_xlpm._curr, _xlpm._requireISO8601)))), _xlfn.DROP(_xlpm._byRow, 1)))</definedName>
    <definedName name="CHRONO.PARSE_TIMESPAN">_xlfn.LAMBDA(_xlpm.Expression, _xlfn.MAP(FN.NULLIFY(_xlpm.Expression), _xlfn.LAMBDA(_xlpm._element, _xlfn.LET(_xlpm._timeSpan_C5, CHRONO.PARSE_TIMESPAN_DHMS(_xlpm._element), CHRONO.TIMESPAN(_xlpm._timeSpan_C5)))))</definedName>
    <definedName name="CHRONO.PARSE_TIMESPAN_DHMS">_xlfn.LAMBDA(_xlpm.Expression, _xlfn.LET(_xlpm._maxPrecision, 9, _xlpm._logicTable, {5,".::.",1,4,TRUE;4,".::",1,4,FALSE;4,"::.",2,4,TRUE;3,".:",1,3,FALSE;3,"::",2,4,FALSE;3,":.",3,4,TRUE;2,":",2,3,FALSE;2,".",1,1,TRUE;1,"",1,1,FALSE;5,"dhm.s",1,4,TRUE;4,"dhms",1,4,FALSE;4,"dh.m",1,3,TRUE;4,"hm.s",2,4,TRUE;3,"dhm",1,3,FALSE;3,"hms",2,4,FALSE;3,"d.h",1,2,TRUE;2,"h.m",2,3,TRUE;2,"m.s",3,4,TRUE;2,"dh",1,2,FALSE;2,"hm",2,3,FALSE;2,"ms",3,4,FALSE;2,".d",1,1,TRUE;2,".h",2,2,TRUE;2,".m",3,3,TRUE;2,".s",4,4,TRUE;1,"d",1,1,FALSE;1,"h",2,2,FALSE;1,"m",3,3,FALSE;1,"s",4,4,FALSE;5,"dh'.""",1,4,TRUE;4,"dh'""",1,4,FALSE;4,"dh.'",1,3,TRUE;4,"h'.""",2,4,TRUE;3,"dh'",1,3,FALSE;3,"h'""",2,4,FALSE;3,"h.'",2,3,TRUE;3,"'.""",3,4,TRUE;2,"h'",2,3,FALSE;2,"'""",3,4,FALSE;2,".'",3,3,TRUE;2,".""",4,4,TRUE;1,"'",3,3,FALSE;1,"""",4,4,FALSE}, _xlpm.fnParseSexagesimal, _xlfn.LAMBDA(_xlpm._expr, _xlfn.LET(_xlpm._expr1, IF(FN.FIND_NTH_CHAR(_xlpm._expr, "dhms'""") &gt; 0, SUBSTITUTE(_xlpm._expr, " ", ""), _xlpm._expr), _xlpm._signDenoted, _xlfn.SWITCH(LEFT(_xlpm._expr1), "+", 1, "-", -1, "−", -1, ""), _xlpm._hasSign, ISNUMBER(_xlpm._signDenoted), _xlpm._nominalSign, IF(_xlpm._hasSign, _xlpm._signDenoted, 1), _xlpm._unsignedTStext, IF(_xlpm._hasSign, MID(_xlpm._expr1, 2, LEN(_xlpm._expr1) - 1), _xlpm._expr1), _xlpm._split, FN.SPLIT_AROUND(_xlpm._unsignedTStext, "0123456789", , 6), _xlpm._terms, INDEX(_xlpm._split, 1, 1), _xlpm._pattern, INDEX(_xlpm._split, 1, 2), _xlpm._match, _xlfn._xlws.FILTER(_xlpm._logicTable, (INDEX(_xlpm._logicTable, , 1) = _xlpm._terms) * (INDEX(_xlpm._logicTable, , 2) = _xlpm._pattern), #N/A), IF(ARRAYS.ISNA_H(_xlpm._match), {#VALUE!}, _xlfn.LET(_xlpm._high, INDEX(_xlpm._match, 1, 3), _xlpm._low, INDEX(_xlpm._match, 1, 4), _xlpm._lastCol, 2 + _xlpm._terms, _xlpm._hasDecimals, INDEX(_xlpm._match, 1, 5), _xlpm._expressedTerms, IF(_xlpm._hasDecimals, _xlfn.LET(_xlpm._decimals, MIN(LEN(INDEX(_xlpm._split, 1, _xlpm._lastCol)), _xlpm._maxPrecision), IF(_xlpm._terms &gt; 2, _xlfn.HSTACK(VALUE(_xlfn.TAKE(_xlfn.DROP(_xlpm._split, , 2), 1, _xlpm._terms - 2)), VALUE(INDEX(_xlpm._split, 1, _xlpm._lastCol - 1)) + (VALUE(LEFT(INDEX(_xlpm._split, 1, _xlpm._lastCol), _xlpm._decimals)) / (10 ^ _xlpm._decimals))), IF(_xlpm._terms = 2, _xlfn.HSTACK(VALUE(INDEX(_xlpm._split, 1, _xlpm._lastCol - 1)) + (VALUE(LEFT(INDEX(_xlpm._split, 1, _xlpm._lastCol), _xlpm._decimals)) / (10 ^ _xlpm._decimals))), {#VALUE!}))), _xlfn.HSTACK(VALUE(_xlfn.DROP(_xlpm._split, , 2)))), _xlpm._trueSign, IF(ARRAYS.IS_ZERO(N(_xlpm._expressedTerms)), 0, _xlpm._nominalSign), IF((_xlpm._high = 1) * (_xlpm._low = 4), _xlfn.HSTACK(_xlpm._trueSign, _xlpm._expressedTerms), IF((_xlpm._high &gt; 1) * (_xlpm._low = 4), _xlfn.HSTACK(_xlpm._trueSign, _xlfn.EXPAND("", , _xlpm._high - 1, ""), _xlpm._expressedTerms), IF((_xlpm._high = 1) * (_xlpm._low &lt; 4), _xlfn.HSTACK(_xlpm._trueSign, _xlpm._expressedTerms, _xlfn.EXPAND("", , 4 - _xlpm._low, "")), _xlfn.HSTACK(_xlpm._trueSign, _xlfn.EXPAND("", , _xlpm._high - 1, ""), _xlpm._expressedTerms, _xlfn.EXPAND("", , 4 - _xlpm._low, ""))))))))), _xlpm.fnParseTimeSpan, _xlfn.LAMBDA(_xlpm._expr, IF(ISERROR(_xlpm._expr), _xlpm._expr * {1,2,3,4,5}, IF(_xlpm._expr = "", {"","","","",""}, IF(ISNUMBER(_xlpm._expr), CHRONO.TIMESPAN_TO_DHMS(_xlpm._expr, 1, 1), _xlfn.LET(_xlpm._sexagesimal, _xlpm.fnParseSexagesimal(_xlpm._expr), IF(CHRONO.IS_VALID_TIMESPAN(_xlpm._sexagesimal), _xlpm._sexagesimal, {#VALUE!,#VALUE!,#VALUE!,#VALUE!,#VALUE!})))))), _xlpm._exprColumn, FN.NULLIFY(INDEX(_xlpm.Expression, , 1)), _xlpm._rowCount, ROWS(_xlpm._exprColumn), _xlpm._byRow, _xlfn.REDUCE("", _xlfn.SEQUENCE(_xlpm._rowCount), _xlfn.LAMBDA(_xlpm._acc,_xlpm._curr, _xlfn.VSTACK(_xlpm._acc, _xlpm.fnParseTimeSpan(INDEX(_xlpm._exprColumn, _xlpm._curr, 1))))), _xlfn.DROP(_xlpm._byRow, 1)))</definedName>
    <definedName name="CHRONO.PARSE_WEEKDAY">_xlfn.LAMBDA(_xlpm.Expression,_xlop.LanguageCode, _xlfn.LET(_xlpm._languageID, FN.LANGUAGE_ID(FN.NULLIFY(_xlpm.LanguageCode)), _xlpm.fnParseWeekdayFromText, _xlfn.LAMBDA(_xlpm._text, _xlfn.LET(_xlpm._longWeekdayList, CHRONO.WEEKDAY_NAME(_xlfn.SEQUENCE(7), FALSE, _xlpm._languageID), _xlpm._lWeekday, _xlfn.IFNA(_xlfn.XMATCH(_xlpm._text, _xlpm._longWeekdayList, 0), 0), IF(_xlpm._lWeekday &gt; 0, _xlpm._lWeekday, _xlfn.LET(_xlpm._shortWeekdayList, CHRONO.WEEKDAY_NAME(_xlfn.SEQUENCE(7), TRUE, _xlpm._languageID), _xlpm._sWeekday, _xlfn.IFNA(_xlfn.XMATCH(_xlpm._text, _xlpm._shortWeekdayList, 0), 0), IF(_xlpm._sWeekday &gt; 0, _xlpm._sWeekday, {#VALUE!}))))), _xlpm.fnParseWeekday, _xlfn.LAMBDA(_xlpm._expr, IF(ISERROR(_xlpm._expr), _xlpm._expr * {1}, IF(_xlpm._expr = "", "", IF(IFERROR(FIND(":", _xlpm._expr), 0) &gt; 0, {#VALUE!}, _xlfn.LET(_xlpm._numericVal, INT(VALUE(_xlpm._expr)), IF(ISNUMBER(_xlpm._numericVal), IF((_xlpm._numericVal &gt;= 1) * (_xlpm._numericVal &lt;= 7), _xlpm._numericVal, {#NUM!}), _xlfn.LET(_xlpm._ISOWeekday, _xlpm.fnParseWeekdayFromText(_xlpm._expr), IF(ISNUMBER(_xlpm._ISOWeekday), _xlpm._ISOWeekday, {#VALUE!})))))))), _xlfn.MAP(FN.NULLIFY(_xlpm.Expression), _xlfn.LAMBDA(_xlpm._element, _xlpm.fnParseWeekday(_xlpm._element)))))</definedName>
    <definedName name="CHRONO.QUARTER_DATE_TO_MJDN">_xlfn.LAMBDA(_xlpm.Date_YQD,_xlop.MonthOffset,_xlop.JulianCalendar, _xlfn.LET(_xlpm._monthOffset, _xlfn.LET(_xlpm._mo, INT(FN.COERCE(_xlpm.MonthOffset)), IF((_xlpm._mo &gt;= -6) * (_xlpm._mo &lt;= 3), _xlpm._mo, {#NUM!})), _xlpm._julianCalendar, FN.COERCE(_xlpm.JulianCalendar) &lt;&gt; 0, _xlpm.fnQuarterDateToMJDN, _xlfn.LAMBDA(_xlpm._YQD, IF(ARRAYS.IS_EMPTY(_xlpm._YQD), "", _xlfn.LET(_xlpm._firstError, ARRAYS.FIRST_ERROR_H(_xlpm._YQD), IF(ISERROR(_xlpm._firstError), _xlpm._firstError * {1}, IF(NOT(ISNUMBER(INDEX(_xlpm._YQD, 1, 1))), {#VALUE!}, IF(ISERROR(_xlpm._monthOffset), _xlpm._monthOffset * {1}, _xlfn.LET(_xlpm._expandYQD, _xlfn.EXPAND(_xlpm._YQD, 1, 3, 1), _xlpm._nominalYQD, IF(_xlpm._expandYQD = "", 1, INT(_xlpm._expandYQD)), _xlpm._nominalQuarter, INDEX(_xlpm._nominalYQD, 1, 2) - 1, _xlpm._shiftMonth, (_xlpm._nominalQuarter * 3) + _xlpm._monthOffset, _xlpm._year, INDEX(_xlpm._nominalYQD, 1, 1) + INT(_xlpm._shiftMonth / 12), _xlpm._month, MOD(_xlpm._shiftMonth, 12) + 1, _xlpm._MJDNofQuarter, CHRONO.MJDN(_xlfn.HSTACK(_xlpm._year, _xlpm._month, 1), _xlpm._julianCalendar) - 1, _xlpm._MJDNofQuarter + INDEX(_xlpm._nominalYQD, 1, 3)))))))), _xlpm._date_YQD, FN.NULLIFY(_xlpm.Date_YQD), _xlfn.BYROW(_xlpm._date_YQD, _xlfn.LAMBDA(_xlpm._row, _xlpm.fnQuarterDateToMJDN(_xlpm._row)))))</definedName>
    <definedName name="CHRONO.RESOLVE_CALENDAR_DATE">_xlfn.LAMBDA(_xlpm.Date_YMD,_xlop.JulianCalendar, _xlfn.LET(_xlpm._julianCalendar, FN.COERCE(_xlpm.JulianCalendar) &lt;&gt; 0, _xlpm.fnResolveDate, _xlfn.LAMBDA(_xlpm._date_YMD, IF(COLUMNS(_xlpm._date_YMD) &gt; 3, {#CALC!,#CALC!,#CALC!}, IF(ARRAYS.IS_EMPTY(_xlpm._date_YMD), {"","",""}, _xlfn.LET(_xlpm._YMD, _xlfn.EXPAND(_xlpm._date_YMD, 1, 3, ""), _xlpm._y, INDEX(_xlpm._YMD, 1, 1), _xlpm._m, INDEX(_xlpm._YMD, 1, 2), _xlpm._d, INDEX(_xlpm._YMD, 1, 3), _xlpm._year, IF(ISERROR(_xlpm._y), _xlpm._y, IF(FN.IS_INTEGER(_xlpm._y), _xlpm._y, IF(ISNUMBER(_xlpm._y), {#NUM!}, {#VALUE!}))), _xlpm._month, IF(ISERROR(_xlpm._m), _xlpm._m, IF(_xlpm._m = "", 1, IF(FN.IS_INTEGER(_xlpm._m), _xlpm._m, IF(ISNUMBER(_xlpm._m), {#NUM!}, {#VALUE!})))), _xlpm._day, IF(ISERROR(_xlpm._d), _xlpm._d, IF(_xlpm._d = "", 1, IF(ISNUMBER(_xlpm._d), INT(_xlpm._d), {#VALUE!}))), IF(ISERROR(_xlpm._year), _xlpm._year * {1,2,3}, IF(ISERROR(_xlpm._month), _xlpm._month * {1,2,3}, IF(ISERROR(_xlpm._day), _xlpm._day * {1,2,3}, _xlfn.LET(_xlpm._resolveYear, _xlpm._year + INT((_xlpm._month - 1) / 12), _xlpm._resolveMonth, MOD((_xlpm._month - 1), 12) + 1, _xlpm._daysInMonth, CHRONO.DAYS_IN_MONTH(_xlpm._resolveMonth, _xlpm._resolveYear, _xlpm._julianCalendar), _xlpm._validDay, (_xlpm._day &gt;= 1) * (_xlpm._day &lt;= _xlpm._daysInMonth), IF(_xlpm._validDay, _xlfn.HSTACK(_xlpm._resolveYear, _xlpm._resolveMonth, _xlpm._day), _xlfn.LET(_xlpm._MJD1, CHRONO.MJDN(_xlfn.HSTACK(_xlpm._resolveYear, _xlpm._resolveMonth, 1), _xlpm._julianCalendar), _xlpm._resolveMJD, _xlpm._MJD1 - 1 + _xlpm._day, CHRONO.MJDN_TO_CALENDAR_DATE(_xlpm._resolveMJD, _xlpm._julianCalendar))))))))))), _xlpm._date_YMD, FN.NULLIFY(_xlpm.Date_YMD), _xlpm._rowCount, ROWS(_xlpm._date_YMD), _xlpm._byRow, _xlfn.REDUCE("", _xlfn.SEQUENCE(_xlpm._rowCount), _xlfn.LAMBDA(_xlpm._acc,_xlpm._curr, _xlfn.VSTACK(_xlpm._acc, _xlpm.fnResolveDate(INDEX(_xlpm._date_YMD, _xlpm._curr, ))))), _xlfn.DROP(_xlpm._byRow, 1)))</definedName>
    <definedName name="CHRONO.RESOLVE_DHMS">_xlfn.LAMBDA(_xlpm.DayAndTime_C4,_xlop.LowOrder,_xlop.SecondPrecision,_xlop.RoundingOverride, _xlfn.LET(_xlpm.fnResolveDayAndTime, _xlfn.LAMBDA(_xlpm._dayAndTime, IF(ARRAYS.IS_EMPTY(_xlpm._dayAndTime), {"","","",""}, _xlfn.LET(_xlpm._timeSpan_C5, _xlfn.HSTACK(1, _xlpm._dayAndTime), _xlpm._timeSpan_D, CHRONO.TIMESPAN(_xlpm._timeSpan_C5), CHRONO.DAY_AND_TIME_TO_DHMS(_xlpm._timeSpan_D, _xlpm.LowOrder, _xlpm.SecondPrecision, _xlpm.RoundingOverride)))), _xlpm._dayAndTime, FN.NULLIFY(_xlpm.DayAndTime_C4), _xlpm._rowCount, ROWS(_xlpm._dayAndTime), _xlpm._byRow, _xlfn.REDUCE("", _xlfn.SEQUENCE(_xlpm._rowCount), _xlfn.LAMBDA(_xlpm._acc,_xlpm._curr, _xlfn.VSTACK(_xlpm._acc, _xlpm.fnResolveDayAndTime(INDEX(_xlpm._dayAndTime, _xlpm._curr, ))))), _xlfn.DROP(_xlpm._byRow, 1)))</definedName>
    <definedName name="CHRONO.RESOLVE_DT">_xlfn.LAMBDA(_xlpm.DT, _xlfn.LET(_xlpm.fnResolveDT, _xlfn.LAMBDA(_xlpm._DT, IF(COLUMNS(_xlpm._DT) &gt; 2, {#CALC!,#CALC!}, IF(ARRAYS.IS_EMPTY(_xlpm._DT), {"",""}, _xlfn.LET(_xlpm._combineDT, CHRONO.COMBINE_DT(_xlpm._DT), IF(ISERROR(_xlpm._combineDT), _xlpm._combineDT * {1,2}, _xlfn.LET(_xlpm._dayEmpty, N(FN.IS_EMPTY(_xlfn.CHOOSECOLS(_xlpm._DT, 1))), _xlpm._resolveTime, MOD(_xlpm._combineDT, 1), _xlpm._nominalDay, INT(_xlpm._combineDT), _xlpm._resolveDay, _xlpm._nominalDay + N(_xlpm._nominalDay &lt;= 0), _xlfn.HSTACK(_xlpm._resolveDay, _xlpm._resolveTime))))))), _xlpm._DT, FN.NULLIFY(_xlpm.DT), _xlpm._rowCount, ROWS(_xlpm._DT), _xlpm._byRow, _xlfn.REDUCE("", _xlfn.SEQUENCE(_xlpm._rowCount), _xlfn.LAMBDA(_xlpm._acc,_xlpm._curr, _xlfn.VSTACK(_xlpm._acc, _xlpm.fnResolveDT(INDEX(_xlpm._DT, _xlpm._curr, ))))), _xlfn.DROP(_xlpm._byRow, 1)))</definedName>
    <definedName name="CHRONO.RESOLVE_ISO_WEEK_DATE">_xlfn.LAMBDA(_xlpm.Date_YWD,_xlop.JulianCalendar, _xlfn.LET(_xlpm._julianCalendar, FN.COERCE(_xlpm.JulianCalendar) &lt;&gt; 0, _xlpm.fnResolveWeekDate, _xlfn.LAMBDA(_xlpm._date_YWD, IF(COLUMNS(_xlpm._date_YWD) &gt; 3, {#CALC!,#CALC!,#CALC!,#CALC!}, IF(ARRAYS.IS_EMPTY(_xlpm._date_YWD), {"","","",""}, _xlfn.LET(_xlpm._firstError, ARRAYS.FIRST_ERROR_H(_xlpm._date_YWD), IF(ISERROR(_xlpm._firstError), _xlpm._firstError * {1,2,3,4}, IF(NOT(ARRAYS.IS_NUMERIC_NULL(_xlpm._date_YWD)), {#VALUE!,#VALUE!,#VALUE!,#VALUE!}, IF(NOT(FN.IS_INTEGER(INDEX(_xlpm._date_YWD, 1, 1))), {#NUM!,#NUM!,#NUM!,#NUM!}, _xlfn.LET(_xlpm._YWD, _xlfn.EXPAND(_xlpm._date_YWD, 1, 3, 1), _xlpm._baseYear, INDEX(_xlpm._YWD, 1, 1), _xlpm._w, INDEX(_xlpm._YWD, 1, 2), _xlpm._d, INDEX(_xlpm._YWD, 1, 3), _xlpm._nominalWeek, IF(_xlpm._w = "", 1, INT(_xlpm._w)), _xlpm._nominalWeekday, IF(_xlpm._d = "", 1, INT(_xlpm._d)), _xlpm._MJDNofISOYear, CHRONO.ISO_WEEK_DATE_TO_MJDN(_xlfn.HSTACK(_xlpm._baseYear, 1, 1), _xlpm._julianCalendar) - 1, _xlpm._MJDNofWeekDate, _xlpm._MJDNofISOYear + ((_xlpm._nominalWeek - 1) * 7) + _xlpm._nominalWeekday, CHRONO.MJDN_TO_ISO_WEEK_DATE(_xlpm._MJDNofWeekDate, _xlpm._julianCalendar))))))))), _xlpm._date_YWD, FN.NULLIFY(_xlpm.Date_YWD), _xlpm._rowCount, ROWS(_xlpm._date_YWD), _xlpm._byRow, _xlfn.REDUCE("", _xlfn.SEQUENCE(_xlpm._rowCount), _xlfn.LAMBDA(_xlpm._acc,_xlpm._curr, _xlfn.VSTACK(_xlpm._acc, _xlpm.fnResolveWeekDate(INDEX(_xlpm._date_YWD, _xlpm._curr, ))))), _xlfn.DROP(_xlpm._byRow, 1)))</definedName>
    <definedName name="CHRONO.RESOLVE_TIMESPAN_DHMS">_xlfn.LAMBDA(_xlpm.TimeSpan_C5,_xlop.HighOrder,_xlop.LowOrder,_xlop.Precision,_xlop.RoundingOverride, _xlfn.LET(_xlpm._timeSpan_C5, FN.NULLIFY(_xlpm.TimeSpan_C5), _xlpm._timeSpan_D, CHRONO.TIMESPAN(_xlpm._timeSpan_C5), CHRONO.TIMESPAN_TO_DHMS(_xlpm._timeSpan_D, _xlpm.HighOrder, _xlpm.LowOrder, _xlpm.Precision, _xlpm.RoundingOverride)))</definedName>
    <definedName name="CHRONO.RESOLVE_YMDT">_xlfn.LAMBDA(_xlpm.Date_YMDT,_xlop.JulianCalendar, _xlfn.LET(_xlpm._julianCalendar, FN.COERCE(_xlpm.JulianCalendar) &lt;&gt; 0, _xlpm.fnResolveYMDT, _xlfn.LAMBDA(_xlpm._date_YMDT, IF(COLUMNS(_xlpm._date_YMDT) &gt; 4, {#CALC!,#CALC!,#CALC!,#CALC!}, IF(ARRAYS.IS_EMPTY(_xlpm._date_YMDT), {"","","",""}, IF(FN.IS_EMPTY(INDEX(_xlpm._date_YMDT, 1, 1)), {#VALUE!,#VALUE!,#VALUE!,#VALUE!}, _xlfn.LET(_xlpm._firstError, ARRAYS.FIRST_ERROR_H(_xlpm._date_YMDT), IF(ISERROR(_xlpm._firstError), _xlpm._firstError * {1,2,3,4}, IF(NOT(ARRAYS.IS_NUMERIC_NULL(_xlpm._date_YMDT)), {#VALUE!,#VALUE!,#VALUE!,#VALUE!}, _xlfn.LET(_xlpm._expandYMDT, _xlfn.EXPAND(_xlpm._date_YMDT, 1, 4, ""), _xlpm._YM, _xlfn.TAKE(_xlpm._expandYMDT, 1, 2), _xlpm._DT, CHRONO.RESOLVE_DT(_xlfn.DROP(_xlpm._expandYMDT, , 2)), _xlpm._day, _xlfn.CHOOSECOLS(_xlpm._DT, 1), _xlpm._time, _xlfn.CHOOSECOLS(_xlpm._DT, 2), _xlpm._YMD, _xlfn.HSTACK(_xlpm._YM, _xlpm._day), _xlpm._resolveYMD, CHRONO.RESOLVE_CALENDAR_DATE(_xlpm._YMD, _xlpm._julianCalendar), _xlfn.HSTACK(_xlpm._resolveYMD, _xlpm._time))))))))), _xlpm._date_YMDT, FN.NULLIFY(_xlpm.Date_YMDT), _xlpm._rowCount, ROWS(_xlpm._date_YMDT), _xlpm._byRow, _xlfn.REDUCE("", _xlfn.SEQUENCE(_xlpm._rowCount), _xlfn.LAMBDA(_xlpm._acc,_xlpm._curr, _xlfn.VSTACK(_xlpm._acc, _xlpm.fnResolveYMDT(INDEX(_xlpm._date_YMDT, _xlpm._curr, ))))), _xlfn.DROP(_xlpm._byRow, 1)))</definedName>
    <definedName name="CHRONO.ROUND_JDATE">_xlfn.LAMBDA(_xlpm.JDate,_xlop.LowOrder,_xlop.SecondPrecision,_xlop.RoundingOverride, _xlfn.LET(_xlpm._MJDate, CHRONO.JDATE_TO_MJDATE(_xlpm.JDate), _xlpm._roundMJDate, CHRONO.ROUND_MJDATE(_xlpm._MJDate, _xlpm.LowOrder, _xlpm.SecondPrecision, _xlpm.RoundingOverride), CHRONO.MJDATE_TO_JDATE(_xlpm._roundMJDate)))</definedName>
    <definedName name="CHRONO.ROUND_MJDATE">_xlfn.LAMBDA(_xlpm.MJDate,_xlop.LowOrder,_xlop.SecondPrecision,_xlop.RoundingOverride, _xlfn.LET(_xlpm._lowOrder, IF(NOT(ISNUMBER(_xlpm.LowOrder)), 4, IF(_xlpm.LowOrder &lt; 1, 1, IF(_xlpm.LowOrder &gt; 4, 4, INT(_xlpm.LowOrder)))), _xlpm._maxPrecision, 9, _xlpm._secondPrecision, IF(_xlpm._lowOrder &lt; 4, 0, IF(NOT(ISNUMBER(_xlpm.SecondPrecision)), 0, IF(_xlpm.SecondPrecision &lt; 0, 0, IF(_xlpm.SecondPrecision &gt; _xlpm._maxPrecision, _xlpm._maxPrecision, INT(_xlpm.SecondPrecision))))), _xlpm.fnRoundMJDate, _xlfn.LAMBDA(_xlpm._MJDate, IF(ISERROR(_xlpm._MJDate), _xlpm._MJDate * {1}, IF(_xlpm._MJDate = "", "", IF(NOT(ISNUMBER(_xlpm._MJDate)), {#VALUE!}, _xlfn.LET(_xlpm._roundMJDate, CHRONO.ROUND_TO_DT(_xlpm._MJDate, _xlpm._lowOrder, _xlpm._secondPrecision, _xlpm.RoundingOverride), SUM(_xlpm._roundMJDate)))))), _xlfn.MAP(FN.NULLIFY(_xlpm.MJDate), _xlfn.LAMBDA(_xlpm._element, _xlpm.fnRoundMJDate(_xlpm._element)))))</definedName>
    <definedName name="CHRONO.ROUND_TIMESPAN">_xlfn.LAMBDA(_xlpm.TimeSpan_D,_xlop.LowOrder,_xlop.Precision,_xlop.RoundingOverride, _xlfn.LET(_xlpm._maxPrecision, 9, _xlpm._precision, IF(NOT(ISNUMBER(_xlpm.Precision)), 0, IF(_xlpm.Precision &lt; 0, 0, IF(_xlpm.Precision &gt; _xlpm._maxPrecision, _xlpm._maxPrecision, INT(_xlpm.Precision)))), _xlpm._lowOrder, IF(NOT(ISNUMBER(_xlpm.LowOrder)), 4, IF(_xlpm.LowOrder &lt; 1, 1, IF(_xlpm.LowOrder &gt; 4, 4, INT(_xlpm.LowOrder)))), _xlpm._roundingOverride, FN.COERCE(_xlpm.RoundingOverride), _xlpm._roundMethod, IF((_xlpm._roundingOverride = 0) * (_xlpm._precision = 0), 1, IF(_xlpm._roundingOverride &gt;= 0, 2, IF(_xlpm._roundingOverride &lt; 0, 3, 1))), _xlpm.fnRoundWhole, _xlfn.LAMBDA(_xlpm._timeSpan, _xlfn.LET(_xlpm._roundSeconds, ROUND(_xlpm._timeSpan * 86400, 0), _xlfn.SWITCH(_xlpm._lowOrder, 1, ROUNDDOWN(_xlpm._roundSeconds / 86400, 0), 2, ROUNDDOWN(_xlpm._roundSeconds / 3600, 0) / 24, 3, ROUNDDOWN(_xlpm._roundSeconds / 60, 0) / 1440, _xlpm._roundSeconds / 86400))), _xlpm.fnRoundNearest, _xlfn.LAMBDA(_xlpm._timeSpan, _xlfn.SWITCH(_xlpm._lowOrder, 1, ROUND(_xlpm._timeSpan, _xlpm._precision), 2, ROUND(_xlpm._timeSpan * 24, _xlpm._precision) / 24, 3, ROUND(_xlpm._timeSpan * 1440, _xlpm._precision) / 1440, ROUND(_xlpm._timeSpan * 86400, _xlpm._precision) / 86400)), _xlpm.fnRoundDown, _xlfn.LAMBDA(_xlpm._timeSpan, _xlfn.SWITCH(_xlpm._lowOrder, 1, ROUNDDOWN(_xlpm._timeSpan, _xlpm._precision), 2, ROUNDDOWN(_xlpm._timeSpan * 24, _xlpm._precision) / 24, 3, ROUNDDOWN(_xlpm._timeSpan * 1440, _xlpm._precision) / 1440, ROUNDDOWN(_xlpm._timeSpan * 86400, _xlpm._precision) / 86400)), _xlpm.fnRoundTimeSpan, _xlfn.LAMBDA(_xlpm._timeSpan, IF(ISERROR(_xlpm._timeSpan), _xlpm._timeSpan * {1}, IF(_xlpm._timeSpan = "", "", IF(NOT(ISNUMBER(_xlpm._timeSpan)), {#VALUE!}, IF(_xlpm._timeSpan = 0, 0, _xlfn.SWITCH(_xlpm._roundMethod, 2, _xlpm.fnRoundNearest(_xlpm._timeSpan), 3, _xlpm.fnRoundDown(_xlpm._timeSpan), _xlpm.fnRoundWhole(_xlpm._timeSpan))))))), _xlfn.MAP(FN.NULLIFY(_xlpm.TimeSpan_D), _xlfn.LAMBDA(_xlpm._element, _xlpm.fnRoundTimeSpan(_xlpm._element)))))</definedName>
    <definedName name="CHRONO.ROUND_TO_DT">_xlfn.LAMBDA(_xlpm.Day_D,_xlop.LowOrder,_xlop.SecondPrecision,_xlop.RoundingOverride, _xlfn.LET(_xlpm._lowOrder, IF(NOT(ISNUMBER(_xlpm.LowOrder)), 4, IF(_xlpm.LowOrder &lt; 1, 1, IF(_xlpm.LowOrder &gt; 4, 4, INT(_xlpm.LowOrder)))), _xlpm._maxPrecision, 9, _xlpm._secondPrecision, IF(_xlpm._lowOrder &lt; 4, 0, IF(NOT(ISNUMBER(_xlpm.SecondPrecision)), 0, IF(_xlpm.SecondPrecision &lt; 0, 0, IF(_xlpm.SecondPrecision &gt; _xlpm._maxPrecision, _xlpm._maxPrecision, INT(_xlpm.SecondPrecision))))), _xlpm.fnRoundDT, _xlfn.LAMBDA(_xlpm._day_D, IF(ISERROR(_xlpm._day_D), _xlpm._day_D * {1,2}, IF(_xlpm._day_D = "", {"",""}, IF(NOT(ISNUMBER(_xlpm._day_D)), {#VALUE!,#VALUE!}, _xlfn.LET(_xlpm._DT, CHRONO.DT_COMPLICATION(_xlpm._day_D), _xlpm._day, INDEX(_xlpm._DT, 1, 1), _xlpm._time, INDEX(_xlpm._DT, 1, 2), _xlpm._roundTime, CHRONO.ROUND_TIMESPAN(_xlpm._time, _xlpm._lowOrder, _xlpm._secondPrecision, _xlpm.RoundingOverride), _xlpm._dayCarry, INT(_xlpm._roundTime), _xlpm._resolveTime, MOD(_xlpm._roundTime, 1), _xlpm._resolveDay, _xlpm._day + _xlpm._dayCarry, _xlfn.HSTACK(_xlpm._resolveDay, _xlpm._resolveTime)))))), _xlpm._day_D, FN.NULLIFY(INDEX(_xlpm.Day_D, , 1)), _xlpm._rowCount, ROWS(_xlpm._day_D), _xlpm._byRow, _xlfn.REDUCE("", _xlfn.SEQUENCE(_xlpm._rowCount), _xlfn.LAMBDA(_xlpm._acc,_xlpm._curr, _xlfn.VSTACK(_xlpm._acc, _xlpm.fnRoundDT(INDEX(_xlpm._day_D, _xlpm._curr, 1))))), _xlfn.DROP(_xlpm._byRow, 1)))</definedName>
    <definedName name="CHRONO.ROUND_YMDT">_xlfn.LAMBDA(_xlpm.Date_YMDT,_xlop.LowOrder,_xlop.SecondPrecision,_xlop.RoundingOverride,_xlop.JulianCalendar,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_xlpm.fnRoundYMDT, _xlfn.LAMBDA(_xlpm._date_YMDT, _xlfn.LET(_xlpm._resolveYMDT, CHRONO.RESOLVE_YMDT(_xlpm._date_YMDT, _xlpm._julianCalendar), IF(ISERROR(INDEX(_xlpm._resolveYMDT, 1, 1)), _xlpm._resolveYMDT, IF(ARRAYS.IS_EMPTY(_xlpm._resolveYMDT), _xlpm._resolveYMDT, _xlfn.LET(_xlpm._YM, _xlfn.TAKE(_xlpm._resolveYMDT, 1, 2), _xlpm._roundDT, CHRONO.ROUND_TO_DT(CHRONO.COMBINE_DT(_xlfn.DROP(_xlpm._resolveYMDT, , 2)), _xlpm._lowOrder, _xlpm._secondPrecision, _xlpm.RoundingOverride), _xlpm._day, _xlfn.CHOOSECOLS(_xlpm._roundDT, 1), _xlpm._time, _xlfn.CHOOSECOLS(_xlpm._roundDT, 2), _xlpm._YMD, _xlfn.HSTACK(_xlpm._YM, _xlpm._day), _xlpm._resolveYMD, CHRONO.RESOLVE_CALENDAR_DATE(_xlpm._YMD, _xlpm._julianCalendar), _xlpm._showTime, IF(_xlpm._lowOrder = 1, "", _xlpm._time), _xlfn.HSTACK(_xlpm._resolveYMD, _xlpm._showTime)))))), _xlpm._date_YMDT, FN.NULLIFY(_xlpm.Date_YMDT), _xlpm._rowCount, ROWS(_xlpm._date_YMDT), _xlpm._byRow, _xlfn.REDUCE("", _xlfn.SEQUENCE(_xlpm._rowCount), _xlfn.LAMBDA(_xlpm._acc,_xlpm._curr, _xlfn.VSTACK(_xlpm._acc, _xlpm.fnRoundYMDT(INDEX(_xlpm._date_YMDT, _xlpm._curr, ))))), _xlfn.DROP(_xlpm._byRow, 1)))</definedName>
    <definedName name="CHRONO.SECONDS_TO_TIMESPAN">_xlfn.LAMBDA(_xlpm.Seconds, IF(_xlpm.Seconds = "", "", _xlpm.Seconds / 86400))</definedName>
    <definedName name="CHRONO.SECULAR_DIFFERENCE">_xlfn.LAMBDA(_xlpm.Date_YMD,_xlop.FromJulianCalendar, _xlfn.LET(_xlpm._fromJulianCalendar, FN.COERCE(_xlpm.FromJulianCalendar) &lt;&gt; 0, _xlpm.fnFromGregorian, _xlfn.LAMBDA(_xlpm._date_YMD, _xlfn.LET(_xlpm._JDN_G, CHRONO.JDN(_xlpm._date_YMD, 0), IF(ISERROR(_xlpm._JDN_G), _xlpm._JDN_G * {1}, IF(_xlpm._JDN_G = "", "", _xlfn.LET(_xlpm._year, INDEX(_xlpm._date_YMD, 1, 1), _xlpm._month, IFERROR(INDEX(_xlpm._date_YMD, 1, 2), 1), _xlpm._day, IFERROR(INDEX(_xlpm._date_YMD, 1, 3), 1), _xlpm._JDN_J, IF((_xlpm._month = 2) * (_xlpm._day = 29) * NOT(CHRONO.IS_LEAP_YEAR(_xlpm._year, 1)), CHRONO.JDN(_xlfn.HSTACK(_xlpm._year, 2, 28), 1), CHRONO.JDN(_xlpm._date_YMD, 1)), _xlpm._JDN_J - _xlpm._JDN_G))))), _xlpm.fnFromJulian, _xlfn.LAMBDA(_xlpm._date_YMD, _xlfn.LET(_xlpm._date_G, CHRONO.JULIAN_TO_GREGORIAN(_xlpm._date_YMD), IF(ISERROR(INDEX(_xlpm._date_G, 1, 1)), INDEX(_xlpm._date_G, 1, 1) * {1}, IF(INDEX(_xlpm._date_G, 1, 1) = "", "", _xlpm.fnFromGregorian(_xlpm._date_G))))), IF(_xlpm._fromJulianCalendar, _xlfn.BYROW(_xlpm.Date_YMD, _xlfn.LAMBDA(_xlpm._row, _xlpm.fnFromJulian(_xlpm._row))), _xlfn.BYROW(_xlpm.Date_YMD, _xlfn.LAMBDA(_xlpm._row, _xlpm.fnFromGregorian(_xlpm._row))))))</definedName>
    <definedName name="CHRONO.TIME_OF_DAY">_xlfn.LAMBDA(_xlpm.Time_HMS, _xlfn.LET(_xlpm._time_HMS, FN.NULLIFY(_xlpm.Time_HMS), _xlpm._byRow, _xlfn.REDUCE("", _xlpm._time_HMS, _xlfn.LAMBDA(_xlpm._acc,_xlpm._curr, _xlfn.VSTACK(_xlpm._acc, CHRONO._TIME_OF_DAY(_xlpm._curr)))), _xlfn.DROP(_xlpm._byRow, 1)))</definedName>
    <definedName name="CHRONO.TIMESPAN">_xlfn.LAMBDA(_xlpm.TimeSpan_C5, _xlfn.LET(_xlpm._timeSpan_C5, FN.NULLIFY(_xlpm.TimeSpan_C5), _xlpm._rowCount, ROWS(_xlpm._timeSpan_C5), _xlpm._byRow, _xlfn.REDUCE("", _xlfn.SEQUENCE(_xlpm._rowCount), _xlfn.LAMBDA(_xlpm._acc,_xlpm._curr, _xlfn.VSTACK(_xlpm._acc, CHRONO._TIMESPAN(_xlfn.CHOOSEROWS(_xlpm._timeSpan_C5, _xlpm._curr))))), _xlfn.DROP(_xlpm._byRow, 1)))</definedName>
    <definedName name="CHRONO.TIMESPAN_ADD_HOURS">_xlfn.LAMBDA(_xlpm.TimeSpan_D,_xlpm.Hours, IF(_xlpm.TimeSpan_D = "", "", _xlpm.TimeSpan_D + (_xlpm.Hours / 24)))</definedName>
    <definedName name="CHRONO.TIMESPAN_ADD_MINUTES">_xlfn.LAMBDA(_xlpm.TimeSpan_D,_xlpm.Minutes, IF(_xlpm.TimeSpan_D = "", "", _xlpm.TimeSpan_D + (_xlpm.Minutes / 1440)))</definedName>
    <definedName name="CHRONO.TIMESPAN_ADD_SECONDS">_xlfn.LAMBDA(_xlpm.TimeSpan_D,_xlpm.Seconds, IF(_xlpm.TimeSpan_D = "", "", _xlpm.TimeSpan_D + (N(_xlpm.Seconds) / 86400)))</definedName>
    <definedName name="CHRONO.TIMESPAN_TO_DHMS">_xlfn.LAMBDA(_xlpm.TimeSpan_D,_xlop.HighOrder,_xlop.LowOrder,_xlop.Precision,_xlop.RoundingOverride, _xlfn.LET(_xlpm._maxPrecision, 9, _xlpm._precision, IF(NOT(ISNUMBER(_xlpm.Precision)), _xlpm._maxPrecision, IF(_xlpm.Precision &lt; 0, 0, IF(_xlpm.Precision &gt; _xlpm._maxPrecision, _xlpm._maxPrecision, INT(_xlpm.Precision)))), _xlpm._lowOrder, IF(NOT(ISNUMBER(_xlpm.LowOrder)), 4, IF(_xlpm.LowOrder &lt; 1, 1, IF(_xlpm.LowOrder &gt; 4, 4, INT(_xlpm.LowOrder)))), _xlpm._highOrder, _xlfn.LET(_xlpm._high, IF(NOT(ISNUMBER(_xlpm.HighOrder)), 1, IF(_xlpm.HighOrder &lt; 1, 1, IF(_xlpm.HighOrder &gt; 4, 4, INT(_xlpm.HighOrder)))), IF(_xlpm._high &gt; _xlpm._lowOrder, _xlpm._lowOrder, _xlpm._high)), _xlpm._roundingOverride, FN.COERCE(_xlpm.RoundingOverride), _xlpm._roundMethod, IF((_xlpm._roundingOverride = 0) * (_xlpm._precision = 0), 1, IF(_xlpm._roundingOverride &gt;= 0, 2, IF(_xlpm._roundingOverride &lt; 0, 3, 1))), _xlpm._componentMods, {1,24,60,60}, _xlpm.fnZeroComplication, _xlfn.LAMBDA(_xlfn.LET(_xlpm._index, {1,2,3,4,5}, _xlfn.MAP(_xlpm._index, _xlfn.LAMBDA(_xlpm._n, IF(_xlpm._n = 1, 0, IF(_xlpm._n - 1 &lt; _xlpm._highOrder, "", IF(_xlpm._n - 1 &gt; _xlpm._lowOrder, "", 0))))))), _xlpm.fnResolveWhole, _xlfn.LAMBDA(_xlpm._absTimeSpan, _xlfn.LET(_xlpm._index, {1,2,3,4}, _xlpm._roundWhole, _xlfn.REDUCE(_xlfn.HSTACK(0, _xlpm._absTimeSpan), _xlpm._index, _xlfn.LAMBDA(_xlpm._acc,_xlpm._curr, _xlfn.LET(_xlpm._modulus, INDEX(_xlpm._componentMods, 1, _xlpm._curr), _xlpm._prevRemainder, INDEX(_xlpm._acc, 1, _xlpm._curr + 1), _xlpm._thisRemainder, _xlpm._prevRemainder * _xlpm._modulus, IF(_xlpm._curr &lt; _xlpm._highOrder, _xlfn.HSTACK(_xlfn.DROP(_xlpm._acc, , -1), 0, _xlpm._thisRemainder), IF(_xlpm._curr = 4, _xlfn.LET(_xlpm._secondComponent, ROUND(_xlpm._thisRemainder, 0), _xlfn.HSTACK(_xlfn.DROP(_xlpm._acc, , -1), _xlpm._secondComponent)), _xlfn.LET(_xlpm._component, INT(_xlpm._thisRemainder), _xlpm._nextRemainder, _xlpm._thisRemainder - _xlpm._component, _xlfn.HSTACK(_xlfn.DROP(_xlpm._acc, , -1), _xlpm._component, _xlpm._nextRemainder))))))), _xlfn.DROP(_xlpm._roundWhole, , 1))), _xlpm.fnResolveFractional, _xlfn.LAMBDA(_xlpm._absTimeSpan, _xlfn.LET(_xlpm._index, {1,2,3,4}, _xlpm._roundFrac, _xlfn.REDUCE(_xlfn.HSTACK(0, _xlpm._absTimeSpan), _xlpm._index, _xlfn.LAMBDA(_xlpm._acc,_xlpm._curr, IF(_xlpm._curr &gt; _xlpm._lowOrder, _xlfn.HSTACK(_xlpm._acc, 0), _xlfn.LET(_xlpm._modulus, INDEX(_xlpm._componentMods, 1, _xlpm._curr), _xlpm._prevRemainder, _xlfn.TAKE(_xlpm._acc, 1, -1), _xlpm._thisRemainder, _xlpm._prevRemainder * _xlpm._modulus, IF(_xlpm._curr &lt; _xlpm._highOrder, _xlfn.HSTACK(_xlfn.DROP(_xlpm._acc, , -1), 0, _xlpm._thisRemainder), IF(_xlpm._curr = _xlpm._lowOrder, _xlfn.LET(_xlpm._lowComponent, IF(_xlpm._roundMethod = 3, ROUNDDOWN(_xlpm._thisRemainder, _xlpm._precision), ROUND(_xlpm._thisRemainder, _xlpm._precision)), _xlfn.HSTACK(_xlfn.DROP(_xlpm._acc, , -1), _xlpm._lowComponent)), _xlfn.LET(_xlpm._component, INT(_xlpm._thisRemainder), _xlpm._nextRemainder, _xlpm._thisRemainder - _xlpm._component, _xlfn.HSTACK(_xlfn.DROP(_xlpm._acc, , -1), _xlpm._component, _xlpm._nextRemainder)))))))), _xlfn.DROP(_xlpm._roundFrac, , 1))), _xlpm.fnResolveModulus, _xlfn.LAMBDA(_xlpm._complication, _xlfn.LET(_xlpm._index, {4,3,2,1}, _xlpm._resolve, _xlfn.REDUCE({0,0}, _xlpm._index, _xlfn.LAMBDA(_xlpm._acc,_xlpm._curr, IF(_xlpm._curr &lt; _xlpm._highOrder, _xlfn.HSTACK("", _xlfn.DROP(_xlpm._acc, , -1), 0), IF(_xlpm._curr &gt; _xlpm._lowOrder, _xlfn.HSTACK("", _xlfn.DROP(_xlpm._acc, , -1), 0), _xlfn.LET(_xlpm._carry, _xlfn.TAKE(_xlpm._acc, 1, -1), _xlpm._value, _xlpm._carry + N(INDEX(_xlpm._complication, 1, _xlpm._curr)), IF(_xlpm._curr = _xlpm._highOrder, _xlfn.HSTACK(_xlpm._value, _xlfn.DROP(_xlpm._acc, , -1), 0), _xlfn.LET(_xlpm._modulus, INDEX(_xlpm._componentMods, 1, _xlpm._curr), _xlpm._carryNext, INT(_xlpm._value / _xlpm._modulus), _xlpm._resolveValue, IF(_xlpm._carryNext, 0, _xlpm._value), _xlfn.HSTACK(_xlpm._resolveValue, _xlfn.DROP(_xlpm._acc, , -1), _xlpm._carryNext)))))))), _xlfn.DROP(_xlpm._resolve, , -2))), _xlpm.fnSexagesimal, _xlfn.LAMBDA(_xlpm._timeSpan, IF(ISERROR(_xlpm._timeSpan), _xlpm._timeSpan * {1,2,3,4,5}, IF(_xlpm._timeSpan = "", {"","","","",""}, IF(NOT(ISNUMBER(_xlpm._timeSpan)), {#VALUE!,#VALUE!,#VALUE!,#VALUE!,#VALUE!}, IF(_xlpm._timeSpan = 0, _xlpm.fnZeroComplication(), _xlfn.LET(_xlpm._unroundedSign, IF(_xlpm._timeSpan &lt; 0, -1, 1), _xlpm._absTimeSpan, ABS(_xlpm._timeSpan), _xlpm._roundComponents, IF(_xlpm._roundMethod = 1, _xlpm.fnResolveWhole(_xlpm._absTimeSpan), _xlpm.fnResolveFractional(_xlpm._absTimeSpan)), _xlpm._resolveComponents, _xlpm.fnResolveModulus(_xlpm._roundComponents), _xlpm._isZero, ARRAYS.IS_ZERO(N(_xlpm._resolveComponents)), _xlpm._sign, IF(_xlpm._isZero, 0, _xlpm._unroundedSign), _xlfn.HSTACK(_xlpm._sign, _xlpm._resolveComponents))))))), _xlpm._timeSpanColumn, FN.NULLIFY(INDEX(_xlpm.TimeSpan_D, , 1)), _xlpm._rowCount, ROWS(_xlpm._timeSpanColumn), _xlpm._byRow, _xlfn.REDUCE("", _xlfn.SEQUENCE(_xlpm._rowCount), _xlfn.LAMBDA(_xlpm._acc,_xlpm._curr, _xlfn.VSTACK(_xlpm._acc, _xlpm.fnSexagesimal(INDEX(_xlpm._timeSpanColumn, _xlpm._curr, 1))))), _xlfn.DROP(_xlpm._byRow, 1)))</definedName>
    <definedName name="CHRONO.TIMEZONE_COMPARE">_xlfn.LAMBDA(_xlpm.ReferenceTZName,_xlpm.MJDate,_xlop.Kind,_xlop.CompareTZName,_xlop.AdjustUndefinedObservedTime, _xlfn.LET(_xlpm._MJDates, _xlfn.CHOOSECOLS(FN.NULLIFY(_xlpm.MJDate), 1), _xlpm._kind, _xlfn.LET(_xlpm._k, INT(INDEX(FN.COERCE(_xlpm.Kind), 1, 1)), IF(_xlpm._k &lt;= 0, 0, IF(_xlpm._k &gt;= 2, 2, _xlpm._k))), _xlpm._errorOnUndefinedObservedTime, FN.COERCE(_xlpm.AdjustUndefinedObservedTime) = 0, _xlpm._refTZName, IF(_xlpm._kind = 2, "Etc/UTC", _xlfn.LET(_xlpm._rTZ, INDEX(FN.NULLIFY(_xlpm.ReferenceTZName), 1, 1), CHRONO.TIMEZONE_NAME(_xlpm._rTZ))), _xlpm._compTZName, _xlfn.LET(_xlpm._cTZ, INDEX(FN.NULLIFY(_xlpm.CompareTZName), 1, 1), IF(_xlpm._cTZ = "", "Etc/UTC", CHRONO.TIMEZONE_NAME(_xlpm._cTZ))), IF(ISNA(_xlpm._refTZName) + ISNA(_xlpm._compTZName), ARRAYS.REPEAT({#N/A}, ROWS(_xlpm._MJDates)), CHRONO._TIMEZONE_COMPARE(_xlpm._refTZName, _xlpm._MJDates, _xlpm._kind, _xlpm._compTZName, _xlpm._errorOnUndefinedObservedTime))))</definedName>
    <definedName name="CHRONO.TIMEZONE_COORDINATES">_xlfn.LAMBDA(_xlpm.TZName, _xlfn.LET(_xlpm._TZName, _xlfn.CHOOSECOLS(FN.NULLIFY(_xlpm.TZName), 1), _xlpm._tzCoords, ARRAYS.KEYLOOKUP(CHRONO_DATA.TIMEZONE_COORDS_DATA(), _xlpm._TZName), IF(ARRAYS.ISNA_H(_xlpm._tzCoords), {#N/A}, _xlfn.DROP(_xlpm._tzCoords, , 1))))</definedName>
    <definedName name="CHRONO.TIMEZONE_FOLLOWING_DLS">_xlfn.LAMBDA(_xlpm.MJDate,_xlpm.TZName,_xlop.Kind, _xlfn.LET(_xlpm._kind, _xlfn.LET(_xlpm._k, INT(FN.COERCE(INDEX(_xlpm.Kind, 1, 1))), IF(_xlpm._k &lt;= 0, 0, IF(_xlpm._k &gt;= 2, 2, _xlpm._k))), _xlpm._TZones, CHRONO_DATA.TIMEZONE_INFOS(INDEX(_xlpm.TZName, 1, 1)), IF(ARRAYS.ISNA_H(_xlpm._TZones), {#N/A} * _xlfn.SEQUENCE(ROWS(_xlpm.MJDate)), _xlfn.LET(_xlpm.fnFollowingTZoneHasDLSoffset, _xlfn.LAMBDA(_xlpm.TZoneEffectiveIdx, _xlfn.LET(_xlpm._idx, _xlfn.SEQUENCE(ROWS(_xlpm._TZones)), _xlpm._hasDLS, N((_xlpm._idx &gt;= _xlpm.TZoneEffectiveIdx) * (_xlfn.CHOOSECOLS(_xlpm._TZones, 5) &lt;&gt; 0) &lt;&gt; 0), NOT(ISNA(_xlfn.XMATCH(1, _xlpm._hasDLS, 0, 1))))), _xlpm.fnFutureTZoneHasRules, _xlfn.LAMBDA(_xlpm.TZoneEffectiveIdx, _xlfn.LET(_xlpm._idx, _xlfn.SEQUENCE(ROWS(_xlpm._TZones)), _xlpm._hasRules, N((_xlpm._idx &gt; _xlpm.TZoneEffectiveIdx) * (_xlfn.CHOOSECOLS(_xlpm._TZones, 10) &lt;&gt; "") &lt;&gt; 0), NOT(ISNA(_xlfn.XMATCH(1, _xlpm._hasRules, 0, 1))))), _xlpm.fnFollowingDLSinTZone, _xlfn.LAMBDA(_xlpm.TZoneEffectiveIdx, _xlfn.LET(_xlpm._TZoneEffective, _xlfn.CHOOSEROWS(_xlpm._TZones, _xlpm.TZoneEffectiveIdx), _xlpm._ruleName, _xlfn.CHOOSECOLS(_xlpm._TZoneEffective, 10), IF(_xlpm._ruleName = "", FALSE, _xlfn.LET(_xlpm._localMJDate, _xlpm.MJDate + IF(_xlpm._kind = 2, _xlfn.CHOOSECOLS(_xlpm._TZoneEffective, 5), 0), _xlpm._TZFrom, _xlfn.CHOOSECOLS(_xlpm._TZoneEffective, 2), _xlpm._TZUntil, _xlfn.CHOOSECOLS(_xlpm._TZoneEffective, 3), _xlpm._TZFromYear, CHRONO.MJDATE_YEAR(_xlpm._TZFrom), _xlpm._TZUntilYear, CHRONO.MJDATE_YEAR(_xlpm._TZUntil), _xlpm._TZRules, CHRONO_DATA.TIMEZONE_RULES(_xlpm._ruleName), _xlpm._ruleRecurrences, CHRONO._TZRULE_ADJACENT_RECURRENCES(_xlpm._TZRules, _xlpm._localMJDate, _xlpm._TZFromYear, _xlpm._TZUntilYear, 3), IF(ARRAYS.ISNA_H(_xlpm._ruleRecurrences), FALSE, _xlfn.LET(_xlpm._ruleInstances, CHRONO._TZRULE_INSTANCES(_xlpm._TZoneEffective, _xlpm._TZRules, _xlpm._ruleRecurrences), _xlpm._ruleUntil, _xlfn.CHOOSECOLS(_xlpm._ruleInstances, 3), _xlpm._DLSoffset, _xlfn.CHOOSECOLS(_xlpm._ruleInstances, 4), _xlpm._followingDLS, N((ISNUMBER(_xlpm._ruleUntil) * (_xlpm._ruleUntil &gt; _xlpm._localMJDate) * (_xlpm._DLSoffset &lt;&gt; 0)) &lt;&gt; 0), NOT(ISNA(_xlfn.XMATCH(1, _xlpm._followingDLS, 0, 1))))))))), _xlpm.fnFollowingDLS, _xlfn.LAMBDA(_xlpm._MJDate, IF(ISERROR(_xlpm._MJDate), _xlpm._MJDate * {1}, IF(_xlpm._MJDate = "", "", IF(NOT(ISNUMBER(_xlpm._MJDate)), {#VALUE!}, _xlfn.LET(_xlpm._TZoneEffectiveIdx, CHRONO._TZONE_EFFECTIVE_IDX(_xlpm._TZones, _xlpm._MJDate, _xlpm._kind), IF(ISNA(_xlpm._TZoneEffectiveIdx), {#N/A}, IF(_xlpm.fnFollowingTZoneHasDLSoffset(_xlpm._TZoneEffectiveIdx), TRUE, IF(_xlpm.fnFutureTZoneHasRules(_xlpm._TZoneEffectiveIdx), TRUE, _xlpm.fnFollowingDLSinTZone(_xlpm._TZoneEffectiveIdx))))))))), _xlpm._MJDates, _xlfn.CHOOSECOLS(FN.NULLIFY(_xlpm.MJDate), 1), _xlfn.BYROW(_xlpm._MJDates, _xlfn.LAMBDA(_xlpm._MJDate, _xlpm.fnFollowingDLS(_xlpm._MJDate)))))))</definedName>
    <definedName name="CHRONO.TIMEZONE_HAS_DLS">_xlfn.LAMBDA(_xlpm.TZName,_xlop.FromYear,_xlop.ToYear, _xlfn.LET(_xlpm._TZNames, FN.NULLIFY(_xlfn.CHOOSECOLS(_xlpm.TZName, 1)), _xlpm._fromYear, INDEX(FN.NULLIFY(_xlpm.FromYear), 1, 1), _xlpm._toYear, INDEX(FN.NULLIFY(_xlpm.ToYear), 1, 1), IF(ISNUMBER(_xlpm._fromYear) * ISNUMBER(_xlpm._toYear) * (_xlpm._toYear &lt; _xlpm._fromYear), {#VALUE!}, _xlfn.LET(_xlpm._noYearFilter, ISNUMBER(_xlpm._fromYear) + ISNUMBER(_xlpm._toYear) = 0, _xlpm._fromMJDate, CHRONO.MODIFIED_JULIAN_DATE(_xlpm._fromYear), _xlpm._toMJDate, IF(ISNUMBER(_xlpm._toYear), CHRONO.MODIFIED_JULIAN_DATE(_xlpm._toYear + 1) - 0.000001, ""), _xlfn.BYROW(_xlpm._TZNames, _xlfn.LAMBDA(_xlpm._TZName, _xlfn.LET(_xlpm._TZInfos, CHRONO_DATA.FILTER_TIMEZONE_INFOS(_xlpm._TZName, _xlpm._fromMJDate, _xlpm._toMJDate), IF(ARRAYS.ISNA_H(_xlpm._TZInfos), {#N/A}, _xlfn.LET(_xlpm._DLSoffset, _xlfn.CHOOSECOLS(_xlpm._TZInfos, 5), _xlpm._DLSrow, _xlfn.XMATCH(1, N(_xlpm._DLSoffset &lt;&gt; 0), 0), IF(ISNUMBER(_xlpm._DLSrow), TRUE, _xlfn.LET(_xlpm._TZRuleNames, _xlfn.CHOOSECOLS(_xlpm._TZInfos, 10), _xlpm._fTZRuleNames, _xlfn.UNIQUE(_xlfn._xlws.FILTER(_xlpm._TZRuleNames, _xlpm._TZRuleNames &lt;&gt; "", {#N/A})), IF(ARRAYS.ISNA_H(_xlpm._fTZRuleNames), FALSE, IF(_xlpm._noYearFilter, TRUE, _xlfn.LET(_xlpm._TZRules, CHRONO_DATA.FILTER_TIMEZONE_RULES(_xlpm._fTZRuleNames, _xlpm._fromYear, _xlpm._toYear), NOT(ARRAYS.ISNA_H(_xlpm._TZRules))))))))))))))))</definedName>
    <definedName name="CHRONO.TIMEZONE_NAME">_xlfn.LAMBDA(_xlpm.TZAlias, _xlfn.LET(_xlpm._TZname, ARRAYS.KEYLOOKUP(CHRONO_DATA.TIMEZONE_ALIAS_TO_NAME(), _xlpm.TZAlias, 1), _xlfn.DROP(_xlpm._TZname, , 1)))</definedName>
    <definedName name="CHRONO.TIMEZONE_NEXT_CHANGE">_xlfn.LAMBDA(_xlpm.MJDate,_xlpm.TZName,_xlop.Kind,_xlop.IgnoreNameChanges, _xlfn.LET(_xlpm._TZones, CHRONO_DATA.TIMEZONE_INFOS(INDEX(_xlpm.TZName, 1, 1)), IF(ARRAYS.ISNA_H(_xlpm._TZones), {#N/A} * _xlfn.SEQUENCE(ROWS(_xlpm.MJDate)), _xlfn.LET(_xlpm._MJDates, FN.NULLIFY(_xlfn.CHOOSECOLS(_xlpm.MJDate, 1)), _xlpm._kind, _xlfn.LET(_xlpm._k, INT(INDEX(FN.COERCE(_xlpm.Kind), 1, 1)), IF(_xlpm._k &lt;= 0, 0, IF(_xlpm._k &gt;= 2, 2, _xlpm._k))), _xlpm._ignoreNameChanges, FN.COERCE(_xlpm.IgnoreNameChanges) &lt;&gt; 0, _xlpm.fnNextChange, _xlfn.LAMBDA(_xlpm._MJDate, IF(ISERROR(_xlpm._MJDate), _xlpm._MJDate * {1}, IF(_xlpm._MJDate = "", "", IF(NOT(ISNUMBER(_xlpm._MJDate)), {#VALUE!}, _xlfn.LET(_xlpm._nextInst, CHRONO._TZ_NEXT_INSTANCE(_xlpm._TZones, _xlpm._MJDate, _xlpm._kind, _xlpm._ignoreNameChanges), _xlfn.CHOOSECOLS(_xlpm._nextInst, {12,6,7,8,9,10,11})))))), _xlpm._byRow, _xlfn.REDUCE("", _xlpm._MJDates, _xlfn.LAMBDA(_xlpm._acc,_xlpm._MJDate, _xlfn.VSTACK(_xlpm._acc, _xlpm.fnNextChange(_xlpm._MJDate)))), _xlfn.DROP(_xlpm._byRow, 1)))))</definedName>
    <definedName name="CHRONO.TIMEZONE_OBSERVED">_xlfn.LAMBDA(_xlpm.TZName,_xlpm.MJDate,_xlop.Kind, _xlfn.LET(_xlpm._TZones, CHRONO_DATA.TIMEZONE_INFOS(_xlpm.TZName), IF(ARRAYS.ISNA_H(_xlpm._TZones), {#N/A} * _xlfn.SEQUENCE(ROWS(_xlpm.MJDate)), _xlfn.LET(_xlpm._MJDates, FN.NULLIFY(INDEX(_xlpm.MJDate, , 1)), _xlpm._kind, _xlfn.LET(_xlpm._k, INT(FN.COERCE(INDEX(_xlpm.Kind, 1, 1))), IF(_xlpm._k &lt;= 0, 0, IF(_xlpm._k &gt;= 2, 2, _xlpm._k))), _xlpm.fnTZObserved, _xlfn.LAMBDA(_xlpm._MJDate, IF(ISERROR(_xlpm._MJDate), _xlpm._MJDate * {1}, IF(_xlpm._MJDate = "", "", IF(NOT(ISNUMBER(_xlpm._MJDate)), {#VALUE!}, _xlfn.LET(_xlpm._TZoneEffectiveIdx, CHRONO._TZONE_EFFECTIVE_IDX(_xlpm._TZones, _xlpm._MJDate, _xlpm._kind), _xlpm._TZoneEffective, _xlfn.CHOOSEROWS(_xlpm._TZones, _xlpm._TZoneEffectiveIdx), CHRONO._TZ_OBSERVED(_xlpm._TZoneEffectiveIdx, _xlpm._TZoneEffective, _xlpm._MJDate, _xlpm._kind)))))), _xlpm._byRow, _xlfn.REDUCE("", _xlpm._MJDates, _xlfn.LAMBDA(_xlpm._acc,_xlpm._MJDate, _xlfn.VSTACK(_xlpm._acc, _xlpm.fnTZObserved(_xlpm._MJDate)))), _xlfn.DROP(_xlpm._byRow, 1)))))</definedName>
    <definedName name="CHRONO.TIMEZONE_PREVIOUS_CHANGE">_xlfn.LAMBDA(_xlpm.MJDate,_xlpm.TZName,_xlop.Kind,_xlop.IgnoreNameChanges, _xlfn.LET(_xlpm._TZones, CHRONO_DATA.TIMEZONE_INFOS(INDEX(_xlpm.TZName, 1, 1)), IF(ARRAYS.ISNA_H(_xlpm._TZones), {#N/A} * _xlfn.SEQUENCE(ROWS(_xlpm.MJDate)), _xlfn.LET(_xlpm._MJDates, FN.NULLIFY(_xlfn.CHOOSECOLS(_xlpm.MJDate, 1)), _xlpm._kind, _xlfn.LET(_xlpm._k, INT(INDEX(FN.COERCE(_xlpm.Kind), 1, 1)), IF(_xlpm._k &lt;= 0, 0, IF(_xlpm._k &gt;= 2, 2, _xlpm._k))), _xlpm._ignoreNameChanges, FN.COERCE(_xlpm.IgnoreNameChanges) &lt;&gt; 0, _xlpm.fnPreviousChange, _xlfn.LAMBDA(_xlpm._MJDate, IF(ISERROR(_xlpm._MJDate), _xlpm._MJDate * {1}, IF(_xlpm._MJDate = "", "", IF(NOT(ISNUMBER(_xlpm._MJDate)), {#VALUE!}, _xlfn.LET(_xlpm._prevInst, CHRONO._TZ_PREVIOUS_INSTANCE(_xlpm._TZones, _xlpm._MJDate, _xlpm._kind, _xlpm._ignoreNameChanges), _xlfn.CHOOSECOLS(_xlpm._prevInst, {12,6,7,8,9,10,11})))))), _xlpm._byRow, _xlfn.REDUCE("", _xlpm._MJDates, _xlfn.LAMBDA(_xlpm._acc,_xlpm._MJDate, _xlfn.VSTACK(_xlpm._acc, _xlpm.fnPreviousChange(_xlpm._MJDate)))), _xlfn.DROP(_xlpm._byRow, 1)))))</definedName>
    <definedName name="CHRONO.TIMEZONE_PROXIMITY">_xlfn.LAMBDA(_xlpm.TZName,_xlop.FromLatitude,_xlop.FromLongitude, _xlfn.LET(_xlpm._TZName, _xlfn.CHOOSECOLS(FN.NULLIFY(_xlpm.TZName), 1), _xlpm._rowCount, ROWS(_xlpm._TZName), _xlpm._fromLatitude, INDEX(FN.NULLIFY(_xlpm.FromLatitude), 1, 1), _xlpm._fromLongitude, INDEX(FN.NULLIFY(_xlpm.FromLongitude), 1, 1), IF(NOT(ISNUMBER(_xlpm._fromLatitude)) * NOT(ISNUMBER(_xlpm._fromLongitude)), {#VALUE!} * _xlfn.SEQUENCE(_xlpm._rowCount), _xlfn.LET(_xlpm._TZcoords, CHRONO.TIMEZONE_COORDINATES(_xlpm._TZName), IF(NOT(ISNUMBER(_xlpm._fromLongitude)), _xlfn.LET(_xlpm._toCords, _xlfn.HSTACK(_xlfn.CHOOSECOLS(_xlpm._TZcoords, 1), {0} * _xlfn.SEQUENCE(_xlpm._rowCount)), CHRONO._GIS_ANGULAR_SEPARATION(_xlfn.HSTACK(_xlpm._fromLatitude, 0), _xlpm._toCords)), IF(NOT(ISNUMBER(_xlpm._fromLatitude)), _xlfn.LET(_xlpm._toCords, _xlfn.HSTACK({0} * _xlfn.SEQUENCE(_xlpm._rowCount), _xlfn.CHOOSECOLS(_xlpm._TZcoords, 2)), CHRONO._GIS_ANGULAR_SEPARATION(_xlfn.HSTACK(0, _xlpm._fromLongitude), _xlpm._toCords)), CHRONO._GIS_ANGULAR_SEPARATION(_xlfn.HSTACK(_xlpm._fromLatitude, _xlpm._fromLongitude), _xlpm._TZcoords)))))))</definedName>
    <definedName name="CHRONO.TIMEZONE_SHIFT">_xlfn.LAMBDA(_xlpm.ReferenceTZName,_xlpm.MJDate,_xlop.FromKind,_xlop.TargetTZName,_xlop.ToKind,_xlop.AdjustUndefinedObservedTime, _xlfn.LET(_xlpm._referenceTZName, INDEX(FN.NULLIFY(_xlpm.ReferenceTZName), 1, 1), _xlpm._refTZName, CHRONO.TIMEZONE_NAME(_xlpm._referenceTZName), _xlpm._MJDates, _xlfn.CHOOSECOLS(FN.NULLIFY(_xlpm.MJDate), 1), _xlpm._fromKind, _xlfn.LET(_xlpm._k, INT(INDEX(FN.COERCE(_xlpm.FromKind), 1, 1)), IF(_xlpm._k &lt;= 0, 0, IF(_xlpm._k &gt;= 2, 2, _xlpm._k))), _xlpm._toKind, _xlfn.LET(_xlpm._k, INT(INDEX(FN.COERCE(_xlpm.ToKind), 1, 1)), IF(_xlpm._k &lt;= 0, 0, IF(_xlpm._k &gt;= 2, 2, _xlpm._k))), _xlpm._targetTZName, IF(_xlpm._toKind = 2, "Etc/UTC", _xlfn.LET(_xlpm._tTZ, INDEX(FN.NULLIFY(_xlpm.TargetTZName), 1, 1), IF(_xlpm._tTZ = "", _xlpm._refTZName, CHRONO.TIMEZONE_NAME(_xlpm._tTZ)))), _xlpm._errorOnUndefinedObservedTime, FN.COERCE(_xlpm.AdjustUndefinedObservedTime) = 0, IF(ISNA(_xlpm._refTZName) + ISNA(_xlpm._targetTZName), ARRAYS.REPEAT({#N/A}, ROWS(_xlpm._MJDates)), IF(_xlpm._refTZName = _xlpm._targetTZName, CHRONO._TIMEZONE_SHIFT_KIND(_xlpm._refTZName, _xlpm._MJDates, _xlpm._fromKind, _xlpm._toKind, _xlpm._errorOnUndefinedObservedTime), CHRONO._TIMEZONE_SHIFT_TZ(_xlpm._refTZName, _xlpm._MJDates, _xlpm._fromKind, _xlpm._targetTZName, _xlpm._toKind, _xlpm._errorOnUndefinedObservedTime)))))</definedName>
    <definedName name="CHRONO.TZO_TO_MILITARY">_xlfn.LAMBDA(_xlpm.TZOffset, _xlfn.LET(_xlpm.fnTZOMilitary, _xlfn.LAMBDA(_xlpm._TZO, IF(ISNA(_xlpm._TZO), {"J","",0}, IF(ISERROR(_xlpm._TZO), _xlpm._TZO * {1,2,3}, IF(_xlpm._TZO = "", {"","",""}, IF(NOT(ISNUMBER(_xlpm._TZO)), {#VALUE!,#VALUE!,#VALUE!}, IF(NOT(CHRONO.IS_VALID_TZO(_xlpm._TZO)), {#NUM!,#NUM!,#NUM!}, IF(_xlpm._TZO = 0, _xlfn.HSTACK("Z", 0, 0), IF(_xlpm._TZO &gt; 0.5, _xlfn.HSTACK("M", 0.5, 0.5 - _xlpm._TZO), IF(_xlpm._TZO &lt; -0.5, _xlfn.HSTACK("Y", -0.5, -0.5 - _xlpm._TZO), _xlfn.LET(_xlpm._militaryTZOhrs, SIGN(_xlpm._TZO) * MROUND(ABS(_xlpm._TZO * 24), 1), _xlpm._idx, _xlpm._militaryTZOhrs + 13, _xlpm._militaryTZ, INDEX({"Y","X","W","V","U","T","S","R","Q","P","O","N","Z","A","B","C","D","E","F","G","H","I","K","L","M"}, 1, _xlpm._idx), _xlpm._mTZO, _xlpm._militaryTZOhrs / 24, _xlfn.HSTACK(_xlpm._militaryTZ, _xlpm._mTZO, _xlpm._TZO - _xlpm._mTZO))))))))))), _xlpm._TZOffsets, FN.NULLIFY(_xlfn.CHOOSECOLS(_xlpm.TZOffset, 1)), _xlpm._byRow, _xlfn.REDUCE("", _xlpm._TZOffsets, _xlfn.LAMBDA(_xlpm._acc,_xlpm._TZOffset, _xlfn.VSTACK(_xlpm._acc, _xlpm.fnTZOMilitary(_xlpm._TZOffset)))), _xlfn.DROP(_xlpm._byRow, 1)))</definedName>
    <definedName name="CHRONO.USDATE_TO_EXCELDATE">_xlfn.LAMBDA(_xlpm.Expression, IF(FN.IS_EMPTY(_xlpm.Expression), "", _xlfn.LET(_xlpm._date_YMDT, CHRONO.PARSE_DATETIME(_xlpm.Expression, TRUE, FALSE), DATE(_xlfn.CHOOSECOLS(_xlpm._date_YMDT, 1), _xlfn.CHOOSECOLS(_xlpm._date_YMDT, 2), _xlfn.CHOOSECOLS(_xlpm._date_YMDT, 3)) + N(_xlfn.CHOOSECOLS(_xlpm._date_YMDT, 4)))))</definedName>
    <definedName name="CHRONO.VALIDATE_CALENDAR_DATE">_xlfn.LAMBDA(_xlpm.Date_YMD,_xlop.JulianCalendar, _xlfn.LET(_xlpm._julianCalendar, FN.COERCE(_xlpm.JulianCalendar) &lt;&gt; 0, _xlpm.fnValidateDate, _xlfn.LAMBDA(_xlpm._date_YMD, IF(COLUMNS(_xlpm._date_YMD) &gt; 3, {#CALC!,#CALC!,#CALC!}, _xlfn.LET(_xlpm._YMD, _xlfn.EXPAND(_xlpm._date_YMD, 1, 3, ""), IF(ARRAYS.IS_EMPTY(_xlpm._YMD), {"","",""}, _xlfn.LET(_xlpm._y, INDEX(_xlpm._YMD, 1, 1), _xlpm._m, INDEX(_xlpm._YMD, 1, 2), _xlpm._d, INDEX(_xlpm._YMD, 1, 3), _xlpm._year, IF(ISERROR(_xlpm._y), _xlpm._y * {1}, IF(_xlpm._y = "", "", IF(NOT(ISNUMBER(_xlpm._y)), {#VALUE!}, IF(FN.IS_INTEGER(_xlpm._y), _xlpm._y, {#NUM!})))), _xlpm._day, IF(ISERROR(_xlpm._d), _xlpm._d * {1}, IF(_xlpm._d = "", "", IF(NOT(ISNUMBER(_xlpm._d)), {#VALUE!}, _xlfn.LET(_xlpm._iDay, INT(_xlpm._d), IF(_xlpm._iDay &lt; 1, {#NUM!}, IF(ISNUMBER(_xlpm._m), _xlfn.LET(_xlpm._maxDaysInMonth, IF(ISNUMBER(_xlpm._year), CHRONO.DAYS_IN_MONTH(INT(_xlpm._m), _xlpm._year, _xlpm._julianCalendar), CHRONO.DAYS_IN_MONTH(INT(_xlpm._m), 2000, _xlpm._julianCalendar)), IF(_xlpm._iDay &lt;= _xlpm._maxDaysInMonth, _xlpm._iDay, {#NUM!})), IF(_xlpm._iDay &lt;= 31, _xlpm._iDay, {#NUM!}))))))), _xlpm._month, IF(ISERROR(_xlpm._m), _xlpm._m * {1}, IF(_xlpm._m = "", IF(FN.IS_EMPTY(_xlpm._day), "", IF(FN.IS_EMPTY(_xlpm._year), "", {#VALUE!})), IF(NOT(ISNUMBER(_xlpm._m)), {#VALUE!}, IF(NOT(FN.IS_INTEGER(_xlpm._m)), {#NUM!}, IF((_xlpm._m &gt;= 1) * (_xlpm._m &lt;= 12), _xlpm._m, {#NUM!}))))), _xlfn.HSTACK(_xlpm._year, _xlpm._month, _xlpm._day)))))), _xlpm._date_YMD, FN.NULLIFY(_xlpm.Date_YMD), _xlpm._rowCount, ROWS(_xlpm._date_YMD), _xlpm._byRow, _xlfn.REDUCE("", _xlfn.SEQUENCE(_xlpm._rowCount), _xlfn.LAMBDA(_xlpm._acc,_xlpm._curr, _xlfn.VSTACK(_xlpm._acc, _xlpm.fnValidateDate(INDEX(_xlpm._date_YMD, _xlpm._curr, ))))), _xlfn.DROP(_xlpm._byRow, 1)))</definedName>
    <definedName name="CHRONO.VALIDATE_DT">_xlfn.LAMBDA(_xlpm.DT, _xlfn.LET(_xlpm.fnValidateDT, _xlfn.LAMBDA(_xlpm._DT, IF(COLUMNS(_xlpm._DT) &gt; 2, {#CALC!,#CALC!}, IF(ARRAYS.IS_EMPTY(_xlpm._DT), {"",""}, _xlfn.LET(_xlpm._expandDT, _xlfn.EXPAND(_xlpm._DT, 1, 2, ""), _xlpm._d, INDEX(_xlpm._expandDT, 1, 1), _xlpm._t, INDEX(_xlpm._expandDT, 1, 2), _xlpm._dayHasTimeComponent, IF(NOT(ISNUMBER(_xlpm._d)), FALSE, NOT(FN.IS_INTEGER(_xlpm._d))), _xlpm._hasTimeComponent, IF(_xlpm._dayHasTimeComponent, TRUE, NOT(FN.IS_EMPTY(_xlpm._t))), _xlpm._dayAndTimeCollison, _xlpm._dayHasTimeComponent * NOT(FN.IS_EMPTY(_xlpm._t)) &lt;&gt; 0, _xlpm._day, IF(ISERROR(_xlpm._d), _xlpm._d * {1}, IF(_xlpm._dayAndTimeCollison, {#NUM!}, IF(_xlpm._d = "", "", IF(NOT(ISNUMBER(_xlpm._d)), {#VALUE!}, INT(_xlpm._d))))), _xlpm._time, IF(ISERROR(_xlpm._t), _xlpm._t * {1}, IF(_xlpm._dayAndTimeCollison, {#NUM!}, IF(_xlpm._t = "", IF(_xlpm._dayHasTimeComponent, MOD(_xlpm._d, 1), ""), IF(NOT(ISNUMBER(_xlpm._t)), {#VALUE!}, IF((_xlpm._t &gt;= 0) * (_xlpm._t &lt;= 1), _xlpm._t, {#NUM!}))))), _xlfn.HSTACK(_xlpm._day, _xlpm._time))))), _xlpm._DT, FN.NULLIFY(_xlpm.DT), _xlpm._rowCount, ROWS(_xlpm._DT), _xlpm._byRow, _xlfn.REDUCE("", _xlfn.SEQUENCE(_xlpm._rowCount), _xlfn.LAMBDA(_xlpm._acc,_xlpm._curr, _xlfn.VSTACK(_xlpm._acc, _xlpm.fnValidateDT(INDEX(_xlpm._DT, _xlpm._curr, ))))), _xlfn.DROP(_xlpm._byRow, 1)))</definedName>
    <definedName name="CHRONO.VALIDATE_ISO_WEEK_DATE">_xlfn.LAMBDA(_xlpm.Date_YWD,_xlop.JulianCalendar, _xlfn.LET(_xlpm._julianCalendar, FN.COERCE(_xlpm.JulianCalendar) &lt;&gt; 0, _xlpm.fnValidateWeekDate, _xlfn.LAMBDA(_xlpm._date_YWD, IF(COLUMNS(_xlpm._date_YWD) &gt; 3, {#CALC!,#CALC!,#CALC!}, IF(ARRAYS.IS_EMPTY(_xlpm._date_YWD), {"","",""}, _xlfn.LET(_xlpm._YWD, _xlfn.EXPAND(_xlpm._date_YWD, 1, 3, ""), _xlpm._y, INDEX(_xlpm._YWD, 1, 1), _xlpm._w, INDEX(_xlpm._YWD, 1, 2), _xlpm._d, INDEX(_xlpm._YWD, 1, 3), _xlpm._year, IF(ISERROR(_xlpm._y), _xlpm._y * {1}, IF(NOT(ISNUMBER(_xlpm._y)), {#VALUE!}, IF(FN.IS_INTEGER(_xlpm._y), _xlpm._y, {#NUM!}))), _xlpm._week, IF(ISERROR(_xlpm._w), _xlpm._w * {1}, IF(NOT(ISNUMBER(_xlpm._w)), {#VALUE!}, IF(NOT(FN.IS_INTEGER(_xlpm._w)), {#NUM!}, IF((_xlpm._w &lt; 1) + (_xlpm._w &gt; 53), {#NUM!}, IF(_xlpm._w = 53, IF(ISERROR(_xlpm._year), _xlpm._w, _xlfn.LET(_xlpm._weeksInYear, CHRONO.WEEKS_IN_YEAR(_xlpm._year, _xlpm._julianCalendar), IF(_xlpm._w = _xlpm._weeksInYear, 53, {#NUM!}))), _xlpm._w))))), _xlpm._weekday, IF(ISERROR(_xlpm._d), _xlpm._d * {1}, IF(_xlpm._d = "", "", IF(NOT(ISNUMBER(_xlpm._d)), {#VALUE!}, _xlfn.LET(_xlpm._iDay, INT(_xlpm._d), IF((_xlpm._iDay &gt;= 1) * (_xlpm._iDay &lt;= 7), _xlpm._iDay, {#NUM!}))))), _xlfn.HSTACK(_xlpm._year, _xlpm._week, _xlpm._weekday))))), _xlpm._date_YWD, FN.NULLIFY(_xlpm.Date_YWD), _xlpm._rowCount, ROWS(_xlpm._date_YWD), _xlpm._byRow, _xlfn.REDUCE("", _xlfn.SEQUENCE(_xlpm._rowCount), _xlfn.LAMBDA(_xlpm._acc,_xlpm._curr, _xlfn.VSTACK(_xlpm._acc, _xlpm.fnValidateWeekDate(INDEX(_xlpm._date_YWD, _xlpm._curr, ))))), _xlfn.DROP(_xlpm._byRow, 1)))</definedName>
    <definedName name="CHRONO.VALIDATE_YMDT">_xlfn.LAMBDA(_xlpm.Date_YMDT,_xlop.JulianCalendar, _xlfn.LET(_xlpm._julianCalendar, FN.COERCE(_xlpm.JulianCalendar) &lt;&gt; 0, _xlpm.fnValidateDateTime, _xlfn.LAMBDA(_xlpm._date_YMDT, IF(COLUMNS(_xlpm._date_YMDT) &gt; 4, {#CALC!,#CALC!,#CALC!,#CALC!}, IF(ARRAYS.IS_EMPTY(_xlpm._date_YMDT), {"","","",""}, _xlfn.LET(_xlpm._expandYMDT, _xlfn.EXPAND(_xlpm._date_YMDT, 1, 4, ""), _xlpm._YM, _xlfn.TAKE(_xlpm._expandYMDT, 1, 2), _xlpm._DT, CHRONO.VALIDATE_DT(_xlfn.DROP(_xlpm._expandYMDT, , 2)), _xlpm._time, _xlfn.CHOOSECOLS(_xlpm._DT, 2), _xlpm._day, IF(ARRAYS.IS_EMPTY(_xlpm._DT), "", _xlfn.LET(_xlpm._d, _xlfn.CHOOSECOLS(_xlpm._DT, 1), IF(NOT(FN.IS_EMPTY(_xlpm._d)), _xlpm._d, IF(ARRAYS.IS_EMPTY(_xlpm._YM), "", {#VALUE!})))), _xlpm._YMD, _xlfn.HSTACK(_xlpm._YM, _xlpm._day), _xlpm._validateYMD, CHRONO.VALIDATE_CALENDAR_DATE(_xlpm._YMD, _xlpm._julianCalendar), _xlfn.HSTACK(_xlpm._validateYMD, _xlpm._time))))), _xlpm._date_YMDT, FN.NULLIFY(_xlpm.Date_YMDT), _xlpm._rowCount, ROWS(_xlpm._date_YMDT), _xlpm._byRow, _xlfn.REDUCE("", _xlfn.SEQUENCE(_xlpm._rowCount), _xlfn.LAMBDA(_xlpm._acc,_xlpm._curr, _xlfn.VSTACK(_xlpm._acc, _xlpm.fnValidateDateTime(INDEX(_xlpm._date_YMDT, _xlpm._curr, ))))), _xlfn.DROP(_xlpm._byRow, 1)))</definedName>
    <definedName name="CHRONO.WEEKDAY_NAME">_xlfn.LAMBDA(_xlpm.ISOWeekday,_xlop.Short,_xlop.LanguageCode, _xlfn.LET(_xlpm._useShort, FN.COERCE(_xlpm.Short), _xlpm._languageID, FN.LANGUAGE_ID(FN.NULLIFY(_xlpm.LanguageCode)), _xlpm._fmt, IF(_xlpm._useShort, "ddd", "dddd"), _xlpm._iFmt, IF(_xlpm._languageID = "", _xlpm._fmt, "[$-" &amp; _xlpm._languageID &amp; "]" &amp; _xlpm._fmt), _xlpm.fnWeekDayName, _xlfn.LAMBDA(_xlpm._wd, IF(ISERROR(_xlpm._wd), _xlpm._wd * {1}, IF(_xlpm._wd = "", "", IF(NOT(ISNUMBER(_xlpm._wd)), {#VALUE!}, _xlfn.LET(_xlpm._isoDoW, MOD(INT(_xlpm._wd) - 1, 7) + 1, _xlpm._y2krefDay, 36527 + _xlpm._isoDoW, TEXT(_xlpm._y2krefDay, _xlpm._iFmt)))))), _xlfn.MAP(FN.NULLIFY(_xlpm.ISOWeekday), _xlfn.LAMBDA(_xlpm._element, _xlpm.fnWeekDayName(_xlpm._element)))))</definedName>
    <definedName name="CHRONO.WEEKDAY_OF_MONTH_TO_MJDATE">_xlfn.LAMBDA(_xlpm.YearCE,_xlpm.Month,_xlpm.Week,_xlpm.Weekday,_xlop.TimeOfDay,_xlop.JulianCalendar, IF(ARRAYS.IS_ARRAY(_xlpm.YearCE), {#CALC!}, IF(NOT(ISNUMBER(_xlpm.YearCE)), {#VALUE!}, IF(NOT(ISNUMBER(_xlpm.Month)), {#VALUE!}, IF(NOT(ISNUMBER(_xlpm.Week)), {#VALUE!}, IF(NOT(ISNUMBER(_xlpm.Weekday)), {#VALUE!}, IF(NOT(FN.IS_NUMERIC_NULL(_xlpm.TimeOfDay)), {#VALUE!}, _xlfn.LET(_xlpm._julianCalendar, FN.COERCE(_xlpm.JulianCalendar) &lt;&gt; 0, _xlpm._year, INT(_xlpm.YearCE), _xlpm._month, INT(_xlpm.Month), _xlpm._week, INT(_xlpm.Week), _xlpm._monthOffset, _xlpm._month + N(_xlpm._week &lt; 0) - 1, _xlpm._dayOffset, 0 - N(_xlpm._week &lt;= 0), _xlpm._firstOfYear, CHRONO.MJDN(_xlfn.HSTACK(_xlpm._year, 1, 1), _xlpm._julianCalendar), _xlpm._firstOfMonth, CHRONO.MJDATE_ADDITION(_xlpm._firstOfYear, _xlpm._monthOffset, "L", _xlpm._julianCalendar), _xlpm._refMJDN, _xlpm._firstOfMonth + _xlpm._dayOffset, _xlpm._weekday, INT(_xlpm.Weekday), _xlpm._timeOfDay, IF(_xlpm.TimeOfDay = "", MOD(_xlpm.Weekday, 1), _xlpm.TimeOfDay), _xlpm._weekOffset, _xlpm._week - N(_xlpm._week &gt;= 0), _xlpm._dayShift, CHRONO._MJDN_DAYS_TO_WEEKDAY(_xlpm._refMJDN, _xlpm._weekday, _xlpm._weekOffset, 0), _xlpm._refMJDN + _xlpm._dayShift + _xlpm._timeOfDay))))))))</definedName>
    <definedName name="CHRONO.WEEKS_IN_YEAR">_xlfn.LAMBDA(_xlpm.YearCE,_xlop.JulianCalendar, _xlfn.LET(_xlpm._juilianCalendar, FN.COERCE(_xlpm.JulianCalendar) &lt;&gt; 0, _xlpm.fnLastWeekdayOfYear, _xlfn.LAMBDA(_xlpm._yearCE, _xlfn.LET(_xlpm._dayPrecession, IF(_xlpm._juilianCalendar, _xlpm._yearCE + INT(_xlpm._yearCE / 4) + 4, _xlpm._yearCE + INT(_xlpm._yearCE / 4) - INT(_xlpm._yearCE / 100) + INT(_xlpm._yearCE / 400) + 6), MOD(_xlpm._dayPrecession, 7) + 1)), _xlpm.fnWeeksInYear, _xlfn.LAMBDA(_xlpm._yearCE, IF(ISERROR(_xlpm._yearCE), _xlpm._yearCE * {1}, IF(_xlpm._yearCE = "", "", IF(NOT(ISNUMBER(_xlpm._yearCE)), {#VALUE!}, _xlfn.LET(_xlpm._iYear, INT(_xlpm._yearCE), _xlpm._dowLastDay, _xlpm.fnLastWeekdayOfYear(_xlpm._iYear), IF(_xlpm._dowLastDay = 4, 53, _xlfn.LET(_xlpm._dowLastDayPrevYr, _xlpm.fnLastWeekdayOfYear(_xlpm._iYear - 1), IF(_xlpm._dowLastDayPrevYr = 3, 53, 52)))))))), _xlfn.MAP(FN.NULLIFY(_xlpm.YearCE), _xlfn.LAMBDA(_xlpm._element, _xlpm.fnWeeksInYear(_xlpm._element)))))</definedName>
    <definedName name="CHRONO.YEAR_BCE_TO_CE">_xlfn.LAMBDA(_xlpm.Year, _xlfn.LET(_xlpm._year, FN.NULLIFY(_xlpm.Year), IF(ISERROR(_xlpm._year), _xlpm._year * {1}, IF(_xlpm._year = "", "", IF(NOT(ISNUMBER(_xlpm._year)), {#VALUE!}, IF(NOT(FN.IS_INTEGER(_xlpm._year)), {#NUM!}, 1 - _xlpm._year))))))</definedName>
    <definedName name="CHRONO_DATA._COUNTRY_TO_TZNAME_1" hidden="1">{"AD","Europe/Andorra";"AE","Asia/Dubai";"AF","Asia/Kabul";"AG","America/Puerto_Rico";"AI","America/Puerto_Rico";"AL","Europe/Tirane";"AM","Asia/Yerevan";"AO","Africa/Lagos";"AQ","Antarctica/Casey";"AQ","Antarctica/Davis";"AQ","Antarctica/Mawson";"AQ","Antarctica/Palmer";"AQ","Antarctica/Rothera";"AQ","Antarctica/Troll";"AQ","Antarctica/Vostok";"AQ","Asia/Riyadh";"AQ","Pacific/Auckland";"AQ","Pacific/Port_Moresby";"AR","America/Argentina/Buenos_Aires";"AR","America/Argentina/Catamarca";"AR","America/Argentina/Cordoba";"AR","America/Argentina/Jujuy";"AR","America/Argentina/La_Rioja";"AR","America/Argentina/Mendoza";"AR","America/Argentina/Rio_Gallegos";"AR","America/Argentina/Salta";"AR","America/Argentina/San_Juan";"AR","America/Argentina/San_Luis";"AR","America/Argentina/Tucuman";"AR","America/Argentina/Ushuaia";"AS","Pacific/Pago_Pago";"AT","Europe/Vienna";"AU","Antarctica/Macquarie";"AU","Australia/Adelaide";"AU","Australia/Brisbane";"AU","Australia/Broken_Hill";"AU","Australia/Darwin";"AU","Australia/Eucla";"AU","Australia/Hobart";"AU","Australia/Lindeman";"AU","Australia/Lord_Howe";"AU","Australia/Melbourne";"AU","Australia/Perth";"AU","Australia/Sydney";"AW","America/Puerto_Rico";"AX","Europe/Helsinki";"AZ","Asia/Baku";"BA","Europe/Belgrade";"BB","America/Barbados";"BD","Asia/Dhaka";"BE","Europe/Brussels";"BF","Africa/Abidjan";"BG","Europe/Sofia";"BH","Asia/Qatar";"BI","Africa/Maputo";"BJ","Africa/Lagos";"BL","America/Puerto_Rico";"BM","Atlantic/Bermuda";"BN","Asia/Kuching";"BO","America/La_Paz";"BQ","America/Puerto_Rico";"BR","America/Araguaina";"BR","America/Bahia";"BR","America/Belem";"BR","America/Boa_Vista";"BR","America/Campo_Grande";"BR","America/Cuiaba";"BR","America/Eirunepe";"BR","America/Fortaleza";"BR","America/Maceio";"BR","America/Manaus";"BR","America/Noronha";"BR","America/Porto_Velho";"BR","America/Recife";"BR","America/Rio_Branco";"BR","America/Santarem";"BR","America/Sao_Paulo";"BS","America/Toronto";"BT","Asia/Thimphu";"BW","Africa/Maputo";"BY","Europe/Minsk";"BZ","America/Belize";"CA","America/Cambridge_Bay";"CA","America/Dawson";"CA","America/Dawson_Creek";"CA","America/Edmonton";"CA","America/Fort_Nelson";"CA","America/Glace_Bay";"CA","America/Goose_Bay";"CA","America/Halifax";"CA","America/Inuvik";"CA","America/Iqaluit";"CA","America/Moncton";"CA","America/Panama";"CA","America/Phoenix";"CA","America/Puerto_Rico";"CA","America/Rankin_Inlet";"CA","America/Regina";"CA","America/Resolute";"CA","America/St_Johns";"CA","America/Swift_Current";"CA","America/Toronto";"CA","America/Vancouver";"CA","America/Whitehorse";"CA","America/Winnipeg";"CC","Asia/Yangon";"CD","Africa/Lagos";"CD","Africa/Maputo";"CF","Africa/Lagos";"CG","Africa/Lagos";"CH","Europe/Zurich";"CI","Africa/Abidjan";"CK","Pacific/Rarotonga";"CL","America/Punta_Arenas";"CL","America/Santiago";"CL","Pacific/Easter";"CM","Africa/Lagos";"CN","Asia/Shanghai";"CN","Asia/Urumqi";"CO","America/Bogota";"CR","America/Costa_Rica";"CU","America/Havana";"CV","Atlantic/Cape_Verde";"CW","America/Puerto_Rico";"CX","Asia/Bangkok";"CY","Asia/Famagusta";"CY","Asia/Nicosia";"CZ","Europe/Prague";"DE","Europe/Berlin";"DE","Europe/Zurich";"DJ","Africa/Nairobi";"DK","Europe/Berlin";"DM","America/Puerto_Rico";"DO","America/Santo_Domingo";"DZ","Africa/Algiers";"EC","America/Guayaquil";"EC","Pacific/Galapagos";"EE","Europe/Tallinn";"EG","Africa/Cairo";"EH","Africa/El_Aaiun";"ER","Africa/Nairobi";"ES","Africa/Ceuta";"ES","Atlantic/Canary";"ES","Europe/Madrid";"ET","Africa/Nairobi";"FI","Europe/Helsinki";"FJ","Pacific/Fiji";"FK","Atlantic/Stanley";"FM","Pacific/Guadalcanal";"FM","Pacific/Kosrae";"FM","Pacific/Port_Moresby";"FO","Atlantic/Faroe";"FR","Europe/Paris";"GA","Africa/Lagos";"GB","Europe/London";"GD","America/Puerto_Rico";"GE","Asia/Tbilisi";"GF","America/Cayenne";"GG","Europe/London";"GH","Africa/Abidjan";"GI","Europe/Gibraltar";"GL","America/Danmarkshavn";"GL","America/Nuuk";"GL","America/Scoresbysund";"GL","America/Thule";"GM","Africa/Abidjan";"GN","Africa/Abidjan";"GP","America/Puerto_Rico";"GQ","Africa/Lagos";"GR","Europe/Athens";"GS","Atlantic/South_Georgia";"GT","America/Guatemala";"GU","Pacific/Guam";"GW","Africa/Bissau";"GY","America/Guyana";"HK","Asia/Hong_Kong";"HN","America/Tegucigalpa";"HR","Europe/Belgrade";"HT","America/Port-au-Prince";"HU","Europe/Budapest";"ID","Asia/Jakarta";"ID","Asia/Jayapura";"ID","Asia/Makassar";"ID","Asia/Pontianak";"IE","Europe/Dublin";"IL","Asia/Jerusalem";"IM","Europe/London";"IN","Asia/Kolkata";"IO","Indian/Chagos";"IQ","Asia/Baghdad";"IR","Asia/Tehran";"IS","Africa/Abidjan";"IT","Europe/Rome";"JE","Europe/London";"JM","America/Jamaica";"JO","Asia/Amman";"JP","Asia/Tokyo";"KE","Africa/Nairobi";"KG","Asia/Bishkek";"KH","Asia/Bangkok";"KI","Pacific/Kanton";"KI","Pacific/Kiritimati";"KI","Pacific/Tarawa";"KM","Africa/Nairobi";"KN","America/Puerto_Rico";"KP","Asia/Pyongyang";"KR","Asia/Seoul";"KW","Asia/Riyadh";"KY","America/Panama";"KZ","Asia/Almaty";"KZ","Asia/Aqtau";"KZ","Asia/Aqtobe";"KZ","Asia/Atyrau";"KZ","Asia/Oral";"KZ","Asia/Qostanay";"KZ","Asia/Qyzylorda"}</definedName>
    <definedName name="CHRONO_DATA._COUNTRY_TO_TZNAME_2" hidden="1">{"LA","Asia/Bangkok";"LB","Asia/Beirut";"LC","America/Puerto_Rico";"LI","Europe/Zurich";"LK","Asia/Colombo";"LR","Africa/Monrovia";"LS","Africa/Johannesburg";"LT","Europe/Vilnius";"LU","Europe/Brussels";"LV","Europe/Riga";"LY","Africa/Tripoli";"MA","Africa/Casablanca";"MC","Europe/Paris";"MD","Europe/Chisinau";"ME","Europe/Belgrade";"MF","America/Puerto_Rico";"MG","Africa/Nairobi";"MH","Pacific/Kwajalein";"MH","Pacific/Tarawa";"MK","Europe/Belgrade";"ML","Africa/Abidjan";"MM","Asia/Yangon";"MN","Asia/Choibalsan";"MN","Asia/Hovd";"MN","Asia/Ulaanbaatar";"MO","Asia/Macau";"MP","Pacific/Guam";"MQ","America/Martinique";"MR","Africa/Abidjan";"MS","America/Puerto_Rico";"MT","Europe/Malta";"MU","Indian/Mauritius";"MV","Indian/Maldives";"MW","Africa/Maputo";"MX","America/Bahia_Banderas";"MX","America/Cancun";"MX","America/Chihuahua";"MX","America/Ciudad_Juarez";"MX","America/Hermosillo";"MX","America/Matamoros";"MX","America/Mazatlan";"MX","America/Merida";"MX","America/Mexico_City";"MX","America/Monterrey";"MX","America/Ojinaga";"MX","America/Tijuana";"MY","Asia/Kuching";"MY","Asia/Singapore";"MZ","Africa/Maputo";"NA","Africa/Windhoek";"NC","Pacific/Noumea";"NE","Africa/Lagos";"NF","Pacific/Norfolk";"NG","Africa/Lagos";"NI","America/Managua";"NL","Europe/Brussels";"NO","Europe/Berlin";"NP","Asia/Kathmandu";"NR","Pacific/Nauru";"NU","Pacific/Niue";"NZ","Pacific/Auckland";"NZ","Pacific/Chatham";"OM","Asia/Dubai";"PA","America/Panama";"PE","America/Lima";"PF","Pacific/Gambier";"PF","Pacific/Marquesas";"PF","Pacific/Tahiti";"PG","Pacific/Bougainville";"PG","Pacific/Port_Moresby";"PH","Asia/Manila";"PK","Asia/Karachi";"PL","Europe/Warsaw";"PM","America/Miquelon";"PN","Pacific/Pitcairn";"PR","America/Puerto_Rico";"PS","Asia/Gaza";"PS","Asia/Hebron";"PT","Atlantic/Azores";"PT","Atlantic/Madeira";"PT","Europe/Lisbon";"PW","Pacific/Palau";"PY","America/Asuncion";"QA","Asia/Qatar";"RE","Asia/Dubai";"RO","Europe/Bucharest";"RS","Europe/Belgrade";"RU","Asia/Anadyr";"RU","Asia/Barnaul";"RU","Asia/Chita";"RU","Asia/Irkutsk";"RU","Asia/Kamchatka";"RU","Asia/Khandyga";"RU","Asia/Krasnoyarsk";"RU","Asia/Magadan";"RU","Asia/Novokuznetsk";"RU","Asia/Novosibirsk";"RU","Asia/Omsk";"RU","Asia/Sakhalin";"RU","Asia/Srednekolymsk";"RU","Asia/Tomsk";"RU","Asia/Ust-Nera";"RU","Asia/Vladivostok";"RU","Asia/Yakutsk";"RU","Asia/Yekaterinburg";"RU","Europe/Astrakhan";"RU","Europe/Kaliningrad";"RU","Europe/Kirov";"RU","Europe/Moscow";"RU","Europe/Samara";"RU","Europe/Saratov";"RU","Europe/Simferopol";"RU","Europe/Ulyanovsk";"RU","Europe/Volgograd";"RW","Africa/Maputo";"SA","Asia/Riyadh";"SB","Pacific/Guadalcanal";"SC","Asia/Dubai";"SD","Africa/Khartoum";"SE","Europe/Berlin";"SG","Asia/Singapore";"SH","Africa/Abidjan";"SI","Europe/Belgrade";"SJ","Europe/Berlin";"SK","Europe/Prague";"SL","Africa/Abidjan";"SM","Europe/Rome";"SN","Africa/Abidjan";"SO","Africa/Nairobi";"SR","America/Paramaribo";"SS","Africa/Juba";"ST","Africa/Sao_Tome";"SV","America/El_Salvador";"SX","America/Puerto_Rico";"SY","Asia/Damascus";"SZ","Africa/Johannesburg";"TC","America/Grand_Turk";"TD","Africa/Ndjamena";"TF","Asia/Dubai";"TF","Indian/Maldives";"TG","Africa/Abidjan";"TH","Asia/Bangkok";"TJ","Asia/Dushanbe";"TK","Pacific/Fakaofo";"TL","Asia/Dili";"TM","Asia/Ashgabat";"TN","Africa/Tunis";"TO","Pacific/Tongatapu";"TR","Europe/Istanbul";"TT","America/Puerto_Rico";"TV","Pacific/Tarawa";"TW","Asia/Taipei";"TZ","Africa/Nairobi";"UA","Europe/Kyiv";"UA","Europe/Simferopol";"UG","Africa/Nairobi";"UM","Pacific/Pago_Pago";"UM","Pacific/Tarawa";"US","America/Adak";"US","America/Anchorage";"US","America/Boise";"US","America/Chicago";"US","America/Denver";"US","America/Detroit";"US","America/Indiana/Indianapolis";"US","America/Indiana/Knox";"US","America/Indiana/Marengo";"US","America/Indiana/Petersburg";"US","America/Indiana/Tell_City";"US","America/Indiana/Vevay";"US","America/Indiana/Vincennes";"US","America/Indiana/Winamac";"US","America/Juneau";"US","America/Kentucky/Louisville";"US","America/Kentucky/Monticello";"US","America/Los_Angeles";"US","America/Menominee";"US","America/Metlakatla";"US","America/New_York";"US","America/Nome";"US","America/North_Dakota/Beulah";"US","America/North_Dakota/Center";"US","America/North_Dakota/New_Salem";"US","America/Phoenix";"US","America/Sitka";"US","America/Yakutat";"US","Pacific/Honolulu";"UY","America/Montevideo";"UZ","Asia/Samarkand";"UZ","Asia/Tashkent";"VA","Europe/Rome";"VC","America/Puerto_Rico";"VE","America/Caracas";"VG","America/Puerto_Rico";"VI","America/Puerto_Rico";"VN","Asia/Bangkok";"VN","Asia/Ho_Chi_Minh";"VU","Pacific/Efate";"WF","Pacific/Tarawa";"WS","Pacific/Apia";"YE","Asia/Riyadh";"YT","Africa/Nairobi";"ZA","Africa/Johannesburg";"ZM","Africa/Maputo";"ZW","Africa/Maputo"}</definedName>
    <definedName name="CHRONO_DATA._ISO_3166" hidden="1">{"Åland Islands","AX";"Afghanistan","AF";"Albania","AL";"Algeria","DZ";"Andorra","AD";"Angola","AO";"Anguilla","AI";"Antarctica","AQ";"Antigua &amp; Barbuda","AG";"Argentina","AR";"Armenia","AM";"Aruba","AW";"Australia","AU";"Austria","AT";"Azerbaijan","AZ";"Bahamas","BS";"Bahrain","BH";"Bangladesh","BD";"Barbados","BB";"Belarus","BY";"Belgium","BE";"Belize","BZ";"Benin","BJ";"Bermuda","BM";"Bhutan","BT";"Bolivia","BO";"Bosnia &amp; Herzegovina","BA";"Botswana","BW";"Bouvet Island","BV";"Brazil","BR";"Britain (UK)","GB";"British Indian Ocean Territory","IO";"Brunei","BN";"Bulgaria","BG";"Burkina Faso","BF";"Burundi","BI";"Cambodia","KH";"Cameroon","CM";"Canada","CA";"Cape Verde","CV";"Caribbean NL","BQ";"Cayman Islands","KY";"Central African Rep.","CF";"Chad","TD";"Chile","CL";"China","CN";"Christmas Island","CX";"Cocos (Keeling) Islands","CC";"Colombia","CO";"Comoros","KM";"Congo (Dem. Rep.)","CD";"Congo (Rep.)","CG";"Cook Islands","CK";"Costa Rica","CR";"Croatia","HR";"Cuba","CU";"Curaçao","CW";"Cyprus","CY";"Czech Republic","CZ";"Côte d'Ivoire","CI";"Denmark","DK";"Djibouti","DJ";"Dominica","DM";"Dominican Republic","DO";"East Timor","TL";"Ecuador","EC";"Egypt","EG";"El Salvador","SV";"Equatorial Guinea","GQ";"Eritrea","ER";"Estonia","EE";"Eswatini (Swaziland)","SZ";"Ethiopia","ET";"Falkland Islands","FK";"Faroe Islands","FO";"Fiji","FJ";"Finland","FI";"France","FR";"French Guiana","GF";"French Polynesia","PF";"French S. Terr.","TF";"Gabon","GA";"Gambia","GM";"Georgia","GE";"Germany","DE";"Ghana","GH";"Gibraltar","GI";"Greece","GR";"Greenland","GL";"Grenada","GD";"Guadeloupe","GP";"Guam","GU";"Guatemala","GT";"Guernsey","GG";"Guinea","GN";"Guinea-Bissau","GW";"Guyana","GY";"Haiti","HT";"Heard Island &amp; McDonald Islands","HM";"Honduras","HN";"Hong Kong","HK";"Hungary","HU";"Iceland","IS";"India","IN";"Indonesia","ID";"Iran","IR";"Iraq","IQ";"Ireland","IE";"Isle of Man","IM";"Israel","IL";"Italy","IT";"Jamaica","JM";"Japan","JP";"Jersey","JE";"Jordan","JO";"Kazakhstan","KZ";"Kenya","KE";"Kiribati","KI";"Korea (North)","KP";"Korea (South)","KR";"Kuwait","KW";"Kyrgyzstan","KG";"Laos","LA";"Latvia","LV";"Lebanon","LB";"Lesotho","LS";"Liberia","LR";"Libya","LY";"Liechtenstein","LI";"Lithuania","LT";"Luxembourg","LU";"Macau","MO";"Madagascar","MG";"Malawi","MW";"Malaysia","MY";"Maldives","MV";"Mali","ML";"Malta","MT";"Marshall Islands","MH";"Martinique","MQ";"Mauritania","MR";"Mauritius","MU";"Mayotte","YT";"Mexico","MX";"Micronesia","FM";"Moldova","MD";"Monaco","MC";"Mongolia","MN";"Montenegro","ME";"Montserrat","MS";"Morocco","MA";"Mozambique","MZ";"Myanmar (Burma)","MM";"Namibia","NA";"Nauru","NR";"Nepal","NP";"Netherlands","NL";"New Caledonia","NC";"New Zealand","NZ";"Nicaragua","NI";"Niger","NE";"Nigeria","NG";"Niue","NU";"Norfolk Island","NF";"North Macedonia","MK";"Northern Mariana Islands","MP";"Norway","NO";"Oman","OM";"Pakistan","PK";"Palau","PW";"Palestine","PS";"Panama","PA";"Papua New Guinea","PG";"Paraguay","PY";"Peru","PE";"Philippines","PH";"Pitcairn","PN";"Poland","PL";"Portugal","PT";"Puerto Rico","PR";"Qatar","QA";"Romania","RO";"Russia","RU";"Rwanda","RW";"Réunion","RE";"Samoa (American)","AS";"Samoa (western)","WS";"San Marino","SM";"Sao Tome &amp; Principe","ST";"Saudi Arabia","SA";"Senegal","SN";"Serbia","RS";"Seychelles","SC";"Sierra Leone","SL";"Singapore","SG";"Slovakia","SK";"Slovenia","SI";"Solomon Islands","SB";"Somalia","SO";"South Africa","ZA";"South Georgia &amp; the South Sandwich Islands","GS";"South Sudan","SS";"Spain","ES";"Sri Lanka","LK";"St Barthelemy","BL";"St Helena","SH";"St Kitts &amp; Nevis","KN";"St Lucia","LC";"St Maarten (Dutch)","SX";"St Martin (French)","MF";"St Pierre &amp; Miquelon","PM";"St Vincent","VC";"Sudan","SD";"Suriname","SR";"Svalbard &amp; Jan Mayen","SJ";"Sweden","SE";"Switzerland","CH";"Syria","SY";"Taiwan","TW";"Tajikistan","TJ";"Tanzania","TZ";"Thailand","TH";"Togo","TG";"Tokelau","TK";"Tonga","TO";"Trinidad &amp; Tobago","TT";"Tunisia","TN";"Turkey","TR";"Turkmenistan","TM";"Turks &amp; Caicos Is","TC";"Tuvalu","TV";"US minor outlying islands","UM";"Uganda","UG";"Ukraine","UA";"United Arab Emirates","AE";"United States","US";"Uruguay","UY";"Uzbekistan","UZ";"Vanuatu","VU";"Vatican City","VA";"Venezuela","VE";"Vietnam","VN";"Virgin Islands (UK)","VG";"Virgin Islands (US)","VI";"Wallis &amp; Futuna","WF";"Western Sahara","EH";"Yemen","YE";"Zambia","ZM";"Zimbabwe","ZW"}</definedName>
    <definedName name="CHRONO_DATA._TIMEZONE_AFRICA_ABIDJAN" hidden="1">{"Africa/Abidjan","","",19402,0,-968,0,"","",968,0,"","LMT","","Local Mean Time","";"Africa/Abidjan",19402,0,"","",0,0,968,0,"","","","GMT","","Greenwich Mean Time",""}</definedName>
    <definedName name="CHRONO_DATA._TIMEZONE_AFRICA_ALGIERS" hidden="1">{"Africa/Algiers","","",11807,0,732,0,"","",-171,0,"","LMT","","Local Mean Time","";"Africa/Algiers",11807,0,19106,0,561,0,-171,0,-561,0,"","PMT","","Paris Mean Time","";"Africa/Algiers",19106,0,29684,7200,0,0,-561,0,3600,0,"Algeria","WE%T","","Western European% Time","";"Africa/Algiers",29684,7200,32100,0,3600,0,3600,0,-3600,0,"Algeria","CE%T","","Central European% Time","";"Africa/Algiers",32100,0,35501,0,0,0,-3600,0,3600,0,"","WET","","Western European Time","";"Africa/Algiers",35501,0,38133,0,3600,0,3600,0,-3600,0,"","CET","","Central European Time","";"Africa/Algiers",38133,0,43437,0,0,0,-3600,0,3600,0,"Algeria","WE%T","","Western European% Time","";"Africa/Algiers",43437,0,44172,0,3600,0,3600,0,-3600,0,"Algeria","CE%T","","Central European% Time","";"Africa/Algiers",44172,0,44725,0,0,0,-3600,0,3600,0,"Algeria","WE%T","","Western European% Time","";"Africa/Algiers",44725,0,"","",3600,0,3600,0,"","","","CET","","Central European Time",""}</definedName>
    <definedName name="CHRONO_DATA._TIMEZONE_AFRICA_BISSAU" hidden="1">{"Africa/Bissau","","",19401,86260,-3740,0,"","",140,0,"","LMT","","Local Mean Time","";"Africa/Bissau",19401,86260,42413,0,-3600,0,140,0,3600,0,"","−01","","UTC−01:00","";"Africa/Bissau",42413,0,"","",0,0,3600,0,"","","","GMT","","Greenwich Mean Time",""}</definedName>
    <definedName name="CHRONO_DATA._TIMEZONE_AFRICA_CAIRO" hidden="1">{"Africa/Cairo","","",15293,0,7509,0,"","",-309,0,"","LMT","","Local Mean Time","";"Africa/Cairo",15293,0,"","",7200,0,-309,0,"","","Egypt","EE%T","","Eastern European% Time",""}</definedName>
    <definedName name="CHRONO_DATA._TIMEZONE_AFRICA_CASABLANCA" hidden="1">{"Africa/Casablanca","","",20066,0,-1820,0,"","",1820,0,"","LMT","","Local Mean Time","";"Africa/Casablanca",20066,0,45775,0,0,0,1820,0,3600,0,"Morocco","+00","+01","UTC+00:00","UTC+01:00";"Africa/Casablanca",45775,0,46431,0,3600,0,3600,0,-3600,0,"","+01","","UTC+01:00","";"Africa/Casablanca",46431,0,58419,10800,0,0,-3600,0,3600,0,"Morocco","+00","+01","UTC+00:00","UTC+01:00";"Africa/Casablanca",58419,10800,"","",3600,0,3600,0,"","","Morocco","+01","+00","UTC+01:00","UTC+00:00"}</definedName>
    <definedName name="CHRONO_DATA._TIMEZONE_AFRICA_CEUTA" hidden="1">{"Africa/Ceuta","","",15384,85124,-1276,0,"","",1276,0,"","LMT","","Local Mean Time","";"Africa/Ceuta",15384,85124,21719,82800,0,0,1276,0,0,3600,"","WET","","Western European Time","";"Africa/Ceuta",21719,82800,21873,82800,0,3600,0,3600,0,-3600,"","","WEST","","Western European Summer Time";"Africa/Ceuta",21873,82800,23785,0,0,0,0,-3600,0,0,"","WET","","Western European Time","";"Africa/Ceuta",23785,0,25612,0,0,0,0,0,0,0,"Spain","WE%T","","Western European% Time","";"Africa/Ceuta",25612,0,39491,0,0,0,0,0,0,0,"","WET","","Western European Time","";"Africa/Ceuta",39491,0,45775,0,0,0,0,0,3600,0,"SpainAfrica","WE%T","","Western European% Time","";"Africa/Ceuta",45775,0,46431,0,3600,0,3600,0,0,0,"","CET","","Central European Time","";"Africa/Ceuta",46431,0,"","",3600,0,0,0,"","","EU","CE%T","","Central European% Time",""}</definedName>
    <definedName name="CHRONO_DATA._TIMEZONE_AFRICA_EL_AAIUN" hidden="1">{"Africa/El_Aaiun","","",27438,0,-3168,0,"","",-432,0,"","LMT","","Local Mean Time","";"Africa/El_Aaiun",27438,0,42882,0,-3600,0,-432,0,3600,0,"","−01","","UTC−01:00","";"Africa/El_Aaiun",42882,0,58419,10800,0,0,3600,0,3600,0,"Morocco","+00","+01","UTC+00:00","UTC+01:00";"Africa/El_Aaiun",58419,10800,"","",3600,0,3600,0,"","","Morocco","+01","+00","UTC+01:00","UTC+00:00"}</definedName>
    <definedName name="CHRONO_DATA._TIMEZONE_AFRICA_JOHANNESBURG" hidden="1">{"Africa/Johannesburg","","",12136,0,6720,0,"","",-1320,0,"","LMT","","Local Mean Time","";"Africa/Johannesburg",12136,0,16174,0,5400,0,-1320,0,1800,0,"","SAST","","South Africa Standard Time","";"Africa/Johannesburg",16174,0,"","",7200,0,1800,0,"","","SA","SAST","","South Africa Standard Time",""}</definedName>
    <definedName name="CHRONO_DATA._TIMEZONE_AFRICA_JUBA" hidden="1">{"Africa/Juba","","",26342,0,7588,0,"","",-388,0,"","LMT","","Local Mean Time","";"Africa/Juba",26342,0,51558,43200,7200,0,-388,0,3600,0,"Sudan","CA%T","","Central Africa% Time","";"Africa/Juba",51558,43200,59246,0,10800,0,3600,0,-3600,0,"","EAT","","East Africa Time","";"Africa/Juba",59246,0,"","",7200,0,-3600,0,"","","","CAT","","Central Africa Time",""}</definedName>
    <definedName name="CHRONO_DATA._TIMEZONE_AFRICA_KHARTOUM" hidden="1">{"Africa/Khartoum","","",26342,0,7808,0,"","",-608,0,"","LMT","","Local Mean Time","";"Africa/Khartoum",26342,0,51558,43200,7200,0,-608,0,3600,0,"Sudan","CA%T","","Central Africa% Time","";"Africa/Khartoum",51558,43200,58058,0,10800,0,3600,0,-3600,0,"","EAT","","East Africa Time","";"Africa/Khartoum",58058,0,"","",7200,0,-3600,0,"","","","CAT","","Central Africa Time",""}</definedName>
    <definedName name="CHRONO_DATA._TIMEZONE_AFRICA_LAGOS" hidden="1">{"Africa/Lagos","","",17027,0,815,0,"","",-815,0,"","LMT","","Local Mean Time","";"Africa/Lagos",17027,0,18123,0,0,0,-815,0,815,0,"","GMT","","Greenwich Mean Time","";"Africa/Lagos",18123,0,20133,0,815,0,815,0,985,0,"","LMT","","Local Mean Time","";"Africa/Lagos",20133,0,22202,0,1800,0,985,0,1800,0,"","+0030","","UTC+00:30","";"Africa/Lagos",22202,0,"","",3600,0,1800,0,"","","","WAT","","West Africa Time",""}</definedName>
    <definedName name="CHRONO_DATA._TIMEZONE_AFRICA_LOCATION" hidden="1">_xlfn.LAMBDA(_xlpm.Location, IF(_xlpm.Location &lt; "K", IF(_xlpm.Location = "Abidjan", CHRONO_DATA._TIMEZONE_AFRICA_ABIDJAN, IF(_xlpm.Location = "Algiers", CHRONO_DATA._TIMEZONE_AFRICA_ALGIERS, IF(_xlpm.Location = "Bissau", CHRONO_DATA._TIMEZONE_AFRICA_BISSAU, IF(_xlpm.Location = "Cairo", CHRONO_DATA._TIMEZONE_AFRICA_CAIRO, IF(_xlpm.Location = "Casablanca", CHRONO_DATA._TIMEZONE_AFRICA_CASABLANCA, IF(_xlpm.Location = "Ceuta", CHRONO_DATA._TIMEZONE_AFRICA_CEUTA, IF(_xlpm.Location = "El_Aaiun", CHRONO_DATA._TIMEZONE_AFRICA_EL_AAIUN, IF(_xlpm.Location = "Johannesburg", CHRONO_DATA._TIMEZONE_AFRICA_JOHANNESBURG, IF(_xlpm.Location = "Juba", CHRONO_DATA._TIMEZONE_AFRICA_JUBA, {#N/A}))))))))), IF(_xlpm.Location = "Khartoum", CHRONO_DATA._TIMEZONE_AFRICA_KHARTOUM, IF(_xlpm.Location = "Lagos", CHRONO_DATA._TIMEZONE_AFRICA_LAGOS, IF(_xlpm.Location = "Maputo", CHRONO_DATA._TIMEZONE_AFRICA_MAPUTO, IF(_xlpm.Location = "Monrovia", CHRONO_DATA._TIMEZONE_AFRICA_MONROVIA, IF(_xlpm.Location = "Nairobi", CHRONO_DATA._TIMEZONE_AFRICA_NAIROBI, IF(_xlpm.Location = "Ndjamena", CHRONO_DATA._TIMEZONE_AFRICA_NDJAMENA, IF(_xlpm.Location = "Sao_Tome", CHRONO_DATA._TIMEZONE_AFRICA_SAO_TOME, IF(_xlpm.Location = "Tripoli", CHRONO_DATA._TIMEZONE_AFRICA_TRIPOLI, IF(_xlpm.Location = "Tunis", CHRONO_DATA._TIMEZONE_AFRICA_TUNIS, IF(_xlpm.Location = "Windhoek", CHRONO_DATA._TIMEZONE_AFRICA_WINDHOEK, {#N/A}))))))))))))</definedName>
    <definedName name="CHRONO_DATA._TIMEZONE_AFRICA_MAPUTO" hidden="1">{"Africa/Maputo","","",16174,0,7820,0,"","",-620,0,"","LMT","","Local Mean Time","";"Africa/Maputo",16174,0,"","",7200,0,-620,0,"","","","CAT","","Central Africa Time",""}</definedName>
    <definedName name="CHRONO_DATA._TIMEZONE_AFRICA_MONROVIA" hidden="1">{"Africa/Monrovia","","",8446,0,-2588,0,"","",0,0,"","LMT","","Local Mean Time","";"Africa/Monrovia",8446,0,22018,0,-2588,0,0,0,-82,0,"","MMT","","Monrovia Mean Time","";"Africa/Monrovia",22018,0,41323,0,-2670,0,-82,0,2670,0,"","MMT","","Monrovia Mean Time","";"Africa/Monrovia",41323,0,"","",0,0,2670,0,"","","","GMT","","Greenwich Mean Time",""}</definedName>
    <definedName name="CHRONO_DATA._TIMEZONE_AFRICA_NAIROBI" hidden="1">{"Africa/Nairobi","","",18062,0,8836,0,"","",164,0,"","LMT","","Local Mean Time","";"Africa/Nairobi",18062,0,25428,0,9000,0,164,0,1800,0,"","+0230","","UTC+02:30","";"Africa/Nairobi",25428,0,25981,0,10800,0,1800,0,-1800,0,"","EAT","","East Africa Time","";"Africa/Nairobi",25981,0,28534,0,9000,0,-1800,0,900,0,"","+0230","","UTC+02:30","";"Africa/Nairobi",28534,0,30572,0,9900,0,900,0,900,0,"","+0245","","UTC+02:45","";"Africa/Nairobi",30572,0,"","",10800,0,900,0,"","","","EAT","","East Africa Time",""}</definedName>
    <definedName name="CHRONO_DATA._TIMEZONE_AFRICA_NDJAMENA" hidden="1">{"Africa/Ndjamena","","",19402,0,3612,0,"","",-12,0,"","LMT","","Local Mean Time","";"Africa/Ndjamena",19402,0,44160,0,3600,0,-12,0,0,3600,"","WAT","","West Africa Time","";"Africa/Ndjamena",44160,0,44306,0,3600,3600,0,3600,0,-3600,"","","WAST","","West Africa Summer Time";"Africa/Ndjamena",44306,0,"","",3600,0,0,-3600,"","","","WAT","","West Africa Time",""}</definedName>
    <definedName name="CHRONO_DATA._TIMEZONE_AFRICA_SAO_TOME" hidden="1">{"Africa/Sao_Tome","","",9176,0,1616,0,"","",-3821,0,"","LMT","","Local Mean Time","";"Africa/Sao_Tome",9176,0,19401,84195,-2205,0,-3821,0,2205,0,"","LMT","","Local Mean Time","";"Africa/Sao_Tome",19401,84195,58119,3600,0,0,2205,0,3600,0,"","GMT","","Greenwich Mean Time","";"Africa/Sao_Tome",58119,3600,58484,7200,3600,0,3600,0,-3600,0,"","WAT","","West Africa Time","";"Africa/Sao_Tome",58484,7200,"","",0,0,-3600,0,"","","","GMT","","Greenwich Mean Time",""}</definedName>
    <definedName name="CHRONO_DATA._TIMEZONE_AFRICA_TRIPOLI" hidden="1">{"Africa/Tripoli","","",22324,0,3164,0,"","",436,0,"","LMT","","Local Mean Time","";"Africa/Tripoli",22324,0,36569,0,3600,0,436,0,3600,0,"Libya","CE%T","","Central European% Time","";"Africa/Tripoli",36569,0,44970,0,7200,0,3600,0,-3600,0,"","EET","","Eastern European Time","";"Africa/Tripoli",44970,0,48015,0,3600,0,-3600,0,3600,0,"Libya","CE%T","","Central European% Time","";"Africa/Tripoli",48015,0,50356,0,7200,0,3600,0,-3600,0,"","EET","","Eastern European Time","";"Africa/Tripoli",50356,0,50725,0,3600,0,-3600,0,3600,0,"Libya","CE%T","","Central European% Time","";"Africa/Tripoli",50725,0,56241,7200,7200,0,3600,0,-3600,0,"","EET","","Eastern European Time","";"Africa/Tripoli",56241,7200,56590,7200,3600,0,-3600,0,3600,0,"Libya","CE%T","","Central European% Time","";"Africa/Tripoli",56590,7200,"","",7200,0,3600,0,"","","","EET","","Eastern European Time",""}</definedName>
    <definedName name="CHRONO_DATA._TIMEZONE_AFRICA_TUNIS" hidden="1">{"Africa/Tunis","","",8212,0,2444,0,"","",-1883,0,"","LMT","","Local Mean Time","";"Africa/Tunis",8212,0,19106,0,561,0,-1883,0,3039,0,"","PMT","","Paris Mean Time","";"Africa/Tunis",19106,0,"","",3600,0,3039,0,"","","Tunisia","CE%T","","Central European% Time",""}</definedName>
    <definedName name="CHRONO_DATA._TIMEZONE_AFRICA_WINDHOEK" hidden="1">{"Africa/Windhoek","","",12136,0,4104,0,"","",1296,0,"","LMT","","Local Mean Time","";"Africa/Windhoek",12136,0,16174,0,5400,0,1296,0,1800,0,"","+0130","","UTC+01:30","";"Africa/Windhoek",16174,0,30622,7200,7200,0,1800,0,0,3600,"","SAST","","South Africa Standard Time","";"Africa/Windhoek",30622,7200,30804,7200,7200,3600,0,3600,0,-3600,"","","SAST","","South Africa Summer Time";"Africa/Windhoek",30804,7200,47971,0,7200,0,0,-3600,0,0,"","SAST","","South Africa Standard Time","";"Africa/Windhoek",47971,0,"","",7200,0,0,0,"","","Namibia","%","","%",""}</definedName>
    <definedName name="CHRONO_DATA._TIMEZONE_ALIAS_1" hidden="1">{"Africa/Accra","Africa/Abidjan";"Africa/Addis_Ababa","Africa/Nairobi";"Africa/Asmara","Africa/Nairobi";"Africa/Asmera","Africa/Nairobi";"Africa/Bamako","Africa/Abidjan";"Africa/Bangui","Africa/Lagos";"Africa/Banjul","Africa/Abidjan";"Africa/Blantyre","Africa/Maputo";"Africa/Brazzaville","Africa/Lagos";"Africa/Bujumbura","Africa/Maputo";"Africa/Conakry","Africa/Abidjan";"Africa/Dakar","Africa/Abidjan";"Africa/Dar_es_Salaam","Africa/Nairobi";"Africa/Djibouti","Africa/Nairobi";"Africa/Douala","Africa/Lagos";"Africa/Freetown","Africa/Abidjan";"Africa/Gaborone","Africa/Maputo";"Africa/Harare","Africa/Maputo";"Africa/Kampala","Africa/Nairobi";"Africa/Kigali","Africa/Maputo";"Africa/Kinshasa","Africa/Lagos";"Africa/Libreville","Africa/Lagos";"Africa/Lome","Africa/Abidjan";"Africa/Luanda","Africa/Lagos";"Africa/Lubumbashi","Africa/Maputo";"Africa/Lusaka","Africa/Maputo";"Africa/Malabo","Africa/Lagos";"Africa/Maseru","Africa/Johannesburg";"Africa/Mbabane","Africa/Johannesburg";"Africa/Mogadishu","Africa/Nairobi";"Africa/Niamey","Africa/Lagos";"Africa/Nouakchott","Africa/Abidjan";"Africa/Ouagadougou","Africa/Abidjan";"Africa/Porto-Novo","Africa/Lagos";"Africa/Timbuktu","Africa/Abidjan";"America/Anguilla","America/Puerto_Rico";"America/Antigua","America/Puerto_Rico";"America/Argentina/ComodRivadavia","America/Argentina/Catamarca";"America/Aruba","America/Puerto_Rico";"America/Atikokan","America/Panama";"America/Atka","America/Adak";"America/Blanc-Sablon","America/Puerto_Rico";"America/Buenos_Aires","America/Argentina/Buenos_Aires";"America/Catamarca","America/Argentina/Catamarca";"America/Cayman","America/Panama";"America/Coral_Harbour","America/Panama";"America/Cordoba","America/Argentina/Cordoba";"America/Creston","America/Phoenix";"America/Curacao","America/Puerto_Rico";"America/Dominica","America/Puerto_Rico";"America/Ensenada","America/Tijuana";"America/Fort_Wayne","America/Indiana/Indianapolis";"America/Godthab","America/Nuuk";"America/Grenada","America/Puerto_Rico";"America/Guadeloupe","America/Puerto_Rico";"America/Indianapolis","America/Indiana/Indianapolis";"America/Jujuy","America/Argentina/Jujuy";"America/Knox_IN","America/Indiana/Knox";"America/Kralendijk","America/Puerto_Rico";"America/Louisville","America/Kentucky/Louisville";"America/Lower_Princes","America/Puerto_Rico";"America/Marigot","America/Puerto_Rico";"America/Mendoza","America/Argentina/Mendoza";"America/Montreal","America/Toronto";"America/Montserrat","America/Puerto_Rico";"America/Nassau","America/Toronto";"America/Nipigon","America/Toronto";"America/Pangnirtung","America/Iqaluit";"America/Port_of_Spain","America/Puerto_Rico";"America/Porto_Acre","America/Rio_Branco";"America/Rainy_River","America/Winnipeg";"America/Rosario","America/Argentina/Cordoba";"America/Santa_Isabel","America/Tijuana";"America/Shiprock","America/Denver";"America/St_Barthelemy","America/Puerto_Rico";"America/St_Kitts","America/Puerto_Rico";"America/St_Lucia","America/Puerto_Rico";"America/St_Thomas","America/Puerto_Rico";"America/St_Vincent","America/Puerto_Rico";"America/Thunder_Bay","America/Toronto";"America/Tortola","America/Puerto_Rico";"America/Virgin","America/Puerto_Rico";"America/Yellowknife","America/Edmonton"}</definedName>
    <definedName name="CHRONO_DATA._TIMEZONE_ALIAS_2" hidden="1">{"Antarctica/DumontDUrville","Pacific/Port_Moresby";"Antarctica/McMurdo","Pacific/Auckland";"Antarctica/South_Pole","Pacific/Auckland";"Antarctica/Syowa","Asia/Riyadh";"Arctic/Longyearbyen","Europe/Berlin";"Asia/Aden","Asia/Riyadh";"Asia/Ashkhabad","Asia/Ashgabat";"Asia/Bahrain","Asia/Qatar";"Asia/Brunei","Asia/Kuching";"Asia/Calcutta","Asia/Kolkata";"Asia/Chongqing","Asia/Shanghai";"Asia/Chungking","Asia/Shanghai";"Asia/Dacca","Asia/Dhaka";"Asia/Harbin","Asia/Shanghai";"Asia/Istanbul","Europe/Istanbul";"Asia/Kashgar","Asia/Urumqi";"Asia/Katmandu","Asia/Kathmandu";"Asia/Kuala_Lumpur","Asia/Singapore";"Asia/Kuwait","Asia/Riyadh";"Asia/Macao","Asia/Macau";"Asia/Muscat","Asia/Dubai";"Asia/Phnom_Penh","Asia/Bangkok";"Asia/Rangoon","Asia/Yangon";"Asia/Saigon","Asia/Ho_Chi_Minh";"Asia/Tel_Aviv","Asia/Jerusalem";"Asia/Thimbu","Asia/Thimphu";"Asia/Ujung_Pandang","Asia/Makassar";"Asia/Ulan_Bator","Asia/Ulaanbaatar";"Asia/Vientiane","Asia/Bangkok";"Atlantic/Faeroe","Atlantic/Faroe";"Atlantic/Jan_Mayen","Europe/Berlin";"Atlantic/Reykjavik","Africa/Abidjan";"Atlantic/St_Helena","Africa/Abidjan";"Australia/ACT","Australia/Sydney";"Australia/Canberra","Australia/Sydney";"Australia/Currie","Australia/Hobart";"Australia/LHI","Australia/Lord_Howe";"Australia/North","Australia/Darwin";"Australia/NSW","Australia/Sydney";"Australia/Queensland","Australia/Brisbane";"Australia/South","Australia/Adelaide";"Australia/Tasmania","Australia/Hobart";"Australia/Victoria","Australia/Melbourne";"Australia/West","Australia/Perth";"Australia/Yancowinna","Australia/Broken_Hill";"Brazil/Acre","America/Rio_Branco";"Brazil/DeNoronha","America/Noronha";"Brazil/East","America/Sao_Paulo";"Brazil/West","America/Manaus";"Canada/Atlantic","America/Halifax";"Canada/Central","America/Winnipeg";"Canada/Eastern","America/Toronto";"Canada/Mountain","America/Edmonton";"Canada/Newfoundland","America/St_Johns";"Canada/Pacific","America/Vancouver";"Canada/Saskatchewan","America/Regina";"Canada/Yukon","America/Whitehorse";"Chile/Continental","America/Santiago";"Chile/EasterIsland","Pacific/Easter";"Cuba","America/Havana";"Egypt","Africa/Cairo";"Eire","Europe/Dublin";"Etc/GMT+0","Etc/GMT0";"Etc/GMT-0","Etc/GMT0";"Etc/Greenwich","Etc/GMT";"Etc/Universal","Etc/UTC";"Etc/Zulu","Etc/UTC";"Europe/Amsterdam","Europe/Brussels";"Europe/Belfast","Europe/London";"Europe/Bratislava","Europe/Prague";"Europe/Busingen","Europe/Zurich";"Europe/Copenhagen","Europe/Berlin";"Europe/Guernsey","Europe/London";"Europe/Isle_of_Man","Europe/London";"Europe/Jersey","Europe/London";"Europe/Kiev","Europe/Kyiv";"Europe/Ljubljana","Europe/Belgrade";"Europe/Luxembourg","Europe/Brussels";"Europe/Mariehamn","Europe/Helsinki";"Europe/Monaco","Europe/Paris";"Europe/Nicosia","Asia/Nicosia";"Europe/Oslo","Europe/Berlin";"Europe/Podgorica","Europe/Belgrade";"Europe/San_Marino","Europe/Rome";"Europe/Sarajevo","Europe/Belgrade";"Europe/Skopje","Europe/Belgrade";"Europe/Stockholm","Europe/Berlin";"Europe/Tiraspol","Europe/Chisinau";"Europe/Uzhgorod","Europe/Kyiv";"Europe/Vaduz","Europe/Zurich";"Europe/Vatican","Europe/Rome";"Europe/Zagreb","Europe/Belgrade";"Europe/Zaporozhye","Europe/Kyiv";"GB","Europe/London";"GB-Eire","Europe/London";"GMT","Etc/GMT";"Greenwich","Etc/GMT";"Hongkong","Asia/Hong_Kong";"Iceland","Africa/Abidjan";"Indian/Antananarivo","Africa/Nairobi";"Indian/Christmas","Asia/Bangkok";"Indian/Cocos","Asia/Yangon";"Indian/Comoro","Africa/Nairobi";"Indian/Kerguelen","Indian/Maldives";"Indian/Mahe","Asia/Dubai";"Indian/Mayotte","Africa/Nairobi";"Indian/Reunion","Asia/Dubai";"Iran","Asia/Tehran";"Israel","Asia/Jerusalem";"Jamaica","America/Jamaica";"Japan","Asia/Tokyo";"Kwajalein","Pacific/Kwajalein";"Libya","Africa/Tripoli";"Mexico/BajaNorte","America/Tijuana";"Mexico/BajaSur","America/Mazatlan";"Mexico/General","America/Mexico_City";"Military/Alpha","Etc/GMT-1";"Military/Bravo","Etc/GMT-2";"Military/Charlie","Etc/GMT-3";"Military/Delta","Etc/GMT-4";"Military/Echo","Etc/GMT-5";"Military/Foxtrot","Etc/GMT-6";"Military/Golf","Etc/GMT-7";"Military/Hotel","Etc/GMT-8";"Military/India","Etc/GMT-9";"Military/Kilo","Etc/GMT-10";"Military/Lima","Etc/GMT-11";"Military/Mike","Etc/GMT-12";"Military/November","Etc/GMT+1";"Military/Oscar","Etc/GMT+2";"Military/Papa","Etc/GMT+3";"Military/Quebec","Etc/GMT+4";"Military/Romeo","Etc/GMT+5";"Military/Sierra","Etc/GMT+6";"Military/Tango","Etc/GMT+7";"Military/Uniform","Etc/GMT+8";"Military/Victor","Etc/GMT+9";"Military/Whiskey","Etc/GMT+10";"Military/X-Ray","Etc/GMT+11";"Military/Yankee","Etc/GMT+12";"Military/Zulu","Etc/GMT0";"Navajo","America/Denver";"NZ","Pacific/Auckland";"NZ-CHAT","Pacific/Chatham"}</definedName>
    <definedName name="CHRONO_DATA._TIMEZONE_ALIAS_3" hidden="1">{"Pacific/Chuuk","Pacific/Port_Moresby";"Pacific/Enderbury","Pacific/Kanton";"Pacific/Funafuti","Pacific/Tarawa";"Pacific/Johnston","Pacific/Honolulu";"Pacific/Majuro","Pacific/Tarawa";"Pacific/Midway","Pacific/Pago_Pago";"Pacific/Pohnpei","Pacific/Guadalcanal";"Pacific/Ponape","Pacific/Guadalcanal";"Pacific/Saipan","Pacific/Guam";"Pacific/Samoa","Pacific/Pago_Pago";"Pacific/Truk","Pacific/Port_Moresby";"Pacific/Wake","Pacific/Tarawa";"Pacific/Wallis","Pacific/Tarawa";"Pacific/Yap","Pacific/Port_Moresby";"Poland","Europe/Warsaw";"Portugal","Europe/Lisbon";"PRC","Asia/Shanghai";"ROC","Asia/Taipei";"ROK","Asia/Seoul";"Singapore","Asia/Singapore";"Turkey","Europe/Istanbul";"UCT","Etc/UTC";"Universal","Etc/UTC";"US/Alaska","America/Anchorage";"US/Aleutian","America/Adak";"US/Arizona","America/Phoenix";"US/Central","America/Chicago";"US/Eastern","America/New_York";"US/East-Indiana","America/Indiana/Indianapolis";"US/Hawaii","Pacific/Honolulu";"US/Indiana-Starke","America/Indiana/Knox";"US/Michigan","America/Detroit";"US/Mountain","America/Denver";"US/Pacific","America/Los_Angeles";"US/Samoa","Pacific/Pago_Pago";"UTC","Etc/UTC";"UTC+0","Etc/GMT0";"UTC+1","Etc/GMT-1";"UTC+10","Etc/GMT-10";"UTC+11","Etc/GMT-11";"UTC+12","Etc/GMT-12";"UTC+13","Etc/GMT-13";"UTC+14","Etc/GMT-14";"UTC+2","Etc/GMT-2";"UTC+3","Etc/GMT-3";"UTC+4","Etc/GMT-4";"UTC+5","Etc/GMT-5";"UTC+6","Etc/GMT-6";"UTC+7","Etc/GMT-7";"UTC+8","Etc/GMT-8";"UTC+9","Etc/GMT-9";"UTC-0","Etc/GMT0";"UTC-1","Etc/GMT+1";"UTC-10","Etc/GMT+10";"UTC-11","Etc/GMT+11";"UTC-12","Etc/GMT+12";"UTC-2","Etc/GMT+2";"UTC-3","Etc/GMT+3";"UTC-4","Etc/GMT+4";"UTC-5","Etc/GMT+5";"UTC-6","Etc/GMT+6";"UTC-7","Etc/GMT+7";"UTC-8","Etc/GMT+8";"UTC-9","Etc/GMT+9";"W-SU","Europe/Moscow"}</definedName>
    <definedName name="CHRONO_DATA._TIMEZONE_ALIAS_TO_NAME_1" hidden="1">{"Africa/Abidjan","Africa/Abidjan";"Africa/Accra","Africa/Abidjan";"Africa/Addis_Ababa","Africa/Nairobi";"Africa/Algiers","Africa/Algiers";"Africa/Asmara","Africa/Nairobi";"Africa/Asmera","Africa/Nairobi";"Africa/Bamako","Africa/Abidjan";"Africa/Bangui","Africa/Lagos";"Africa/Banjul","Africa/Abidjan";"Africa/Bissau","Africa/Bissau";"Africa/Blantyre","Africa/Maputo";"Africa/Brazzaville","Africa/Lagos";"Africa/Bujumbura","Africa/Maputo";"Africa/Cairo","Africa/Cairo";"Africa/Casablanca","Africa/Casablanca";"Africa/Ceuta","Africa/Ceuta";"Africa/Conakry","Africa/Abidjan";"Africa/Dakar","Africa/Abidjan";"Africa/Dar_es_Salaam","Africa/Nairobi";"Africa/Djibouti","Africa/Nairobi";"Africa/Douala","Africa/Lagos";"Africa/El_Aaiun","Africa/El_Aaiun";"Africa/Freetown","Africa/Abidjan";"Africa/Gaborone","Africa/Maputo";"Africa/Harare","Africa/Maputo";"Africa/Johannesburg","Africa/Johannesburg";"Africa/Juba","Africa/Juba";"Africa/Kampala","Africa/Nairobi";"Africa/Khartoum","Africa/Khartoum";"Africa/Kigali","Africa/Maputo";"Africa/Kinshasa","Africa/Lagos";"Africa/Lagos","Africa/Lagos";"Africa/Libreville","Africa/Lagos";"Africa/Lome","Africa/Abidjan";"Africa/Luanda","Africa/Lagos";"Africa/Lubumbashi","Africa/Maputo";"Africa/Lusaka","Africa/Maputo";"Africa/Malabo","Africa/Lagos";"Africa/Maputo","Africa/Maputo";"Africa/Maseru","Africa/Johannesburg";"Africa/Mbabane","Africa/Johannesburg";"Africa/Mogadishu","Africa/Nairobi";"Africa/Monrovia","Africa/Monrovia";"Africa/Nairobi","Africa/Nairobi";"Africa/Ndjamena","Africa/Ndjamena";"Africa/Niamey","Africa/Lagos";"Africa/Nouakchott","Africa/Abidjan";"Africa/Ouagadougou","Africa/Abidjan";"Africa/Porto-Novo","Africa/Lagos";"Africa/Sao_Tome","Africa/Sao_Tome";"Africa/Timbuktu","Africa/Abidjan";"Africa/Tripoli","Africa/Tripoli";"Africa/Tunis","Africa/Tunis";"Africa/Windhoek","Africa/Windhoek"}</definedName>
    <definedName name="CHRONO_DATA._TIMEZONE_ALIAS_TO_NAME_2" hidden="1">{"America/Adak","America/Adak";"America/Anchorage","America/Anchorage";"America/Anguilla","America/Puerto_Rico";"America/Antigua","America/Puerto_Rico";"America/Araguaina","America/Araguaina";"America/Argentina/Buenos_Aires","America/Argentina/Buenos_Aires";"America/Argentina/Catamarca","America/Argentina/Catamarca";"America/Argentina/ComodRivadavia","America/Argentina/Catamarca";"America/Argentina/Cordoba","America/Argentina/Cordoba";"America/Argentina/Jujuy","America/Argentina/Jujuy";"America/Argentina/La_Rioja","America/Argentina/La_Rioja";"America/Argentina/Mendoza","America/Argentina/Mendoza";"America/Argentina/Rio_Gallegos","America/Argentina/Rio_Gallegos";"America/Argentina/Salta","America/Argentina/Salta";"America/Argentina/San_Juan","America/Argentina/San_Juan";"America/Argentina/San_Luis","America/Argentina/San_Luis";"America/Argentina/Tucuman","America/Argentina/Tucuman";"America/Argentina/Ushuaia","America/Argentina/Ushuaia";"America/Aruba","America/Puerto_Rico";"America/Asuncion","America/Asuncion";"America/Atikokan","America/Panama";"America/Atka","America/Adak";"America/Bahia","America/Bahia";"America/Bahia_Banderas","America/Bahia_Banderas";"America/Barbados","America/Barbados";"America/Belem","America/Belem";"America/Belize","America/Belize";"America/Blanc-Sablon","America/Puerto_Rico";"America/Boa_Vista","America/Boa_Vista";"America/Bogota","America/Bogota";"America/Boise","America/Boise";"America/Buenos_Aires","America/Argentina/Buenos_Aires";"America/Cambridge_Bay","America/Cambridge_Bay";"America/Campo_Grande","America/Campo_Grande";"America/Cancun","America/Cancun";"America/Caracas","America/Caracas";"America/Catamarca","America/Argentina/Catamarca";"America/Cayenne","America/Cayenne";"America/Cayman","America/Panama";"America/Chicago","America/Chicago";"America/Chihuahua","America/Chihuahua";"America/Ciudad_Juarez","America/Ciudad_Juarez";"America/Coral_Harbour","America/Panama";"America/Cordoba","America/Argentina/Cordoba";"America/Costa_Rica","America/Costa_Rica";"America/Creston","America/Phoenix";"America/Cuiaba","America/Cuiaba";"America/Curacao","America/Puerto_Rico";"America/Danmarkshavn","America/Danmarkshavn";"America/Dawson","America/Dawson";"America/Dawson_Creek","America/Dawson_Creek";"America/Denver","America/Denver";"America/Detroit","America/Detroit";"America/Dominica","America/Puerto_Rico";"America/Edmonton","America/Edmonton";"America/Eirunepe","America/Eirunepe";"America/El_Salvador","America/El_Salvador";"America/Ensenada","America/Tijuana";"America/Fort_Nelson","America/Fort_Nelson";"America/Fort_Wayne","America/Indiana/Indianapolis";"America/Fortaleza","America/Fortaleza";"America/Glace_Bay","America/Glace_Bay";"America/Godthab","America/Nuuk";"America/Goose_Bay","America/Goose_Bay";"America/Grand_Turk","America/Grand_Turk";"America/Grenada","America/Puerto_Rico";"America/Guadeloupe","America/Puerto_Rico";"America/Guatemala","America/Guatemala";"America/Guayaquil","America/Guayaquil";"America/Guyana","America/Guyana";"America/Halifax","America/Halifax";"America/Havana","America/Havana";"America/Hermosillo","America/Hermosillo";"America/Indiana/Indianapolis","America/Indiana/Indianapolis";"America/Indiana/Knox","America/Indiana/Knox";"America/Indiana/Marengo","America/Indiana/Marengo";"America/Indiana/Petersburg","America/Indiana/Petersburg";"America/Indiana/Tell_City","America/Indiana/Tell_City";"America/Indiana/Vevay","America/Indiana/Vevay";"America/Indiana/Vincennes","America/Indiana/Vincennes";"America/Indiana/Winamac","America/Indiana/Winamac";"America/Indianapolis","America/Indiana/Indianapolis";"America/Inuvik","America/Inuvik";"America/Iqaluit","America/Iqaluit";"America/Jamaica","America/Jamaica";"America/Jujuy","America/Argentina/Jujuy";"America/Juneau","America/Juneau";"America/Kentucky/Louisville","America/Kentucky/Louisville";"America/Kentucky/Monticello","America/Kentucky/Monticello";"America/Knox_IN","America/Indiana/Knox";"America/Kralendijk","America/Puerto_Rico";"America/La_Paz","America/La_Paz";"America/Lima","America/Lima";"America/Los_Angeles","America/Los_Angeles";"America/Louisville","America/Kentucky/Louisville";"America/Lower_Princes","America/Puerto_Rico";"America/Maceio","America/Maceio";"America/Managua","America/Managua";"America/Manaus","America/Manaus";"America/Marigot","America/Puerto_Rico";"America/Martinique","America/Martinique";"America/Matamoros","America/Matamoros";"America/Mazatlan","America/Mazatlan";"America/Mendoza","America/Argentina/Mendoza";"America/Menominee","America/Menominee";"America/Merida","America/Merida";"America/Metlakatla","America/Metlakatla";"America/Mexico_City","America/Mexico_City";"America/Miquelon","America/Miquelon";"America/Moncton","America/Moncton";"America/Monterrey","America/Monterrey";"America/Montevideo","America/Montevideo";"America/Montreal","America/Toronto";"America/Montserrat","America/Puerto_Rico";"America/Nassau","America/Toronto";"America/New_York","America/New_York";"America/Nipigon","America/Toronto";"America/Nome","America/Nome";"America/Noronha","America/Noronha";"America/North_Dakota/Beulah","America/North_Dakota/Beulah";"America/North_Dakota/Center","America/North_Dakota/Center";"America/North_Dakota/New_Salem","America/North_Dakota/New_Salem";"America/Nuuk","America/Nuuk";"America/Ojinaga","America/Ojinaga";"America/Panama","America/Panama";"America/Pangnirtung","America/Iqaluit";"America/Paramaribo","America/Paramaribo";"America/Phoenix","America/Phoenix";"America/Port_of_Spain","America/Puerto_Rico";"America/Port-au-Prince","America/Port-au-Prince";"America/Porto_Acre","America/Rio_Branco";"America/Porto_Velho","America/Porto_Velho";"America/Puerto_Rico","America/Puerto_Rico";"America/Punta_Arenas","America/Punta_Arenas";"America/Rainy_River","America/Winnipeg";"America/Rankin_Inlet","America/Rankin_Inlet";"America/Recife","America/Recife";"America/Regina","America/Regina";"America/Resolute","America/Resolute";"America/Rio_Branco","America/Rio_Branco";"America/Rosario","America/Argentina/Cordoba";"America/Santa_Isabel","America/Tijuana";"America/Santarem","America/Santarem";"America/Santiago","America/Santiago";"America/Santo_Domingo","America/Santo_Domingo";"America/Sao_Paulo","America/Sao_Paulo";"America/Scoresbysund","America/Scoresbysund";"America/Shiprock","America/Denver";"America/Sitka","America/Sitka";"America/St_Barthelemy","America/Puerto_Rico";"America/St_Johns","America/St_Johns";"America/St_Kitts","America/Puerto_Rico";"America/St_Lucia","America/Puerto_Rico";"America/St_Thomas","America/Puerto_Rico";"America/St_Vincent","America/Puerto_Rico";"America/Swift_Current","America/Swift_Current";"America/Tegucigalpa","America/Tegucigalpa";"America/Thule","America/Thule";"America/Thunder_Bay","America/Toronto";"America/Tijuana","America/Tijuana";"America/Toronto","America/Toronto";"America/Tortola","America/Puerto_Rico";"America/Vancouver","America/Vancouver";"America/Virgin","America/Puerto_Rico";"America/Whitehorse","America/Whitehorse";"America/Winnipeg","America/Winnipeg";"America/Yakutat","America/Yakutat";"America/Yellowknife","America/Edmonton"}</definedName>
    <definedName name="CHRONO_DATA._TIMEZONE_ALIAS_TO_NAME_3" hidden="1">{"Antarctica/Casey","Antarctica/Casey";"Antarctica/Davis","Antarctica/Davis";"Antarctica/DumontDUrville","Pacific/Port_Moresby";"Antarctica/Macquarie","Antarctica/Macquarie";"Antarctica/Mawson","Antarctica/Mawson";"Antarctica/McMurdo","Pacific/Auckland";"Antarctica/Palmer","Antarctica/Palmer";"Antarctica/Rothera","Antarctica/Rothera";"Antarctica/South_Pole","Pacific/Auckland";"Antarctica/Syowa","Asia/Riyadh";"Antarctica/Troll","Antarctica/Troll";"Antarctica/Vostok","Antarctica/Vostok";"Arctic/Longyearbyen","Europe/Berlin";"Asia/Aden","Asia/Riyadh";"Asia/Almaty","Asia/Almaty";"Asia/Amman","Asia/Amman";"Asia/Anadyr","Asia/Anadyr";"Asia/Aqtau","Asia/Aqtau";"Asia/Aqtobe","Asia/Aqtobe";"Asia/Ashgabat","Asia/Ashgabat";"Asia/Ashkhabad","Asia/Ashgabat";"Asia/Atyrau","Asia/Atyrau";"Asia/Baghdad","Asia/Baghdad";"Asia/Bahrain","Asia/Qatar";"Asia/Baku","Asia/Baku";"Asia/Bangkok","Asia/Bangkok";"Asia/Barnaul","Asia/Barnaul";"Asia/Beirut","Asia/Beirut";"Asia/Bishkek","Asia/Bishkek";"Asia/Brunei","Asia/Kuching";"Asia/Calcutta","Asia/Kolkata";"Asia/Chita","Asia/Chita";"Asia/Choibalsan","Asia/Choibalsan";"Asia/Chongqing","Asia/Shanghai";"Asia/Chungking","Asia/Shanghai";"Asia/Colombo","Asia/Colombo";"Asia/Dacca","Asia/Dhaka";"Asia/Damascus","Asia/Damascus";"Asia/Dhaka","Asia/Dhaka";"Asia/Dili","Asia/Dili";"Asia/Dubai","Asia/Dubai";"Asia/Dushanbe","Asia/Dushanbe";"Asia/Famagusta","Asia/Famagusta";"Asia/Gaza","Asia/Gaza";"Asia/Harbin","Asia/Shanghai";"Asia/Hebron","Asia/Hebron";"Asia/Ho_Chi_Minh","Asia/Ho_Chi_Minh";"Asia/Hong_Kong","Asia/Hong_Kong";"Asia/Hovd","Asia/Hovd";"Asia/Irkutsk","Asia/Irkutsk";"Asia/Istanbul","Europe/Istanbul";"Asia/Jakarta","Asia/Jakarta";"Asia/Jayapura","Asia/Jayapura";"Asia/Jerusalem","Asia/Jerusalem";"Asia/Kabul","Asia/Kabul";"Asia/Kamchatka","Asia/Kamchatka";"Asia/Karachi","Asia/Karachi";"Asia/Kashgar","Asia/Urumqi";"Asia/Kathmandu","Asia/Kathmandu";"Asia/Katmandu","Asia/Kathmandu";"Asia/Khandyga","Asia/Khandyga";"Asia/Kolkata","Asia/Kolkata";"Asia/Krasnoyarsk","Asia/Krasnoyarsk";"Asia/Kuala_Lumpur","Asia/Singapore";"Asia/Kuching","Asia/Kuching";"Asia/Kuwait","Asia/Riyadh";"Asia/Macao","Asia/Macau";"Asia/Macau","Asia/Macau";"Asia/Magadan","Asia/Magadan";"Asia/Makassar","Asia/Makassar";"Asia/Manila","Asia/Manila";"Asia/Muscat","Asia/Dubai";"Asia/Nicosia","Asia/Nicosia";"Asia/Novokuznetsk","Asia/Novokuznetsk";"Asia/Novosibirsk","Asia/Novosibirsk";"Asia/Omsk","Asia/Omsk";"Asia/Oral","Asia/Oral";"Asia/Phnom_Penh","Asia/Bangkok";"Asia/Pontianak","Asia/Pontianak";"Asia/Pyongyang","Asia/Pyongyang";"Asia/Qatar","Asia/Qatar";"Asia/Qostanay","Asia/Qostanay";"Asia/Qyzylorda","Asia/Qyzylorda";"Asia/Rangoon","Asia/Yangon";"Asia/Riyadh","Asia/Riyadh";"Asia/Saigon","Asia/Ho_Chi_Minh";"Asia/Sakhalin","Asia/Sakhalin";"Asia/Samarkand","Asia/Samarkand";"Asia/Seoul","Asia/Seoul";"Asia/Shanghai","Asia/Shanghai";"Asia/Singapore","Asia/Singapore";"Asia/Srednekolymsk","Asia/Srednekolymsk";"Asia/Taipei","Asia/Taipei";"Asia/Tashkent","Asia/Tashkent";"Asia/Tbilisi","Asia/Tbilisi";"Asia/Tehran","Asia/Tehran";"Asia/Tel_Aviv","Asia/Jerusalem";"Asia/Thimbu","Asia/Thimphu";"Asia/Thimphu","Asia/Thimphu";"Asia/Tokyo","Asia/Tokyo";"Asia/Tomsk","Asia/Tomsk";"Asia/Ujung_Pandang","Asia/Makassar";"Asia/Ulaanbaatar","Asia/Ulaanbaatar";"Asia/Ulan_Bator","Asia/Ulaanbaatar";"Asia/Urumqi","Asia/Urumqi";"Asia/Ust-Nera","Asia/Ust-Nera";"Asia/Vientiane","Asia/Bangkok";"Asia/Vladivostok","Asia/Vladivostok";"Asia/Yakutsk","Asia/Yakutsk";"Asia/Yangon","Asia/Yangon";"Asia/Yekaterinburg","Asia/Yekaterinburg";"Asia/Yerevan","Asia/Yerevan";"Atlantic/Azores","Atlantic/Azores";"Atlantic/Bermuda","Atlantic/Bermuda";"Atlantic/Canary","Atlantic/Canary";"Atlantic/Cape_Verde","Atlantic/Cape_Verde";"Atlantic/Faeroe","Atlantic/Faroe";"Atlantic/Faroe","Atlantic/Faroe";"Atlantic/Jan_Mayen","Europe/Berlin";"Atlantic/Madeira","Atlantic/Madeira";"Atlantic/Reykjavik","Africa/Abidjan";"Atlantic/South_Georgia","Atlantic/South_Georgia";"Atlantic/St_Helena","Africa/Abidjan";"Atlantic/Stanley","Atlantic/Stanley";"Australia/ACT","Australia/Sydney";"Australia/Adelaide","Australia/Adelaide";"Australia/Brisbane","Australia/Brisbane";"Australia/Broken_Hill","Australia/Broken_Hill";"Australia/Canberra","Australia/Sydney";"Australia/Currie","Australia/Hobart";"Australia/Darwin","Australia/Darwin";"Australia/Eucla","Australia/Eucla";"Australia/Hobart","Australia/Hobart";"Australia/LHI","Australia/Lord_Howe";"Australia/Lindeman","Australia/Lindeman";"Australia/Lord_Howe","Australia/Lord_Howe";"Australia/Melbourne","Australia/Melbourne";"Australia/North","Australia/Darwin";"Australia/NSW","Australia/Sydney";"Australia/Perth","Australia/Perth";"Australia/Queensland","Australia/Brisbane";"Australia/South","Australia/Adelaide";"Australia/Sydney","Australia/Sydney";"Australia/Tasmania","Australia/Hobart";"Australia/Victoria","Australia/Melbourne";"Australia/West","Australia/Perth";"Australia/Yancowinna","Australia/Broken_Hill"}</definedName>
    <definedName name="CHRONO_DATA._TIMEZONE_ALIAS_TO_NAME_4" hidden="1">{"Brazil/Acre","America/Rio_Branco";"Brazil/DeNoronha","America/Noronha";"Brazil/East","America/Sao_Paulo";"Brazil/West","America/Manaus";"Canada/Atlantic","America/Halifax";"Canada/Central","America/Winnipeg";"Canada/Eastern","America/Toronto";"Canada/Mountain","America/Edmonton";"Canada/Newfoundland","America/St_Johns";"Canada/Pacific","America/Vancouver";"Canada/Saskatchewan","America/Regina";"Canada/Yukon","America/Whitehorse";"Chile/Continental","America/Santiago";"Chile/EasterIsland","Pacific/Easter";"Cuba","America/Havana";"Egypt","Africa/Cairo";"Eire","Europe/Dublin";"Etc/GMT","Etc/GMT";"Etc/GMT+0","Etc/GMT0";"Etc/GMT+1","Etc/GMT+1";"Etc/GMT+10","Etc/GMT+10";"Etc/GMT+11","Etc/GMT+11";"Etc/GMT+12","Etc/GMT+12";"Etc/GMT+2","Etc/GMT+2";"Etc/GMT+3","Etc/GMT+3";"Etc/GMT+4","Etc/GMT+4";"Etc/GMT+5","Etc/GMT+5";"Etc/GMT+6","Etc/GMT+6";"Etc/GMT+7","Etc/GMT+7";"Etc/GMT+8","Etc/GMT+8";"Etc/GMT+9","Etc/GMT+9";"Etc/GMT0","Etc/GMT0";"Etc/GMT-0","Etc/GMT0";"Etc/GMT-1","Etc/GMT-1";"Etc/GMT-10","Etc/GMT-10";"Etc/GMT-11","Etc/GMT-11";"Etc/GMT-12","Etc/GMT-12";"Etc/GMT-13","Etc/GMT-13";"Etc/GMT-14","Etc/GMT-14";"Etc/GMT-2","Etc/GMT-2";"Etc/GMT-3","Etc/GMT-3";"Etc/GMT-4","Etc/GMT-4";"Etc/GMT-5","Etc/GMT-5";"Etc/GMT-6","Etc/GMT-6";"Etc/GMT-7","Etc/GMT-7";"Etc/GMT-8","Etc/GMT-8";"Etc/GMT-9","Etc/GMT-9";"Etc/Greenwich","Etc/GMT";"Etc/Universal","Etc/UTC";"Etc/UTC","Etc/UTC";"Etc/Zulu","Etc/UTC";"Europe/Amsterdam","Europe/Brussels";"Europe/Andorra","Europe/Andorra";"Europe/Astrakhan","Europe/Astrakhan";"Europe/Athens","Europe/Athens";"Europe/Belfast","Europe/London";"Europe/Belgrade","Europe/Belgrade";"Europe/Berlin","Europe/Berlin";"Europe/Bratislava","Europe/Prague";"Europe/Brussels","Europe/Brussels";"Europe/Bucharest","Europe/Bucharest";"Europe/Budapest","Europe/Budapest";"Europe/Busingen","Europe/Zurich";"Europe/Chisinau","Europe/Chisinau";"Europe/Copenhagen","Europe/Berlin";"Europe/Dublin","Europe/Dublin";"Europe/Gibraltar","Europe/Gibraltar";"Europe/Guernsey","Europe/London";"Europe/Helsinki","Europe/Helsinki";"Europe/Isle_of_Man","Europe/London";"Europe/Istanbul","Europe/Istanbul";"Europe/Jersey","Europe/London";"Europe/Kaliningrad","Europe/Kaliningrad";"Europe/Kiev","Europe/Kyiv";"Europe/Kirov","Europe/Kirov";"Europe/Kyiv","Europe/Kyiv";"Europe/Lisbon","Europe/Lisbon";"Europe/Ljubljana","Europe/Belgrade";"Europe/London","Europe/London";"Europe/Luxembourg","Europe/Brussels";"Europe/Madrid","Europe/Madrid";"Europe/Malta","Europe/Malta";"Europe/Mariehamn","Europe/Helsinki";"Europe/Minsk","Europe/Minsk";"Europe/Monaco","Europe/Paris";"Europe/Moscow","Europe/Moscow";"Europe/Nicosia","Asia/Nicosia";"Europe/Oslo","Europe/Berlin";"Europe/Paris","Europe/Paris";"Europe/Podgorica","Europe/Belgrade";"Europe/Prague","Europe/Prague";"Europe/Riga","Europe/Riga";"Europe/Rome","Europe/Rome";"Europe/Samara","Europe/Samara";"Europe/San_Marino","Europe/Rome";"Europe/Sarajevo","Europe/Belgrade";"Europe/Saratov","Europe/Saratov";"Europe/Simferopol","Europe/Simferopol";"Europe/Skopje","Europe/Belgrade";"Europe/Sofia","Europe/Sofia";"Europe/Stockholm","Europe/Berlin";"Europe/Tallinn","Europe/Tallinn";"Europe/Tirane","Europe/Tirane";"Europe/Tiraspol","Europe/Chisinau";"Europe/Ulyanovsk","Europe/Ulyanovsk";"Europe/Uzhgorod","Europe/Kyiv";"Europe/Vaduz","Europe/Zurich";"Europe/Vatican","Europe/Rome";"Europe/Vienna","Europe/Vienna";"Europe/Vilnius","Europe/Vilnius";"Europe/Volgograd","Europe/Volgograd";"Europe/Warsaw","Europe/Warsaw";"Europe/Zagreb","Europe/Belgrade";"Europe/Zaporozhye","Europe/Kyiv";"Europe/Zurich","Europe/Zurich";"GB","Europe/London";"GB-Eire","Europe/London";"GMT","Etc/GMT";"Greenwich","Etc/GMT";"Hongkong","Asia/Hong_Kong";"Iceland","Africa/Abidjan";"Indian/Antananarivo","Africa/Nairobi";"Indian/Chagos","Indian/Chagos";"Indian/Christmas","Asia/Bangkok";"Indian/Cocos","Asia/Yangon";"Indian/Comoro","Africa/Nairobi";"Indian/Kerguelen","Indian/Maldives";"Indian/Mahe","Asia/Dubai";"Indian/Maldives","Indian/Maldives";"Indian/Mauritius","Indian/Mauritius";"Indian/Mayotte","Africa/Nairobi";"Indian/Reunion","Asia/Dubai";"Iran","Asia/Tehran";"Israel","Asia/Jerusalem";"Jamaica","America/Jamaica";"Japan","Asia/Tokyo";"Kwajalein","Pacific/Kwajalein";"Libya","Africa/Tripoli";"Mexico/BajaNorte","America/Tijuana";"Mexico/BajaSur","America/Mazatlan";"Mexico/General","America/Mexico_City";"Military/Alpha","Etc/GMT-1";"Military/Bravo","Etc/GMT-2";"Military/Charlie","Etc/GMT-3";"Military/Delta","Etc/GMT-4";"Military/Echo","Etc/GMT-5";"Military/Foxtrot","Etc/GMT-6";"Military/Golf","Etc/GMT-7";"Military/Hotel","Etc/GMT-8";"Military/India","Etc/GMT-9";"Military/Kilo","Etc/GMT-10";"Military/Lima","Etc/GMT-11";"Military/Mike","Etc/GMT-12";"Military/November","Etc/GMT+1";"Military/Oscar","Etc/GMT+2";"Military/Papa","Etc/GMT+3";"Military/Quebec","Etc/GMT+4";"Military/Romeo","Etc/GMT+5";"Military/Sierra","Etc/GMT+6";"Military/Tango","Etc/GMT+7";"Military/Uniform","Etc/GMT+8";"Military/Victor","Etc/GMT+9";"Military/Whiskey","Etc/GMT+10";"Military/X-Ray","Etc/GMT+11";"Military/Yankee","Etc/GMT+12";"Military/Zulu","Etc/GMT0";"Navajo","America/Denver";"NZ","Pacific/Auckland";"NZ-CHAT","Pacific/Chatham"}</definedName>
    <definedName name="CHRONO_DATA._TIMEZONE_ALIAS_TO_NAME_5" hidden="1">{"Pacific/Apia","Pacific/Apia";"Pacific/Auckland","Pacific/Auckland";"Pacific/Bougainville","Pacific/Bougainville";"Pacific/Chatham","Pacific/Chatham";"Pacific/Chuuk","Pacific/Port_Moresby";"Pacific/Easter","Pacific/Easter";"Pacific/Efate","Pacific/Efate";"Pacific/Enderbury","Pacific/Kanton";"Pacific/Fakaofo","Pacific/Fakaofo";"Pacific/Fiji","Pacific/Fiji";"Pacific/Funafuti","Pacific/Tarawa";"Pacific/Galapagos","Pacific/Galapagos";"Pacific/Gambier","Pacific/Gambier";"Pacific/Guadalcanal","Pacific/Guadalcanal";"Pacific/Guam","Pacific/Guam";"Pacific/Honolulu","Pacific/Honolulu";"Pacific/Johnston","Pacific/Honolulu";"Pacific/Kanton","Pacific/Kanton";"Pacific/Kiritimati","Pacific/Kiritimati";"Pacific/Kosrae","Pacific/Kosrae";"Pacific/Kwajalein","Pacific/Kwajalein";"Pacific/Majuro","Pacific/Tarawa";"Pacific/Marquesas","Pacific/Marquesas";"Pacific/Midway","Pacific/Pago_Pago";"Pacific/Nauru","Pacific/Nauru";"Pacific/Niue","Pacific/Niue";"Pacific/Norfolk","Pacific/Norfolk";"Pacific/Noumea","Pacific/Noumea";"Pacific/Pago_Pago","Pacific/Pago_Pago";"Pacific/Palau","Pacific/Palau";"Pacific/Pitcairn","Pacific/Pitcairn";"Pacific/Pohnpei","Pacific/Guadalcanal";"Pacific/Ponape","Pacific/Guadalcanal";"Pacific/Port_Moresby","Pacific/Port_Moresby";"Pacific/Rarotonga","Pacific/Rarotonga";"Pacific/Saipan","Pacific/Guam";"Pacific/Samoa","Pacific/Pago_Pago";"Pacific/Tahiti","Pacific/Tahiti";"Pacific/Tarawa","Pacific/Tarawa";"Pacific/Tongatapu","Pacific/Tongatapu";"Pacific/Truk","Pacific/Port_Moresby";"Pacific/Wake","Pacific/Tarawa";"Pacific/Wallis","Pacific/Tarawa";"Pacific/Yap","Pacific/Port_Moresby";"Poland","Europe/Warsaw";"Portugal","Europe/Lisbon";"PRC","Asia/Shanghai";"ROC","Asia/Taipei";"ROK","Asia/Seoul";"Singapore","Asia/Singapore";"Turkey","Europe/Istanbul";"UCT","Etc/UTC";"Universal","Etc/UTC";"US/Alaska","America/Anchorage";"US/Aleutian","America/Adak";"US/Arizona","America/Phoenix";"US/Central","America/Chicago";"US/Eastern","America/New_York";"US/East-Indiana","America/Indiana/Indianapolis";"US/Hawaii","Pacific/Honolulu";"US/Indiana-Starke","America/Indiana/Knox";"US/Michigan","America/Detroit";"US/Mountain","America/Denver";"US/Pacific","America/Los_Angeles";"US/Samoa","Pacific/Pago_Pago";"UTC","Etc/UTC";"UTC+0","Etc/GMT0";"UTC+1","Etc/GMT-1";"UTC+10","Etc/GMT-10";"UTC+11","Etc/GMT-11";"UTC+12","Etc/GMT-12";"UTC+13","Etc/GMT-13";"UTC+14","Etc/GMT-14";"UTC+2","Etc/GMT-2";"UTC+3","Etc/GMT-3";"UTC+4","Etc/GMT-4";"UTC+5","Etc/GMT-5";"UTC+6","Etc/GMT-6";"UTC+7","Etc/GMT-7";"UTC+8","Etc/GMT-8";"UTC+9","Etc/GMT-9";"UTC-0","Etc/GMT0";"UTC-1","Etc/GMT+1";"UTC-10","Etc/GMT+10";"UTC-11","Etc/GMT+11";"UTC-12","Etc/GMT+12";"UTC-2","Etc/GMT+2";"UTC-3","Etc/GMT+3";"UTC-4","Etc/GMT+4";"UTC-5","Etc/GMT+5";"UTC-6","Etc/GMT+6";"UTC-7","Etc/GMT+7";"UTC-8","Etc/GMT+8";"UTC-9","Etc/GMT+9";"W-SU","Europe/Moscow"}</definedName>
    <definedName name="CHRONO_DATA._TIMEZONE_AMERICA_ADAK" hidden="1">{"America/Adak","","",3258,45875,44002,0,"","",-86400,0,"","LMT","","Local Mean Time","";"America/Adak",3258,45875,15251,43200,-42398,0,-86400,0,2798,0,"","LMT","","Local Mean Time","";"America/Adak",15251,43200,30360,0,-39600,0,2798,0,0,0,"","NST","","Nome Standard Time","";"America/Adak",30360,0,31821,0,-39600,0,0,0,0,0,"US","N%T","","Nome% Time","";"America/Adak",31821,0,39581,0,-39600,0,0,0,0,0,"","NST","","Nome Standard Time","";"America/Adak",39581,0,40222,0,-39600,0,0,0,0,0,"","BST","","Bering Standard Time","";"America/Adak",40222,0,45637,7200,-39600,0,0,0,3600,0,"US","B%T","","Bering% Time","";"America/Adak",45637,7200,45668,0,-36000,0,3600,0,0,0,"US","H%T","","Hawaii-Aleutian% Time","";"America/Adak",45668,0,"","",-36000,0,0,0,"","","US","H%T","","Hawaii-Aleutian% Time",""}</definedName>
    <definedName name="CHRONO_DATA._TIMEZONE_AMERICA_ANCHORAGE" hidden="1">{"America/Anchorage","","",3258,52297,50424,0,"","",-86400,0,"","LMT","","Local Mean Time","";"America/Anchorage",3258,52297,15251,43200,-35976,0,-86400,0,-24,0,"","LMT","","Local Mean Time","";"America/Anchorage",15251,43200,30360,0,-36000,0,-24,0,0,0,"","AST","","Atlantic Standard Time","";"America/Anchorage",30360,0,39581,0,-36000,0,0,0,0,0,"US","A%T","","Atlantic% Time","";"America/Anchorage",39581,0,40222,0,-36000,0,0,0,0,0,"","HST","","Hawaii-Aleutian Standard Time","";"America/Anchorage",40222,0,45637,7200,-36000,0,0,0,3600,0,"US","H%T","","Hawaii-Aleutian% Time","";"America/Anchorage",45637,7200,45668,0,-32400,0,3600,0,0,0,"US","Y%T","","Yukon% Time","";"America/Anchorage",45668,0,"","",-32400,0,0,0,"","","US","AK%T","","Alaska% Time",""}</definedName>
    <definedName name="CHRONO_DATA._TIMEZONE_AMERICA_ARAGUAINA" hidden="1">{"America/Araguaina","","",20133,0,-11568,0,"","",768,0,"","LMT","","Local Mean Time","";"America/Araguaina",20133,0,48151,0,-10800,0,768,0,0,0,"Brazil","−03","−02","UTC−03:00","UTC−02:00";"America/Araguaina",48151,0,49974,0,-10800,0,0,0,0,0,"","−03","","UTC−03:00","";"America/Araguaina",49974,0,52906,0,-10800,0,0,0,0,0,"Brazil","−03","−02","UTC−03:00","UTC−02:00";"America/Araguaina",52906,0,56221,0,-10800,0,0,0,0,0,"","−03","","UTC−03:00","";"America/Araguaina",56221,0,56536,0,-10800,0,0,0,0,0,"Brazil","−03","−02","UTC−03:00","UTC−02:00";"America/Araguaina",56536,0,"","",-10800,0,0,0,"","","","−03","","UTC−03:00",""}</definedName>
    <definedName name="CHRONO_DATA._TIMEZONE_AMERICA_ARGENTINA_BUENOS_AIRES" hidden="1">{"America/Argentina/Buenos_Aires","","",13132,0,-14028,0,"","",-1380,0,"","LMT","","Local Mean Time","";"America/Argentina/Buenos_Aires",13132,0,22445,0,-15408,0,-1380,0,1008,0,"","CMT","","Cordoba Mean Time","";"America/Argentina/Buenos_Aires",22445,0,26311,0,-14400,0,1008,0,0,0,"","−04","","UTC−04:00","";"America/Argentina/Buenos_Aires",26311,0,40499,0,-14400,0,0,0,3600,0,"Arg","−04","−03","UTC−04:00","UTC−03:00";"America/Argentina/Buenos_Aires",40499,0,51454,0,-10800,0,3600,0,-3600,0,"Arg","−03","−02","UTC−03:00","UTC−02:00";"America/Argentina/Buenos_Aires",51454,0,51606,0,-14400,0,-3600,0,3600,0,"Arg","−04","−03","UTC−04:00","UTC−03:00";"America/Argentina/Buenos_Aires",51606,0,"","",-10800,0,3600,0,"","","Arg","−03","−02","UTC−03:00","UTC−02:00"}</definedName>
    <definedName name="CHRONO_DATA._TIMEZONE_AMERICA_ARGENTINA_CATAMARCA" hidden="1">{"America/Argentina/Catamarca","","",13132,0,-15788,0,"","",380,0,"","LMT","","Local Mean Time","";"America/Argentina/Catamarca",13132,0,22445,0,-15408,0,380,0,1008,0,"","CMT","","Cordoba Mean Time","";"America/Argentina/Catamarca",22445,0,26311,0,-14400,0,1008,0,0,0,"","−04","","UTC−04:00","";"America/Argentina/Catamarca",26311,0,40499,0,-14400,0,0,0,3600,0,"Arg","−04","−03","UTC−04:00","UTC−03:00";"America/Argentina/Catamarca",40499,0,48318,0,-10800,0,3600,0,-3600,0,"Arg","−03","−02","UTC−03:00","UTC−02:00";"America/Argentina/Catamarca",48318,0,48549,0,-14400,0,-3600,0,3600,0,"","−04","","UTC−04:00","";"America/Argentina/Catamarca",48549,0,51454,0,-10800,0,3600,0,-3600,0,"Arg","−03","−02","UTC−03:00","UTC−02:00";"America/Argentina/Catamarca",51454,0,51606,0,-14400,0,-3600,0,3600,0,"Arg","−04","−03","UTC−04:00","UTC−03:00";"America/Argentina/Catamarca",51606,0,53157,0,-10800,0,3600,0,-3600,0,"","−03","","UTC−03:00","";"America/Argentina/Catamarca",53157,0,53176,0,-14400,0,-3600,0,3600,0,"","−04","","UTC−04:00","";"America/Argentina/Catamarca",53176,0,54757,0,-10800,0,3600,0,0,0,"Arg","−03","−02","UTC−03:00","UTC−02:00";"America/Argentina/Catamarca",54757,0,"","",-10800,0,0,0,"","","","−03","","UTC−03:00",""}</definedName>
    <definedName name="CHRONO_DATA._TIMEZONE_AMERICA_ARGENTINA_CORDOBA" hidden="1">{"America/Argentina/Cordoba","","",13132,0,-15408,0,"","",0,0,"","LMT","","Local Mean Time","";"America/Argentina/Cordoba",13132,0,22445,0,-15408,0,0,0,1008,0,"","CMT","","Cordoba Mean Time","";"America/Argentina/Cordoba",22445,0,26311,0,-14400,0,1008,0,0,0,"","−04","","UTC−04:00","";"America/Argentina/Cordoba",26311,0,40499,0,-14400,0,0,0,3600,0,"Arg","−04","−03","UTC−04:00","UTC−03:00";"America/Argentina/Cordoba",40499,0,48318,0,-10800,0,3600,0,-3600,0,"Arg","−03","−02","UTC−03:00","UTC−02:00";"America/Argentina/Cordoba",48318,0,48549,0,-14400,0,-3600,0,3600,0,"","−04","","UTC−04:00","";"America/Argentina/Cordoba",48549,0,51454,0,-10800,0,3600,0,-3600,0,"Arg","−03","−02","UTC−03:00","UTC−02:00";"America/Argentina/Cordoba",51454,0,51606,0,-14400,0,-3600,0,3600,0,"Arg","−04","−03","UTC−04:00","UTC−03:00";"America/Argentina/Cordoba",51606,0,"","",-10800,0,3600,0,"","","Arg","−03","−02","UTC−03:00","UTC−02:00"}</definedName>
    <definedName name="CHRONO_DATA._TIMEZONE_AMERICA_ARGENTINA_JUJUY" hidden="1">{"America/Argentina/Jujuy","","",13132,0,-15672,0,"","",264,0,"","LMT","","Local Mean Time","";"America/Argentina/Jujuy",13132,0,22445,0,-15408,0,264,0,1008,0,"","CMT","","Cordoba Mean Time","";"America/Argentina/Jujuy",22445,0,26311,0,-14400,0,1008,0,0,0,"","−04","","UTC−04:00","";"America/Argentina/Jujuy",26311,0,40499,0,-14400,0,0,0,3600,0,"Arg","−04","−03","UTC−04:00","UTC−03:00";"America/Argentina/Jujuy",40499,0,47954,0,-10800,0,3600,0,-3600,0,"Arg","−03","−02","UTC−03:00","UTC−02:00";"America/Argentina/Jujuy",47954,0,48192,0,-14400,0,-3600,0,0,3600,"","−04","","UTC−04:00","";"America/Argentina/Jujuy",48192,0,48332,0,-14400,3600,0,3600,0,-3600,"","","−03","","UTC−03:00";"America/Argentina/Jujuy",48332,0,48535,0,-14400,0,0,-3600,3600,3600,"","−04","","UTC−04:00","";"America/Argentina/Jujuy",48535,0,48622,0,-10800,3600,3600,3600,0,-3600,"","","−02","","UTC−02:00";"America/Argentina/Jujuy",48622,0,51454,0,-10800,0,0,-3600,-3600,0,"Arg","−03","−02","UTC−03:00","UTC−02:00";"America/Argentina/Jujuy",51454,0,51606,0,-14400,0,-3600,0,3600,0,"Arg","−04","−03","UTC−04:00","UTC−03:00";"America/Argentina/Jujuy",51606,0,54757,0,-10800,0,3600,0,0,0,"Arg","−03","−02","UTC−03:00","UTC−02:00";"America/Argentina/Jujuy",54757,0,"","",-10800,0,0,0,"","","","−03","","UTC−03:00",""}</definedName>
    <definedName name="CHRONO_DATA._TIMEZONE_AMERICA_ARGENTINA_LA_RIOJA" hidden="1">{"America/Argentina/La_Rioja","","",13132,0,-16044,0,"","",636,0,"","LMT","","Local Mean Time","";"America/Argentina/La_Rioja",13132,0,22445,0,-15408,0,636,0,1008,0,"","CMT","","Cordoba Mean Time","";"America/Argentina/La_Rioja",22445,0,26311,0,-14400,0,1008,0,0,0,"","−04","","UTC−04:00","";"America/Argentina/La_Rioja",26311,0,40499,0,-14400,0,0,0,3600,0,"Arg","−04","−03","UTC−04:00","UTC−03:00";"America/Argentina/La_Rioja",40499,0,48316,0,-10800,0,3600,0,-3600,0,"Arg","−03","−02","UTC−03:00","UTC−02:00";"America/Argentina/La_Rioja",48316,0,48383,0,-14400,0,-3600,0,3600,0,"","−04","","UTC−04:00","";"America/Argentina/La_Rioja",48383,0,51454,0,-10800,0,3600,0,-3600,0,"Arg","−03","−02","UTC−03:00","UTC−02:00";"America/Argentina/La_Rioja",51454,0,51606,0,-14400,0,-3600,0,3600,0,"Arg","−04","−03","UTC−04:00","UTC−03:00";"America/Argentina/La_Rioja",51606,0,53157,0,-10800,0,3600,0,-3600,0,"","−03","","UTC−03:00","";"America/Argentina/La_Rioja",53157,0,53176,0,-14400,0,-3600,0,3600,0,"","−04","","UTC−04:00","";"America/Argentina/La_Rioja",53176,0,54757,0,-10800,0,3600,0,0,0,"Arg","−03","−02","UTC−03:00","UTC−02:00";"America/Argentina/La_Rioja",54757,0,"","",-10800,0,0,0,"","","","−03","","UTC−03:00",""}</definedName>
    <definedName name="CHRONO_DATA._TIMEZONE_AMERICA_ARGENTINA_MENDOZA" hidden="1">{"America/Argentina/Mendoza","","",13132,0,-16516,0,"","",1108,0,"","LMT","","Local Mean Time","";"America/Argentina/Mendoza",13132,0,22445,0,-15408,0,1108,0,1008,0,"","CMT","","Cordoba Mean Time","";"America/Argentina/Mendoza",22445,0,26311,0,-14400,0,1008,0,0,0,"","−04","","UTC−04:00","";"America/Argentina/Mendoza",26311,0,40499,0,-14400,0,0,0,3600,0,"Arg","−04","−03","UTC−04:00","UTC−03:00";"America/Argentina/Mendoza",40499,0,47954,0,-10800,0,3600,0,-3600,0,"Arg","−03","−02","UTC−03:00","UTC−02:00";"America/Argentina/Mendoza",47954,0,48179,0,-14400,0,-3600,0,0,3600,"","−04","","UTC−04:00","";"America/Argentina/Mendoza",48179,0,48316,0,-14400,3600,0,3600,0,-3600,"","","−03","","UTC−03:00";"America/Argentina/Mendoza",48316,0,48544,0,-14400,0,0,-3600,0,3600,"","−04","","UTC−04:00","";"America/Argentina/Mendoza",48544,0,48682,0,-14400,3600,0,3600,0,-3600,"","","−03","","UTC−03:00";"America/Argentina/Mendoza",48682,0,48913,0,-14400,0,0,-3600,3600,0,"","−04","","UTC−04:00","";"America/Argentina/Mendoza",48913,0,51454,0,-10800,0,3600,0,-3600,0,"Arg","−03","−02","UTC−03:00","UTC−02:00";"America/Argentina/Mendoza",51454,0,51606,0,-14400,0,-3600,0,3600,0,"Arg","−04","−03","UTC−04:00","UTC−03:00";"America/Argentina/Mendoza",51606,0,53148,0,-10800,0,3600,0,-3600,0,"","−03","","UTC−03:00","";"America/Argentina/Mendoza",53148,0,53274,0,-14400,0,-3600,0,3600,0,"","−04","","UTC−04:00","";"America/Argentina/Mendoza",53274,0,54757,0,-10800,0,3600,0,0,0,"Arg","−03","−02","UTC−03:00","UTC−02:00";"America/Argentina/Mendoza",54757,0,"","",-10800,0,0,0,"","","","−03","","UTC−03:00",""}</definedName>
    <definedName name="CHRONO_DATA._TIMEZONE_AMERICA_ARGENTINA_RIO_GALLEGOS" hidden="1">{"America/Argentina/Rio_Gallegos","","",13132,0,-16612,0,"","",1204,0,"","LMT","","Local Mean Time","";"America/Argentina/Rio_Gallegos",13132,0,22445,0,-15408,0,1204,0,1008,0,"","CMT","","Cordoba Mean Time","";"America/Argentina/Rio_Gallegos",22445,0,26311,0,-14400,0,1008,0,0,0,"","−04","","UTC−04:00","";"America/Argentina/Rio_Gallegos",26311,0,40499,0,-14400,0,0,0,3600,0,"Arg","−04","−03","UTC−04:00","UTC−03:00";"America/Argentina/Rio_Gallegos",40499,0,51454,0,-10800,0,3600,0,-3600,0,"Arg","−03","−02","UTC−03:00","UTC−02:00";"America/Argentina/Rio_Gallegos",51454,0,51606,0,-14400,0,-3600,0,3600,0,"Arg","−04","−03","UTC−04:00","UTC−03:00";"America/Argentina/Rio_Gallegos",51606,0,53157,0,-10800,0,3600,0,-3600,0,"","−03","","UTC−03:00","";"America/Argentina/Rio_Gallegos",53157,0,53176,0,-14400,0,-3600,0,3600,0,"","−04","","UTC−04:00","";"America/Argentina/Rio_Gallegos",53176,0,54757,0,-10800,0,3600,0,0,0,"Arg","−03","−02","UTC−03:00","UTC−02:00";"America/Argentina/Rio_Gallegos",54757,0,"","",-10800,0,0,0,"","","","−03","","UTC−03:00",""}</definedName>
    <definedName name="CHRONO_DATA._TIMEZONE_AMERICA_ARGENTINA_SALTA" hidden="1">{"America/Argentina/Salta","","",13132,0,-15700,0,"","",292,0,"","LMT","","Local Mean Time","";"America/Argentina/Salta",13132,0,22445,0,-15408,0,292,0,1008,0,"","CMT","","Cordoba Mean Time","";"America/Argentina/Salta",22445,0,26311,0,-14400,0,1008,0,0,0,"","−04","","UTC−04:00","";"America/Argentina/Salta",26311,0,40499,0,-14400,0,0,0,3600,0,"Arg","−04","−03","UTC−04:00","UTC−03:00";"America/Argentina/Salta",40499,0,48318,0,-10800,0,3600,0,-3600,0,"Arg","−03","−02","UTC−03:00","UTC−02:00";"America/Argentina/Salta",48318,0,48549,0,-14400,0,-3600,0,3600,0,"","−04","","UTC−04:00","";"America/Argentina/Salta",48549,0,51454,0,-10800,0,3600,0,-3600,0,"Arg","−03","−02","UTC−03:00","UTC−02:00";"America/Argentina/Salta",51454,0,51606,0,-14400,0,-3600,0,3600,0,"Arg","−04","−03","UTC−04:00","UTC−03:00";"America/Argentina/Salta",51606,0,54757,0,-10800,0,3600,0,0,0,"Arg","−03","−02","UTC−03:00","UTC−02:00";"America/Argentina/Salta",54757,0,"","",-10800,0,0,0,"","","","−03","","UTC−03:00",""}</definedName>
    <definedName name="CHRONO_DATA._TIMEZONE_AMERICA_ARGENTINA_SAN_JUAN" hidden="1">{"America/Argentina/San_Juan","","",13132,0,-16444,0,"","",1036,0,"","LMT","","Local Mean Time","";"America/Argentina/San_Juan",13132,0,22445,0,-15408,0,1036,0,1008,0,"","CMT","","Cordoba Mean Time","";"America/Argentina/San_Juan",22445,0,26311,0,-14400,0,1008,0,0,0,"","−04","","UTC−04:00","";"America/Argentina/San_Juan",26311,0,40499,0,-14400,0,0,0,3600,0,"Arg","−04","−03","UTC−04:00","UTC−03:00";"America/Argentina/San_Juan",40499,0,48316,0,-10800,0,3600,0,-3600,0,"Arg","−03","−02","UTC−03:00","UTC−02:00";"America/Argentina/San_Juan",48316,0,48383,0,-14400,0,-3600,0,3600,0,"","−04","","UTC−04:00","";"America/Argentina/San_Juan",48383,0,51454,0,-10800,0,3600,0,-3600,0,"Arg","−03","−02","UTC−03:00","UTC−02:00";"America/Argentina/San_Juan",51454,0,51606,0,-14400,0,-3600,0,3600,0,"Arg","−04","−03","UTC−04:00","UTC−03:00";"America/Argentina/San_Juan",51606,0,53156,0,-10800,0,3600,0,-3600,0,"","−03","","UTC−03:00","";"America/Argentina/San_Juan",53156,0,53211,0,-14400,0,-3600,0,3600,0,"","−04","","UTC−04:00","";"America/Argentina/San_Juan",53211,0,54757,0,-10800,0,3600,0,0,0,"Arg","−03","−02","UTC−03:00","UTC−02:00";"America/Argentina/San_Juan",54757,0,"","",-10800,0,0,0,"","","","−03","","UTC−03:00",""}</definedName>
    <definedName name="CHRONO_DATA._TIMEZONE_AMERICA_ARGENTINA_SAN_LUIS" hidden="1">{"America/Argentina/San_Luis","","",13132,0,-15924,0,"","",516,0,"","LMT","","Local Mean Time","";"America/Argentina/San_Luis",13132,0,22445,0,-15408,0,516,0,1008,0,"","CMT","","Cordoba Mean Time","";"America/Argentina/San_Luis",22445,0,26311,0,-14400,0,1008,0,0,0,"","−04","","UTC−04:00","";"America/Argentina/San_Luis",26311,0,40499,0,-14400,0,0,0,3600,0,"Arg","−04","−03","UTC−04:00","UTC−03:00";"America/Argentina/San_Luis",40499,0,47892,0,-10800,0,3600,0,0,3600,"Arg","−03","−02","UTC−03:00","UTC−02:00";"America/Argentina/San_Luis",47892,0,47964,0,-10800,3600,0,3600,-3600,-3600,"","","−02","","UTC−02:00";"America/Argentina/San_Luis",47964,0,48179,0,-14400,0,-3600,-3600,0,3600,"","−04","","UTC−04:00","";"America/Argentina/San_Luis",48179,0,48316,0,-14400,3600,0,3600,0,-3600,"","","−03","","UTC−03:00";"America/Argentina/San_Luis",48316,0,48408,0,-14400,0,0,-3600,3600,0,"","−04","","UTC−04:00","";"America/Argentina/San_Luis",48408,0,51454,0,-10800,0,3600,0,-3600,3600,"","−03","","UTC−03:00","";"America/Argentina/San_Luis",51454,0,51606,0,-14400,3600,-3600,3600,3600,-3600,"","","−03","","UTC−03:00";"America/Argentina/San_Luis",51606,0,53156,0,-10800,0,3600,-3600,-3600,0,"","−03","","UTC−03:00","";"America/Argentina/San_Luis",53156,0,53211,0,-14400,0,-3600,0,3600,0,"","−04","","UTC−04:00","";"America/Argentina/San_Luis",53211,0,54486,0,-10800,0,3600,0,-3600,0,"Arg","−03","−02","UTC−03:00","UTC−02:00";"America/Argentina/San_Luis",54486,0,55115,0,-14400,0,-3600,0,3600,0,"SanLuis","−04","−03","UTC−04:00","UTC−03:00";"America/Argentina/San_Luis",55115,0,"","",-10800,0,3600,0,"","","","−03","","UTC−03:00",""}</definedName>
    <definedName name="CHRONO_DATA._TIMEZONE_AMERICA_ARGENTINA_TUCUMAN" hidden="1">{"America/Argentina/Tucuman","","",13132,0,-15652,0,"","",244,0,"","LMT","","Local Mean Time","";"America/Argentina/Tucuman",13132,0,22445,0,-15408,0,244,0,1008,0,"","CMT","","Cordoba Mean Time","";"America/Argentina/Tucuman",22445,0,26311,0,-14400,0,1008,0,0,0,"","−04","","UTC−04:00","";"America/Argentina/Tucuman",26311,0,40499,0,-14400,0,0,0,3600,0,"Arg","−04","−03","UTC−04:00","UTC−03:00";"America/Argentina/Tucuman",40499,0,48318,0,-10800,0,3600,0,-3600,0,"Arg","−03","−02","UTC−03:00","UTC−02:00";"America/Argentina/Tucuman",48318,0,48549,0,-14400,0,-3600,0,3600,0,"","−04","","UTC−04:00","";"America/Argentina/Tucuman",48549,0,51454,0,-10800,0,3600,0,-3600,0,"Arg","−03","−02","UTC−03:00","UTC−02:00";"America/Argentina/Tucuman",51454,0,51606,0,-14400,0,-3600,0,3600,0,"Arg","−04","−03","UTC−04:00","UTC−03:00";"America/Argentina/Tucuman",51606,0,53157,0,-10800,0,3600,0,-3600,0,"","−03","","UTC−03:00","";"America/Argentina/Tucuman",53157,0,53169,0,-14400,0,-3600,0,3600,0,"","−04","","UTC−04:00","";"America/Argentina/Tucuman",53169,0,"","",-10800,0,3600,0,"","","Arg","−03","−02","UTC−03:00","UTC−02:00"}</definedName>
    <definedName name="CHRONO_DATA._TIMEZONE_AMERICA_ARGENTINA_USHUAIA" hidden="1">{"America/Argentina/Ushuaia","","",13132,0,-16392,0,"","",984,0,"","LMT","","Local Mean Time","";"America/Argentina/Ushuaia",13132,0,22445,0,-15408,0,984,0,1008,0,"","CMT","","Cordoba Mean Time","";"America/Argentina/Ushuaia",22445,0,26311,0,-14400,0,1008,0,0,0,"","−04","","UTC−04:00","";"America/Argentina/Ushuaia",26311,0,40499,0,-14400,0,0,0,3600,0,"Arg","−04","−03","UTC−04:00","UTC−03:00";"America/Argentina/Ushuaia",40499,0,51454,0,-10800,0,3600,0,-3600,0,"Arg","−03","−02","UTC−03:00","UTC−02:00";"America/Argentina/Ushuaia",51454,0,51606,0,-14400,0,-3600,0,3600,0,"Arg","−04","−03","UTC−04:00","UTC−03:00";"America/Argentina/Ushuaia",51606,0,53155,0,-10800,0,3600,0,-3600,0,"","−03","","UTC−03:00","";"America/Argentina/Ushuaia",53155,0,53176,0,-14400,0,-3600,0,3600,0,"","−04","","UTC−04:00","";"America/Argentina/Ushuaia",53176,0,54757,0,-10800,0,3600,0,0,0,"Arg","−03","−02","UTC−03:00","UTC−02:00";"America/Argentina/Ushuaia",54757,0,"","",-10800,0,0,0,"","","","−03","","UTC−03:00",""}</definedName>
    <definedName name="CHRONO_DATA._TIMEZONE_AMERICA_ASUNCION" hidden="1">{"America/Asuncion","","",11368,0,-13840,0,"","",0,0,"","LMT","","Local Mean Time","";"America/Asuncion",11368,0,26624,0,-13840,0,0,0,-560,0,"","AMT","","Asuncion Mean Time","";"America/Asuncion",26624,0,41591,0,-14400,0,-560,0,3600,0,"","−04","","UTC−04:00","";"America/Asuncion",41591,0,42138,0,-10800,0,3600,0,-3600,0,"","−03","","UTC−03:00","";"America/Asuncion",42138,0,"","",-14400,0,-3600,0,"","","Para","−04","−03","UTC−04:00","UTC−03:00"}</definedName>
    <definedName name="CHRONO_DATA._TIMEZONE_AMERICA_BAHIA" hidden="1">{"America/Bahia","","",20133,0,-9244,0,"","",-1556,0,"","LMT","","Local Mean Time","";"America/Bahia",20133,0,52906,0,-10800,0,-1556,0,0,0,"Brazil","−03","−02","UTC−03:00","UTC−02:00";"America/Bahia",52906,0,55850,0,-10800,0,0,0,0,0,"","−03","","UTC−03:00","";"America/Bahia",55850,0,56221,0,-10800,0,0,0,0,0,"Brazil","−03","−02","UTC−03:00","UTC−02:00";"America/Bahia",56221,0,"","",-10800,0,0,0,"","","","−03","","UTC−03:00",""}</definedName>
    <definedName name="CHRONO_DATA._TIMEZONE_AMERICA_BAHIA_BANDERAS" hidden="1">{"America/Bahia_Banderas","","",23054,86340,-25260,0,"","",60,0,"","LMT","","Local Mean Time","";"America/Bahia_Banderas",23054,86340,25041,82800,-25200,0,60,0,3600,0,"","MST","","Mountain Standard Time","";"America/Bahia_Banderas",25041,82800,26295,0,-21600,0,3600,0,-3600,0,"","CST","","Central Standard Time","";"America/Bahia_Banderas",26295,0,26798,0,-25200,0,-3600,0,3600,0,"Mexico","M%T","","Mountain% Time","";"America/Bahia_Banderas",26798,0,30473,0,-21600,0,3600,0,-3600,0,"","CST","","Central Standard Time","";"America/Bahia_Banderas",30473,0,32930,0,-25200,0,-3600,0,-3600,0,"","MST","","Mountain Standard Time","";"America/Bahia_Banderas",32930,0,40587,0,-28800,0,-3600,0,3600,0,"","PST","","Pacific Standard Time","";"America/Bahia_Banderas",40587,0,55290,7200,-25200,0,3600,0,3600,0,"Mexico","M%T","","Mountain% Time","";"America/Bahia_Banderas",55290,7200,"","",-21600,0,3600,0,"","","Mexico","C%T","","Central% Time",""}</definedName>
    <definedName name="CHRONO_DATA._TIMEZONE_AMERICA_BARBADOS" hidden="1">{"America/Barbados","","",19276,0,-14309,0,"","",-91,0,"","LMT","","Local Mean Time","";"America/Barbados",19276,0,31090,0,-14400,0,-91,0,0,0,"Barb","A%T","","Atlantic% Time","";"America/Barbados",31090,0,31456,0,-14400,0,0,0,0,0,"Barb","AST","−0330","Atlantic Standard Time","UTC−03:30";"America/Barbados",31456,0,"","",-14400,0,0,0,"","","Barb","A%T","","Atlantic% Time",""}</definedName>
    <definedName name="CHRONO_DATA._TIMEZONE_AMERICA_BELEM" hidden="1">{"America/Belem","","",20133,0,-11636,0,"","",836,0,"","LMT","","Local Mean Time","";"America/Belem",20133,0,47416,0,-10800,0,836,0,0,0,"Brazil","−03","−02","UTC−03:00","UTC−02:00";"America/Belem",47416,0,"","",-10800,0,0,0,"","","","−03","","UTC−03:00",""}</definedName>
    <definedName name="CHRONO_DATA._TIMEZONE_AMERICA_BELIZE" hidden="1">{"America/Belize","","",19493,0,-21168,0,"","",-432,0,"","LMT","","Local Mean Time","";"America/Belize",19493,0,"","",-21600,0,-432,0,"","","Belize","%","","%",""}</definedName>
    <definedName name="CHRONO_DATA._TIMEZONE_AMERICA_BOA_VISTA" hidden="1">{"America/Boa_Vista","","",20133,0,-14560,0,"","",160,0,"","LMT","","Local Mean Time","";"America/Boa_Vista",20133,0,47416,0,-14400,0,160,0,0,0,"Brazil","−04","−03","UTC−04:00","UTC−03:00";"America/Boa_Vista",47416,0,51451,0,-14400,0,0,0,0,0,"","−04","","UTC−04:00","";"America/Boa_Vista",51451,0,51832,0,-14400,0,0,0,0,0,"Brazil","−04","−03","UTC−04:00","UTC−03:00";"America/Boa_Vista",51832,0,"","",-14400,0,0,0,"","","","−04","","UTC−04:00",""}</definedName>
    <definedName name="CHRONO_DATA._TIMEZONE_AMERICA_BOGOTA" hidden="1">{"America/Bogota","","",9248,0,-17776,0,"","",0,0,"","LMT","","Local Mean Time","";"America/Bogota",9248,0,20459,0,-17776,0,0,0,-224,0,"","BMT","","Bogota Mean Time","";"America/Bogota",20459,0,"","",-18000,0,-224,0,"","","CO","−05","−04","UTC−05:00","UTC−04:00"}</definedName>
    <definedName name="CHRONO_DATA._TIMEZONE_AMERICA_BOISE" hidden="1">{"America/Boise","","",9132,44111,-27889,0,"","",-911,0,"","LMT","","Local Mean Time","";"America/Boise",9132,44111,23552,7200,-28800,0,-911,0,3600,0,"US","P%T","","Pacific% Time","";"America/Boise",23552,7200,42048,0,-25200,0,3600,0,0,0,"US","M%T","","Mountain% Time","";"America/Boise",42048,0,42081,7200,-25200,0,0,0,0,0,"","MST","","Mountain Standard Time","";"America/Boise",42081,7200,"","",-25200,0,0,0,"","","US","M%T","","Mountain% Time",""}</definedName>
    <definedName name="CHRONO_DATA._TIMEZONE_AMERICA_CAMBRIDGE_BAY" hidden="1">{"America/Cambridge_Bay","","",22324,0,0,0,"","",-25200,0,"","+00","","UTC+00:00","";"America/Cambridge_Bay",22324,0,51482,7200,-25200,0,-25200,0,3600,0,"NT_YK","M%T","","Mountain% Time","";"America/Cambridge_Bay",51482,7200,51846,7200,-21600,0,3600,0,3600,0,"Canada","C%T","","Central% Time","";"America/Cambridge_Bay",51846,7200,51853,0,-18000,0,3600,0,-3600,0,"","EST","","Eastern Standard Time","";"America/Cambridge_Bay",51853,0,52000,10800,-21600,0,-3600,0,-3600,0,"","CST","","Central Standard Time","";"America/Cambridge_Bay",52000,10800,"","",-25200,0,-3600,0,"","","Canada","M%T","","Mountain% Time",""}</definedName>
    <definedName name="CHRONO_DATA._TIMEZONE_AMERICA_CAMPO_GRANDE" hidden="1">{"America/Campo_Grande","","",20133,0,-13108,0,"","",-1292,0,"","LMT","","Local Mean Time","";"America/Campo_Grande",20133,0,"","",-14400,0,-1292,0,"","","Brazil","−04","−03","UTC−04:00","UTC−03:00"}</definedName>
    <definedName name="CHRONO_DATA._TIMEZONE_AMERICA_CANCUN" hidden="1">{"America/Cancun","","",23055,776,-20824,0,"","",-776,0,"","LMT","","Local Mean Time","";"America/Cancun",23055,776,44961,0,-21600,0,-776,0,3600,0,"","CST","","Central Standard Time","";"America/Cancun",44961,0,51027,7200,-18000,0,3600,0,-3600,0,"Mexico","E%T","","Eastern% Time","";"America/Cancun",51027,7200,57054,7200,-21600,0,-3600,0,3600,0,"Mexico","C%T","","Central% Time","";"America/Cancun",57054,7200,"","",-18000,0,3600,0,"","","","EST","","Eastern Standard Time",""}</definedName>
    <definedName name="CHRONO_DATA._TIMEZONE_AMERICA_CARACAS" hidden="1">{"America/Caracas","","",11368,0,-16064,0,"","",4,0,"","LMT","","Local Mean Time","";"America/Caracas",11368,0,19444,0,-16060,0,4,0,-140,0,"","CMT","","Caracas Mean Time","";"America/Caracas",19444,0,38761,0,-16200,0,-140,0,1800,0,"","−0430","","UTC−04:30","";"America/Caracas",38761,0,54443,10800,-14400,0,1800,0,-1800,0,"","−04","","UTC−04:00","";"America/Caracas",54443,10800,57509,9000,-16200,0,-1800,0,1800,0,"","−0430","","UTC−04:30","";"America/Caracas",57509,9000,"","",-14400,0,1800,0,"","","","−04","","UTC−04:00",""}</definedName>
    <definedName name="CHRONO_DATA._TIMEZONE_AMERICA_CAYENNE" hidden="1">{"America/Cayenne","","",19218,0,-12560,0,"","",-1840,0,"","LMT","","Local Mean Time","";"America/Cayenne",19218,0,39764,0,-14400,0,-1840,0,3600,0,"","−04","","UTC−04:00","";"America/Cayenne",39764,0,"","",-10800,0,3600,0,"","","","−03","","UTC−03:00",""}</definedName>
    <definedName name="CHRONO_DATA._TIMEZONE_AMERICA_CHICAGO" hidden="1">{"America/Chicago","","",9132,43764,-21036,0,"","",-564,0,"","LMT","","Local Mean Time","";"America/Chicago",9132,43764,22324,0,-21600,0,-564,0,0,0,"US","C%T","","Central% Time","";"America/Chicago",22324,0,28228,7200,-21600,0,0,0,3600,0,"Chicago","C%T","","Central% Time","";"America/Chicago",28228,7200,28487,7200,-18000,0,3600,0,-3600,0,"","EST","","Eastern Standard Time","";"America/Chicago",28487,7200,30360,0,-21600,0,-3600,0,0,0,"Chicago","C%T","","Central% Time","";"America/Chicago",30360,0,31821,0,-21600,0,0,0,0,0,"US","C%T","","Central% Time","";"America/Chicago",31821,0,39491,0,-21600,0,0,0,0,0,"Chicago","C%T","","Central% Time","";"America/Chicago",39491,0,"","",-21600,0,0,0,"","","US","C%T","","Central% Time",""}</definedName>
    <definedName name="CHRONO_DATA._TIMEZONE_AMERICA_CHIHUAHUA" hidden="1">{"America/Chihuahua","","",23054,86140,-25460,0,"","",260,0,"","LMT","","Local Mean Time","";"America/Chihuahua",23054,86140,25041,82800,-25200,0,260,0,3600,0,"","MST","","Mountain Standard Time","";"America/Chihuahua",25041,82800,26295,0,-21600,0,3600,0,-3600,0,"","CST","","Central Standard Time","";"America/Chihuahua",26295,0,26798,0,-25200,0,-3600,0,3600,0,"Mexico","M%T","","Mountain% Time","";"America/Chihuahua",26798,0,50083,0,-21600,0,3600,0,0,0,"","CST","","Central Standard Time","";"America/Chihuahua",50083,0,50814,0,-21600,0,0,0,0,0,"Mexico","C%T","","Central% Time","";"America/Chihuahua",50814,0,50908,10800,-21600,0,0,0,-3600,0,"","CST","","Central Standard Time","";"America/Chihuahua",50908,10800,59882,7200,-25200,0,-3600,0,3600,0,"Mexico","M%T","","Mountain% Time","";"America/Chihuahua",59882,7200,"","",-21600,0,3600,0,"","","","CST","","Central Standard Time",""}</definedName>
    <definedName name="CHRONO_DATA._TIMEZONE_AMERICA_CIUDAD_JUAREZ" hidden="1">{"America/Ciudad_Juarez","","",23054,86044,-25556,0,"","",356,0,"","LMT","","Local Mean Time","";"America/Ciudad_Juarez",23054,86044,25041,82800,-25200,0,356,0,3600,0,"","MST","","Mountain Standard Time","";"America/Ciudad_Juarez",25041,82800,26295,0,-21600,0,3600,0,-3600,0,"","CST","","Central Standard Time","";"America/Ciudad_Juarez",26295,0,26798,0,-25200,0,-3600,0,3600,0,"Mexico","M%T","","Mountain% Time","";"America/Ciudad_Juarez",26798,0,50083,0,-21600,0,3600,0,0,0,"","CST","","Central Standard Time","";"America/Ciudad_Juarez",50083,0,50814,0,-21600,0,0,0,0,0,"Mexico","C%T","","Central% Time","";"America/Ciudad_Juarez",50814,0,50908,10800,-21600,0,0,0,-3600,0,"","CST","","Central Standard Time","";"America/Ciudad_Juarez",50908,10800,55197,0,-25200,0,-3600,0,0,0,"Mexico","M%T","","Mountain% Time","";"America/Ciudad_Juarez",55197,0,59882,7200,-25200,0,0,0,3600,0,"US","M%T","","Mountain% Time","";"America/Ciudad_Juarez",59882,7200,59913,0,-21600,0,3600,0,-3600,0,"","CST","","Central Standard Time","";"America/Ciudad_Juarez",59913,0,"","",-25200,0,-3600,0,"","","US","M%T","","Mountain% Time",""}</definedName>
    <definedName name="CHRONO_DATA._TIMEZONE_AMERICA_COSTA_RICA" hidden="1">{"America/Costa_Rica","","",11368,0,-20173,0,"","",0,0,"","LMT","","Local Mean Time","";"America/Costa_Rica",11368,0,22704,0,-20173,0,0,0,-1427,0,"","SJMT","","San Jose Mean Time","";"America/Costa_Rica",22704,0,"","",-21600,0,-1427,0,"","","CR","C%T","","Central% Time",""}</definedName>
    <definedName name="CHRONO_DATA._TIMEZONE_AMERICA_CUIABA" hidden="1">{"America/Cuiaba","","",20133,0,-13460,0,"","",-940,0,"","LMT","","Local Mean Time","";"America/Cuiaba",20133,0,52906,0,-14400,0,-940,0,0,0,"Brazil","−04","−03","UTC−04:00","UTC−03:00";"America/Cuiaba",52906,0,53279,0,-14400,0,0,0,0,0,"","−04","","UTC−04:00","";"America/Cuiaba",53279,0,"","",-14400,0,0,0,"","","Brazil","−04","−03","UTC−04:00","UTC−03:00"}</definedName>
    <definedName name="CHRONO_DATA._TIMEZONE_AMERICA_DANMARKSHAVN" hidden="1">{"America/Danmarkshavn","","",21072,0,-4480,0,"","",-6320,0,"","LMT","","Local Mean Time","";"America/Danmarkshavn",21072,0,44335,7200,-10800,0,-6320,0,0,0,"","−03","","UTC−03:00","";"America/Danmarkshavn",44335,7200,50083,0,-10800,0,0,0,10800,0,"EU","−03","−02","UTC−03:00","UTC−02:00";"America/Danmarkshavn",50083,0,"","",0,0,10800,0,"","","","GMT","","Greenwich Mean Time",""}</definedName>
    <definedName name="CHRONO_DATA._TIMEZONE_AMERICA_DAWSON" hidden="1">{"America/Dawson","","",15251,0,-33460,0,"","",1060,0,"","LMT","","Local Mean Time","";"America/Dawson",15251,0,38761,0,-32400,0,1060,0,0,0,"NT_YK","Y%T","","Yukon% Time","";"America/Dawson",38761,0,41983,0,-32400,0,0,0,3600,0,"Yukon","Y%T","","Yukon% Time","";"America/Dawson",41983,0,44239,0,-28800,0,3600,0,0,0,"","PST","","Pacific Standard Time","";"America/Dawson",44239,0,59154,0,-28800,0,0,0,3600,0,"Canada","P%T","","Pacific% Time","";"America/Dawson",59154,0,"","",-25200,0,3600,0,"","","","MST","","Mountain Standard Time",""}</definedName>
    <definedName name="CHRONO_DATA._TIMEZONE_AMERICA_DAWSON_CREEK" hidden="1">{"America/Dawson_Creek","","",9176,0,-28856,0,"","",56,0,"","LMT","","Local Mean Time","";"America/Dawson_Creek",9176,0,32186,0,-28800,0,56,0,0,0,"Canada","P%T","","Pacific% Time","";"America/Dawson_Creek",32186,0,41559,7200,-28800,0,0,0,3600,0,"Vanc","P%T","","Pacific% Time","";"America/Dawson_Creek",41559,7200,"","",-25200,0,3600,0,"","","","MST","","Mountain Standard Time",""}</definedName>
    <definedName name="CHRONO_DATA._TIMEZONE_AMERICA_DENVER" hidden="1">{"America/Denver","","",9132,43204,-25196,0,"","",-4,0,"","LMT","","Local Mean Time","";"America/Denver",9132,43204,22324,0,-25200,0,-4,0,0,0,"US","M%T","","Mountain% Time","";"America/Denver",22324,0,30360,0,-25200,0,0,0,0,0,"Denver","M%T","","Mountain% Time","";"America/Denver",30360,0,31821,0,-25200,0,0,0,0,0,"US","M%T","","Mountain% Time","";"America/Denver",31821,0,39491,0,-25200,0,0,0,0,0,"Denver","M%T","","Mountain% Time","";"America/Denver",39491,0,"","",-25200,0,0,0,"","","US","M%T","","Mountain% Time",""}</definedName>
    <definedName name="CHRONO_DATA._TIMEZONE_AMERICA_DETROIT" hidden="1">{"America/Detroit","","",16846,0,-19931,0,"","",-1669,0,"","LMT","","Local Mean Time","";"America/Detroit",16846,0,20632,7200,-21600,0,-1669,0,3600,0,"","CST","","Central Standard Time","";"America/Detroit",20632,7200,30360,0,-18000,0,3600,0,0,0,"","EST","","Eastern Standard Time","";"America/Detroit",30360,0,31821,0,-18000,0,0,0,0,0,"US","E%T","","Eastern% Time","";"America/Detroit",31821,0,39655,60,-18000,0,0,0,0,0,"Detroit","E%T","","Eastern% Time","";"America/Detroit",39655,60,40222,0,-18000,0,0,0,0,0,"US","E%T","","Eastern% Time","";"America/Detroit",40222,0,41683,0,-18000,0,0,0,0,0,"","EST","","Eastern Standard Time","";"America/Detroit",41683,0,42413,0,-18000,0,0,0,0,0,"US","E%T","","Eastern% Time","";"America/Detroit",42413,0,42529,7200,-18000,0,0,0,0,0,"","EST","","Eastern Standard Time","";"America/Detroit",42529,7200,"","",-18000,0,0,0,"","","US","E%T","","Eastern% Time",""}</definedName>
    <definedName name="CHRONO_DATA._TIMEZONE_AMERICA_EDMONTON" hidden="1">{"America/Edmonton","","",17454,0,-27232,0,"","",2032,0,"","LMT","","Local Mean Time","";"America/Edmonton",17454,0,46796,0,-25200,0,2032,0,0,0,"Edm","M%T","","Mountain% Time","";"America/Edmonton",46796,0,"","",-25200,0,0,0,"","","Canada","M%T","","Mountain% Time",""}</definedName>
    <definedName name="CHRONO_DATA._TIMEZONE_AMERICA_EIRUNEPE" hidden="1">{"America/Eirunepe","","",20133,0,-16768,0,"","",-1232,0,"","LMT","","Local Mean Time","";"America/Eirunepe",20133,0,47416,0,-18000,0,-1232,0,0,0,"Brazil","−05","−04","UTC−05:00","UTC−04:00";"America/Eirunepe",47416,0,49258,0,-18000,0,0,0,0,0,"","−05","","UTC−05:00","";"America/Eirunepe",49258,0,49617,0,-18000,0,0,0,0,0,"Brazil","−05","−04","UTC−05:00","UTC−04:00";"America/Eirunepe",49617,0,54641,0,-18000,0,0,0,3600,0,"","−05","","UTC−05:00","";"America/Eirunepe",54641,0,56606,0,-14400,0,3600,0,-3600,0,"","−04","","UTC−04:00","";"America/Eirunepe",56606,0,"","",-18000,0,-3600,0,"","","","−05","","UTC−05:00",""}</definedName>
    <definedName name="CHRONO_DATA._TIMEZONE_AMERICA_EL_SALVADOR" hidden="1">{"America/El_Salvador","","",22690,0,-21408,0,"","",-192,0,"","LMT","","Local Mean Time","";"America/El_Salvador",22690,0,"","",-21600,0,-192,0,"","","Salv","C%T","","Central% Time",""}</definedName>
    <definedName name="CHRONO_DATA._TIMEZONE_AMERICA_FORT_NELSON" hidden="1">{"America/Fort_Nelson","","",9176,0,-29447,0,"","",647,0,"","LMT","","Local Mean Time","";"America/Fort_Nelson",9176,0,31821,0,-28800,0,647,0,0,0,"Vanc","P%T","","Pacific% Time","";"America/Fort_Nelson",31821,0,32186,0,-28800,0,0,0,0,0,"","PST","","Pacific Standard Time","";"America/Fort_Nelson",32186,0,46796,0,-28800,0,0,0,0,0,"Vanc","P%T","","Pacific% Time","";"America/Fort_Nelson",46796,0,57089,7200,-28800,0,0,0,3600,0,"Canada","P%T","","Pacific% Time","";"America/Fort_Nelson",57089,7200,"","",-25200,0,3600,0,"","","","MST","","Mountain Standard Time",""}</definedName>
    <definedName name="CHRONO_DATA._TIMEZONE_AMERICA_FORTALEZA" hidden="1">{"America/Fortaleza","","",20133,0,-9240,0,"","",-1560,0,"","LMT","","Local Mean Time","";"America/Fortaleza",20133,0,48151,0,-10800,0,-1560,0,0,0,"Brazil","−03","−02","UTC−03:00","UTC−02:00";"America/Fortaleza",48151,0,51451,0,-10800,0,0,0,0,0,"","−03","","UTC−03:00","";"America/Fortaleza",51451,0,51839,0,-10800,0,0,0,0,0,"Brazil","−03","−02","UTC−03:00","UTC−02:00";"America/Fortaleza",51839,0,52165,0,-10800,0,0,0,0,0,"","−03","","UTC−03:00","";"America/Fortaleza",52165,0,52548,0,-10800,0,0,0,0,0,"Brazil","−03","−02","UTC−03:00","UTC−02:00";"America/Fortaleza",52548,0,"","",-10800,0,0,0,"","","","−03","","UTC−03:00",""}</definedName>
    <definedName name="CHRONO_DATA._TIMEZONE_AMERICA_GLACE_BAY" hidden="1">{"America/Glace_Bay","","",15915,0,-14388,0,"","",-12,0,"","LMT","","Local Mean Time","";"America/Glace_Bay",15915,0,34378,0,-14400,0,-12,0,0,0,"Canada","A%T","","Atlantic% Time","";"America/Glace_Bay",34378,0,34743,0,-14400,0,0,0,0,0,"Halifax","A%T","","Atlantic% Time","";"America/Glace_Bay",34743,0,41317,0,-14400,0,0,0,0,0,"","AST","","Atlantic Standard Time","";"America/Glace_Bay",41317,0,42048,0,-14400,0,0,0,0,0,"Halifax","A%T","","Atlantic% Time","";"America/Glace_Bay",42048,0,"","",-14400,0,0,0,"","","Canada","A%T","","Atlantic% Time",""}</definedName>
    <definedName name="CHRONO_DATA._TIMEZONE_AMERICA_GOOSE_BAY" hidden="1">{"America/Goose_Bay","","",9176,0,-14500,0,"","",1848,0,"","LMT","","Local Mean Time","";"America/Goose_Bay",9176,0,21594,0,-12652,0,1848,0,0,0,"","NST","","Newfoundland Standard Time","";"America/Goose_Bay",21594,0,21959,0,-12652,0,0,0,0,0,"Canada","N%T","","Newfoundland% Time","";"America/Goose_Bay",21959,0,27891,0,-12652,0,0,0,52,0,"","NST","","Newfoundland Standard Time","";"America/Goose_Bay",27891,0,28168,0,-12600,0,52,0,0,0,"","NST","","Newfoundland Standard Time","";"America/Goose_Bay",28168,0,30490,0,-12600,0,0,0,0,0,"StJohns","N%T","","Newfoundland% Time","";"America/Goose_Bay",30490,0,31821,0,-12600,0,0,0,0,0,"Canada","N%T","","Newfoundland% Time","";"America/Goose_Bay",31821,0,39199,7200,-12600,0,0,0,-1800,0,"StJohns","N%T","","Newfoundland% Time","";"America/Goose_Bay",39199,7200,55866,0,-14400,0,-1800,0,0,0,"StJohns","A%T","","Atlantic% Time","";"America/Goose_Bay",55866,0,"","",-14400,0,0,0,"","","Canada","A%T","","Atlantic% Time",""}</definedName>
    <definedName name="CHRONO_DATA._TIMEZONE_AMERICA_GRAND_TURK" hidden="1">{"America/Grand_Turk","","",11368,0,-17072,0,"","",-1358,0,"","LMT","","Local Mean Time","";"America/Grand_Turk",11368,0,19433,0,-18430,0,-1358,0,430,0,"","KMT","","Kingston Mean Time","";"America/Grand_Turk",19433,0,43874,0,-18000,0,430,0,0,0,"","EST","","Eastern Standard Time","";"America/Grand_Turk",43874,0,57089,7200,-18000,0,0,0,3600,0,"US","E%T","","Eastern% Time","";"America/Grand_Turk",57089,7200,58188,10800,-14400,0,3600,0,-3600,0,"","AST","","Atlantic Standard Time","";"America/Grand_Turk",58188,10800,"","",-18000,0,-3600,0,"","","US","E%T","","Eastern% Time",""}</definedName>
    <definedName name="CHRONO_DATA._TIMEZONE_AMERICA_GUATEMALA" hidden="1">{"America/Guatemala","","",21871,0,-21724,0,"","",124,0,"","LMT","","Local Mean Time","";"America/Guatemala",21871,0,"","",-21600,0,124,0,"","","Guat","C%T","","Central% Time",""}</definedName>
    <definedName name="CHRONO_DATA._TIMEZONE_AMERICA_GUAYAQUIL" hidden="1">{"America/Guayaquil","","",11368,0,-19160,0,"","",320,0,"","LMT","","Local Mean Time","";"America/Guayaquil",11368,0,26342,0,-18840,0,320,0,840,0,"","QMT","","Quito Mean Time","";"America/Guayaquil",26342,0,"","",-18000,0,840,0,"","","Ecuador","−05","−04","UTC−05:00","UTC−04:00"}</definedName>
    <definedName name="CHRONO_DATA._TIMEZONE_AMERICA_GUYANA" hidden="1">{"America/Guyana","","",19249,0,-13959,0,"","",-441,0,"","LMT","","Local Mean Time","";"America/Guyana",19249,0,20557,0,-14400,0,-441,0,900,0,"","−04","","UTC−04:00","";"America/Guyana",20557,0,42625,0,-13500,0,900,0,2700,0,"","−0345","","UTC−03:45","";"America/Guyana",42625,0,48710,3600,-10800,0,2700,0,-3600,0,"","−03","","UTC−03:00","";"America/Guyana",48710,3600,"","",-14400,0,-3600,0,"","","","−04","","UTC−04:00",""}</definedName>
    <definedName name="CHRONO_DATA._TIMEZONE_AMERICA_HALIFAX" hidden="1">{"America/Halifax","","",15915,0,-15264,0,"","",864,0,"","LMT","","Local Mean Time","";"America/Halifax",15915,0,21594,0,-14400,0,864,0,0,0,"Halifax","A%T","","Atlantic% Time","";"America/Halifax",21594,0,21959,0,-14400,0,0,0,0,0,"Canada","A%T","","Atlantic% Time","";"America/Halifax",21959,0,30399,7200,-14400,0,0,0,0,0,"Halifax","A%T","","Atlantic% Time","";"America/Halifax",30399,7200,31821,0,-14400,0,0,0,0,0,"Canada","A%T","","Atlantic% Time","";"America/Halifax",31821,0,42048,0,-14400,0,0,0,0,0,"Halifax","A%T","","Atlantic% Time","";"America/Halifax",42048,0,"","",-14400,0,0,0,"","","Canada","A%T","","Atlantic% Time",""}</definedName>
    <definedName name="CHRONO_DATA._TIMEZONE_AMERICA_HAVANA" hidden="1">{"America/Havana","","",11368,0,-19768,0,"","",-8,0,"","LMT","","Local Mean Time","";"America/Havana",11368,0,24350,43200,-19776,0,-8,0,1776,0,"","HMT","","Havana Mean Time","";"America/Havana",24350,43200,"","",-18000,0,1776,0,"","","Cuba","E%T","","Eastern% Time",""}</definedName>
    <definedName name="CHRONO_DATA._TIMEZONE_AMERICA_HERMOSILLO" hidden="1">{"America/Hermosillo","","",23054,84968,-26632,0,"","",1432,0,"","LMT","","Local Mean Time","";"America/Hermosillo",23054,84968,25041,82800,-25200,0,1432,0,3600,0,"","MST","","Mountain Standard Time","";"America/Hermosillo",25041,82800,26295,0,-21600,0,3600,0,-3600,0,"","CST","","Central Standard Time","";"America/Hermosillo",26295,0,26798,0,-25200,0,-3600,0,3600,0,"Mexico","M%T","","Mountain% Time","";"America/Hermosillo",26798,0,30473,0,-21600,0,3600,0,-3600,0,"","CST","","Central Standard Time","";"America/Hermosillo",30473,0,32930,0,-25200,0,-3600,0,-3600,0,"","MST","","Mountain Standard Time","";"America/Hermosillo",32930,0,40587,0,-28800,0,-3600,0,3600,0,"","PST","","Pacific Standard Time","";"America/Hermosillo",40587,0,51179,0,-25200,0,3600,0,0,0,"Mexico","M%T","","Mountain% Time","";"America/Hermosillo",51179,0,"","",-25200,0,0,0,"","","","MST","","Mountain Standard Time",""}</definedName>
    <definedName name="CHRONO_DATA._TIMEZONE_AMERICA_INDIANA_INDIANAPOLIS" hidden="1">{"America/Indiana/Indianapolis","","",9132,44122,-20678,0,"","",-922,0,"","LMT","","Local Mean Time","";"America/Indiana/Indianapolis",9132,44122,22324,0,-21600,0,-922,0,0,0,"US","C%T","","Central% Time","";"America/Indiana/Indianapolis",22324,0,30360,0,-21600,0,0,0,0,0,"Indianapolis","C%T","","Central% Time","";"America/Indiana/Indianapolis",30360,0,31821,0,-21600,0,0,0,0,0,"US","C%T","","Central% Time","";"America/Indiana/Indianapolis",31821,0,35221,7200,-21600,0,0,0,3600,0,"Indianapolis","C%T","","Central% Time","";"America/Indiana/Indianapolis",35221,7200,36110,7200,-18000,0,3600,0,-3600,0,"","EST","","Eastern Standard Time","";"America/Indiana/Indianapolis",36110,7200,36320,7200,-21600,0,-3600,0,3600,0,"","CST","","Central Standard Time","";"America/Indiana/Indianapolis",36320,7200,40222,0,-18000,0,3600,0,0,0,"","EST","","Eastern Standard Time","";"America/Indiana/Indianapolis",40222,0,40952,0,-18000,0,0,0,0,0,"US","E%T","","Eastern% Time","";"America/Indiana/Indianapolis",40952,0,53736,0,-18000,0,0,0,0,0,"","EST","","Eastern Standard Time","";"America/Indiana/Indianapolis",53736,0,"","",-18000,0,0,0,"","","US","E%T","","Eastern% Time",""}</definedName>
    <definedName name="CHRONO_DATA._TIMEZONE_AMERICA_INDIANA_KNOX" hidden="1">{"America/Indiana/Knox","","",9132,44010,-20790,0,"","",-810,0,"","LMT","","Local Mean Time","";"America/Indiana/Knox",9132,44010,32186,0,-21600,0,-810,0,0,0,"US","C%T","","Central% Time","";"America/Indiana/Knox",32186,0,37783,7200,-21600,0,0,0,3600,0,"Starke","C%T","","Central% Time","";"America/Indiana/Knox",37783,7200,38329,7200,-18000,0,3600,0,-3600,0,"","EST","","Eastern Standard Time","";"America/Indiana/Knox",38329,7200,48556,7200,-21600,0,-3600,0,3600,0,"US","C%T","","Central% Time","";"America/Indiana/Knox",48556,7200,53827,7200,-18000,0,3600,0,-3600,0,"","EST","","Eastern Standard Time","";"America/Indiana/Knox",53827,7200,"","",-21600,0,-3600,0,"","","US","C%T","","Central% Time",""}</definedName>
    <definedName name="CHRONO_DATA._TIMEZONE_AMERICA_INDIANA_MARENGO" hidden="1">{"America/Indiana/Marengo","","",9132,44077,-20723,0,"","",-877,0,"","LMT","","Local Mean Time","";"America/Indiana/Marengo",9132,44077,33647,0,-21600,0,-877,0,0,0,"US","C%T","","Central% Time","";"America/Indiana/Marengo",33647,0,37419,7200,-21600,0,0,0,3600,0,"Marengo","C%T","","Central% Time","";"America/Indiana/Marengo",37419,7200,40222,0,-18000,0,3600,0,0,0,"","EST","","Eastern Standard Time","";"America/Indiana/Marengo",40222,0,42053,7200,-18000,0,0,0,-3600,3600,"US","E%T","","Eastern% Time","";"America/Indiana/Marengo",42053,7200,42347,7200,-21600,3600,-3600,3600,3600,-3600,"","","CDT","","Central Daylight Time";"America/Indiana/Marengo",42347,7200,42778,0,-18000,0,3600,-3600,0,0,"US","E%T","","Eastern% Time","";"America/Indiana/Marengo",42778,0,53736,0,-18000,0,0,0,0,0,"","EST","","Eastern Standard Time","";"America/Indiana/Marengo",53736,0,"","",-18000,0,0,0,"","","US","E%T","","Eastern% Time",""}</definedName>
    <definedName name="CHRONO_DATA._TIMEZONE_AMERICA_INDIANA_PETERSBURG" hidden="1">{"America/Indiana/Petersburg","","",9132,43853,-20947,0,"","",-653,0,"","LMT","","Local Mean Time","";"America/Indiana/Petersburg",9132,43853,35108,0,-21600,0,-653,0,0,0,"US","C%T","","Central% Time","";"America/Indiana/Petersburg",35108,0,38875,7200,-21600,0,0,0,3600,0,"Pike","C%T","","Central% Time","";"America/Indiana/Petersburg",38875,7200,39428,7200,-18000,0,3600,0,-3600,0,"","EST","","Eastern Standard Time","";"America/Indiana/Petersburg",39428,7200,43446,7200,-21600,0,-3600,0,3600,0,"US","C%T","","Central% Time","";"America/Indiana/Petersburg",43446,7200,53827,7200,-18000,0,3600,0,-3600,0,"","EST","","Eastern Standard Time","";"America/Indiana/Petersburg",53827,7200,54408,7200,-21600,0,-3600,0,3600,0,"US","C%T","","Central% Time","";"America/Indiana/Petersburg",54408,7200,"","",-18000,0,3600,0,"","","US","E%T","","Eastern% Time",""}</definedName>
    <definedName name="CHRONO_DATA._TIMEZONE_AMERICA_INDIANA_TELL_CITY" hidden="1">{"America/Indiana/Tell_City","","",9132,43977,-20823,0,"","",-777,0,"","LMT","","Local Mean Time","";"America/Indiana/Tell_City",9132,43977,31821,0,-21600,0,-777,0,0,0,"US","C%T","","Central% Time","";"America/Indiana/Tell_City",31821,0,38511,7200,-21600,0,0,0,3600,0,"Perry","C%T","","Central% Time","";"America/Indiana/Tell_City",38511,7200,39792,7200,-18000,0,3600,0,-3600,0,"","EST","","Eastern Standard Time","";"America/Indiana/Tell_City",39792,7200,40338,7200,-21600,0,-3600,0,3600,0,"US","C%T","","Central% Time","";"America/Indiana/Tell_City",40338,7200,40952,0,-18000,0,3600,0,0,0,"US","E%T","","Eastern% Time","";"America/Indiana/Tell_City",40952,0,53827,7200,-18000,0,0,0,-3600,0,"","EST","","Eastern Standard Time","";"America/Indiana/Tell_City",53827,7200,"","",-21600,0,-3600,0,"","","US","C%T","","Central% Time",""}</definedName>
    <definedName name="CHRONO_DATA._TIMEZONE_AMERICA_INDIANA_VEVAY" hidden="1">{"America/Indiana/Vevay","","",9132,44384,-20416,0,"","",-1184,0,"","LMT","","Local Mean Time","";"America/Indiana/Vevay",9132,44384,34857,7200,-21600,0,-1184,0,3600,0,"US","C%T","","Central% Time","";"America/Indiana/Vevay",34857,7200,40222,0,-18000,0,3600,0,0,0,"","EST","","Eastern Standard Time","";"America/Indiana/Vevay",40222,0,41683,0,-18000,0,0,0,0,0,"US","E%T","","Eastern% Time","";"America/Indiana/Vevay",41683,0,53736,0,-18000,0,0,0,0,0,"","EST","","Eastern Standard Time","";"America/Indiana/Vevay",53736,0,"","",-18000,0,0,0,"","","US","E%T","","Eastern% Time",""}</definedName>
    <definedName name="CHRONO_DATA._TIMEZONE_AMERICA_INDIANA_VINCENNES" hidden="1">{"America/Indiana/Vincennes","","",9132,43793,-21007,0,"","",-593,0,"","LMT","","Local Mean Time","";"America/Indiana/Vincennes",9132,43793,31821,0,-21600,0,-593,0,0,0,"US","C%T","","Central% Time","";"America/Indiana/Vincennes",31821,0,38511,7200,-21600,0,0,0,3600,0,"Vincennes","C%T","","Central% Time","";"America/Indiana/Vincennes",38511,7200,40222,0,-18000,0,3600,0,0,0,"","EST","","Eastern Standard Time","";"America/Indiana/Vincennes",40222,0,40952,0,-18000,0,0,0,0,0,"US","E%T","","Eastern% Time","";"America/Indiana/Vincennes",40952,0,53827,7200,-18000,0,0,0,-3600,0,"","EST","","Eastern Standard Time","";"America/Indiana/Vincennes",53827,7200,54408,7200,-21600,0,-3600,0,3600,0,"US","C%T","","Central% Time","";"America/Indiana/Vincennes",54408,7200,"","",-18000,0,3600,0,"","","US","E%T","","Eastern% Time",""}</definedName>
    <definedName name="CHRONO_DATA._TIMEZONE_AMERICA_INDIANA_WINAMAC" hidden="1">{"America/Indiana/Winamac","","",9132,44015,-20785,0,"","",-815,0,"","LMT","","Local Mean Time","";"America/Indiana/Winamac",9132,44015,31821,0,-21600,0,-815,0,0,0,"US","C%T","","Central% Time","";"America/Indiana/Winamac",31821,0,37419,7200,-21600,0,0,0,3600,0,"Pulaski","C%T","","Central% Time","";"America/Indiana/Winamac",37419,7200,40222,0,-18000,0,3600,0,0,0,"","EST","","Eastern Standard Time","";"America/Indiana/Winamac",40222,0,40952,0,-18000,0,0,0,0,0,"US","E%T","","Eastern% Time","";"America/Indiana/Winamac",40952,0,53827,7200,-18000,0,0,0,-3600,0,"","EST","","Eastern Standard Time","";"America/Indiana/Winamac",53827,7200,54170,7200,-21600,0,-3600,0,3600,0,"US","C%T","","Central% Time","";"America/Indiana/Winamac",54170,7200,"","",-18000,0,3600,0,"","","US","E%T","","Eastern% Time",""}</definedName>
    <definedName name="CHRONO_DATA._TIMEZONE_AMERICA_INUVIK" hidden="1">{"America/Inuvik","","",34378,0,0,0,"","",-28800,0,"","+00","","UTC+00:00","";"America/Inuvik",34378,0,43992,7200,-28800,0,-28800,0,3600,0,"NT_YK","P%T","","Pacific% Time","";"America/Inuvik",43992,7200,44239,0,-25200,0,3600,0,0,0,"NT_YK","M%T","","Mountain% Time","";"America/Inuvik",44239,0,"","",-25200,0,0,0,"","","Canada","M%T","","Mountain% Time",""}</definedName>
    <definedName name="CHRONO_DATA._TIMEZONE_AMERICA_IQALUIT" hidden="1">{"America/Iqaluit","","",30572,0,0,0,"","",-18000,0,"","+00","","UTC+00:00","";"America/Iqaluit",30572,0,51482,7200,-18000,0,-18000,0,-3600,0,"NT_YK","E%T","","Eastern% Time","";"America/Iqaluit",51482,7200,51846,7200,-21600,0,-3600,0,3600,0,"Canada","C%T","","Central% Time","";"America/Iqaluit",51846,7200,"","",-18000,0,3600,0,"","","Canada","E%T","","Eastern% Time",""}</definedName>
    <definedName name="CHRONO_DATA._TIMEZONE_AMERICA_JAMAICA" hidden="1">{"America/Jamaica","","",11368,0,-18430,0,"","",0,0,"","LMT","","Local Mean Time","";"America/Jamaica",11368,0,19433,0,-18430,0,0,0,430,0,"","KMT","","Kingston Mean Time","";"America/Jamaica",19433,0,42048,0,-18000,0,430,0,0,0,"","EST","","Eastern Standard Time","";"America/Jamaica",42048,0,45700,0,-18000,0,0,0,0,0,"US","E%T","","Eastern% Time","";"America/Jamaica",45700,0,"","",-18000,0,0,0,"","","","EST","","Eastern Standard Time",""}</definedName>
    <definedName name="CHRONO_DATA._TIMEZONE_AMERICA_JUNEAU" hidden="1">{"America/Juneau","","",3258,56012,54139,0,"","",-86400,0,"","LMT","","Local Mean Time","";"America/Juneau",3258,56012,15251,43200,-32261,0,-86400,0,3461,0,"","LMT","","Local Mean Time","";"America/Juneau",15251,43200,30360,0,-28800,0,3461,0,0,0,"","PST","","Pacific Standard Time","";"America/Juneau",30360,0,31821,0,-28800,0,0,0,0,0,"US","P%T","","Pacific% Time","";"America/Juneau",31821,0,40222,0,-28800,0,0,0,0,0,"","PST","","Pacific Standard Time","";"America/Juneau",40222,0,44356,7200,-28800,0,0,0,-3600,0,"US","P%T","","Pacific% Time","";"America/Juneau",44356,7200,44538,7200,-32400,0,-3600,0,3600,0,"US","Y%T","","Yukon% Time","";"America/Juneau",44538,7200,45637,7200,-28800,0,3600,0,-3600,0,"US","P%T","","Pacific% Time","";"America/Juneau",45637,7200,45668,0,-32400,0,-3600,0,0,0,"US","Y%T","","Yukon% Time","";"America/Juneau",45668,0,"","",-32400,0,0,0,"","","US","AK%T","","Alaska% Time",""}</definedName>
    <definedName name="CHRONO_DATA._TIMEZONE_AMERICA_KENTUCKY_LOUISVILLE" hidden="1">{"America/Kentucky/Louisville","","",9132,44218,-20582,0,"","",-1018,0,"","LMT","","Local Mean Time","";"America/Kentucky/Louisville",9132,44218,22690,0,-21600,0,-1018,0,0,0,"US","C%T","","Central% Time","";"America/Kentucky/Louisville",22690,0,30360,0,-21600,0,0,0,0,0,"Louisville","C%T","","Central% Time","";"America/Kentucky/Louisville",30360,0,31821,0,-21600,0,0,0,0,0,"US","C%T","","Central% Time","";"America/Kentucky/Louisville",31821,0,37503,7200,-21600,0,0,0,3600,0,"Louisville","C%T","","Central% Time","";"America/Kentucky/Louisville",37503,7200,39856,0,-18000,0,3600,0,0,0,"","EST","","Eastern Standard Time","";"America/Kentucky/Louisville",39856,0,42053,7200,-18000,0,0,0,-3600,3600,"US","E%T","","Eastern% Time","";"America/Kentucky/Louisville",42053,7200,42347,7200,-21600,3600,-3600,3600,3600,-3600,"","","CDT","","Central Daylight Time";"America/Kentucky/Louisville",42347,7200,"","",-18000,0,3600,-3600,"","","US","E%T","","Eastern% Time",""}</definedName>
    <definedName name="CHRONO_DATA._TIMEZONE_AMERICA_KENTUCKY_MONTICELLO" hidden="1">{"America/Kentucky/Monticello","","",9132,44436,-20364,0,"","",-1236,0,"","LMT","","Local Mean Time","";"America/Kentucky/Monticello",9132,44436,31821,0,-21600,0,-1236,0,0,0,"US","C%T","","Central% Time","";"America/Kentucky/Monticello",31821,0,39856,0,-21600,0,0,0,0,0,"","CST","","Central Standard Time","";"America/Kentucky/Monticello",39856,0,51846,7200,-21600,0,0,0,3600,0,"US","C%T","","Central% Time","";"America/Kentucky/Monticello",51846,7200,"","",-18000,0,3600,0,"","","US","E%T","","Eastern% Time",""}</definedName>
    <definedName name="CHRONO_DATA._TIMEZONE_AMERICA_LA_PAZ" hidden="1">{"America/La_Paz","","",11368,0,-16356,0,"","",0,0,"","LMT","","Local Mean Time","";"America/La_Paz",11368,0,26629,0,-16356,0,0,0,0,3600,"","CMT","","Calamarca Mean Time","";"America/La_Paz",26629,0,26787,0,-16356,3600,0,3600,1956,-3600,"","","BST","","Bolivia Summer Time";"America/La_Paz",26787,0,"","",-14400,0,1956,-3600,"","","","−04","","UTC−04:00",""}</definedName>
    <definedName name="CHRONO_DATA._TIMEZONE_AMERICA_LIMA" hidden="1">{"America/Lima","","",11368,0,-18492,0,"","",-24,0,"","LMT","","Local Mean Time","";"America/Lima",11368,0,18150,0,-18516,0,-24,0,516,0,"","LMT","","Local Mean Time","";"America/Lima",18150,0,"","",-18000,0,516,0,"","","Peru","−05","−04","UTC−05:00","UTC−04:00"}</definedName>
    <definedName name="CHRONO_DATA._TIMEZONE_AMERICA_LOCATION" hidden="1">_xlfn.LAMBDA(_xlpm.Location, IF(_xlpm.Location &lt; "M", CHRONO_DATA._TIMEZONE_AMERICA_LOCATION_01(_xlpm.Location), CHRONO_DATA._TIMEZONE_AMERICA_LOCATION_02(_xlpm.Location)))</definedName>
    <definedName name="CHRONO_DATA._TIMEZONE_AMERICA_LOCATION_01" hidden="1">_xlfn.LAMBDA(_xlpm.Location, IF(_xlpm.Location &lt; "E", IF(_xlpm.Location &lt; "B", IF(_xlpm.Location = "Adak", CHRONO_DATA._TIMEZONE_AMERICA_ADAK, IF(_xlpm.Location = "Anchorage", CHRONO_DATA._TIMEZONE_AMERICA_ANCHORAGE, IF(_xlpm.Location = "Araguaina", CHRONO_DATA._TIMEZONE_AMERICA_ARAGUAINA, IF(_xlpm.Location = "Argentina/Buenos_Aires", CHRONO_DATA._TIMEZONE_AMERICA_ARGENTINA_BUENOS_AIRES, IF(_xlpm.Location = "Argentina/Catamarca", CHRONO_DATA._TIMEZONE_AMERICA_ARGENTINA_CATAMARCA, IF(_xlpm.Location = "Argentina/Cordoba", CHRONO_DATA._TIMEZONE_AMERICA_ARGENTINA_CORDOBA, IF(_xlpm.Location = "Argentina/Jujuy", CHRONO_DATA._TIMEZONE_AMERICA_ARGENTINA_JUJUY, IF(_xlpm.Location = "Argentina/La_Rioja", CHRONO_DATA._TIMEZONE_AMERICA_ARGENTINA_LA_RIOJA, IF(_xlpm.Location = "Argentina/Mendoza", CHRONO_DATA._TIMEZONE_AMERICA_ARGENTINA_MENDOZA, IF(_xlpm.Location = "Argentina/Rio_Gallegos", CHRONO_DATA._TIMEZONE_AMERICA_ARGENTINA_RIO_GALLEGOS, IF(_xlpm.Location = "Argentina/Salta", CHRONO_DATA._TIMEZONE_AMERICA_ARGENTINA_SALTA, IF(_xlpm.Location = "Argentina/San_Juan", CHRONO_DATA._TIMEZONE_AMERICA_ARGENTINA_SAN_JUAN, IF(_xlpm.Location = "Argentina/San_Luis", CHRONO_DATA._TIMEZONE_AMERICA_ARGENTINA_SAN_LUIS, IF(_xlpm.Location = "Argentina/Tucuman", CHRONO_DATA._TIMEZONE_AMERICA_ARGENTINA_TUCUMAN, IF(_xlpm.Location = "Argentina/Ushuaia", CHRONO_DATA._TIMEZONE_AMERICA_ARGENTINA_USHUAIA, IF(_xlpm.Location = "Asuncion", CHRONO_DATA._TIMEZONE_AMERICA_ASUNCION, {#N/A})))))))))))))))), IF(_xlpm.Location = "Bahia", CHRONO_DATA._TIMEZONE_AMERICA_BAHIA, IF(_xlpm.Location = "Bahia_Banderas", CHRONO_DATA._TIMEZONE_AMERICA_BAHIA_BANDERAS, IF(_xlpm.Location = "Barbados", CHRONO_DATA._TIMEZONE_AMERICA_BARBADOS, IF(_xlpm.Location = "Belem", CHRONO_DATA._TIMEZONE_AMERICA_BELEM, IF(_xlpm.Location = "Belize", CHRONO_DATA._TIMEZONE_AMERICA_BELIZE, IF(_xlpm.Location = "Boa_Vista", CHRONO_DATA._TIMEZONE_AMERICA_BOA_VISTA, IF(_xlpm.Location = "Bogota", CHRONO_DATA._TIMEZONE_AMERICA_BOGOTA, IF(_xlpm.Location = "Boise", CHRONO_DATA._TIMEZONE_AMERICA_BOISE, IF(_xlpm.Location = "Cambridge_Bay", CHRONO_DATA._TIMEZONE_AMERICA_CAMBRIDGE_BAY, IF(_xlpm.Location = "Campo_Grande", CHRONO_DATA._TIMEZONE_AMERICA_CAMPO_GRANDE, IF(_xlpm.Location = "Cancun", CHRONO_DATA._TIMEZONE_AMERICA_CANCUN, IF(_xlpm.Location = "Caracas", CHRONO_DATA._TIMEZONE_AMERICA_CARACAS, IF(_xlpm.Location = "Cayenne", CHRONO_DATA._TIMEZONE_AMERICA_CAYENNE, IF(_xlpm.Location = "Chicago", CHRONO_DATA._TIMEZONE_AMERICA_CHICAGO, IF(_xlpm.Location = "Chihuahua", CHRONO_DATA._TIMEZONE_AMERICA_CHIHUAHUA, IF(_xlpm.Location = "Ciudad_Juarez", CHRONO_DATA._TIMEZONE_AMERICA_CIUDAD_JUAREZ, IF(_xlpm.Location = "Costa_Rica", CHRONO_DATA._TIMEZONE_AMERICA_COSTA_RICA, IF(_xlpm.Location = "Cuiaba", CHRONO_DATA._TIMEZONE_AMERICA_CUIABA, IF(_xlpm.Location = "Danmarkshavn", CHRONO_DATA._TIMEZONE_AMERICA_DANMARKSHAVN, IF(_xlpm.Location = "Dawson", CHRONO_DATA._TIMEZONE_AMERICA_DAWSON, IF(_xlpm.Location = "Dawson_Creek", CHRONO_DATA._TIMEZONE_AMERICA_DAWSON_CREEK, IF(_xlpm.Location = "Denver", CHRONO_DATA._TIMEZONE_AMERICA_DENVER, IF(_xlpm.Location = "Detroit", CHRONO_DATA._TIMEZONE_AMERICA_DETROIT, {#N/A})))))))))))))))))))))))), IF(_xlpm.Location &lt; "I", IF(_xlpm.Location = "Edmonton", CHRONO_DATA._TIMEZONE_AMERICA_EDMONTON, IF(_xlpm.Location = "Eirunepe", CHRONO_DATA._TIMEZONE_AMERICA_EIRUNEPE, IF(_xlpm.Location = "El_Salvador", CHRONO_DATA._TIMEZONE_AMERICA_EL_SALVADOR, IF(_xlpm.Location = "Fort_Nelson", CHRONO_DATA._TIMEZONE_AMERICA_FORT_NELSON, IF(_xlpm.Location = "Fortaleza", CHRONO_DATA._TIMEZONE_AMERICA_FORTALEZA, IF(_xlpm.Location = "Glace_Bay", CHRONO_DATA._TIMEZONE_AMERICA_GLACE_BAY, IF(_xlpm.Location = "Goose_Bay", CHRONO_DATA._TIMEZONE_AMERICA_GOOSE_BAY, IF(_xlpm.Location = "Grand_Turk", CHRONO_DATA._TIMEZONE_AMERICA_GRAND_TURK, IF(_xlpm.Location = "Guatemala", CHRONO_DATA._TIMEZONE_AMERICA_GUATEMALA, IF(_xlpm.Location = "Guayaquil", CHRONO_DATA._TIMEZONE_AMERICA_GUAYAQUIL, IF(_xlpm.Location = "Guyana", CHRONO_DATA._TIMEZONE_AMERICA_GUYANA, IF(_xlpm.Location = "Halifax", CHRONO_DATA._TIMEZONE_AMERICA_HALIFAX, IF(_xlpm.Location = "Havana", CHRONO_DATA._TIMEZONE_AMERICA_HAVANA, IF(_xlpm.Location = "Hermosillo", CHRONO_DATA._TIMEZONE_AMERICA_HERMOSILLO, {#N/A})))))))))))))), IF(_xlpm.Location = "Indiana/Indianapolis", CHRONO_DATA._TIMEZONE_AMERICA_INDIANA_INDIANAPOLIS, IF(_xlpm.Location = "Indiana/Knox", CHRONO_DATA._TIMEZONE_AMERICA_INDIANA_KNOX, IF(_xlpm.Location = "Indiana/Marengo", CHRONO_DATA._TIMEZONE_AMERICA_INDIANA_MARENGO, IF(_xlpm.Location = "Indiana/Petersburg", CHRONO_DATA._TIMEZONE_AMERICA_INDIANA_PETERSBURG, IF(_xlpm.Location = "Indiana/Tell_City", CHRONO_DATA._TIMEZONE_AMERICA_INDIANA_TELL_CITY, IF(_xlpm.Location = "Indiana/Vevay", CHRONO_DATA._TIMEZONE_AMERICA_INDIANA_VEVAY, IF(_xlpm.Location = "Indiana/Vincennes", CHRONO_DATA._TIMEZONE_AMERICA_INDIANA_VINCENNES, IF(_xlpm.Location = "Indiana/Winamac", CHRONO_DATA._TIMEZONE_AMERICA_INDIANA_WINAMAC, IF(_xlpm.Location = "Inuvik", CHRONO_DATA._TIMEZONE_AMERICA_INUVIK, IF(_xlpm.Location = "Iqaluit", CHRONO_DATA._TIMEZONE_AMERICA_IQALUIT, IF(_xlpm.Location = "Jamaica", CHRONO_DATA._TIMEZONE_AMERICA_JAMAICA, IF(_xlpm.Location = "Juneau", CHRONO_DATA._TIMEZONE_AMERICA_JUNEAU, IF(_xlpm.Location = "Kentucky/Louisville", CHRONO_DATA._TIMEZONE_AMERICA_KENTUCKY_LOUISVILLE, IF(_xlpm.Location = "Kentucky/Monticello", CHRONO_DATA._TIMEZONE_AMERICA_KENTUCKY_MONTICELLO, IF(_xlpm.Location = "La_Paz", CHRONO_DATA._TIMEZONE_AMERICA_LA_PAZ, IF(_xlpm.Location = "Lima", CHRONO_DATA._TIMEZONE_AMERICA_LIMA, IF(_xlpm.Location = "Los_Angeles", CHRONO_DATA._TIMEZONE_AMERICA_LOS_ANGELES, {#N/A}))))))))))))))))))))</definedName>
    <definedName name="CHRONO_DATA._TIMEZONE_AMERICA_LOCATION_02" hidden="1">_xlfn.LAMBDA(_xlpm.Location, IF(_xlpm.Location &lt; "P", IF(_xlpm.Location &lt; "Mo", IF(_xlpm.Location = "Maceio", CHRONO_DATA._TIMEZONE_AMERICA_MACEIO, IF(_xlpm.Location = "Managua", CHRONO_DATA._TIMEZONE_AMERICA_MANAGUA, IF(_xlpm.Location = "Manaus", CHRONO_DATA._TIMEZONE_AMERICA_MANAUS, IF(_xlpm.Location = "Martinique", CHRONO_DATA._TIMEZONE_AMERICA_MARTINIQUE, IF(_xlpm.Location = "Matamoros", CHRONO_DATA._TIMEZONE_AMERICA_MATAMOROS, IF(_xlpm.Location = "Mazatlan", CHRONO_DATA._TIMEZONE_AMERICA_MAZATLAN, IF(_xlpm.Location = "Menominee", CHRONO_DATA._TIMEZONE_AMERICA_MENOMINEE, IF(_xlpm.Location = "Merida", CHRONO_DATA._TIMEZONE_AMERICA_MERIDA, IF(_xlpm.Location = "Metlakatla", CHRONO_DATA._TIMEZONE_AMERICA_METLAKATLA, IF(_xlpm.Location = "Mexico_City", CHRONO_DATA._TIMEZONE_AMERICA_MEXICO_CITY, IF(_xlpm.Location = "Miquelon", CHRONO_DATA._TIMEZONE_AMERICA_MIQUELON, {#N/A}))))))))))), IF(_xlpm.Location = "Moncton", CHRONO_DATA._TIMEZONE_AMERICA_MONCTON, IF(_xlpm.Location = "Monterrey", CHRONO_DATA._TIMEZONE_AMERICA_MONTERREY, IF(_xlpm.Location = "Montevideo", CHRONO_DATA._TIMEZONE_AMERICA_MONTEVIDEO, IF(_xlpm.Location = "New_York", CHRONO_DATA._TIMEZONE_AMERICA_NEW_YORK, IF(_xlpm.Location = "Nome", CHRONO_DATA._TIMEZONE_AMERICA_NOME, IF(_xlpm.Location = "Noronha", CHRONO_DATA._TIMEZONE_AMERICA_NORONHA, IF(_xlpm.Location = "North_Dakota/Beulah", CHRONO_DATA._TIMEZONE_AMERICA_NORTH_DAKOTA_BEULAH, IF(_xlpm.Location = "North_Dakota/Center", CHRONO_DATA._TIMEZONE_AMERICA_NORTH_DAKOTA_CENTER, IF(_xlpm.Location = "North_Dakota/New_Salem", CHRONO_DATA._TIMEZONE_AMERICA_NORTH_DAKOTA_NEW_SALEM, IF(_xlpm.Location = "Nuuk", CHRONO_DATA._TIMEZONE_AMERICA_NUUK, IF(_xlpm.Location = "Ojinaga", CHRONO_DATA._TIMEZONE_AMERICA_OJINAGA, {#N/A})))))))))))), IF(_xlpm.Location &lt; "Sc", IF(_xlpm.Location = "Panama", CHRONO_DATA._TIMEZONE_AMERICA_PANAMA, IF(_xlpm.Location = "Paramaribo", CHRONO_DATA._TIMEZONE_AMERICA_PARAMARIBO, IF(_xlpm.Location = "Phoenix", CHRONO_DATA._TIMEZONE_AMERICA_PHOENIX, IF(_xlpm.Location = "Port-au-Prince", CHRONO_DATA._TIMEZONE_AMERICA_PORTnegAUnegPRINCE, IF(_xlpm.Location = "Porto_Velho", CHRONO_DATA._TIMEZONE_AMERICA_PORTO_VELHO, IF(_xlpm.Location = "Puerto_Rico", CHRONO_DATA._TIMEZONE_AMERICA_PUERTO_RICO, IF(_xlpm.Location = "Punta_Arenas", CHRONO_DATA._TIMEZONE_AMERICA_PUNTA_ARENAS, IF(_xlpm.Location = "Rankin_Inlet", CHRONO_DATA._TIMEZONE_AMERICA_RANKIN_INLET, IF(_xlpm.Location = "Recife", CHRONO_DATA._TIMEZONE_AMERICA_RECIFE, IF(_xlpm.Location = "Regina", CHRONO_DATA._TIMEZONE_AMERICA_REGINA, IF(_xlpm.Location = "Resolute", CHRONO_DATA._TIMEZONE_AMERICA_RESOLUTE, IF(_xlpm.Location = "Rio_Branco", CHRONO_DATA._TIMEZONE_AMERICA_RIO_BRANCO, IF(_xlpm.Location = "Santarem", CHRONO_DATA._TIMEZONE_AMERICA_SANTAREM, IF(_xlpm.Location = "Santiago", CHRONO_DATA._TIMEZONE_AMERICA_SANTIAGO, IF(_xlpm.Location = "Santo_Domingo", CHRONO_DATA._TIMEZONE_AMERICA_SANTO_DOMINGO, IF(_xlpm.Location = "Sao_Paulo", CHRONO_DATA._TIMEZONE_AMERICA_SAO_PAULO, {#N/A})))))))))))))))), IF(_xlpm.Location = "Scoresbysund", CHRONO_DATA._TIMEZONE_AMERICA_SCORESBYSUND, IF(_xlpm.Location = "Sitka", CHRONO_DATA._TIMEZONE_AMERICA_SITKA, IF(_xlpm.Location = "St_Johns", CHRONO_DATA._TIMEZONE_AMERICA_ST_JOHNS, IF(_xlpm.Location = "Swift_Current", CHRONO_DATA._TIMEZONE_AMERICA_SWIFT_CURRENT, IF(_xlpm.Location = "Tegucigalpa", CHRONO_DATA._TIMEZONE_AMERICA_TEGUCIGALPA, IF(_xlpm.Location = "Thule", CHRONO_DATA._TIMEZONE_AMERICA_THULE, IF(_xlpm.Location = "Tijuana", CHRONO_DATA._TIMEZONE_AMERICA_TIJUANA, IF(_xlpm.Location = "Toronto", CHRONO_DATA._TIMEZONE_AMERICA_TORONTO, IF(_xlpm.Location = "Vancouver", CHRONO_DATA._TIMEZONE_AMERICA_VANCOUVER, IF(_xlpm.Location = "Whitehorse", CHRONO_DATA._TIMEZONE_AMERICA_WHITEHORSE, IF(_xlpm.Location = "Winnipeg", CHRONO_DATA._TIMEZONE_AMERICA_WINNIPEG, IF(_xlpm.Location = "Yakutat", CHRONO_DATA._TIMEZONE_AMERICA_YAKUTAT, {#N/A})))))))))))))))</definedName>
    <definedName name="CHRONO_DATA._TIMEZONE_AMERICA_LOS_ANGELES" hidden="1">{"America/Los_Angeles","","",9132,43622,-28378,0,"","",-422,0,"","LMT","","Local Mean Time","";"America/Los_Angeles",9132,43622,31821,0,-28800,0,-422,0,0,0,"US","P%T","","Pacific% Time","";"America/Los_Angeles",31821,0,39491,0,-28800,0,0,0,0,0,"CA","P%T","","Pacific% Time","";"America/Los_Angeles",39491,0,"","",-28800,0,0,0,"","","US","P%T","","Pacific% Time",""}</definedName>
    <definedName name="CHRONO_DATA._TIMEZONE_AMERICA_MACEIO" hidden="1">{"America/Maceio","","",20133,0,-8572,0,"","",-2228,0,"","LMT","","Local Mean Time","";"America/Maceio",20133,0,48151,0,-10800,0,-2228,0,0,0,"Brazil","−03","−02","UTC−03:00","UTC−02:00";"America/Maceio",48151,0,50003,0,-10800,0,0,0,0,0,"","−03","","UTC−03:00","";"America/Maceio",50003,0,50330,0,-10800,0,0,0,0,0,"Brazil","−03","−02","UTC−03:00","UTC−02:00";"America/Maceio",50330,0,51451,0,-10800,0,0,0,0,0,"","−03","","UTC−03:00","";"America/Maceio",51451,0,51839,0,-10800,0,0,0,0,0,"Brazil","−03","−02","UTC−03:00","UTC−02:00";"America/Maceio",51839,0,52165,0,-10800,0,0,0,0,0,"","−03","","UTC−03:00","";"America/Maceio",52165,0,52548,0,-10800,0,0,0,0,0,"Brazil","−03","−02","UTC−03:00","UTC−02:00";"America/Maceio",52548,0,"","",-10800,0,0,0,"","","","−03","","UTC−03:00",""}</definedName>
    <definedName name="CHRONO_DATA._TIMEZONE_AMERICA_MANAGUA" hidden="1">{"America/Managua","","",11368,0,-20708,0,"","",-4,0,"","LMT","","Local Mean Time","";"America/Managua",11368,0,27611,0,-20712,0,-4,0,-888,0,"","MMT","","Managua Mean Time","";"America/Managua",27611,0,41803,0,-21600,0,-888,0,3600,0,"","CST","","Central Standard Time","";"America/Managua",41803,0,42459,0,-18000,0,3600,0,-3600,0,"","EST","","Eastern Standard Time","";"America/Managua",42459,0,48622,14400,-21600,0,-3600,0,3600,0,"Nic","C%T","","Central% Time","";"America/Managua",48622,14400,48889,0,-18000,0,3600,0,-3600,0,"","EST","","Eastern Standard Time","";"America/Managua",48889,0,48988,0,-21600,0,-3600,0,3600,0,"","CST","","Central Standard Time","";"America/Managua",48988,0,50449,0,-18000,0,3600,0,-3600,0,"","EST","","Eastern Standard Time","";"America/Managua",50449,0,"","",-21600,0,-3600,0,"","","Nic","C%T","","Central% Time",""}</definedName>
    <definedName name="CHRONO_DATA._TIMEZONE_AMERICA_MANAUS" hidden="1">{"America/Manaus","","",20133,0,-14404,0,"","",4,0,"","LMT","","Local Mean Time","";"America/Manaus",20133,0,47416,0,-14400,0,4,0,0,0,"Brazil","−04","−03","UTC−04:00","UTC−03:00";"America/Manaus",47416,0,49258,0,-14400,0,0,0,0,0,"","−04","","UTC−04:00","";"America/Manaus",49258,0,49617,0,-14400,0,0,0,0,0,"Brazil","−04","−03","UTC−04:00","UTC−03:00";"America/Manaus",49617,0,"","",-14400,0,0,0,"","","","−04","","UTC−04:00",""}</definedName>
    <definedName name="CHRONO_DATA._TIMEZONE_AMERICA_MARTINIQUE" hidden="1">{"America/Martinique","","",11368,0,-14660,0,"","",0,0,"","LMT","","Local Mean Time","";"America/Martinique",11368,0,19157,0,-14660,0,0,0,260,0,"","FFMT","","Fort-de-France Mean Time","";"America/Martinique",19157,0,44335,0,-14400,0,260,0,0,3600,"","AST","","Atlantic Standard Time","";"America/Martinique",44335,0,44510,0,-14400,3600,0,3600,0,-3600,"","","ADT","","Atlantic Daylight Time";"America/Martinique",44510,0,"","",-14400,0,0,-3600,"","","","AST","","Atlantic Standard Time",""}</definedName>
    <definedName name="CHRONO_DATA._TIMEZONE_AMERICA_MATAMOROS" hidden="1">{"America/Matamoros","","",23054,84600,-23400,0,"","",1800,0,"","LMT","","Local Mean Time","";"America/Matamoros",23054,84600,47161,0,-21600,0,1800,0,0,0,"","CST","","Central Standard Time","";"America/Matamoros",47161,0,47527,0,-21600,0,0,0,0,0,"US","C%T","","Central% Time","";"America/Matamoros",47527,0,55197,0,-21600,0,0,0,0,0,"Mexico","C%T","","Central% Time","";"America/Matamoros",55197,0,"","",-21600,0,0,0,"","","US","C%T","","Central% Time",""}</definedName>
    <definedName name="CHRONO_DATA._TIMEZONE_AMERICA_MAZATLAN" hidden="1">{"America/Mazatlan","","",23054,86060,-25540,0,"","",340,0,"","LMT","","Local Mean Time","";"America/Mazatlan",23054,86060,25041,82800,-25200,0,340,0,3600,0,"","MST","","Mountain Standard Time","";"America/Mazatlan",25041,82800,26295,0,-21600,0,3600,0,-3600,0,"","CST","","Central Standard Time","";"America/Mazatlan",26295,0,26798,0,-25200,0,-3600,0,3600,0,"Mexico","M%T","","Mountain% Time","";"America/Mazatlan",26798,0,30473,0,-21600,0,3600,0,-3600,0,"","CST","","Central Standard Time","";"America/Mazatlan",30473,0,32930,0,-25200,0,-3600,0,-3600,0,"","MST","","Mountain Standard Time","";"America/Mazatlan",32930,0,40587,0,-28800,0,-3600,0,3600,0,"","PST","","Pacific Standard Time","";"America/Mazatlan",40587,0,"","",-25200,0,3600,0,"","","Mexico","M%T","","Mountain% Time",""}</definedName>
    <definedName name="CHRONO_DATA._TIMEZONE_AMERICA_MENOMINEE" hidden="1">{"America/Menominee","","",9802,43200,-21027,0,"","",-573,0,"","LMT","","Local Mean Time","";"America/Menominee",9802,43200,31821,0,-21600,0,-573,0,0,0,"US","C%T","","Central% Time","";"America/Menominee",31821,0,40338,7200,-21600,0,0,0,3600,0,"Menominee","C%T","","Central% Time","";"America/Menominee",40338,7200,41801,7200,-18000,0,3600,0,-3600,0,"","EST","","Eastern Standard Time","";"America/Menominee",41801,7200,"","",-21600,0,-3600,0,"","","US","C%T","","Central% Time",""}</definedName>
    <definedName name="CHRONO_DATA._TIMEZONE_AMERICA_MERIDA" hidden="1">{"America/Merida","","",23055,92,-21508,0,"","",-92,0,"","LMT","","Local Mean Time","";"America/Merida",23055,92,44961,0,-21600,0,-92,0,3600,0,"","CST","","Central Standard Time","";"America/Merida",44961,0,45305,0,-18000,0,3600,0,-3600,0,"","EST","","Eastern Standard Time","";"America/Merida",45305,0,"","",-21600,0,-3600,0,"","","Mexico","C%T","","Central% Time",""}</definedName>
    <definedName name="CHRONO_DATA._TIMEZONE_AMERICA_METLAKATLA" hidden="1">{"America/Metlakatla","","",3258,56695,54822,0,"","",-86400,0,"","LMT","","Local Mean Time","";"America/Metlakatla",3258,56695,15251,43200,-31578,0,-86400,0,2778,0,"","LMT","","Local Mean Time","";"America/Metlakatla",15251,43200,30360,0,-28800,0,2778,0,0,0,"","PST","","Pacific Standard Time","";"America/Metlakatla",30360,0,31821,0,-28800,0,0,0,0,0,"US","P%T","","Pacific% Time","";"America/Metlakatla",31821,0,40222,0,-28800,0,0,0,0,0,"","PST","","Pacific Standard Time","";"America/Metlakatla",40222,0,45637,7200,-28800,0,0,0,0,0,"US","P%T","","Pacific% Time","";"America/Metlakatla",45637,7200,57327,7200,-28800,0,0,0,-3600,0,"","PST","","Pacific Standard Time","";"America/Metlakatla",57327,7200,58426,7200,-32400,0,-3600,0,3600,0,"US","AK%T","","Alaska% Time","";"America/Metlakatla",58426,7200,58503,7200,-28800,0,3600,0,-3600,0,"","PST","","Pacific Standard Time","";"America/Metlakatla",58503,7200,"","",-32400,0,-3600,0,"","","US","AK%T","","Alaska% Time",""}</definedName>
    <definedName name="CHRONO_DATA._TIMEZONE_AMERICA_MEXICO_CITY" hidden="1">{"America/Mexico_City","","",23055,1404,-23796,0,"","",-1404,0,"","LMT","","Local Mean Time","";"America/Mexico_City",23055,1404,25041,82800,-25200,0,-1404,0,3600,0,"","MST","","Mountain Standard Time","";"America/Mexico_City",25041,82800,26295,0,-21600,0,3600,0,-3600,0,"","CST","","Central Standard Time","";"America/Mexico_City",26295,0,26798,0,-25200,0,-3600,0,3600,0,"Mexico","M%T","","Mountain% Time","";"America/Mexico_City",26798,0,52182,7200,-21600,0,3600,0,0,0,"Mexico","C%T","","Central% Time","";"America/Mexico_City",52182,7200,52325,0,-21600,0,0,0,0,0,"","CST","","Central Standard Time","";"America/Mexico_City",52325,0,"","",-21600,0,0,0,"","","Mexico","C%T","","Central% Time",""}</definedName>
    <definedName name="CHRONO_DATA._TIMEZONE_AMERICA_MIQUELON" hidden="1">{"America/Miquelon","","",19202,0,-13480,0,"","",-920,0,"","LMT","","Local Mean Time","";"America/Miquelon",19202,0,44360,0,-14400,0,-920,0,3600,0,"","AST","","Atlantic Standard Time","";"America/Miquelon",44360,0,46796,0,-10800,0,3600,0,0,0,"","−03","","UTC−03:00","";"America/Miquelon",46796,0,"","",-10800,0,0,0,"","","Canada","−03","−02","UTC−03:00","UTC−02:00"}</definedName>
    <definedName name="CHRONO_DATA._TIMEZONE_AMERICA_MONCTON" hidden="1">{"America/Moncton","","",9153,0,-15548,0,"","",-2452,0,"","LMT","","Local Mean Time","";"America/Moncton",9153,0,15915,0,-18000,0,-2452,0,3600,0,"","EST","","Eastern Standard Time","";"America/Moncton",15915,0,27073,0,-14400,0,3600,0,0,0,"Canada","A%T","","Atlantic% Time","";"America/Moncton",27073,0,30360,0,-14400,0,0,0,0,0,"Moncton","A%T","","Atlantic% Time","";"America/Moncton",30360,0,31821,0,-14400,0,0,0,0,0,"Canada","A%T","","Atlantic% Time","";"America/Moncton",31821,0,41683,0,-14400,0,0,0,0,0,"Moncton","A%T","","Atlantic% Time","";"America/Moncton",41683,0,48988,0,-14400,0,0,0,0,0,"Canada","A%T","","Atlantic% Time","";"America/Moncton",48988,0,54101,0,-14400,0,0,0,0,0,"Moncton","A%T","","Atlantic% Time","";"America/Moncton",54101,0,"","",-14400,0,0,0,"","","Canada","A%T","","Atlantic% Time",""}</definedName>
    <definedName name="CHRONO_DATA._TIMEZONE_AMERICA_MONTERREY" hidden="1">{"America/Monterrey","","",23054,83924,-24076,0,"","",2476,0,"","LMT","","Local Mean Time","";"America/Monterrey",23054,83924,47161,0,-21600,0,2476,0,0,0,"","CST","","Central Standard Time","";"America/Monterrey",47161,0,47527,0,-21600,0,0,0,0,0,"US","C%T","","Central% Time","";"America/Monterrey",47527,0,"","",-21600,0,0,0,"","","Mexico","C%T","","Central% Time",""}</definedName>
    <definedName name="CHRONO_DATA._TIMEZONE_AMERICA_MONTEVIDEO" hidden="1">{"America/Montevideo","","",18102,0,-13491,0,"","",0,0,"","LMT","","Local Mean Time","";"America/Montevideo",18102,0,22445,0,-13491,0,0,0,-909,0,"","MMT","","Montevideo Mean Time","";"America/Montevideo",22445,0,23693,0,-14400,0,-909,0,1800,0,"","−04","","UTC−04:00","";"America/Montevideo",23693,0,30707,0,-12600,0,1800,0,1800,0,"Uruguay","−0330","−03","UTC−03:30","UTC−03:00";"America/Montevideo",30707,0,36934,0,-10800,0,1800,0,0,0,"Uruguay","−03","−0230","UTC−03:00","UTC−02:30";"America/Montevideo",36934,0,39856,0,-10800,0,0,0,0,0,"Uruguay","−03","−02","UTC−03:00","UTC−02:00";"America/Montevideo",39856,0,40587,0,-10800,0,0,0,0,0,"Uruguay","−03","−0230","UTC−03:00","UTC−02:30";"America/Montevideo",40587,0,42048,0,-10800,0,0,0,0,0,"Uruguay","−03","−02","UTC−03:00","UTC−02:00";"America/Montevideo",42048,0,42116,0,-10800,0,0,0,0,0,"Uruguay","−03","−0130","UTC−03:00","UTC−01:30";"America/Montevideo",42116,0,42403,0,-10800,0,0,0,0,0,"Uruguay","−03","−0230","UTC−03:00","UTC−02:30";"America/Montevideo",42403,0,"","",-10800,0,0,0,"","","Uruguay","−03","−02","UTC−03:00","UTC−02:00"}</definedName>
    <definedName name="CHRONO_DATA._TIMEZONE_AMERICA_NEW_YORK" hidden="1">{"America/New_York","","",9132,43438,-17762,0,"","",-238,0,"","LMT","","Local Mean Time","";"America/New_York",9132,43438,22324,0,-18000,0,-238,0,0,0,"US","E%T","","Eastern% Time","";"America/New_York",22324,0,30360,0,-18000,0,0,0,0,0,"NYC","E%T","","Eastern% Time","";"America/New_York",30360,0,31821,0,-18000,0,0,0,0,0,"US","E%T","","Eastern% Time","";"America/New_York",31821,0,39491,0,-18000,0,0,0,0,0,"NYC","E%T","","Eastern% Time","";"America/New_York",39491,0,"","",-18000,0,0,0,"","","US","E%T","","Eastern% Time",""}</definedName>
    <definedName name="CHRONO_DATA._TIMEZONE_AMERICA_NOME" hidden="1">{"America/Nome","","",3258,48575,46702,0,"","",-86400,0,"","LMT","","Local Mean Time","";"America/Nome",3258,48575,15251,43200,-39698,0,-86400,0,98,0,"","LMT","","Local Mean Time","";"America/Nome",15251,43200,30360,0,-39600,0,98,0,0,0,"","NST","","Nome Standard Time","";"America/Nome",30360,0,31821,0,-39600,0,0,0,0,0,"US","N%T","","Nome% Time","";"America/Nome",31821,0,39581,0,-39600,0,0,0,0,0,"","NST","","Nome Standard Time","";"America/Nome",39581,0,40222,0,-39600,0,0,0,0,0,"","BST","","Bering Standard Time","";"America/Nome",40222,0,45637,7200,-39600,0,0,0,7200,0,"US","B%T","","Bering% Time","";"America/Nome",45637,7200,45668,0,-32400,0,7200,0,0,0,"US","Y%T","","Yukon% Time","";"America/Nome",45668,0,"","",-32400,0,0,0,"","","US","AK%T","","Alaska% Time",""}</definedName>
    <definedName name="CHRONO_DATA._TIMEZONE_AMERICA_NORONHA" hidden="1">{"America/Noronha","","",20133,0,-7780,0,"","",580,0,"","LMT","","Local Mean Time","";"America/Noronha",20133,0,48151,0,-7200,0,580,0,0,0,"Brazil","−02","−01","UTC−02:00","UTC−01:00";"America/Noronha",48151,0,51451,0,-7200,0,0,0,0,0,"","−02","","UTC−02:00","";"America/Noronha",51451,0,51832,0,-7200,0,0,0,0,0,"Brazil","−02","−01","UTC−02:00","UTC−01:00";"America/Noronha",51832,0,52165,0,-7200,0,0,0,0,0,"","−02","","UTC−02:00","";"America/Noronha",52165,0,52548,0,-7200,0,0,0,0,0,"Brazil","−02","−01","UTC−02:00","UTC−01:00";"America/Noronha",52548,0,"","",-7200,0,0,0,"","","","−02","","UTC−02:00",""}</definedName>
    <definedName name="CHRONO_DATA._TIMEZONE_AMERICA_NORTH_DAKOTA_BEULAH" hidden="1">{"America/North_Dakota/Beulah","","",9132,43973,-24427,0,"","",-773,0,"","LMT","","Local Mean Time","";"America/North_Dakota/Beulah",9132,43973,55507,7200,-25200,0,-773,0,3600,0,"US","M%T","","Mountain% Time","";"America/North_Dakota/Beulah",55507,7200,"","",-21600,0,3600,0,"","","US","C%T","","Central% Time",""}</definedName>
    <definedName name="CHRONO_DATA._TIMEZONE_AMERICA_NORTH_DAKOTA_CENTER" hidden="1">{"America/North_Dakota/Center","","",9132,44088,-24312,0,"","",-888,0,"","LMT","","Local Mean Time","";"America/North_Dakota/Center",9132,44088,48920,7200,-25200,0,-888,0,3600,0,"US","M%T","","Mountain% Time","";"America/North_Dakota/Center",48920,7200,"","",-21600,0,3600,0,"","","US","C%T","","Central% Time",""}</definedName>
    <definedName name="CHRONO_DATA._TIMEZONE_AMERICA_NORTH_DAKOTA_NEW_SALEM" hidden="1">{"America/North_Dakota/New_Salem","","",9132,44061,-24339,0,"","",-861,0,"","LMT","","Local Mean Time","";"America/North_Dakota/New_Salem",9132,44061,52938,7200,-25200,0,-861,0,3600,0,"US","M%T","","Mountain% Time","";"America/North_Dakota/New_Salem",52938,7200,"","",-21600,0,3600,0,"","","US","C%T","","Central% Time",""}</definedName>
    <definedName name="CHRONO_DATA._TIMEZONE_AMERICA_NUUK" hidden="1">{"America/Nuuk","","",21072,0,-12416,0,"","",1616,0,"","LMT","","Local Mean Time","";"America/Nuuk",21072,0,44335,7200,-10800,0,1616,0,0,0,"","−03","","UTC−03:00","";"America/Nuuk",44335,7200,60028,79200,-10800,0,0,0,3600,0,"EU","−03","−02","UTC−03:00","UTC−02:00";"America/Nuuk",60028,79200,60245,82800,-7200,0,3600,0,0,0,"","−02","","UTC−02:00","";"America/Nuuk",60245,82800,"","",-7200,0,0,0,"","","EU","−02","−01","UTC−02:00","UTC−01:00"}</definedName>
    <definedName name="CHRONO_DATA._TIMEZONE_AMERICA_OJINAGA" hidden="1">{"America/Ojinaga","","",23055,140,-25060,0,"","",-140,0,"","LMT","","Local Mean Time","";"America/Ojinaga",23055,140,25041,82800,-25200,0,-140,0,3600,0,"","MST","","Mountain Standard Time","";"America/Ojinaga",25041,82800,26295,0,-21600,0,3600,0,-3600,0,"","CST","","Central Standard Time","";"America/Ojinaga",26295,0,26798,0,-25200,0,-3600,0,3600,0,"Mexico","M%T","","Mountain% Time","";"America/Ojinaga",26798,0,50083,0,-21600,0,3600,0,0,0,"","CST","","Central Standard Time","";"America/Ojinaga",50083,0,50814,0,-21600,0,0,0,0,0,"Mexico","C%T","","Central% Time","";"America/Ojinaga",50814,0,50908,10800,-21600,0,0,0,-3600,0,"","CST","","Central Standard Time","";"America/Ojinaga",50908,10800,55197,0,-25200,0,-3600,0,0,0,"Mexico","M%T","","Mountain% Time","";"America/Ojinaga",55197,0,59882,7200,-25200,0,0,0,3600,0,"US","M%T","","Mountain% Time","";"America/Ojinaga",59882,7200,59913,0,-21600,0,3600,0,0,0,"","CST","","Central Standard Time","";"America/Ojinaga",59913,0,"","",-21600,0,0,0,"","","US","C%T","","Central% Time",""}</definedName>
    <definedName name="CHRONO_DATA._TIMEZONE_AMERICA_PANAMA" hidden="1">{"America/Panama","","",11368,0,-19088,0,"","",-88,0,"","LMT","","Local Mean Time","";"America/Panama",11368,0,18053,0,-19176,0,-88,0,1176,0,"","CMT","","Colon Mean Time","";"America/Panama",18053,0,"","",-18000,0,1176,0,"","","","EST","","Eastern Standard Time",""}</definedName>
    <definedName name="CHRONO_DATA._TIMEZONE_AMERICA_PARAMARIBO" hidden="1">{"America/Paramaribo","","",19037,0,-13240,0,"","",-12,0,"","LMT","","Local Mean Time","";"America/Paramaribo",19037,0,27803,0,-13252,0,-12,0,16,0,"","PMT","","Paramaribo Mean Time","";"America/Paramaribo",27803,0,31729,0,-13236,0,16,0,636,0,"","PMT","","Paramaribo Mean Time","";"America/Paramaribo",31729,0,45974,0,-12600,0,636,0,1800,0,"","−0330","","UTC−03:30","";"America/Paramaribo",45974,0,"","",-10800,0,1800,0,"","","","−03","","UTC−03:00",""}</definedName>
    <definedName name="CHRONO_DATA._TIMEZONE_AMERICA_PHOENIX" hidden="1">{"America/Phoenix","","",9132,41502,-26898,0,"","",1698,0,"","LMT","","Local Mean Time","";"America/Phoenix",9132,41502,31090,60,-25200,0,1698,0,0,0,"US","M%T","","Mountain% Time","";"America/Phoenix",31090,60,31181,60,-25200,0,0,0,0,0,"","MST","","Mountain Standard Time","";"America/Phoenix",31181,60,31364,60,-25200,0,0,0,0,0,"US","M%T","","Mountain% Time","";"America/Phoenix",31364,60,39491,0,-25200,0,0,0,0,0,"","MST","","Mountain Standard Time","";"America/Phoenix",39491,0,39936,0,-25200,0,0,0,0,0,"US","M%T","","Mountain% Time","";"America/Phoenix",39936,0,"","",-25200,0,0,0,"","","","MST","","Mountain Standard Time",""}</definedName>
    <definedName name="CHRONO_DATA._TIMEZONE_AMERICA_PORTnegAUnegPRINCE" hidden="1">{"America/Port-au-Prince","","",11368,0,-17360,0,"","",20,0,"","LMT","","Local Mean Time","";"America/Port-au-Prince",11368,0,21252,43200,-17340,0,20,0,-660,0,"","PPMT","","Port-au-Prince Mean Time","";"America/Port-au-Prince",21252,43200,"","",-18000,0,-660,0,"","","Haiti","E%T","","Eastern% Time",""}</definedName>
    <definedName name="CHRONO_DATA._TIMEZONE_AMERICA_PORTO_VELHO" hidden="1">{"America/Porto_Velho","","",20133,0,-15336,0,"","",936,0,"","LMT","","Local Mean Time","";"America/Porto_Velho",20133,0,47416,0,-14400,0,936,0,0,0,"Brazil","−04","−03","UTC−04:00","UTC−03:00";"America/Porto_Velho",47416,0,"","",-14400,0,0,0,"","","","−04","","UTC−04:00",""}</definedName>
    <definedName name="CHRONO_DATA._TIMEZONE_AMERICA_PUERTO_RICO" hidden="1">{"America/Puerto_Rico","","",14741,43200,-15865,0,"","",1465,0,"","LMT","","Local Mean Time","";"America/Puerto_Rico",14741,43200,30482,0,-14400,0,1465,0,0,0,"","AST","","Atlantic Standard Time","";"America/Puerto_Rico",30482,0,31821,0,-14400,0,0,0,0,0,"US","A%T","","Atlantic% Time","";"America/Puerto_Rico",31821,0,"","",-14400,0,0,0,"","","","AST","","Atlantic Standard Time",""}</definedName>
    <definedName name="CHRONO_DATA._TIMEZONE_AMERICA_PUNTA_ARENAS" hidden="1">{"America/Punta_Arenas","","",11368,0,-17020,0,"","",55,0,"","LMT","","Local Mean Time","";"America/Punta_Arenas",11368,0,18681,0,-16965,0,55,0,-1035,0,"","SMT","","Santiago Mean Time","";"America/Punta_Arenas",18681,0,21045,0,-18000,0,-1035,0,1035,0,"","−05","","UTC−05:00","";"America/Punta_Arenas",21045,0,21846,0,-16965,0,1035,0,2565,0,"","SMT","","Santiago Mean Time","";"America/Punta_Arenas",21846,0,22140,0,-14400,0,2565,0,-2565,0,"","−04","","UTC−04:00","";"America/Punta_Arenas",22140,0,25124,0,-16965,0,-2565,0,-1035,0,"","SMT","","Santiago Mean Time","";"America/Punta_Arenas",25124,0,26951,0,-18000,0,-1035,0,3600,0,"Chile","−05","−04","UTC−05:00","UTC−04:00";"America/Punta_Arenas",26951,0,30511,0,-14400,0,3600,0,-3600,0,"","−04","","UTC−04:00","";"America/Punta_Arenas",30511,0,30572,0,-18000,0,-3600,0,3600,0,"","−05","","UTC−05:00","";"America/Punta_Arenas",30572,0,32061,0,-14400,0,3600,0,-3600,3600,"","−04","","UTC−04:00","";"America/Punta_Arenas",32061,0,32276,0,-18000,3600,-3600,3600,0,-3600,"","","−04","","UTC−04:00";"America/Punta_Arenas",32276,0,32326,82800,-18000,0,0,-3600,3600,0,"","−05","","UTC−05:00","";"America/Punta_Arenas",32326,82800,57726,0,-14400,0,3600,0,3600,0,"Chile","−04","−03","UTC−04:00","UTC−03:00";"America/Punta_Arenas",57726,0,"","",-10800,0,3600,0,"","","","−03","","UTC−03:00",""}</definedName>
    <definedName name="CHRONO_DATA._TIMEZONE_AMERICA_RANKIN_INLET" hidden="1">{"America/Rankin_Inlet","","",35839,0,0,0,"","",-21600,0,"","+00","","UTC+00:00","";"America/Rankin_Inlet",35839,0,51846,7200,-21600,0,-21600,0,3600,0,"NT_YK","C%T","","Central% Time","";"America/Rankin_Inlet",51846,7200,52000,10800,-18000,0,3600,0,-3600,0,"","EST","","Eastern Standard Time","";"America/Rankin_Inlet",52000,10800,"","",-21600,0,-3600,0,"","","Canada","C%T","","Central% Time",""}</definedName>
    <definedName name="CHRONO_DATA._TIMEZONE_AMERICA_RECIFE" hidden="1">{"America/Recife","","",20133,0,-8376,0,"","",-2424,0,"","LMT","","Local Mean Time","";"America/Recife",20133,0,48151,0,-10800,0,-2424,0,0,0,"Brazil","−03","−02","UTC−03:00","UTC−02:00";"America/Recife",48151,0,51451,0,-10800,0,0,0,0,0,"","−03","","UTC−03:00","";"America/Recife",51451,0,51832,0,-10800,0,0,0,0,0,"Brazil","−03","−02","UTC−03:00","UTC−02:00";"America/Recife",51832,0,52165,0,-10800,0,0,0,0,0,"","−03","","UTC−03:00","";"America/Recife",52165,0,52548,0,-10800,0,0,0,0,0,"Brazil","−03","−02","UTC−03:00","UTC−02:00";"America/Recife",52548,0,"","",-10800,0,0,0,"","","","−03","","UTC−03:00",""}</definedName>
    <definedName name="CHRONO_DATA._TIMEZONE_AMERICA_REGINA" hidden="1">{"America/Regina","","",17089,0,-25116,0,"","",-84,0,"","LMT","","Local Mean Time","";"America/Regina",17089,0,37048,7200,-25200,0,-84,0,3600,0,"Regina","M%T","","Mountain% Time","";"America/Regina",37048,7200,"","",-21600,0,3600,0,"","","","CST","","Central Standard Time",""}</definedName>
    <definedName name="CHRONO_DATA._TIMEZONE_AMERICA_RESOLUTE" hidden="1">{"America/Resolute","","",32428,0,0,0,"","",-21600,0,"","+00","","UTC+00:00","";"America/Resolute",32428,0,51846,7200,-21600,0,-21600,0,3600,0,"NT_YK","C%T","","Central% Time","";"America/Resolute",51846,7200,52000,10800,-18000,0,3600,0,-3600,0,"","EST","","Eastern Standard Time","";"America/Resolute",52000,10800,54037,7200,-21600,0,-3600,0,3600,0,"Canada","C%T","","Central% Time","";"America/Resolute",54037,7200,54170,10800,-18000,0,3600,0,-3600,0,"","EST","","Eastern Standard Time","";"America/Resolute",54170,10800,"","",-21600,0,-3600,0,"","","Canada","C%T","","Central% Time",""}</definedName>
    <definedName name="CHRONO_DATA._TIMEZONE_AMERICA_RIO_BRANCO" hidden="1">{"America/Rio_Branco","","",20133,0,-16272,0,"","",-1728,0,"","LMT","","Local Mean Time","";"America/Rio_Branco",20133,0,47416,0,-18000,0,-1728,0,0,0,"Brazil","−05","−04","UTC−05:00","UTC−04:00";"America/Rio_Branco",47416,0,54641,0,-18000,0,0,0,3600,0,"","−05","","UTC−05:00","";"America/Rio_Branco",54641,0,56606,0,-14400,0,3600,0,-3600,0,"","−04","","UTC−04:00","";"America/Rio_Branco",56606,0,"","",-18000,0,-3600,0,"","","","−05","","UTC−05:00",""}</definedName>
    <definedName name="CHRONO_DATA._TIMEZONE_AMERICA_SANTAREM" hidden="1">{"America/Santarem","","",20133,0,-13128,0,"","",-1272,0,"","LMT","","Local Mean Time","";"America/Santarem",20133,0,47416,0,-14400,0,-1272,0,0,0,"Brazil","−04","−03","UTC−04:00","UTC−03:00";"America/Santarem",47416,0,54641,0,-14400,0,0,0,3600,0,"","−04","","UTC−04:00","";"America/Santarem",54641,0,"","",-10800,0,3600,0,"","","","−03","","UTC−03:00",""}</definedName>
    <definedName name="CHRONO_DATA._TIMEZONE_AMERICA_SANTIAGO" hidden="1">{"America/Santiago","","",11368,0,-16965,0,"","",0,0,"","LMT","","Local Mean Time","";"America/Santiago",11368,0,18681,0,-16965,0,0,0,-1035,0,"","SMT","","Santiago Mean Time","";"America/Santiago",18681,0,21045,0,-18000,0,-1035,0,1035,0,"","−05","","UTC−05:00","";"America/Santiago",21045,0,21846,0,-16965,0,1035,0,2565,0,"","SMT","","Santiago Mean Time","";"America/Santiago",21846,0,22140,0,-14400,0,2565,0,-2565,0,"","−04","","UTC−04:00","";"America/Santiago",22140,0,25124,0,-16965,0,-2565,0,-1035,0,"","SMT","","Santiago Mean Time","";"America/Santiago",25124,0,26951,0,-18000,0,-1035,0,3600,0,"Chile","−05","−04","UTC−05:00","UTC−04:00";"America/Santiago",26951,0,30511,0,-14400,0,3600,0,-3600,0,"","−04","","UTC−04:00","";"America/Santiago",30511,0,30572,0,-18000,0,-3600,0,3600,0,"","−05","","UTC−05:00","";"America/Santiago",30572,0,32016,0,-14400,0,3600,0,0,3600,"","−04","","UTC−04:00","";"America/Santiago",32016,0,32061,0,-14400,3600,0,3600,-3600,0,"","","−03","","UTC−03:00";"America/Santiago",32061,0,32276,0,-18000,3600,-3600,0,0,-3600,"","","−04","","UTC−04:00";"America/Santiago",32276,0,32326,82800,-18000,0,0,-3600,3600,0,"","−05","","UTC−05:00","";"America/Santiago",32326,82800,"","",-14400,0,3600,0,"","","Chile","−04","−03","UTC−04:00","UTC−03:00"}</definedName>
    <definedName name="CHRONO_DATA._TIMEZONE_AMERICA_SANTO_DOMINGO" hidden="1">{"America/Santo_Domingo","","",11368,0,-16776,0,"","",-24,0,"","LMT","","Local Mean Time","";"America/Santo_Domingo",11368,0,27163,43200,-16800,0,-24,0,-1200,0,"","SDMT","","Santo Domingo Mean Time","";"America/Santo_Domingo",27163,43200,42347,0,-18000,0,-1200,0,3600,0,"DR","%","","%","";"America/Santo_Domingo",42347,0,51846,7200,-14400,0,3600,0,-3600,0,"","AST","","Atlantic Standard Time","";"America/Santo_Domingo",51846,7200,51881,3600,-18000,0,-3600,0,3600,0,"US","E%T","","Eastern% Time","";"America/Santo_Domingo",51881,3600,"","",-14400,0,3600,0,"","","","AST","","Atlantic Standard Time",""}</definedName>
    <definedName name="CHRONO_DATA._TIMEZONE_AMERICA_SAO_PAULO" hidden="1">{"America/Sao_Paulo","","",20133,0,-11188,0,"","",388,0,"","LMT","","Local Mean Time","";"America/Sao_Paulo",20133,0,38325,0,-10800,0,388,0,0,3600,"Brazil","−03","−02","UTC−03:00","UTC−02:00";"America/Sao_Paulo",38325,0,38395,0,-10800,3600,0,3600,0,-3600,"","","−02","","UTC−02:00";"America/Sao_Paulo",38395,0,"","",-10800,0,0,-3600,"","","Brazil","−03","−02","UTC−03:00","UTC−02:00"}</definedName>
    <definedName name="CHRONO_DATA._TIMEZONE_AMERICA_SCORESBYSUND" hidden="1">{"America/Scoresbysund","","",21072,0,-5272,0,"","",-1928,0,"","LMT","","Local Mean Time","";"America/Scoresbysund",21072,0,44335,7200,-7200,0,-1928,0,0,0,"","−02","","UTC−02:00","";"America/Scoresbysund",44335,7200,44692,0,-7200,0,0,0,3600,0,"C-Eur","−02","−01","UTC−02:00","UTC−01:00";"America/Scoresbysund",44692,0,60400,0,-3600,0,3600,0,-3600,0,"EU","−01","+00","UTC−01:00","UTC+00:00";"America/Scoresbysund",60400,0,"","",-7200,0,-3600,0,"","","EU","−02","−01","UTC−02:00","UTC−01:00"}</definedName>
    <definedName name="CHRONO_DATA._TIMEZONE_AMERICA_SITKA" hidden="1">{"America/Sitka","","",3258,55800,53927,0,"","",-86400,0,"","LMT","","Local Mean Time","";"America/Sitka",3258,55800,15251,43200,-32473,0,-86400,0,3673,0,"","LMT","","Local Mean Time","";"America/Sitka",15251,43200,30360,0,-28800,0,3673,0,0,0,"","PST","","Pacific Standard Time","";"America/Sitka",30360,0,31821,0,-28800,0,0,0,0,0,"US","P%T","","Pacific% Time","";"America/Sitka",31821,0,40222,0,-28800,0,0,0,0,0,"","PST","","Pacific Standard Time","";"America/Sitka",40222,0,45637,7200,-28800,0,0,0,-3600,0,"US","P%T","","Pacific% Time","";"America/Sitka",45637,7200,45668,0,-32400,0,-3600,0,0,0,"US","Y%T","","Yukon% Time","";"America/Sitka",45668,0,"","",-32400,0,0,0,"","","US","AK%T","","Alaska% Time",""}</definedName>
    <definedName name="CHRONO_DATA._TIMEZONE_AMERICA_ST_JOHNS" hidden="1">{"America/St_Johns","","",9176,0,-12652,0,"","",0,0,"","LMT","","Local Mean Time","";"America/St_Johns",9176,0,21594,0,-12652,0,0,0,0,0,"StJohns","N%T","","Newfoundland% Time","";"America/St_Johns",21594,0,21959,0,-12652,0,0,0,0,0,"Canada","N%T","","Newfoundland% Time","";"America/St_Johns",21959,0,27891,0,-12652,0,0,0,52,0,"StJohns","N%T","","Newfoundland% Time","";"America/St_Johns",27891,0,30490,0,-12600,0,52,0,0,0,"StJohns","N%T","","Newfoundland% Time","";"America/St_Johns",30490,0,31821,0,-12600,0,0,0,0,0,"Canada","N%T","","Newfoundland% Time","";"America/St_Johns",31821,0,55866,0,-12600,0,0,0,0,0,"StJohns","N%T","","Newfoundland% Time","";"America/St_Johns",55866,0,"","",-12600,0,0,0,"","","Canada","N%T","","Newfoundland% Time",""}</definedName>
    <definedName name="CHRONO_DATA._TIMEZONE_AMERICA_SWIFT_CURRENT" hidden="1">{"America/Swift_Current","","",17089,0,-25880,0,"","",680,0,"","LMT","","Local Mean Time","";"America/Swift_Current",17089,0,31938,7200,-25200,0,680,0,0,0,"Canada","M%T","","Mountain% Time","";"America/Swift_Current",31938,7200,33282,0,-25200,0,0,0,0,0,"Regina","M%T","","Mountain% Time","";"America/Swift_Current",33282,0,41437,7200,-25200,0,0,0,3600,0,"Swift","M%T","","Mountain% Time","";"America/Swift_Current",41437,7200,"","",-21600,0,3600,0,"","","","CST","","Central Standard Time",""}</definedName>
    <definedName name="CHRONO_DATA._TIMEZONE_AMERICA_TEGUCIGALPA" hidden="1">{"America/Tegucigalpa","","",22780,0,-20932,0,"","",-668,0,"","LMT","","Local Mean Time","";"America/Tegucigalpa",22780,0,"","",-21600,0,-668,0,"","","Hond","C%T","","Central% Time",""}</definedName>
    <definedName name="CHRONO_DATA._TIMEZONE_AMERICA_THULE" hidden="1">{"America/Thule","","",21072,0,-16508,0,"","",2108,0,"","LMT","","Local Mean Time","";"America/Thule",21072,0,"","",-14400,0,2108,0,"","","Thule","A%T","","Atlantic% Time",""}</definedName>
    <definedName name="CHRONO_DATA._TIMEZONE_AMERICA_TIJUANA" hidden="1">{"America/Tijuana","","",23054,83516,-28084,0,"","",2884,0,"","LMT","","Local Mean Time","";"America/Tijuana",23054,83516,23785,0,-25200,0,2884,0,-3600,0,"","MST","","Mountain Standard Time","";"America/Tijuana",23785,0,25041,82800,-28800,0,-3600,0,3600,0,"","PST","","Pacific Standard Time","";"America/Tijuana",25041,82800,26295,0,-25200,0,3600,0,-3600,0,"","MST","","Mountain Standard Time","";"America/Tijuana",26295,0,26432,0,-28800,0,-3600,0,0,3600,"","PST","","Pacific Standard Time","";"America/Tijuana",26432,0,26614,0,-28800,3600,0,3600,0,-3600,"","","PDT","","Pacific Daylight Time";"America/Tijuana",26614,0,30473,0,-28800,0,0,-3600,0,3600,"","PST","","Pacific Standard Time","";"America/Tijuana",30473,0,31681,57600,-28800,3600,0,3600,0,0,"","","PWT","","Pacific War Time";"America/Tijuana",31681,57600,31771,0,-28800,3600,0,0,0,-3600,"","","PPT","","Pacific Peace Time";"America/Tijuana",31771,0,32646,0,-28800,0,0,-3600,0,3600,"","PST","","Pacific Standard Time","";"America/Tijuana",32646,0,32930,0,-28800,3600,0,3600,0,-3600,"","","PDT","","Pacific Daylight Time";"America/Tijuana",32930,0,34743,0,-28800,0,0,-3600,0,0,"","PST","","Pacific Standard Time","";"America/Tijuana",34743,0,37300,0,-28800,0,0,0,0,0,"CA","P%T","","Pacific% Time","";"America/Tijuana",37300,0,42778,0,-28800,0,0,0,0,0,"","PST","","Pacific Standard Time","";"America/Tijuana",42778,0,50083,0,-28800,0,0,0,0,0,"US","P%T","","Pacific% Time","";"America/Tijuana",50083,0,51910,0,-28800,0,0,0,0,0,"Mexico","P%T","","Pacific% Time","";"America/Tijuana",51910,0,52325,0,-28800,0,0,0,0,0,"US","P%T","","Pacific% Time","";"America/Tijuana",52325,0,55197,0,-28800,0,0,0,0,0,"Mexico","P%T","","Pacific% Time","";"America/Tijuana",55197,0,"","",-28800,0,0,0,"","","US","P%T","","Pacific% Time",""}</definedName>
    <definedName name="CHRONO_DATA._TIMEZONE_AMERICA_TORONTO" hidden="1">{"America/Toronto","","",13194,0,-19052,0,"","",1052,0,"","LMT","","Local Mean Time","";"America/Toronto",13194,0,21959,0,-18000,0,1052,0,0,0,"Canada","E%T","","Eastern% Time","";"America/Toronto",21959,0,30399,7200,-18000,0,0,0,0,0,"Toronto","E%T","","Eastern% Time","";"America/Toronto",30399,7200,31821,0,-18000,0,0,0,0,0,"Canada","E%T","","Eastern% Time","";"America/Toronto",31821,0,42048,0,-18000,0,0,0,0,0,"Toronto","E%T","","Eastern% Time","";"America/Toronto",42048,0,"","",-18000,0,0,0,"","","Canada","E%T","","Eastern% Time",""}</definedName>
    <definedName name="CHRONO_DATA._TIMEZONE_AMERICA_VANCOUVER" hidden="1">{"America/Vancouver","","",9176,0,-29548,0,"","",748,0,"","LMT","","Local Mean Time","";"America/Vancouver",9176,0,46796,0,-28800,0,748,0,0,0,"Vanc","P%T","","Pacific% Time","";"America/Vancouver",46796,0,"","",-28800,0,0,0,"","","Canada","P%T","","Pacific% Time",""}</definedName>
    <definedName name="CHRONO_DATA._TIMEZONE_AMERICA_WHITEHORSE" hidden="1">{"America/Whitehorse","","",15251,0,-32412,0,"","",12,0,"","LMT","","Local Mean Time","";"America/Whitehorse",15251,0,38761,0,-32400,0,12,0,0,0,"NT_YK","Y%T","","Yukon% Time","";"America/Whitehorse",38761,0,39183,0,-32400,0,0,0,3600,0,"Yukon","Y%T","","Yukon% Time","";"America/Whitehorse",39183,0,44239,0,-28800,0,3600,0,0,0,"","PST","","Pacific Standard Time","";"America/Whitehorse",44239,0,59154,0,-28800,0,0,0,3600,0,"Canada","P%T","","Pacific% Time","";"America/Whitehorse",59154,0,"","",-25200,0,3600,0,"","","","MST","","Mountain Standard Time",""}</definedName>
    <definedName name="CHRONO_DATA._TIMEZONE_AMERICA_WINNIPEG" hidden="1">{"America/Winnipeg","","",10468,0,-23316,0,"","",1716,0,"","LMT","","Local Mean Time","";"America/Winnipeg",10468,0,53736,0,-21600,0,1716,0,0,0,"Winn","C%T","","Central% Time","";"America/Winnipeg",53736,0,"","",-21600,0,0,0,"","","Canada","C%T","","Central% Time",""}</definedName>
    <definedName name="CHRONO_DATA._TIMEZONE_AMERICA_YAKUTAT" hidden="1">{"America/Yakutat","","",3258,54738,52865,0,"","",-86400,0,"","LMT","","Local Mean Time","";"America/Yakutat",3258,54738,15251,43200,-33535,0,-86400,0,1135,0,"","LMT","","Local Mean Time","";"America/Yakutat",15251,43200,30360,0,-32400,0,1135,0,0,0,"","YST","","Yukon Standard Time","";"America/Yakutat",30360,0,31821,0,-32400,0,0,0,0,0,"US","Y%T","","Yukon% Time","";"America/Yakutat",31821,0,40222,0,-32400,0,0,0,0,0,"","YST","","Yukon Standard Time","";"America/Yakutat",40222,0,45668,0,-32400,0,0,0,0,0,"US","Y%T","","Yukon% Time","";"America/Yakutat",45668,0,"","",-32400,0,0,0,"","","US","AK%T","","Alaska% Time",""}</definedName>
    <definedName name="CHRONO_DATA._TIMEZONE_ANTARCTICA_CASEY" hidden="1">{"Antarctica/Casey","","",40222,0,0,0,"","",28800,0,"","+00","","UTC+00:00","";"Antarctica/Casey",40222,0,55122,7200,28800,0,28800,0,10800,0,"","+08","","UTC+08:00","";"Antarctica/Casey",55122,7200,55260,7200,39600,0,10800,0,-10800,0,"","+11","","UTC+11:00","";"Antarctica/Casey",55260,7200,55862,7200,28800,0,-10800,0,10800,0,"","+08","","UTC+08:00","";"Antarctica/Casey",55862,7200,55979,14400,39600,0,10800,0,-10800,0,"","+11","","UTC+11:00","";"Antarctica/Casey",55979,14400,57683,0,28800,0,-10800,0,10800,0,"","+08","","UTC+08:00","";"Antarctica/Casey",57683,0,58188,14400,39600,0,10800,0,-10800,0,"","+11","","UTC+11:00","";"Antarctica/Casey",58188,14400,58398,14400,28800,0,-10800,0,10800,0,"","+08","","UTC+08:00","";"Antarctica/Casey",58398,14400,58559,10800,39600,0,10800,0,-10800,0,"","+11","","UTC+11:00","";"Antarctica/Casey",58559,10800,58760,10800,28800,0,-10800,0,10800,0,"","+08","","UTC+08:00","";"Antarctica/Casey",58760,10800,58916,10800,39600,0,10800,0,-10800,0,"","+11","","UTC+11:00","";"Antarctica/Casey",58916,10800,59126,60,28800,0,-10800,0,10800,0,"","+08","","UTC+08:00","";"Antarctica/Casey",59126,60,59287,0,39600,0,10800,0,-10800,0,"","+11","","UTC+11:00","";"Antarctica/Casey",59287,0,59490,60,28800,0,-10800,0,10800,0,"","+08","","UTC+08:00","";"Antarctica/Casey",59490,60,59651,0,39600,0,10800,0,-10800,0,"","+11","","UTC+11:00","";"Antarctica/Casey",59651,0,59854,60,28800,0,-10800,0,10800,0,"","+08","","UTC+08:00","";"Antarctica/Casey",59854,60,60012,10800,39600,0,10800,0,-10800,0,"","+11","","UTC+11:00","";"Antarctica/Casey",60012,10800,"","",28800,0,-10800,0,"","","","+08","","UTC+08:00",""}</definedName>
    <definedName name="CHRONO_DATA._TIMEZONE_ANTARCTICA_DAVIS" hidden="1">{"Antarctica/Davis","","",35851,0,0,0,"","",25200,0,"","+00","","UTC+00:00","";"Antarctica/Davis",35851,0,38700,0,25200,0,25200,0,-25200,0,"","+07","","UTC+07:00","";"Antarctica/Davis",38700,0,40253,0,0,0,-25200,0,25200,0,"","+00","","UTC+00:00","";"Antarctica/Davis",40253,0,55122,7200,25200,0,25200,0,-7200,0,"","+07","","UTC+07:00","";"Antarctica/Davis",55122,7200,55266,3600,18000,0,-7200,0,7200,0,"","+05","","UTC+05:00","";"Antarctica/Davis",55266,3600,55862,7200,25200,0,7200,0,-7200,0,"","+07","","UTC+07:00","";"Antarctica/Davis",55862,7200,55979,3600,18000,0,-7200,0,7200,0,"","+05","","UTC+05:00","";"Antarctica/Davis",55979,3600,"","",25200,0,7200,0,"","","","+07","","UTC+07:00",""}</definedName>
    <definedName name="CHRONO_DATA._TIMEZONE_ANTARCTICA_LOCATION" hidden="1">_xlfn.LAMBDA(_xlpm.Location, IF(_xlpm.Location = "Casey", CHRONO_DATA._TIMEZONE_ANTARCTICA_CASEY, IF(_xlpm.Location = "Davis", CHRONO_DATA._TIMEZONE_ANTARCTICA_DAVIS, IF(_xlpm.Location = "Macquarie", CHRONO_DATA._TIMEZONE_ANTARCTICA_MACQUARIE, IF(_xlpm.Location = "Mawson", CHRONO_DATA._TIMEZONE_ANTARCTICA_MAWSON, IF(_xlpm.Location = "Palmer", CHRONO_DATA._TIMEZONE_ANTARCTICA_PALMER, IF(_xlpm.Location = "Rothera", CHRONO_DATA._TIMEZONE_ANTARCTICA_ROTHERA, IF(_xlpm.Location = "Troll", CHRONO_DATA._TIMEZONE_ANTARCTICA_TROLL, IF(_xlpm.Location = "Vostok", CHRONO_DATA._TIMEZONE_ANTARCTICA_VOSTOK, {#N/A})))))))))</definedName>
    <definedName name="CHRONO_DATA._TIMEZONE_ANTARCTICA_MACQUARIE" hidden="1">{"Antarctica/Macquarie","","",14959,0,0,0,"","",36000,0,"","+00","","UTC+00:00","";"Antarctica/Macquarie",14959,0,21137,7200,36000,0,36000,0,0,3600,"","AEST","","Australian Eastern Standard Time","";"Antarctica/Macquarie",21137,7200,21260,0,36000,3600,0,3600,0,-3600,"","","AEDT","","Australian Eastern Daylight Time";"Antarctica/Macquarie",21260,0,22049,0,36000,0,0,-3600,-36000,0,"Aus","AE%T","","Australian Eastern% Time","";"Antarctica/Macquarie",22049,0,32635,0,0,0,-36000,0,36000,0,"","+00","","UTC+00:00","";"Antarctica/Macquarie",32635,0,39491,0,36000,0,36000,0,0,0,"Aus","AE%T","","Australian Eastern% Time","";"Antarctica/Macquarie",39491,0,55197,0,36000,0,0,0,0,3600,"AT","AE%T","","Australian Eastern% Time","";"Antarctica/Macquarie",55197,0,55562,0,36000,3600,0,3600,0,-3600,"","","AEDT","","Australian Eastern Daylight Time";"Antarctica/Macquarie",55562,0,"","",36000,0,0,-3600,"","","AT","MIST","","Macquarie Island Station Time",""}</definedName>
    <definedName name="CHRONO_DATA._TIMEZONE_ANTARCTICA_MAWSON" hidden="1">{"Antarctica/Mawson","","",34786,0,0,0,"","",21600,0,"","+00","","UTC+00:00","";"Antarctica/Mawson",34786,0,55122,7200,21600,0,21600,0,-3600,0,"","+06","","UTC+06:00","";"Antarctica/Mawson",55122,7200,"","",18000,0,-3600,0,"","","","+05","","UTC+05:00",""}</definedName>
    <definedName name="CHRONO_DATA._TIMEZONE_ANTARCTICA_PALMER" hidden="1">{"Antarctica/Palmer","","",38761,0,0,0,"","",-14400,0,"","+00","","UTC+00:00","";"Antarctica/Palmer",38761,0,40499,0,-14400,0,-14400,0,3600,0,"Arg","−04","−03","UTC−04:00","UTC−03:00";"Antarctica/Palmer",40499,0,45090,0,-10800,0,3600,0,-3600,0,"Arg","−03","−02","UTC−03:00","UTC−02:00";"Antarctica/Palmer",45090,0,57726,0,-14400,0,-3600,0,3600,0,"Chile","−04","−03","UTC−04:00","UTC−03:00";"Antarctica/Palmer",57726,0,"","",-10800,0,3600,0,"","","","−03","","UTC−03:00",""}</definedName>
    <definedName name="CHRONO_DATA._TIMEZONE_ANTARCTICA_ROTHERA" hidden="1">{"Antarctica/Rothera","","",43113,0,0,0,"","",-10800,0,"","+00","","UTC+00:00","";"Antarctica/Rothera",43113,0,"","",-10800,0,-10800,0,"","","","−03","","UTC−03:00",""}</definedName>
    <definedName name="CHRONO_DATA._TIMEZONE_ANTARCTICA_TROLL" hidden="1">{"Antarctica/Troll","","",53413,0,0,0,"","",0,0,"","+00","","UTC+00:00","";"Antarctica/Troll",53413,0,"","",0,0,0,0,"","","Troll","%","","%",""}</definedName>
    <definedName name="CHRONO_DATA._TIMEZONE_ANTARCTICA_VOSTOK" hidden="1">{"Antarctica/Vostok","","",36188,0,0,0,"","",25200,0,"","+00","","UTC+00:00","";"Antarctica/Vostok",36188,0,49384,0,25200,0,25200,0,-25200,0,"","+07","","UTC+07:00","";"Antarctica/Vostok",49384,0,49657,0,0,0,-25200,0,25200,0,"","+00","","UTC+00:00","";"Antarctica/Vostok",49657,0,60296,7200,25200,0,25200,0,-7200,0,"","+07","","UTC+07:00","";"Antarctica/Vostok",60296,7200,"","",18000,0,-7200,0,"","","","+05","","UTC+05:00",""}</definedName>
    <definedName name="CHRONO_DATA._TIMEZONE_ASIA_ALMATY" hidden="1">{"Asia/Almaty","","",23907,0,18468,0,"","",-468,0,"","LMT","","Local Mean Time","";"Asia/Almaty",23907,0,26148,0,18000,0,-468,0,3600,0,"","+05","","UTC+05:00","";"Asia/Almaty",26148,0,48346,7200,21600,0,3600,0,-3600,0,"RussiaAsia","+06","+07","UTC+06:00","UTC+07:00";"Asia/Almaty",48346,7200,48640,7200,18000,0,-3600,0,3600,0,"RussiaAsia","+05","+06","UTC+05:00","UTC+06:00";"Asia/Almaty",48640,7200,53309,7200,21600,0,3600,0,0,0,"RussiaAsia","+06","+07","UTC+06:00","UTC+07:00";"Asia/Almaty",53309,7200,60370,0,21600,0,0,0,-3600,0,"","+06","","UTC+06:00","";"Asia/Almaty",60370,0,"","",18000,0,-3600,0,"","","","+05","","UTC+05:00",""}</definedName>
    <definedName name="CHRONO_DATA._TIMEZONE_ASIA_AMMAN" hidden="1">{"Asia/Amman","","",26342,0,8624,0,"","",-1424,0,"","LMT","","Local Mean Time","";"Asia/Amman",26342,0,59880,0,7200,0,-1424,0,3600,0,"Jordan","EE%T","","Eastern European% Time","";"Asia/Amman",59880,0,"","",10800,0,3600,0,"","","","+03","","UTC+03:00",""}</definedName>
    <definedName name="CHRONO_DATA._TIMEZONE_ASIA_ANADYR" hidden="1">{"Asia/Anadyr","","",23907,0,42596,0,"","",604,0,"","LMT","","Local Mean Time","";"Asia/Anadyr",23907,0,26148,0,43200,0,604,0,3600,0,"","+12","","UTC+12:00","";"Asia/Anadyr",26148,0,45060,0,46800,0,3600,0,-3600,0,"Russia","+13","+14","UTC+13:00","UTC+14:00";"Asia/Anadyr",45060,0,48346,7200,43200,0,-3600,0,-3600,0,"Russia","+12","+13","UTC+12:00","UTC+13:00";"Asia/Anadyr",48346,7200,48640,7200,39600,0,-3600,0,3600,0,"Russia","+11","+12","UTC+11:00","UTC+12:00";"Asia/Anadyr",48640,7200,55283,7200,43200,0,3600,0,-3600,0,"Russia","+12","+13","UTC+12:00","UTC+13:00";"Asia/Anadyr",55283,7200,55647,7200,39600,0,-3600,0,3600,0,"Russia","+11","+12","UTC+11:00","UTC+12:00";"Asia/Anadyr",55647,7200,"","",43200,0,3600,0,"","","","+12","","UTC+12:00",""}</definedName>
    <definedName name="CHRONO_DATA._TIMEZONE_ASIA_AQTAU" hidden="1">{"Asia/Aqtau","","",23907,0,12064,0,"","",2336,0,"","LMT","","Local Mean Time","";"Asia/Aqtau",23907,0,26148,0,14400,0,2336,0,3600,0,"","+04","","UTC+04:00","";"Asia/Aqtau",26148,0,44878,0,18000,0,3600,0,3600,0,"","+05","","UTC+05:00","";"Asia/Aqtau",44878,0,45060,0,21600,0,3600,0,-3600,0,"","+06","","UTC+06:00","";"Asia/Aqtau",45060,0,48346,7200,18000,0,-3600,0,-3600,0,"RussiaAsia","+05","+06","UTC+05:00","UTC+06:00";"Asia/Aqtau",48346,7200,48640,7200,14400,0,-3600,0,3600,0,"RussiaAsia","+04","+05","UTC+04:00","UTC+05:00";"Asia/Aqtau",48640,7200,49620,7200,18000,0,3600,0,-3600,0,"RussiaAsia","+05","+06","UTC+05:00","UTC+06:00";"Asia/Aqtau",49620,7200,53309,7200,14400,0,-3600,0,3600,0,"RussiaAsia","+04","+05","UTC+04:00","UTC+05:00";"Asia/Aqtau",53309,7200,"","",18000,0,3600,0,"","","","+05","","UTC+05:00",""}</definedName>
    <definedName name="CHRONO_DATA._TIMEZONE_ASIA_AQTOBE" hidden="1">{"Asia/Aqtobe","","",23907,0,13720,0,"","",680,0,"","LMT","","Local Mean Time","";"Asia/Aqtobe",23907,0,26148,0,14400,0,680,0,3600,0,"","+04","","UTC+04:00","";"Asia/Aqtobe",26148,0,44695,0,18000,0,3600,0,0,3600,"","+05","","UTC+05:00","";"Asia/Aqtobe",44695,0,44878,0,18000,3600,0,3600,3600,-3600,"","","+06","","UTC+06:00";"Asia/Aqtobe",44878,0,45060,0,21600,0,3600,-3600,-3600,0,"","+06","","UTC+06:00","";"Asia/Aqtobe",45060,0,48346,7200,18000,0,-3600,0,-3600,0,"RussiaAsia","+05","+06","UTC+05:00","UTC+06:00";"Asia/Aqtobe",48346,7200,48640,7200,14400,0,-3600,0,3600,0,"RussiaAsia","+04","+05","UTC+04:00","UTC+05:00";"Asia/Aqtobe",48640,7200,53309,7200,18000,0,3600,0,0,0,"RussiaAsia","+05","+06","UTC+05:00","UTC+06:00";"Asia/Aqtobe",53309,7200,"","",18000,0,0,0,"","","","+05","","UTC+05:00",""}</definedName>
    <definedName name="CHRONO_DATA._TIMEZONE_ASIA_ASHGABAT" hidden="1">{"Asia/Ashgabat","","",23907,0,14012,0,"","",388,0,"","LMT","","Local Mean Time","";"Asia/Ashgabat",23907,0,26148,0,14400,0,388,0,3600,0,"","+04","","UTC+04:00","";"Asia/Ashgabat",26148,0,48346,7200,18000,0,3600,0,-3600,0,"RussiaAsia","+05","+06","UTC+05:00","UTC+06:00";"Asia/Ashgabat",48346,7200,48640,7200,14400,0,-3600,0,3600,0,"RussiaAsia","+04","+05","UTC+04:00","UTC+05:00";"Asia/Ashgabat",48640,7200,"","",18000,0,3600,0,"","","","+05","","UTC+05:00",""}</definedName>
    <definedName name="CHRONO_DATA._TIMEZONE_ASIA_ATYRAU" hidden="1">{"Asia/Atyrau","","",23907,0,12464,0,"","",-1664,0,"","LMT","","Local Mean Time","";"Asia/Atyrau",23907,0,26148,0,10800,0,-1664,0,7200,0,"","+03","","UTC+03:00","";"Asia/Atyrau",26148,0,44878,0,18000,0,7200,0,3600,0,"","+05","","UTC+05:00","";"Asia/Atyrau",44878,0,45060,0,21600,0,3600,0,-3600,0,"","+06","","UTC+06:00","";"Asia/Atyrau",45060,0,48346,7200,18000,0,-3600,0,-3600,0,"RussiaAsia","+05","+06","UTC+05:00","UTC+06:00";"Asia/Atyrau",48346,7200,48640,7200,14400,0,-3600,0,3600,0,"RussiaAsia","+04","+05","UTC+04:00","UTC+05:00";"Asia/Atyrau",48640,7200,51265,7200,18000,0,3600,0,-3600,0,"RussiaAsia","+05","+06","UTC+05:00","UTC+06:00";"Asia/Atyrau",51265,7200,53309,7200,14400,0,-3600,0,3600,0,"RussiaAsia","+04","+05","UTC+04:00","UTC+05:00";"Asia/Atyrau",53309,7200,"","",18000,0,3600,0,"","","","+05","","UTC+05:00",""}</definedName>
    <definedName name="CHRONO_DATA._TIMEZONE_ASIA_BAGHDAD" hidden="1">{"Asia/Baghdad","","",11368,0,10660,0,"","",-4,0,"","LMT","","Local Mean Time","";"Asia/Baghdad",11368,0,21594,0,10656,0,-4,0,144,0,"","BMT","","Baghdad Mean Time","";"Asia/Baghdad",21594,0,45090,0,10800,0,144,0,0,0,"","+03","","UTC+03:00","";"Asia/Baghdad",45090,0,"","",10800,0,0,0,"","","Iraq","+03","+04","UTC+03:00","UTC+04:00"}</definedName>
    <definedName name="CHRONO_DATA._TIMEZONE_ASIA_BAKU" hidden="1">{"Asia/Baku","","",23907,0,11964,0,"","",-1164,0,"","LMT","","Local Mean Time","";"Asia/Baku",23907,0,35898,0,10800,0,-1164,0,3600,0,"","+03","","UTC+03:00","";"Asia/Baku",35898,0,48346,7200,14400,0,3600,0,-3600,0,"RussiaAsia","+04","+05","UTC+04:00","UTC+05:00";"Asia/Baku",48346,7200,48892,7200,10800,0,-3600,0,3600,0,"RussiaAsia","+03","+04","UTC+03:00","UTC+04:00";"Asia/Baku",48892,7200,50083,0,14400,0,3600,0,0,0,"","+04","","UTC+04:00","";"Asia/Baku",50083,0,50449,0,14400,0,0,0,0,0,"EUAsia","+04","+05","UTC+04:00","UTC+05:00";"Asia/Baku",50449,0,"","",14400,0,0,0,"","","Azer","+04","+05","UTC+04:00","UTC+05:00"}</definedName>
    <definedName name="CHRONO_DATA._TIMEZONE_ASIA_BANGKOK" hidden="1">{"Asia/Bangkok","","",7715,0,24124,0,"","",0,0,"","LMT","","Local Mean Time","";"Asia/Bangkok",7715,0,22415,0,24124,0,0,0,1076,0,"","BMT","","Bangkok Mean Time","";"Asia/Bangkok",22415,0,"","",25200,0,1076,0,"","","","+07","","UTC+07:00",""}</definedName>
    <definedName name="CHRONO_DATA._TIMEZONE_ASIA_BARNAUL" hidden="1">{"Asia/Barnaul","","",22302,0,20100,0,"","",1500,0,"","LMT","","Local Mean Time","";"Asia/Barnaul",22302,0,26148,0,21600,0,1500,0,3600,0,"","+06","","UTC+06:00","";"Asia/Barnaul",26148,0,48346,7200,25200,0,3600,0,-3600,0,"Russia","+07","+08","UTC+07:00","UTC+08:00";"Asia/Barnaul",48346,7200,48640,7200,21600,0,-3600,0,3600,0,"Russia","+06","+07","UTC+06:00","UTC+07:00";"Asia/Barnaul",48640,7200,49865,0,25200,0,3600,0,-3600,0,"Russia","+07","+08","UTC+07:00","UTC+08:00";"Asia/Barnaul",49865,0,55647,7200,21600,0,-3600,0,3600,0,"Russia","+06","+07","UTC+06:00","UTC+07:00";"Asia/Barnaul",55647,7200,56956,7200,25200,0,3600,0,-3600,0,"","+07","","UTC+07:00","";"Asia/Barnaul",56956,7200,57474,7200,21600,0,-3600,0,3600,0,"","+06","","UTC+06:00","";"Asia/Barnaul",57474,7200,"","",25200,0,3600,0,"","","","+07","","UTC+07:00",""}</definedName>
    <definedName name="CHRONO_DATA._TIMEZONE_ASIA_BEIRUT" hidden="1">{"Asia/Beirut","","",7715,0,8520,0,"","",-1320,0,"","LMT","","Local Mean Time","";"Asia/Beirut",7715,0,"","",7200,0,-1320,0,"","","Lebanon","EE%T","","Eastern European% Time",""}</definedName>
    <definedName name="CHRONO_DATA._TIMEZONE_ASIA_BISHKEK" hidden="1">{"Asia/Bishkek","","",23907,0,17904,0,"","",96,0,"","LMT","","Local Mean Time","";"Asia/Bishkek",23907,0,26148,0,18000,0,96,0,3600,0,"","+05","","UTC+05:00","";"Asia/Bishkek",26148,0,48346,7200,21600,0,3600,0,-3600,0,"RussiaAsia","+06","+07","UTC+06:00","UTC+07:00";"Asia/Bishkek",48346,7200,48499,7200,18000,0,-3600,0,0,0,"RussiaAsia","+05","+06","UTC+05:00","UTC+06:00";"Asia/Bishkek",48499,7200,53594,0,18000,0,0,0,3600,0,"Kyrgyz","+05","+06","UTC+05:00","UTC+06:00";"Asia/Bishkek",53594,0,"","",21600,0,3600,0,"","","","+06","","UTC+06:00",""}</definedName>
    <definedName name="CHRONO_DATA._TIMEZONE_ASIA_CHITA" hidden="1">{"Asia/Chita","","",22307,0,27232,0,"","",1568,0,"","LMT","","Local Mean Time","";"Asia/Chita",22307,0,26148,0,28800,0,1568,0,3600,0,"","+08","","UTC+08:00","";"Asia/Chita",26148,0,48346,7200,32400,0,3600,0,-3600,0,"Russia","+09","+10","UTC+09:00","UTC+10:00";"Asia/Chita",48346,7200,48640,7200,28800,0,-3600,0,3600,0,"Russia","+08","+09","UTC+08:00","UTC+09:00";"Asia/Chita",48640,7200,55647,7200,32400,0,3600,0,3600,0,"Russia","+09","+10","UTC+09:00","UTC+10:00";"Asia/Chita",55647,7200,56956,7200,36000,0,3600,0,-7200,0,"","+10","","UTC+10:00","";"Asia/Chita",56956,7200,57474,7200,28800,0,-7200,0,3600,0,"","+08","","UTC+08:00","";"Asia/Chita",57474,7200,"","",32400,0,3600,0,"","","","+09","","UTC+09:00",""}</definedName>
    <definedName name="CHRONO_DATA._TIMEZONE_ASIA_CHOIBALSAN" hidden="1">{"Asia/Choibalsan","","",17058,0,27480,0,"","",-2280,0,"","LMT","","Local Mean Time","";"Asia/Choibalsan",17058,0,43509,0,25200,0,-2280,0,3600,0,"","+07","","UTC+07:00","";"Asia/Choibalsan",43509,0,45425,0,28800,0,3600,0,3600,0,"","+08","","UTC+08:00","";"Asia/Choibalsan",45425,0,54556,0,32400,0,3600,0,-3600,0,"Mongol","+09","+10","UTC+09:00","UTC+10:00";"Asia/Choibalsan",54556,0,"","",28800,0,-3600,0,"","","Mongol","+08","+09","UTC+08:00","UTC+09:00"}</definedName>
    <definedName name="CHRONO_DATA._TIMEZONE_ASIA_COLOMBO" hidden="1">{"Asia/Colombo","","",7715,0,19164,0,"","",8,0,"","LMT","","Local Mean Time","";"Asia/Colombo",7715,0,17211,0,19172,0,8,0,628,0,"","MMT","","Moratuwa Mean Time","";"Asia/Colombo",17211,0,30364,0,19800,0,628,0,0,1800,"","+0530","","UTC+05:30","";"Asia/Colombo",30364,0,30603,0,19800,1800,0,1800,0,1800,"","","+06","","UTC+06:00";"Asia/Colombo",30603,0,31744,7200,19800,3600,0,1800,0,-3600,"","","+0630","","UTC+06:30";"Asia/Colombo",31744,7200,50228,0,19800,0,0,-3600,3600,0,"","+0530","","UTC+05:30","";"Asia/Colombo",50228,0,50382,1800,23400,0,3600,0,-1800,0,"","+0630","","UTC+06:30","";"Asia/Colombo",50382,1800,53840,1800,21600,0,-1800,0,-1800,0,"","+06","","UTC+06:00","";"Asia/Colombo",53840,1800,"","",19800,0,-1800,0,"","","","+0530","","UTC+05:30",""}</definedName>
    <definedName name="CHRONO_DATA._TIMEZONE_ASIA_DAMASCUS" hidden="1">{"Asia/Damascus","","",22324,0,8712,0,"","",-1512,0,"","LMT","","Local Mean Time","";"Asia/Damascus",22324,0,59880,0,7200,0,-1512,0,3600,0,"Syria","EE%T","","Eastern European% Time","";"Asia/Damascus",59880,0,"","",10800,0,3600,0,"","","","+03","","UTC+03:00",""}</definedName>
    <definedName name="CHRONO_DATA._TIMEZONE_ASIA_DHAKA" hidden="1">{"Asia/Dhaka","","",11368,0,21700,0,"","",-500,0,"","LMT","","Local Mean Time","";"Asia/Dhaka",11368,0,30268,0,21200,0,-500,0,2200,0,"","HMT","","Howrah Mean Time","";"Asia/Dhaka",30268,0,30494,0,23400,0,2200,0,-3600,0,"","+0630","","UTC+06:30","";"Asia/Dhaka",30494,0,30603,0,19800,0,-3600,0,3600,0,"","+0530","","UTC+05:30","";"Asia/Dhaka",30603,0,33919,0,23400,0,3600,0,-1800,0,"","+0630","","UTC+06:30","";"Asia/Dhaka",33919,0,54832,0,21600,0,-1800,0,0,0,"","+06","","UTC+06:00","";"Asia/Dhaka",54832,0,"","",21600,0,0,0,"","","Dhaka","+06","+07","UTC+06:00","UTC+07:00"}</definedName>
    <definedName name="CHRONO_DATA._TIMEZONE_ASIA_DILI" hidden="1">{"Asia/Dili","","",19402,0,30140,0,"","",-1340,0,"","LMT","","Local Mean Time","";"Asia/Dili",19402,0,30411,82800,28800,0,-1340,0,3600,0,"","+08","","UTC+08:00","";"Asia/Dili",30411,82800,42901,0,32400,0,3600,0,-3600,0,"","+09","","UTC+09:00","";"Asia/Dili",42901,0,51804,0,28800,0,-3600,0,3600,0,"","+08","","UTC+08:00","";"Asia/Dili",51804,0,"","",32400,0,3600,0,"","","","+09","","UTC+09:00",""}</definedName>
    <definedName name="CHRONO_DATA._TIMEZONE_ASIA_DUBAI" hidden="1">{"Asia/Dubai","","",22324,0,13272,0,"","",1128,0,"","LMT","","Local Mean Time","";"Asia/Dubai",22324,0,"","",14400,0,1128,0,"","","","+04","","UTC+04:00",""}</definedName>
    <definedName name="CHRONO_DATA._TIMEZONE_ASIA_DUSHANBE" hidden="1">{"Asia/Dushanbe","","",23907,0,16512,0,"","",1488,0,"","LMT","","Local Mean Time","";"Asia/Dushanbe",23907,0,26148,0,18000,0,1488,0,3600,0,"","+05","","UTC+05:00","";"Asia/Dushanbe",26148,0,48346,7200,21600,0,3600,0,-3600,3600,"RussiaAsia","+06","+07","UTC+06:00","UTC+07:00";"Asia/Dushanbe",48346,7200,48508,10800,18000,3600,-3600,3600,0,-3600,"","","+06","","UTC+06:00";"Asia/Dushanbe",48508,10800,"","",18000,0,0,-3600,"","","","+05","","UTC+05:00",""}</definedName>
    <definedName name="CHRONO_DATA._TIMEZONE_ASIA_FAMAGUSTA" hidden="1">{"Asia/Famagusta","","",23007,0,8148,0,"","",-948,0,"","LMT","","Local Mean Time","";"Asia/Famagusta",23007,0,51057,0,7200,0,-948,0,0,0,"Cyprus","EE%T","","Eastern European% Time","";"Asia/Famagusta",51057,0,57639,0,7200,0,0,0,3600,0,"EUAsia","EE%T","","Eastern European% Time","";"Asia/Famagusta",57639,0,58055,14400,10800,0,3600,0,-3600,0,"","+03","","UTC+03:00","";"Asia/Famagusta",58055,14400,"","",7200,0,-3600,0,"","","EUAsia","EE%T","","Eastern European% Time",""}</definedName>
    <definedName name="CHRONO_DATA._TIMEZONE_ASIA_GAZA" hidden="1">{"Asia/Gaza","","",15293,0,8272,0,"","",-1072,0,"","LMT","","Local Mean Time","";"Asia/Gaza",15293,0,32686,0,7200,0,-1072,0,0,0,"Zion","EET","EEST","Eastern European Time","Eastern European Summer Time";"Asia/Gaza",32686,0,39646,0,7200,0,0,0,0,0,"EgyptAsia","EE%T","","Eastern European% Time","";"Asia/Gaza",39646,0,50083,0,7200,0,0,0,0,0,"Zion","I%T","","Isreal% Time","";"Asia/Gaza",50083,0,51179,0,7200,0,0,0,0,0,"Jordan","EE%T","","Eastern European% Time","";"Asia/Gaza",51179,0,54707,0,7200,0,0,0,0,0,"Palestine","EE%T","","Eastern European% Time","";"Asia/Gaza",54707,0,54710,0,7200,0,0,0,0,0,"","EET","","Eastern European Time","";"Asia/Gaza",54710,0,55197,0,7200,0,0,0,0,0,"Palestine","EE%T","","Eastern European% Time","";"Asia/Gaza",55197,0,55282,60,7200,0,0,0,0,0,"","EET","","Eastern European Time","";"Asia/Gaza",55282,60,55774,0,7200,0,0,0,0,0,"Palestine","EE%T","","Eastern European% Time","";"Asia/Gaza",55774,0,55927,0,7200,0,0,0,0,0,"","EET","","Eastern European Time","";"Asia/Gaza",55927,0,"","",7200,0,0,0,"","","Palestine","EE%T","","Eastern European% Time",""}</definedName>
    <definedName name="CHRONO_DATA._TIMEZONE_ASIA_HEBRON" hidden="1">{"Asia/Hebron","","",15293,0,8423,0,"","",-1223,0,"","LMT","","Local Mean Time","";"Asia/Hebron",15293,0,32686,0,7200,0,-1223,0,0,0,"Zion","EET","EEST","Eastern European Time","Eastern European Summer Time";"Asia/Hebron",32686,0,39646,0,7200,0,0,0,0,0,"EgyptAsia","EE%T","","Eastern European% Time","";"Asia/Hebron",39646,0,50083,0,7200,0,0,0,0,0,"Zion","I%T","","Isreal% Time","";"Asia/Hebron",50083,0,51179,0,7200,0,0,0,0,0,"Jordan","EE%T","","Eastern European% Time","";"Asia/Hebron",51179,0,"","",7200,0,0,0,"","","Palestine","EE%T","","Eastern European% Time",""}</definedName>
    <definedName name="CHRONO_DATA._TIMEZONE_ASIA_HO_CHI_MINH" hidden="1">{"Asia/Ho_Chi_Minh","","",17392,0,25590,0,"","",0,0,"","LMT","","Local Mean Time","";"Asia/Ho_Chi_Minh",17392,0,19157,0,25590,0,0,0,-390,0,"","PLMT","","Phu Lien Mean Time","";"Asia/Ho_Chi_Minh",19157,0,30724,82800,25200,0,-390,0,3600,0,"","+07","","UTC+07:00","";"Asia/Ho_Chi_Minh",30724,82800,31528,82800,28800,0,3600,0,3600,0,"","+08","","UTC+08:00","";"Asia/Ho_Chi_Minh",31528,82800,31700,0,32400,0,3600,0,-7200,0,"","+09","","UTC+09:00","";"Asia/Ho_Chi_Minh",31700,0,32276,0,25200,0,-7200,0,3600,0,"","+07","","UTC+07:00","";"Asia/Ho_Chi_Minh",32276,0,35289,3600,28800,0,3600,0,-3600,0,"","+08","","UTC+08:00","";"Asia/Ho_Chi_Minh",35289,3600,36933,82800,25200,0,-3600,0,3600,0,"","+07","","UTC+07:00","";"Asia/Ho_Chi_Minh",36933,82800,42576,0,28800,0,3600,0,-3600,0,"","+08","","UTC+08:00","";"Asia/Ho_Chi_Minh",42576,0,"","",25200,0,-3600,0,"","","","+07","","UTC+07:00",""}</definedName>
    <definedName name="CHRONO_DATA._TIMEZONE_ASIA_HONG_KONG" hidden="1">{"Asia/Hong_Kong","","",16783,2202,27402,0,"","",1398,0,"","LMT","","Local Mean Time","";"Asia/Hong_Kong",16783,2202,30160,10800,28800,0,1398,0,0,3600,"","HKT","","Hong Kong Time","";"Asia/Hong_Kong",30160,10800,30268,14400,28800,3600,0,3600,0,-1800,"","","HKST","","Hong Kong Summer Time";"Asia/Hong_Kong",30268,14400,30353,0,28800,1800,0,-1800,3600,-1800,"","","HKWT","","Hong Kong War Time";"Asia/Hong_Kong",30353,0,31777,7200,32400,0,3600,-1800,-3600,0,"","JST","","Japan Standard Time","";"Asia/Hong_Kong",31777,7200,"","",28800,0,-3600,0,"","","HK","HK%T","","Hong Kong% Time",""}</definedName>
    <definedName name="CHRONO_DATA._TIMEZONE_ASIA_HOVD" hidden="1">{"Asia/Hovd","","",17058,0,21996,0,"","",-396,0,"","LMT","","Local Mean Time","";"Asia/Hovd",17058,0,43509,0,21600,0,-396,0,3600,0,"","+06","","UTC+06:00","";"Asia/Hovd",43509,0,"","",25200,0,3600,0,"","","Mongol","+07","+08","UTC+07:00","UTC+08:00"}</definedName>
    <definedName name="CHRONO_DATA._TIMEZONE_ASIA_IRKUTSK" hidden="1">{"Asia/Irkutsk","","",7715,0,25025,0,"","",0,0,"","LMT","","Local Mean Time","";"Asia/Irkutsk",7715,0,22348,0,25025,0,0,0,175,0,"","IMT","","Irkutsk Mean Time","";"Asia/Irkutsk",22348,0,26148,0,25200,0,175,0,3600,0,"","+07","","UTC+07:00","";"Asia/Irkutsk",26148,0,48346,7200,28800,0,3600,0,-3600,0,"Russia","+08","+09","UTC+08:00","UTC+09:00";"Asia/Irkutsk",48346,7200,48640,7200,25200,0,-3600,0,3600,0,"Russia","+07","+08","UTC+07:00","UTC+08:00";"Asia/Irkutsk",48640,7200,55647,7200,28800,0,3600,0,3600,0,"Russia","+08","+09","UTC+08:00","UTC+09:00";"Asia/Irkutsk",55647,7200,56956,7200,32400,0,3600,0,-3600,0,"","+09","","UTC+09:00","";"Asia/Irkutsk",56956,7200,"","",28800,0,-3600,0,"","","","+08","","UTC+08:00",""}</definedName>
    <definedName name="CHRONO_DATA._TIMEZONE_ASIA_JAKARTA" hidden="1">{"Asia/Jakarta","","",3188,0,25632,0,"","",0,0,"","LMT","","Local Mean Time","";"Asia/Jakarta",3188,0,23784,85632,25632,0,0,0,768,0,"","BMT","","Batavia Mean Time","";"Asia/Jakarta",23784,85632,27012,0,26400,0,768,0,600,0,"","+0720","","UTC+07:20","";"Asia/Jakarta",27012,0,30441,0,27000,0,600,0,5400,0,"","+0730","","UTC+07:30","";"Asia/Jakarta",30441,0,31721,0,32400,0,5400,0,-5400,0,"","+09","","UTC+09:00","";"Asia/Jakarta",31721,0,32672,0,27000,0,-5400,0,1800,0,"","+0730","","UTC+07:30","";"Asia/Jakarta",32672,0,33402,0,28800,0,1800,0,-1800,0,"","+08","","UTC+08:00","";"Asia/Jakarta",33402,0,38395,0,27000,0,-1800,0,-1800,0,"","+0730","","UTC+07:30","";"Asia/Jakarta",38395,0,"","",25200,0,-1800,0,"","","","WIB","","Western Indonesia Time",""}</definedName>
    <definedName name="CHRONO_DATA._TIMEZONE_ASIA_JAYAPURA" hidden="1">{"Asia/Jayapura","","",27012,0,33768,0,"","",-1368,0,"","LMT","","Local Mean Time","";"Asia/Jayapura",27012,0,31334,0,32400,0,-1368,0,1800,0,"","+09","","UTC+09:00","";"Asia/Jayapura",31334,0,38395,0,34200,0,1800,0,-1800,0,"","+0930","","UTC+09:30","";"Asia/Jayapura",38395,0,"","",32400,0,-1800,0,"","","","WIT","","Eastern Indonesia Time",""}</definedName>
    <definedName name="CHRONO_DATA._TIMEZONE_ASIA_JERUSALEM" hidden="1">{"Asia/Jerusalem","","",7715,0,8454,0,"","",-14,0,"","LMT","","Local Mean Time","";"Asia/Jerusalem",7715,0,21594,0,8440,0,-14,0,-1240,0,"","JMT","","Jerusalem Mean Time","";"Asia/Jerusalem",21594,0,"","",7200,0,-1240,0,"","","Zion","I%T","","Isreal% Time",""}</definedName>
    <definedName name="CHRONO_DATA._TIMEZONE_ASIA_KABUL" hidden="1">{"Asia/Kabul","","",11368,0,16608,0,"","",-2208,0,"","LMT","","Local Mean Time","";"Asia/Kabul",11368,0,31456,0,14400,0,-2208,0,1800,0,"","+04","","UTC+04:00","";"Asia/Kabul",31456,0,"","",16200,0,1800,0,"","","","+0430","","UTC+04:30",""}</definedName>
    <definedName name="CHRONO_DATA._TIMEZONE_ASIA_KAMCHATKA" hidden="1">{"Asia/Kamchatka","","",23368,0,38076,0,"","",1524,0,"","LMT","","Local Mean Time","";"Asia/Kamchatka",23368,0,26148,0,39600,0,1524,0,3600,0,"","+11","","UTC+11:00","";"Asia/Kamchatka",26148,0,48346,7200,43200,0,3600,0,-3600,0,"Russia","+12","+13","UTC+12:00","UTC+13:00";"Asia/Kamchatka",48346,7200,48640,7200,39600,0,-3600,0,3600,0,"Russia","+11","+12","UTC+11:00","UTC+12:00";"Asia/Kamchatka",48640,7200,55283,7200,43200,0,3600,0,-3600,0,"Russia","+12","+13","UTC+12:00","UTC+13:00";"Asia/Kamchatka",55283,7200,55647,7200,39600,0,-3600,0,3600,0,"Russia","+11","+12","UTC+11:00","UTC+12:00";"Asia/Kamchatka",55647,7200,"","",43200,0,3600,0,"","","","+12","","UTC+12:00",""}</definedName>
    <definedName name="CHRONO_DATA._TIMEZONE_ASIA_KARACHI" hidden="1">{"Asia/Karachi","","",17576,0,16092,0,"","",3708,0,"","LMT","","Local Mean Time","";"Asia/Karachi",17576,0,30603,0,19800,0,3708,0,0,3600,"","+0530","","UTC+05:30","";"Asia/Karachi",30603,0,31743,0,19800,3600,0,3600,0,-3600,"","","+0630","","UTC+06:30";"Asia/Karachi",31743,0,33919,0,19800,0,0,-3600,-1800,0,"","+0530","","UTC+05:30","";"Asia/Karachi",33919,0,41036,0,18000,0,-1800,0,0,0,"","+05","","UTC+05:00","";"Asia/Karachi",41036,0,"","",18000,0,0,0,"","","Pakistan","PK%T","","Pakistan% Time",""}</definedName>
    <definedName name="CHRONO_DATA._TIMEZONE_ASIA_KATHMANDU" hidden="1">{"Asia/Kathmandu","","",22324,0,20476,0,"","",-676,0,"","LMT","","Local Mean Time","";"Asia/Kathmandu",22324,0,46431,0,19800,0,-676,0,900,0,"","+0530","","UTC+05:30","";"Asia/Kathmandu",46431,0,"","",20700,0,900,0,"","","","+0545","","UTC+05:30",""}</definedName>
    <definedName name="CHRONO_DATA._TIMEZONE_ASIA_KHANDYGA" hidden="1">{"Asia/Khandyga","","",22307,0,32533,0,"","",-3733,0,"","LMT","","Local Mean Time","";"Asia/Khandyga",22307,0,26148,0,28800,0,-3733,0,3600,0,"","+08","","UTC+08:00","";"Asia/Khandyga",26148,0,48346,7200,32400,0,3600,0,-3600,0,"Russia","+09","+10","UTC+09:00","UTC+10:00";"Asia/Khandyga",48346,7200,48640,7200,28800,0,-3600,0,3600,0,"Russia","+08","+09","UTC+08:00","UTC+09:00";"Asia/Khandyga",48640,7200,53005,0,32400,0,3600,0,3600,0,"Russia","+09","+10","UTC+09:00","UTC+10:00";"Asia/Khandyga",53005,0,55647,7200,36000,0,3600,0,3600,0,"Russia","+10","+11","UTC+10:00","UTC+11:00";"Asia/Khandyga",55647,7200,55817,0,39600,0,3600,0,-3600,0,"","+11","","UTC+11:00","";"Asia/Khandyga",55817,0,56956,7200,36000,0,-3600,0,-3600,0,"","+10","","UTC+10:00","";"Asia/Khandyga",56956,7200,"","",32400,0,-3600,0,"","","","+09","","UTC+09:00",""}</definedName>
    <definedName name="CHRONO_DATA._TIMEZONE_ASIA_KOLKATA" hidden="1">{"Asia/Kolkata","","",-1603,0,21208,0,"","",-8,0,"","LMT","","Local Mean Time","";"Asia/Kolkata",-1603,0,4063,0,21200,0,-8,0,-1930,0,"","HMT","","Howrah Mean Time","";"Asia/Kolkata",4063,0,17211,0,19270,0,-1930,0,530,0,"","MMT","","Madras Mean Time","";"Asia/Kolkata",17211,0,30268,0,19800,0,530,0,0,3600,"","IST","","Indian Standard Time","";"Asia/Kolkata",30268,0,30494,0,19800,3600,0,3600,0,-3600,"","","+0630","","UTC+06:30";"Asia/Kolkata",30494,0,30603,0,19800,0,0,-3600,0,3600,"","IST","","Indian Standard Time","";"Asia/Kolkata",30603,0,31743,0,19800,3600,0,3600,0,-3600,"","","+0630","","UTC+06:30";"Asia/Kolkata",31743,0,"","",19800,0,0,-3600,"","","","IST","","Indian Standard Time",""}</definedName>
    <definedName name="CHRONO_DATA._TIMEZONE_ASIA_KRASNOYARSK" hidden="1">{"Asia/Krasnoyarsk","","",22329,0,22286,0,"","",-686,0,"","LMT","","Local Mean Time","";"Asia/Krasnoyarsk",22329,0,26148,0,21600,0,-686,0,3600,0,"","+06","","UTC+06:00","";"Asia/Krasnoyarsk",26148,0,48346,7200,25200,0,3600,0,-3600,0,"Russia","+07","+08","UTC+07:00","UTC+08:00";"Asia/Krasnoyarsk",48346,7200,48640,7200,21600,0,-3600,0,3600,0,"Russia","+06","+07","UTC+06:00","UTC+07:00";"Asia/Krasnoyarsk",48640,7200,55647,7200,25200,0,3600,0,3600,0,"Russia","+07","+08","UTC+07:00","UTC+08:00";"Asia/Krasnoyarsk",55647,7200,56956,7200,28800,0,3600,0,-3600,0,"","+08","","UTC+08:00","";"Asia/Krasnoyarsk",56956,7200,"","",25200,0,-3600,0,"","","","+07","","UTC+07:00",""}</definedName>
    <definedName name="CHRONO_DATA._TIMEZONE_ASIA_KUCHING" hidden="1">{"Asia/Kuching","","",24575,0,26480,0,"","",520,0,"","LMT","","Local Mean Time","";"Asia/Kuching",24575,0,27073,0,27000,0,520,0,1800,0,"","+0730","","UTC+07:30","";"Asia/Kuching",27073,0,30406,0,28800,0,1800,0,3600,0,"NBorneo","+08","+0820","UTC+08:00","UTC+08:20";"Asia/Kuching",30406,0,31710,0,32400,0,3600,0,-3600,0,"","+09","","UTC+09:00","";"Asia/Kuching",31710,0,"","",28800,0,-3600,0,"","","","+08","","UTC+08:00",""}</definedName>
    <definedName name="CHRONO_DATA._TIMEZONE_ASIA_LOCATION" hidden="1">_xlfn.LAMBDA(_xlpm.Location, IF(_xlpm.Location &lt; "M", IF(_xlpm.Location &lt; "F", IF(_xlpm.Location = "Almaty", CHRONO_DATA._TIMEZONE_ASIA_ALMATY, IF(_xlpm.Location = "Amman", CHRONO_DATA._TIMEZONE_ASIA_AMMAN, IF(_xlpm.Location = "Anadyr", CHRONO_DATA._TIMEZONE_ASIA_ANADYR, IF(_xlpm.Location = "Aqtau", CHRONO_DATA._TIMEZONE_ASIA_AQTAU, IF(_xlpm.Location = "Aqtobe", CHRONO_DATA._TIMEZONE_ASIA_AQTOBE, IF(_xlpm.Location = "Ashgabat", CHRONO_DATA._TIMEZONE_ASIA_ASHGABAT, IF(_xlpm.Location = "Atyrau", CHRONO_DATA._TIMEZONE_ASIA_ATYRAU, IF(_xlpm.Location = "Baghdad", CHRONO_DATA._TIMEZONE_ASIA_BAGHDAD, IF(_xlpm.Location = "Baku", CHRONO_DATA._TIMEZONE_ASIA_BAKU, IF(_xlpm.Location = "Bangkok", CHRONO_DATA._TIMEZONE_ASIA_BANGKOK, IF(_xlpm.Location = "Barnaul", CHRONO_DATA._TIMEZONE_ASIA_BARNAUL, IF(_xlpm.Location = "Beirut", CHRONO_DATA._TIMEZONE_ASIA_BEIRUT, IF(_xlpm.Location = "Bishkek", CHRONO_DATA._TIMEZONE_ASIA_BISHKEK, IF(_xlpm.Location = "Chita", CHRONO_DATA._TIMEZONE_ASIA_CHITA, IF(_xlpm.Location = "Choibalsan", CHRONO_DATA._TIMEZONE_ASIA_CHOIBALSAN, IF(_xlpm.Location = "Colombo", CHRONO_DATA._TIMEZONE_ASIA_COLOMBO, IF(_xlpm.Location = "Damascus", CHRONO_DATA._TIMEZONE_ASIA_DAMASCUS, IF(_xlpm.Location = "Dhaka", CHRONO_DATA._TIMEZONE_ASIA_DHAKA, IF(_xlpm.Location = "Dili", CHRONO_DATA._TIMEZONE_ASIA_DILI, IF(_xlpm.Location = "Dubai", CHRONO_DATA._TIMEZONE_ASIA_DUBAI, IF(_xlpm.Location = "Dushanbe", CHRONO_DATA._TIMEZONE_ASIA_DUSHANBE, {#N/A}))))))))))))))))))))), IF(_xlpm.Location = "Famagusta", CHRONO_DATA._TIMEZONE_ASIA_FAMAGUSTA, IF(_xlpm.Location = "Gaza", CHRONO_DATA._TIMEZONE_ASIA_GAZA, IF(_xlpm.Location = "Hebron", CHRONO_DATA._TIMEZONE_ASIA_HEBRON, IF(_xlpm.Location = "Ho_Chi_Minh", CHRONO_DATA._TIMEZONE_ASIA_HO_CHI_MINH, IF(_xlpm.Location = "Hong_Kong", CHRONO_DATA._TIMEZONE_ASIA_HONG_KONG, IF(_xlpm.Location = "Hovd", CHRONO_DATA._TIMEZONE_ASIA_HOVD, IF(_xlpm.Location = "Irkutsk", CHRONO_DATA._TIMEZONE_ASIA_IRKUTSK, IF(_xlpm.Location = "Jakarta", CHRONO_DATA._TIMEZONE_ASIA_JAKARTA, IF(_xlpm.Location = "Jayapura", CHRONO_DATA._TIMEZONE_ASIA_JAYAPURA, IF(_xlpm.Location = "Jerusalem", CHRONO_DATA._TIMEZONE_ASIA_JERUSALEM, IF(_xlpm.Location = "Kabul", CHRONO_DATA._TIMEZONE_ASIA_KABUL, IF(_xlpm.Location = "Kamchatka", CHRONO_DATA._TIMEZONE_ASIA_KAMCHATKA, IF(_xlpm.Location = "Karachi", CHRONO_DATA._TIMEZONE_ASIA_KARACHI, IF(_xlpm.Location = "Kathmandu", CHRONO_DATA._TIMEZONE_ASIA_KATHMANDU, IF(_xlpm.Location = "Khandyga", CHRONO_DATA._TIMEZONE_ASIA_KHANDYGA, IF(_xlpm.Location = "Kolkata", CHRONO_DATA._TIMEZONE_ASIA_KOLKATA, IF(_xlpm.Location = "Krasnoyarsk", CHRONO_DATA._TIMEZONE_ASIA_KRASNOYARSK, IF(_xlpm.Location = "Kuching", CHRONO_DATA._TIMEZONE_ASIA_KUCHING, {#N/A}))))))))))))))))))), IF(_xlpm.Location &lt; "T", IF(_xlpm.Location = "Macau", CHRONO_DATA._TIMEZONE_ASIA_MACAU, IF(_xlpm.Location = "Magadan", CHRONO_DATA._TIMEZONE_ASIA_MAGADAN, IF(_xlpm.Location = "Makassar", CHRONO_DATA._TIMEZONE_ASIA_MAKASSAR, IF(_xlpm.Location = "Manila", CHRONO_DATA._TIMEZONE_ASIA_MANILA, IF(_xlpm.Location = "Nicosia", CHRONO_DATA._TIMEZONE_ASIA_NICOSIA, IF(_xlpm.Location = "Novokuznetsk", CHRONO_DATA._TIMEZONE_ASIA_NOVOKUZNETSK, IF(_xlpm.Location = "Novosibirsk", CHRONO_DATA._TIMEZONE_ASIA_NOVOSIBIRSK, IF(_xlpm.Location = "Omsk", CHRONO_DATA._TIMEZONE_ASIA_OMSK, IF(_xlpm.Location = "Oral", CHRONO_DATA._TIMEZONE_ASIA_ORAL, IF(_xlpm.Location = "Pontianak", CHRONO_DATA._TIMEZONE_ASIA_PONTIANAK, IF(_xlpm.Location = "Pyongyang", CHRONO_DATA._TIMEZONE_ASIA_PYONGYANG, IF(_xlpm.Location = "Qatar", CHRONO_DATA._TIMEZONE_ASIA_QATAR, IF(_xlpm.Location = "Qostanay", CHRONO_DATA._TIMEZONE_ASIA_QOSTANAY, IF(_xlpm.Location = "Qyzylorda", CHRONO_DATA._TIMEZONE_ASIA_QYZYLORDA, IF(_xlpm.Location = "Riyadh", CHRONO_DATA._TIMEZONE_ASIA_RIYADH, IF(_xlpm.Location = "Sakhalin", CHRONO_DATA._TIMEZONE_ASIA_SAKHALIN, IF(_xlpm.Location = "Samarkand", CHRONO_DATA._TIMEZONE_ASIA_SAMARKAND, IF(_xlpm.Location = "Seoul", CHRONO_DATA._TIMEZONE_ASIA_SEOUL, IF(_xlpm.Location = "Shanghai", CHRONO_DATA._TIMEZONE_ASIA_SHANGHAI, IF(_xlpm.Location = "Singapore", CHRONO_DATA._TIMEZONE_ASIA_SINGAPORE, IF(_xlpm.Location = "Srednekolymsk", CHRONO_DATA._TIMEZONE_ASIA_SREDNEKOLYMSK, {#N/A}))))))))))))))))))))), IF(_xlpm.Location = "Taipei", CHRONO_DATA._TIMEZONE_ASIA_TAIPEI, IF(_xlpm.Location = "Tashkent", CHRONO_DATA._TIMEZONE_ASIA_TASHKENT, IF(_xlpm.Location = "Tbilisi", CHRONO_DATA._TIMEZONE_ASIA_TBILISI, IF(_xlpm.Location = "Tehran", CHRONO_DATA._TIMEZONE_ASIA_TEHRAN, IF(_xlpm.Location = "Thimphu", CHRONO_DATA._TIMEZONE_ASIA_THIMPHU, IF(_xlpm.Location = "Tokyo", CHRONO_DATA._TIMEZONE_ASIA_TOKYO, IF(_xlpm.Location = "Tomsk", CHRONO_DATA._TIMEZONE_ASIA_TOMSK, IF(_xlpm.Location = "Ulaanbaatar", CHRONO_DATA._TIMEZONE_ASIA_ULAANBAATAR, IF(_xlpm.Location = "Urumqi", CHRONO_DATA._TIMEZONE_ASIA_URUMQI, IF(_xlpm.Location = "Ust-Nera", CHRONO_DATA._TIMEZONE_ASIA_USTnegNERA, IF(_xlpm.Location = "Vladivostok", CHRONO_DATA._TIMEZONE_ASIA_VLADIVOSTOK, IF(_xlpm.Location = "Yakutsk", CHRONO_DATA._TIMEZONE_ASIA_YAKUTSK, IF(_xlpm.Location = "Yangon", CHRONO_DATA._TIMEZONE_ASIA_YANGON, IF(_xlpm.Location = "Yekaterinburg", CHRONO_DATA._TIMEZONE_ASIA_YEKATERINBURG, IF(_xlpm.Location = "Yerevan", CHRONO_DATA._TIMEZONE_ASIA_YEREVAN, {#N/A}))))))))))))))))))</definedName>
    <definedName name="CHRONO_DATA._TIMEZONE_ASIA_MACAU" hidden="1">{"Asia/Macau","","",16783,0,27250,0,"","",1550,0,"","LMT","","Local Mean Time","";"Asia/Macau",16783,0,30349,82800,28800,0,1550,0,3600,0,"","CST","","China Standard Time","";"Asia/Macau",30349,82800,31729,0,32400,0,3600,0,-3600,0,"Macau","+09","+10","UTC+09:00","UTC+10:00";"Asia/Macau",31729,0,"","",28800,0,-3600,0,"","","Macau","C%T","","China% Time",""}</definedName>
    <definedName name="CHRONO_DATA._TIMEZONE_ASIA_MAGADAN" hidden="1">{"Asia/Magadan","","",23907,0,36192,0,"","",-192,0,"","LMT","","Local Mean Time","";"Asia/Magadan",23907,0,26148,0,36000,0,-192,0,3600,0,"","+10","","UTC+10:00","";"Asia/Magadan",26148,0,48346,7200,39600,0,3600,0,-3600,0,"Russia","+11","+12","UTC+11:00","UTC+12:00";"Asia/Magadan",48346,7200,48640,7200,36000,0,-3600,0,3600,0,"Russia","+10","+11","UTC+10:00","UTC+11:00";"Asia/Magadan",48640,7200,55647,7200,39600,0,3600,0,3600,0,"Russia","+11","+12","UTC+11:00","UTC+12:00";"Asia/Magadan",55647,7200,56956,7200,43200,0,3600,0,-7200,0,"","+12","","UTC+12:00","";"Asia/Magadan",56956,7200,57502,7200,36000,0,-7200,0,3600,0,"","+10","","UTC+10:00","";"Asia/Magadan",57502,7200,"","",39600,0,3600,0,"","","","+11","","UTC+11:00",""}</definedName>
    <definedName name="CHRONO_DATA._TIMEZONE_ASIA_MAKASSAR" hidden="1">{"Asia/Makassar","","",22324,0,28656,0,"","",0,0,"","LMT","","Local Mean Time","";"Asia/Makassar",22324,0,27012,0,28656,0,0,0,144,0,"","MMT","","Makassar Mean Time","";"Asia/Makassar",27012,0,30399,0,28800,0,144,0,3600,0,"","+08","","UTC+08:00","";"Asia/Makassar",30399,0,31721,0,32400,0,3600,0,-3600,0,"","+09","","UTC+09:00","";"Asia/Makassar",31721,0,"","",28800,0,-3600,0,"","","","WITA","","Central Indonesia Time",""}</definedName>
    <definedName name="CHRONO_DATA._TIMEZONE_ASIA_MANILA" hidden="1">{"Asia/Manila","","",-5069,0,-57360,0,"","",86400,0,"","LMT","","Local Mean Time","";"Asia/Manila",-5069,0,14785,0,29040,0,86400,0,-240,0,"","LMT","","Local Mean Time","";"Asia/Manila",14785,0,30480,0,28800,0,-240,0,3600,0,"Phil","P%T","","Philippine% Time","";"Asia/Manila",30480,0,31395,0,32400,0,3600,0,-3600,0,"","JST","","Japan Standard Time","";"Asia/Manila",31395,0,"","",28800,0,-3600,0,"","","Phil","P%T","","Philippine% Time",""}</definedName>
    <definedName name="CHRONO_DATA._TIMEZONE_ASIA_NICOSIA" hidden="1">{"Asia/Nicosia","","",23007,0,8008,0,"","",-808,0,"","LMT","","Local Mean Time","";"Asia/Nicosia",23007,0,51057,0,7200,0,-808,0,0,0,"Cyprus","EE%T","","Eastern European% Time","";"Asia/Nicosia",51057,0,"","",7200,0,0,0,"","","EUAsia","EE%T","","Eastern European% Time",""}</definedName>
    <definedName name="CHRONO_DATA._TIMEZONE_ASIA_NOVOKUZNETSK" hidden="1">{"Asia/Novokuznetsk","","",23906,0,20928,0,"","",672,0,"","LMT","","Local Mean Time","";"Asia/Novokuznetsk",23906,0,26148,0,21600,0,672,0,3600,0,"","+06","","UTC+06:00","";"Asia/Novokuznetsk",26148,0,48346,7200,25200,0,3600,0,-3600,0,"Russia","+07","+08","UTC+07:00","UTC+08:00";"Asia/Novokuznetsk",48346,7200,48640,7200,21600,0,-3600,0,3600,0,"Russia","+06","+07","UTC+06:00","UTC+07:00";"Asia/Novokuznetsk",48640,7200,55283,7200,25200,0,3600,0,-3600,0,"Russia","+07","+08","UTC+07:00","UTC+08:00";"Asia/Novokuznetsk",55283,7200,55647,7200,21600,0,-3600,0,3600,0,"Russia","+06","+07","UTC+06:00","UTC+07:00";"Asia/Novokuznetsk",55647,7200,"","",25200,0,3600,0,"","","","+07","","UTC+07:00",""}</definedName>
    <definedName name="CHRONO_DATA._TIMEZONE_ASIA_NOVOSIBIRSK" hidden="1">{"Asia/Novosibirsk","","",22306,21600,19900,0,"","",1700,0,"","LMT","","Local Mean Time","";"Asia/Novosibirsk",22306,21600,26148,0,21600,0,1700,0,3600,0,"","+06","","UTC+06:00","";"Asia/Novosibirsk",26148,0,48346,7200,25200,0,3600,0,-3600,0,"Russia","+07","+08","UTC+07:00","UTC+08:00";"Asia/Novosibirsk",48346,7200,48640,7200,21600,0,-3600,0,3600,0,"Russia","+06","+07","UTC+06:00","UTC+07:00";"Asia/Novosibirsk",48640,7200,49130,0,25200,0,3600,0,-3600,0,"Russia","+07","+08","UTC+07:00","UTC+08:00";"Asia/Novosibirsk",49130,0,55647,7200,21600,0,-3600,0,3600,0,"Russia","+06","+07","UTC+06:00","UTC+07:00";"Asia/Novosibirsk",55647,7200,56956,7200,25200,0,3600,0,-3600,0,"","+07","","UTC+07:00","";"Asia/Novosibirsk",56956,7200,57593,7200,21600,0,-3600,0,3600,0,"","+06","","UTC+06:00","";"Asia/Novosibirsk",57593,7200,"","",25200,0,3600,0,"","","","+07","","UTC+07:00",""}</definedName>
    <definedName name="CHRONO_DATA._TIMEZONE_ASIA_OMSK" hidden="1">{"Asia/Omsk","","",22276,0,17610,0,"","",390,0,"","LMT","","Local Mean Time","";"Asia/Omsk",22276,0,26148,0,18000,0,390,0,3600,0,"","+05","","UTC+05:00","";"Asia/Omsk",26148,0,48346,7200,21600,0,3600,0,-3600,0,"Russia","+06","+07","UTC+06:00","UTC+07:00";"Asia/Omsk",48346,7200,48640,7200,18000,0,-3600,0,3600,0,"Russia","+05","+06","UTC+05:00","UTC+06:00";"Asia/Omsk",48640,7200,55647,7200,21600,0,3600,0,3600,0,"Russia","+06","+07","UTC+06:00","UTC+07:00";"Asia/Omsk",55647,7200,56956,7200,25200,0,3600,0,-3600,0,"","+07","","UTC+07:00","";"Asia/Omsk",56956,7200,"","",21600,0,-3600,0,"","","","+06","","UTC+06:00",""}</definedName>
    <definedName name="CHRONO_DATA._TIMEZONE_ASIA_ORAL" hidden="1">{"Asia/Oral","","",23907,0,12324,0,"","",-1524,0,"","LMT","","Local Mean Time","";"Asia/Oral",23907,0,26148,0,10800,0,-1524,0,7200,0,"","+03","","UTC+03:00","";"Asia/Oral",26148,0,44695,0,18000,0,7200,0,0,3600,"","+05","","UTC+05:00","";"Asia/Oral",44695,0,44878,0,18000,3600,0,3600,3600,-3600,"","","+06","","UTC+06:00";"Asia/Oral",44878,0,45060,0,21600,0,3600,-3600,-3600,0,"","+06","","UTC+06:00","";"Asia/Oral",45060,0,47611,7200,18000,0,-3600,0,-3600,0,"RussiaAsia","+05","+06","UTC+05:00","UTC+06:00";"Asia/Oral",47611,7200,48640,7200,14400,0,-3600,0,3600,0,"RussiaAsia","+04","+05","UTC+04:00","UTC+05:00";"Asia/Oral",48640,7200,48710,7200,18000,0,3600,0,-3600,0,"RussiaAsia","+05","+06","UTC+05:00","UTC+06:00";"Asia/Oral",48710,7200,53309,7200,14400,0,-3600,0,3600,0,"RussiaAsia","+04","+05","UTC+04:00","UTC+05:00";"Asia/Oral",53309,7200,"","",18000,0,3600,0,"","","","+05","","UTC+05:00",""}</definedName>
    <definedName name="CHRONO_DATA._TIMEZONE_ASIA_PONTIANAK" hidden="1">{"Asia/Pontianak","","",18062,0,26240,0,"","",0,0,"","LMT","","Local Mean Time","";"Asia/Pontianak",18062,0,27012,0,26240,0,0,0,760,0,"","PMT","","Pontianak Mean Time","";"Asia/Pontianak",27012,0,30388,0,27000,0,760,0,5400,0,"","+0730","","UTC+07:30","";"Asia/Pontianak",30388,0,31721,0,32400,0,5400,0,-5400,0,"","+09","","UTC+09:00","";"Asia/Pontianak",31721,0,32672,0,27000,0,-5400,0,1800,0,"","+0730","","UTC+07:30","";"Asia/Pontianak",32672,0,33402,0,28800,0,1800,0,-1800,0,"","+08","","UTC+08:00","";"Asia/Pontianak",33402,0,38395,0,27000,0,-1800,0,1800,0,"","+0730","","UTC+07:30","";"Asia/Pontianak",38395,0,47161,0,28800,0,1800,0,-3600,0,"","WITA","","Central Indonesia Time","";"Asia/Pontianak",47161,0,"","",25200,0,-3600,0,"","","","WIB","","Western Indonesia Time",""}</definedName>
    <definedName name="CHRONO_DATA._TIMEZONE_ASIA_PYONGYANG" hidden="1">{"Asia/Pyongyang","","",18032,0,30180,0,"","",420,0,"","LMT","","Local Mean Time","";"Asia/Pyongyang",18032,0,19402,0,30600,0,420,0,1800,0,"","KST","","Korea Standard Time","";"Asia/Pyongyang",19402,0,31691,0,32400,0,1800,0,0,0,"","JST","","Japan Standard Time","";"Asia/Pyongyang",31691,0,57249,0,32400,0,0,0,-1800,0,"","KST","","Korea Standard Time","";"Asia/Pyongyang",57249,0,58242,84600,30600,0,-1800,0,1800,0,"","KST","","Korea Standard Time","";"Asia/Pyongyang",58242,84600,"","",32400,0,1800,0,"","","","KST","","Korea Standard Time",""}</definedName>
    <definedName name="CHRONO_DATA._TIMEZONE_ASIA_QATAR" hidden="1">{"Asia/Qatar","","",22324,0,12368,0,"","",2032,0,"","LMT","","Local Mean Time","";"Asia/Qatar",22324,0,41469,0,14400,0,2032,0,-3600,0,"","+04","","UTC+04:00","";"Asia/Qatar",41469,0,"","",10800,0,-3600,0,"","","","+03","","UTC+03:00",""}</definedName>
    <definedName name="CHRONO_DATA._TIMEZONE_ASIA_QOSTANAY" hidden="1">{"Asia/Qostanay","","",23907,0,15268,0,"","",-868,0,"","LMT","","Local Mean Time","";"Asia/Qostanay",23907,0,26148,0,14400,0,-868,0,3600,0,"","+04","","UTC+04:00","";"Asia/Qostanay",26148,0,44695,0,18000,0,3600,0,0,3600,"","+05","","UTC+05:00","";"Asia/Qostanay",44695,0,44878,0,18000,3600,0,3600,3600,-3600,"","","+06","","UTC+06:00";"Asia/Qostanay",44878,0,45060,0,21600,0,3600,-3600,-3600,0,"","+06","","UTC+06:00","";"Asia/Qostanay",45060,0,48346,7200,18000,0,-3600,0,-3600,0,"RussiaAsia","+05","+06","UTC+05:00","UTC+06:00";"Asia/Qostanay",48346,7200,48640,7200,14400,0,-3600,0,3600,0,"RussiaAsia","+04","+05","UTC+04:00","UTC+05:00";"Asia/Qostanay",48640,7200,53309,7200,18000,0,3600,0,3600,0,"RussiaAsia","+05","+06","UTC+05:00","UTC+06:00";"Asia/Qostanay",53309,7200,60370,0,21600,0,3600,0,-3600,0,"","+06","","UTC+06:00","";"Asia/Qostanay",60370,0,"","",18000,0,-3600,0,"","","","+05","","UTC+05:00",""}</definedName>
    <definedName name="CHRONO_DATA._TIMEZONE_ASIA_QYZYLORDA" hidden="1">{"Asia/Qyzylorda","","",23907,0,15712,0,"","",-1312,0,"","LMT","","Local Mean Time","";"Asia/Qyzylorda",23907,0,26148,0,14400,0,-1312,0,3600,0,"","+04","","UTC+04:00","";"Asia/Qyzylorda",26148,0,44695,0,18000,0,3600,0,0,3600,"","+05","","UTC+05:00","";"Asia/Qyzylorda",44695,0,44878,0,18000,3600,0,3600,3600,-3600,"","","+06","","UTC+06:00";"Asia/Qyzylorda",44878,0,45060,0,21600,0,3600,-3600,-3600,0,"","+06","","UTC+06:00","";"Asia/Qyzylorda",45060,0,48346,7200,18000,0,-3600,0,-3600,0,"RussiaAsia","+05","+06","UTC+05:00","UTC+06:00";"Asia/Qyzylorda",48346,7200,48528,7200,14400,0,-3600,0,3600,0,"RussiaAsia","+04","+05","UTC+04:00","UTC+05:00";"Asia/Qyzylorda",48528,7200,48640,7200,18000,0,3600,0,3600,0,"RussiaAsia","+05","+06","UTC+05:00","UTC+06:00";"Asia/Qyzylorda",48640,7200,48710,7200,21600,0,3600,0,-3600,0,"RussiaAsia","+06","+07","UTC+06:00","UTC+07:00";"Asia/Qyzylorda",48710,7200,53309,7200,18000,0,-3600,0,3600,0,"RussiaAsia","+05","+06","UTC+05:00","UTC+06:00";"Asia/Qyzylorda",53309,7200,58473,0,21600,0,3600,0,-3600,0,"","+06","","UTC+06:00","";"Asia/Qyzylorda",58473,0,"","",18000,0,-3600,0,"","","","+05","","UTC+05:00",""}</definedName>
    <definedName name="CHRONO_DATA._TIMEZONE_ASIA_RIYADH" hidden="1">{"Asia/Riyadh","","",32258,0,11212,0,"","",-412,0,"","LMT","","Local Mean Time","";"Asia/Riyadh",32258,0,"","",10800,0,-412,0,"","","","+03","","UTC+03:00",""}</definedName>
    <definedName name="CHRONO_DATA._TIMEZONE_ASIA_SAKHALIN" hidden="1">{"Asia/Sakhalin","","",17080,0,34248,0,"","",-1848,0,"","LMT","","Local Mean Time","";"Asia/Sakhalin",17080,0,31692,0,32400,0,-1848,0,7200,0,"","+09","","UTC+09:00","";"Asia/Sakhalin",31692,0,48346,7200,39600,0,7200,0,-3600,0,"Russia","+11","+12","UTC+11:00","UTC+12:00";"Asia/Sakhalin",48346,7200,48640,7200,36000,0,-3600,0,3600,0,"Russia","+10","+11","UTC+10:00","UTC+11:00";"Asia/Sakhalin",48640,7200,50537,7200,39600,0,3600,0,-3600,0,"Russia","+11","+12","UTC+11:00","UTC+12:00";"Asia/Sakhalin",50537,7200,55647,7200,36000,0,-3600,0,3600,0,"Russia","+10","+11","UTC+10:00","UTC+11:00";"Asia/Sakhalin",55647,7200,56956,7200,39600,0,3600,0,-3600,0,"","+11","","UTC+11:00","";"Asia/Sakhalin",56956,7200,57474,7200,36000,0,-3600,0,3600,0,"","+10","","UTC+10:00","";"Asia/Sakhalin",57474,7200,"","",39600,0,3600,0,"","","","+11","","UTC+11:00",""}</definedName>
    <definedName name="CHRONO_DATA._TIMEZONE_ASIA_SAMARKAND" hidden="1">{"Asia/Samarkand","","",23907,0,16073,0,"","",-1673,0,"","LMT","","Local Mean Time","";"Asia/Samarkand",23907,0,26148,0,14400,0,-1673,0,3600,0,"","+04","","UTC+04:00","";"Asia/Samarkand",26148,0,44695,0,18000,0,3600,0,0,3600,"","+05","","UTC+05:00","";"Asia/Samarkand",44695,0,44878,0,18000,3600,0,3600,3600,-3600,"","","+06","","UTC+06:00";"Asia/Samarkand",44878,0,45060,0,21600,0,3600,-3600,-3600,0,"","+06","","UTC+06:00","";"Asia/Samarkand",45060,0,48622,0,18000,0,-3600,0,0,0,"RussiaAsia","+05","+06","UTC+05:00","UTC+06:00";"Asia/Samarkand",48622,0,"","",18000,0,0,0,"","","","+05","","UTC+05:00",""}</definedName>
    <definedName name="CHRONO_DATA._TIMEZONE_ASIA_SEOUL" hidden="1">{"Asia/Seoul","","",18032,0,30472,0,"","",128,0,"","LMT","","Local Mean Time","";"Asia/Seoul",18032,0,19402,0,30600,0,128,0,1800,0,"","KST","","Korea Standard Time","";"Asia/Seoul",19402,0,31706,0,32400,0,1800,0,0,0,"","JST","","Japan Standard Time","";"Asia/Seoul",31706,0,34822,0,32400,0,0,0,-1800,0,"ROK","K%T","","Korea% Time","";"Asia/Seoul",34822,0,37521,0,30600,0,-1800,0,1800,0,"ROK","K%T","","Korea% Time","";"Asia/Seoul",37521,0,"","",32400,0,1800,0,"","","ROK","K%T","","Korea% Time",""}</definedName>
    <definedName name="CHRONO_DATA._TIMEZONE_ASIA_SHANGHAI" hidden="1">{"Asia/Shanghai","","",15385,0,29143,0,"","",-343,0,"","LMT","","Local Mean Time","";"Asia/Shanghai",15385,0,33064,0,28800,0,-343,0,0,0,"Shang","C%T","","China% Time","";"Asia/Shanghai",33064,0,"","",28800,0,0,0,"","","PRC","C%T","","China% Time",""}</definedName>
    <definedName name="CHRONO_DATA._TIMEZONE_ASIA_SINGAPORE" hidden="1">{"Asia/Singapore","","",15385,0,24925,0,"","",0,0,"","LMT","","Local Mean Time","";"Asia/Singapore",15385,0,16997,0,24925,0,0,0,275,0,"","SMT","","Singapore Mean Time","";"Asia/Singapore",16997,0,27073,0,25200,0,275,0,0,1200,"","+07","","UTC+07:00","";"Asia/Singapore",27073,0,28168,0,25200,1200,0,1200,1200,-1200,"","","+0720","","UTC+07:20";"Asia/Singapore",28168,0,30238,0,26400,0,1200,-1200,600,0,"","+0720","","UTC+07:20","";"Asia/Singapore",30238,0,30406,0,27000,0,600,0,5400,0,"","+0730","","UTC+07:30","";"Asia/Singapore",30406,0,31710,0,32400,0,5400,0,-5400,0,"","+09","","UTC+09:00","";"Asia/Singapore",31710,0,44969,84600,27000,0,-5400,0,1800,0,"","+0730","","UTC+07:30","";"Asia/Singapore",44969,84600,"","",28800,0,1800,0,"","","","+08","","UTC+08:00",""}</definedName>
    <definedName name="CHRONO_DATA._TIMEZONE_ASIA_SREDNEKOLYMSK" hidden="1">{"Asia/Srednekolymsk","","",23907,0,36892,0,"","",-892,0,"","LMT","","Local Mean Time","";"Asia/Srednekolymsk",23907,0,26148,0,36000,0,-892,0,3600,0,"","+10","","UTC+10:00","";"Asia/Srednekolymsk",26148,0,48346,7200,39600,0,3600,0,-3600,0,"Russia","+11","+12","UTC+11:00","UTC+12:00";"Asia/Srednekolymsk",48346,7200,48640,7200,36000,0,-3600,0,3600,0,"Russia","+10","+11","UTC+10:00","UTC+11:00";"Asia/Srednekolymsk",48640,7200,55647,7200,39600,0,3600,0,3600,0,"Russia","+11","+12","UTC+11:00","UTC+12:00";"Asia/Srednekolymsk",55647,7200,56956,7200,43200,0,3600,0,-3600,0,"","+12","","UTC+12:00","";"Asia/Srednekolymsk",56956,7200,"","",39600,0,-3600,0,"","","","+11","","UTC+11:00",""}</definedName>
    <definedName name="CHRONO_DATA._TIMEZONE_ASIA_TAIPEI" hidden="1">{"Asia/Taipei","","",13559,0,29160,0,"","",-360,0,"","LMT","","Local Mean Time","";"Asia/Taipei",13559,0,28807,0,28800,0,-360,0,3600,0,"","CST","","China Standard Time","";"Asia/Taipei",28807,0,31719,3600,32400,0,3600,0,-3600,0,"","JST","","Japan Standard Time","";"Asia/Taipei",31719,3600,"","",28800,0,-3600,0,"","","Taiwan","C%T","","China% Time",""}</definedName>
    <definedName name="CHRONO_DATA._TIMEZONE_ASIA_TASHKENT" hidden="1">{"Asia/Tashkent","","",23907,0,16631,0,"","",1369,0,"","LMT","","Local Mean Time","";"Asia/Tashkent",23907,0,26148,0,18000,0,1369,0,3600,0,"","+05","","UTC+05:00","";"Asia/Tashkent",26148,0,48346,7200,21600,0,3600,0,-3600,0,"RussiaAsia","+06","+07","UTC+06:00","UTC+07:00";"Asia/Tashkent",48346,7200,48622,0,18000,0,-3600,0,0,0,"RussiaAsia","+05","+06","UTC+05:00","UTC+06:00";"Asia/Tashkent",48622,0,"","",18000,0,0,0,"","","","+05","","UTC+05:00",""}</definedName>
    <definedName name="CHRONO_DATA._TIMEZONE_ASIA_TBILISI" hidden="1">{"Asia/Tbilisi","","",7715,0,10751,0,"","",0,0,"","LMT","","Local Mean Time","";"Asia/Tbilisi",7715,0,23907,0,10751,0,0,0,49,0,"","TBMT","","Tbilisi Mean Time","";"Asia/Tbilisi",23907,0,35898,0,10800,0,49,0,3600,0,"","+03","","UTC+03:00","";"Asia/Tbilisi",35898,0,48346,7200,14400,0,3600,0,-3600,0,"RussiaAsia","+04","+05","UTC+04:00","UTC+05:00";"Asia/Tbilisi",48346,7200,48622,0,10800,0,-3600,0,0,0,"RussiaAsia","+03","+04","UTC+03:00","UTC+04:00";"Asia/Tbilisi",48622,0,49620,0,10800,0,0,0,3600,0,"E-EurAsia","+03","+04","UTC+03:00","UTC+04:00";"Asia/Tbilisi",49620,0,50383,0,14400,0,3600,0,0,3600,"E-EurAsia","+04","+05","UTC+04:00","UTC+05:00";"Asia/Tbilisi",50383,0,50537,0,14400,3600,0,3600,0,-3600,"","","+05","","UTC+05:00";"Asia/Tbilisi",50537,0,53183,0,14400,0,0,-3600,-3600,0,"E-EurAsia","+04","+05","UTC+04:00","UTC+05:00";"Asia/Tbilisi",53183,0,53456,7200,10800,0,-3600,0,3600,0,"RussiaAsia","+03","+04","UTC+03:00","UTC+04:00";"Asia/Tbilisi",53456,7200,"","",14400,0,3600,0,"","","","+04","","UTC+04:00",""}</definedName>
    <definedName name="CHRONO_DATA._TIMEZONE_ASIA_TEHRAN" hidden="1">{"Asia/Tehran","","",20863,0,12344,0,"","",0,0,"","LMT","","Local Mean Time","";"Asia/Tehran",20863,0,27966,0,12344,0,0,0,256,0,"","TMT","","Tehran Mean Time","";"Asia/Tehran",27966,0,43437,0,12600,0,256,0,1800,0,"Iran","+0330","+0430","UTC+03:30","UTC+04:30";"Asia/Tehran",43437,0,43874,0,14400,0,1800,0,-1800,0,"Iran","+04","+05","UTC+04:00","UTC+05:00";"Asia/Tehran",43874,0,"","",12600,0,-1800,0,"","","Iran","+0330","+0430","UTC+03:30","UTC+04:30"}</definedName>
    <definedName name="CHRONO_DATA._TIMEZONE_ASIA_THIMPHU" hidden="1">{"Asia/Thimphu","","",32412,0,21516,0,"","",-1716,0,"","LMT","","Local Mean Time","";"Asia/Thimphu",32412,0,47069,0,19800,0,-1716,0,1800,0,"","+0530","","UTC+05:30","";"Asia/Thimphu",47069,0,"","",21600,0,1800,0,"","","","+06","","UTC+06:00",""}</definedName>
    <definedName name="CHRONO_DATA._TIMEZONE_ASIA_TOKYO" hidden="1">{"Asia/Tokyo","","",10637,1139,33539,0,"","",-1139,0,"","LMT","","Local Mean Time","";"Asia/Tokyo",10637,1139,"","",32400,0,-1139,0,"","","Japan","J%T","","Japan% Time",""}</definedName>
    <definedName name="CHRONO_DATA._TIMEZONE_ASIA_TOMSK" hidden="1">{"Asia/Tomsk","","",22314,0,20391,0,"","",1209,0,"","LMT","","Local Mean Time","";"Asia/Tomsk",22314,0,26148,0,21600,0,1209,0,3600,0,"","+06","","UTC+06:00","";"Asia/Tomsk",26148,0,48346,7200,25200,0,3600,0,-3600,0,"Russia","+07","+08","UTC+07:00","UTC+08:00";"Asia/Tomsk",48346,7200,48640,7200,21600,0,-3600,0,3600,0,"Russia","+06","+07","UTC+06:00","UTC+07:00";"Asia/Tomsk",48640,7200,52395,10800,25200,0,3600,0,-3600,0,"Russia","+07","+08","UTC+07:00","UTC+08:00";"Asia/Tomsk",52395,10800,55647,7200,21600,0,-3600,0,3600,0,"Russia","+06","+07","UTC+06:00","UTC+07:00";"Asia/Tomsk",55647,7200,56956,7200,25200,0,3600,0,-3600,0,"","+07","","UTC+07:00","";"Asia/Tomsk",56956,7200,57537,7200,21600,0,-3600,0,3600,0,"","+06","","UTC+06:00","";"Asia/Tomsk",57537,7200,"","",25200,0,3600,0,"","","","+07","","UTC+07:00",""}</definedName>
    <definedName name="CHRONO_DATA._TIMEZONE_ASIA_ULAANBAATAR" hidden="1">{"Asia/Ulaanbaatar","","",17058,0,25652,0,"","",-452,0,"","LMT","","Local Mean Time","";"Asia/Ulaanbaatar",17058,0,43509,0,25200,0,-452,0,3600,0,"","+07","","UTC+07:00","";"Asia/Ulaanbaatar",43509,0,"","",28800,0,3600,0,"","","Mongol","+08","+09","UTC+08:00","UTC+09:00"}</definedName>
    <definedName name="CHRONO_DATA._TIMEZONE_ASIA_URUMQI" hidden="1">{"Asia/Urumqi","","",25246,0,21020,0,"","",580,0,"","LMT","","Local Mean Time","";"Asia/Urumqi",25246,0,"","",21600,0,580,0,"","","","+06","","UTC+06:00",""}</definedName>
    <definedName name="CHRONO_DATA._TIMEZONE_ASIA_USTnegNERA" hidden="1">{"Asia/Ust-Nera","","",22307,0,34374,0,"","",-5574,0,"","LMT","","Local Mean Time","";"Asia/Ust-Nera",22307,0,26148,0,28800,0,-5574,0,3600,0,"","+08","","UTC+08:00","";"Asia/Ust-Nera",26148,0,44695,0,32400,0,3600,0,7200,0,"Russia","+09","+10","UTC+09:00","UTC+10:00";"Asia/Ust-Nera",44695,0,48346,7200,39600,0,7200,0,-3600,0,"Russia","+11","+12","UTC+11:00","UTC+12:00";"Asia/Ust-Nera",48346,7200,48640,7200,36000,0,-3600,0,3600,0,"Russia","+10","+11","UTC+10:00","UTC+11:00";"Asia/Ust-Nera",48640,7200,55647,7200,39600,0,3600,0,3600,0,"Russia","+11","+12","UTC+11:00","UTC+12:00";"Asia/Ust-Nera",55647,7200,55817,0,43200,0,3600,0,-3600,0,"","+12","","UTC+12:00","";"Asia/Ust-Nera",55817,0,56956,7200,39600,0,-3600,0,-3600,0,"","+11","","UTC+11:00","";"Asia/Ust-Nera",56956,7200,"","",36000,0,-3600,0,"","","","+10","","UTC+10:00",""}</definedName>
    <definedName name="CHRONO_DATA._TIMEZONE_ASIA_VLADIVOSTOK" hidden="1">{"Asia/Vladivostok","","",23373,0,31651,0,"","",749,0,"","LMT","","Local Mean Time","";"Asia/Vladivostok",23373,0,26148,0,32400,0,749,0,3600,0,"","+09","","UTC+09:00","";"Asia/Vladivostok",26148,0,48346,7200,36000,0,3600,0,-3600,0,"Russia","+10","+11","UTC+10:00","UTC+11:00";"Asia/Vladivostok",48346,7200,48640,7200,32400,0,-3600,0,3600,0,"Russia","+09","+10","UTC+09:00","UTC+10:00";"Asia/Vladivostok",48640,7200,55647,7200,36000,0,3600,0,3600,0,"Russia","+10","+11","UTC+10:00","UTC+11:00";"Asia/Vladivostok",55647,7200,56956,7200,39600,0,3600,0,-3600,0,"","+11","","UTC+11:00","";"Asia/Vladivostok",56956,7200,"","",36000,0,-3600,0,"","","","+10","","UTC+10:00",""}</definedName>
    <definedName name="CHRONO_DATA._TIMEZONE_ASIA_YAKUTSK" hidden="1">{"Asia/Yakutsk","","",22307,0,31138,0,"","",-2338,0,"","LMT","","Local Mean Time","";"Asia/Yakutsk",22307,0,26148,0,28800,0,-2338,0,3600,0,"","+08","","UTC+08:00","";"Asia/Yakutsk",26148,0,48346,7200,32400,0,3600,0,-3600,0,"Russia","+09","+10","UTC+09:00","UTC+10:00";"Asia/Yakutsk",48346,7200,48640,7200,28800,0,-3600,0,3600,0,"Russia","+08","+09","UTC+08:00","UTC+09:00";"Asia/Yakutsk",48640,7200,55647,7200,32400,0,3600,0,3600,0,"Russia","+09","+10","UTC+09:00","UTC+10:00";"Asia/Yakutsk",55647,7200,56956,7200,36000,0,3600,0,-3600,0,"","+10","","UTC+10:00","";"Asia/Yakutsk",56956,7200,"","",32400,0,-3600,0,"","","","+09","","UTC+09:00",""}</definedName>
    <definedName name="CHRONO_DATA._TIMEZONE_ASIA_YANGON" hidden="1">{"Asia/Yangon","","",7715,0,23087,0,"","",0,0,"","LMT","","Local Mean Time","";"Asia/Yangon",7715,0,22324,0,23087,0,0,0,313,0,"","RMT","","Rangoon Mean Time","";"Asia/Yangon",22324,0,30480,0,23400,0,313,0,9000,0,"","+0630","","UTC+06:30","";"Asia/Yangon",30480,0,31578,0,32400,0,9000,0,-9000,0,"","+09","","UTC+09:00","";"Asia/Yangon",31578,0,"","",23400,0,-9000,0,"","","","+0630","","UTC+06:30",""}</definedName>
    <definedName name="CHRONO_DATA._TIMEZONE_ASIA_YEKATERINBURG" hidden="1">{"Asia/Yekaterinburg","","",21047,0,14553,0,"","",-1048,0,"","LMT","","Local Mean Time","";"Asia/Yekaterinburg",21047,0,22154,14400,13505,0,-1048,0,895,0,"","PMT","","Perm Mean Time","";"Asia/Yekaterinburg",22154,14400,26148,0,14400,0,895,0,3600,0,"","+04","","UTC+04:00","";"Asia/Yekaterinburg",26148,0,48346,7200,18000,0,3600,0,-3600,0,"Russia","+05","+06","UTC+05:00","UTC+06:00";"Asia/Yekaterinburg",48346,7200,48640,7200,14400,0,-3600,0,3600,0,"Russia","+04","+05","UTC+04:00","UTC+05:00";"Asia/Yekaterinburg",48640,7200,55647,7200,18000,0,3600,0,3600,0,"Russia","+05","+06","UTC+05:00","UTC+06:00";"Asia/Yekaterinburg",55647,7200,56956,7200,21600,0,3600,0,-3600,0,"","+06","","UTC+06:00","";"Asia/Yekaterinburg",56956,7200,"","",18000,0,-3600,0,"","","","+05","","UTC+05:00",""}</definedName>
    <definedName name="CHRONO_DATA._TIMEZONE_ASIA_YEREVAN" hidden="1">{"Asia/Yerevan","","",23907,0,10680,0,"","",120,0,"","LMT","","Local Mean Time","";"Asia/Yerevan",23907,0,35898,0,10800,0,120,0,3600,0,"","+03","","UTC+03:00","";"Asia/Yerevan",35898,0,48346,7200,14400,0,3600,0,-3600,0,"RussiaAsia","+04","+05","UTC+04:00","UTC+05:00";"Asia/Yerevan",48346,7200,49984,7200,10800,0,-3600,0,3600,0,"RussiaAsia","+03","+04","UTC+03:00","UTC+04:00";"Asia/Yerevan",49984,7200,50449,0,14400,0,3600,0,0,0,"","+04","","UTC+04:00","";"Asia/Yerevan",50449,0,55562,0,14400,0,0,0,0,0,"RussiaAsia","+04","+05","UTC+04:00","UTC+05:00";"Asia/Yerevan",55562,0,"","",14400,0,0,0,"","","Armenia","+04","+05","UTC+04:00","UTC+05:00"}</definedName>
    <definedName name="CHRONO_DATA._TIMEZONE_ATLANTIC_AZORES" hidden="1">{"Atlantic/Azores","","",9176,0,-6160,0,"","",-712,0,"","LMT","","Local Mean Time","";"Atlantic/Azores",9176,0,19402,328,-6872,0,-712,0,-328,0,"","HMT","","Horta Mean Time","";"Atlantic/Azores",19402,328,30474,79200,-7200,0,-328,0,0,0,"Port","−02","−01","UTC−02:00","UTC−01:00";"Atlantic/Azores",30474,79200,30586,79200,-7200,0,0,0,0,0,"Port","+00","","UTC+00:00","";"Atlantic/Azores",30586,79200,30831,79200,-7200,0,0,0,0,0,"Port","−02","−01","UTC−02:00","UTC−01:00";"Atlantic/Azores",30831,79200,30964,79200,-7200,0,0,0,0,0,"Port","+00","","UTC+00:00","";"Atlantic/Azores",30964,79200,31202,79200,-7200,0,0,0,0,0,"Port","−02","−01","UTC−02:00","UTC−01:00";"Atlantic/Azores",31202,79200,31328,79200,-7200,0,0,0,0,0,"Port","+00","","UTC+00:00","";"Atlantic/Azores",31328,79200,31566,79200,-7200,0,0,0,0,0,"Port","−02","−01","UTC−02:00","UTC−01:00";"Atlantic/Azores",31566,79200,31692,79200,-7200,0,0,0,0,0,"Port","+00","","UTC+00:00","";"Atlantic/Azores",31692,79200,39218,7200,-7200,0,0,0,3600,0,"Port","−02","−01","UTC−02:00","UTC−01:00";"Atlantic/Azores",39218,7200,45602,3600,-3600,0,3600,0,0,0,"Port","−01","+00","UTC−01:00","UTC+00:00";"Atlantic/Azores",45602,3600,48892,3600,-3600,0,0,0,3600,0,"W-Eur","−01","+00","UTC−01:00","UTC+00:00";"Atlantic/Azores",48892,3600,49074,3600,0,0,3600,0,-3600,0,"EU","WE%T","","Western European% Time","";"Atlantic/Azores",49074,3600,"","",-3600,0,-3600,0,"","","EU","−01","+00","UTC−01:00","UTC+00:00"}</definedName>
    <definedName name="CHRONO_DATA._TIMEZONE_ATLANTIC_BERMUDA" hidden="1">{"Atlantic/Bermuda","","",11368,0,-15558,0,"","",0,0,"","LMT","","Local Mean Time","";"Atlantic/Bermuda",11368,0,25977,7200,-15558,0,0,0,1158,0,"Bermuda","BMT","BST","Bermuda Mean Time","Bermuda Summer Time";"Atlantic/Bermuda",25977,7200,42165,7200,-14400,0,1158,0,0,0,"Bermuda","A%T","","Atlantic% Time","";"Atlantic/Bermuda",42165,7200,42778,0,-14400,0,0,0,0,0,"Canada","A%T","","Atlantic% Time","";"Atlantic/Bermuda",42778,0,"","",-14400,0,0,0,"","","US","A%T","","Atlantic% Time",""}</definedName>
    <definedName name="CHRONO_DATA._TIMEZONE_ATLANTIC_CANARY" hidden="1">{"Atlantic/Canary","","",23114,0,-3696,0,"","",96,0,"","LMT","","Local Mean Time","";"Atlantic/Canary",23114,0,32093,3600,-3600,0,96,0,3600,0,"","−01","","UTC−01:00","";"Atlantic/Canary",32093,3600,44335,0,0,0,3600,0,0,3600,"","WET","","Western European Time","";"Atlantic/Canary",44335,0,44510,7200,0,3600,0,3600,0,-3600,"","","WEST","","Western European Summer Time";"Atlantic/Canary",44510,7200,"","",0,0,0,-3600,"","","EU","WE%T","","Western European% Time",""}</definedName>
    <definedName name="CHRONO_DATA._TIMEZONE_ATLANTIC_CAPE_VERDE" hidden="1">{"Atlantic/Cape_Verde","","",19402,1556,-5644,0,"","",-1556,0,"","LMT","","Local Mean Time","";"Atlantic/Cape_Verde",19402,1556,30603,0,-7200,0,-1556,0,0,3600,"","−02","","UTC−02:00","";"Atlantic/Cape_Verde",30603,0,31743,0,-7200,3600,0,3600,0,-3600,"","","−01","","UTC−01:00";"Atlantic/Cape_Verde",31743,0,42741,7200,-7200,0,0,-3600,3600,0,"","−02","","UTC−02:00","";"Atlantic/Cape_Verde",42741,7200,"","",-3600,0,3600,0,"","","","−01","","UTC−01:00",""}</definedName>
    <definedName name="CHRONO_DATA._TIMEZONE_ATLANTIC_FAROE" hidden="1">{"Atlantic/Faroe","","",17951,0,-1624,0,"","",1624,0,"","LMT","","Local Mean Time","";"Atlantic/Faroe",17951,0,44605,0,0,0,1624,0,0,0,"","WET","","Western European Time","";"Atlantic/Faroe",44605,0,"","",0,0,0,0,"","","EU","WE%T","","Western European% Time",""}</definedName>
    <definedName name="CHRONO_DATA._TIMEZONE_ATLANTIC_LOCATION" hidden="1">_xlfn.LAMBDA(_xlpm.Location, IF(_xlpm.Location = "Azores", CHRONO_DATA._TIMEZONE_ATLANTIC_AZORES, IF(_xlpm.Location = "Bermuda", CHRONO_DATA._TIMEZONE_ATLANTIC_BERMUDA, IF(_xlpm.Location = "Canary", CHRONO_DATA._TIMEZONE_ATLANTIC_CANARY, IF(_xlpm.Location = "Cape_Verde", CHRONO_DATA._TIMEZONE_ATLANTIC_CAPE_VERDE, IF(_xlpm.Location = "Faroe", CHRONO_DATA._TIMEZONE_ATLANTIC_FAROE, IF(_xlpm.Location = "Madeira", CHRONO_DATA._TIMEZONE_ATLANTIC_MADEIRA, IF(_xlpm.Location = "South_Georgia", CHRONO_DATA._TIMEZONE_ATLANTIC_SOUTH_GEORGIA, IF(_xlpm.Location = "Stanley", CHRONO_DATA._TIMEZONE_ATLANTIC_STANLEY, {#N/A})))))))))</definedName>
    <definedName name="CHRONO_DATA._TIMEZONE_ATLANTIC_MADEIRA" hidden="1">{"Atlantic/Madeira","","",9176,0,-4056,0,"","",0,0,"","LMT","","Local Mean Time","";"Atlantic/Madeira",9176,0,19401,85944,-4056,0,0,0,456,0,"","FMT","","Funchal Mean Time","";"Atlantic/Madeira",19401,85944,30474,79200,-3600,0,456,0,0,0,"Port","−01","+00","UTC−01:00","UTC+00:00";"Atlantic/Madeira",30474,79200,30586,79200,-3600,0,0,0,0,0,"Port","+01","","UTC+01:00","";"Atlantic/Madeira",30586,79200,30831,79200,-3600,0,0,0,0,0,"Port","−01","+00","UTC−01:00","UTC+00:00";"Atlantic/Madeira",30831,79200,30964,79200,-3600,0,0,0,0,0,"Port","+01","","UTC+01:00","";"Atlantic/Madeira",30964,79200,31202,79200,-3600,0,0,0,0,0,"Port","−01","+00","UTC−01:00","UTC+00:00";"Atlantic/Madeira",31202,79200,31328,79200,-3600,0,0,0,0,0,"Port","+01","","UTC+01:00","";"Atlantic/Madeira",31328,79200,31566,79200,-3600,0,0,0,0,0,"Port","−01","+00","UTC−01:00","UTC+00:00";"Atlantic/Madeira",31566,79200,31692,79200,-3600,0,0,0,0,0,"Port","+01","","UTC+01:00","";"Atlantic/Madeira",31692,79200,39218,7200,-3600,0,0,0,3600,0,"Port","−01","+00","UTC−01:00","UTC+00:00";"Atlantic/Madeira",39218,7200,45602,3600,0,0,3600,0,0,0,"Port","WE%T","","Western European% Time","";"Atlantic/Madeira",45602,3600,"","",0,0,0,0,"","","EU","WE%T","","Western European% Time",""}</definedName>
    <definedName name="CHRONO_DATA._TIMEZONE_ATLANTIC_SOUTH_GEORGIA" hidden="1">{"Atlantic/South_Georgia","","",11368,0,-8768,0,"","",1568,0,"","LMT","","Local Mean Time","";"Atlantic/South_Georgia",11368,0,"","",-7200,0,1568,0,"","","","−02","","UTC−02:00",""}</definedName>
    <definedName name="CHRONO_DATA._TIMEZONE_ATLANTIC_STANLEY" hidden="1">{"Atlantic/Stanley","","",11368,0,-13884,0,"","",0,0,"","LMT","","Local Mean Time","";"Atlantic/Stanley",11368,0,19473,0,-13884,0,0,0,-516,0,"","SMT","","Stanley Mean Time","";"Atlantic/Stanley",19473,0,45455,0,-14400,0,-516,0,3600,0,"Falk","−04","−03","UTC−04:00","UTC−03:00";"Atlantic/Stanley",45455,0,46323,0,-10800,0,3600,0,-3600,0,"Falk","−03","−02","UTC−03:00","UTC−02:00";"Atlantic/Stanley",46323,0,55444,7200,-14400,0,-3600,0,3600,0,"Falk","−04","−03","UTC−04:00","UTC−03:00";"Atlantic/Stanley",55444,7200,"","",-10800,0,3600,0,"","","","−03","","UTC−03:00",""}</definedName>
    <definedName name="CHRONO_DATA._TIMEZONE_AUSTRALIA_ADELAIDE" hidden="1">{"Australia/Adelaide","","",13225,0,33260,0,"","",-860,0,"","LMT","","Local Mean Time","";"Australia/Adelaide",13225,0,14775,0,32400,0,-860,0,1800,0,"","ACST","","Australian Central Standard Time","";"Australia/Adelaide",14775,0,40952,0,34200,0,1800,0,0,0,"Aus","AC%T","","Australian Central% Time","";"Australia/Adelaide",40952,0,"","",34200,0,0,0,"","","AS","AC%T","","Australian Central% Time",""}</definedName>
    <definedName name="CHRONO_DATA._TIMEZONE_AUSTRALIA_BRISBANE" hidden="1">{"Australia/Brisbane","","",13194,0,36728,0,"","",-728,0,"","LMT","","Local Mean Time","";"Australia/Brisbane",13194,0,40952,0,36000,0,-728,0,0,0,"Aus","AE%T","","Australian Eastern% Time","";"Australia/Brisbane",40952,0,"","",36000,0,0,0,"","","AQ","AE%T","","Australian Eastern% Time",""}</definedName>
    <definedName name="CHRONO_DATA._TIMEZONE_AUSTRALIA_BROKEN_HILL" hidden="1">{"Australia/Broken_Hill","","",13225,0,33948,0,"","",2052,0,"","LMT","","Local Mean Time","";"Australia/Broken_Hill",13225,0,13794,0,36000,0,2052,0,-3600,0,"","AEST","","Australian Eastern Standard Time","";"Australia/Broken_Hill",13794,0,14775,0,32400,0,-3600,0,1800,0,"","ACST","","Australian Central Standard Time","";"Australia/Broken_Hill",14775,0,40952,0,34200,0,1800,0,0,0,"Aus","AC%T","","Australian Central% Time","";"Australia/Broken_Hill",40952,0,51544,0,34200,0,0,0,0,0,"AN","AC%T","","Australian Central% Time","";"Australia/Broken_Hill",51544,0,"","",34200,0,0,0,"","","AS","AC%T","","Australian Central% Time",""}</definedName>
    <definedName name="CHRONO_DATA._TIMEZONE_AUSTRALIA_DARWIN" hidden="1">{"Australia/Darwin","","",13225,0,31400,0,"","",1000,0,"","LMT","","Local Mean Time","";"Australia/Darwin",13225,0,14775,0,32400,0,1000,0,1800,0,"","ACST","","Australian Central Standard Time","";"Australia/Darwin",14775,0,"","",34200,0,1800,0,"","","Aus","AC%T","","Australian Central% Time",""}</definedName>
    <definedName name="CHRONO_DATA._TIMEZONE_AUSTRALIA_EUCLA" hidden="1">{"Australia/Eucla","","",13528,0,30928,0,"","",572,0,"","LMT","","Local Mean Time","";"Australia/Eucla",13528,0,30906,0,31500,0,572,0,0,0,"Aus","ACW%T","","Australian Central Western % Time","";"Australia/Eucla",30906,0,"","",31500,0,0,0,"","","AW","ACW%T","","Australian Central Western % Time",""}</definedName>
    <definedName name="CHRONO_DATA._TIMEZONE_AUSTRALIA_HOBART" hidden="1">{"Australia/Hobart","","",13437,0,35356,0,"","",644,0,"","LMT","","Local Mean Time","";"Australia/Hobart",13437,0,22255,0,36000,0,644,0,0,0,"AT","AE%T","","Australian Eastern% Time","";"Australia/Hobart",22255,0,39491,0,36000,0,0,0,0,0,"Aus","AE%T","","Australian Eastern% Time","";"Australia/Hobart",39491,0,"","",36000,0,0,0,"","","AT","AE%T","","Australian Eastern% Time",""}</definedName>
    <definedName name="CHRONO_DATA._TIMEZONE_AUSTRALIA_LINDEMAN" hidden="1">{"Australia/Lindeman","","",13194,0,35756,0,"","",244,0,"","LMT","","Local Mean Time","";"Australia/Lindeman",13194,0,40952,0,36000,0,244,0,0,0,"Aus","AE%T","","Australian Eastern% Time","";"Australia/Lindeman",40952,0,48804,0,36000,0,0,0,0,0,"AQ","AE%T","","Australian Eastern% Time","";"Australia/Lindeman",48804,0,"","",36000,0,0,0,"","","Holiday","AE%T","","Australian Eastern% Time",""}</definedName>
    <definedName name="CHRONO_DATA._TIMEZONE_AUSTRALIA_LOCATION" hidden="1">_xlfn.LAMBDA(_xlpm.Location, IF(_xlpm.Location = "Adelaide", CHRONO_DATA._TIMEZONE_AUSTRALIA_ADELAIDE, IF(_xlpm.Location = "Brisbane", CHRONO_DATA._TIMEZONE_AUSTRALIA_BRISBANE, IF(_xlpm.Location = "Broken_Hill", CHRONO_DATA._TIMEZONE_AUSTRALIA_BROKEN_HILL, IF(_xlpm.Location = "Darwin", CHRONO_DATA._TIMEZONE_AUSTRALIA_DARWIN, IF(_xlpm.Location = "Eucla", CHRONO_DATA._TIMEZONE_AUSTRALIA_EUCLA, IF(_xlpm.Location = "Hobart", CHRONO_DATA._TIMEZONE_AUSTRALIA_HOBART, IF(_xlpm.Location = "Lindeman", CHRONO_DATA._TIMEZONE_AUSTRALIA_LINDEMAN, IF(_xlpm.Location = "Lord_Howe", CHRONO_DATA._TIMEZONE_AUSTRALIA_LORD_HOWE, IF(_xlpm.Location = "Melbourne", CHRONO_DATA._TIMEZONE_AUSTRALIA_MELBOURNE, IF(_xlpm.Location = "Perth", CHRONO_DATA._TIMEZONE_AUSTRALIA_PERTH, IF(_xlpm.Location = "Sydney", CHRONO_DATA._TIMEZONE_AUSTRALIA_SYDNEY, {#N/A}))))))))))))</definedName>
    <definedName name="CHRONO_DATA._TIMEZONE_AUSTRALIA_LORD_HOWE" hidden="1">{"Australia/Lord_Howe","","",13225,0,38180,0,"","",-2180,0,"","LMT","","Local Mean Time","";"Australia/Lord_Howe",13225,0,44664,0,36000,0,-2180,0,1800,0,"","AEST","","Australian Eastern Standard Time","";"Australia/Lord_Howe",44664,0,46247,0,37800,0,1800,0,0,0,"LH","+1030","+1130","UTC+10:30","UTC+11:30";"Australia/Lord_Howe",46247,0,"","",37800,0,0,0,"","","LH","LH%T","","Lord Howe% Time",""}</definedName>
    <definedName name="CHRONO_DATA._TIMEZONE_AUSTRALIA_MELBOURNE" hidden="1">{"Australia/Melbourne","","",13225,0,34792,0,"","",1208,0,"","LMT","","Local Mean Time","";"Australia/Melbourne",13225,0,40952,0,36000,0,1208,0,0,0,"Aus","AE%T","","Australian Eastern% Time","";"Australia/Melbourne",40952,0,"","",36000,0,0,0,"","","AV","AE%T","","Australian Eastern% Time",""}</definedName>
    <definedName name="CHRONO_DATA._TIMEZONE_AUSTRALIA_PERTH" hidden="1">{"Australia/Perth","","",13528,0,27804,0,"","",996,0,"","LMT","","Local Mean Time","";"Australia/Perth",13528,0,30906,0,28800,0,996,0,0,0,"Aus","AW%T","","Australian Western% Time","";"Australia/Perth",30906,0,"","",28800,0,0,0,"","","AW","AW%T","","Australian Western% Time",""}</definedName>
    <definedName name="CHRONO_DATA._TIMEZONE_AUSTRALIA_SYDNEY" hidden="1">{"Australia/Sydney","","",13225,0,36292,0,"","",-292,0,"","LMT","","Local Mean Time","";"Australia/Sydney",13225,0,40952,0,36000,0,-292,0,0,0,"Aus","AE%T","","Australian Eastern% Time","";"Australia/Sydney",40952,0,"","",36000,0,0,0,"","","AN","AE%T","","Australian Eastern% Time",""}</definedName>
    <definedName name="CHRONO_DATA._TIMEZONE_COORDS_DATA_1" hidden="1">{"Africa/Abidjan",5.31666666666667,-4.03333333333333;"Africa/Algiers",36.7833333333333,3.05;"Africa/Bissau",11.85,-15.5833333333333;"Africa/Cairo",30.05,31.25;"Africa/Casablanca",33.65,-7.58333333333333;"Africa/Ceuta",35.8833333333333,-5.31666666666667;"Africa/El_Aaiun",27.15,-13.2;"Africa/Johannesburg",-26.25,28;"Africa/Juba",4.85,31.6166666666667;"Africa/Khartoum",15.6,32.5333333333333;"Africa/Lagos",6.45,3.4;"Africa/Maputo",-25.9666666666667,32.5833333333333;"Africa/Monrovia",6.3,-10.7833333333333;"Africa/Nairobi",-1.28333333333333,36.8166666666667;"Africa/Ndjamena",12.1166666666667,15.05;"Africa/Sao_Tome",0.333333333333333,6.73333333333333;"Africa/Tripoli",32.9,13.1833333333333;"Africa/Tunis",36.8,10.1833333333333;"Africa/Windhoek",-22.5666666666667,17.1;"America/Adak",51.88,-176.658055555556;"America/Anchorage",61.2180555555556,-149.900277777778;"America/Araguaina",-7.2,-48.2;"America/Argentina/Buenos_Aires",-34.6,-58.45;"America/Argentina/Catamarca",-28.4666666666667,-65.7833333333333;"America/Argentina/Cordoba",-31.4,-64.1833333333333;"America/Argentina/Jujuy",-24.1833333333333,-65.3;"America/Argentina/La_Rioja",-29.4333333333333,-66.85;"America/Argentina/Mendoza",-32.8833333333333,-68.8166666666667;"America/Argentina/Rio_Gallegos",-51.6333333333333,-69.2166666666667;"America/Argentina/Salta",-24.7833333333333,-65.4166666666667;"America/Argentina/San_Juan",-31.5333333333333,-68.5166666666667;"America/Argentina/San_Luis",-33.3166666666667,-66.35;"America/Argentina/Tucuman",-26.8166666666667,-65.2166666666667;"America/Argentina/Ushuaia",-54.8,-68.3;"America/Asuncion",-25.2666666666667,-57.6666666666667;"America/Bahia",-12.9833333333333,-38.5166666666667;"America/Bahia_Banderas",20.8,-105.25;"America/Barbados",13.1,-59.6166666666667;"America/Belem",-1.45,-48.4833333333333;"America/Belize",17.5,-88.2;"America/Boa_Vista",2.81666666666667,-60.6666666666667;"America/Bogota",4.6,-74.0833333333333;"America/Boise",43.6136111111111,-116.2025;"America/Cambridge_Bay",69.1138888888889,-105.052777777778;"America/Campo_Grande",-20.45,-54.6166666666667;"America/Cancun",21.0833333333333,-86.7666666666667;"America/Caracas",10.5,-66.9333333333333;"America/Cayenne",4.93333333333333,-52.3333333333333;"America/Chicago",41.85,-87.65;"America/Chihuahua",28.6333333333333,-106.083333333333;"America/Ciudad_Juarez",31.7333333333333,-106.483333333333;"America/Costa_Rica",9.93333333333333,-84.0833333333333;"America/Cuiaba",-15.5833333333333,-56.0833333333333;"America/Danmarkshavn",76.7666666666667,-18.6666666666667;"America/Dawson",64.0666666666667,-139.416666666667;"America/Dawson_Creek",55.7666666666667,-120.233333333333;"America/Denver",39.7391666666667,-104.984166666667;"America/Detroit",42.3313888888889,-83.0458333333333;"America/Edmonton",53.55,-113.466666666667;"America/Eirunepe",-6.66666666666667,-69.8666666666667;"America/El_Salvador",13.7,-89.2;"America/Fort_Nelson",58.8,-122.7;"America/Fortaleza",-3.71666666666667,-38.5;"America/Glace_Bay",46.2,-59.95;"America/Goose_Bay",53.3333333333333,-60.4166666666667;"America/Grand_Turk",21.4666666666667,-71.1333333333333;"America/Guatemala",14.6333333333333,-90.5166666666667;"America/Guayaquil",-2.16666666666667,-79.8333333333333;"America/Guyana",6.8,-58.1666666666667;"America/Halifax",44.65,-63.6;"America/Havana",23.1333333333333,-82.3666666666667;"America/Hermosillo",29.0666666666667,-110.966666666667;"America/Indiana/Indianapolis",39.7683333333333,-86.1580555555556;"America/Indiana/Knox",41.2958333333333,-86.625;"America/Indiana/Marengo",38.3755555555556,-86.3447222222222;"America/Indiana/Petersburg",38.4919444444444,-87.2786111111111;"America/Indiana/Tell_City",37.9530555555556,-86.7613888888889;"America/Indiana/Vevay",38.7477777777778,-85.0672222222222;"America/Indiana/Vincennes",38.6772222222222,-87.5286111111111;"America/Indiana/Winamac",41.0513888888889,-86.6030555555556;"America/Inuvik",68.3497222222222,-133.716666666667;"America/Iqaluit",63.7333333333333,-68.4666666666667;"America/Jamaica",17.9680555555556,-76.7933333333333;"America/Juneau",58.3019444444444,-134.419722222222;"America/Kentucky/Louisville",38.2541666666667,-85.7594444444444;"America/Kentucky/Monticello",36.8297222222222,-84.8491666666667;"America/La_Paz",-16.5,-68.15;"America/Lima",-12.05,-77.05;"America/Los_Angeles",34.0522222222222,-118.242777777778;"America/Maceio",-9.66666666666667,-35.7166666666667;"America/Managua",12.15,-86.2833333333333;"America/Manaus",-3.13333333333333,-60.0166666666667;"America/Martinique",14.6,-61.0833333333333;"America/Matamoros",25.8333333333333,-97.5;"America/Mazatlan",23.2166666666667,-106.416666666667;"America/Menominee",45.1077777777778,-87.6141666666667;"America/Merida",20.9666666666667,-89.6166666666667;"America/Metlakatla",55.1269444444444,-131.576388888889;"America/Mexico_City",19.4,-99.15;"America/Miquelon",47.05,-56.3333333333333;"America/Moncton",46.1,-64.7833333333333;"America/Monterrey",25.6666666666667,-100.316666666667;"America/Montevideo",-34.9091666666667,-56.2125;"America/New_York",40.7141666666667,-74.0063888888889;"America/Nome",64.5011111111111,-165.406388888889;"America/Noronha",-3.85,-32.4166666666667;"America/North_Dakota/Beulah",47.2641666666667,-101.777777777778;"America/North_Dakota/Center",47.1163888888889,-101.299166666667;"America/North_Dakota/New_Salem",46.845,-101.410833333333;"America/Nuuk",64.1833333333333,-51.7333333333333;"America/Ojinaga",29.5666666666667,-104.416666666667;"America/Panama",8.96666666666667,-79.5333333333333;"America/Paramaribo",5.83333333333333,-55.1666666666667;"America/Phoenix",33.4483333333333,-112.073333333333;"America/Port-au-Prince",18.5333333333333,-72.3333333333333;"America/Porto_Velho",-8.76666666666667,-63.9;"America/Puerto_Rico",18.4683333333333,-66.1061111111111;"America/Punta_Arenas",-53.15,-70.9166666666667;"America/Rankin_Inlet",62.8166666666667,-92.0830555555555;"America/Recife",-8.05,-34.9;"America/Regina",50.4,-104.65;"America/Resolute",74.6955555555556,-94.8291666666667;"America/Rio_Branco",-9.96666666666667,-67.8;"America/Santarem",-2.43333333333333,-54.8666666666667;"America/Santiago",-33.45,-70.6666666666667;"America/Santo_Domingo",18.4666666666667,-69.9;"America/Sao_Paulo",-23.5333333333333,-46.6166666666667;"America/Scoresbysund",70.4833333333333,-21.9666666666667;"America/Sitka",57.1763888888889,-135.301944444444;"America/St_Johns",47.5666666666667,-52.7166666666667;"America/Swift_Current",50.2833333333333,-107.833333333333;"America/Tegucigalpa",14.1,-87.2166666666667;"America/Thule",76.5666666666667,-68.7833333333333;"America/Tijuana",32.5333333333333,-117.016666666667;"America/Toronto",43.65,-79.3833333333333;"America/Vancouver",49.2666666666667,-123.116666666667;"America/Whitehorse",60.7166666666667,-135.05;"America/Winnipeg",49.8833333333333,-97.15;"America/Yakutat",59.5469444444444,-139.727222222222;"Antarctica/Casey",-66.2833333333333,110.516666666667;"Antarctica/Davis",-68.5833333333333,77.9666666666667;"Antarctica/Macquarie",-54.5,158.95;"Antarctica/Mawson",-67.6,62.8833333333333;"Antarctica/Palmer",-64.8,-64.1;"Antarctica/Rothera",-67.5666666666667,-68.1333333333333;"Antarctica/Troll",-72.0113888888889,2.535;"Antarctica/Vostok",-78.4,106.9}</definedName>
    <definedName name="CHRONO_DATA._TIMEZONE_COORDS_DATA_2" hidden="1">{"Asia/Almaty",43.25,76.95;"Asia/Amman",31.95,35.9333333333333;"Asia/Anadyr",64.75,177.483333333333;"Asia/Aqtau",44.5166666666667,50.2666666666667;"Asia/Aqtobe",50.2833333333333,57.1666666666667;"Asia/Ashgabat",37.95,58.3833333333333;"Asia/Atyrau",47.1166666666667,51.9333333333333;"Asia/Baghdad",33.35,44.4166666666667;"Asia/Baku",40.3833333333333,49.85;"Asia/Bangkok",13.75,100.516666666667;"Asia/Barnaul",53.3666666666667,83.75;"Asia/Beirut",33.8833333333333,35.5;"Asia/Bishkek",42.9,74.6;"Asia/Chita",52.05,113.466666666667;"Asia/Choibalsan",48.0666666666667,114.5;"Asia/Colombo",6.93333333333333,79.85;"Asia/Damascus",33.5,36.3;"Asia/Dhaka",23.7166666666667,90.4166666666667;"Asia/Dili",-8.55,125.583333333333;"Asia/Dubai",25.3,55.3;"Asia/Dushanbe",38.5833333333333,68.8;"Asia/Famagusta",35.1166666666667,33.95;"Asia/Gaza",31.5,34.4666666666667;"Asia/Hebron",31.5333333333333,35.095;"Asia/Ho_Chi_Minh",10.75,106.666666666667;"Asia/Hong_Kong",22.2833333333333,114.15;"Asia/Hovd",48.0166666666667,91.65;"Asia/Irkutsk",52.2666666666667,104.333333333333;"Asia/Jakarta",-6.16666666666667,106.8;"Asia/Jayapura",-2.53333333333333,140.7;"Asia/Jerusalem",31.7805555555556,35.2238888888889;"Asia/Kabul",34.5166666666667,69.2;"Asia/Kamchatka",53.0166666666667,158.65;"Asia/Karachi",24.8666666666667,67.05;"Asia/Kathmandu",27.7166666666667,85.3166666666667;"Asia/Khandyga",62.6563888888889,135.553888888889;"Asia/Kolkata",22.5333333333333,88.3666666666667;"Asia/Krasnoyarsk",56.0166666666667,92.8333333333333;"Asia/Kuching",1.55,110.333333333333;"Asia/Macau",22.1972222222222,113.541666666667;"Asia/Magadan",59.5666666666667,150.8;"Asia/Makassar",-5.11666666666667,119.4;"Asia/Manila",14.5833333333333,121;"Asia/Nicosia",35.1666666666667,33.3666666666667;"Asia/Novokuznetsk",53.75,87.1166666666667;"Asia/Novosibirsk",55.0333333333333,82.9166666666667;"Asia/Omsk",55,73.4;"Asia/Oral",51.2166666666667,51.35;"Asia/Pontianak",-0.0333333333333333,109.333333333333;"Asia/Pyongyang",39.0166666666667,125.75;"Asia/Qatar",25.2833333333333,51.5333333333333;"Asia/Qostanay",53.2,63.6166666666667;"Asia/Qyzylorda",44.8,65.4666666666667;"Asia/Riyadh",24.6333333333333,46.7166666666667;"Asia/Sakhalin",46.9666666666667,142.7;"Asia/Samarkand",39.6666666666667,66.8;"Asia/Seoul",37.55,126.966666666667;"Asia/Shanghai",31.2333333333333,121.466666666667;"Asia/Singapore",1.28333333333333,103.85;"Asia/Srednekolymsk",67.4666666666667,153.716666666667;"Asia/Taipei",25.05,121.5;"Asia/Tashkent",41.3333333333333,69.3;"Asia/Tbilisi",41.7166666666667,44.8166666666667;"Asia/Tehran",35.6666666666667,51.4333333333333;"Asia/Thimphu",27.4666666666667,89.65;"Asia/Tokyo",35.6544444444444,139.744722222222;"Asia/Tomsk",56.5,84.9666666666667;"Asia/Ulaanbaatar",47.9166666666667,106.883333333333;"Asia/Urumqi",43.8,87.5833333333333;"Asia/Ust-Nera",64.5602777777778,143.226666666667;"Asia/Vladivostok",43.1666666666667,131.933333333333;"Asia/Yakutsk",62,129.666666666667;"Asia/Yangon",16.7833333333333,96.1666666666667;"Asia/Yekaterinburg",56.85,60.6;"Asia/Yerevan",40.1833333333333,44.5;"Atlantic/Azores",37.7333333333333,-25.6666666666667;"Atlantic/Bermuda",32.2833333333333,-64.7666666666667;"Atlantic/Canary",28.1,-15.4;"Atlantic/Cape_Verde",14.9166666666667,-23.5166666666667;"Atlantic/Faroe",62.0166666666667,-6.76666666666667;"Atlantic/Madeira",32.6333333333333,-16.9;"Atlantic/South_Georgia",-54.2666666666667,-36.5333333333333;"Atlantic/Stanley",-51.7,-57.85;"Australia/Adelaide",-34.9166666666667,138.583333333333;"Australia/Brisbane",-27.4666666666667,153.033333333333;"Australia/Broken_Hill",-31.95,141.45;"Australia/Darwin",-12.4666666666667,130.833333333333;"Australia/Eucla",-31.7166666666667,128.866666666667;"Australia/Hobart",-42.8833333333333,147.316666666667;"Australia/Lindeman",-20.2666666666667,149;"Australia/Lord_Howe",-31.55,159.083333333333;"Australia/Melbourne",-37.8166666666667,144.966666666667;"Australia/Perth",-31.95,115.85;"Australia/Sydney",-33.8666666666667,151.216666666667;"Europe/Andorra",42.5,1.51666666666667;"Europe/Astrakhan",46.35,48.05;"Europe/Athens",37.9666666666667,23.7166666666667;"Europe/Belgrade",44.8333333333333,20.5;"Europe/Berlin",52.5,13.3666666666667;"Europe/Brussels",50.8333333333333,4.33333333333333;"Europe/Bucharest",44.4333333333333,26.1;"Europe/Budapest",47.5,19.0833333333333;"Europe/Chisinau",47,28.8333333333333;"Europe/Dublin",53.3333333333333,-6.25;"Europe/Gibraltar",36.1333333333333,-5.35;"Europe/Helsinki",60.1666666666667,24.9666666666667;"Europe/Istanbul",41.0166666666667,28.9666666666667;"Europe/Kaliningrad",54.7166666666667,20.5;"Europe/Kirov",58.6,49.65;"Europe/Kyiv",50.4333333333333,30.5166666666667;"Europe/Lisbon",38.7166666666667,-9.13333333333333;"Europe/London",51.5083333333333,-0.125277777777778;"Europe/Madrid",40.4,-3.68333333333333;"Europe/Malta",35.9,14.5166666666667;"Europe/Minsk",53.9,27.5666666666667;"Europe/Moscow",55.7558333333333,37.6177777777778;"Europe/Paris",48.8666666666667,2.33333333333333;"Europe/Prague",50.0833333333333,14.4333333333333;"Europe/Riga",56.95,24.1;"Europe/Rome",41.9,12.4833333333333;"Europe/Samara",53.2,50.15;"Europe/Saratov",51.5666666666667,46.0333333333333;"Europe/Simferopol",44.95,34.1;"Europe/Sofia",42.6833333333333,23.3166666666667;"Europe/Tallinn",59.4166666666667,24.75;"Europe/Tirane",41.3333333333333,19.8333333333333;"Europe/Ulyanovsk",54.3333333333333,48.4;"Europe/Vienna",48.2166666666667,16.3333333333333;"Europe/Vilnius",54.6833333333333,25.3166666666667;"Europe/Volgograd",48.7333333333333,44.4166666666667;"Europe/Warsaw",52.25,21;"Europe/Zurich",47.3833333333333,8.53333333333333;"Indian/Chagos",-7.33333333333333,72.4166666666667;"Indian/Maldives",4.16666666666667,73.5;"Indian/Mauritius",-20.1666666666667,57.5;"Pacific/Apia",-13.8333333333333,-171.733333333333;"Pacific/Auckland",-36.8666666666667,174.766666666667;"Pacific/Bougainville",-6.21666666666667,155.566666666667;"Pacific/Chatham",-43.95,-176.55;"Pacific/Easter",-27.15,-109.433333333333;"Pacific/Efate",-17.6666666666667,168.416666666667;"Pacific/Fakaofo",-9.36666666666667,-171.233333333333;"Pacific/Fiji",-18.1333333333333,178.416666666667;"Pacific/Galapagos",-0.9,-89.6;"Pacific/Gambier",-23.1333333333333,-134.95;"Pacific/Guadalcanal",-9.53333333333333,160.2;"Pacific/Guam",13.4666666666667,144.75;"Pacific/Honolulu",21.3069444444444,-157.858333333333;"Pacific/Kanton",-2.78333333333333,-171.716666666667;"Pacific/Kiritimati",1.86666666666667,-157.333333333333;"Pacific/Kosrae",5.31666666666667,162.983333333333;"Pacific/Kwajalein",9.08333333333333,167.333333333333;"Pacific/Marquesas",-9,-139.5;"Pacific/Nauru",-0.516666666666667,166.916666666667;"Pacific/Niue",-19.0166666666667,-169.916666666667;"Pacific/Norfolk",-29.05,167.966666666667;"Pacific/Noumea",-22.2666666666667,166.45;"Pacific/Pago_Pago",-14.2666666666667,-170.7;"Pacific/Palau",7.33333333333333,134.483333333333;"Pacific/Pitcairn",-25.0666666666667,-130.083333333333;"Pacific/Port_Moresby",-9.5,147.166666666667;"Pacific/Rarotonga",-21.2333333333333,-159.766666666667;"Pacific/Tahiti",-17.5333333333333,-149.566666666667;"Pacific/Tarawa",1.41666666666667,173;"Pacific/Tongatapu",-21.1333333333333,-175.2}</definedName>
    <definedName name="CHRONO_DATA._TIMEZONE_DATA_AFRICA" hidden="1">_xlfn.LAMBDA(_xlfn.VSTACK(CHRONO_DATA._TIMEZONE_AFRICA_ABIDJAN, CHRONO_DATA._TIMEZONE_AFRICA_ALGIERS, CHRONO_DATA._TIMEZONE_AFRICA_BISSAU, CHRONO_DATA._TIMEZONE_AFRICA_CAIRO, CHRONO_DATA._TIMEZONE_AFRICA_CASABLANCA, CHRONO_DATA._TIMEZONE_AFRICA_CEUTA, CHRONO_DATA._TIMEZONE_AFRICA_EL_AAIUN, CHRONO_DATA._TIMEZONE_AFRICA_JOHANNESBURG, CHRONO_DATA._TIMEZONE_AFRICA_JUBA, CHRONO_DATA._TIMEZONE_AFRICA_KHARTOUM, CHRONO_DATA._TIMEZONE_AFRICA_LAGOS, CHRONO_DATA._TIMEZONE_AFRICA_MAPUTO, CHRONO_DATA._TIMEZONE_AFRICA_MONROVIA, CHRONO_DATA._TIMEZONE_AFRICA_NAIROBI, CHRONO_DATA._TIMEZONE_AFRICA_NDJAMENA, CHRONO_DATA._TIMEZONE_AFRICA_SAO_TOME, CHRONO_DATA._TIMEZONE_AFRICA_TRIPOLI, CHRONO_DATA._TIMEZONE_AFRICA_TUNIS, CHRONO_DATA._TIMEZONE_AFRICA_WINDHOEK))</definedName>
    <definedName name="CHRONO_DATA._TIMEZONE_DATA_ALL" hidden="1">_xlfn.LAMBDA(_xlfn.VSTACK(CHRONO_DATA._TIMEZONE_DATA_AFRICA(), CHRONO_DATA._TIMEZONE_DATA_AMERICA(), CHRONO_DATA._TIMEZONE_DATA_ANTARCTICA(), CHRONO_DATA._TIMEZONE_DATA_ASIA(), CHRONO_DATA._TIMEZONE_DATA_ATLANTIC(), CHRONO_DATA._TIMEZONE_DATA_AUSTRALIA(), CHRONO_DATA._TIMEZONE_DATA_ETC(), CHRONO_DATA._TIMEZONE_DATA_EUROPE(), CHRONO_DATA._TIMEZONE_DATA_INDIAN(), CHRONO_DATA._TIMEZONE_DATA_PACIFIC()))</definedName>
    <definedName name="CHRONO_DATA._TIMEZONE_DATA_AMERICA" hidden="1">_xlfn.LAMBDA(_xlfn.VSTACK(CHRONO_DATA._TIMEZONE_AMERICA_ADAK, CHRONO_DATA._TIMEZONE_AMERICA_ANCHORAGE, CHRONO_DATA._TIMEZONE_AMERICA_ARAGUAINA, CHRONO_DATA._TIMEZONE_AMERICA_ARGENTINA_BUENOS_AIRES, CHRONO_DATA._TIMEZONE_AMERICA_ARGENTINA_CATAMARCA, CHRONO_DATA._TIMEZONE_AMERICA_ARGENTINA_CORDOBA, CHRONO_DATA._TIMEZONE_AMERICA_ARGENTINA_JUJUY, CHRONO_DATA._TIMEZONE_AMERICA_ARGENTINA_LA_RIOJA, CHRONO_DATA._TIMEZONE_AMERICA_ARGENTINA_MENDOZA, CHRONO_DATA._TIMEZONE_AMERICA_ARGENTINA_RIO_GALLEGOS, CHRONO_DATA._TIMEZONE_AMERICA_ARGENTINA_SALTA, CHRONO_DATA._TIMEZONE_AMERICA_ARGENTINA_SAN_JUAN, CHRONO_DATA._TIMEZONE_AMERICA_ARGENTINA_SAN_LUIS, CHRONO_DATA._TIMEZONE_AMERICA_ARGENTINA_TUCUMAN, CHRONO_DATA._TIMEZONE_AMERICA_ARGENTINA_USHUAIA, CHRONO_DATA._TIMEZONE_AMERICA_ASUNCION, CHRONO_DATA._TIMEZONE_AMERICA_BAHIA, CHRONO_DATA._TIMEZONE_AMERICA_BAHIA_BANDERAS, CHRONO_DATA._TIMEZONE_AMERICA_BARBADOS, CHRONO_DATA._TIMEZONE_AMERICA_BELEM, CHRONO_DATA._TIMEZONE_AMERICA_BELIZE, CHRONO_DATA._TIMEZONE_AMERICA_BOA_VISTA, CHRONO_DATA._TIMEZONE_AMERICA_BOGOTA, CHRONO_DATA._TIMEZONE_AMERICA_BOISE, CHRONO_DATA._TIMEZONE_AMERICA_CAMBRIDGE_BAY, CHRONO_DATA._TIMEZONE_AMERICA_CAMPO_GRANDE, CHRONO_DATA._TIMEZONE_AMERICA_CANCUN, CHRONO_DATA._TIMEZONE_AMERICA_CARACAS, CHRONO_DATA._TIMEZONE_AMERICA_CAYENNE, CHRONO_DATA._TIMEZONE_AMERICA_CHICAGO, CHRONO_DATA._TIMEZONE_AMERICA_CHIHUAHUA, CHRONO_DATA._TIMEZONE_AMERICA_CIUDAD_JUAREZ, CHRONO_DATA._TIMEZONE_AMERICA_COSTA_RICA, CHRONO_DATA._TIMEZONE_AMERICA_CUIABA, CHRONO_DATA._TIMEZONE_AMERICA_DANMARKSHAVN, CHRONO_DATA._TIMEZONE_AMERICA_DAWSON, CHRONO_DATA._TIMEZONE_AMERICA_DAWSON_CREEK, CHRONO_DATA._TIMEZONE_AMERICA_DENVER, CHRONO_DATA._TIMEZONE_AMERICA_DETROIT, CHRONO_DATA._TIMEZONE_AMERICA_EDMONTON, CHRONO_DATA._TIMEZONE_AMERICA_EIRUNEPE, CHRONO_DATA._TIMEZONE_AMERICA_EL_SALVADOR, CHRONO_DATA._TIMEZONE_AMERICA_FORT_NELSON, CHRONO_DATA._TIMEZONE_AMERICA_FORTALEZA, CHRONO_DATA._TIMEZONE_AMERICA_GLACE_BAY, CHRONO_DATA._TIMEZONE_AMERICA_GOOSE_BAY, CHRONO_DATA._TIMEZONE_AMERICA_GRAND_TURK, CHRONO_DATA._TIMEZONE_AMERICA_GUATEMALA, CHRONO_DATA._TIMEZONE_AMERICA_GUAYAQUIL, CHRONO_DATA._TIMEZONE_AMERICA_GUYANA, CHRONO_DATA._TIMEZONE_AMERICA_HALIFAX, CHRONO_DATA._TIMEZONE_AMERICA_HAVANA, CHRONO_DATA._TIMEZONE_AMERICA_HERMOSILLO, CHRONO_DATA._TIMEZONE_AMERICA_INDIANA_INDIANAPOLIS, CHRONO_DATA._TIMEZONE_AMERICA_INDIANA_KNOX, CHRONO_DATA._TIMEZONE_AMERICA_INDIANA_MARENGO, CHRONO_DATA._TIMEZONE_AMERICA_INDIANA_PETERSBURG, CHRONO_DATA._TIMEZONE_AMERICA_INDIANA_TELL_CITY, CHRONO_DATA._TIMEZONE_AMERICA_INDIANA_VEVAY, CHRONO_DATA._TIMEZONE_AMERICA_INDIANA_VINCENNES, CHRONO_DATA._TIMEZONE_AMERICA_INDIANA_WINAMAC, CHRONO_DATA._TIMEZONE_AMERICA_INUVIK, CHRONO_DATA._TIMEZONE_AMERICA_IQALUIT, CHRONO_DATA._TIMEZONE_AMERICA_JAMAICA, CHRONO_DATA._TIMEZONE_AMERICA_JUNEAU, CHRONO_DATA._TIMEZONE_AMERICA_KENTUCKY_LOUISVILLE, CHRONO_DATA._TIMEZONE_AMERICA_KENTUCKY_MONTICELLO, CHRONO_DATA._TIMEZONE_AMERICA_LA_PAZ, CHRONO_DATA._TIMEZONE_AMERICA_LIMA, CHRONO_DATA._TIMEZONE_AMERICA_LOS_ANGELES, CHRONO_DATA._TIMEZONE_AMERICA_MACEIO, CHRONO_DATA._TIMEZONE_AMERICA_MANAGUA, CHRONO_DATA._TIMEZONE_AMERICA_MANAUS, CHRONO_DATA._TIMEZONE_AMERICA_MARTINIQUE, CHRONO_DATA._TIMEZONE_AMERICA_MATAMOROS, CHRONO_DATA._TIMEZONE_AMERICA_MAZATLAN, CHRONO_DATA._TIMEZONE_AMERICA_MENOMINEE, CHRONO_DATA._TIMEZONE_AMERICA_MERIDA, CHRONO_DATA._TIMEZONE_AMERICA_METLAKATLA, CHRONO_DATA._TIMEZONE_AMERICA_MEXICO_CITY, CHRONO_DATA._TIMEZONE_AMERICA_MIQUELON, CHRONO_DATA._TIMEZONE_AMERICA_MONCTON, CHRONO_DATA._TIMEZONE_AMERICA_MONTERREY, CHRONO_DATA._TIMEZONE_AMERICA_MONTEVIDEO, CHRONO_DATA._TIMEZONE_AMERICA_NEW_YORK, CHRONO_DATA._TIMEZONE_AMERICA_NOME, CHRONO_DATA._TIMEZONE_AMERICA_NORONHA, CHRONO_DATA._TIMEZONE_AMERICA_NORTH_DAKOTA_BEULAH, CHRONO_DATA._TIMEZONE_AMERICA_NORTH_DAKOTA_CENTER, CHRONO_DATA._TIMEZONE_AMERICA_NORTH_DAKOTA_NEW_SALEM, CHRONO_DATA._TIMEZONE_AMERICA_NUUK, CHRONO_DATA._TIMEZONE_AMERICA_OJINAGA, CHRONO_DATA._TIMEZONE_AMERICA_PANAMA, CHRONO_DATA._TIMEZONE_AMERICA_PARAMARIBO, CHRONO_DATA._TIMEZONE_AMERICA_PHOENIX, CHRONO_DATA._TIMEZONE_AMERICA_PORTnegAUnegPRINCE, CHRONO_DATA._TIMEZONE_AMERICA_PORTO_VELHO, CHRONO_DATA._TIMEZONE_AMERICA_PUERTO_RICO, CHRONO_DATA._TIMEZONE_AMERICA_PUNTA_ARENAS, CHRONO_DATA._TIMEZONE_AMERICA_RANKIN_INLET, CHRONO_DATA._TIMEZONE_AMERICA_RECIFE, CHRONO_DATA._TIMEZONE_AMERICA_REGINA, CHRONO_DATA._TIMEZONE_AMERICA_RESOLUTE, CHRONO_DATA._TIMEZONE_AMERICA_RIO_BRANCO, CHRONO_DATA._TIMEZONE_AMERICA_SANTAREM, CHRONO_DATA._TIMEZONE_AMERICA_SANTIAGO, CHRONO_DATA._TIMEZONE_AMERICA_SANTO_DOMINGO, CHRONO_DATA._TIMEZONE_AMERICA_SAO_PAULO, CHRONO_DATA._TIMEZONE_AMERICA_SCORESBYSUND, CHRONO_DATA._TIMEZONE_AMERICA_SITKA, CHRONO_DATA._TIMEZONE_AMERICA_ST_JOHNS, CHRONO_DATA._TIMEZONE_AMERICA_SWIFT_CURRENT, CHRONO_DATA._TIMEZONE_AMERICA_TEGUCIGALPA, CHRONO_DATA._TIMEZONE_AMERICA_THULE, CHRONO_DATA._TIMEZONE_AMERICA_TIJUANA, CHRONO_DATA._TIMEZONE_AMERICA_TORONTO, CHRONO_DATA._TIMEZONE_AMERICA_VANCOUVER, CHRONO_DATA._TIMEZONE_AMERICA_WHITEHORSE, CHRONO_DATA._TIMEZONE_AMERICA_WINNIPEG, CHRONO_DATA._TIMEZONE_AMERICA_YAKUTAT))</definedName>
    <definedName name="CHRONO_DATA._TIMEZONE_DATA_ANTARCTICA" hidden="1">_xlfn.LAMBDA(_xlfn.VSTACK(CHRONO_DATA._TIMEZONE_ANTARCTICA_CASEY, CHRONO_DATA._TIMEZONE_ANTARCTICA_DAVIS, CHRONO_DATA._TIMEZONE_ANTARCTICA_MACQUARIE, CHRONO_DATA._TIMEZONE_ANTARCTICA_MAWSON, CHRONO_DATA._TIMEZONE_ANTARCTICA_PALMER, CHRONO_DATA._TIMEZONE_ANTARCTICA_ROTHERA, CHRONO_DATA._TIMEZONE_ANTARCTICA_TROLL, CHRONO_DATA._TIMEZONE_ANTARCTICA_VOSTOK))</definedName>
    <definedName name="CHRONO_DATA._TIMEZONE_DATA_ASIA" hidden="1">_xlfn.LAMBDA(_xlfn.VSTACK(CHRONO_DATA._TIMEZONE_ASIA_ALMATY, CHRONO_DATA._TIMEZONE_ASIA_AMMAN, CHRONO_DATA._TIMEZONE_ASIA_ANADYR, CHRONO_DATA._TIMEZONE_ASIA_AQTAU, CHRONO_DATA._TIMEZONE_ASIA_AQTOBE, CHRONO_DATA._TIMEZONE_ASIA_ASHGABAT, CHRONO_DATA._TIMEZONE_ASIA_ATYRAU, CHRONO_DATA._TIMEZONE_ASIA_BAGHDAD, CHRONO_DATA._TIMEZONE_ASIA_BAKU, CHRONO_DATA._TIMEZONE_ASIA_BANGKOK, CHRONO_DATA._TIMEZONE_ASIA_BARNAUL, CHRONO_DATA._TIMEZONE_ASIA_BEIRUT, CHRONO_DATA._TIMEZONE_ASIA_BISHKEK, CHRONO_DATA._TIMEZONE_ASIA_CHITA, CHRONO_DATA._TIMEZONE_ASIA_CHOIBALSAN, CHRONO_DATA._TIMEZONE_ASIA_COLOMBO, CHRONO_DATA._TIMEZONE_ASIA_DAMASCUS, CHRONO_DATA._TIMEZONE_ASIA_DHAKA, CHRONO_DATA._TIMEZONE_ASIA_DILI, CHRONO_DATA._TIMEZONE_ASIA_DUBAI, CHRONO_DATA._TIMEZONE_ASIA_DUSHANBE, CHRONO_DATA._TIMEZONE_ASIA_FAMAGUSTA, CHRONO_DATA._TIMEZONE_ASIA_GAZA, CHRONO_DATA._TIMEZONE_ASIA_HEBRON, CHRONO_DATA._TIMEZONE_ASIA_HO_CHI_MINH, CHRONO_DATA._TIMEZONE_ASIA_HONG_KONG, CHRONO_DATA._TIMEZONE_ASIA_HOVD, CHRONO_DATA._TIMEZONE_ASIA_IRKUTSK, CHRONO_DATA._TIMEZONE_ASIA_JAKARTA, CHRONO_DATA._TIMEZONE_ASIA_JAYAPURA, CHRONO_DATA._TIMEZONE_ASIA_JERUSALEM, CHRONO_DATA._TIMEZONE_ASIA_KABUL, CHRONO_DATA._TIMEZONE_ASIA_KAMCHATKA, CHRONO_DATA._TIMEZONE_ASIA_KARACHI, CHRONO_DATA._TIMEZONE_ASIA_KATHMANDU, CHRONO_DATA._TIMEZONE_ASIA_KHANDYGA, CHRONO_DATA._TIMEZONE_ASIA_KOLKATA, CHRONO_DATA._TIMEZONE_ASIA_KRASNOYARSK, CHRONO_DATA._TIMEZONE_ASIA_KUCHING, CHRONO_DATA._TIMEZONE_ASIA_MACAU, CHRONO_DATA._TIMEZONE_ASIA_MAGADAN, CHRONO_DATA._TIMEZONE_ASIA_MAKASSAR, CHRONO_DATA._TIMEZONE_ASIA_MANILA, CHRONO_DATA._TIMEZONE_ASIA_NICOSIA, CHRONO_DATA._TIMEZONE_ASIA_NOVOKUZNETSK, CHRONO_DATA._TIMEZONE_ASIA_NOVOSIBIRSK, CHRONO_DATA._TIMEZONE_ASIA_OMSK, CHRONO_DATA._TIMEZONE_ASIA_ORAL, CHRONO_DATA._TIMEZONE_ASIA_PONTIANAK, CHRONO_DATA._TIMEZONE_ASIA_PYONGYANG, CHRONO_DATA._TIMEZONE_ASIA_QATAR, CHRONO_DATA._TIMEZONE_ASIA_QOSTANAY, CHRONO_DATA._TIMEZONE_ASIA_QYZYLORDA, CHRONO_DATA._TIMEZONE_ASIA_RIYADH, CHRONO_DATA._TIMEZONE_ASIA_SAKHALIN, CHRONO_DATA._TIMEZONE_ASIA_SAMARKAND, CHRONO_DATA._TIMEZONE_ASIA_SEOUL, CHRONO_DATA._TIMEZONE_ASIA_SHANGHAI, CHRONO_DATA._TIMEZONE_ASIA_SINGAPORE, CHRONO_DATA._TIMEZONE_ASIA_SREDNEKOLYMSK, CHRONO_DATA._TIMEZONE_ASIA_TAIPEI, CHRONO_DATA._TIMEZONE_ASIA_TASHKENT, CHRONO_DATA._TIMEZONE_ASIA_TBILISI, CHRONO_DATA._TIMEZONE_ASIA_TEHRAN, CHRONO_DATA._TIMEZONE_ASIA_THIMPHU, CHRONO_DATA._TIMEZONE_ASIA_TOKYO, CHRONO_DATA._TIMEZONE_ASIA_TOMSK, CHRONO_DATA._TIMEZONE_ASIA_ULAANBAATAR, CHRONO_DATA._TIMEZONE_ASIA_URUMQI, CHRONO_DATA._TIMEZONE_ASIA_USTnegNERA, CHRONO_DATA._TIMEZONE_ASIA_VLADIVOSTOK, CHRONO_DATA._TIMEZONE_ASIA_YAKUTSK, CHRONO_DATA._TIMEZONE_ASIA_YANGON, CHRONO_DATA._TIMEZONE_ASIA_YEKATERINBURG, CHRONO_DATA._TIMEZONE_ASIA_YEREVAN))</definedName>
    <definedName name="CHRONO_DATA._TIMEZONE_DATA_ATLANTIC" hidden="1">_xlfn.LAMBDA(_xlfn.VSTACK(CHRONO_DATA._TIMEZONE_ATLANTIC_AZORES, CHRONO_DATA._TIMEZONE_ATLANTIC_BERMUDA, CHRONO_DATA._TIMEZONE_ATLANTIC_CANARY, CHRONO_DATA._TIMEZONE_ATLANTIC_CAPE_VERDE, CHRONO_DATA._TIMEZONE_ATLANTIC_FAROE, CHRONO_DATA._TIMEZONE_ATLANTIC_MADEIRA, CHRONO_DATA._TIMEZONE_ATLANTIC_SOUTH_GEORGIA, CHRONO_DATA._TIMEZONE_ATLANTIC_STANLEY))</definedName>
    <definedName name="CHRONO_DATA._TIMEZONE_DATA_AUSTRALIA" hidden="1">_xlfn.LAMBDA(_xlfn.VSTACK(CHRONO_DATA._TIMEZONE_AUSTRALIA_ADELAIDE, CHRONO_DATA._TIMEZONE_AUSTRALIA_BRISBANE, CHRONO_DATA._TIMEZONE_AUSTRALIA_BROKEN_HILL, CHRONO_DATA._TIMEZONE_AUSTRALIA_DARWIN, CHRONO_DATA._TIMEZONE_AUSTRALIA_EUCLA, CHRONO_DATA._TIMEZONE_AUSTRALIA_HOBART, CHRONO_DATA._TIMEZONE_AUSTRALIA_LINDEMAN, CHRONO_DATA._TIMEZONE_AUSTRALIA_LORD_HOWE, CHRONO_DATA._TIMEZONE_AUSTRALIA_MELBOURNE, CHRONO_DATA._TIMEZONE_AUSTRALIA_PERTH, CHRONO_DATA._TIMEZONE_AUSTRALIA_SYDNEY))</definedName>
    <definedName name="CHRONO_DATA._TIMEZONE_DATA_BY_NAME" hidden="1">_xlfn.LAMBDA(_xlpm.TZName, IF(ARRAYS.IS_ARRAY(_xlpm.TZName), {#CALC!}, IF(ISERROR(_xlpm.TZName), _xlpm.TZName * {1}, _xlfn.LET(_xlpm._sepPos, IFERROR(FIND("/", _xlpm.TZName), 0), IF(_xlpm._sepPos = 0, {#N/A}, _xlfn.LET(_xlpm._region, LEFT(_xlpm.TZName, _xlpm._sepPos - 1), _xlpm._location, RIGHT(_xlpm.TZName, LEN(_xlpm.TZName) - _xlpm._sepPos), IF(_xlpm._region = "AFRICA", CHRONO_DATA._TIMEZONE_AFRICA_LOCATION(_xlpm._location), IF(_xlpm._region = "AMERICA", CHRONO_DATA._TIMEZONE_AMERICA_LOCATION(_xlpm._location), IF(_xlpm._region = "ANTARCTICA", CHRONO_DATA._TIMEZONE_ANTARCTICA_LOCATION(_xlpm._location), IF(_xlpm._region = "ASIA", CHRONO_DATA._TIMEZONE_ASIA_LOCATION(_xlpm._location), IF(_xlpm._region = "ATLANTIC", CHRONO_DATA._TIMEZONE_ATLANTIC_LOCATION(_xlpm._location), IF(_xlpm._region = "AUSTRALIA", CHRONO_DATA._TIMEZONE_AUSTRALIA_LOCATION(_xlpm._location), IF(_xlpm._region = "ETC", CHRONO_DATA._TIMEZONE_ETC_LOCATION(_xlpm._location), IF(_xlpm._region = "EUROPE", CHRONO_DATA._TIMEZONE_EUROPE_LOCATION(_xlpm._location), IF(_xlpm._region = "INDIAN", CHRONO_DATA._TIMEZONE_INDIAN_LOCATION(_xlpm._location), IF(_xlpm._region = "PACIFIC", CHRONO_DATA._TIMEZONE_PACIFIC_LOCATION(_xlpm._location), {#N/A}))))))))))))))))</definedName>
    <definedName name="CHRONO_DATA._TIMEZONE_DATA_ETC" hidden="1">_xlfn.LAMBDA(_xlfn.VSTACK(CHRONO_DATA._TIMEZONE_ETC_GMT, CHRONO_DATA._TIMEZONE_ETC_GMT1, CHRONO_DATA._TIMEZONE_ETC_GMT10, CHRONO_DATA._TIMEZONE_ETC_GMT11, CHRONO_DATA._TIMEZONE_ETC_GMT12, CHRONO_DATA._TIMEZONE_ETC_GMT2, CHRONO_DATA._TIMEZONE_ETC_GMT3, CHRONO_DATA._TIMEZONE_ETC_GMT4, CHRONO_DATA._TIMEZONE_ETC_GMT5, CHRONO_DATA._TIMEZONE_ETC_GMT6, CHRONO_DATA._TIMEZONE_ETC_GMT7, CHRONO_DATA._TIMEZONE_ETC_GMT8, CHRONO_DATA._TIMEZONE_ETC_GMT9, CHRONO_DATA._TIMEZONE_ETC_GMTneg1, CHRONO_DATA._TIMEZONE_ETC_GMTneg10, CHRONO_DATA._TIMEZONE_ETC_GMTneg11, CHRONO_DATA._TIMEZONE_ETC_GMTneg12, CHRONO_DATA._TIMEZONE_ETC_GMTneg13, CHRONO_DATA._TIMEZONE_ETC_GMTneg14, CHRONO_DATA._TIMEZONE_ETC_GMTneg2, CHRONO_DATA._TIMEZONE_ETC_GMTneg3, CHRONO_DATA._TIMEZONE_ETC_GMTneg4, CHRONO_DATA._TIMEZONE_ETC_GMTneg5, CHRONO_DATA._TIMEZONE_ETC_GMTneg6, CHRONO_DATA._TIMEZONE_ETC_GMTneg7, CHRONO_DATA._TIMEZONE_ETC_GMTneg8, CHRONO_DATA._TIMEZONE_ETC_GMTneg9, CHRONO_DATA._TIMEZONE_ETC_UTC))</definedName>
    <definedName name="CHRONO_DATA._TIMEZONE_DATA_EUROPE" hidden="1">_xlfn.LAMBDA(_xlfn.VSTACK(CHRONO_DATA._TIMEZONE_EUROPE_ANDORRA, CHRONO_DATA._TIMEZONE_EUROPE_ASTRAKHAN, CHRONO_DATA._TIMEZONE_EUROPE_ATHENS, CHRONO_DATA._TIMEZONE_EUROPE_BELGRADE, CHRONO_DATA._TIMEZONE_EUROPE_BERLIN, CHRONO_DATA._TIMEZONE_EUROPE_BRUSSELS, CHRONO_DATA._TIMEZONE_EUROPE_BUCHAREST, CHRONO_DATA._TIMEZONE_EUROPE_BUDAPEST, CHRONO_DATA._TIMEZONE_EUROPE_CHISINAU, CHRONO_DATA._TIMEZONE_EUROPE_DUBLIN, CHRONO_DATA._TIMEZONE_EUROPE_GIBRALTAR, CHRONO_DATA._TIMEZONE_EUROPE_HELSINKI, CHRONO_DATA._TIMEZONE_EUROPE_ISTANBUL, CHRONO_DATA._TIMEZONE_EUROPE_KALININGRAD, CHRONO_DATA._TIMEZONE_EUROPE_KIROV, CHRONO_DATA._TIMEZONE_EUROPE_KYIV, CHRONO_DATA._TIMEZONE_EUROPE_LISBON, CHRONO_DATA._TIMEZONE_EUROPE_LONDON, CHRONO_DATA._TIMEZONE_EUROPE_MADRID, CHRONO_DATA._TIMEZONE_EUROPE_MALTA, CHRONO_DATA._TIMEZONE_EUROPE_MINSK, CHRONO_DATA._TIMEZONE_EUROPE_MOSCOW, CHRONO_DATA._TIMEZONE_EUROPE_PARIS, CHRONO_DATA._TIMEZONE_EUROPE_PRAGUE, CHRONO_DATA._TIMEZONE_EUROPE_RIGA, CHRONO_DATA._TIMEZONE_EUROPE_ROME, CHRONO_DATA._TIMEZONE_EUROPE_SAMARA, CHRONO_DATA._TIMEZONE_EUROPE_SARATOV, CHRONO_DATA._TIMEZONE_EUROPE_SIMFEROPOL, CHRONO_DATA._TIMEZONE_EUROPE_SOFIA, CHRONO_DATA._TIMEZONE_EUROPE_TALLINN, CHRONO_DATA._TIMEZONE_EUROPE_TIRANE, CHRONO_DATA._TIMEZONE_EUROPE_ULYANOVSK, CHRONO_DATA._TIMEZONE_EUROPE_VIENNA, CHRONO_DATA._TIMEZONE_EUROPE_VILNIUS, CHRONO_DATA._TIMEZONE_EUROPE_VOLGOGRAD, CHRONO_DATA._TIMEZONE_EUROPE_WARSAW, CHRONO_DATA._TIMEZONE_EUROPE_ZURICH))</definedName>
    <definedName name="CHRONO_DATA._TIMEZONE_DATA_INDIAN" hidden="1">_xlfn.LAMBDA(_xlfn.VSTACK(CHRONO_DATA._TIMEZONE_INDIAN_CHAGOS, CHRONO_DATA._TIMEZONE_INDIAN_MALDIVES, CHRONO_DATA._TIMEZONE_INDIAN_MAURITIUS))</definedName>
    <definedName name="CHRONO_DATA._TIMEZONE_DATA_PACIFIC" hidden="1">_xlfn.LAMBDA(_xlfn.VSTACK(CHRONO_DATA._TIMEZONE_PACIFIC_APIA, CHRONO_DATA._TIMEZONE_PACIFIC_AUCKLAND, CHRONO_DATA._TIMEZONE_PACIFIC_BOUGAINVILLE, CHRONO_DATA._TIMEZONE_PACIFIC_CHATHAM, CHRONO_DATA._TIMEZONE_PACIFIC_EASTER, CHRONO_DATA._TIMEZONE_PACIFIC_EFATE, CHRONO_DATA._TIMEZONE_PACIFIC_FAKAOFO, CHRONO_DATA._TIMEZONE_PACIFIC_FIJI, CHRONO_DATA._TIMEZONE_PACIFIC_GALAPAGOS, CHRONO_DATA._TIMEZONE_PACIFIC_GAMBIER, CHRONO_DATA._TIMEZONE_PACIFIC_GUADALCANAL, CHRONO_DATA._TIMEZONE_PACIFIC_GUAM, CHRONO_DATA._TIMEZONE_PACIFIC_HONOLULU, CHRONO_DATA._TIMEZONE_PACIFIC_KANTON, CHRONO_DATA._TIMEZONE_PACIFIC_KIRITIMATI, CHRONO_DATA._TIMEZONE_PACIFIC_KOSRAE, CHRONO_DATA._TIMEZONE_PACIFIC_KWAJALEIN, CHRONO_DATA._TIMEZONE_PACIFIC_MARQUESAS, CHRONO_DATA._TIMEZONE_PACIFIC_NAURU, CHRONO_DATA._TIMEZONE_PACIFIC_NIUE, CHRONO_DATA._TIMEZONE_PACIFIC_NORFOLK, CHRONO_DATA._TIMEZONE_PACIFIC_NOUMEA, CHRONO_DATA._TIMEZONE_PACIFIC_PAGO_PAGO, CHRONO_DATA._TIMEZONE_PACIFIC_PALAU, CHRONO_DATA._TIMEZONE_PACIFIC_PITCAIRN, CHRONO_DATA._TIMEZONE_PACIFIC_PORT_MORESBY, CHRONO_DATA._TIMEZONE_PACIFIC_RAROTONGA, CHRONO_DATA._TIMEZONE_PACIFIC_TAHITI, CHRONO_DATA._TIMEZONE_PACIFIC_TARAWA, CHRONO_DATA._TIMEZONE_PACIFIC_TONGATAPU))</definedName>
    <definedName name="CHRONO_DATA._TIMEZONE_ETC_GMT" hidden="1">{"Etc/GMT","","","","",0,0,"","","","","","+00","","UTC+00:00",""}</definedName>
    <definedName name="CHRONO_DATA._TIMEZONE_ETC_GMT1" hidden="1">{"Etc/GMT+1","","","","",-3600,0,"","","","","","−01","","UTC−01:00",""}</definedName>
    <definedName name="CHRONO_DATA._TIMEZONE_ETC_GMT10" hidden="1">{"Etc/GMT+10","","","","",-36000,0,"","","","","","−10","","UTC−10:00",""}</definedName>
    <definedName name="CHRONO_DATA._TIMEZONE_ETC_GMT11" hidden="1">{"Etc/GMT+11","","","","",-39600,0,"","","","","","−11","","UTC−11:00",""}</definedName>
    <definedName name="CHRONO_DATA._TIMEZONE_ETC_GMT12" hidden="1">{"Etc/GMT+12","","","","",-43200,0,"","","","","","−12","","UTC−12:00",""}</definedName>
    <definedName name="CHRONO_DATA._TIMEZONE_ETC_GMT2" hidden="1">{"Etc/GMT+2","","","","",-7200,0,"","","","","","−02","","UTC−02:00",""}</definedName>
    <definedName name="CHRONO_DATA._TIMEZONE_ETC_GMT3" hidden="1">{"Etc/GMT+3","","","","",-10800,0,"","","","","","−03","","UTC−03:00",""}</definedName>
    <definedName name="CHRONO_DATA._TIMEZONE_ETC_GMT4" hidden="1">{"Etc/GMT+4","","","","",-14400,0,"","","","","","−04","","UTC−04:00",""}</definedName>
    <definedName name="CHRONO_DATA._TIMEZONE_ETC_GMT5" hidden="1">{"Etc/GMT+5","","","","",-18000,0,"","","","","","−05","","UTC−05:00",""}</definedName>
    <definedName name="CHRONO_DATA._TIMEZONE_ETC_GMT6" hidden="1">{"Etc/GMT+6","","","","",-21600,0,"","","","","","−06","","UTC−06:00",""}</definedName>
    <definedName name="CHRONO_DATA._TIMEZONE_ETC_GMT7" hidden="1">{"Etc/GMT+7","","","","",-25200,0,"","","","","","−07","","UTC−07:00",""}</definedName>
    <definedName name="CHRONO_DATA._TIMEZONE_ETC_GMT8" hidden="1">{"Etc/GMT+8","","","","",-28800,0,"","","","","","−08","","UTC−08:00",""}</definedName>
    <definedName name="CHRONO_DATA._TIMEZONE_ETC_GMT9" hidden="1">{"Etc/GMT+9","","","","",-32400,0,"","","","","","−09","","UTC−09:00",""}</definedName>
    <definedName name="CHRONO_DATA._TIMEZONE_ETC_GMTneg1" hidden="1">{"Etc/GMT-1","","","","",3600,0,"","","","","","+01","","UTC+01:00",""}</definedName>
    <definedName name="CHRONO_DATA._TIMEZONE_ETC_GMTneg10" hidden="1">{"Etc/GMT-10","","","","",36000,0,"","","","","","+10","","UTC+10:00",""}</definedName>
    <definedName name="CHRONO_DATA._TIMEZONE_ETC_GMTneg11" hidden="1">{"Etc/GMT-11","","","","",39600,0,"","","","","","+11","","UTC+11:00",""}</definedName>
    <definedName name="CHRONO_DATA._TIMEZONE_ETC_GMTneg12" hidden="1">{"Etc/GMT-12","","","","",43200,0,"","","","","","+12","","UTC+12:00",""}</definedName>
    <definedName name="CHRONO_DATA._TIMEZONE_ETC_GMTneg13" hidden="1">{"Etc/GMT-13","","","","",46800,0,"","","","","","+13","","UTC+13:00",""}</definedName>
    <definedName name="CHRONO_DATA._TIMEZONE_ETC_GMTneg14" hidden="1">{"Etc/GMT-14","","","","",50400,0,"","","","","","+14","","UTC+14:00",""}</definedName>
    <definedName name="CHRONO_DATA._TIMEZONE_ETC_GMTneg2" hidden="1">{"Etc/GMT-2","","","","",7200,0,"","","","","","+02","","UTC+02:00",""}</definedName>
    <definedName name="CHRONO_DATA._TIMEZONE_ETC_GMTneg3" hidden="1">{"Etc/GMT-3","","","","",10800,0,"","","","","","+03","","UTC+03:00",""}</definedName>
    <definedName name="CHRONO_DATA._TIMEZONE_ETC_GMTneg4" hidden="1">{"Etc/GMT-4","","","","",14400,0,"","","","","","+04","","UTC+04:00",""}</definedName>
    <definedName name="CHRONO_DATA._TIMEZONE_ETC_GMTneg5" hidden="1">{"Etc/GMT-5","","","","",18000,0,"","","","","","+05","","UTC+05:00",""}</definedName>
    <definedName name="CHRONO_DATA._TIMEZONE_ETC_GMTneg6" hidden="1">{"Etc/GMT-6","","","","",21600,0,"","","","","","+06","","UTC+06:00",""}</definedName>
    <definedName name="CHRONO_DATA._TIMEZONE_ETC_GMTneg7" hidden="1">{"Etc/GMT-7","","","","",25200,0,"","","","","","+07","","UTC+07:00",""}</definedName>
    <definedName name="CHRONO_DATA._TIMEZONE_ETC_GMTneg8" hidden="1">{"Etc/GMT-8","","","","",28800,0,"","","","","","+08","","UTC+08:00",""}</definedName>
    <definedName name="CHRONO_DATA._TIMEZONE_ETC_GMTneg9" hidden="1">{"Etc/GMT-9","","","","",32400,0,"","","","","","+09","","UTC+09:00",""}</definedName>
    <definedName name="CHRONO_DATA._TIMEZONE_ETC_LOCATION" hidden="1">_xlfn.LAMBDA(_xlpm.Location, IF(_xlpm.Location &lt; "GMT+", IF(_xlpm.Location = "GMT", CHRONO_DATA._TIMEZONE_ETC_GMT, IF(_xlpm.Location = "GMT-1", CHRONO_DATA._TIMEZONE_ETC_GMTneg1, IF(_xlpm.Location = "GMT-10", CHRONO_DATA._TIMEZONE_ETC_GMTneg10, IF(_xlpm.Location = "GMT-11", CHRONO_DATA._TIMEZONE_ETC_GMTneg11, IF(_xlpm.Location = "GMT-12", CHRONO_DATA._TIMEZONE_ETC_GMTneg12, IF(_xlpm.Location = "GMT-13", CHRONO_DATA._TIMEZONE_ETC_GMTneg13, IF(_xlpm.Location = "GMT-14", CHRONO_DATA._TIMEZONE_ETC_GMTneg14, IF(_xlpm.Location = "GMT-2", CHRONO_DATA._TIMEZONE_ETC_GMTneg2, IF(_xlpm.Location = "GMT-3", CHRONO_DATA._TIMEZONE_ETC_GMTneg3, IF(_xlpm.Location = "GMT-4", CHRONO_DATA._TIMEZONE_ETC_GMTneg4, IF(_xlpm.Location = "GMT-5", CHRONO_DATA._TIMEZONE_ETC_GMTneg5, IF(_xlpm.Location = "GMT-6", CHRONO_DATA._TIMEZONE_ETC_GMTneg6, IF(_xlpm.Location = "GMT-7", CHRONO_DATA._TIMEZONE_ETC_GMTneg7, IF(_xlpm.Location = "GMT-8", CHRONO_DATA._TIMEZONE_ETC_GMTneg8, IF(_xlpm.Location = "GMT-9", CHRONO_DATA._TIMEZONE_ETC_GMTneg9, {#N/A}))))))))))))))), IF(_xlpm.Location = "GMT+1", CHRONO_DATA._TIMEZONE_ETC_GMT1, IF(_xlpm.Location = "GMT+10", CHRONO_DATA._TIMEZONE_ETC_GMT10, IF(_xlpm.Location = "GMT+11", CHRONO_DATA._TIMEZONE_ETC_GMT11, IF(_xlpm.Location = "GMT+12", CHRONO_DATA._TIMEZONE_ETC_GMT12, IF(_xlpm.Location = "GMT+2", CHRONO_DATA._TIMEZONE_ETC_GMT2, IF(_xlpm.Location = "GMT+3", CHRONO_DATA._TIMEZONE_ETC_GMT3, IF(_xlpm.Location = "GMT+4", CHRONO_DATA._TIMEZONE_ETC_GMT4, IF(_xlpm.Location = "GMT+5", CHRONO_DATA._TIMEZONE_ETC_GMT5, IF(_xlpm.Location = "GMT+6", CHRONO_DATA._TIMEZONE_ETC_GMT6, IF(_xlpm.Location = "GMT+7", CHRONO_DATA._TIMEZONE_ETC_GMT7, IF(_xlpm.Location = "GMT+8", CHRONO_DATA._TIMEZONE_ETC_GMT8, IF(_xlpm.Location = "GMT+9", CHRONO_DATA._TIMEZONE_ETC_GMT9, IF(_xlpm.Location = "UTC", CHRONO_DATA._TIMEZONE_ETC_UTC, {#N/A})))))))))))))))</definedName>
    <definedName name="CHRONO_DATA._TIMEZONE_ETC_UTC" hidden="1">{"Etc/UTC","","","","",0,0,"","","","","","UTC","","Coordinated Universal Time",""}</definedName>
    <definedName name="CHRONO_DATA._TIMEZONE_EUROPE_ANDORRA" hidden="1">{"Europe/Andorra","","",15385,0,364,0,"","",-364,0,"","LMT","","Local Mean Time","";"Europe/Andorra",15385,0,32093,0,0,0,-364,0,3600,0,"","WET","","Western European Time","";"Europe/Andorra",32093,0,46155,7200,3600,0,3600,0,0,0,"","CET","","Central European Time","";"Europe/Andorra",46155,7200,"","",3600,0,0,0,"","","EU","CE%T","","Central European% Time",""}</definedName>
    <definedName name="CHRONO_DATA._TIMEZONE_EUROPE_ASTRAKHAN" hidden="1">{"Europe/Astrakhan","","",23906,0,11532,0,"","",-732,0,"","LMT","","Local Mean Time","";"Europe/Astrakhan",23906,0,26148,0,10800,0,-732,0,3600,0,"","+03","","UTC+03:00","";"Europe/Astrakhan",26148,0,47611,7200,14400,0,3600,0,-3600,0,"Russia","+04","+05","UTC+04:00","UTC+05:00";"Europe/Astrakhan",47611,7200,48346,7200,10800,0,-3600,0,3600,0,"Russia","+03","+04","UTC+03:00","UTC+04:00";"Europe/Astrakhan",48346,7200,48710,7200,14400,0,3600,0,-3600,0,"","+04","","UTC+04:00","";"Europe/Astrakhan",48710,7200,55647,7200,10800,0,-3600,0,3600,0,"Russia","+03","+04","UTC+03:00","UTC+04:00";"Europe/Astrakhan",55647,7200,56956,7200,14400,0,3600,0,-3600,0,"","+04","","UTC+04:00","";"Europe/Astrakhan",56956,7200,57474,7200,10800,0,-3600,0,3600,0,"","+03","","UTC+03:00","";"Europe/Astrakhan",57474,7200,"","",14400,0,3600,0,"","","","+04","","UTC+04:00",""}</definedName>
    <definedName name="CHRONO_DATA._TIMEZONE_EUROPE_ATHENS" hidden="1">{"Europe/Athens","","",13450,0,5692,0,"","",0,0,"","LMT","","Local Mean Time","";"Europe/Athens",13450,0,21072,60,5692,0,0,0,1508,0,"","AMT","","Athens Mean Time","";"Europe/Athens",21072,60,30114,0,7200,0,1508,0,-3600,0,"Greece","EE%T","","Eastern European% Time","";"Europe/Athens",30114,0,31184,0,3600,0,-3600,0,3600,0,"Greece","CE%T","","Central European% Time","";"Europe/Athens",31184,0,44605,0,7200,0,3600,0,0,0,"Greece","EE%T","","Eastern European% Time","";"Europe/Athens",44605,0,"","",7200,0,0,0,"","","EU","EE%T","","Eastern European% Time",""}</definedName>
    <definedName name="CHRONO_DATA._TIMEZONE_EUROPE_BELGRADE" hidden="1">{"Europe/Belgrade","","",9176,0,4920,0,"","",-1320,0,"","LMT","","Local Mean Time","";"Europe/Belgrade",9176,0,30102,82800,3600,0,-1320,0,0,0,"","CET","","Central European Time","";"Europe/Belgrade",30102,82800,31456,0,3600,0,0,0,0,0,"C-Eur","CE%T","","Central European% Time","";"Europe/Belgrade",31456,0,31583,7200,3600,0,0,0,0,3600,"","CET","","Central European Time","";"Europe/Belgrade",31583,7200,31714,10800,3600,3600,0,3600,0,-3600,"","","CEST","","Central European Summer Time";"Europe/Belgrade",31714,10800,45300,0,3600,0,0,-3600,0,0,"","CET","","Central European Time","";"Europe/Belgrade",45300,0,"","",3600,0,0,0,"","","EU","CE%T","","Central European% Time",""}</definedName>
    <definedName name="CHRONO_DATA._TIMEZONE_EUROPE_BERLIN" hidden="1">{"Europe/Berlin","","",12554,0,3208,0,"","",392,0,"","LMT","","Local Mean Time","";"Europe/Berlin",12554,0,31599,7200,3600,0,392,0,0,0,"C-Eur","CE%T","","Central European% Time","";"Europe/Berlin",31599,7200,31821,0,3600,0,0,0,0,0,"SovietZone","CE%T","","Central European% Time","";"Europe/Berlin",31821,0,44239,0,3600,0,0,0,0,0,"Germany","CE%T","","Central European% Time","";"Europe/Berlin",44239,0,"","",3600,0,0,0,"","","EU","CE%T","","Central European% Time",""}</definedName>
    <definedName name="CHRONO_DATA._TIMEZONE_EUROPE_BRUSSELS" hidden="1">{"Europe/Brussels","","",7715,0,1050,0,"","",0,0,"","LMT","","Local Mean Time","";"Europe/Brussels",7715,0,12219,1050,1050,0,0,0,-1050,0,"","BMT","","Brussels Mean Time","";"Europe/Brussels",12219,1050,20444,0,0,0,-1050,0,3600,0,"","WET","","Western European Time","";"Europe/Brussels",20444,0,20984,0,3600,0,3600,0,0,0,"","CET","","Central European Time","";"Europe/Brussels",20984,0,21908,43200,3600,0,0,0,-3600,0,"C-Eur","CE%T","","Central European% Time","";"Europe/Brussels",21908,43200,29769,7200,0,0,-3600,0,3600,0,"Belgium","WE%T","","Western European% Time","";"Europe/Brussels",29769,7200,31336,0,3600,0,3600,0,0,0,"C-Eur","CE%T","","Central European% Time","";"Europe/Brussels",31336,0,43144,0,3600,0,0,0,0,0,"Belgium","CE%T","","Central European% Time","";"Europe/Brussels",43144,0,"","",3600,0,0,0,"","","EU","CE%T","","Central European% Time",""}</definedName>
    <definedName name="CHRONO_DATA._TIMEZONE_EUROPE_BUCHAREST" hidden="1">{"Europe/Bucharest","","",12006,0,6264,0,"","",0,0,"","LMT","","Local Mean Time","";"Europe/Bucharest",12006,0,26546,0,6264,0,0,0,936,0,"","BMT","","Bucharest Mean Time","";"Europe/Bucharest",26546,0,44692,7200,7200,0,936,0,0,0,"Romania","EE%T","","Eastern European% Time","";"Europe/Bucharest",44692,7200,48257,0,7200,0,0,0,0,0,"C-Eur","EE%T","","Eastern European% Time","";"Europe/Bucharest",48257,0,49353,0,7200,0,0,0,0,0,"Romania","EE%T","","Eastern European% Time","";"Europe/Bucharest",49353,0,50449,0,7200,0,0,0,0,0,"E-Eur","EE%T","","Eastern European% Time","";"Europe/Bucharest",50449,0,"","",7200,0,0,0,"","","EU","EE%T","","Eastern European% Time",""}</definedName>
    <definedName name="CHRONO_DATA._TIMEZONE_EUROPE_BUDAPEST" hidden="1">{"Europe/Budapest","","",11672,0,4580,0,"","",-980,0,"","LMT","","Local Mean Time","";"Europe/Budapest",11672,0,21594,0,3600,0,-980,0,0,0,"C-Eur","CE%T","","Central European% Time","";"Europe/Budapest",21594,0,30091,82800,3600,0,0,0,0,0,"Hungary","CE%T","","Central European% Time","";"Europe/Budapest",30091,82800,31456,0,3600,0,0,0,0,0,"C-Eur","CE%T","","Central European% Time","";"Europe/Budapest",31456,0,45700,0,3600,0,0,0,0,0,"Hungary","CE%T","","Central European% Time","";"Europe/Budapest",45700,0,"","",3600,0,0,0,"","","EU","CE%T","","Central European% Time",""}</definedName>
    <definedName name="CHRONO_DATA._TIMEZONE_EUROPE_CHISINAU" hidden="1">{"Europe/Chisinau","","",7715,0,6920,0,"","",-20,0,"","LMT","","Local Mean Time","";"Europe/Chisinau",7715,0,21639,0,6900,0,-20,0,-636,0,"","CMT","","Chisinau Mean Time","";"Europe/Chisinau",21639,0,26546,0,6264,0,-636,0,936,0,"","BMT","","Bucharest Mean Time","";"Europe/Chisinau",26546,0,29856,0,7200,0,936,0,0,3600,"Romania","EE%T","","Eastern European% Time","";"Europe/Chisinau",29856,0,30192,0,7200,3600,0,3600,-3600,-3600,"","","EEST","","Eastern European Summer Time";"Europe/Chisinau",30192,0,31326,0,3600,0,-3600,-3600,7200,0,"C-Eur","CE%T","","Central European% Time","";"Europe/Chisinau",31326,0,48017,7200,10800,0,7200,0,-3600,0,"Russia","MSK","MSD","Moscow Standard Time","Moscow Daylight Time";"Europe/Chisinau",48017,7200,48622,0,7200,0,-3600,0,0,0,"Russia","EE%T","","Eastern European% Time","";"Europe/Chisinau",48622,0,50449,0,7200,0,0,0,0,0,"E-Eur","EE%T","","Eastern European% Time","";"Europe/Chisinau",50449,0,"","",7200,0,0,0,"","","Moldova","EE%T","","Eastern European% Time",""}</definedName>
    <definedName name="CHRONO_DATA._TIMEZONE_EUROPE_DUBLIN" hidden="1">{"Europe/Dublin","","",7929,0,-1521,0,"","",0,0,"","LMT","","Local Mean Time","";"Europe/Dublin",7929,0,21004,7200,-1521,0,0,0,0,3600,"","DMT","","Dublin Mean Time","";"Europe/Dublin",21004,7200,21137,10800,-1521,3600,0,3600,1521,-3600,"","","IST","","Irish Summer Time";"Europe/Dublin",21137,10800,23029,0,0,0,1521,-3600,0,0,"GB-Eire","%","","%","";"Europe/Dublin",23029,0,29684,7200,0,0,0,0,0,3600,"GB-Eire","GMT","IST","Greenwich Mean Time","Irish Summer Time";"Europe/Dublin",29684,7200,32099,10800,0,3600,0,3600,0,-3600,"","","IST","","Irish Summer Time";"Europe/Dublin",32099,10800,32260,7200,0,0,0,-3600,0,3600,"","GMT","","Greenwich Mean Time","";"Europe/Dublin",32260,7200,32491,10800,0,3600,0,3600,0,-3600,"","","IST","","Irish Summer Time";"Europe/Dublin",32491,10800,32659,7200,0,0,0,-3600,0,0,"","GMT","","Greenwich Mean Time","";"Europe/Dublin",32659,7200,40156,0,0,0,0,0,3600,0,"GB-Eire","GMT","IST","Greenwich Mean Time","Irish Summer Time";"Europe/Dublin",40156,0,"","",3600,0,3600,0,"","","Eire","IST","GMT","Irish Standard Time","Greenwich Mean Time"}</definedName>
    <definedName name="CHRONO_DATA._TIMEZONE_EUROPE_GIBRALTAR" hidden="1">{"Europe/Gibraltar","","",7929,0,-1284,0,"","",1284,0,"","LMT","","Local Mean Time","";"Europe/Gibraltar",7929,0,35942,7200,0,0,1284,0,3600,0,"GB-Eire","%","","%","";"Europe/Gibraltar",35942,7200,44970,0,3600,0,3600,0,0,0,"","CET","","Central European Time","";"Europe/Gibraltar",44970,0,"","",3600,0,0,0,"","","EU","CE%T","","Central European% Time",""}</definedName>
    <definedName name="CHRONO_DATA._TIMEZONE_EUROPE_HELSINKI" hidden="1">{"Europe/Helsinki","","",7135,0,5989,0,"","",0,0,"","LMT","","Local Mean Time","";"Europe/Helsinki",7135,0,22810,0,5989,0,0,0,1211,0,"","HMT","","Helsinki Mean Time","";"Europe/Helsinki",22810,0,45335,0,7200,0,1211,0,0,0,"Finland","EE%T","","Eastern European% Time","";"Europe/Helsinki",45335,0,"","",7200,0,0,0,"","","EU","EE%T","","Eastern European% Time",""}</definedName>
    <definedName name="CHRONO_DATA._TIMEZONE_EUROPE_ISTANBUL" hidden="1">{"Europe/Istanbul","","",7715,0,6952,0,"","",64,0,"","LMT","","Local Mean Time","";"Europe/Istanbul",7715,0,18945,0,7016,0,64,0,184,0,"","IMT","","Istanbul Mean Time","";"Europe/Istanbul",18945,0,43688,0,7200,0,184,0,3600,0,"Turkey","EE%T","","Eastern European% Time","";"Europe/Istanbul",43688,0,46005,7200,10800,0,3600,0,-3600,0,"Turkey","+03","+04","UTC+03:00","UTC+04:00";"Europe/Istanbul",46005,7200,54101,0,7200,0,-3600,0,0,0,"Turkey","EE%T","","Eastern European% Time","";"Europe/Istanbul",54101,0,55647,10800,7200,0,0,0,0,0,"EU","EE%T","","Eastern European% Time","";"Europe/Istanbul",55647,10800,55648,10800,7200,0,0,0,0,0,"","EET","","Eastern European Time","";"Europe/Istanbul",55648,10800,56746,10800,7200,0,0,0,0,0,"EU","EE%T","","Eastern European% Time","";"Europe/Istanbul",56746,10800,56747,10800,7200,0,0,0,0,0,"","EET","","Eastern European Time","";"Europe/Istanbul",56747,10800,57320,10800,7200,0,0,0,0,3600,"EU","EE%T","","Eastern European% Time","";"Europe/Istanbul",57320,10800,57334,14400,7200,3600,0,3600,0,-3600,"","","EEST","","Eastern European Summer Time";"Europe/Istanbul",57334,14400,57638,0,7200,0,0,-3600,3600,0,"EU","EE%T","","Eastern European% Time","";"Europe/Istanbul",57638,0,"","",10800,0,3600,0,"","","","+03","","UTC+03:00",""}</definedName>
    <definedName name="CHRONO_DATA._TIMEZONE_EUROPE_KALININGRAD" hidden="1">{"Europe/Kaliningrad","","",12554,0,4920,0,"","",-1320,0,"","LMT","","Local Mean Time","";"Europe/Kaliningrad",12554,0,31555,0,3600,0,-1320,0,3600,0,"C-Eur","CE%T","","Central European% Time","";"Europe/Kaliningrad",31555,0,31917,0,7200,0,3600,0,3600,0,"Poland","EE%T","","Eastern European% Time","";"Europe/Kaliningrad",31917,0,47611,7200,10800,0,3600,0,-3600,0,"Russia","MSK","MSD","Moscow Standard Time","Moscow Daylight Time";"Europe/Kaliningrad",47611,7200,55647,7200,7200,0,-3600,0,3600,0,"Russia","EE%T","","Eastern European% Time","";"Europe/Kaliningrad",55647,7200,56956,7200,10800,0,3600,0,-3600,0,"","+03","","UTC+03:00","";"Europe/Kaliningrad",56956,7200,"","",7200,0,-3600,0,"","","","EET","","Eastern European Time",""}</definedName>
    <definedName name="CHRONO_DATA._TIMEZONE_EUROPE_KIROV" hidden="1">{"Europe/Kirov","","",22140,11928,11928,0,"","",-1128,0,"","LMT","","Local Mean Time","";"Europe/Kirov",22140,11928,26148,0,10800,0,-1128,0,3600,0,"","+03","","UTC+03:00","";"Europe/Kirov",26148,0,47611,7200,14400,0,3600,0,-3600,0,"Russia","+04","+05","UTC+04:00","UTC+05:00";"Europe/Kirov",47611,7200,48346,7200,10800,0,-3600,0,3600,0,"Russia","MSK","MSD","Moscow Standard Time","Moscow Daylight Time";"Europe/Kirov",48346,7200,48710,7200,14400,0,3600,0,-3600,0,"","+04","","UTC+04:00","";"Europe/Kirov",48710,7200,55647,7200,10800,0,-3600,0,3600,0,"Russia","MSK","MSD","Moscow Standard Time","Moscow Daylight Time";"Europe/Kirov",55647,7200,56956,7200,14400,0,3600,0,-3600,0,"","MSK","","Moscow Standard Time","";"Europe/Kirov",56956,7200,"","",10800,0,-3600,0,"","","","MSK","","Moscow Standard Time",""}</definedName>
    <definedName name="CHRONO_DATA._TIMEZONE_EUROPE_KYIV" hidden="1">{"Europe/Kyiv","","",7715,0,7324,0,"","",0,0,"","LMT","","Local Mean Time","";"Europe/Kyiv",7715,0,23907,0,7324,0,0,0,-124,0,"","KMT","","Kyiv Mean Time","";"Europe/Kyiv",23907,0,26148,0,7200,0,-124,0,3600,0,"","EET","","Eastern European Time","";"Europe/Kyiv",26148,0,30257,0,10800,0,3600,0,-7200,0,"","MSK","","Moscow Standard Time","";"Europe/Kyiv",30257,0,31034,0,3600,0,-7200,0,7200,0,"C-Eur","CE%T","","Central European% Time","";"Europe/Kyiv",31034,0,48073,7200,10800,0,7200,0,-3600,3600,"Russia","MSK","MSD","Moscow Standard Time","Moscow Daylight Time";"Europe/Kyiv",48073,7200,48528,10800,7200,3600,-3600,3600,0,-3600,"","","EEST","","Eastern European Summer Time";"Europe/Kyiv",48528,10800,50216,0,7200,0,0,-3600,0,0,"C-Eur","EE%T","","Eastern European% Time","";"Europe/Kyiv",50216,0,"","",7200,0,0,0,"","","EU","EE%T","","Eastern European% Time",""}</definedName>
    <definedName name="CHRONO_DATA._TIMEZONE_EUROPE_LISBON" hidden="1">{"Europe/Lisbon","","",9176,0,-2205,0,"","",0,0,"","LMT","","Local Mean Time","";"Europe/Lisbon",9176,0,19401,84195,-2205,0,0,0,2205,0,"","LMT","","Local Mean Time","";"Europe/Lisbon",19401,84195,39218,7200,0,0,2205,0,3600,0,"Port","WE%T","","Western European% Time","";"Europe/Lisbon",39218,7200,43047,3600,3600,0,3600,0,-3600,0,"","CET","","Central European Time","";"Europe/Lisbon",43047,3600,45602,3600,0,0,-3600,0,0,0,"Port","WE%T","","Western European% Time","";"Europe/Lisbon",45602,3600,48892,3600,0,0,0,0,3600,0,"W-Eur","WE%T","","Western European% Time","";"Europe/Lisbon",48892,3600,50173,7200,3600,0,3600,0,-3600,0,"EU","CE%T","","Central European% Time","";"Europe/Lisbon",50173,7200,"","",0,0,-3600,0,"","","EU","WE%T","","Western European% Time",""}</definedName>
    <definedName name="CHRONO_DATA._TIMEZONE_EUROPE_LOCATION" hidden="1">_xlfn.LAMBDA(_xlpm.Location, IF(_xlpm.Location &lt; "L", IF(_xlpm.Location &lt; "C", IF(_xlpm.Location = "Andorra", CHRONO_DATA._TIMEZONE_EUROPE_ANDORRA, IF(_xlpm.Location = "Astrakhan", CHRONO_DATA._TIMEZONE_EUROPE_ASTRAKHAN, IF(_xlpm.Location = "Athens", CHRONO_DATA._TIMEZONE_EUROPE_ATHENS, IF(_xlpm.Location = "Belgrade", CHRONO_DATA._TIMEZONE_EUROPE_BELGRADE, IF(_xlpm.Location = "Berlin", CHRONO_DATA._TIMEZONE_EUROPE_BERLIN, IF(_xlpm.Location = "Brussels", CHRONO_DATA._TIMEZONE_EUROPE_BRUSSELS, IF(_xlpm.Location = "Bucharest", CHRONO_DATA._TIMEZONE_EUROPE_BUCHAREST, IF(_xlpm.Location = "Budapest", CHRONO_DATA._TIMEZONE_EUROPE_BUDAPEST, {#N/A})))))))), IF(_xlpm.Location = "Chisinau", CHRONO_DATA._TIMEZONE_EUROPE_CHISINAU, IF(_xlpm.Location = "Dublin", CHRONO_DATA._TIMEZONE_EUROPE_DUBLIN, IF(_xlpm.Location = "Gibraltar", CHRONO_DATA._TIMEZONE_EUROPE_GIBRALTAR, IF(_xlpm.Location = "Helsinki", CHRONO_DATA._TIMEZONE_EUROPE_HELSINKI, IF(_xlpm.Location = "Istanbul", CHRONO_DATA._TIMEZONE_EUROPE_ISTANBUL, IF(_xlpm.Location = "Kaliningrad", CHRONO_DATA._TIMEZONE_EUROPE_KALININGRAD, IF(_xlpm.Location = "Kirov", CHRONO_DATA._TIMEZONE_EUROPE_KIROV, IF(_xlpm.Location = "Kyiv", CHRONO_DATA._TIMEZONE_EUROPE_KYIV, {#N/A}))))))))), IF(_xlpm.Location &lt; "S", IF(_xlpm.Location = "Lisbon", CHRONO_DATA._TIMEZONE_EUROPE_LISBON, IF(_xlpm.Location = "London", CHRONO_DATA._TIMEZONE_EUROPE_LONDON, IF(_xlpm.Location = "Madrid", CHRONO_DATA._TIMEZONE_EUROPE_MADRID, IF(_xlpm.Location = "Malta", CHRONO_DATA._TIMEZONE_EUROPE_MALTA, IF(_xlpm.Location = "Minsk", CHRONO_DATA._TIMEZONE_EUROPE_MINSK, IF(_xlpm.Location = "Moscow", CHRONO_DATA._TIMEZONE_EUROPE_MOSCOW, IF(_xlpm.Location = "Paris", CHRONO_DATA._TIMEZONE_EUROPE_PARIS, IF(_xlpm.Location = "Prague", CHRONO_DATA._TIMEZONE_EUROPE_PRAGUE, IF(_xlpm.Location = "Riga", CHRONO_DATA._TIMEZONE_EUROPE_RIGA, IF(_xlpm.Location = "Rome", CHRONO_DATA._TIMEZONE_EUROPE_ROME, {#N/A})))))))))), IF(_xlpm.Location = "Samara", CHRONO_DATA._TIMEZONE_EUROPE_SAMARA, IF(_xlpm.Location = "Saratov", CHRONO_DATA._TIMEZONE_EUROPE_SARATOV, IF(_xlpm.Location = "Simferopol", CHRONO_DATA._TIMEZONE_EUROPE_SIMFEROPOL, IF(_xlpm.Location = "Sofia", CHRONO_DATA._TIMEZONE_EUROPE_SOFIA, IF(_xlpm.Location = "Tallinn", CHRONO_DATA._TIMEZONE_EUROPE_TALLINN, IF(_xlpm.Location = "Tirane", CHRONO_DATA._TIMEZONE_EUROPE_TIRANE, IF(_xlpm.Location = "Ulyanovsk", CHRONO_DATA._TIMEZONE_EUROPE_ULYANOVSK, IF(_xlpm.Location = "Vienna", CHRONO_DATA._TIMEZONE_EUROPE_VIENNA, IF(_xlpm.Location = "Vilnius", CHRONO_DATA._TIMEZONE_EUROPE_VILNIUS, IF(_xlpm.Location = "Volgograd", CHRONO_DATA._TIMEZONE_EUROPE_VOLGOGRAD, IF(_xlpm.Location = "Warsaw", CHRONO_DATA._TIMEZONE_EUROPE_WARSAW, IF(_xlpm.Location = "Zurich", CHRONO_DATA._TIMEZONE_EUROPE_ZURICH, {#N/A})))))))))))))))</definedName>
    <definedName name="CHRONO_DATA._TIMEZONE_EUROPE_LONDON" hidden="1">{"Europe/London","","",-4004,0,-75,0,"","",75,0,"","LMT","","Local Mean Time","";"Europe/London",-4004,0,40156,0,0,0,75,0,3600,0,"GB-Eire","%","","%","";"Europe/London",40156,0,41255,10800,3600,0,3600,0,-3600,0,"","BST","","British Standard Time","";"Europe/London",41255,10800,50083,0,0,0,-3600,0,0,0,"GB-Eire","%","","%","";"Europe/London",50083,0,"","",0,0,0,0,"","","EU","GMT","BST","Greenwich Mean Time","British Summer Time"}</definedName>
    <definedName name="CHRONO_DATA._TIMEZONE_EUROPE_MADRID" hidden="1">{"Europe/Madrid","","",15384,85516,-884,0,"","",884,0,"","LMT","","Local Mean Time","";"Europe/Madrid",15384,85516,29704,82800,0,0,884,0,3600,0,"Spain","WE%T","","Western European% Time","";"Europe/Madrid",29704,82800,43874,0,3600,0,3600,0,0,0,"Spain","CE%T","","Central European% Time","";"Europe/Madrid",43874,0,"","",3600,0,0,0,"","","EU","CE%T","","Central European% Time",""}</definedName>
    <definedName name="CHRONO_DATA._TIMEZONE_EUROPE_MALTA" hidden="1">{"Europe/Malta","","",12769,0,3484,0,"","",116,0,"","LMT","","Local Mean Time","";"Europe/Malta",12769,0,41772,0,3600,0,116,0,0,0,"Italy","CE%T","","Central European% Time","";"Europe/Malta",41772,0,44605,0,3600,0,0,0,0,0,"Malta","CE%T","","Central European% Time","";"Europe/Malta",44605,0,"","",3600,0,0,0,"","","EU","CE%T","","Central European% Time",""}</definedName>
    <definedName name="CHRONO_DATA._TIMEZONE_EUROPE_MINSK" hidden="1">{"Europe/Minsk","","",7715,0,6616,0,"","",-16,0,"","LMT","","Local Mean Time","";"Europe/Minsk",7715,0,23907,0,6600,0,-16,0,600,0,"","MMT","","Minsk Mean Time","";"Europe/Minsk",23907,0,26148,0,7200,0,600,0,3600,0,"","EET","","Eastern European Time","";"Europe/Minsk",26148,0,30173,0,10800,0,3600,0,-7200,0,"","MSK","","Moscow Standard Time","";"Europe/Minsk",30173,0,31274,0,3600,0,-7200,0,7200,0,"C-Eur","CE%T","","Central European% Time","";"Europe/Minsk",31274,0,47892,0,10800,0,7200,0,0,0,"Russia","MSK","MSD","Moscow Standard Time","Moscow Daylight Time";"Europe/Minsk",47892,0,48346,7200,10800,0,0,0,-3600,0,"","MSK","","Moscow Standard Time","";"Europe/Minsk",48346,7200,55647,7200,7200,0,-3600,0,3600,0,"Russia","EE%T","","Eastern European% Time","";"Europe/Minsk",55647,7200,"","",10800,0,3600,0,"","","","+03","","UTC+03:00",""}</definedName>
    <definedName name="CHRONO_DATA._TIMEZONE_EUROPE_MOSCOW" hidden="1">{"Europe/Moscow","","",7715,0,9017,0,"","",0,0,"","LMT","","Local Mean Time","";"Europe/Moscow",7715,0,21047,0,9017,0,0,0,62,0,"","MMT","","Moscow Mean Time","";"Europe/Moscow",21047,0,22140,9079,9079,0,62,0,1721,0,"Russia","%","","%","";"Europe/Moscow",22140,9079,22963,0,10800,0,1721,0,0,0,"Russia","%","","%","";"Europe/Moscow",22963,0,23328,0,10800,0,0,0,-3600,0,"Russia","MSK","MSD","Moscow Standard Time","Moscow Daylight Time";"Europe/Moscow",23328,0,26148,0,7200,0,-3600,0,3600,0,"","EET","","Eastern European Time","";"Europe/Moscow",26148,0,48346,7200,10800,0,3600,0,-3600,0,"Russia","MSK","MSD","Moscow Standard Time","Moscow Daylight Time";"Europe/Moscow",48346,7200,48640,7200,7200,0,-3600,0,3600,0,"Russia","EE%T","","Eastern European% Time","";"Europe/Moscow",48640,7200,55647,7200,10800,0,3600,0,3600,0,"Russia","MSK","MSD","Moscow Standard Time","Moscow Daylight Time";"Europe/Moscow",55647,7200,56956,7200,14400,0,3600,0,-3600,0,"","MSK","","Moscow Standard Time","";"Europe/Moscow",56956,7200,"","",10800,0,-3600,0,"","","","MSK","","Moscow Standard Time",""}</definedName>
    <definedName name="CHRONO_DATA._TIMEZONE_EUROPE_PARIS" hidden="1">{"Europe/Paris","","",11807,0,561,0,"","",0,0,"","LMT","","Local Mean Time","";"Europe/Paris",11807,0,19106,0,561,0,0,0,-561,0,"","PMT","","Paris Mean Time","";"Europe/Paris",19106,0,29794,82800,0,0,-561,0,3600,0,"France","WE%T","","Western European% Time","";"Europe/Paris",29794,82800,31327,0,3600,0,3600,0,-3600,0,"C-Eur","CE%T","","Central European% Time","";"Europe/Paris",31327,0,31714,10800,0,0,-3600,0,3600,0,"France","WE%T","","Western European% Time","";"Europe/Paris",31714,10800,43144,0,3600,0,3600,0,0,0,"France","CE%T","","Central European% Time","";"Europe/Paris",43144,0,"","",3600,0,0,0,"","","EU","CE%T","","Central European% Time",""}</definedName>
    <definedName name="CHRONO_DATA._TIMEZONE_EUROPE_PRAGUE" hidden="1">{"Europe/Prague","","",-3242,0,3464,0,"","",0,0,"","LMT","","Local Mean Time","";"Europe/Prague",-3242,0,12006,0,3464,0,0,0,136,0,"","PMT","","Prague Mean Time","";"Europe/Prague",12006,0,31584,0,3600,0,136,0,0,0,"C-Eur","CE%T","","Central European% Time","";"Europe/Prague",31584,0,32155,10800,3600,0,0,0,0,-3600,"Czech","CE%T","","Central European% Time","";"Europe/Prague",32155,10800,32239,7200,3600,-3600,0,-3600,0,3600,"","GMT","","Greenwich Mean Time","";"Europe/Prague",32239,7200,43874,0,3600,0,0,3600,0,0,"Czech","CE%T","","Central European% Time","";"Europe/Prague",43874,0,"","",3600,0,0,0,"","","EU","CE%T","","Central European% Time",""}</definedName>
    <definedName name="CHRONO_DATA._TIMEZONE_EUROPE_RIGA" hidden="1">{"Europe/Riga","","",7715,0,5794,0,"","",0,0,"","LMT","","Local Mean Time","";"Europe/Riga",7715,0,21698,7200,5794,0,0,0,0,3600,"","RMT","","Riga Mean Time","";"Europe/Riga",21698,7200,21852,10800,5794,3600,0,3600,0,-3600,"","","LST","","Latvian Summer Time";"Europe/Riga",21852,10800,22049,7200,5794,0,0,-3600,0,3600,"","RMT","","Riga Mean Time","";"Europe/Riga",22049,7200,22100,10800,5794,3600,0,3600,0,-3600,"","","LST","","Latvian Summer Time";"Europe/Riga",22100,10800,24646,0,5794,0,0,-3600,1406,0,"","RMT","","Riga Mean Time","";"Europe/Riga",24646,0,29846,0,7200,0,1406,0,3600,0,"","EET","","Eastern European Time","";"Europe/Riga",29846,0,30176,0,10800,0,3600,0,-7200,0,"","MSK","","Moscow Standard Time","";"Europe/Riga",30176,0,31376,0,3600,0,-7200,0,7200,0,"C-Eur","CE%T","","Central European% Time","";"Europe/Riga",31376,0,47611,7200,10800,0,7200,0,-3600,3600,"Russia","MSK","MSD","Moscow Standard Time","Moscow Daylight Time";"Europe/Riga",47611,7200,47793,10800,7200,3600,-3600,3600,0,-3600,"","","EEST","","Eastern European Summer Time";"Europe/Riga",47793,10800,50469,0,7200,0,0,-3600,0,0,"Latvia","EE%T","","Eastern European% Time","";"Europe/Riga",50469,0,51603,0,7200,0,0,0,0,0,"EU","EE%T","","Eastern European% Time","";"Europe/Riga",51603,0,51911,0,7200,0,0,0,0,0,"","EET","","Eastern European Time","";"Europe/Riga",51911,0,"","",7200,0,0,0,"","","EU","EE%T","","Eastern European% Time",""}</definedName>
    <definedName name="CHRONO_DATA._TIMEZONE_EUROPE_ROME" hidden="1">{"Europe/Rome","","",2947,0,2996,0,"","",0,0,"","LMT","","Local Mean Time","";"Europe/Rome",2947,0,12767,85796,2996,0,0,0,604,0,"","RMT","","Rome Mean Time","";"Europe/Rome",12767,85796,30977,0,3600,0,604,0,0,0,"Italy","CE%T","","Central European% Time","";"Europe/Rome",30977,0,31245,0,3600,0,0,0,0,0,"C-Eur","CE%T","","Central European% Time","";"Europe/Rome",31245,0,44239,0,3600,0,0,0,0,0,"Italy","CE%T","","Central European% Time","";"Europe/Rome",44239,0,"","",3600,0,0,0,"","","EU","CE%T","","Central European% Time",""}</definedName>
    <definedName name="CHRONO_DATA._TIMEZONE_EUROPE_SAMARA" hidden="1">{"Europe/Samara","","",22140,12020,12020,0,"","",-1220,0,"","LMT","","Local Mean Time","";"Europe/Samara",22140,12020,26148,0,10800,0,-1220,0,3600,0,"","+03","","UTC+03:00","";"Europe/Samara",26148,0,27829,0,14400,0,3600,0,0,0,"","+04","","UTC+04:00","";"Europe/Samara",27829,0,47611,7200,14400,0,0,0,-3600,0,"Russia","+04","+05","UTC+04:00","UTC+05:00";"Europe/Samara",47611,7200,48346,7200,10800,0,-3600,0,-3600,0,"Russia","+03","+04","UTC+03:00","UTC+04:00";"Europe/Samara",48346,7200,48528,7200,7200,0,-3600,0,3600,0,"Russia","+02","+03","UTC+02:00","UTC+03:00";"Europe/Samara",48528,7200,48549,10800,10800,0,3600,0,3600,0,"","+03","","UTC+03:00","";"Europe/Samara",48549,10800,55283,7200,14400,0,3600,0,-3600,0,"Russia","+04","+05","UTC+04:00","UTC+05:00";"Europe/Samara",55283,7200,55647,7200,10800,0,-3600,0,3600,0,"Russia","+03","+04","UTC+03:00","UTC+04:00";"Europe/Samara",55647,7200,"","",14400,0,3600,0,"","","","+04","","UTC+04:00",""}</definedName>
    <definedName name="CHRONO_DATA._TIMEZONE_EUROPE_SARATOV" hidden="1">{"Europe/Saratov","","",22140,11058,11058,0,"","",-258,0,"","LMT","","Local Mean Time","";"Europe/Saratov",22140,11058,26148,0,10800,0,-258,0,3600,0,"","+03","","UTC+03:00","";"Europe/Saratov",26148,0,47247,7200,14400,0,3600,0,-3600,0,"Russia","+04","+05","UTC+04:00","UTC+05:00";"Europe/Saratov",47247,7200,48346,7200,10800,0,-3600,0,3600,0,"Russia","+03","+04","UTC+03:00","UTC+04:00";"Europe/Saratov",48346,7200,48710,7200,14400,0,3600,0,-3600,0,"","+04","","UTC+04:00","";"Europe/Saratov",48710,7200,55647,7200,10800,0,-3600,0,3600,0,"Russia","+03","+04","UTC+03:00","UTC+04:00";"Europe/Saratov",55647,7200,56956,7200,14400,0,3600,0,-3600,0,"","+04","","UTC+04:00","";"Europe/Saratov",56956,7200,57726,7200,10800,0,-3600,0,3600,0,"","+03","","UTC+03:00","";"Europe/Saratov",57726,7200,"","",14400,0,3600,0,"","","","+04","","UTC+04:00",""}</definedName>
    <definedName name="CHRONO_DATA._TIMEZONE_EUROPE_SIMFEROPOL" hidden="1">{"Europe/Simferopol","","",7715,0,8184,0,"","",-24,0,"","LMT","","Local Mean Time","";"Europe/Simferopol",7715,0,23907,0,8160,0,-24,0,-960,0,"","SMT","","Simferopol Mean Time","";"Europe/Simferopol",23907,0,26148,0,7200,0,-960,0,3600,0,"","EET","","Eastern European Time","";"Europe/Simferopol",26148,0,30299,0,10800,0,3600,0,-7200,0,"","MSK","","Moscow Standard Time","";"Europe/Simferopol",30299,0,31193,0,3600,0,-7200,0,7200,0,"C-Eur","CE%T","","Central European% Time","";"Europe/Simferopol",31193,0,47892,0,10800,0,7200,0,0,0,"Russia","MSK","MSD","Moscow Standard Time","Moscow Daylight Time";"Europe/Simferopol",47892,0,48073,7200,10800,0,0,0,-3600,0,"","MSK","","Moscow Standard Time","";"Europe/Simferopol",48073,7200,48701,0,7200,0,-3600,0,0,0,"","EET","","Eastern European Time","";"Europe/Simferopol",48701,0,49473,0,7200,0,0,0,3600,0,"C-Eur","EE%T","","Eastern European% Time","";"Europe/Simferopol",49473,0,50173,0,10800,0,3600,0,0,3600,"C-Eur","MSK","MSD","Moscow Standard Time","Moscow Daylight Time";"Europe/Simferopol",50173,0,50383,14400,10800,3600,0,3600,0,-3600,"","","MSD","","Moscow Daylight Time";"Europe/Simferopol",50383,14400,50537,14400,10800,0,0,-3600,-3600,0,"","MSK","","Moscow Standard Time","";"Europe/Simferopol",50537,14400,56746,7200,7200,0,-3600,0,7200,0,"EU","EE%T","","Eastern European% Time","";"Europe/Simferopol",56746,7200,56956,7200,14400,0,7200,0,-3600,0,"","MSK","","Moscow Standard Time","";"Europe/Simferopol",56956,7200,"","",10800,0,-3600,0,"","","","MSK","","Moscow Standard Time",""}</definedName>
    <definedName name="CHRONO_DATA._TIMEZONE_EUROPE_SOFIA" hidden="1">{"Europe/Sofia","","",7715,0,5596,0,"","",1420,0,"","LMT","","Local Mean Time","";"Europe/Sofia",7715,0,13162,0,7016,0,1420,0,184,0,"","IMT","","Istanbul Mean Time","";"Europe/Sofia",13162,0,30665,10800,7200,0,184,0,-3600,0,"","EET","","Eastern European Time","";"Europe/Sofia",30665,10800,31456,0,3600,0,-3600,0,0,0,"C-Eur","CE%T","","Central European% Time","";"Europe/Sofia",31456,0,31547,10800,3600,0,0,0,3600,0,"","CET","","Central European Time","";"Europe/Sofia",31547,10800,43963,82800,7200,0,3600,0,0,0,"","EET","","Eastern European Time","";"Europe/Sofia",43963,82800,45238,10800,7200,0,0,0,0,0,"Bulg","EE%T","","Eastern European% Time","";"Europe/Sofia",45238,10800,48257,0,7200,0,0,0,0,0,"C-Eur","EE%T","","Eastern European% Time","";"Europe/Sofia",48257,0,50449,0,7200,0,0,0,0,0,"E-Eur","EE%T","","Eastern European% Time","";"Europe/Sofia",50449,0,"","",7200,0,0,0,"","","EU","EE%T","","Eastern European% Time",""}</definedName>
    <definedName name="CHRONO_DATA._TIMEZONE_EUROPE_TALLINN" hidden="1">{"Europe/Tallinn","","",7715,0,5940,0,"","",0,0,"","LMT","","Local Mean Time","";"Europe/Tallinn",7715,0,21625,0,5940,0,0,0,-2340,0,"","TMT","","Tallinn Mean Time","";"Europe/Tallinn",21625,0,22140,0,3600,0,-2340,0,2340,0,"C-Eur","CE%T","","Central European% Time","";"Europe/Tallinn",22140,0,22810,0,5940,0,2340,0,1260,0,"","TMT","","Tallinn Mean Time","";"Europe/Tallinn",22810,0,29847,0,7200,0,1260,0,3600,0,"","EET","","Eastern European Time","";"Europe/Tallinn",29847,0,30252,0,10800,0,3600,0,-7200,0,"","MSK","","Moscow Standard Time","";"Europe/Tallinn",30252,0,31355,0,3600,0,-7200,0,7200,0,"C-Eur","CE%T","","Central European% Time","";"Europe/Tallinn",31355,0,47611,7200,10800,0,7200,0,-3600,3600,"Russia","MSK","MSD","Moscow Standard Time","Moscow Daylight Time";"Europe/Tallinn",47611,7200,47793,10800,7200,3600,-3600,3600,0,-3600,"","","EEST","","Eastern European Summer Time";"Europe/Tallinn",47793,10800,51078,0,7200,0,0,-3600,0,0,"C-Eur","EE%T","","Eastern European% Time","";"Europe/Tallinn",51078,0,51482,14400,7200,0,0,0,0,0,"EU","EE%T","","Eastern European% Time","";"Europe/Tallinn",51482,14400,52326,0,7200,0,0,0,0,0,"","EET","","Eastern European Time","";"Europe/Tallinn",52326,0,"","",7200,0,0,0,"","","EU","EE%T","","Eastern European% Time",""}</definedName>
    <definedName name="CHRONO_DATA._TIMEZONE_EUROPE_TIRANE" hidden="1">{"Europe/Tirane","","",20133,0,4760,0,"","",-1160,0,"","LMT","","Local Mean Time","";"Europe/Tirane",20133,0,29796,0,3600,0,-1160,0,0,0,"","CET","","Central European Time","";"Europe/Tirane",29796,0,45882,0,3600,0,0,0,0,0,"Albania","CE%T","","Central European% Time","";"Europe/Tirane",45882,0,"","",3600,0,0,0,"","","EU","CE%T","","Central European% Time",""}</definedName>
    <definedName name="CHRONO_DATA._TIMEZONE_EUROPE_ULYANOVSK" hidden="1">{"Europe/Ulyanovsk","","",22140,11616,11616,0,"","",-816,0,"","LMT","","Local Mean Time","";"Europe/Ulyanovsk",22140,11616,26148,0,10800,0,-816,0,3600,0,"","+03","","UTC+03:00","";"Europe/Ulyanovsk",26148,0,47611,7200,14400,0,3600,0,-3600,0,"Russia","+04","+05","UTC+04:00","UTC+05:00";"Europe/Ulyanovsk",47611,7200,48346,7200,10800,0,-3600,0,-3600,0,"Russia","+03","+04","UTC+03:00","UTC+04:00";"Europe/Ulyanovsk",48346,7200,48640,7200,7200,0,-3600,0,3600,0,"Russia","+02","+03","UTC+02:00","UTC+03:00";"Europe/Ulyanovsk",48640,7200,55647,7200,10800,0,3600,0,3600,0,"Russia","+03","+04","UTC+03:00","UTC+04:00";"Europe/Ulyanovsk",55647,7200,56956,7200,14400,0,3600,0,-3600,0,"","+04","","UTC+04:00","";"Europe/Ulyanovsk",56956,7200,57474,7200,10800,0,-3600,0,3600,0,"","+03","","UTC+03:00","";"Europe/Ulyanovsk",57474,7200,"","",14400,0,3600,0,"","","","+04","","UTC+04:00",""}</definedName>
    <definedName name="CHRONO_DATA._TIMEZONE_EUROPE_VIENNA" hidden="1">{"Europe/Vienna","","",12554,0,3921,0,"","",-321,0,"","LMT","","Local Mean Time","";"Europe/Vienna",12554,0,22324,0,3600,0,-321,0,0,0,"C-Eur","CE%T","","Central European% Time","";"Europe/Vienna",22324,0,29720,7200,3600,0,0,0,0,0,"Austria","CE%T","","Central European% Time","";"Europe/Vienna",29720,7200,31547,7200,3600,0,0,0,0,3600,"C-Eur","CE%T","","Central European% Time","";"Europe/Vienna",31547,7200,31557,10800,3600,3600,0,3600,0,-3600,"","","CEST","","Central European Summer Time";"Europe/Vienna",31557,10800,31821,0,3600,0,0,-3600,0,0,"","CET","","Central European Time","";"Europe/Vienna",31821,0,44605,0,3600,0,0,0,0,0,"Austria","CE%T","","Central European% Time","";"Europe/Vienna",44605,0,"","",3600,0,0,0,"","","EU","CE%T","","Central European% Time",""}</definedName>
    <definedName name="CHRONO_DATA._TIMEZONE_EUROPE_VILNIUS" hidden="1">{"Europe/Vilnius","","",7715,0,6076,0,"","",-1036,0,"","LMT","","Local Mean Time","";"Europe/Vilnius",7715,0,21229,0,5040,0,-1036,0,696,0,"","WMT","","Warsaw Mean Time","";"Europe/Vilnius",21229,0,22241,0,5736,0,696,0,-2136,0,"","KMT","","Kaunas Mean Time","";"Europe/Vilnius",22241,0,22517,0,3600,0,-2136,0,3600,0,"","CET","","Central European Time","";"Europe/Vilnius",22517,0,22606,0,7200,0,3600,0,-3600,0,"","EET","","Eastern European Time","";"Europe/Vilnius",22606,0,29844,0,3600,0,-3600,0,7200,0,"","CET","","Central European Time","";"Europe/Vilnius",29844,0,30169,0,10800,0,7200,0,-7200,0,"","MSK","","Moscow Standard Time","";"Europe/Vilnius",30169,0,31303,0,3600,0,-7200,0,7200,0,"C-Eur","CE%T","","Central European% Time","";"Europe/Vilnius",31303,0,47611,7200,10800,0,7200,0,-3600,0,"Russia","MSK","MSD","Moscow Standard Time","Moscow Daylight Time";"Europe/Vilnius",47611,7200,48528,7200,7200,0,-3600,0,0,0,"Russia","EE%T","","Eastern European% Time","";"Europe/Vilnius",48528,7200,50814,0,7200,0,0,0,0,0,"C-Eur","EE%T","","Eastern European% Time","";"Europe/Vilnius",50814,0,50901,10800,7200,0,0,0,-3600,0,"","EET","","Eastern European Time","";"Europe/Vilnius",50901,10800,51482,7200,3600,0,-3600,0,3600,0,"EU","CE%T","","Central European% Time","";"Europe/Vilnius",51482,7200,52640,0,7200,0,3600,0,0,0,"","EET","","Eastern European Time","";"Europe/Vilnius",52640,0,"","",7200,0,0,0,"","","EU","EE%T","","Eastern European% Time",""}</definedName>
    <definedName name="CHRONO_DATA._TIMEZONE_EUROPE_VOLGOGRAD" hidden="1">{"Europe/Volgograd","","",22326,0,10660,0,"","",140,0,"","LMT","","Local Mean Time","";"Europe/Volgograd",22326,0,26148,0,10800,0,140,0,3600,0,"","+03","","UTC+03:00","";"Europe/Volgograd",26148,0,37614,0,14400,0,3600,0,0,0,"","+04","","UTC+04:00","";"Europe/Volgograd",37614,0,47247,7200,14400,0,0,0,-3600,0,"Russia","+04","+05","UTC+04:00","UTC+05:00";"Europe/Volgograd",47247,7200,48346,7200,10800,0,-3600,0,3600,0,"Russia","MSK","MSD","Moscow Standard Time","Moscow Daylight Time";"Europe/Volgograd",48346,7200,48710,7200,14400,0,3600,0,-3600,0,"","+04","","UTC+04:00","";"Europe/Volgograd",48710,7200,55647,7200,10800,0,-3600,0,3600,0,"Russia","MSK","MSD","Moscow Standard Time","Moscow Daylight Time";"Europe/Volgograd",55647,7200,56956,7200,14400,0,3600,0,-3600,0,"","MSK","","Moscow Standard Time","";"Europe/Volgograd",56956,7200,58419,7200,10800,0,-3600,0,3600,0,"","MSK","","Moscow Standard Time","";"Europe/Volgograd",58419,7200,59210,7200,14400,0,3600,0,-3600,0,"","+04","","UTC+04:00","";"Europe/Volgograd",59210,7200,"","",10800,0,-3600,0,"","","","MSK","","Moscow Standard Time",""}</definedName>
    <definedName name="CHRONO_DATA._TIMEZONE_EUROPE_WARSAW" hidden="1">{"Europe/Warsaw","","",7715,0,5040,0,"","",0,0,"","LMT","","Local Mean Time","";"Europe/Warsaw",7715,0,20714,0,5040,0,0,0,-1440,0,"","WMT","","Warsaw Mean Time","";"Europe/Warsaw",20714,0,21852,10800,3600,0,-1440,0,3600,0,"C-Eur","CE%T","","Central European% Time","";"Europe/Warsaw",21852,10800,23206,0,7200,0,3600,0,-3600,0,"Poland","EE%T","","Eastern European% Time","";"Europe/Warsaw",23206,0,29803,7200,3600,0,-3600,0,0,0,"Poland","CE%T","","Central European% Time","";"Europe/Warsaw",29803,7200,31364,0,3600,0,0,0,0,0,"C-Eur","CE%T","","Central European% Time","";"Europe/Warsaw",31364,0,43144,0,3600,0,0,0,0,0,"Poland","CE%T","","Central European% Time","";"Europe/Warsaw",43144,0,47161,0,3600,0,0,0,0,0,"W-Eur","CE%T","","Central European% Time","";"Europe/Warsaw",47161,0,"","",3600,0,0,0,"","","EU","CE%T","","Central European% Time",""}</definedName>
    <definedName name="CHRONO_DATA._TIMEZONE_EUROPE_ZURICH" hidden="1">{"Europe/Zurich","","",-1950,0,2048,0,"","",-262,0,"","LMT","","Local Mean Time","";"Europe/Zurich",-1950,0,12980,0,1786,0,-262,0,1814,0,"","BMT","","Busingen Mean Time","";"Europe/Zurich",12980,0,44605,0,3600,0,1814,0,0,0,"Swiss","CE%T","","Central European% Time","";"Europe/Zurich",44605,0,"","",3600,0,0,0,"","","EU","CE%T","","Central European% Time",""}</definedName>
    <definedName name="CHRONO_DATA._TIMEZONE_INDIAN_CHAGOS" hidden="1">{"Indian/Chagos","","",17576,0,17380,0,"","",620,0,"","LMT","","Local Mean Time","";"Indian/Chagos",17576,0,50083,0,18000,0,620,0,3600,0,"","+05","","UTC+05:00","";"Indian/Chagos",50083,0,"","",21600,0,3600,0,"","","","+06","","UTC+06:00",""}</definedName>
    <definedName name="CHRONO_DATA._TIMEZONE_INDIAN_LOCATION" hidden="1">_xlfn.LAMBDA(_xlpm.Location, IF(_xlpm.Location = "Chagos", CHRONO_DATA._TIMEZONE_INDIAN_CHAGOS, IF(_xlpm.Location = "Maldives", CHRONO_DATA._TIMEZONE_INDIAN_MALDIVES, IF(_xlpm.Location = "Mauritius", CHRONO_DATA._TIMEZONE_INDIAN_MAURITIUS, {#N/A}))))</definedName>
    <definedName name="CHRONO_DATA._TIMEZONE_INDIAN_MALDIVES" hidden="1">{"Indian/Maldives","","",7715,0,17640,0,"","",0,0,"","LMT","","Local Mean Time","";"Indian/Maldives",7715,0,36934,0,17640,0,0,0,360,0,"","MMT","","Maldives Mean Time","";"Indian/Maldives",36934,0,"","",18000,0,360,0,"","","","+05","","UTC+05:00",""}</definedName>
    <definedName name="CHRONO_DATA._TIMEZONE_INDIAN_MAURITIUS" hidden="1">{"Indian/Mauritius","","",17576,0,13800,0,"","",600,0,"","LMT","","Local Mean Time","";"Indian/Mauritius",17576,0,"","",14400,0,600,0,"","","Mauritius","+04","+05","UTC+04:00","UTC+05:00"}</definedName>
    <definedName name="CHRONO_DATA._TIMEZONE_NAMES" hidden="1">_xlfn.LAMBDA(_xlfn.VSTACK(CHRONO_DATA._TIMEZONE_NAMES_1, CHRONO_DATA._TIMEZONE_NAMES_2))</definedName>
    <definedName name="CHRONO_DATA._TIMEZONE_NAMES_1" hidden="1">{"Africa/Abidjan",TRUE;"Africa/Algiers",TRUE;"Africa/Bissau",TRUE;"Africa/Cairo",TRUE;"Africa/Casablanca",TRUE;"Africa/Ceuta",TRUE;"Africa/El_Aaiun",TRUE;"Africa/Johannesburg",TRUE;"Africa/Juba",TRUE;"Africa/Khartoum",TRUE;"Africa/Lagos",TRUE;"Africa/Maputo",TRUE;"Africa/Monrovia",TRUE;"Africa/Nairobi",TRUE;"Africa/Ndjamena",TRUE;"Africa/Sao_Tome",FALSE;"Africa/Tripoli",TRUE;"Africa/Tunis",TRUE;"Africa/Windhoek",TRUE;"America/Adak",TRUE;"America/Anchorage",TRUE;"America/Araguaina",TRUE;"America/Argentina/Buenos_Aires",FALSE;"America/Argentina/Catamarca",FALSE;"America/Argentina/Cordoba",TRUE;"America/Argentina/Jujuy",FALSE;"America/Argentina/La_Rioja",FALSE;"America/Argentina/Mendoza",FALSE;"America/Argentina/Rio_Gallegos",FALSE;"America/Argentina/Salta",FALSE;"America/Argentina/San_Juan",FALSE;"America/Argentina/San_Luis",FALSE;"America/Argentina/Tucuman",FALSE;"America/Argentina/Ushuaia",FALSE;"America/Asuncion",TRUE;"America/Bahia",TRUE;"America/Bahia_Banderas",TRUE;"America/Barbados",TRUE;"America/Belem",TRUE;"America/Belize",TRUE;"America/Boa_Vista",TRUE;"America/Bogota",TRUE;"America/Boise",TRUE;"America/Cambridge_Bay",TRUE;"America/Campo_Grande",TRUE;"America/Cancun",TRUE;"America/Caracas",TRUE;"America/Cayenne",TRUE;"America/Chicago",TRUE;"America/Chihuahua",TRUE;"America/Ciudad_Juarez",TRUE;"America/Costa_Rica",TRUE;"America/Cuiaba",TRUE;"America/Danmarkshavn",TRUE;"America/Dawson",TRUE;"America/Dawson_Creek",TRUE;"America/Denver",TRUE;"America/Detroit",TRUE;"America/Edmonton",TRUE;"America/Eirunepe",TRUE;"America/El_Salvador",TRUE;"America/Fort_Nelson",TRUE;"America/Fortaleza",TRUE;"America/Glace_Bay",TRUE;"America/Goose_Bay",TRUE;"America/Grand_Turk",FALSE;"America/Guatemala",TRUE;"America/Guayaquil",TRUE;"America/Guyana",TRUE;"America/Halifax",TRUE;"America/Havana",TRUE;"America/Hermosillo",TRUE;"America/Indiana/Indianapolis",TRUE;"America/Indiana/Knox",TRUE;"America/Indiana/Marengo",TRUE;"America/Indiana/Petersburg",TRUE;"America/Indiana/Tell_City",TRUE;"America/Indiana/Vevay",TRUE;"America/Indiana/Vincennes",TRUE;"America/Indiana/Winamac",TRUE;"America/Inuvik",TRUE;"America/Iqaluit",TRUE;"America/Jamaica",TRUE;"America/Juneau",TRUE;"America/Kentucky/Louisville",TRUE;"America/Kentucky/Monticello",TRUE;"America/La_Paz",TRUE;"America/Lima",TRUE;"America/Los_Angeles",TRUE;"America/Maceio",TRUE;"America/Managua",TRUE;"America/Manaus",TRUE;"America/Martinique",TRUE;"America/Matamoros",TRUE;"America/Mazatlan",TRUE;"America/Menominee",TRUE;"America/Merida",TRUE;"America/Metlakatla",TRUE;"America/Mexico_City",TRUE;"America/Miquelon",TRUE;"America/Moncton",TRUE;"America/Monterrey",TRUE;"America/Montevideo",TRUE;"America/New_York",TRUE;"America/Nome",TRUE;"America/Noronha",TRUE;"America/North_Dakota/Beulah",TRUE;"America/North_Dakota/Center",TRUE;"America/North_Dakota/New_Salem",TRUE;"America/Nuuk",TRUE;"America/Ojinaga",TRUE;"America/Panama",TRUE;"America/Paramaribo",TRUE;"America/Phoenix",TRUE;"America/Port-au-Prince",TRUE;"America/Porto_Velho",TRUE;"America/Puerto_Rico",TRUE;"America/Punta_Arenas",TRUE;"America/Rankin_Inlet",TRUE;"America/Recife",TRUE;"America/Regina",TRUE;"America/Resolute",TRUE;"America/Rio_Branco",TRUE;"America/Santarem",TRUE;"America/Santiago",TRUE;"America/Santo_Domingo",TRUE;"America/Sao_Paulo",TRUE;"America/Scoresbysund",TRUE;"America/Sitka",TRUE;"America/St_Johns",TRUE;"America/Swift_Current",TRUE;"America/Tegucigalpa",TRUE;"America/Thule",TRUE;"America/Tijuana",TRUE;"America/Toronto",TRUE;"America/Vancouver",TRUE;"America/Whitehorse",TRUE;"America/Winnipeg",TRUE;"America/Yakutat",TRUE;"Antarctica/Casey",TRUE;"Antarctica/Davis",TRUE;"Antarctica/Macquarie",TRUE;"Antarctica/Mawson",TRUE;"Antarctica/Palmer",TRUE;"Antarctica/Rothera",TRUE;"Antarctica/Troll",TRUE;"Antarctica/Vostok",TRUE;"Asia/Almaty",TRUE;"Asia/Amman",TRUE;"Asia/Anadyr",TRUE;"Asia/Aqtau",TRUE;"Asia/Aqtobe",TRUE;"Asia/Ashgabat",TRUE;"Asia/Atyrau",TRUE;"Asia/Baghdad",TRUE;"Asia/Baku",TRUE;"Asia/Bangkok",TRUE;"Asia/Barnaul",TRUE;"Asia/Beirut",TRUE;"Asia/Bishkek",TRUE;"Asia/Chita",TRUE;"Asia/Choibalsan",TRUE;"Asia/Colombo",TRUE;"Asia/Damascus",TRUE;"Asia/Dhaka",TRUE;"Asia/Dili",TRUE;"Asia/Dubai",TRUE;"Asia/Dushanbe",TRUE;"Asia/Famagusta",TRUE;"Asia/Gaza",TRUE;"Asia/Hebron",TRUE;"Asia/Ho_Chi_Minh",TRUE;"Asia/Hong_Kong",TRUE;"Asia/Hovd",TRUE;"Asia/Irkutsk",TRUE;"Asia/Jakarta",TRUE;"Asia/Jayapura",TRUE;"Asia/Jerusalem",TRUE;"Asia/Kabul",TRUE;"Asia/Kamchatka",TRUE;"Asia/Karachi",TRUE;"Asia/Kathmandu",TRUE;"Asia/Khandyga",TRUE;"Asia/Kolkata",TRUE;"Asia/Krasnoyarsk",TRUE;"Asia/Kuching",TRUE;"Asia/Macau",TRUE;"Asia/Magadan",TRUE;"Asia/Makassar",TRUE;"Asia/Manila",TRUE;"Asia/Nicosia",TRUE;"Asia/Novokuznetsk",TRUE;"Asia/Novosibirsk",TRUE;"Asia/Omsk",TRUE;"Asia/Oral",TRUE;"Asia/Pontianak",TRUE;"Asia/Pyongyang",TRUE;"Asia/Qatar",TRUE;"Asia/Qostanay",TRUE;"Asia/Qyzylorda",TRUE;"Asia/Riyadh",TRUE;"Asia/Sakhalin",TRUE;"Asia/Samarkand",TRUE;"Asia/Seoul",TRUE;"Asia/Shanghai",TRUE;"Asia/Singapore",TRUE;"Asia/Srednekolymsk",TRUE;"Asia/Taipei",TRUE;"Asia/Tashkent",TRUE;"Asia/Tbilisi",TRUE;"Asia/Tehran",TRUE;"Asia/Thimphu",TRUE;"Asia/Tokyo",TRUE;"Asia/Tomsk",TRUE;"Asia/Ulaanbaatar",TRUE;"Asia/Urumqi",TRUE;"Asia/Ust-Nera",TRUE;"Asia/Vladivostok",TRUE;"Asia/Yakutsk",TRUE;"Asia/Yangon",TRUE;"Asia/Yekaterinburg",TRUE;"Asia/Yerevan",TRUE}</definedName>
    <definedName name="CHRONO_DATA._TIMEZONE_NAMES_2" hidden="1">{"Atlantic/Azores",TRUE;"Atlantic/Bermuda",TRUE;"Atlantic/Canary",TRUE;"Atlantic/Cape_Verde",TRUE;"Atlantic/Faroe",TRUE;"Atlantic/Madeira",TRUE;"Atlantic/South_Georgia",TRUE;"Atlantic/Stanley",TRUE;"Australia/Adelaide",TRUE;"Australia/Brisbane",TRUE;"Australia/Broken_Hill",TRUE;"Australia/Darwin",TRUE;"Australia/Eucla",TRUE;"Australia/Hobart",TRUE;"Australia/Lindeman",TRUE;"Australia/Lord_Howe",TRUE;"Australia/Melbourne",TRUE;"Australia/Perth",TRUE;"Australia/Sydney",TRUE;"Etc/GMT",TRUE;"Etc/GMT+1",TRUE;"Etc/GMT+10",TRUE;"Etc/GMT+11",TRUE;"Etc/GMT+12",TRUE;"Etc/GMT+2",TRUE;"Etc/GMT+3",TRUE;"Etc/GMT+4",TRUE;"Etc/GMT+5",TRUE;"Etc/GMT+6",TRUE;"Etc/GMT+7",TRUE;"Etc/GMT+8",TRUE;"Etc/GMT+9",TRUE;"Etc/GMT0",TRUE;"Etc/GMT-1",TRUE;"Etc/GMT-10",TRUE;"Etc/GMT-11",TRUE;"Etc/GMT-12",TRUE;"Etc/GMT-13",TRUE;"Etc/GMT-14",TRUE;"Etc/GMT-2",TRUE;"Etc/GMT-3",TRUE;"Etc/GMT-4",TRUE;"Etc/GMT-5",TRUE;"Etc/GMT-6",TRUE;"Etc/GMT-7",TRUE;"Etc/GMT-8",TRUE;"Etc/GMT-9",TRUE;"Etc/UTC",TRUE;"Europe/Andorra",TRUE;"Europe/Astrakhan",TRUE;"Europe/Athens",TRUE;"Europe/Belgrade",TRUE;"Europe/Berlin",TRUE;"Europe/Brussels",TRUE;"Europe/Bucharest",TRUE;"Europe/Budapest",TRUE;"Europe/Chisinau",TRUE;"Europe/Dublin",TRUE;"Europe/Gibraltar",TRUE;"Europe/Helsinki",TRUE;"Europe/Istanbul",TRUE;"Europe/Kaliningrad",TRUE;"Europe/Kirov",TRUE;"Europe/Kyiv",TRUE;"Europe/Lisbon",TRUE;"Europe/London",TRUE;"Europe/Madrid",TRUE;"Europe/Malta",TRUE;"Europe/Minsk",TRUE;"Europe/Moscow",TRUE;"Europe/Paris",TRUE;"Europe/Prague",TRUE;"Europe/Riga",TRUE;"Europe/Rome",TRUE;"Europe/Samara",TRUE;"Europe/Saratov",TRUE;"Europe/Simferopol",TRUE;"Europe/Sofia",TRUE;"Europe/Tallinn",TRUE;"Europe/Tirane",TRUE;"Europe/Ulyanovsk",TRUE;"Europe/Vienna",TRUE;"Europe/Vilnius",TRUE;"Europe/Volgograd",TRUE;"Europe/Warsaw",TRUE;"Europe/Zurich",TRUE;"Indian/Chagos",TRUE;"Indian/Maldives",TRUE;"Indian/Mauritius",TRUE;"Pacific/Apia",TRUE;"Pacific/Auckland",TRUE;"Pacific/Bougainville",TRUE;"Pacific/Chatham",TRUE;"Pacific/Easter",TRUE;"Pacific/Efate",TRUE;"Pacific/Fakaofo",TRUE;"Pacific/Fiji",TRUE;"Pacific/Galapagos",TRUE;"Pacific/Gambier",TRUE;"Pacific/Guadalcanal",TRUE;"Pacific/Guam",TRUE;"Pacific/Honolulu",TRUE;"Pacific/Kanton",TRUE;"Pacific/Kiritimati",TRUE;"Pacific/Kosrae",TRUE;"Pacific/Kwajalein",TRUE;"Pacific/Marquesas",TRUE;"Pacific/Nauru",TRUE;"Pacific/Niue",TRUE;"Pacific/Norfolk",TRUE;"Pacific/Noumea",TRUE;"Pacific/Pago_Pago",TRUE;"Pacific/Palau",TRUE;"Pacific/Pitcairn",TRUE;"Pacific/Port_Moresby",TRUE;"Pacific/Rarotonga",TRUE;"Pacific/Tahiti",TRUE;"Pacific/Tarawa",TRUE;"Pacific/Tongatapu",TRUE}</definedName>
    <definedName name="CHRONO_DATA._TIMEZONE_PACIFIC_APIA" hidden="1">{"Pacific/Apia","","",12284,0,45184,0,"","",-86400,0,"","LMT","","Local Mean Time","";"Pacific/Apia",12284,0,19037,0,-41216,0,-86400,0,-184,0,"","LMT","","Local Mean Time","";"Pacific/Apia",19037,0,33282,0,-41400,0,-184,0,1800,0,"","−1130","","UTC−11:30","";"Pacific/Apia",33282,0,55925,0,-39600,0,1800,0,86400,0,"WS","−11","−10","UTC−11:00","UTC−10:00";"Pacific/Apia",55925,0,"","",46800,0,86400,0,"","","WS","+13","+14","UTC+13:00","UTC+14:00"}</definedName>
    <definedName name="CHRONO_DATA._TIMEZONE_PACIFIC_AUCKLAND" hidden="1">{"Pacific/Auckland","","",3638,0,41944,0,"","",-544,0,"","LMT","","Local Mean Time","";"Pacific/Auckland",3638,0,31821,0,41400,0,-544,0,1800,0,"NZ","NZ%T","","New Zealand% Time","";"Pacific/Auckland",31821,0,"","",43200,0,1800,0,"","","NZ","NZ%T","","New Zealand% Time",""}</definedName>
    <definedName name="CHRONO_DATA._TIMEZONE_PACIFIC_BOUGAINVILLE" hidden="1">{"Pacific/Bougainville","","",7715,0,37336,0,"","",-2024,0,"","LMT","","Local Mean Time","";"Pacific/Bougainville",7715,0,13194,0,35312,0,-2024,0,688,0,"","PMMT","","Port Moresby Mean Time","";"Pacific/Bougainville",13194,0,30541,0,36000,0,688,0,-3600,0,"","+10","","UTC+10:00","";"Pacific/Bougainville",30541,0,31688,0,32400,0,-3600,0,3600,0,"","+09","","UTC+09:00","";"Pacific/Bougainville",31688,0,57019,7200,36000,0,3600,0,3600,0,"","+10","","UTC+10:00","";"Pacific/Bougainville",57019,7200,"","",39600,0,3600,0,"","","","+11","","UTC+11:00",""}</definedName>
    <definedName name="CHRONO_DATA._TIMEZONE_PACIFIC_CHATHAM" hidden="1">{"Pacific/Chatham","","",3638,0,44028,0,"","",72,0,"","LMT","","Local Mean Time","";"Pacific/Chatham",3638,0,31821,0,44100,0,72,0,1800,0,"","+1215","","UTC+12:15","";"Pacific/Chatham",31821,0,"","",45900,0,1800,0,"","","Chatham","+1245","+1345","UTC+12:45","UTC+13:45"}</definedName>
    <definedName name="CHRONO_DATA._TIMEZONE_PACIFIC_EASTER" hidden="1">{"Pacific/Easter","","",11368,0,-26248,0,"","",0,0,"","LMT","","Local Mean Time","";"Pacific/Easter",11368,0,26951,0,-26248,0,0,0,1048,0,"","EMT","","Easter Mean Time","";"Pacific/Easter",26951,0,45041,72000,-25200,0,1048,0,3600,0,"Chile","−07","−06","UTC−07:00","UTC−06:00";"Pacific/Easter",45041,72000,"","",-21600,0,3600,0,"","","Chile","−06","−05","UTC−06:00","UTC−05:00"}</definedName>
    <definedName name="CHRONO_DATA._TIMEZONE_PACIFIC_EFATE" hidden="1">{"Pacific/Efate","","",19414,0,40396,0,"","",-796,0,"","LMT","","Local Mean Time","";"Pacific/Efate",19414,0,"","",39600,0,-796,0,"","","Vanuatu","+11","+12","UTC+11:00","UTC+12:00"}</definedName>
    <definedName name="CHRONO_DATA._TIMEZONE_PACIFIC_FAKAOFO" hidden="1">{"Pacific/Fakaofo","","",15385,0,-41096,0,"","",1496,0,"","LMT","","Local Mean Time","";"Pacific/Fakaofo",15385,0,55925,0,-39600,0,1496,0,86400,0,"","−11","","UTC−11:00","";"Pacific/Fakaofo",55925,0,"","",46800,0,86400,0,"","","","+13","","UTC+13:00",""}</definedName>
    <definedName name="CHRONO_DATA._TIMEZONE_PACIFIC_FIJI" hidden="1">{"Pacific/Fiji","","",20796,0,42944,0,"","",256,0,"","LMT","","Local Mean Time","";"Pacific/Fiji",20796,0,"","",43200,0,256,0,"","","Fiji","FJ%T","","Fiji% Time",""}</definedName>
    <definedName name="CHRONO_DATA._TIMEZONE_PACIFIC_GALAPAGOS" hidden="1">{"Pacific/Galapagos","","",26342,0,-21504,0,"","",3504,0,"","LMT","","Local Mean Time","";"Pacific/Galapagos",26342,0,46431,0,-18000,0,3504,0,-3600,0,"","−05","","UTC−05:00","";"Pacific/Galapagos",46431,0,"","",-21600,0,-3600,0,"","","Ecuador","−06","−05","UTC−06:00","UTC−05:00"}</definedName>
    <definedName name="CHRONO_DATA._TIMEZONE_PACIFIC_GAMBIER" hidden="1">{"Pacific/Gambier","","",19676,0,-32388,0,"","",-12,0,"","LMT","","Local Mean Time","";"Pacific/Gambier",19676,0,"","",-32400,0,-12,0,"","","","GAMT","","Gambier Time",""}</definedName>
    <definedName name="CHRONO_DATA._TIMEZONE_PACIFIC_GUADALCANAL" hidden="1">{"Pacific/Guadalcanal","","",19676,0,38388,0,"","",1212,0,"","LMT","","Local Mean Time","";"Pacific/Guadalcanal",19676,0,"","",39600,0,1212,0,"","","","+11","","UTC+11:00",""}</definedName>
    <definedName name="CHRONO_DATA._TIMEZONE_PACIFIC_GUAM" hidden="1">{"Pacific/Guam","","",-5069,0,-51660,0,"","",86400,0,"","LMT","","Local Mean Time","";"Pacific/Guam",-5069,0,15385,0,34740,0,86400,0,1260,0,"","LMT","","Local Mean Time","";"Pacific/Guam",15385,0,30338,0,36000,0,1260,0,-3600,0,"","GST","","Guam Standard Time","";"Pacific/Guam",30338,0,31302,0,32400,0,-3600,0,3600,0,"","+09","","UTC+09:00","";"Pacific/Guam",31302,0,51901,0,36000,0,3600,0,0,0,"Guam","G%T","","Guam% Time","";"Pacific/Guam",51901,0,"","",36000,0,0,0,"","","","ChST","","Chamorro Standard Time",""}</definedName>
    <definedName name="CHRONO_DATA._TIMEZONE_PACIFIC_HONOLULU" hidden="1">{"Pacific/Honolulu","","",13571,43200,-37886,0,"","",86,0,"","LMT","","Local Mean Time","";"Pacific/Honolulu",13571,43200,27192,7200,-37800,0,86,0,0,3600,"","HST","","Hawaii-Aleutian Standard Time","";"Pacific/Honolulu",27192,7200,27213,43200,-37800,3600,0,3600,0,-3600,"","","HDT","","Hawaii-Aleutian Daylight Time";"Pacific/Honolulu",27213,43200,32344,7200,-37800,0,0,-3600,1800,0,"US","H%T","","Hawaii-Aleutian% Time","";"Pacific/Honolulu",32344,7200,"","",-36000,0,1800,0,"","","","HST","","Hawaii-Aleutian Standard Time",""}</definedName>
    <definedName name="CHRONO_DATA._TIMEZONE_PACIFIC_KANTON" hidden="1">{"Pacific/Kanton","","",28776,0,0,0,"","",-43200,0,"","+00","","UTC+00:00","";"Pacific/Kanton",28776,0,44147,0,-43200,0,-43200,0,3600,0,"","−12","","UTC−12:00","";"Pacific/Kanton",44147,0,49717,0,-39600,0,3600,0,86400,0,"","−11","","UTC−11:00","";"Pacific/Kanton",49717,0,"","",46800,0,86400,0,"","","","+13","","UTC+13:00",""}</definedName>
    <definedName name="CHRONO_DATA._TIMEZONE_PACIFIC_KIRITIMATI" hidden="1">{"Pacific/Kiritimati","","",15385,0,-37760,0,"","",-640,0,"","LMT","","Local Mean Time","";"Pacific/Kiritimati",15385,0,44147,0,-38400,0,-640,0,2400,0,"","−1040","","UTC−10:40","";"Pacific/Kiritimati",44147,0,49717,0,-36000,0,2400,0,86400,0,"","−10","","UTC−10:00","";"Pacific/Kiritimati",49717,0,"","",50400,0,86400,0,"","","","+14","","UTC+14:00",""}</definedName>
    <definedName name="CHRONO_DATA._TIMEZONE_PACIFIC_KOSRAE" hidden="1">{"Pacific/Kosrae","","",-5069,0,-47284,0,"","",86400,0,"","LMT","","Local Mean Time","";"Pacific/Kosrae",-5069,0,15385,0,39116,0,86400,0,484,0,"","LMT","","Local Mean Time","";"Pacific/Kosrae",15385,0,20406,0,39600,0,484,0,-7200,0,"","+11","","UTC+11:00","";"Pacific/Kosrae",20406,0,21990,0,32400,0,-7200,0,7200,0,"","+09","","UTC+09:00","";"Pacific/Kosrae",21990,0,28534,0,39600,0,7200,0,-3600,0,"","+11","","UTC+11:00","";"Pacific/Kosrae",28534,0,30085,0,36000,0,-3600,0,-3600,0,"","+10","","UTC+10:00","";"Pacific/Kosrae",30085,0,31668,0,32400,0,-3600,0,7200,0,"","+09","","UTC+09:00","";"Pacific/Kosrae",31668,0,40495,0,39600,0,7200,0,3600,0,"","+11","","UTC+11:00","";"Pacific/Kosrae",40495,0,51179,0,43200,0,3600,0,-3600,0,"","+12","","UTC+12:00","";"Pacific/Kosrae",51179,0,"","",39600,0,-3600,0,"","","","+11","","UTC+11:00",""}</definedName>
    <definedName name="CHRONO_DATA._TIMEZONE_PACIFIC_KWAJALEIN" hidden="1">{"Pacific/Kwajalein","","",15385,0,40160,0,"","",-560,0,"","LMT","","Local Mean Time","";"Pacific/Kwajalein",15385,0,28534,0,39600,0,-560,0,-3600,0,"","+11","","UTC+11:00","";"Pacific/Kwajalein",28534,0,30085,0,36000,0,-3600,0,-3600,0,"","+10","","UTC+10:00","";"Pacific/Kwajalein",30085,0,31126,0,32400,0,-3600,0,7200,0,"","+09","","UTC+09:00","";"Pacific/Kwajalein",31126,0,40495,0,39600,0,7200,0,-82800,0,"","+11","","UTC+11:00","";"Pacific/Kwajalein",40495,0,49220,0,-43200,0,-82800,0,86400,0,"","−12","","UTC−12:00","";"Pacific/Kwajalein",49220,0,"","",43200,0,86400,0,"","","","+12","","UTC+12:00",""}</definedName>
    <definedName name="CHRONO_DATA._TIMEZONE_PACIFIC_LOCATION" hidden="1">_xlfn.LAMBDA(_xlpm.Location, IF(_xlpm.Location &lt; "K", IF(_xlpm.Location &lt; "F", IF(_xlpm.Location = "Apia", CHRONO_DATA._TIMEZONE_PACIFIC_APIA, IF(_xlpm.Location = "Auckland", CHRONO_DATA._TIMEZONE_PACIFIC_AUCKLAND, IF(_xlpm.Location = "Bougainville", CHRONO_DATA._TIMEZONE_PACIFIC_BOUGAINVILLE, IF(_xlpm.Location = "Chatham", CHRONO_DATA._TIMEZONE_PACIFIC_CHATHAM, IF(_xlpm.Location = "Easter", CHRONO_DATA._TIMEZONE_PACIFIC_EASTER, IF(_xlpm.Location = "Efate", CHRONO_DATA._TIMEZONE_PACIFIC_EFATE, {#N/A})))))), IF(_xlpm.Location = "Fakaofo", CHRONO_DATA._TIMEZONE_PACIFIC_FAKAOFO, IF(_xlpm.Location = "Fiji", CHRONO_DATA._TIMEZONE_PACIFIC_FIJI, IF(_xlpm.Location = "Galapagos", CHRONO_DATA._TIMEZONE_PACIFIC_GALAPAGOS, IF(_xlpm.Location = "Gambier", CHRONO_DATA._TIMEZONE_PACIFIC_GAMBIER, IF(_xlpm.Location = "Guadalcanal", CHRONO_DATA._TIMEZONE_PACIFIC_GUADALCANAL, IF(_xlpm.Location = "Guam", CHRONO_DATA._TIMEZONE_PACIFIC_GUAM, IF(_xlpm.Location = "Honolulu", CHRONO_DATA._TIMEZONE_PACIFIC_HONOLULU, {#N/A})))))))), IF(_xlpm.Location &lt; "P", IF(_xlpm.Location = "Kanton", CHRONO_DATA._TIMEZONE_PACIFIC_KANTON, IF(_xlpm.Location = "Kiritimati", CHRONO_DATA._TIMEZONE_PACIFIC_KIRITIMATI, IF(_xlpm.Location = "Kosrae", CHRONO_DATA._TIMEZONE_PACIFIC_KOSRAE, IF(_xlpm.Location = "Kwajalein", CHRONO_DATA._TIMEZONE_PACIFIC_KWAJALEIN, IF(_xlpm.Location = "Marquesas", CHRONO_DATA._TIMEZONE_PACIFIC_MARQUESAS, IF(_xlpm.Location = "Nauru", CHRONO_DATA._TIMEZONE_PACIFIC_NAURU, IF(_xlpm.Location = "Niue", CHRONO_DATA._TIMEZONE_PACIFIC_NIUE, IF(_xlpm.Location = "Norfolk", CHRONO_DATA._TIMEZONE_PACIFIC_NORFOLK, IF(_xlpm.Location = "Noumea", CHRONO_DATA._TIMEZONE_PACIFIC_NOUMEA, {#N/A}))))))))), IF(_xlpm.Location = "Pago_Pago", CHRONO_DATA._TIMEZONE_PACIFIC_PAGO_PAGO, IF(_xlpm.Location = "Palau", CHRONO_DATA._TIMEZONE_PACIFIC_PALAU, IF(_xlpm.Location = "Pitcairn", CHRONO_DATA._TIMEZONE_PACIFIC_PITCAIRN, IF(_xlpm.Location = "Port_Moresby", CHRONO_DATA._TIMEZONE_PACIFIC_PORT_MORESBY, IF(_xlpm.Location = "Rarotonga", CHRONO_DATA._TIMEZONE_PACIFIC_RAROTONGA, IF(_xlpm.Location = "Tahiti", CHRONO_DATA._TIMEZONE_PACIFIC_TAHITI, IF(_xlpm.Location = "Tarawa", CHRONO_DATA._TIMEZONE_PACIFIC_TARAWA, IF(_xlpm.Location = "Tongatapu", CHRONO_DATA._TIMEZONE_PACIFIC_TONGATAPU, {#N/A})))))))))))</definedName>
    <definedName name="CHRONO_DATA._TIMEZONE_PACIFIC_MARQUESAS" hidden="1">{"Pacific/Marquesas","","",19676,0,-33480,0,"","",-720,0,"","LMT","","Local Mean Time","";"Pacific/Marquesas",19676,0,"","",-34200,0,-720,0,"","","","MART","","Marquesas Time",""}</definedName>
    <definedName name="CHRONO_DATA._TIMEZONE_PACIFIC_NAURU" hidden="1">{"Pacific/Nauru","","",22704,0,40060,0,"","",1340,0,"","LMT","","Local Mean Time","";"Pacific/Nauru",22704,0,30600,0,41400,0,1340,0,-9000,0,"","+1130","","UTC+11:30","";"Pacific/Nauru",30600,0,31706,0,32400,0,-9000,0,9000,0,"","+09","","UTC+09:00","";"Pacific/Nauru",31706,0,43914,7200,41400,0,9000,0,1800,0,"","+1130","","UTC+11:30","";"Pacific/Nauru",43914,7200,"","",43200,0,1800,0,"","","","+12","","UTC+12:00",""}</definedName>
    <definedName name="CHRONO_DATA._TIMEZONE_PACIFIC_NIUE" hidden="1">{"Pacific/Niue","","",34301,0,-40780,0,"","",-20,0,"","LMT","","Local Mean Time","";"Pacific/Niue",34301,0,38577,0,-40800,0,-20,0,1200,0,"","−1120","","UTC−11:20","";"Pacific/Niue",38577,0,"","",-39600,0,1200,0,"","","","−11","","UTC−11:00",""}</definedName>
    <definedName name="CHRONO_DATA._TIMEZONE_PACIFIC_NORFOLK" hidden="1">{"Pacific/Norfolk","","",15385,0,40312,0,"","",8,0,"","LMT","","Local Mean Time","";"Pacific/Norfolk",15385,0,33647,0,40320,0,8,0,1080,0,"","KMT","","Kingston Mean Time","";"Pacific/Norfolk",33647,0,42347,7200,41400,0,1080,0,0,3600,"","NFT","","Norfolk Time","";"Pacific/Norfolk",42347,7200,42473,10800,41400,3600,0,3600,0,-3600,"","","NF%T","","Norfolk% Time";"Pacific/Norfolk",42473,10800,57299,7200,41400,0,0,-3600,-1800,0,"","NFT","","Norfolk Time","";"Pacific/Norfolk",57299,7200,58665,0,39600,0,-1800,0,0,0,"","NFT","","Norfolk Time","";"Pacific/Norfolk",58665,0,"","",39600,0,0,0,"","","AN","NF%T","","Norfolk% Time",""}</definedName>
    <definedName name="CHRONO_DATA._TIMEZONE_PACIFIC_NOUMEA" hidden="1">{"Pacific/Noumea","","",19414,0,39948,0,"","",-348,0,"","LMT","","Local Mean Time","";"Pacific/Noumea",19414,0,"","",39600,0,-348,0,"","","NC","+11","+12","UTC+11:00","UTC+12:00"}</definedName>
    <definedName name="CHRONO_DATA._TIMEZONE_PACIFIC_PAGO_PAGO" hidden="1">{"Pacific/Pago_Pago","","",12284,0,45432,0,"","",-86400,0,"","LMT","","Local Mean Time","";"Pacific/Pago_Pago",12284,0,19037,0,-40968,0,-86400,0,1368,0,"","LMT","","Local Mean Time","";"Pacific/Pago_Pago",19037,0,"","",-39600,0,1368,0,"","","","SST","","Samoa Standard Time",""}</definedName>
    <definedName name="CHRONO_DATA._TIMEZONE_PACIFIC_PALAU" hidden="1">{"Pacific/Palau","","",-5069,0,-54124,0,"","",86400,0,"","LMT","","Local Mean Time","";"Pacific/Palau",-5069,0,15385,0,32276,0,86400,0,124,0,"","LMT","","Local Mean Time","";"Pacific/Palau",15385,0,"","",32400,0,124,0,"","","","+09","","UTC+09:00",""}</definedName>
    <definedName name="CHRONO_DATA._TIMEZONE_PACIFIC_PITCAIRN" hidden="1">{"Pacific/Pitcairn","","",15385,0,-31220,0,"","",620,0,"","LMT","","Local Mean Time","";"Pacific/Pitcairn",15385,0,50930,0,-30600,0,620,0,1800,0,"","−0830","","UTC−08:30","";"Pacific/Pitcairn",50930,0,"","",-28800,0,1800,0,"","","","−08","","UTC−08:00",""}</definedName>
    <definedName name="CHRONO_DATA._TIMEZONE_PACIFIC_PORT_MORESBY" hidden="1">{"Pacific/Port_Moresby","","",7715,0,35320,0,"","",-8,0,"","LMT","","Local Mean Time","";"Pacific/Port_Moresby",7715,0,13194,0,35312,0,-8,0,688,0,"","PMMT","","Port Moresby Mean Time","";"Pacific/Port_Moresby",13194,0,"","",36000,0,688,0,"","","","PGT","","Papua New Guinea Time",""}</definedName>
    <definedName name="CHRONO_DATA._TIMEZONE_PACIFIC_RAROTONGA" hidden="1">{"Pacific/Rarotonga","","",15014,0,48056,0,"","",-86400,0,"","LMT","","Local Mean Time","";"Pacific/Rarotonga",15014,0,34301,0,-38344,0,-86400,0,544,0,"","LMT","","Local Mean Time","";"Pacific/Rarotonga",34301,0,43824,0,-37800,0,544,0,1800,0,"","−1030","","UTC−10:30","";"Pacific/Rarotonga",43824,0,"","",-36000,0,1800,0,"","","Cook","−10","−0930","UTC−10:00","UTC−09:30"}</definedName>
    <definedName name="CHRONO_DATA._TIMEZONE_PACIFIC_TAHITI" hidden="1">{"Pacific/Tahiti","","",19676,0,-35896,0,"","",-104,0,"","LMT","","Local Mean Time","";"Pacific/Tahiti",19676,0,"","",-36000,0,-104,0,"","","","TAHT","","	Tahiti Time",""}</definedName>
    <definedName name="CHRONO_DATA._TIMEZONE_PACIFIC_TARAWA" hidden="1">{"Pacific/Tarawa","","",15385,0,41524,0,"","",1676,0,"","LMT","","Local Mean Time","";"Pacific/Tarawa",15385,0,"","",43200,0,1676,0,"","","","+12","","UTC+12:00",""}</definedName>
    <definedName name="CHRONO_DATA._TIMEZONE_PACIFIC_TONGATAPU" hidden="1">{"Pacific/Tongatapu","","",31708,0,44352,0,"","",48,0,"","LMT","","Local Mean Time","";"Pacific/Tongatapu",31708,0,37300,0,44400,0,48,0,2400,0,"","+1220","","UTC+12:20","";"Pacific/Tongatapu",37300,0,51179,0,46800,0,2400,0,0,0,"","+13","","UTC+13:00","";"Pacific/Tongatapu",51179,0,"","",46800,0,0,0,"","","Tonga","+13","+14","UTC+13:00","UTC+14:00"}</definedName>
    <definedName name="CHRONO_DATA._TIMEZONE_RULES_ALBANIA" hidden="1">{"Albania",1940,1940,6,0,0,16,0,0,3600,"S"," Summer";"Albania",1942,1942,11,0,0,2,10800,0,0,"","";"Albania",1943,1943,3,0,0,29,7200,0,3600,"S"," Summer";"Albania",1943,1943,4,0,0,10,10800,0,0,"","";"Albania",1974,1974,5,0,0,4,0,0,3600,"S"," Summer";"Albania",1974,1974,10,0,0,2,0,0,0,"","";"Albania",1975,1975,5,0,0,1,0,0,3600,"S"," Summer";"Albania",1975,1975,10,0,0,2,0,0,0,"","";"Albania",1976,1976,5,0,0,2,0,0,3600,"S"," Summer";"Albania",1976,1976,10,0,0,3,0,0,0,"","";"Albania",1977,1977,5,0,0,8,0,0,3600,"S"," Summer";"Albania",1977,1977,10,0,0,2,0,0,0,"","";"Albania",1978,1978,5,0,0,6,0,0,3600,"S"," Summer";"Albania",1978,1978,10,0,0,1,0,0,0,"","";"Albania",1979,1979,5,0,0,5,0,0,3600,"S"," Summer";"Albania",1979,1979,9,0,0,30,0,0,0,"","";"Albania",1980,1980,5,0,0,3,0,0,3600,"S"," Summer";"Albania",1980,1980,10,0,0,4,0,0,0,"","";"Albania",1981,1981,4,0,0,26,0,0,3600,"S"," Summer";"Albania",1981,1981,9,0,0,27,0,0,0,"","";"Albania",1982,1982,5,0,0,2,0,0,3600,"S"," Summer";"Albania",1982,1982,10,0,0,3,0,0,0,"","";"Albania",1983,1983,4,0,0,18,0,0,3600,"S"," Summer";"Albania",1983,1983,10,0,0,1,0,0,0,"","";"Albania",1984,1984,4,0,0,1,0,0,3600,"S"," Summer"}</definedName>
    <definedName name="CHRONO_DATA._TIMEZONE_RULES_ALGERIA" hidden="1">{"Algeria",1916,1916,6,0,0,14,82800,1,3600,"S"," Summer";"Algeria",1916,1919,10,1,7,1,82800,1,0,"","";"Algeria",1917,1917,3,0,0,24,82800,1,3600,"S"," Summer";"Algeria",1918,1918,3,0,0,9,82800,1,3600,"S"," Summer";"Algeria",1919,1919,3,0,0,1,82800,1,3600,"S"," Summer";"Algeria",1920,1920,2,0,0,14,82800,1,3600,"S"," Summer";"Algeria",1920,1920,10,0,0,23,82800,1,0,"","";"Algeria",1921,1921,3,0,0,14,82800,1,3600,"S"," Summer";"Algeria",1921,1921,6,0,0,21,82800,1,0,"","";"Algeria",1939,1939,9,0,0,11,82800,1,3600,"S"," Summer";"Algeria",1939,1939,11,0,0,19,3600,0,0,"","";"Algeria",1944,1944,10,0,0,8,7200,0,0,"","";"Algeria",1944,1945,4,1,1,1,7200,0,3600,"S"," Summer";"Algeria",1945,1945,9,0,0,16,3600,0,0,"","";"Algeria",1971,1971,4,0,0,25,82800,1,3600,"S"," Summer";"Algeria",1971,1971,9,0,0,26,82800,1,0,"","";"Algeria",1977,1977,5,0,0,6,0,0,3600,"S"," Summer";"Algeria",1977,1977,10,0,0,21,0,0,0,"","";"Algeria",1978,1978,3,0,0,24,3600,0,3600,"S"," Summer";"Algeria",1978,1978,9,0,0,22,10800,0,0,"","";"Algeria",1980,1980,4,0,0,25,0,0,3600,"S"," Summer";"Algeria",1980,1980,10,0,0,31,7200,0,0,"",""}</definedName>
    <definedName name="CHRONO_DATA._TIMEZONE_RULES_AN" hidden="1">{"AN",1971,1985,10,-1,7,0,7200,1,3600,"D"," Daylight";"AN",1972,1972,2,0,0,27,7200,1,0,"S"," Standard";"AN",1973,1981,3,1,7,1,7200,1,0,"S"," Standard";"AN",1982,1982,4,1,7,1,7200,1,0,"S"," Standard";"AN",1983,1985,3,1,7,1,7200,1,0,"S"," Standard";"AN",1986,1986,10,0,0,19,7200,1,3600,"D"," Daylight";"AN",1986,1989,3,1,7,15,7200,1,0,"S"," Standard";"AN",1987,1999,10,-1,7,0,7200,1,3600,"D"," Daylight";"AN",1990,1995,3,1,7,1,7200,1,0,"S"," Standard";"AN",1996,2005,3,-1,7,0,7200,1,0,"S"," Standard";"AN",2000,2000,8,-1,7,0,7200,1,3600,"D"," Daylight";"AN",2001,2007,10,-1,7,0,7200,1,3600,"D"," Daylight";"AN",2006,2006,4,1,7,1,7200,1,0,"S"," Standard";"AN",2007,2007,3,-1,7,0,7200,1,0,"S"," Standard";"AN",2008,"",4,1,7,1,7200,1,0,"S"," Standard";"AN",2008,"",10,1,7,1,7200,1,3600,"D"," Daylight"}</definedName>
    <definedName name="CHRONO_DATA._TIMEZONE_RULES_AQ" hidden="1">{"AQ",1971,1971,10,-1,7,0,7200,1,3600,"D"," Daylight";"AQ",1972,1972,2,-1,7,0,7200,1,0,"S"," Standard";"AQ",1989,1991,10,-1,7,0,7200,1,3600,"D"," Daylight";"AQ",1990,1992,3,1,7,1,7200,1,0,"S"," Standard"}</definedName>
    <definedName name="CHRONO_DATA._TIMEZONE_RULES_ARG" hidden="1">{"Arg",1930,1930,12,0,0,1,0,0,3600,"","";"Arg",1931,1931,4,0,0,1,0,0,0,"","";"Arg",1931,1931,10,0,0,15,0,0,3600,"","";"Arg",1932,1939,11,0,0,1,0,0,3600,"","";"Arg",1932,1940,3,0,0,1,0,0,0,"","";"Arg",1940,1940,7,0,0,1,0,0,3600,"","";"Arg",1941,1941,6,0,0,15,0,0,0,"","";"Arg",1941,1941,10,0,0,15,0,0,3600,"","";"Arg",1943,1943,8,0,0,1,0,0,0,"","";"Arg",1943,1943,10,0,0,15,0,0,3600,"","";"Arg",1946,1946,3,0,0,1,0,0,0,"","";"Arg",1946,1946,10,0,0,1,0,0,3600,"","";"Arg",1963,1963,10,0,0,1,0,0,0,"","";"Arg",1963,1963,12,0,0,15,0,0,3600,"","";"Arg",1964,1966,3,0,0,1,0,0,0,"","";"Arg",1964,1966,10,0,0,15,0,0,3600,"","";"Arg",1967,1967,4,0,0,2,0,0,0,"","";"Arg",1967,1968,10,1,7,1,0,0,3600,"","";"Arg",1968,1969,4,1,7,1,0,0,0,"","";"Arg",1974,1974,1,0,0,23,0,0,3600,"","";"Arg",1974,1974,5,0,0,1,0,0,0,"","";"Arg",1988,1988,12,0,0,1,0,0,3600,"","";"Arg",1989,1992,10,1,7,15,0,0,3600,"","";"Arg",1989,1993,3,1,7,1,0,0,0,"","";"Arg",1999,1999,10,1,7,1,0,0,3600,"","";"Arg",2000,2000,3,0,0,3,0,0,0,"","";"Arg",2007,2007,12,0,0,30,0,0,3600,"","";"Arg",2008,2008,10,1,7,15,0,0,3600,"","";"Arg",2008,2009,3,1,7,15,0,0,0,"",""}</definedName>
    <definedName name="CHRONO_DATA._TIMEZONE_RULES_ARMENIA" hidden="1">{"Armenia",2011,2011,3,-1,7,0,7200,1,3600,"","";"Armenia",2011,2011,10,-1,7,0,7200,1,0,"",""}</definedName>
    <definedName name="CHRONO_DATA._TIMEZONE_RULES_AS" hidden="1">{"AS",1971,1985,10,-1,7,0,7200,1,3600,"D"," Daylight";"AS",1972,1972,2,0,0,27,7200,1,0,"S"," Standard";"AS",1973,1985,3,1,7,1,7200,1,0,"S"," Standard";"AS",1986,1986,10,0,0,19,7200,1,3600,"D"," Daylight";"AS",1986,1990,3,1,7,15,7200,1,0,"S"," Standard";"AS",1987,2007,10,-1,7,0,7200,1,3600,"D"," Daylight";"AS",1991,1991,3,0,0,3,7200,1,0,"S"," Standard";"AS",1992,1992,3,0,0,22,7200,1,0,"S"," Standard";"AS",1993,1993,3,0,0,7,7200,1,0,"S"," Standard";"AS",1994,1994,3,0,0,20,7200,1,0,"S"," Standard";"AS",1995,2005,3,-1,7,0,7200,1,0,"S"," Standard";"AS",2006,2006,4,0,0,2,7200,1,0,"S"," Standard";"AS",2007,2007,3,-1,7,0,7200,1,0,"S"," Standard";"AS",2008,"",4,1,7,1,7200,1,0,"S"," Standard";"AS",2008,"",10,1,7,1,7200,1,3600,"D"," Daylight"}</definedName>
    <definedName name="CHRONO_DATA._TIMEZONE_RULES_AT" hidden="1">{"AT",1916,1916,10,1,7,1,7200,1,3600,"D"," Daylight";"AT",1917,1917,3,-1,7,0,7200,1,0,"S"," Standard";"AT",1917,1918,10,1,7,22,7200,1,3600,"D"," Daylight";"AT",1918,1919,3,1,7,1,7200,1,0,"S"," Standard";"AT",1967,1967,10,1,7,1,7200,1,3600,"D"," Daylight";"AT",1968,1968,3,1,7,29,7200,1,0,"S"," Standard";"AT",1968,1985,10,-1,7,0,7200,1,3600,"D"," Daylight";"AT",1969,1971,3,1,7,8,7200,1,0,"S"," Standard";"AT",1972,1972,2,-1,7,0,7200,1,0,"S"," Standard";"AT",1973,1981,3,1,7,1,7200,1,0,"S"," Standard";"AT",1982,1983,3,-1,7,0,7200,1,0,"S"," Standard";"AT",1984,1986,3,1,7,1,7200,1,0,"S"," Standard";"AT",1986,1986,10,1,7,15,7200,1,3600,"D"," Daylight";"AT",1987,1987,10,1,7,22,7200,1,3600,"D"," Daylight";"AT",1987,1990,3,1,7,15,7200,1,0,"S"," Standard";"AT",1988,1990,10,-1,7,0,7200,1,3600,"D"," Daylight";"AT",1991,1999,10,1,7,1,7200,1,3600,"D"," Daylight";"AT",1991,2005,3,-1,7,0,7200,1,0,"S"," Standard";"AT",2000,2000,8,-1,7,0,7200,1,3600,"D"," Daylight";"AT",2001,"",10,1,7,1,7200,1,3600,"D"," Daylight";"AT",2006,2006,4,1,7,1,7200,1,0,"S"," Standard";"AT",2007,2007,3,-1,7,0,7200,1,0,"S"," Standard";"AT",2008,"",4,1,7,1,7200,1,0,"S"," Standard"}</definedName>
    <definedName name="CHRONO_DATA._TIMEZONE_RULES_AUS" hidden="1">{"Aus",1917,1917,1,0,0,1,7200,1,3600,"D"," Daylight";"Aus",1917,1917,3,-1,7,0,7200,1,0,"S"," Standard";"Aus",1942,1942,1,0,0,1,7200,1,3600,"D"," Daylight";"Aus",1942,1942,3,-1,7,0,7200,1,0,"S"," Standard";"Aus",1942,1942,9,0,0,27,7200,1,3600,"D"," Daylight";"Aus",1943,1943,10,0,0,3,7200,1,3600,"D"," Daylight";"Aus",1943,1944,3,-1,7,0,7200,1,0,"S"," Standard"}</definedName>
    <definedName name="CHRONO_DATA._TIMEZONE_RULES_AUSTRIA" hidden="1">{"Austria",1920,1920,4,0,0,5,7200,1,3600,"S"," Summer";"Austria",1920,1920,9,0,0,13,7200,1,0,"","";"Austria",1946,1946,4,0,0,14,7200,1,3600,"S"," Summer";"Austria",1946,1946,10,0,0,7,7200,1,0,"","";"Austria",1947,1947,4,0,0,6,7200,1,3600,"S"," Summer";"Austria",1947,1948,10,1,7,1,7200,1,0,"","";"Austria",1948,1948,4,0,0,18,7200,1,3600,"S"," Summer";"Austria",1980,1980,4,0,0,6,0,0,3600,"S"," Summer";"Austria",1980,1980,9,0,0,28,0,0,0,"",""}</definedName>
    <definedName name="CHRONO_DATA._TIMEZONE_RULES_AV" hidden="1">{"AV",1971,1985,10,-1,7,0,7200,1,3600,"D"," Daylight";"AV",1972,1972,2,-1,7,0,7200,1,0,"S"," Standard";"AV",1973,1985,3,1,7,1,7200,1,0,"S"," Standard";"AV",1986,1987,10,1,7,15,7200,1,3600,"D"," Daylight";"AV",1986,1990,3,1,7,15,7200,1,0,"S"," Standard";"AV",1988,1999,10,-1,7,0,7200,1,3600,"D"," Daylight";"AV",1991,1994,3,1,7,1,7200,1,0,"S"," Standard";"AV",1995,2005,3,-1,7,0,7200,1,0,"S"," Standard";"AV",2000,2000,8,-1,7,0,7200,1,3600,"D"," Daylight";"AV",2001,2007,10,-1,7,0,7200,1,3600,"D"," Daylight";"AV",2006,2006,4,1,7,1,7200,1,0,"S"," Standard";"AV",2007,2007,3,-1,7,0,7200,1,0,"S"," Standard";"AV",2008,"",4,1,7,1,7200,1,0,"S"," Standard";"AV",2008,"",10,1,7,1,7200,1,3600,"D"," Daylight"}</definedName>
    <definedName name="CHRONO_DATA._TIMEZONE_RULES_AW" hidden="1">{"AW",1974,1974,10,-1,7,0,7200,1,3600,"D"," Daylight";"AW",1975,1975,3,1,7,1,7200,1,0,"S"," Standard";"AW",1983,1983,10,-1,7,0,7200,1,3600,"D"," Daylight";"AW",1984,1984,3,1,7,1,7200,1,0,"S"," Standard";"AW",1991,1991,11,0,0,17,7200,1,3600,"D"," Daylight";"AW",1992,1992,3,1,7,1,7200,1,0,"S"," Standard";"AW",2006,2006,12,0,0,3,7200,1,3600,"D"," Daylight";"AW",2007,2008,10,-1,7,0,7200,1,3600,"D"," Daylight";"AW",2007,2009,3,-1,7,0,7200,1,0,"S"," Standard"}</definedName>
    <definedName name="CHRONO_DATA._TIMEZONE_RULES_AZER" hidden="1">{"Azer",1997,2015,3,-1,7,0,14400,0,3600,"","";"Azer",1997,2015,10,-1,7,0,18000,0,0,"",""}</definedName>
    <definedName name="CHRONO_DATA._TIMEZONE_RULES_BARB" hidden="1">{"Barb",1942,1942,4,0,0,19,18000,2,3600,"D"," Daylight";"Barb",1942,1942,8,0,0,31,21600,2,0,"S"," Standard";"Barb",1943,1943,5,0,0,2,18000,2,3600,"D"," Daylight";"Barb",1943,1943,9,0,0,5,21600,2,0,"S"," Standard";"Barb",1944,1944,4,0,0,10,18000,2,1800,"","";"Barb",1944,1944,9,0,0,10,21600,2,0,"S"," Standard";"Barb",1977,1977,6,0,0,12,7200,0,3600,"D"," Daylight";"Barb",1977,1978,10,1,7,1,7200,0,0,"S"," Standard";"Barb",1978,1980,4,1,7,15,7200,0,3600,"D"," Daylight";"Barb",1979,1979,9,0,0,30,7200,0,0,"S"," Standard";"Barb",1980,1980,9,0,0,25,7200,0,0,"S"," Standard"}</definedName>
    <definedName name="CHRONO_DATA._TIMEZONE_RULES_BELGIUM" hidden="1">{"Belgium",1918,1918,3,0,0,9,0,1,3600,"S"," Summer";"Belgium",1918,1919,10,1,6,1,82800,1,0,"","";"Belgium",1919,1919,3,0,0,1,82800,1,3600,"S"," Summer";"Belgium",1920,1920,2,0,0,14,82800,1,3600,"S"," Summer";"Belgium",1920,1920,10,0,0,23,82800,1,0,"","";"Belgium",1921,1921,3,0,0,14,82800,1,3600,"S"," Summer";"Belgium",1921,1921,10,0,0,25,82800,1,0,"","";"Belgium",1922,1922,3,0,0,25,82800,1,3600,"S"," Summer";"Belgium",1922,1927,10,1,6,1,82800,1,0,"","";"Belgium",1923,1923,4,0,0,21,82800,1,3600,"S"," Summer";"Belgium",1924,1924,3,0,0,29,82800,1,3600,"S"," Summer";"Belgium",1925,1925,4,0,0,4,82800,1,3600,"S"," Summer";"Belgium",1926,1926,4,0,0,17,82800,1,3600,"S"," Summer";"Belgium",1927,1927,4,0,0,9,82800,1,3600,"S"," Summer";"Belgium",1928,1928,4,0,0,14,82800,1,3600,"S"," Summer";"Belgium",1928,1938,10,1,7,2,7200,1,0,"","";"Belgium",1929,1929,4,0,0,21,7200,1,3600,"S"," Summer";"Belgium",1930,1930,4,0,0,13,7200,1,3600,"S"," Summer";"Belgium",1931,1931,4,0,0,19,7200,1,3600,"S"," Summer";"Belgium",1932,1932,4,0,0,3,7200,1,3600,"S"," Summer";"Belgium",1933,1933,3,0,0,26,7200,1,3600,"S"," Summer";"Belgium",1934,1934,4,0,0,8,7200,1,3600,"S"," Summer";"Belgium",1935,1935,3,0,0,31,7200,1,3600,"S"," Summer";"Belgium",1936,1936,4,0,0,19,7200,1,3600,"S"," Summer";"Belgium",1937,1937,4,0,0,4,7200,1,3600,"S"," Summer";"Belgium",1938,1938,3,0,0,27,7200,1,3600,"S"," Summer";"Belgium",1939,1939,4,0,0,16,7200,1,3600,"S"," Summer";"Belgium",1939,1939,11,0,0,19,7200,1,0,"","";"Belgium",1940,1940,2,0,0,25,7200,1,3600,"S"," Summer";"Belgium",1944,1944,9,0,0,17,7200,1,0,"","";"Belgium",1945,1945,4,0,0,2,7200,1,3600,"S"," Summer";"Belgium",1945,1945,9,0,0,16,7200,1,0,"","";"Belgium",1946,1946,5,0,0,19,7200,1,3600,"S"," Summer";"Belgium",1946,1946,10,0,0,7,7200,1,0,"",""}</definedName>
    <definedName name="CHRONO_DATA._TIMEZONE_RULES_BELIZE" hidden="1">{"Belize",1918,1941,10,1,6,1,86400,0,1800,"−0530","UTC−05:30";"Belize",1919,1942,2,1,6,8,86400,0,0,"CST","Central Standard Time";"Belize",1942,1942,6,0,0,27,86400,0,3600,"CWT","Central War Time";"Belize",1945,1945,8,0,0,14,82800,2,3600,"CPT","Central Peace Time";"Belize",1945,1945,12,0,0,15,86400,0,0,"CST","Central Standard Time";"Belize",1947,1967,10,1,6,1,86400,0,1800,"−0530","UTC−05:30";"Belize",1948,1968,2,1,6,8,86400,0,0,"CST","Central Standard Time";"Belize",1973,1973,12,0,0,5,0,0,3600,"CDT","Central Daylight Time";"Belize",1974,1974,2,0,0,9,0,0,0,"CST","Central Standard Time";"Belize",1982,1982,12,0,0,18,0,0,3600,"CDT","Central Daylight Time";"Belize",1983,1983,2,0,0,12,0,0,0,"CST","Central Standard Time"}</definedName>
    <definedName name="CHRONO_DATA._TIMEZONE_RULES_BERMUDA" hidden="1">{"Bermuda",1917,1917,4,0,0,5,86400,0,3600,"","";"Bermuda",1917,1917,9,0,0,30,86400,0,0,"","";"Bermuda",1918,1918,4,0,0,13,86400,0,3600,"","";"Bermuda",1918,1918,9,0,0,15,86400,0,0,"S"," Standard";"Bermuda",1942,1942,1,0,0,11,7200,0,3600,"D"," Daylight";"Bermuda",1942,1942,10,0,0,18,7200,0,0,"S"," Standard";"Bermuda",1943,1943,3,0,0,21,7200,0,3600,"D"," Daylight";"Bermuda",1943,1943,10,0,0,31,7200,0,0,"S"," Standard";"Bermuda",1944,1945,3,1,7,8,7200,0,3600,"D"," Daylight";"Bermuda",1944,1945,11,1,7,1,7200,0,0,"S"," Standard";"Bermuda",1947,1947,5,1,7,15,7200,0,3600,"D"," Daylight";"Bermuda",1947,1947,9,1,7,8,7200,0,0,"S"," Standard";"Bermuda",1948,1952,5,1,7,22,7200,0,3600,"D"," Daylight";"Bermuda",1948,1952,9,1,7,1,7200,0,0,"S"," Standard";"Bermuda",1956,1956,5,1,7,22,7200,0,3600,"D"," Daylight";"Bermuda",1956,1956,10,-1,7,0,7200,0,0,"S"," Standard"}</definedName>
    <definedName name="CHRONO_DATA._TIMEZONE_RULES_BRAZIL" hidden="1">{"Brazil",1931,1931,10,0,0,3,39600,0,3600,"","";"Brazil",1932,1932,10,0,0,3,0,0,3600,"","";"Brazil",1932,1933,4,0,0,1,0,0,0,"","";"Brazil",1949,1952,12,0,0,1,0,0,3600,"","";"Brazil",1950,1950,4,0,0,16,3600,0,0,"","";"Brazil",1951,1952,4,0,0,1,0,0,0,"","";"Brazil",1953,1953,3,0,0,1,0,0,0,"","";"Brazil",1963,1963,12,0,0,9,0,0,3600,"","";"Brazil",1964,1964,3,0,0,1,0,0,0,"","";"Brazil",1965,1965,1,0,0,31,0,0,3600,"","";"Brazil",1965,1965,3,0,0,31,0,0,0,"","";"Brazil",1965,1965,12,0,0,1,0,0,3600,"","";"Brazil",1966,1967,11,0,0,1,0,0,3600,"","";"Brazil",1966,1968,3,0,0,1,0,0,0,"","";"Brazil",1985,1985,11,0,0,2,0,0,3600,"","";"Brazil",1986,1986,3,0,0,15,0,0,0,"","";"Brazil",1986,1986,10,0,0,25,0,0,3600,"","";"Brazil",1987,1987,2,0,0,14,0,0,0,"","";"Brazil",1987,1987,10,0,0,25,0,0,3600,"","";"Brazil",1988,1988,2,0,0,7,0,0,0,"","";"Brazil",1988,1988,10,0,0,16,0,0,3600,"","";"Brazil",1989,1989,1,0,0,29,0,0,0,"","";"Brazil",1989,1989,10,0,0,15,0,0,3600,"","";"Brazil",1990,1990,2,0,0,11,0,0,0,"","";"Brazil",1990,1990,10,0,0,21,0,0,3600,"","";"Brazil",1991,1991,2,0,0,17,0,0,0,"","";"Brazil",1991,1991,10,0,0,20,0,0,3600,"","";"Brazil",1992,1992,2,0,0,9,0,0,0,"","";"Brazil",1992,1992,10,0,0,25,0,0,3600,"","";"Brazil",1993,1993,1,0,0,31,0,0,0,"","";"Brazil",1993,1995,10,1,7,11,0,0,3600,"","";"Brazil",1994,1995,2,1,7,15,0,0,0,"","";"Brazil",1996,1996,2,0,0,11,0,0,0,"","";"Brazil",1996,1996,10,0,0,6,0,0,3600,"","";"Brazil",1997,1997,2,0,0,16,0,0,0,"","";"Brazil",1997,1997,10,0,0,6,0,0,3600,"","";"Brazil",1998,1998,3,0,0,1,0,0,0,"","";"Brazil",1998,1998,10,0,0,11,0,0,3600,"","";"Brazil",1999,1999,2,0,0,21,0,0,0,"","";"Brazil",1999,1999,10,0,0,3,0,0,3600,"","";"Brazil",2000,2000,2,0,0,27,0,0,0,"","";"Brazil",2000,2001,10,1,7,8,0,0,3600,"","";"Brazil",2001,2006,2,1,7,15,0,0,0,"","";"Brazil",2002,2002,11,0,0,3,0,0,3600,"","";"Brazil",2003,2003,10,0,0,19,0,0,3600,"","";"Brazil",2004,2004,11,0,0,2,0,0,3600,"","";"Brazil",2005,2005,10,0,0,16,0,0,3600,"","";"Brazil",2006,2006,11,0,0,5,0,0,3600,"","";"Brazil",2007,2007,2,0,0,25,0,0,0,"","";"Brazil",2007,2007,10,1,7,8,0,0,3600,"","";"Brazil",2008,2011,2,1,7,15,0,0,0,"","";"Brazil",2008,2017,10,1,7,15,0,0,3600,"","";"Brazil",2012,2012,2,1,7,22,0,0,0,"","";"Brazil",2013,2014,2,1,7,15,0,0,0,"","";"Brazil",2015,2015,2,1,7,22,0,0,0,"","";"Brazil",2016,2019,2,1,7,15,0,0,0,"","";"Brazil",2018,2018,11,1,7,1,0,0,3600,"",""}</definedName>
    <definedName name="CHRONO_DATA._TIMEZONE_RULES_BULG" hidden="1">{"Bulg",1979,1979,3,0,0,31,82800,0,3600,"S"," Summer";"Bulg",1979,1979,10,0,0,1,3600,0,0,"","";"Bulg",1980,1980,9,0,0,29,3600,0,0,"","";"Bulg",1980,1982,4,1,6,1,82800,0,3600,"S"," Summer";"Bulg",1981,1981,9,0,0,27,7200,0,0,"",""}</definedName>
    <definedName name="CHRONO_DATA._TIMEZONE_RULES_CA" hidden="1">{"CA",1948,1948,3,0,0,14,7260,0,3600,"D"," Daylight";"CA",1949,1949,1,0,0,1,7200,0,0,"S"," Standard";"CA",1950,1961,9,-1,7,0,7200,0,0,"S"," Standard";"CA",1950,1966,4,-1,7,0,3600,0,3600,"D"," Daylight";"CA",1962,1966,10,-1,7,0,7200,0,0,"S"," Standard"}</definedName>
    <definedName name="CHRONO_DATA._TIMEZONE_RULES_CANADA" hidden="1">{"Canada",1918,1918,4,0,0,14,7200,0,3600,"D"," Daylight";"Canada",1918,1918,10,0,0,27,7200,0,0,"S"," Standard";"Canada",1942,1942,2,0,0,9,7200,0,3600,"W"," War";"Canada",1945,1945,8,0,0,14,82800,2,3600,"P"," Peace";"Canada",1945,1945,9,0,0,30,7200,0,0,"S"," Standard";"Canada",1974,1986,4,-1,7,0,7200,0,3600,"D"," Daylight";"Canada",1974,2006,10,-1,7,0,7200,0,0,"S"," Standard";"Canada",1987,2006,4,1,7,1,7200,0,3600,"D"," Daylight";"Canada",2007,"",3,1,7,8,7200,0,3600,"D"," Daylight";"Canada",2007,"",11,1,7,1,7200,0,0,"S"," Standard"}</definedName>
    <definedName name="CHRONO_DATA._TIMEZONE_RULES_CEUR" hidden="1">{"C-Eur",1916,1916,4,0,0,30,82800,0,3600,"S"," Summer";"C-Eur",1916,1916,10,0,0,1,3600,0,0,"","";"C-Eur",1917,1918,4,1,1,15,7200,1,3600,"S"," Summer";"C-Eur",1917,1918,9,1,1,15,7200,1,0,"","";"C-Eur",1940,1940,4,0,0,1,7200,1,3600,"S"," Summer";"C-Eur",1942,1942,11,0,0,2,7200,1,0,"","";"C-Eur",1943,1943,3,0,0,29,7200,1,3600,"S"," Summer";"C-Eur",1943,1943,10,0,0,4,7200,1,0,"","";"C-Eur",1944,1944,10,0,0,2,7200,1,0,"","";"C-Eur",1944,1945,4,1,1,1,7200,1,3600,"S"," Summer";"C-Eur",1945,1945,9,0,0,16,7200,1,0,"","";"C-Eur",1977,1977,9,-1,7,0,7200,1,0,"","";"C-Eur",1977,1980,4,1,7,1,7200,1,3600,"S"," Summer";"C-Eur",1978,1978,10,0,0,1,7200,1,0,"","";"C-Eur",1979,1995,9,-1,7,0,7200,1,0,"","";"C-Eur",1981,"",3,-1,7,0,7200,1,3600,"S"," Summer";"C-Eur",1996,"",10,-1,7,0,7200,1,0,"",""}</definedName>
    <definedName name="CHRONO_DATA._TIMEZONE_RULES_CHATHAM" hidden="1">{"Chatham",1974,1974,11,1,7,1,9900,1,3600,"","";"Chatham",1975,1975,2,-1,7,0,9900,1,0,"","";"Chatham",1975,1988,10,-1,7,0,9900,1,3600,"","";"Chatham",1976,1989,3,1,7,1,9900,1,0,"","";"Chatham",1989,1989,10,1,7,8,9900,1,3600,"","";"Chatham",1990,2006,10,1,7,1,9900,1,3600,"","";"Chatham",1990,2007,3,1,7,15,9900,1,0,"","";"Chatham",2007,"",9,-1,7,0,9900,1,3600,"","";"Chatham",2008,"",4,1,7,1,9900,1,0,"",""}</definedName>
    <definedName name="CHRONO_DATA._TIMEZONE_RULES_CHICAGO" hidden="1">{"Chicago",1920,1920,6,0,0,13,7200,0,3600,"D"," Daylight";"Chicago",1920,1921,10,-1,7,0,7200,0,0,"S"," Standard";"Chicago",1921,1921,3,-1,7,0,7200,0,3600,"D"," Daylight";"Chicago",1922,1954,9,-1,7,0,7200,0,0,"S"," Standard";"Chicago",1922,1966,4,-1,7,0,7200,0,3600,"D"," Daylight";"Chicago",1955,1966,10,-1,7,0,7200,0,0,"S"," Standard"}</definedName>
    <definedName name="CHRONO_DATA._TIMEZONE_RULES_CHILE" hidden="1">{"Chile",1927,1931,9,0,0,1,0,0,3600,"","";"Chile",1928,1932,4,0,0,1,0,0,0,"","";"Chile",1968,1968,11,0,0,3,14400,2,3600,"","";"Chile",1969,1969,3,0,0,30,10800,2,0,"","";"Chile",1969,1969,11,0,0,23,14400,2,3600,"","";"Chile",1970,1970,3,0,0,29,10800,2,0,"","";"Chile",1970,1972,10,1,7,9,14400,2,3600,"","";"Chile",1971,1971,3,0,0,14,10800,2,0,"","";"Chile",1972,1986,3,1,7,9,10800,2,0,"","";"Chile",1973,1973,9,0,0,30,14400,2,3600,"","";"Chile",1974,1987,10,1,7,9,14400,2,3600,"","";"Chile",1987,1987,4,0,0,12,10800,2,0,"","";"Chile",1988,1989,10,1,7,9,14400,2,3600,"","";"Chile",1988,1990,3,1,7,9,10800,2,0,"","";"Chile",1990,1990,9,0,0,16,14400,2,3600,"","";"Chile",1991,1996,3,1,7,9,10800,2,0,"","";"Chile",1991,1997,10,1,7,9,14400,2,3600,"","";"Chile",1997,1997,3,0,0,30,10800,2,0,"","";"Chile",1998,1998,3,1,7,9,10800,2,0,"","";"Chile",1998,1998,9,0,0,27,14400,2,3600,"","";"Chile",1999,1999,4,0,0,4,10800,2,0,"","";"Chile",1999,2010,10,1,7,9,14400,2,3600,"","";"Chile",2000,2007,3,1,7,9,10800,2,0,"","";"Chile",2008,2008,3,0,0,30,10800,2,0,"","";"Chile",2009,2009,3,1,7,9,10800,2,0,"","";"Chile",2010,2010,4,1,7,1,10800,2,0,"","";"Chile",2011,2011,5,1,7,2,10800,2,0,"","";"Chile",2011,2011,8,1,7,16,14400,2,3600,"","";"Chile",2012,2014,4,1,7,23,10800,2,0,"","";"Chile",2012,2014,9,1,7,2,14400,2,3600,"","";"Chile",2016,2018,5,1,7,9,10800,2,0,"","";"Chile",2016,2018,8,1,7,9,14400,2,3600,"","";"Chile",2019,"",4,1,7,2,10800,2,0,"","";"Chile",2019,2021,9,1,7,2,14400,2,3600,"","";"Chile",2022,2022,9,1,7,9,14400,2,3600,"","";"Chile",2023,"",9,1,7,2,14400,2,3600,"",""}</definedName>
    <definedName name="CHRONO_DATA._TIMEZONE_RULES_CO" hidden="1">{"CO",1992,1992,5,0,0,3,0,0,3600,"","";"CO",1993,1993,2,0,0,6,86400,0,0,"",""}</definedName>
    <definedName name="CHRONO_DATA._TIMEZONE_RULES_COOK" hidden="1">{"Cook",1978,1978,11,0,0,12,0,0,1800,"","";"Cook",1979,1990,10,-1,7,0,0,0,1800,"","";"Cook",1979,1991,3,1,7,1,0,0,0,"",""}</definedName>
    <definedName name="CHRONO_DATA._TIMEZONE_RULES_CR" hidden="1">{"CR",1979,1980,2,-1,7,0,0,0,3600,"D"," Daylight";"CR",1979,1980,6,1,7,1,0,0,0,"S"," Standard";"CR",1991,1991,7,0,0,1,0,0,0,"S"," Standard";"CR",1991,1992,1,1,6,15,0,0,3600,"D"," Daylight";"CR",1992,1992,3,0,0,15,0,0,0,"S"," Standard"}</definedName>
    <definedName name="CHRONO_DATA._TIMEZONE_RULES_CUBA" hidden="1">{"Cuba",1928,1928,6,0,0,10,0,0,3600,"D"," Daylight";"Cuba",1928,1928,10,0,0,10,0,0,0,"S"," Standard";"Cuba",1940,1942,6,1,7,1,0,0,3600,"D"," Daylight";"Cuba",1940,1942,9,1,7,1,0,0,0,"S"," Standard";"Cuba",1945,1946,6,1,7,1,0,0,3600,"D"," Daylight";"Cuba",1945,1946,9,1,7,1,0,0,0,"S"," Standard";"Cuba",1965,1965,6,0,0,1,0,0,3600,"D"," Daylight";"Cuba",1965,1965,9,0,0,30,0,0,0,"S"," Standard";"Cuba",1966,1966,5,0,0,29,0,0,3600,"D"," Daylight";"Cuba",1966,1966,10,0,0,2,0,0,0,"S"," Standard";"Cuba",1967,1967,4,0,0,8,0,0,3600,"D"," Daylight";"Cuba",1967,1968,9,1,7,8,0,0,0,"S"," Standard";"Cuba",1968,1968,4,0,0,14,0,0,3600,"D"," Daylight";"Cuba",1969,1971,10,-1,7,0,0,0,0,"S"," Standard";"Cuba",1969,1977,4,-1,7,0,0,0,3600,"D"," Daylight";"Cuba",1972,1974,10,0,0,8,0,0,0,"S"," Standard";"Cuba",1975,1977,10,-1,7,0,0,0,0,"S"," Standard";"Cuba",1978,1978,5,0,0,7,0,0,3600,"D"," Daylight";"Cuba",1978,1990,10,1,7,8,0,0,0,"S"," Standard";"Cuba",1979,1980,3,1,7,15,0,0,3600,"D"," Daylight";"Cuba",1981,1985,5,1,7,5,0,0,3600,"D"," Daylight";"Cuba",1986,1989,3,1,7,14,0,0,3600,"D"," Daylight";"Cuba",1990,1997,4,1,7,1,0,0,3600,"D"," Daylight";"Cuba",1991,1995,10,1,7,8,0,1,0,"S"," Standard";"Cuba",1996,1996,10,0,0,6,0,1,0,"S"," Standard";"Cuba",1997,1997,10,0,0,12,0,1,0,"S"," Standard";"Cuba",1998,1999,3,-1,7,0,0,1,3600,"D"," Daylight";"Cuba",1998,2003,10,-1,7,0,0,1,0,"S"," Standard";"Cuba",2000,2003,4,1,7,1,0,1,3600,"D"," Daylight";"Cuba",2004,2004,3,-1,7,0,0,1,3600,"D"," Daylight";"Cuba",2006,2010,10,-1,7,0,0,1,0,"S"," Standard";"Cuba",2007,2007,3,1,7,8,0,1,3600,"D"," Daylight";"Cuba",2008,2008,3,1,7,15,0,1,3600,"D"," Daylight";"Cuba",2009,2010,3,1,7,8,0,1,3600,"D"," Daylight";"Cuba",2011,2011,3,1,7,15,0,1,3600,"D"," Daylight";"Cuba",2011,2011,11,0,0,13,0,1,0,"S"," Standard";"Cuba",2012,"",11,1,7,1,0,1,0,"S"," Standard";"Cuba",2012,2012,4,0,0,1,0,1,3600,"D"," Daylight";"Cuba",2013,"",3,1,7,8,0,1,3600,"D"," Daylight"}</definedName>
    <definedName name="CHRONO_DATA._TIMEZONE_RULES_CYPRUS" hidden="1">{"Cyprus",1975,1975,4,0,0,13,0,0,3600,"S"," Summer";"Cyprus",1975,1975,10,0,0,12,0,0,0,"","";"Cyprus",1976,1976,5,0,0,15,0,0,3600,"S"," Summer";"Cyprus",1976,1976,10,0,0,11,0,0,0,"","";"Cyprus",1977,1977,9,0,0,25,0,0,0,"","";"Cyprus",1977,1980,4,1,7,1,0,0,3600,"S"," Summer";"Cyprus",1978,1978,10,0,0,2,0,0,0,"","";"Cyprus",1979,1997,9,-1,7,0,0,0,0,"","";"Cyprus",1981,1998,3,-1,7,0,0,0,3600,"S"," Summer"}</definedName>
    <definedName name="CHRONO_DATA._TIMEZONE_RULES_CZECH" hidden="1">{"Czech",1945,1945,4,1,1,1,7200,1,3600,"S"," Summer";"Czech",1945,1945,10,0,0,1,7200,1,0,"","";"Czech",1946,1946,5,0,0,6,7200,1,3600,"S"," Summer";"Czech",1946,1949,10,1,7,1,7200,1,0,"","";"Czech",1947,1948,4,1,7,15,7200,1,3600,"S"," Summer";"Czech",1949,1949,4,0,0,9,7200,1,3600,"S"," Summer"}</definedName>
    <definedName name="CHRONO_DATA._TIMEZONE_RULES_DENVER" hidden="1">{"Denver",1920,1920,10,-1,7,0,7200,0,0,"S"," Standard";"Denver",1920,1921,3,-1,7,0,7200,0,3600,"D"," Daylight";"Denver",1921,1921,5,0,0,22,7200,0,0,"S"," Standard";"Denver",1965,1966,4,-1,7,0,7200,0,3600,"D"," Daylight";"Denver",1965,1966,10,-1,7,0,7200,0,0,"S"," Standard"}</definedName>
    <definedName name="CHRONO_DATA._TIMEZONE_RULES_DETROIT" hidden="1">{"Detroit",1948,1948,4,-1,7,0,7200,0,3600,"D"," Daylight";"Detroit",1948,1948,9,-1,7,0,7200,0,0,"S"," Standard"}</definedName>
    <definedName name="CHRONO_DATA._TIMEZONE_RULES_DHAKA" hidden="1">{"Dhaka",2009,2009,6,0,0,19,82800,0,3600,"","";"Dhaka",2009,2009,12,0,0,31,86400,0,0,"",""}</definedName>
    <definedName name="CHRONO_DATA._TIMEZONE_RULES_DR" hidden="1">{"DR",1966,1966,10,0,0,30,0,0,3600,"EDT","Eastern Daylight Time";"DR",1967,1967,2,0,0,28,0,0,0,"EST","Eastern Standard Time";"DR",1969,1973,10,-1,7,0,0,0,1800,"−0430","UTC−04:30";"DR",1970,1970,2,0,0,21,0,0,0,"EST","Eastern Standard Time";"DR",1971,1971,1,0,0,20,0,0,0,"EST","Eastern Standard Time";"DR",1972,1974,1,0,0,21,0,0,0,"EST","Eastern Standard Time"}</definedName>
    <definedName name="CHRONO_DATA._TIMEZONE_RULES_ECUADOR" hidden="1">{"Ecuador",1992,1992,11,0,0,28,0,0,3600,"","";"Ecuador",1993,1993,2,0,0,5,0,0,0,"",""}</definedName>
    <definedName name="CHRONO_DATA._TIMEZONE_RULES_EDM" hidden="1">{"Edm",1918,1918,10,0,0,27,7200,0,0,"S"," Standard";"Edm",1918,1919,4,1,7,8,7200,0,3600,"D"," Daylight";"Edm",1919,1919,5,0,0,27,7200,0,0,"S"," Standard";"Edm",1920,1920,10,-1,7,0,7200,0,0,"S"," Standard";"Edm",1920,1923,4,-1,7,0,7200,0,3600,"D"," Daylight";"Edm",1921,1923,9,-1,7,0,7200,0,0,"S"," Standard";"Edm",1942,1942,2,0,0,9,7200,0,3600,"W"," War";"Edm",1945,1945,8,0,0,14,82800,2,3600,"P"," Peace";"Edm",1945,1945,9,-1,7,0,7200,0,0,"S"," Standard";"Edm",1947,1947,4,-1,7,0,7200,0,3600,"D"," Daylight";"Edm",1947,1947,9,-1,7,0,7200,0,0,"S"," Standard";"Edm",1972,1986,4,-1,7,0,7200,0,3600,"D"," Daylight";"Edm",1972,2006,10,-1,7,0,7200,0,0,"S"," Standard"}</definedName>
    <definedName name="CHRONO_DATA._TIMEZONE_RULES_EEUR" hidden="1">{"E-Eur",1977,1977,9,-1,7,0,0,0,0,"","";"E-Eur",1977,1980,4,1,7,1,0,0,3600,"S"," Summer";"E-Eur",1978,1978,10,0,0,1,0,0,0,"","";"E-Eur",1979,1995,9,-1,7,0,0,0,0,"","";"E-Eur",1981,"",3,-1,7,0,0,0,3600,"S"," Summer";"E-Eur",1996,"",10,-1,7,0,0,0,0,"",""}</definedName>
    <definedName name="CHRONO_DATA._TIMEZONE_RULES_EEURASIA" hidden="1">{"E-EurAsia",1979,1995,9,-1,7,0,0,0,0,"","";"E-EurAsia",1981,"",3,-1,7,0,0,0,3600,"","";"E-EurAsia",1996,"",10,-1,7,0,0,0,0,"",""}</definedName>
    <definedName name="CHRONO_DATA._TIMEZONE_RULES_EGYPT" hidden="1">{"Egypt",1940,1940,7,0,0,15,0,0,3600,"S"," Summer";"Egypt",1940,1940,10,0,0,1,0,0,0,"","";"Egypt",1941,1941,4,0,0,15,0,0,3600,"S"," Summer";"Egypt",1941,1941,9,0,0,16,0,0,0,"","";"Egypt",1942,1942,10,0,0,27,0,0,0,"","";"Egypt",1942,1944,4,0,0,1,0,0,3600,"S"," Summer";"Egypt",1943,1945,11,0,0,1,0,0,0,"","";"Egypt",1945,1945,4,0,0,16,0,0,3600,"S"," Summer";"Egypt",1957,1957,5,0,0,10,0,0,3600,"S"," Summer";"Egypt",1957,1958,10,0,0,1,0,0,0,"","";"Egypt",1958,1958,5,0,0,1,0,0,3600,"S"," Summer";"Egypt",1959,1965,9,0,0,30,10800,0,0,"","";"Egypt",1959,1981,5,0,0,1,3600,0,3600,"S"," Summer";"Egypt",1966,1994,10,0,0,1,10800,0,0,"","";"Egypt",1982,1982,7,0,0,25,3600,0,3600,"S"," Summer";"Egypt",1983,1983,7,0,0,12,3600,0,3600,"S"," Summer";"Egypt",1984,1988,5,0,0,1,3600,0,3600,"S"," Summer";"Egypt",1989,1989,5,0,0,6,3600,0,3600,"S"," Summer";"Egypt",1990,1994,5,0,0,1,3600,0,3600,"S"," Summer";"Egypt",1995,2005,9,-1,4,0,86400,0,0,"","";"Egypt",1995,2010,4,-1,5,0,0,1,3600,"S"," Summer";"Egypt",2006,2006,9,0,0,21,86400,0,0,"","";"Egypt",2007,2007,9,1,4,1,86400,0,0,"","";"Egypt",2008,2008,8,-1,4,0,86400,0,0,"","";"Egypt",2009,2009,8,0,0,20,86400,0,0,"","";"Egypt",2010,2010,8,0,0,10,86400,0,0,"","";"Egypt",2010,2010,9,-1,4,0,86400,0,0,"","";"Egypt",2010,2010,9,0,0,9,86400,0,3600,"S"," Summer";"Egypt",2014,2014,5,0,0,15,86400,0,3600,"S"," Summer";"Egypt",2014,2014,6,0,0,26,86400,0,0,"","";"Egypt",2014,2014,7,0,0,31,86400,0,3600,"S"," Summer";"Egypt",2014,2014,9,-1,4,0,86400,0,0,"","";"Egypt",2023,"",4,-1,5,0,0,0,3600,"S"," Summer";"Egypt",2023,"",10,-1,4,0,86400,0,0,"",""}</definedName>
    <definedName name="CHRONO_DATA._TIMEZONE_RULES_EGYPTASIA" hidden="1">{"EgyptAsia",1957,1957,5,0,0,10,0,0,3600,"S"," Summer";"EgyptAsia",1957,1958,10,0,0,1,0,0,0,"","";"EgyptAsia",1958,1958,5,0,0,1,0,0,3600,"S"," Summer";"EgyptAsia",1959,1965,9,0,0,30,10800,0,0,"","";"EgyptAsia",1959,1967,5,0,0,1,3600,0,3600,"S"," Summer";"EgyptAsia",1966,1966,10,0,0,1,10800,0,0,"",""}</definedName>
    <definedName name="CHRONO_DATA._TIMEZONE_RULES_EIRE" hidden="1">{"Eire",1971,1971,10,0,0,31,7200,2,-3600,"","";"Eire",1972,1980,3,1,7,16,7200,2,0,"","";"Eire",1972,1980,10,1,7,23,7200,2,-3600,"","";"Eire",1981,"",3,-1,7,0,3600,2,0,"","";"Eire",1981,1989,10,1,7,23,3600,2,-3600,"","";"Eire",1990,1995,10,1,7,22,3600,2,-3600,"","";"Eire",1996,"",10,-1,7,0,3600,2,-3600,"",""}</definedName>
    <definedName name="CHRONO_DATA._TIMEZONE_RULES_EU" hidden="1">{"EU",1977,1977,9,-1,7,0,3600,2,0,"","";"EU",1977,1980,4,1,7,1,3600,2,3600,"S"," Summer";"EU",1978,1978,10,0,0,1,3600,2,0,"","";"EU",1979,1995,9,-1,7,0,3600,2,0,"","";"EU",1981,"",3,-1,7,0,3600,2,3600,"S"," Summer";"EU",1996,"",10,-1,7,0,3600,2,0,"",""}</definedName>
    <definedName name="CHRONO_DATA._TIMEZONE_RULES_EUASIA" hidden="1">{"EUAsia",1979,1995,9,-1,7,0,3600,2,0,"","";"EUAsia",1981,"",3,-1,7,0,3600,2,3600,"S"," Summer";"EUAsia",1996,"",10,-1,7,0,3600,2,0,"",""}</definedName>
    <definedName name="CHRONO_DATA._TIMEZONE_RULES_FALK" hidden="1">{"Falk",1937,1938,9,-1,7,0,0,0,3600,"","";"Falk",1938,1942,3,1,7,19,0,0,0,"","";"Falk",1939,1939,10,0,0,1,0,0,3600,"","";"Falk",1940,1942,9,-1,7,0,0,0,3600,"","";"Falk",1943,1943,1,0,0,1,0,0,0,"","";"Falk",1983,1983,9,-1,7,0,0,0,3600,"","";"Falk",1984,1984,9,0,0,16,0,0,3600,"","";"Falk",1984,1985,4,-1,7,0,0,0,0,"","";"Falk",1985,2000,9,1,7,9,0,0,3600,"","";"Falk",1986,2000,4,1,7,16,0,0,0,"","";"Falk",2001,2010,4,1,7,15,7200,0,0,"","";"Falk",2001,2010,9,1,7,1,7200,0,3600,"",""}</definedName>
    <definedName name="CHRONO_DATA._TIMEZONE_RULES_FIJI" hidden="1">{"Fiji",1998,1999,11,1,7,1,7200,0,3600,"","";"Fiji",1999,2000,2,-1,7,0,10800,0,0,"","";"Fiji",2009,2009,11,0,0,29,7200,0,3600,"","";"Fiji",2010,2010,3,-1,7,0,10800,0,0,"","";"Fiji",2010,2013,10,1,7,21,7200,0,3600,"","";"Fiji",2011,2011,3,1,7,1,10800,0,0,"","";"Fiji",2012,2013,1,1,7,18,10800,0,0,"","";"Fiji",2014,2014,1,1,7,18,7200,0,0,"","";"Fiji",2014,2018,11,1,7,1,7200,0,3600,"","";"Fiji",2015,2021,1,1,7,12,10800,0,0,"","";"Fiji",2019,2019,11,1,7,8,7200,0,3600,"","";"Fiji",2020,2020,12,0,0,20,7200,0,3600,"",""}</definedName>
    <definedName name="CHRONO_DATA._TIMEZONE_RULES_FINLAND" hidden="1">{"Finland",1942,1942,4,0,0,2,86400,0,3600,"S"," Summer";"Finland",1942,1942,10,0,0,4,3600,0,0,"","";"Finland",1981,1982,3,-1,7,0,7200,0,3600,"S"," Summer";"Finland",1981,1982,9,-1,7,0,10800,0,0,"",""}</definedName>
    <definedName name="CHRONO_DATA._TIMEZONE_RULES_FRANCE" hidden="1">{"France",1916,1916,6,0,0,14,82800,1,3600,"S"," Summer";"France",1916,1919,10,1,7,1,82800,1,0,"","";"France",1917,1917,3,0,0,24,82800,1,3600,"S"," Summer";"France",1918,1918,3,0,0,9,82800,1,3600,"S"," Summer";"France",1919,1919,3,0,0,1,82800,1,3600,"S"," Summer";"France",1920,1920,2,0,0,14,82800,1,3600,"S"," Summer";"France",1920,1920,10,0,0,23,82800,1,0,"","";"France",1921,1921,3,0,0,14,82800,1,3600,"S"," Summer";"France",1921,1921,10,0,0,25,82800,1,0,"","";"France",1922,1922,3,0,0,25,82800,1,3600,"S"," Summer";"France",1922,1938,10,1,6,1,82800,1,0,"","";"France",1923,1923,5,0,0,26,82800,1,3600,"S"," Summer";"France",1924,1924,3,0,0,29,82800,1,3600,"S"," Summer";"France",1925,1925,4,0,0,4,82800,1,3600,"S"," Summer";"France",1926,1926,4,0,0,17,82800,1,3600,"S"," Summer";"France",1927,1927,4,0,0,9,82800,1,3600,"S"," Summer";"France",1928,1928,4,0,0,14,82800,1,3600,"S"," Summer";"France",1929,1929,4,0,0,20,82800,1,3600,"S"," Summer";"France",1930,1930,4,0,0,12,82800,1,3600,"S"," Summer";"France",1931,1931,4,0,0,18,82800,1,3600,"S"," Summer";"France",1932,1932,4,0,0,2,82800,1,3600,"S"," Summer";"France",1933,1933,3,0,0,25,82800,1,3600,"S"," Summer";"France",1934,1934,4,0,0,7,82800,1,3600,"S"," Summer";"France",1935,1935,3,0,0,30,82800,1,3600,"S"," Summer";"France",1936,1936,4,0,0,18,82800,1,3600,"S"," Summer";"France",1937,1937,4,0,0,3,82800,1,3600,"S"," Summer";"France",1938,1938,3,0,0,26,82800,1,3600,"S"," Summer";"France",1939,1939,4,0,0,15,82800,1,3600,"S"," Summer";"France",1939,1939,11,0,0,18,82800,1,0,"","";"France",1940,1940,2,0,0,25,7200,0,3600,"S"," Summer";"France",1941,1941,5,0,0,5,0,0,7200,"M"," Midsummer";"France",1941,1941,10,0,0,6,0,0,3600,"S"," Summer";"France",1942,1942,3,0,0,9,0,0,7200,"M"," Midsummer";"France",1942,1942,11,0,0,2,10800,0,3600,"S"," Summer";"France",1943,1943,3,0,0,29,7200,0,7200,"M"," Midsummer";"France",1943,1943,10,0,0,4,10800,0,3600,"S"," Summer";"France",1944,1944,4,0,0,3,7200,0,7200,"M"," Midsummer";"France",1944,1944,10,0,0,8,3600,0,3600,"S"," Summer";"France",1945,1945,4,0,0,2,7200,0,7200,"M"," Midsummer";"France",1945,1945,9,0,0,16,10800,0,0,"","";"France",1976,1976,3,0,0,28,3600,0,3600,"S"," Summer";"France",1976,1976,9,0,0,26,3600,0,0,"",""}</definedName>
    <definedName name="CHRONO_DATA._TIMEZONE_RULES_GBEIRE" hidden="1">{"GB-Eire",1916,1916,5,0,0,21,7200,1,3600,"BST","British Summer Time";"GB-Eire",1916,1916,10,0,0,1,7200,1,0,"GMT","Greenwich Mean Time";"GB-Eire",1917,1917,4,0,0,8,7200,1,3600,"BST","British Summer Time";"GB-Eire",1917,1917,9,0,0,17,7200,1,0,"GMT","Greenwich Mean Time";"GB-Eire",1918,1918,3,0,0,24,7200,1,3600,"BST","British Summer Time";"GB-Eire",1918,1918,9,0,0,30,7200,1,0,"GMT","Greenwich Mean Time";"GB-Eire",1919,1919,3,0,0,30,7200,1,3600,"BST","British Summer Time";"GB-Eire",1919,1919,9,0,0,29,7200,1,0,"GMT","Greenwich Mean Time";"GB-Eire",1920,1920,3,0,0,28,7200,1,3600,"BST","British Summer Time";"GB-Eire",1920,1920,10,0,0,25,7200,1,0,"GMT","Greenwich Mean Time";"GB-Eire",1921,1921,4,0,0,3,7200,1,3600,"BST","British Summer Time";"GB-Eire",1921,1921,10,0,0,3,7200,1,0,"GMT","Greenwich Mean Time";"GB-Eire",1922,1922,3,0,0,26,7200,1,3600,"BST","British Summer Time";"GB-Eire",1922,1922,10,0,0,8,7200,1,0,"GMT","Greenwich Mean Time";"GB-Eire",1923,1923,4,1,7,16,7200,1,3600,"BST","British Summer Time";"GB-Eire",1923,1924,9,1,7,16,7200,1,0,"GMT","Greenwich Mean Time";"GB-Eire",1924,1924,4,1,7,9,7200,1,3600,"BST","British Summer Time";"GB-Eire",1925,1926,4,1,7,16,7200,1,3600,"BST","British Summer Time";"GB-Eire",1925,1938,10,1,7,2,7200,1,0,"GMT","Greenwich Mean Time";"GB-Eire",1927,1927,4,1,7,9,7200,1,3600,"BST","British Summer Time";"GB-Eire",1928,1929,4,1,7,16,7200,1,3600,"BST","British Summer Time";"GB-Eire",1930,1930,4,1,7,9,7200,1,3600,"BST","British Summer Time";"GB-Eire",1931,1932,4,1,7,16,7200,1,3600,"BST","British Summer Time";"GB-Eire",1933,1933,4,1,7,9,7200,1,3600,"BST","British Summer Time";"GB-Eire",1934,1934,4,1,7,16,7200,1,3600,"BST","British Summer Time";"GB-Eire",1935,1935,4,1,7,9,7200,1,3600,"BST","British Summer Time";"GB-Eire",1936,1937,4,1,7,16,7200,1,3600,"BST","British Summer Time";"GB-Eire",1938,1938,4,1,7,9,7200,1,3600,"BST","British Summer Time";"GB-Eire",1939,1939,4,1,7,16,7200,1,3600,"BST","British Summer Time";"GB-Eire",1939,1939,11,1,7,16,7200,1,0,"GMT","Greenwich Mean Time";"GB-Eire",1940,1940,2,1,7,23,7200,1,3600,"BST","British Summer Time";"GB-Eire",1941,1941,5,1,7,2,3600,1,7200,"BDST","British Double Summer Time";"GB-Eire",1941,1943,8,1,7,9,3600,1,3600,"BST","British Summer Time";"GB-Eire",1942,1944,4,1,7,2,3600,1,7200,"BDST","British Double Summer Time";"GB-Eire",1944,1944,9,1,7,16,3600,1,3600,"BST","British Summer Time";"GB-Eire",1945,1945,4,1,1,2,3600,1,7200,"BDST","British Double Summer Time";"GB-Eire",1945,1945,7,1,7,9,3600,1,3600,"BST","British Summer Time";"GB-Eire",1945,1946,10,1,7,2,7200,1,0,"GMT","Greenwich Mean Time";"GB-Eire",1946,1946,4,1,7,9,7200,1,3600,"BST","British Summer Time";"GB-Eire",1947,1947,3,0,0,16,7200,1,3600,"BST","British Summer Time";"GB-Eire",1947,1947,4,0,0,13,3600,1,7200,"BDST","British Double Summer Time";"GB-Eire",1947,1947,8,0,0,10,3600,1,3600,"BST","British Summer Time";"GB-Eire",1947,1947,11,0,0,2,7200,1,0,"GMT","Greenwich Mean Time";"GB-Eire",1948,1948,3,0,0,14,7200,1,3600,"BST","British Summer Time";"GB-Eire",1948,1948,10,0,0,31,7200,1,0,"GMT","Greenwich Mean Time";"GB-Eire",1949,1949,4,0,0,3,7200,1,3600,"BST","British Summer Time";"GB-Eire",1949,1949,10,0,0,30,7200,1,0,"GMT","Greenwich Mean Time";"GB-Eire",1950,1952,4,1,7,14,7200,1,3600,"BST","British Summer Time";"GB-Eire",1950,1952,10,1,7,21,7200,1,0,"GMT","Greenwich Mean Time";"GB-Eire",1953,1953,4,1,7,16,7200,1,3600,"BST","British Summer Time";"GB-Eire",1953,1960,10,1,7,2,7200,1,0,"GMT","Greenwich Mean Time";"GB-Eire",1954,1954,4,1,7,9,7200,1,3600,"BST","British Summer Time";"GB-Eire",1955,1956,4,1,7,16,7200,1,3600,"BST","British Summer Time";"GB-Eire",1957,1957,4,1,7,9,7200,1,3600,"BST","British Summer Time";"GB-Eire",1958,1959,4,1,7,16,7200,1,3600,"BST","British Summer Time";"GB-Eire",1960,1960,4,1,7,9,7200,1,3600,"BST","British Summer Time";"GB-Eire",1961,1963,3,-1,7,0,7200,1,3600,"BST","British Summer Time";"GB-Eire",1961,1968,10,1,7,23,7200,1,0,"GMT","Greenwich Mean Time";"GB-Eire",1964,1967,3,1,7,19,7200,1,3600,"BST","British Summer Time";"GB-Eire",1968,1968,2,0,0,18,7200,1,3600,"BST","British Summer Time";"GB-Eire",1972,1980,3,1,7,16,7200,1,3600,"BST","British Summer Time";"GB-Eire",1972,1980,10,1,7,23,7200,1,0,"GMT","Greenwich Mean Time";"GB-Eire",1981,1989,10,1,7,23,3600,2,0,"GMT","Greenwich Mean Time";"GB-Eire",1981,1995,3,-1,7,0,3600,2,3600,"BST","British Summer Time";"GB-Eire",1990,1995,10,1,7,22,3600,2,0,"GMT","Greenwich Mean Time"}</definedName>
    <definedName name="CHRONO_DATA._TIMEZONE_RULES_GERMANY" hidden="1">{"Germany",1946,1946,4,0,0,14,7200,1,3600,"S"," Summer";"Germany",1946,1946,10,0,0,7,7200,1,0,"","";"Germany",1947,1947,4,0,0,6,10800,1,3600,"S"," Summer";"Germany",1947,1947,5,0,0,11,7200,1,7200,"M"," Midsummer";"Germany",1947,1947,6,0,0,29,10800,0,3600,"S"," Summer";"Germany",1947,1949,10,1,7,1,7200,1,0,"","";"Germany",1948,1948,4,0,0,18,7200,1,3600,"S"," Summer";"Germany",1949,1949,4,0,0,10,7200,1,3600,"S"," Summer"}</definedName>
    <definedName name="CHRONO_DATA._TIMEZONE_RULES_GREECE" hidden="1">{"Greece",1932,1932,7,0,0,7,0,0,3600,"S"," Summer";"Greece",1932,1932,9,0,0,1,0,0,0,"","";"Greece",1941,1941,4,0,0,7,0,0,3600,"S"," Summer";"Greece",1942,1942,11,0,0,2,10800,0,0,"","";"Greece",1943,1943,3,0,0,30,0,0,3600,"S"," Summer";"Greece",1943,1943,10,0,0,4,0,0,0,"","";"Greece",1952,1952,7,0,0,1,0,0,3600,"S"," Summer";"Greece",1952,1952,11,0,0,2,0,0,0,"","";"Greece",1975,1975,4,0,0,12,0,1,3600,"S"," Summer";"Greece",1975,1975,11,0,0,26,0,1,0,"","";"Greece",1976,1976,4,0,0,11,7200,1,3600,"S"," Summer";"Greece",1976,1976,10,0,0,10,7200,1,0,"","";"Greece",1977,1977,9,0,0,26,7200,1,0,"","";"Greece",1977,1978,4,1,7,1,7200,1,3600,"S"," Summer";"Greece",1978,1978,9,0,0,24,14400,0,0,"","";"Greece",1979,1979,4,0,0,1,32400,0,3600,"S"," Summer";"Greece",1979,1979,9,0,0,29,7200,0,0,"","";"Greece",1980,1980,4,0,0,1,0,0,3600,"S"," Summer";"Greece",1980,1980,9,0,0,28,0,0,0,"",""}</definedName>
    <definedName name="CHRONO_DATA._TIMEZONE_RULES_GUAM" hidden="1">{"Guam",1959,1959,6,0,0,27,7200,0,3600,"D"," Daylight";"Guam",1961,1961,1,0,0,29,7200,0,0,"S"," Standard";"Guam",1967,1967,9,0,0,1,7200,0,3600,"D"," Daylight";"Guam",1969,1969,1,0,0,26,60,0,0,"S"," Standard";"Guam",1969,1969,6,0,0,22,7200,0,3600,"D"," Daylight";"Guam",1969,1969,8,0,0,31,7200,0,0,"S"," Standard";"Guam",1970,1971,4,-1,7,0,7200,0,3600,"D"," Daylight";"Guam",1970,1971,9,1,7,1,7200,0,0,"S"," Standard";"Guam",1973,1973,12,0,0,16,7200,0,3600,"D"," Daylight";"Guam",1974,1974,2,0,0,24,7200,0,0,"S"," Standard";"Guam",1976,1976,5,0,0,26,7200,0,3600,"D"," Daylight";"Guam",1976,1976,8,0,0,22,7260,0,0,"S"," Standard";"Guam",1977,1977,4,0,0,24,7200,0,3600,"D"," Daylight";"Guam",1977,1977,8,0,0,28,7200,0,0,"S"," Standard"}</definedName>
    <definedName name="CHRONO_DATA._TIMEZONE_RULES_GUAT" hidden="1">{"Guat",1973,1973,11,0,0,25,0,0,3600,"D"," Daylight";"Guat",1974,1974,2,0,0,24,0,0,0,"S"," Standard";"Guat",1983,1983,5,0,0,21,0,0,3600,"D"," Daylight";"Guat",1983,1983,9,0,0,22,0,0,0,"S"," Standard";"Guat",1991,1991,3,0,0,23,0,0,3600,"D"," Daylight";"Guat",1991,1991,9,0,0,7,0,0,0,"S"," Standard";"Guat",2006,2006,4,0,0,30,0,0,3600,"D"," Daylight";"Guat",2006,2006,10,0,0,1,0,0,0,"S"," Standard"}</definedName>
    <definedName name="CHRONO_DATA._TIMEZONE_RULES_HAITI" hidden="1">{"Haiti",1983,1983,5,0,0,8,0,0,3600,"D"," Daylight";"Haiti",1983,1987,10,-1,7,0,0,0,0,"S"," Standard";"Haiti",1984,1987,4,-1,7,0,0,0,3600,"D"," Daylight";"Haiti",1988,1997,4,1,7,1,3600,1,3600,"D"," Daylight";"Haiti",1988,1997,10,-1,7,0,3600,1,0,"S"," Standard";"Haiti",2005,2006,4,1,7,1,0,0,3600,"D"," Daylight";"Haiti",2005,2006,10,-1,7,0,0,0,0,"S"," Standard";"Haiti",2012,2015,3,1,7,8,7200,0,3600,"D"," Daylight";"Haiti",2012,2015,11,1,7,1,7200,0,0,"S"," Standard";"Haiti",2017,"",3,1,7,8,7200,0,3600,"D"," Daylight";"Haiti",2017,"",11,1,7,1,7200,0,0,"S"," Standard"}</definedName>
    <definedName name="CHRONO_DATA._TIMEZONE_RULES_HALIFAX" hidden="1">{"Halifax",1916,1916,4,0,0,1,0,0,3600,"D"," Daylight";"Halifax",1916,1916,10,0,0,1,0,0,0,"S"," Standard";"Halifax",1920,1920,5,0,0,9,0,0,3600,"D"," Daylight";"Halifax",1920,1920,8,0,0,29,0,0,0,"S"," Standard";"Halifax",1921,1921,5,0,0,6,0,0,3600,"D"," Daylight";"Halifax",1921,1922,9,0,0,5,0,0,0,"S"," Standard";"Halifax",1922,1922,4,0,0,30,0,0,3600,"D"," Daylight";"Halifax",1923,1923,9,0,0,4,0,0,0,"S"," Standard";"Halifax",1923,1925,5,1,7,1,0,0,3600,"D"," Daylight";"Halifax",1924,1924,9,0,0,15,0,0,0,"S"," Standard";"Halifax",1925,1925,9,0,0,28,0,0,0,"S"," Standard";"Halifax",1926,1926,5,0,0,16,0,0,3600,"D"," Daylight";"Halifax",1926,1926,9,0,0,13,0,0,0,"S"," Standard";"Halifax",1927,1927,5,0,0,1,0,0,3600,"D"," Daylight";"Halifax",1927,1927,9,0,0,26,0,0,0,"S"," Standard";"Halifax",1928,1928,9,0,0,9,0,0,0,"S"," Standard";"Halifax",1928,1931,5,1,7,8,0,0,3600,"D"," Daylight";"Halifax",1929,1929,9,0,0,3,0,0,0,"S"," Standard";"Halifax",1930,1930,9,0,0,15,0,0,0,"S"," Standard";"Halifax",1931,1932,9,1,1,24,0,0,0,"S"," Standard";"Halifax",1932,1932,5,0,0,1,0,0,3600,"D"," Daylight";"Halifax",1933,1933,4,0,0,30,0,0,3600,"D"," Daylight";"Halifax",1933,1933,10,0,0,2,0,0,0,"S"," Standard";"Halifax",1934,1934,5,0,0,20,0,0,3600,"D"," Daylight";"Halifax",1934,1934,9,0,0,16,0,0,0,"S"," Standard";"Halifax",1935,1935,6,0,0,2,0,0,3600,"D"," Daylight";"Halifax",1935,1935,9,0,0,30,0,0,0,"S"," Standard";"Halifax",1936,1936,6,0,0,1,0,0,3600,"D"," Daylight";"Halifax",1936,1936,9,0,0,14,0,0,0,"S"," Standard";"Halifax",1937,1938,5,1,7,1,0,0,3600,"D"," Daylight";"Halifax",1937,1941,9,1,1,24,0,0,0,"S"," Standard";"Halifax",1939,1939,5,0,0,28,0,0,3600,"D"," Daylight";"Halifax",1940,1941,5,1,7,1,0,0,3600,"D"," Daylight";"Halifax",1946,1949,4,-1,7,0,7200,0,3600,"D"," Daylight";"Halifax",1946,1949,9,-1,7,0,7200,0,0,"S"," Standard";"Halifax",1951,1954,4,-1,7,0,7200,0,3600,"D"," Daylight";"Halifax",1951,1954,9,-1,7,0,7200,0,0,"S"," Standard";"Halifax",1956,1959,4,-1,7,0,7200,0,3600,"D"," Daylight";"Halifax",1956,1959,9,-1,7,0,7200,0,0,"S"," Standard";"Halifax",1962,1973,4,-1,7,0,7200,0,3600,"D"," Daylight";"Halifax",1962,1973,10,-1,7,0,7200,0,0,"S"," Standard"}</definedName>
    <definedName name="CHRONO_DATA._TIMEZONE_RULES_HK" hidden="1">{"HK",1946,1946,4,0,0,21,0,0,3600,"S"," Summer";"HK",1946,1946,12,0,0,1,12600,1,0,"","";"HK",1947,1947,4,0,0,13,12600,1,3600,"S"," Summer";"HK",1947,1947,11,0,0,30,12600,1,0,"","";"HK",1948,1948,5,0,0,2,12600,1,3600,"S"," Summer";"HK",1948,1952,10,1,7,28,12600,1,0,"","";"HK",1949,1953,4,1,7,1,12600,0,3600,"S"," Summer";"HK",1953,1964,10,1,7,31,12600,0,0,"","";"HK",1954,1964,3,1,7,18,12600,0,3600,"S"," Summer";"HK",1965,1976,4,1,7,16,12600,0,3600,"S"," Summer";"HK",1965,1976,10,1,7,16,12600,0,0,"","";"HK",1973,1973,12,0,0,30,12600,0,3600,"S"," Summer";"HK",1979,1979,5,0,0,13,12600,0,3600,"S"," Summer";"HK",1979,1979,10,0,0,21,12600,0,0,"",""}</definedName>
    <definedName name="CHRONO_DATA._TIMEZONE_RULES_HOLIDAY" hidden="1">{"Holiday",1992,1993,10,-1,7,0,7200,1,3600,"D"," Daylight";"Holiday",1993,1994,3,1,7,1,7200,1,0,"S"," Standard"}</definedName>
    <definedName name="CHRONO_DATA._TIMEZONE_RULES_HOND" hidden="1">{"Hond",1987,1988,5,1,7,1,0,0,3600,"D"," Daylight";"Hond",1987,1988,9,-1,7,0,0,0,0,"S"," Standard";"Hond",2006,2006,5,1,7,1,0,0,3600,"D"," Daylight";"Hond",2006,2006,8,1,1,1,0,0,0,"S"," Standard"}</definedName>
    <definedName name="CHRONO_DATA._TIMEZONE_RULES_HUNGARY" hidden="1">{"Hungary",1918,1919,4,0,0,15,7200,0,3600,"S"," Summer";"Hungary",1918,1920,9,1,1,15,10800,0,0,"","";"Hungary",1920,1920,4,0,0,5,7200,0,3600,"S"," Summer";"Hungary",1945,1945,5,0,0,1,82800,0,3600,"S"," Summer";"Hungary",1945,1945,11,0,0,1,3600,0,0,"","";"Hungary",1946,1946,3,0,0,31,7200,1,3600,"S"," Summer";"Hungary",1946,1946,10,0,0,7,7200,0,0,"","";"Hungary",1947,1949,4,1,7,4,7200,1,3600,"S"," Summer";"Hungary",1947,1949,10,1,7,1,7200,1,0,"","";"Hungary",1954,1954,5,0,0,23,0,0,3600,"S"," Summer";"Hungary",1954,1954,10,0,0,3,0,0,0,"","";"Hungary",1955,1955,5,0,0,22,7200,0,3600,"S"," Summer";"Hungary",1955,1955,10,0,0,2,10800,0,0,"","";"Hungary",1956,1957,6,1,7,1,7200,0,3600,"S"," Summer";"Hungary",1956,1957,9,-1,7,0,10800,0,0,"","";"Hungary",1980,1980,4,0,0,6,0,0,3600,"S"," Summer";"Hungary",1980,1980,9,0,0,28,3600,0,0,"","";"Hungary",1981,1983,3,-1,7,0,0,0,3600,"S"," Summer";"Hungary",1981,1983,9,-1,7,0,3600,0,0,"",""}</definedName>
    <definedName name="CHRONO_DATA._TIMEZONE_RULES_INDIANAPOLIS" hidden="1">{"Indianapolis",1941,1941,6,0,0,22,7200,0,3600,"D"," Daylight";"Indianapolis",1941,1954,9,-1,7,0,7200,0,0,"S"," Standard";"Indianapolis",1946,1954,4,-1,7,0,7200,0,3600,"D"," Daylight"}</definedName>
    <definedName name="CHRONO_DATA._TIMEZONE_RULES_IRAN" hidden="1">{"Iran",1910,1910,1,0,0,1,0,0,0,"","";"Iran",1977,1977,3,0,0,21,82800,0,3600,"","";"Iran",1977,1977,10,0,0,20,86400,0,0,"","";"Iran",1978,1978,3,0,0,24,86400,0,3600,"","";"Iran",1978,1978,8,0,0,5,3600,0,0,"","";"Iran",1979,1979,5,0,0,26,86400,0,3600,"","";"Iran",1979,1979,9,0,0,18,86400,0,0,"","";"Iran",1980,1980,3,0,0,20,86400,0,3600,"","";"Iran",1980,1980,9,0,0,22,86400,0,0,"","";"Iran",1991,1991,5,0,0,2,86400,0,3600,"","";"Iran",1991,1995,9,0,0,21,86400,0,0,"","";"Iran",1992,1995,3,0,0,21,86400,0,3600,"","";"Iran",1996,1996,3,0,0,20,86400,0,3600,"","";"Iran",1996,1996,9,0,0,20,86400,0,0,"","";"Iran",1997,1999,3,0,0,21,86400,0,3600,"","";"Iran",1997,1999,9,0,0,21,86400,0,0,"","";"Iran",2000,2000,3,0,0,20,86400,0,3600,"","";"Iran",2000,2000,9,0,0,20,86400,0,0,"","";"Iran",2001,2003,3,0,0,21,86400,0,3600,"","";"Iran",2001,2003,9,0,0,21,86400,0,0,"","";"Iran",2004,2004,3,0,0,20,86400,0,3600,"","";"Iran",2004,2004,9,0,0,20,86400,0,0,"","";"Iran",2005,2005,3,0,0,21,86400,0,3600,"","";"Iran",2005,2005,9,0,0,21,86400,0,0,"","";"Iran",2008,2008,3,0,0,20,86400,0,3600,"","";"Iran",2008,2008,9,0,0,20,86400,0,0,"","";"Iran",2009,2011,3,0,0,21,86400,0,3600,"","";"Iran",2009,2011,9,0,0,21,86400,0,0,"","";"Iran",2012,2012,3,0,0,20,86400,0,3600,"","";"Iran",2012,2012,9,0,0,20,86400,0,0,"","";"Iran",2013,2015,3,0,0,21,86400,0,3600,"","";"Iran",2013,2015,9,0,0,21,86400,0,0,"","";"Iran",2016,2016,3,0,0,20,86400,0,3600,"","";"Iran",2016,2016,9,0,0,20,86400,0,0,"","";"Iran",2017,2019,3,0,0,21,86400,0,3600,"","";"Iran",2017,2019,9,0,0,21,86400,0,0,"","";"Iran",2020,2020,3,0,0,20,86400,0,3600,"","";"Iran",2020,2020,9,0,0,20,86400,0,0,"","";"Iran",2021,2022,3,0,0,21,86400,0,3600,"","";"Iran",2021,2022,9,0,0,21,86400,0,0,"",""}</definedName>
    <definedName name="CHRONO_DATA._TIMEZONE_RULES_IRAQ" hidden="1">{"Iraq",1982,1982,5,0,0,1,0,0,3600,"","";"Iraq",1982,1984,10,0,0,1,0,0,0,"","";"Iraq",1983,1983,3,0,0,31,0,0,3600,"","";"Iraq",1984,1985,4,0,0,1,0,0,3600,"","";"Iraq",1985,1990,9,-1,7,0,3600,1,0,"","";"Iraq",1986,1990,3,-1,7,0,3600,1,3600,"","";"Iraq",1991,2007,4,0,0,1,10800,1,3600,"","";"Iraq",1991,2007,10,0,0,1,10800,1,0,"",""}</definedName>
    <definedName name="CHRONO_DATA._TIMEZONE_RULES_ITALY" hidden="1">{"Italy",1916,1916,6,0,0,3,86400,0,3600,"S"," Summer";"Italy",1916,1917,9,0,0,30,86400,0,0,"","";"Italy",1917,1917,3,0,0,31,86400,0,3600,"S"," Summer";"Italy",1918,1918,3,0,0,9,86400,0,3600,"S"," Summer";"Italy",1918,1918,10,0,0,6,86400,0,0,"","";"Italy",1919,1919,3,0,0,1,86400,0,3600,"S"," Summer";"Italy",1919,1919,10,0,0,4,86400,0,0,"","";"Italy",1920,1920,3,0,0,20,86400,0,3600,"S"," Summer";"Italy",1920,1920,9,0,0,18,86400,0,0,"","";"Italy",1940,1940,6,0,0,14,86400,0,3600,"S"," Summer";"Italy",1942,1942,11,0,0,2,7200,1,0,"","";"Italy",1943,1943,3,0,0,29,7200,1,3600,"S"," Summer";"Italy",1943,1943,10,0,0,4,7200,1,0,"","";"Italy",1944,1944,4,0,0,2,7200,1,3600,"S"," Summer";"Italy",1944,1944,9,0,0,17,7200,1,0,"","";"Italy",1945,1945,4,0,0,2,7200,0,3600,"S"," Summer";"Italy",1945,1945,9,0,0,15,3600,0,0,"","";"Italy",1946,1946,3,0,0,17,7200,1,3600,"S"," Summer";"Italy",1946,1946,10,0,0,6,7200,1,0,"","";"Italy",1947,1947,3,0,0,16,0,1,3600,"S"," Summer";"Italy",1947,1947,10,0,0,5,0,1,0,"","";"Italy",1948,1948,2,0,0,29,7200,1,3600,"S"," Summer";"Italy",1948,1948,10,0,0,3,7200,1,0,"","";"Italy",1966,1966,9,0,0,24,86400,0,0,"","";"Italy",1966,1968,5,1,7,22,0,1,3600,"S"," Summer";"Italy",1967,1969,9,1,7,22,0,1,0,"","";"Italy",1969,1969,6,0,0,1,0,1,3600,"S"," Summer";"Italy",1970,1970,5,0,0,31,0,1,3600,"S"," Summer";"Italy",1970,1970,9,-1,7,0,0,1,0,"","";"Italy",1971,1971,9,-1,7,0,0,1,0,"","";"Italy",1971,1972,5,1,7,22,0,1,3600,"S"," Summer";"Italy",1972,1972,10,0,0,1,0,1,0,"","";"Italy",1973,1973,6,0,0,3,0,1,3600,"S"," Summer";"Italy",1973,1974,9,-1,7,0,0,1,0,"","";"Italy",1974,1974,5,0,0,26,0,1,3600,"S"," Summer";"Italy",1975,1975,6,0,0,1,0,1,3600,"S"," Summer";"Italy",1975,1977,9,-1,7,0,0,1,0,"","";"Italy",1976,1976,5,0,0,30,0,1,3600,"S"," Summer";"Italy",1977,1979,5,1,7,22,0,1,3600,"S"," Summer";"Italy",1978,1978,10,0,0,1,0,1,0,"","";"Italy",1979,1979,9,0,0,30,0,1,0,"",""}</definedName>
    <definedName name="CHRONO_DATA._TIMEZONE_RULES_JAPAN" hidden="1">{"Japan",1948,1948,5,1,6,1,86400,0,3600,"D"," Daylight";"Japan",1948,1951,9,1,6,8,90000,0,0,"S"," Standard";"Japan",1949,1949,4,1,6,1,86400,0,3600,"D"," Daylight";"Japan",1950,1951,5,1,6,1,86400,0,3600,"D"," Daylight"}</definedName>
    <definedName name="CHRONO_DATA._TIMEZONE_RULES_JORDAN" hidden="1">{"Jordan",1973,1973,6,0,0,6,0,0,3600,"S"," Summer";"Jordan",1973,1975,10,0,0,1,0,0,0,"","";"Jordan",1974,1977,5,0,0,1,0,0,3600,"S"," Summer";"Jordan",1976,1976,11,0,0,1,0,0,0,"","";"Jordan",1977,1977,10,0,0,1,0,0,0,"","";"Jordan",1978,1978,4,0,0,30,0,0,3600,"S"," Summer";"Jordan",1978,1978,9,0,0,30,0,0,0,"","";"Jordan",1985,1985,4,0,0,1,0,0,3600,"S"," Summer";"Jordan",1985,1985,10,0,0,1,0,0,0,"","";"Jordan",1986,1988,4,1,5,1,0,0,3600,"S"," Summer";"Jordan",1986,1990,10,1,5,1,0,0,0,"","";"Jordan",1989,1989,5,0,0,8,0,0,3600,"S"," Summer";"Jordan",1990,1990,4,0,0,27,0,0,3600,"S"," Summer";"Jordan",1991,1991,4,0,0,17,0,0,3600,"S"," Summer";"Jordan",1991,1991,9,0,0,27,0,0,0,"","";"Jordan",1992,1992,4,0,0,10,0,0,3600,"S"," Summer";"Jordan",1992,1993,10,1,5,1,0,0,0,"","";"Jordan",1993,1998,4,1,5,1,0,0,3600,"S"," Summer";"Jordan",1994,1994,9,1,5,15,0,0,0,"","";"Jordan",1995,1998,9,1,5,15,0,1,0,"","";"Jordan",1999,1999,7,0,0,1,0,1,3600,"S"," Summer";"Jordan",1999,2002,9,-1,5,0,0,1,0,"","";"Jordan",2000,2001,3,-1,4,0,0,1,3600,"S"," Summer";"Jordan",2002,2012,3,-1,4,0,86400,0,3600,"S"," Summer";"Jordan",2003,2003,10,0,0,24,0,1,0,"","";"Jordan",2004,2004,10,0,0,15,0,1,0,"","";"Jordan",2005,2005,9,-1,5,0,0,1,0,"","";"Jordan",2006,2011,10,-1,5,0,0,1,0,"","";"Jordan",2013,2013,12,0,0,20,0,0,0,"","";"Jordan",2014,2021,3,-1,4,0,86400,0,3600,"S"," Summer";"Jordan",2014,2022,10,-1,5,0,0,1,0,"","";"Jordan",2022,2022,2,-1,4,0,86400,0,3600,"S"," Summer"}</definedName>
    <definedName name="CHRONO_DATA._TIMEZONE_RULES_KYRGYZ" hidden="1">{"Kyrgyz",1992,1996,4,1,7,7,0,1,3600,"","";"Kyrgyz",1992,1996,9,-1,7,0,0,0,0,"","";"Kyrgyz",1997,2004,10,-1,7,0,9000,0,0,"","";"Kyrgyz",1997,2005,3,-1,7,0,9000,0,3600,"",""}</definedName>
    <definedName name="CHRONO_DATA._TIMEZONE_RULES_LATVIA" hidden="1">{"Latvia",1989,1996,3,-1,7,0,7200,1,3600,"S"," Summer";"Latvia",1989,1996,9,-1,7,0,7200,1,0,"",""}</definedName>
    <definedName name="CHRONO_DATA._TIMEZONE_RULES_LEBANON" hidden="1">{"Lebanon",1920,1920,3,0,0,28,0,0,3600,"S"," Summer";"Lebanon",1920,1920,10,0,0,25,0,0,0,"","";"Lebanon",1921,1921,4,0,0,3,0,0,3600,"S"," Summer";"Lebanon",1921,1921,10,0,0,3,0,0,0,"","";"Lebanon",1922,1922,3,0,0,26,0,0,3600,"S"," Summer";"Lebanon",1922,1922,10,0,0,8,0,0,0,"","";"Lebanon",1923,1923,4,0,0,22,0,0,3600,"S"," Summer";"Lebanon",1923,1923,9,0,0,16,0,0,0,"","";"Lebanon",1957,1961,5,0,0,1,0,0,3600,"S"," Summer";"Lebanon",1957,1961,10,0,0,1,0,0,0,"","";"Lebanon",1972,1972,6,0,0,22,0,0,3600,"S"," Summer";"Lebanon",1972,1977,10,0,0,1,0,0,0,"","";"Lebanon",1973,1977,5,0,0,1,0,0,3600,"S"," Summer";"Lebanon",1978,1978,4,0,0,30,0,0,3600,"S"," Summer";"Lebanon",1978,1978,9,0,0,30,0,0,0,"","";"Lebanon",1984,1987,5,0,0,1,0,0,3600,"S"," Summer";"Lebanon",1984,1991,10,0,0,16,0,0,0,"","";"Lebanon",1988,1988,6,0,0,1,0,0,3600,"S"," Summer";"Lebanon",1989,1989,5,0,0,10,0,0,3600,"S"," Summer";"Lebanon",1990,1992,5,0,0,1,0,0,3600,"S"," Summer";"Lebanon",1992,1992,10,0,0,4,0,0,0,"","";"Lebanon",1993,"",3,-1,7,0,0,0,3600,"S"," Summer";"Lebanon",1993,1998,9,-1,7,0,0,0,0,"","";"Lebanon",1999,"",10,-1,7,0,0,0,0,"",""}</definedName>
    <definedName name="CHRONO_DATA._TIMEZONE_RULES_LH" hidden="1">{"LH",1981,1984,10,-1,7,0,7200,0,3600,"","";"LH",1982,1985,3,1,7,1,7200,0,0,"","";"LH",1985,1985,10,-1,7,0,7200,0,1800,"","";"LH",1986,1986,10,0,0,19,7200,0,1800,"","";"LH",1986,1989,3,1,7,15,7200,0,0,"","";"LH",1987,1999,10,-1,7,0,7200,0,1800,"","";"LH",1990,1995,3,1,7,1,7200,0,0,"","";"LH",1996,2005,3,-1,7,0,7200,0,0,"","";"LH",2000,2000,8,-1,7,0,7200,0,1800,"","";"LH",2001,2007,10,-1,7,0,7200,0,1800,"","";"LH",2006,2006,4,1,7,1,7200,0,0,"","";"LH",2007,2007,3,-1,7,0,7200,0,0,"","";"LH",2008,"",4,1,7,1,7200,0,0,"","";"LH",2008,"",10,1,7,1,7200,0,1800,"",""}</definedName>
    <definedName name="CHRONO_DATA._TIMEZONE_RULES_LIBYA" hidden="1">{"Libya",1951,1951,10,0,0,14,7200,0,3600,"S"," Summer";"Libya",1952,1952,1,0,0,1,0,0,0,"","";"Libya",1953,1953,10,0,0,9,7200,0,3600,"S"," Summer";"Libya",1954,1954,1,0,0,1,0,0,0,"","";"Libya",1955,1955,9,0,0,30,0,0,3600,"S"," Summer";"Libya",1956,1956,1,0,0,1,0,0,0,"","";"Libya",1982,1984,4,0,0,1,0,0,3600,"S"," Summer";"Libya",1982,1985,10,0,0,1,0,0,0,"","";"Libya",1985,1985,4,0,0,6,0,0,3600,"S"," Summer";"Libya",1986,1986,4,0,0,4,0,0,3600,"S"," Summer";"Libya",1986,1986,10,0,0,3,0,0,0,"","";"Libya",1987,1989,4,0,0,1,0,0,3600,"S"," Summer";"Libya",1987,1989,10,0,0,1,0,0,0,"","";"Libya",1997,1997,4,0,0,4,0,0,3600,"S"," Summer";"Libya",1997,1997,10,0,0,4,0,0,0,"","";"Libya",2013,2013,3,-1,5,0,3600,0,3600,"S"," Summer";"Libya",2013,2013,10,-1,5,0,7200,0,0,"",""}</definedName>
    <definedName name="CHRONO_DATA._TIMEZONE_RULES_LOUISVILLE" hidden="1">{"Louisville",1921,1921,5,0,0,1,7200,0,3600,"D"," Daylight";"Louisville",1921,1921,9,0,0,1,7200,0,0,"S"," Standard";"Louisville",1941,1941,4,-1,7,0,7200,0,3600,"D"," Daylight";"Louisville",1941,1941,9,-1,7,0,7200,0,0,"S"," Standard";"Louisville",1946,1946,4,-1,7,0,60,0,3600,"D"," Daylight";"Louisville",1946,1946,6,0,0,2,7200,0,0,"S"," Standard";"Louisville",1950,1955,9,-1,7,0,7200,0,0,"S"," Standard";"Louisville",1950,1961,4,-1,7,0,7200,0,3600,"D"," Daylight";"Louisville",1956,1961,10,-1,7,0,7200,0,0,"S"," Standard"}</definedName>
    <definedName name="CHRONO_DATA._TIMEZONE_RULES_MACAU" hidden="1">{"Macau",1942,1942,11,0,0,17,82800,0,0,"","";"Macau",1942,1943,4,0,0,30,82800,0,3600,"","";"Macau",1943,1943,9,0,0,30,82800,0,0,"S"," Standard";"Macau",1946,1946,4,0,0,30,82800,1,3600,"D"," Daylight";"Macau",1946,1946,9,0,0,30,82800,1,0,"S"," Standard";"Macau",1947,1947,4,0,0,19,82800,1,3600,"D"," Daylight";"Macau",1947,1947,11,0,0,30,82800,1,0,"S"," Standard";"Macau",1948,1948,5,0,0,2,82800,1,3600,"D"," Daylight";"Macau",1948,1948,10,0,0,31,82800,1,0,"S"," Standard";"Macau",1949,1950,4,1,6,1,82800,1,3600,"D"," Daylight";"Macau",1949,1950,10,-1,6,0,82800,1,0,"S"," Standard";"Macau",1951,1951,3,0,0,31,82800,1,3600,"D"," Daylight";"Macau",1951,1951,10,0,0,28,82800,1,0,"S"," Standard";"Macau",1952,1952,11,0,0,1,82800,1,0,"S"," Standard";"Macau",1952,1953,4,1,6,1,82800,1,3600,"D"," Daylight";"Macau",1953,1954,10,-1,6,0,82800,1,0,"S"," Standard";"Macau",1954,1956,3,1,6,17,82800,1,3600,"D"," Daylight";"Macau",1955,1955,11,0,0,5,82800,1,0,"S"," Standard";"Macau",1956,1964,11,1,7,1,12600,0,0,"S"," Standard";"Macau",1957,1964,3,1,7,18,12600,0,3600,"D"," Daylight";"Macau",1965,1966,10,1,7,16,9000,0,0,"S"," Standard";"Macau",1965,1973,4,1,7,16,12600,0,3600,"D"," Daylight";"Macau",1967,1976,10,1,7,16,12600,0,0,"S"," Standard";"Macau",1973,1973,12,0,0,30,12600,0,3600,"D"," Daylight";"Macau",1975,1976,4,1,7,16,12600,0,3600,"D"," Daylight";"Macau",1979,1979,5,0,0,13,12600,0,3600,"D"," Daylight";"Macau",1979,1979,10,1,7,16,12600,0,0,"S"," Standard"}</definedName>
    <definedName name="CHRONO_DATA._TIMEZONE_RULES_MALTA" hidden="1">{"Malta",1973,1973,3,0,0,31,0,1,3600,"S"," Summer";"Malta",1973,1973,9,0,0,29,0,1,0,"","";"Malta",1974,1974,4,0,0,21,0,1,3600,"S"," Summer";"Malta",1974,1974,9,0,0,16,0,1,0,"","";"Malta",1975,1979,4,1,7,15,7200,0,3600,"S"," Summer";"Malta",1975,1980,9,1,7,15,7200,0,0,"","";"Malta",1980,1980,3,0,0,31,7200,0,3600,"S"," Summer"}</definedName>
    <definedName name="CHRONO_DATA._TIMEZONE_RULES_MARENGO" hidden="1">{"Marengo",1951,1951,4,-1,7,0,7200,0,3600,"D"," Daylight";"Marengo",1951,1951,9,-1,7,0,7200,0,0,"S"," Standard";"Marengo",1954,1960,4,-1,7,0,7200,0,3600,"D"," Daylight";"Marengo",1954,1960,9,-1,7,0,7200,0,0,"S"," Standard"}</definedName>
    <definedName name="CHRONO_DATA._TIMEZONE_RULES_MAURITIUS" hidden="1">{"Mauritius",1982,1982,10,0,0,10,0,0,3600,"","";"Mauritius",1983,1983,3,0,0,21,0,0,0,"","";"Mauritius",2008,2008,10,-1,7,0,7200,0,3600,"","";"Mauritius",2009,2009,3,-1,7,0,7200,0,0,"",""}</definedName>
    <definedName name="CHRONO_DATA._TIMEZONE_RULES_MENOMINEE" hidden="1">{"Menominee",1946,1946,4,-1,7,0,7200,0,3600,"D"," Daylight";"Menominee",1946,1946,9,-1,7,0,7200,0,0,"S"," Standard";"Menominee",1966,1966,4,-1,7,0,7200,0,3600,"D"," Daylight";"Menominee",1966,1966,10,-1,7,0,7200,0,0,"S"," Standard"}</definedName>
    <definedName name="CHRONO_DATA._TIMEZONE_RULES_MEXICO" hidden="1">{"Mexico",1931,1931,5,0,0,1,82800,0,3600,"D"," Daylight";"Mexico",1931,1931,10,0,0,1,0,0,0,"S"," Standard";"Mexico",1939,1939,2,0,0,5,0,0,3600,"D"," Daylight";"Mexico",1939,1939,6,0,0,25,0,0,0,"S"," Standard";"Mexico",1940,1940,12,0,0,9,0,0,3600,"D"," Daylight";"Mexico",1941,1941,4,0,0,1,0,0,0,"S"," Standard";"Mexico",1943,1943,12,0,0,16,0,0,3600,"W"," War";"Mexico",1944,1944,5,0,0,1,0,0,0,"S"," Standard";"Mexico",1950,1950,2,0,0,12,0,0,3600,"D"," Daylight";"Mexico",1950,1950,7,0,0,30,0,0,0,"S"," Standard";"Mexico",1996,2000,4,1,7,1,7200,0,3600,"D"," Daylight";"Mexico",1996,2000,10,-1,7,0,7200,0,0,"S"," Standard";"Mexico",2001,2001,5,1,7,1,7200,0,3600,"D"," Daylight";"Mexico",2001,2001,9,-1,7,0,7200,0,0,"S"," Standard";"Mexico",2002,2022,4,1,7,1,7200,0,3600,"D"," Daylight";"Mexico",2002,2022,10,-1,7,0,7200,0,0,"S"," Standard"}</definedName>
    <definedName name="CHRONO_DATA._TIMEZONE_RULES_MOLDOVA" hidden="1">{"Moldova",1997,"",3,-1,7,0,7200,0,3600,"S"," Summer";"Moldova",1997,"",10,-1,7,0,10800,0,0,"",""}</definedName>
    <definedName name="CHRONO_DATA._TIMEZONE_RULES_MONCTON" hidden="1">{"Moncton",1933,1935,6,1,7,8,3600,0,3600,"D"," Daylight";"Moncton",1933,1935,9,1,7,8,3600,0,0,"S"," Standard";"Moncton",1936,1938,6,1,7,1,3600,0,3600,"D"," Daylight";"Moncton",1936,1938,9,1,7,1,3600,0,0,"S"," Standard";"Moncton",1939,1939,5,0,0,27,3600,0,3600,"D"," Daylight";"Moncton",1939,1941,9,1,6,21,3600,0,0,"S"," Standard";"Moncton",1940,1940,5,0,0,19,3600,0,3600,"D"," Daylight";"Moncton",1941,1941,5,0,0,4,3600,0,3600,"D"," Daylight";"Moncton",1946,1956,9,-1,7,0,7200,0,0,"S"," Standard";"Moncton",1946,1972,4,-1,7,0,7200,0,3600,"D"," Daylight";"Moncton",1957,1972,10,-1,7,0,7200,0,0,"S"," Standard";"Moncton",1993,2006,4,1,7,1,60,0,3600,"D"," Daylight";"Moncton",1993,2006,10,-1,7,0,60,0,0,"S"," Standard"}</definedName>
    <definedName name="CHRONO_DATA._TIMEZONE_RULES_MONGOL" hidden="1">{"Mongol",1983,1983,10,0,0,1,0,0,0,"","";"Mongol",1983,1984,4,0,0,1,0,0,3600,"","";"Mongol",1984,1998,9,-1,7,0,0,0,0,"","";"Mongol",1985,1998,3,-1,7,0,0,0,3600,"","";"Mongol",2001,2001,4,-1,6,0,7200,0,3600,"","";"Mongol",2001,2006,9,-1,6,0,7200,0,0,"","";"Mongol",2002,2006,3,-1,6,0,7200,0,3600,"","";"Mongol",2015,2016,3,-1,6,0,7200,0,3600,"","";"Mongol",2015,2016,9,-1,6,0,0,0,0,"",""}</definedName>
    <definedName name="CHRONO_DATA._TIMEZONE_RULES_MOROCCO_01" hidden="1">{"Morocco",1939,1939,9,0,0,12,0,0,3600,"","";"Morocco",1939,1939,11,0,0,19,0,0,0,"","";"Morocco",1940,1940,2,0,0,25,0,0,3600,"","";"Morocco",1945,1945,11,0,0,18,0,0,0,"","";"Morocco",1950,1950,6,0,0,11,0,0,3600,"","";"Morocco",1950,1950,10,0,0,29,0,0,0,"","";"Morocco",1967,1967,6,0,0,3,43200,0,3600,"","";"Morocco",1967,1967,10,0,0,1,0,0,0,"","";"Morocco",1974,1974,6,0,0,24,0,0,3600,"","";"Morocco",1974,1974,9,0,0,1,0,0,0,"","";"Morocco",1976,1976,8,0,0,1,0,0,0,"","";"Morocco",1976,1977,5,0,0,1,0,0,3600,"","";"Morocco",1977,1977,9,0,0,28,0,0,0,"","";"Morocco",1978,1978,6,0,0,1,0,0,3600,"","";"Morocco",1978,1978,8,0,0,4,0,0,0,"","";"Morocco",2008,2008,6,0,0,1,0,0,3600,"","";"Morocco",2008,2008,9,0,0,1,0,0,0,"","";"Morocco",2009,2009,6,0,0,1,0,0,3600,"","";"Morocco",2009,2009,8,0,0,21,0,0,0,"","";"Morocco",2010,2010,5,0,0,2,0,0,3600,"","";"Morocco",2010,2010,8,0,0,8,0,0,0,"","";"Morocco",2011,2011,4,0,0,3,0,0,3600,"","";"Morocco",2011,2011,7,0,0,31,0,0,0,"","";"Morocco",2012,2012,7,0,0,20,10800,0,0,"","";"Morocco",2012,2012,8,0,0,20,7200,0,3600,"","";"Morocco",2012,2012,9,0,0,30,10800,0,0,"","";"Morocco",2012,2013,4,-1,7,0,7200,0,3600,"","";"Morocco",2013,2013,7,0,0,7,10800,0,0,"","";"Morocco",2013,2013,8,0,0,10,7200,0,3600,"","";"Morocco",2013,2018,10,-1,7,0,10800,0,0,"","";"Morocco",2014,2014,6,0,0,28,10800,0,0,"","";"Morocco",2014,2014,8,0,0,2,7200,0,3600,"","";"Morocco",2014,2018,3,-1,7,0,7200,0,3600,"","";"Morocco",2015,2015,6,0,0,14,10800,0,0,"","";"Morocco",2015,2015,7,0,0,19,7200,0,3600,"","";"Morocco",2016,2016,6,0,0,5,10800,0,0,"","";"Morocco",2016,2016,7,0,0,10,7200,0,3600,"","";"Morocco",2017,2017,5,0,0,21,10800,0,0,"","";"Morocco",2017,2017,7,0,0,2,7200,0,3600,"","";"Morocco",2018,2018,5,0,0,13,10800,0,0,"","";"Morocco",2018,2018,6,0,0,17,7200,0,3600,"","";"Morocco",2019,2019,5,0,0,5,10800,0,-3600,"","";"Morocco",2019,2019,6,0,0,9,7200,0,0,"","";"Morocco",2020,2020,4,0,0,19,10800,0,-3600,"","";"Morocco",2020,2020,5,0,0,31,7200,0,0,"","";"Morocco",2021,2021,4,0,0,11,10800,0,-3600,"","";"Morocco",2021,2021,5,0,0,16,7200,0,0,"","";"Morocco",2022,2022,3,0,0,27,10800,0,-3600,"","";"Morocco",2022,2022,5,0,0,8,7200,0,0,"","";"Morocco",2023,2023,3,0,0,19,10800,0,-3600,"","";"Morocco",2023,2023,4,0,0,23,7200,0,0,"","";"Morocco",2024,2024,3,0,0,10,10800,0,-3600,"","";"Morocco",2024,2024,4,0,0,14,7200,0,0,"","";"Morocco",2025,2025,2,0,0,23,10800,0,-3600,"","";"Morocco",2025,2025,4,0,0,6,7200,0,0,"","";"Morocco",2026,2026,2,0,0,15,10800,0,-3600,"","";"Morocco",2026,2026,3,0,0,22,7200,0,0,"","";"Morocco",2027,2027,2,0,0,7,10800,0,-3600,"","";"Morocco",2027,2027,3,0,0,14,7200,0,0,"","";"Morocco",2028,2028,1,0,0,23,10800,0,-3600,"","";"Morocco",2028,2028,3,0,0,5,7200,0,0,"","";"Morocco",2029,2029,1,0,0,14,10800,0,-3600,"","";"Morocco",2029,2029,2,0,0,18,7200,0,0,"","";"Morocco",2029,2029,12,0,0,30,10800,0,-3600,"","";"Morocco",2030,2030,2,0,0,10,7200,0,0,"","";"Morocco",2030,2030,12,0,0,22,10800,0,-3600,"","";"Morocco",2031,2031,1,0,0,26,7200,0,0,"","";"Morocco",2031,2031,12,0,0,14,10800,0,-3600,"","";"Morocco",2032,2032,1,0,0,18,7200,0,0,"","";"Morocco",2032,2032,11,0,0,28,10800,0,-3600,"","";"Morocco",2033,2033,1,0,0,9,7200,0,0,"","";"Morocco",2033,2033,11,0,0,20,10800,0,-3600,"","";"Morocco",2033,2033,12,0,0,25,7200,0,0,"","";"Morocco",2034,2034,11,0,0,5,10800,0,-3600,"","";"Morocco",2034,2034,12,0,0,17,7200,0,0,"","";"Morocco",2035,2035,10,0,0,28,10800,0,-3600,"","";"Morocco",2035,2035,12,0,0,9,7200,0,0,"","";"Morocco",2036,2036,10,0,0,19,10800,0,-3600,"","";"Morocco",2036,2036,11,0,0,23,7200,0,0,"","";"Morocco",2037,2037,10,0,0,4,10800,0,-3600,"","";"Morocco",2037,2037,11,0,0,15,7200,0,0,"","";"Morocco",2038,2038,9,0,0,26,10800,0,-3600,"","";"Morocco",2038,2038,10,0,0,31,7200,0,0,"","";"Morocco",2039,2039,9,0,0,18,10800,0,-3600,"","";"Morocco",2039,2039,10,0,0,23,7200,0,0,"","";"Morocco",2040,2040,9,0,0,2,10800,0,-3600,"","";"Morocco",2040,2040,10,0,0,14,7200,0,0,"","";"Morocco",2041,2041,8,0,0,25,10800,0,-3600,"","";"Morocco",2041,2041,9,0,0,29,7200,0,0,"","";"Morocco",2042,2042,8,0,0,10,10800,0,-3600,"","";"Morocco",2042,2042,9,0,0,21,7200,0,0,"","";"Morocco",2043,2043,8,0,0,2,10800,0,-3600,"","";"Morocco",2043,2043,9,0,0,13,7200,0,0,"","";"Morocco",2044,2044,7,0,0,24,10800,0,-3600,"","";"Morocco",2044,2044,8,0,0,28,7200,0,0,"","";"Morocco",2045,2045,7,0,0,9,10800,0,-3600,"","";"Morocco",2045,2045,8,0,0,20,7200,0,0,"","";"Morocco",2046,2046,7,0,0,1,10800,0,-3600,"","";"Morocco",2046,2046,8,0,0,5,7200,0,0,"","";"Morocco",2047,2047,6,0,0,23,10800,0,-3600,"","";"Morocco",2047,2047,7,0,0,28,7200,0,0,"","";"Morocco",2048,2048,6,0,0,7,10800,0,-3600,"","";"Morocco",2048,2048,7,0,0,19,7200,0,0,"","";"Morocco",2049,2049,5,0,0,30,10800,0,-3600,"","";"Morocco",2049,2049,7,0,0,4,7200,0,0,"","";"Morocco",2050,2050,5,0,0,15,10800,0,-3600,"","";"Morocco",2050,2050,6,0,0,26,7200,0,0,"","";"Morocco",2051,2051,5,0,0,7,10800,0,-3600,"","";"Morocco",2051,2051,6,0,0,18,7200,0,0,"","";"Morocco",2052,2052,4,0,0,28,10800,0,-3600,"","";"Morocco",2052,2052,6,0,0,2,7200,0,0,"","";"Morocco",2053,2053,4,0,0,13,10800,0,-3600,"","";"Morocco",2053,2053,5,0,0,25,7200,0,0,"","";"Morocco",2054,2054,4,0,0,5,10800,0,-3600,"","";"Morocco",2054,2054,5,0,0,10,7200,0,0,"","";"Morocco",2055,2055,3,0,0,28,10800,0,-3600,"","";"Morocco",2055,2055,5,0,0,2,7200,0,0,"","";"Morocco",2056,2056,3,0,0,12,10800,0,-3600,"","";"Morocco",2056,2056,4,0,0,23,7200,0,0,"","";"Morocco",2057,2057,3,0,0,4,10800,0,-3600,"","";"Morocco",2057,2057,4,0,0,8,7200,0,0,"","";"Morocco",2058,2058,2,0,0,17,10800,0,-3600,"","";"Morocco",2058,2058,3,0,0,31,7200,0,0,"","";"Morocco",2059,2059,2,0,0,9,10800,0,-3600,"","";"Morocco",2059,2059,3,0,0,23,7200,0,0,"","";"Morocco",2060,2060,2,0,0,1,10800,0,-3600,"","";"Morocco",2060,2060,3,0,0,7,7200,0,0,"","";"Morocco",2061,2061,1,0,0,16,10800,0,-3600,"","";"Morocco",2061,2061,2,0,0,27,7200,0,0,"","";"Morocco",2062,2062,1,0,0,8,10800,0,-3600,"","";"Morocco",2062,2062,2,0,0,12,7200,0,0,"","";"Morocco",2062,2062,12,0,0,31,10800,0,-3600,"","";"Morocco",2063,2063,2,0,0,4,7200,0,0,"","";"Morocco",2063,2063,12,0,0,16,10800,0,-3600,"","";"Morocco",2064,2064,1,0,0,27,7200,0,0,"","";"Morocco",2064,2064,12,0,0,7,10800,0,-3600,"",""}</definedName>
    <definedName name="CHRONO_DATA._TIMEZONE_RULES_MOROCCO_02" hidden="1">{"Morocco",2065,2065,1,0,0,11,7200,0,0,"","";"Morocco",2065,2065,11,0,0,22,10800,0,-3600,"","";"Morocco",2066,2066,1,0,0,3,7200,0,0,"","";"Morocco",2066,2066,11,0,0,14,10800,0,-3600,"","";"Morocco",2066,2066,12,0,0,26,7200,0,0,"","";"Morocco",2067,2067,11,0,0,6,10800,0,-3600,"","";"Morocco",2067,2067,12,0,0,11,7200,0,0,"","";"Morocco",2068,2068,10,0,0,21,10800,0,-3600,"","";"Morocco",2068,2068,12,0,0,2,7200,0,0,"","";"Morocco",2069,2069,10,0,0,13,10800,0,-3600,"","";"Morocco",2069,2069,11,0,0,17,7200,0,0,"","";"Morocco",2070,2070,10,0,0,5,10800,0,-3600,"","";"Morocco",2070,2070,11,0,0,9,7200,0,0,"","";"Morocco",2071,2071,9,0,0,20,10800,0,-3600,"","";"Morocco",2071,2071,11,0,0,1,7200,0,0,"","";"Morocco",2072,2072,9,0,0,11,10800,0,-3600,"","";"Morocco",2072,2072,10,0,0,16,7200,0,0,"","";"Morocco",2073,2073,8,0,0,27,10800,0,-3600,"","";"Morocco",2073,2073,10,0,0,8,7200,0,0,"","";"Morocco",2074,2074,8,0,0,19,10800,0,-3600,"","";"Morocco",2074,2074,9,0,0,30,7200,0,0,"","";"Morocco",2075,2075,8,0,0,11,10800,0,-3600,"","";"Morocco",2075,2075,9,0,0,15,7200,0,0,"","";"Morocco",2076,2076,7,0,0,26,10800,0,-3600,"","";"Morocco",2076,2076,9,0,0,6,7200,0,0,"","";"Morocco",2077,2077,7,0,0,18,10800,0,-3600,"","";"Morocco",2077,2077,8,0,0,22,7200,0,0,"","";"Morocco",2078,2078,7,0,0,10,10800,0,-3600,"","";"Morocco",2078,2078,8,0,0,14,7200,0,0,"","";"Morocco",2079,2079,6,0,0,25,10800,0,-3600,"","";"Morocco",2079,2079,8,0,0,6,7200,0,0,"","";"Morocco",2080,2080,6,0,0,16,10800,0,-3600,"","";"Morocco",2080,2080,7,0,0,21,7200,0,0,"","";"Morocco",2081,2081,6,0,0,1,10800,0,-3600,"","";"Morocco",2081,2081,7,0,0,13,7200,0,0,"","";"Morocco",2082,2082,5,0,0,24,10800,0,-3600,"","";"Morocco",2082,2082,6,0,0,28,7200,0,0,"","";"Morocco",2083,2083,5,0,0,16,10800,0,-3600,"","";"Morocco",2083,2083,6,0,0,20,7200,0,0,"","";"Morocco",2084,2084,4,0,0,30,10800,0,-3600,"","";"Morocco",2084,2084,6,0,0,11,7200,0,0,"","";"Morocco",2085,2085,4,0,0,22,10800,0,-3600,"","";"Morocco",2085,2085,5,0,0,27,7200,0,0,"","";"Morocco",2086,2086,4,0,0,14,10800,0,-3600,"","";"Morocco",2086,2086,5,0,0,19,7200,0,0,"","";"Morocco",2087,2087,3,0,0,30,10800,0,-3600,"","";"Morocco",2087,2087,5,0,0,11,7200,0,0,"",""}</definedName>
    <definedName name="CHRONO_DATA._TIMEZONE_RULES_NAMIBIA" hidden="1">{"Namibia",1994,1994,3,0,0,21,0,0,-3600,"WAT","West Africa Time";"Namibia",1994,2017,9,1,7,1,7200,0,0,"CAT","Central Africa Time";"Namibia",1995,2017,4,1,7,1,7200,0,-3600,"WAT","West Africa Time"}</definedName>
    <definedName name="CHRONO_DATA._TIMEZONE_RULES_NBORNEO" hidden="1">{"NBorneo",1935,1941,9,0,0,14,0,0,1200,"","";"NBorneo",1935,1941,12,0,0,14,0,0,0,"",""}</definedName>
    <definedName name="CHRONO_DATA._TIMEZONE_RULES_NC" hidden="1">{"NC",1977,1978,12,1,7,1,0,0,3600,"","";"NC",1978,1979,2,0,0,27,0,0,0,"","";"NC",1996,1996,12,0,0,1,7200,1,3600,"","";"NC",1997,1997,3,0,0,2,7200,1,0,"",""}</definedName>
    <definedName name="CHRONO_DATA._TIMEZONE_RULES_NIC" hidden="1">{"Nic",1979,1980,3,1,7,16,0,0,3600,"D"," Daylight";"Nic",1979,1980,6,1,1,23,0,0,0,"S"," Standard";"Nic",2005,2005,4,0,0,10,0,0,3600,"D"," Daylight";"Nic",2005,2005,10,1,7,1,0,0,0,"S"," Standard";"Nic",2006,2006,4,0,0,30,7200,0,3600,"D"," Daylight";"Nic",2006,2006,10,1,7,1,3600,0,0,"S"," Standard"}</definedName>
    <definedName name="CHRONO_DATA._TIMEZONE_RULES_NT_YK" hidden="1">{"NT_YK",1918,1918,4,0,0,14,7200,0,3600,"D"," Daylight";"NT_YK",1918,1918,10,0,0,27,7200,0,0,"S"," Standard";"NT_YK",1919,1919,5,0,0,25,7200,0,3600,"D"," Daylight";"NT_YK",1919,1919,11,0,0,1,0,0,0,"S"," Standard";"NT_YK",1942,1942,2,0,0,9,7200,0,3600,"W"," War";"NT_YK",1945,1945,8,0,0,14,82800,2,3600,"P"," Peace";"NT_YK",1945,1945,9,0,0,30,7200,0,0,"S"," Standard";"NT_YK",1972,1986,4,-1,7,0,7200,0,3600,"D"," Daylight";"NT_YK",1972,2006,10,-1,7,0,7200,0,0,"S"," Standard";"NT_YK",1987,2006,4,1,7,1,7200,0,3600,"D"," Daylight"}</definedName>
    <definedName name="CHRONO_DATA._TIMEZONE_RULES_NYC" hidden="1">{"NYC",1920,1920,3,-1,7,0,7200,0,3600,"D"," Daylight";"NYC",1920,1920,10,-1,7,0,7200,0,0,"S"," Standard";"NYC",1921,1954,9,-1,7,0,7200,0,0,"S"," Standard";"NYC",1921,1966,4,-1,7,0,7200,0,3600,"D"," Daylight";"NYC",1955,1966,10,-1,7,0,7200,0,0,"S"," Standard"}</definedName>
    <definedName name="CHRONO_DATA._TIMEZONE_RULES_NZ" hidden="1">{"NZ",1927,1927,11,0,0,6,7200,0,3600,"S"," Summer";"NZ",1928,1928,3,0,0,4,7200,0,0,"M"," Mean";"NZ",1928,1933,10,1,7,8,7200,0,1800,"S"," Summer";"NZ",1929,1933,3,1,7,15,7200,0,0,"M"," Mean";"NZ",1934,1940,4,-1,7,0,7200,0,0,"M"," Mean";"NZ",1934,1940,9,-1,7,0,7200,0,1800,"S"," Summer";"NZ",1946,1946,1,0,0,1,0,0,0,"S"," Standard";"NZ",1974,1974,11,1,7,1,7200,1,3600,"D"," Daylight";"NZ",1975,1975,2,-1,7,0,7200,1,0,"S"," Standard";"NZ",1975,1988,10,-1,7,0,7200,1,3600,"D"," Daylight";"NZ",1976,1989,3,1,7,1,7200,1,0,"S"," Standard";"NZ",1989,1989,10,1,7,8,7200,1,3600,"D"," Daylight";"NZ",1990,2006,10,1,7,1,7200,1,3600,"D"," Daylight";"NZ",1990,2007,3,1,7,15,7200,1,0,"S"," Standard";"NZ",2007,"",9,-1,7,0,7200,1,3600,"D"," Daylight";"NZ",2008,"",4,1,7,1,7200,1,0,"S"," Standard"}</definedName>
    <definedName name="CHRONO_DATA._TIMEZONE_RULES_PAKISTAN" hidden="1">{"Pakistan",2002,2002,4,1,7,2,0,0,3600,"S"," Summer";"Pakistan",2002,2002,10,1,7,2,0,0,0,"","";"Pakistan",2008,2008,6,0,0,1,0,0,3600,"S"," Summer";"Pakistan",2008,2009,11,0,0,1,0,0,0,"","";"Pakistan",2009,2009,4,0,0,15,0,0,3600,"S"," Summer"}</definedName>
    <definedName name="CHRONO_DATA._TIMEZONE_RULES_PALESTINE" hidden="1">{"Palestine",1999,2003,10,1,5,15,0,0,0,"","";"Palestine",1999,2005,4,1,5,15,0,0,3600,"S"," Summer";"Palestine",2004,2004,10,0,0,1,3600,0,0,"","";"Palestine",2005,2005,10,0,0,4,7200,0,0,"","";"Palestine",2006,2006,9,0,0,22,0,0,0,"","";"Palestine",2006,2007,4,0,0,1,0,0,3600,"S"," Summer";"Palestine",2007,2007,9,0,0,13,7200,0,0,"","";"Palestine",2008,2008,9,0,0,1,0,0,0,"","";"Palestine",2008,2009,3,-1,5,0,0,0,3600,"S"," Summer";"Palestine",2009,2009,9,0,0,4,3600,0,0,"","";"Palestine",2010,2010,3,0,0,26,0,0,3600,"S"," Summer";"Palestine",2010,2010,8,0,0,11,0,0,0,"","";"Palestine",2011,2011,4,0,0,1,60,0,3600,"S"," Summer";"Palestine",2011,2011,8,0,0,1,0,0,0,"","";"Palestine",2011,2011,8,0,0,30,0,0,3600,"S"," Summer";"Palestine",2011,2011,9,0,0,30,0,0,0,"","";"Palestine",2012,2012,9,0,0,21,3600,0,0,"","";"Palestine",2012,2014,3,-1,4,0,86400,0,3600,"S"," Summer";"Palestine",2013,2013,9,0,0,27,0,0,0,"","";"Palestine",2014,2014,10,0,0,24,0,0,0,"","";"Palestine",2015,2015,3,0,0,28,0,0,3600,"S"," Summer";"Palestine",2015,2015,10,0,0,23,3600,0,0,"","";"Palestine",2016,2018,3,2,6,30,3600,0,3600,"S"," Summer";"Palestine",2016,2018,10,2,6,30,3600,0,0,"","";"Palestine",2019,2019,3,0,0,29,0,0,3600,"S"," Summer";"Palestine",2019,2019,10,2,6,30,0,0,0,"","";"Palestine",2020,2020,10,0,0,24,3600,0,0,"","";"Palestine",2020,2021,3,2,6,30,0,0,3600,"S"," Summer";"Palestine",2021,2021,10,0,0,29,3600,0,0,"","";"Palestine",2022,2022,3,0,0,27,0,0,3600,"S"," Summer";"Palestine",2022,2035,10,2,6,30,7200,0,0,"","";"Palestine",2023,2023,4,0,0,29,7200,0,3600,"S"," Summer";"Palestine",2024,2024,4,0,0,20,7200,0,3600,"S"," Summer";"Palestine",2025,2025,4,0,0,12,7200,0,3600,"S"," Summer";"Palestine",2026,2054,3,2,6,30,7200,0,3600,"S"," Summer";"Palestine",2036,2036,10,0,0,18,7200,0,0,"","";"Palestine",2037,2037,10,0,0,10,7200,0,0,"","";"Palestine",2038,2038,9,0,0,25,7200,0,0,"","";"Palestine",2039,2039,9,0,0,17,7200,0,0,"","";"Palestine",2040,2040,9,0,0,1,7200,0,0,"","";"Palestine",2040,2040,10,0,0,20,7200,0,3600,"S"," Summer";"Palestine",2040,2067,10,2,6,30,7200,0,0,"","";"Palestine",2041,2041,8,0,0,24,7200,0,0,"","";"Palestine",2041,2041,10,0,0,5,7200,0,3600,"S"," Summer";"Palestine",2042,2042,8,0,0,16,7200,0,0,"","";"Palestine",2042,2042,9,0,0,27,7200,0,3600,"S"," Summer";"Palestine",2043,2043,8,0,0,1,7200,0,0,"","";"Palestine",2043,2043,9,0,0,19,7200,0,3600,"S"," Summer";"Palestine",2044,2044,7,0,0,23,7200,0,0,"","";"Palestine",2044,2044,9,0,0,3,7200,0,3600,"S"," Summer";"Palestine",2045,2045,7,0,0,15,7200,0,0,"","";"Palestine",2045,2045,8,0,0,26,7200,0,3600,"S"," Summer";"Palestine",2046,2046,6,0,0,30,7200,0,0,"","";"Palestine",2046,2046,8,0,0,18,7200,0,3600,"S"," Summer";"Palestine",2047,2047,6,0,0,22,7200,0,0,"","";"Palestine",2047,2047,8,0,0,3,7200,0,3600,"S"," Summer";"Palestine",2048,2048,6,0,0,6,7200,0,0,"","";"Palestine",2048,2048,7,0,0,25,7200,0,3600,"S"," Summer";"Palestine",2049,2049,5,0,0,29,7200,0,0,"","";"Palestine",2049,2049,7,0,0,10,7200,0,3600,"S"," Summer";"Palestine",2050,2050,5,0,0,21,7200,0,0,"","";"Palestine",2050,2050,7,0,0,2,7200,0,3600,"S"," Summer";"Palestine",2051,2051,5,0,0,6,7200,0,0,"","";"Palestine",2051,2051,6,0,0,24,7200,0,3600,"S"," Summer";"Palestine",2052,2052,4,0,0,27,7200,0,0,"","";"Palestine",2052,2052,6,0,0,8,7200,0,3600,"S"," Summer";"Palestine",2053,2053,4,0,0,12,7200,0,0,"","";"Palestine",2053,2053,5,0,0,31,7200,0,3600,"S"," Summer";"Palestine",2054,2054,4,0,0,4,7200,0,0,"","";"Palestine",2054,2054,5,0,0,23,7200,0,3600,"S"," Summer";"Palestine",2055,2055,5,0,0,8,7200,0,3600,"S"," Summer";"Palestine",2056,2056,4,0,0,29,7200,0,3600,"S"," Summer";"Palestine",2057,2057,4,0,0,14,7200,0,3600,"S"," Summer";"Palestine",2058,2058,4,0,0,6,7200,0,3600,"S"," Summer";"Palestine",2059,"",3,2,6,30,7200,0,3600,"S"," Summer";"Palestine",2068,2068,10,0,0,20,7200,0,0,"","";"Palestine",2069,2069,10,0,0,12,7200,0,0,"","";"Palestine",2070,2070,10,0,0,4,7200,0,0,"","";"Palestine",2071,2071,9,0,0,19,7200,0,0,"","";"Palestine",2072,"",10,2,6,30,7200,0,0,"","";"Palestine",2072,2072,9,0,0,10,7200,0,0,"","";"Palestine",2072,2072,10,0,0,22,7200,0,3600,"S"," Summer";"Palestine",2073,2073,9,0,0,2,7200,0,0,"","";"Palestine",2073,2073,10,0,0,14,7200,0,3600,"S"," Summer";"Palestine",2074,2074,8,0,0,18,7200,0,0,"","";"Palestine",2074,2074,10,0,0,6,7200,0,3600,"S"," Summer";"Palestine",2075,2075,8,0,0,10,7200,0,0,"","";"Palestine",2075,2075,9,0,0,21,7200,0,3600,"S"," Summer";"Palestine",2076,2076,7,0,0,25,7200,0,0,"","";"Palestine",2076,2076,9,0,0,12,7200,0,3600,"S"," Summer";"Palestine",2077,2077,7,0,0,17,7200,0,0,"","";"Palestine",2077,2077,9,0,0,4,7200,0,3600,"S"," Summer";"Palestine",2078,2078,7,0,0,9,7200,0,0,"","";"Palestine",2078,2078,8,0,0,20,7200,0,3600,"S"," Summer";"Palestine",2079,2079,6,0,0,24,7200,0,0,"","";"Palestine",2079,2079,8,0,0,12,7200,0,3600,"S"," Summer";"Palestine",2080,2080,6,0,0,15,7200,0,0,"","";"Palestine",2080,2080,7,0,0,27,7200,0,3600,"S"," Summer";"Palestine",2081,2081,6,0,0,7,7200,0,0,"","";"Palestine",2081,2081,7,0,0,19,7200,0,3600,"S"," Summer";"Palestine",2082,2082,5,0,0,23,7200,0,0,"","";"Palestine",2082,2082,7,0,0,11,7200,0,3600,"S"," Summer";"Palestine",2083,2083,5,0,0,15,7200,0,0,"","";"Palestine",2083,2083,6,0,0,26,7200,0,3600,"S"," Summer";"Palestine",2084,2084,4,0,0,29,7200,0,0,"","";"Palestine",2084,2084,6,0,0,17,7200,0,3600,"S"," Summer";"Palestine",2085,2085,4,0,0,21,7200,0,0,"","";"Palestine",2085,2085,6,0,0,9,7200,0,3600,"S"," Summer";"Palestine",2086,2086,4,0,0,13,7200,0,0,"","";"Palestine",2086,2086,5,0,0,25,7200,0,3600,"S"," Summer"}</definedName>
    <definedName name="CHRONO_DATA._TIMEZONE_RULES_PARA" hidden="1">{"Para",1975,1978,3,0,0,1,0,0,0,"","";"Para",1975,1988,10,0,0,1,0,0,3600,"","";"Para",1979,1991,4,0,0,1,0,0,0,"","";"Para",1989,1989,10,0,0,22,0,0,3600,"","";"Para",1990,1990,10,0,0,1,0,0,3600,"","";"Para",1991,1991,10,0,0,6,0,0,3600,"","";"Para",1992,1992,3,0,0,1,0,0,0,"","";"Para",1992,1992,10,0,0,5,0,0,3600,"","";"Para",1993,1993,3,0,0,31,0,0,0,"","";"Para",1993,1995,10,0,0,1,0,0,3600,"","";"Para",1994,1995,2,-1,7,0,0,0,0,"","";"Para",1996,1996,3,0,0,1,0,0,0,"","";"Para",1996,2001,10,1,7,1,0,0,3600,"","";"Para",1997,1997,2,-1,7,0,0,0,0,"","";"Para",1998,2001,3,1,7,1,0,0,0,"","";"Para",2002,2003,9,1,7,1,0,0,3600,"","";"Para",2002,2004,4,1,7,1,0,0,0,"","";"Para",2004,2009,10,1,7,15,0,0,3600,"","";"Para",2005,2009,3,1,7,8,0,0,0,"","";"Para",2010,"",10,1,7,1,0,0,3600,"","";"Para",2010,2012,4,1,7,8,0,0,0,"","";"Para",2013,"",3,1,7,22,0,0,0,"",""}</definedName>
    <definedName name="CHRONO_DATA._TIMEZONE_RULES_PERRY" hidden="1">{"Perry",1955,1955,5,0,0,1,0,0,3600,"D"," Daylight";"Perry",1955,1960,9,-1,7,0,7200,0,0,"S"," Standard";"Perry",1956,1963,4,-1,7,0,7200,0,3600,"D"," Daylight";"Perry",1961,1963,10,-1,7,0,7200,0,0,"S"," Standard"}</definedName>
    <definedName name="CHRONO_DATA._TIMEZONE_RULES_PERU" hidden="1">{"Peru",1938,1938,1,0,0,1,0,0,3600,"","";"Peru",1938,1938,4,0,0,1,0,0,0,"","";"Peru",1938,1939,9,-1,7,0,0,0,3600,"","";"Peru",1939,1940,3,1,7,24,0,0,0,"","";"Peru",1986,1987,1,0,0,1,0,0,3600,"","";"Peru",1986,1987,4,0,0,1,0,0,0,"","";"Peru",1990,1990,1,0,0,1,0,0,3600,"","";"Peru",1990,1990,4,0,0,1,0,0,0,"","";"Peru",1994,1994,1,0,0,1,0,0,3600,"","";"Peru",1994,1994,4,0,0,1,0,0,0,"",""}</definedName>
    <definedName name="CHRONO_DATA._TIMEZONE_RULES_PHIL" hidden="1">{"Phil",1936,1936,11,0,0,1,0,0,3600,"D"," Daylight";"Phil",1937,1937,2,0,0,1,0,0,0,"S"," Standard";"Phil",1954,1954,4,0,0,12,0,0,3600,"D"," Daylight";"Phil",1954,1954,7,0,0,1,0,0,0,"S"," Standard";"Phil",1978,1978,3,0,0,22,0,0,3600,"D"," Daylight";"Phil",1978,1978,9,0,0,21,0,0,0,"S"," Standard"}</definedName>
    <definedName name="CHRONO_DATA._TIMEZONE_RULES_PIKE" hidden="1">{"Pike",1955,1955,5,0,0,1,0,0,3600,"D"," Daylight";"Pike",1955,1960,9,-1,7,0,7200,0,0,"S"," Standard";"Pike",1956,1964,4,-1,7,0,7200,0,3600,"D"," Daylight";"Pike",1961,1964,10,-1,7,0,7200,0,0,"S"," Standard"}</definedName>
    <definedName name="CHRONO_DATA._TIMEZONE_RULES_POLAND" hidden="1">{"Poland",1918,1919,9,0,0,16,7200,1,0,"","";"Poland",1919,1919,4,0,0,15,7200,1,3600,"S"," Summer";"Poland",1944,1944,4,0,0,3,7200,1,3600,"S"," Summer";"Poland",1944,1944,10,0,0,4,7200,0,0,"","";"Poland",1945,1945,4,0,0,29,0,0,3600,"S"," Summer";"Poland",1945,1945,11,0,0,1,0,0,0,"","";"Poland",1946,1946,4,0,0,14,0,1,3600,"S"," Summer";"Poland",1946,1946,10,0,0,7,7200,1,0,"","";"Poland",1947,1947,5,0,0,4,7200,1,3600,"S"," Summer";"Poland",1947,1949,10,1,7,1,7200,1,0,"","";"Poland",1948,1948,4,0,0,18,7200,1,3600,"S"," Summer";"Poland",1949,1949,4,0,0,10,7200,1,3600,"S"," Summer";"Poland",1957,1957,6,0,0,2,3600,1,3600,"S"," Summer";"Poland",1957,1958,9,-1,7,0,3600,1,0,"","";"Poland",1958,1958,3,0,0,30,3600,1,3600,"S"," Summer";"Poland",1959,1959,5,0,0,31,3600,1,3600,"S"," Summer";"Poland",1959,1961,10,1,7,1,3600,1,0,"","";"Poland",1960,1960,4,0,0,3,3600,1,3600,"S"," Summer";"Poland",1961,1964,5,-1,7,0,3600,1,3600,"S"," Summer";"Poland",1962,1964,9,-1,7,0,3600,1,0,"",""}</definedName>
    <definedName name="CHRONO_DATA._TIMEZONE_RULES_PORT" hidden="1">{"Port",1916,1916,6,0,0,17,82800,0,3600,"S"," Summer";"Port",1916,1916,11,0,0,1,3600,0,0,"","";"Port",1917,1917,2,0,0,28,82800,1,3600,"S"," Summer";"Port",1917,1921,10,0,0,14,82800,1,0,"","";"Port",1918,1918,3,0,0,1,82800,1,3600,"S"," Summer";"Port",1919,1919,2,0,0,28,82800,1,3600,"S"," Summer";"Port",1920,1920,2,0,0,29,82800,1,3600,"S"," Summer";"Port",1921,1921,2,0,0,28,82800,1,3600,"S"," Summer";"Port",1924,1924,4,0,0,16,82800,1,3600,"S"," Summer";"Port",1924,1924,10,0,0,14,82800,1,0,"","";"Port",1926,1926,4,0,0,17,82800,1,3600,"S"," Summer";"Port",1926,1929,10,1,6,1,82800,1,0,"","";"Port",1927,1927,4,0,0,9,82800,1,3600,"S"," Summer";"Port",1928,1928,4,0,0,14,82800,1,3600,"S"," Summer";"Port",1929,1929,4,0,0,20,82800,1,3600,"S"," Summer";"Port",1931,1931,4,0,0,18,82800,1,3600,"S"," Summer";"Port",1931,1932,10,1,6,1,82800,1,0,"","";"Port",1932,1932,4,0,0,2,82800,1,3600,"S"," Summer";"Port",1934,1934,4,0,0,7,82800,1,3600,"S"," Summer";"Port",1934,1938,10,1,6,1,82800,1,0,"","";"Port",1935,1935,3,0,0,30,82800,1,3600,"S"," Summer";"Port",1936,1936,4,0,0,18,82800,1,3600,"S"," Summer";"Port",1937,1937,4,0,0,3,82800,1,3600,"S"," Summer";"Port",1938,1938,3,0,0,26,82800,1,3600,"S"," Summer";"Port",1939,1939,4,0,0,15,82800,1,3600,"S"," Summer";"Port",1939,1939,11,0,0,18,82800,1,0,"","";"Port",1940,1940,2,0,0,24,82800,1,3600,"S"," Summer";"Port",1940,1941,10,0,0,5,82800,1,0,"","";"Port",1941,1941,4,0,0,5,82800,1,3600,"S"," Summer";"Port",1942,1942,4,0,0,25,79200,1,7200,"M"," Midsummer";"Port",1942,1942,8,0,0,15,79200,1,3600,"S"," Summer";"Port",1942,1945,3,1,6,8,82800,1,3600,"S"," Summer";"Port",1942,1945,10,1,6,24,82800,1,0,"","";"Port",1943,1943,4,0,0,17,79200,1,7200,"M"," Midsummer";"Port",1943,1945,8,1,6,25,79200,1,3600,"S"," Summer";"Port",1944,1945,4,1,6,21,79200,1,7200,"M"," Midsummer";"Port",1946,1946,4,1,6,1,82800,1,3600,"S"," Summer";"Port",1946,1946,10,1,6,1,82800,1,0,"","";"Port",1947,1965,4,1,7,1,7200,1,3600,"S"," Summer";"Port",1947,1965,10,1,7,1,7200,1,0,"","";"Port",1977,1977,3,0,0,27,0,1,3600,"S"," Summer";"Port",1977,1977,9,0,0,25,0,1,0,"","";"Port",1978,1978,10,0,0,1,0,1,0,"","";"Port",1978,1979,4,1,7,1,0,1,3600,"S"," Summer";"Port",1979,1982,9,-1,7,0,3600,1,0,"","";"Port",1980,1980,3,-1,7,0,0,1,3600,"S"," Summer";"Port",1981,1982,3,-1,7,0,3600,1,3600,"S"," Summer";"Port",1983,1983,3,-1,7,0,7200,1,3600,"S"," Summer"}</definedName>
    <definedName name="CHRONO_DATA._TIMEZONE_RULES_PRC" hidden="1">{"PRC",1986,1986,5,0,0,4,7200,0,3600,"D"," Daylight";"PRC",1986,1991,9,1,7,11,7200,0,0,"S"," Standard";"PRC",1987,1991,4,1,7,11,7200,0,3600,"D"," Daylight"}</definedName>
    <definedName name="CHRONO_DATA._TIMEZONE_RULES_PULASKI" hidden="1">{"Pulaski",1946,1954,9,-1,7,0,7200,0,0,"S"," Standard";"Pulaski",1946,1960,4,-1,7,0,7200,0,3600,"D"," Daylight";"Pulaski",1955,1956,10,-1,7,0,7200,0,0,"S"," Standard";"Pulaski",1957,1960,9,-1,7,0,7200,0,0,"S"," Standard"}</definedName>
    <definedName name="CHRONO_DATA._TIMEZONE_RULES_REGINA" hidden="1">{"Regina",1918,1918,4,0,0,14,7200,0,3600,"D"," Daylight";"Regina",1918,1918,10,0,0,27,7200,0,0,"S"," Standard";"Regina",1930,1934,5,1,7,1,0,0,3600,"D"," Daylight";"Regina",1930,1934,10,1,7,1,0,0,0,"S"," Standard";"Regina",1937,1937,10,1,7,8,0,0,0,"S"," Standard";"Regina",1937,1941,4,1,7,8,0,0,3600,"D"," Daylight";"Regina",1938,1938,10,1,7,1,0,0,0,"S"," Standard";"Regina",1939,1941,10,1,7,8,0,0,0,"S"," Standard";"Regina",1942,1942,2,0,0,9,7200,0,3600,"W"," War";"Regina",1945,1945,8,0,0,14,82800,2,3600,"P"," Peace";"Regina",1945,1945,9,-1,7,0,7200,0,0,"S"," Standard";"Regina",1946,1946,4,1,7,8,7200,0,3600,"D"," Daylight";"Regina",1946,1946,10,1,7,8,7200,0,0,"S"," Standard";"Regina",1947,1957,4,-1,7,0,7200,0,3600,"D"," Daylight";"Regina",1947,1957,9,-1,7,0,7200,0,0,"S"," Standard";"Regina",1959,1959,4,-1,7,0,7200,0,3600,"D"," Daylight";"Regina",1959,1959,10,-1,7,0,7200,0,0,"S"," Standard"}</definedName>
    <definedName name="CHRONO_DATA._TIMEZONE_RULES_ROK" hidden="1">{"ROK",1948,1948,6,0,0,1,0,0,3600,"D"," Daylight";"ROK",1948,1948,9,0,0,12,86400,0,0,"S"," Standard";"ROK",1949,1949,4,0,0,3,0,0,3600,"D"," Daylight";"ROK",1949,1951,9,1,6,7,86400,0,0,"S"," Standard";"ROK",1950,1950,4,0,0,1,0,0,3600,"D"," Daylight";"ROK",1951,1951,5,0,0,6,0,0,3600,"D"," Daylight";"ROK",1955,1955,5,0,0,5,0,0,3600,"D"," Daylight";"ROK",1955,1955,9,0,0,8,86400,0,0,"S"," Standard";"ROK",1956,1956,5,0,0,20,0,0,3600,"D"," Daylight";"ROK",1956,1956,9,0,0,29,86400,0,0,"S"," Standard";"ROK",1957,1960,5,1,7,1,0,0,3600,"D"," Daylight";"ROK",1957,1960,9,1,6,17,86400,0,0,"S"," Standard";"ROK",1987,1988,5,1,7,8,7200,0,3600,"D"," Daylight";"ROK",1987,1988,10,1,7,8,10800,0,0,"S"," Standard"}</definedName>
    <definedName name="CHRONO_DATA._TIMEZONE_RULES_ROMANIA" hidden="1">{"Romania",1932,1932,5,0,0,21,0,1,3600,"S"," Summer";"Romania",1932,1939,10,1,7,1,0,1,0,"","";"Romania",1933,1939,4,1,7,2,0,1,3600,"S"," Summer";"Romania",1979,1979,5,0,0,27,0,0,3600,"S"," Summer";"Romania",1979,1979,9,-1,7,0,0,0,0,"","";"Romania",1980,1980,4,0,0,5,82800,0,3600,"S"," Summer";"Romania",1980,1980,9,-1,7,0,3600,0,0,"","";"Romania",1991,1993,3,-1,7,0,0,1,3600,"S"," Summer";"Romania",1991,1993,9,-1,7,0,0,1,0,"",""}</definedName>
    <definedName name="CHRONO_DATA._TIMEZONE_RULES_RUSSIA" hidden="1">{"Russia",1917,1917,7,0,0,1,82800,0,3600,"MST","Moscow Summer Time";"Russia",1917,1917,12,0,0,28,0,0,0,"MMT","Moscow Mean Time";"Russia",1918,1918,5,0,0,31,79200,0,7200,"MDST","Moscow Double Summer Time";"Russia",1918,1918,9,0,0,16,3600,0,3600,"MST","Moscow Summer Time";"Russia",1919,1919,5,0,0,31,82800,0,7200,"MDST","Moscow Double Summer Time";"Russia",1919,1919,7,0,0,1,0,2,3600,"MSD","Moscow Daylight Time";"Russia",1919,1919,8,0,0,16,0,0,0,"MSK","Moscow Standard Time";"Russia",1921,1921,2,0,0,14,82800,0,3600,"MSD","Moscow Daylight Time";"Russia",1921,1921,3,0,0,20,82800,0,7200,"+05","UTC+05:00";"Russia",1921,1921,9,0,0,1,0,0,3600,"MSD","Moscow Daylight Time";"Russia",1921,1921,10,0,0,1,0,0,0,"","";"Russia",1981,1983,10,0,0,1,0,0,0,"","";"Russia",1981,1984,4,0,0,1,0,0,3600,"S"," Summer";"Russia",1984,1995,9,-1,7,0,7200,1,0,"","";"Russia",1985,2010,3,-1,7,0,7200,1,3600,"S"," Summer";"Russia",1996,2010,10,-1,7,0,7200,1,0,"",""}</definedName>
    <definedName name="CHRONO_DATA._TIMEZONE_RULES_RUSSIAASIA" hidden="1">{"RussiaAsia",1981,1983,10,0,0,1,0,0,0,"","";"RussiaAsia",1981,1984,4,0,0,1,0,0,3600,"","";"RussiaAsia",1984,1995,9,-1,7,0,7200,1,0,"","";"RussiaAsia",1985,2010,3,-1,7,0,7200,1,3600,"","";"RussiaAsia",1996,2010,10,-1,7,0,7200,1,0,"",""}</definedName>
    <definedName name="CHRONO_DATA._TIMEZONE_RULES_SA" hidden="1">{"SA",1942,1943,9,1,7,15,7200,0,3600,"","";"SA",1943,1944,3,1,7,15,7200,0,0,"",""}</definedName>
    <definedName name="CHRONO_DATA._TIMEZONE_RULES_SALV" hidden="1">{"Salv",1987,1988,5,1,7,1,0,0,3600,"D"," Daylight";"Salv",1987,1988,9,-1,7,0,0,0,0,"S"," Standard"}</definedName>
    <definedName name="CHRONO_DATA._TIMEZONE_RULES_SANLUIS" hidden="1">{"SanLuis",2007,2008,10,1,7,8,0,0,3600,"","";"SanLuis",2008,2009,3,1,7,8,0,0,0,"",""}</definedName>
    <definedName name="CHRONO_DATA._TIMEZONE_RULES_SHANG" hidden="1">{"Shang",1919,1919,4,0,0,12,86400,0,3600,"D"," Daylight";"Shang",1919,1919,9,0,0,30,86400,0,0,"S"," Standard";"Shang",1940,1940,6,0,0,1,0,0,3600,"D"," Daylight";"Shang",1940,1940,10,0,0,12,86400,0,0,"S"," Standard";"Shang",1941,1941,3,0,0,15,0,0,3600,"D"," Daylight";"Shang",1941,1941,11,0,0,1,86400,0,0,"S"," Standard";"Shang",1942,1942,1,0,0,31,0,0,3600,"D"," Daylight";"Shang",1945,1945,9,0,0,1,86400,0,0,"S"," Standard";"Shang",1946,1946,5,0,0,15,0,0,3600,"D"," Daylight";"Shang",1946,1946,9,0,0,30,86400,0,0,"S"," Standard";"Shang",1947,1947,4,0,0,15,0,0,3600,"D"," Daylight";"Shang",1947,1947,10,0,0,31,86400,0,0,"S"," Standard";"Shang",1948,1949,5,0,0,1,0,0,3600,"D"," Daylight";"Shang",1948,1949,9,0,0,30,86400,0,0,"S"," Standard"}</definedName>
    <definedName name="CHRONO_DATA._TIMEZONE_RULES_SOVIETZONE" hidden="1">{"SovietZone",1945,1945,5,0,0,24,7200,0,7200,"M"," Midsummer";"SovietZone",1945,1945,9,0,0,24,10800,0,3600,"S"," Summer";"SovietZone",1945,1945,11,0,0,18,7200,1,0,"",""}</definedName>
    <definedName name="CHRONO_DATA._TIMEZONE_RULES_SPAIN" hidden="1">{"Spain",1918,1918,4,0,0,15,82800,0,3600,"S"," Summer";"Spain",1918,1919,10,0,0,6,86400,1,0,"","";"Spain",1919,1919,4,0,0,6,82800,0,3600,"S"," Summer";"Spain",1924,1924,4,0,0,16,82800,0,3600,"S"," Summer";"Spain",1924,1924,10,0,0,4,86400,1,0,"","";"Spain",1926,1926,4,0,0,17,82800,0,3600,"S"," Summer";"Spain",1926,1929,10,1,6,1,86400,1,0,"","";"Spain",1927,1927,4,0,0,9,82800,0,3600,"S"," Summer";"Spain",1928,1928,4,0,0,15,0,0,3600,"S"," Summer";"Spain",1929,1929,4,0,0,20,82800,0,3600,"S"," Summer";"Spain",1937,1937,6,0,0,16,82800,0,3600,"S"," Summer";"Spain",1937,1937,10,0,0,2,86400,1,0,"","";"Spain",1938,1938,4,0,0,2,82800,0,3600,"S"," Summer";"Spain",1938,1938,4,0,0,30,82800,0,7200,"M"," Midsummer";"Spain",1938,1938,10,0,0,2,86400,0,3600,"S"," Summer";"Spain",1939,1939,10,0,0,7,86400,1,0,"","";"Spain",1942,1942,5,0,0,2,82800,0,3600,"S"," Summer";"Spain",1942,1942,9,0,0,1,3600,0,0,"","";"Spain",1943,1944,10,1,7,1,3600,0,0,"","";"Spain",1943,1946,4,1,6,13,82800,0,3600,"S"," Summer";"Spain",1945,1946,9,-1,7,0,3600,0,0,"","";"Spain",1949,1949,4,0,0,30,82800,0,3600,"S"," Summer";"Spain",1949,1949,10,0,0,2,3600,0,0,"","";"Spain",1974,1975,4,1,6,12,82800,0,3600,"S"," Summer";"Spain",1974,1975,10,1,7,1,3600,0,0,"","";"Spain",1976,1976,3,0,0,27,82800,0,3600,"S"," Summer";"Spain",1976,1977,9,-1,7,0,3600,0,0,"","";"Spain",1977,1977,4,0,0,2,82800,0,3600,"S"," Summer";"Spain",1978,1978,4,0,0,2,7200,1,3600,"S"," Summer";"Spain",1978,1978,10,0,0,1,7200,1,0,"",""}</definedName>
    <definedName name="CHRONO_DATA._TIMEZONE_RULES_SPAINAFRICA" hidden="1">{"SpainAfrica",1967,1967,6,0,0,3,43200,0,3600,"S"," Summer";"SpainAfrica",1967,1967,10,0,0,1,0,0,0,"","";"SpainAfrica",1974,1974,6,0,0,24,0,0,3600,"S"," Summer";"SpainAfrica",1974,1974,9,0,0,1,0,0,0,"","";"SpainAfrica",1976,1976,8,0,0,1,0,0,0,"","";"SpainAfrica",1976,1977,5,0,0,1,0,0,3600,"S"," Summer";"SpainAfrica",1977,1977,9,0,0,28,0,0,0,"","";"SpainAfrica",1978,1978,6,0,0,1,0,0,3600,"S"," Summer";"SpainAfrica",1978,1978,8,0,0,4,0,0,0,"",""}</definedName>
    <definedName name="CHRONO_DATA._TIMEZONE_RULES_STARKE" hidden="1">{"Starke",1947,1954,9,-1,7,0,7200,0,0,"S"," Standard";"Starke",1947,1961,4,-1,7,0,7200,0,3600,"D"," Daylight";"Starke",1955,1956,10,-1,7,0,7200,0,0,"S"," Standard";"Starke",1957,1958,9,-1,7,0,7200,0,0,"S"," Standard";"Starke",1959,1961,10,-1,7,0,7200,0,0,"S"," Standard"}</definedName>
    <definedName name="CHRONO_DATA._TIMEZONE_RULES_STJOHNS" hidden="1">{"StJohns",1917,1917,4,0,0,8,7200,0,3600,"D"," Daylight";"StJohns",1917,1917,9,0,0,17,7200,0,0,"S"," Standard";"StJohns",1919,1919,5,0,0,5,82800,0,3600,"D"," Daylight";"StJohns",1919,1919,8,0,0,12,82800,0,0,"S"," Standard";"StJohns",1920,1935,5,1,7,1,82800,0,3600,"D"," Daylight";"StJohns",1920,1935,10,-1,7,0,82800,0,0,"S"," Standard";"StJohns",1936,1941,5,1,1,9,0,0,3600,"D"," Daylight";"StJohns",1936,1941,10,1,1,2,0,0,0,"S"," Standard";"StJohns",1946,1950,5,1,7,8,7200,0,3600,"D"," Daylight";"StJohns",1946,1950,10,1,7,2,7200,0,0,"S"," Standard";"StJohns",1951,1959,9,-1,7,0,7200,0,0,"S"," Standard";"StJohns",1951,1986,4,-1,7,0,7200,0,3600,"D"," Daylight";"StJohns",1960,1986,10,-1,7,0,7200,0,0,"S"," Standard";"StJohns",1987,1987,4,1,7,1,60,0,3600,"D"," Daylight";"StJohns",1987,2006,10,-1,7,0,60,0,0,"S"," Standard";"StJohns",1988,1988,4,1,7,1,60,0,7200,"DD"," Double Daylight";"StJohns",1989,2006,4,1,7,1,60,0,3600,"D"," Daylight";"StJohns",2007,2010,11,1,7,1,60,0,0,"S"," Standard";"StJohns",2007,2011,3,1,7,8,60,0,3600,"D"," Daylight"}</definedName>
    <definedName name="CHRONO_DATA._TIMEZONE_RULES_SUDAN" hidden="1">{"Sudan",1970,1970,5,0,0,1,0,0,3600,"S"," Summer";"Sudan",1970,1985,10,0,0,15,0,0,0,"","";"Sudan",1971,1971,4,0,0,30,0,0,3600,"S"," Summer";"Sudan",1972,1985,4,-1,7,0,0,0,3600,"S"," Summer"}</definedName>
    <definedName name="CHRONO_DATA._TIMEZONE_RULES_SWIFT" hidden="1">{"Swift",1957,1957,4,-1,7,0,7200,0,3600,"D"," Daylight";"Swift",1957,1957,10,-1,7,0,7200,0,0,"S"," Standard";"Swift",1959,1959,10,-1,7,0,7200,0,0,"S"," Standard";"Swift",1959,1961,4,-1,7,0,7200,0,3600,"D"," Daylight";"Swift",1960,1961,9,-1,7,0,7200,0,0,"S"," Standard"}</definedName>
    <definedName name="CHRONO_DATA._TIMEZONE_RULES_SWISS" hidden="1">{"Swiss",1941,1942,5,1,1,1,3600,0,3600,"S"," Summer";"Swiss",1941,1942,10,1,1,1,7200,0,0,"",""}</definedName>
    <definedName name="CHRONO_DATA._TIMEZONE_RULES_SYRIA" hidden="1">{"Syria",1920,1923,4,1,7,15,7200,0,3600,"S"," Summer";"Syria",1920,1923,10,1,7,1,7200,0,0,"","";"Syria",1962,1962,4,0,0,29,7200,0,3600,"S"," Summer";"Syria",1962,1962,10,0,0,1,7200,0,0,"","";"Syria",1963,1963,9,0,0,30,7200,0,0,"","";"Syria",1963,1965,5,0,0,1,7200,0,3600,"S"," Summer";"Syria",1964,1964,10,0,0,1,7200,0,0,"","";"Syria",1965,1965,9,0,0,30,7200,0,0,"","";"Syria",1966,1966,4,0,0,24,7200,0,3600,"S"," Summer";"Syria",1966,1976,10,0,0,1,7200,0,0,"","";"Syria",1967,1978,5,0,0,1,7200,0,3600,"S"," Summer";"Syria",1977,1978,9,0,0,1,7200,0,0,"","";"Syria",1983,1984,4,0,0,9,7200,0,3600,"S"," Summer";"Syria",1983,1984,10,0,0,1,7200,0,0,"","";"Syria",1986,1986,2,0,0,16,7200,0,3600,"S"," Summer";"Syria",1986,1986,10,0,0,9,7200,0,0,"","";"Syria",1987,1987,3,0,0,1,7200,0,3600,"S"," Summer";"Syria",1987,1988,10,0,0,31,7200,0,0,"","";"Syria",1988,1988,3,0,0,15,7200,0,3600,"S"," Summer";"Syria",1989,1989,3,0,0,31,7200,0,3600,"S"," Summer";"Syria",1989,1989,10,0,0,1,7200,0,0,"","";"Syria",1990,1990,4,0,0,1,7200,0,3600,"S"," Summer";"Syria",1990,1990,9,0,0,30,7200,0,0,"","";"Syria",1991,1991,4,0,0,1,0,0,3600,"S"," Summer";"Syria",1991,1992,10,0,0,1,0,0,0,"","";"Syria",1992,1992,4,0,0,8,0,0,3600,"S"," Summer";"Syria",1993,1993,3,0,0,26,0,0,3600,"S"," Summer";"Syria",1993,1993,9,0,0,25,0,0,0,"","";"Syria",1994,1996,4,0,0,1,0,0,3600,"S"," Summer";"Syria",1994,2005,10,0,0,1,0,0,0,"","";"Syria",1997,1998,3,-1,1,0,0,0,3600,"S"," Summer";"Syria",1999,2006,4,0,0,1,0,0,3600,"S"," Summer";"Syria",2006,2006,9,0,0,22,0,0,0,"","";"Syria",2007,2007,3,-1,5,0,0,0,3600,"S"," Summer";"Syria",2007,2007,11,1,5,1,0,0,0,"","";"Syria",2008,2008,4,1,5,1,0,0,3600,"S"," Summer";"Syria",2008,2008,11,0,0,1,0,0,0,"","";"Syria",2009,2009,3,-1,5,0,0,0,3600,"S"," Summer";"Syria",2009,2022,10,-1,5,0,0,0,0,"","";"Syria",2010,2011,4,1,5,1,0,0,3600,"S"," Summer";"Syria",2012,2022,3,-1,5,0,0,0,3600,"S"," Summer"}</definedName>
    <definedName name="CHRONO_DATA._TIMEZONE_RULES_TAIWAN" hidden="1">{"Taiwan",1946,1946,5,0,0,15,0,0,3600,"D"," Daylight";"Taiwan",1946,1946,10,0,0,1,0,0,0,"S"," Standard";"Taiwan",1947,1947,4,0,0,15,0,0,3600,"D"," Daylight";"Taiwan",1947,1947,11,0,0,1,0,0,0,"S"," Standard";"Taiwan",1948,1951,5,0,0,1,0,0,3600,"D"," Daylight";"Taiwan",1948,1951,10,0,0,1,0,0,0,"S"," Standard";"Taiwan",1952,1952,3,0,0,1,0,0,3600,"D"," Daylight";"Taiwan",1952,1954,11,0,0,1,0,0,0,"S"," Standard";"Taiwan",1953,1959,4,0,0,1,0,0,3600,"D"," Daylight";"Taiwan",1955,1961,10,0,0,1,0,0,0,"S"," Standard";"Taiwan",1960,1961,6,0,0,1,0,0,3600,"D"," Daylight";"Taiwan",1974,1975,4,0,0,1,0,0,3600,"D"," Daylight";"Taiwan",1974,1975,10,0,0,1,0,0,0,"S"," Standard";"Taiwan",1979,1979,7,0,0,1,0,0,3600,"D"," Daylight";"Taiwan",1979,1979,10,0,0,1,0,0,0,"S"," Standard"}</definedName>
    <definedName name="CHRONO_DATA._TIMEZONE_RULES_THULE" hidden="1">{"Thule",1991,1992,3,-1,7,0,7200,0,3600,"D"," Daylight";"Thule",1991,1992,9,-1,7,0,7200,0,0,"S"," Standard";"Thule",1993,2006,4,1,7,1,7200,0,3600,"D"," Daylight";"Thule",1993,2006,10,-1,7,0,7200,0,0,"S"," Standard";"Thule",2007,"",3,1,7,8,7200,0,3600,"D"," Daylight";"Thule",2007,"",11,1,7,1,7200,0,0,"S"," Standard"}</definedName>
    <definedName name="CHRONO_DATA._TIMEZONE_RULES_TONGA" hidden="1">{"Tonga",1999,1999,10,0,0,7,7200,1,3600,"","";"Tonga",2000,2000,3,0,0,19,7200,1,0,"","";"Tonga",2000,2001,11,1,7,1,7200,0,3600,"","";"Tonga",2001,2002,1,-1,7,0,7200,0,0,"","";"Tonga",2016,2016,11,1,7,1,7200,0,3600,"","";"Tonga",2017,2017,1,1,7,15,10800,0,0,"",""}</definedName>
    <definedName name="CHRONO_DATA._TIMEZONE_RULES_TORONTO" hidden="1">{"Toronto",1919,1919,3,0,0,30,84600,0,3600,"D"," Daylight";"Toronto",1919,1919,10,0,0,26,0,0,0,"S"," Standard";"Toronto",1920,1920,5,0,0,2,7200,0,3600,"D"," Daylight";"Toronto",1920,1920,9,0,0,26,0,0,0,"S"," Standard";"Toronto",1921,1921,5,0,0,15,7200,0,3600,"D"," Daylight";"Toronto",1921,1921,9,0,0,15,7200,0,0,"S"," Standard";"Toronto",1922,1923,5,1,7,8,7200,0,3600,"D"," Daylight";"Toronto",1922,1926,9,1,7,15,7200,0,0,"S"," Standard";"Toronto",1924,1927,5,1,7,1,7200,0,3600,"D"," Daylight";"Toronto",1927,1937,9,1,7,25,7200,0,0,"S"," Standard";"Toronto",1928,1937,4,1,7,25,7200,0,3600,"D"," Daylight";"Toronto",1938,1939,9,-1,7,0,7200,0,0,"S"," Standard";"Toronto",1938,1940,4,-1,7,0,7200,0,3600,"D"," Daylight";"Toronto",1945,1948,9,-1,7,0,7200,0,0,"S"," Standard";"Toronto",1946,1973,4,-1,7,0,7200,0,3600,"D"," Daylight";"Toronto",1949,1950,11,-1,7,0,7200,0,0,"S"," Standard";"Toronto",1951,1956,9,-1,7,0,7200,0,0,"S"," Standard";"Toronto",1957,1973,10,-1,7,0,7200,0,0,"S"," Standard"}</definedName>
    <definedName name="CHRONO_DATA._TIMEZONE_RULES_TROLL" hidden="1">{"Troll",2004,"",10,-1,7,0,3600,2,0,"+00","UTC+00:00";"Troll",2005,"",3,-1,7,0,3600,2,7200,"+02","UTC+02:00"}</definedName>
    <definedName name="CHRONO_DATA._TIMEZONE_RULES_TUNISIA" hidden="1">{"Tunisia",1939,1939,4,0,0,15,82800,1,3600,"S"," Summer";"Tunisia",1939,1939,11,0,0,18,82800,1,0,"","";"Tunisia",1940,1940,2,0,0,25,82800,1,3600,"S"," Summer";"Tunisia",1941,1941,10,0,0,6,0,0,0,"","";"Tunisia",1942,1942,3,0,0,9,0,0,3600,"S"," Summer";"Tunisia",1942,1942,11,0,0,2,10800,0,0,"","";"Tunisia",1943,1943,3,0,0,29,7200,0,3600,"S"," Summer";"Tunisia",1943,1943,4,0,0,17,7200,0,0,"","";"Tunisia",1943,1943,4,0,0,25,7200,0,3600,"S"," Summer";"Tunisia",1943,1943,10,0,0,4,7200,0,0,"","";"Tunisia",1944,1944,10,0,0,8,0,0,0,"","";"Tunisia",1944,1945,4,1,1,1,7200,0,3600,"S"," Summer";"Tunisia",1945,1945,9,0,0,16,0,0,0,"","";"Tunisia",1977,1977,4,0,0,30,0,1,3600,"S"," Summer";"Tunisia",1977,1977,9,0,0,24,0,1,0,"","";"Tunisia",1978,1978,5,0,0,1,0,1,3600,"S"," Summer";"Tunisia",1978,1978,10,0,0,1,0,1,0,"","";"Tunisia",1988,1988,6,0,0,1,0,1,3600,"S"," Summer";"Tunisia",1988,1990,9,-1,7,0,0,1,0,"","";"Tunisia",1989,1989,3,0,0,26,0,1,3600,"S"," Summer";"Tunisia",1990,1990,5,0,0,1,0,1,3600,"S"," Summer";"Tunisia",2005,2005,5,0,0,1,0,1,3600,"S"," Summer";"Tunisia",2005,2005,9,0,0,30,3600,1,0,"","";"Tunisia",2006,2008,3,-1,7,0,7200,1,3600,"S"," Summer";"Tunisia",2006,2008,10,-1,7,0,7200,1,0,"",""}</definedName>
    <definedName name="CHRONO_DATA._TIMEZONE_RULES_TURKEY" hidden="1">{"Turkey",1916,1916,5,0,0,1,0,0,3600,"S"," Summer";"Turkey",1916,1916,10,0,0,1,0,0,0,"","";"Turkey",1920,1920,3,0,0,28,0,0,3600,"S"," Summer";"Turkey",1920,1920,10,0,0,25,0,0,0,"","";"Turkey",1921,1921,4,0,0,3,0,0,3600,"S"," Summer";"Turkey",1921,1921,10,0,0,3,0,0,0,"","";"Turkey",1922,1922,3,0,0,26,0,0,3600,"S"," Summer";"Turkey",1922,1922,10,0,0,8,0,0,0,"","";"Turkey",1924,1924,5,0,0,13,0,0,3600,"S"," Summer";"Turkey",1924,1925,10,0,0,1,0,0,0,"","";"Turkey",1925,1925,5,0,0,1,0,0,3600,"S"," Summer";"Turkey",1940,1940,7,0,0,1,0,0,3600,"S"," Summer";"Turkey",1940,1940,10,0,0,6,0,0,0,"","";"Turkey",1940,1940,12,0,0,1,0,0,3600,"S"," Summer";"Turkey",1941,1941,9,0,0,21,0,0,0,"","";"Turkey",1942,1942,4,0,0,1,0,0,3600,"S"," Summer";"Turkey",1945,1945,10,0,0,8,0,0,0,"","";"Turkey",1946,1946,6,0,0,1,0,0,3600,"S"," Summer";"Turkey",1946,1946,10,0,0,1,0,0,0,"","";"Turkey",1947,1948,4,1,7,16,0,0,3600,"S"," Summer";"Turkey",1947,1951,10,1,7,2,0,0,0,"","";"Turkey",1949,1949,4,0,0,10,0,0,3600,"S"," Summer";"Turkey",1950,1950,4,0,0,16,0,0,3600,"S"," Summer";"Turkey",1951,1951,4,0,0,22,0,0,3600,"S"," Summer";"Turkey",1962,1962,7,0,0,15,0,0,3600,"S"," Summer";"Turkey",1963,1963,10,0,0,30,0,0,0,"","";"Turkey",1964,1964,5,0,0,15,0,0,3600,"S"," Summer";"Turkey",1964,1964,10,0,0,1,0,0,0,"","";"Turkey",1973,1973,6,0,0,3,3600,0,3600,"S"," Summer";"Turkey",1973,1976,10,1,7,31,7200,0,0,"","";"Turkey",1974,1974,3,0,0,31,7200,0,3600,"S"," Summer";"Turkey",1975,1975,3,0,0,22,7200,0,3600,"S"," Summer";"Turkey",1976,1976,3,0,0,21,7200,0,3600,"S"," Summer";"Turkey",1977,1978,4,1,7,1,7200,0,3600,"S"," Summer";"Turkey",1977,1978,10,1,7,15,7200,0,0,"","";"Turkey",1978,1978,6,0,0,29,0,0,0,"","";"Turkey",1983,1983,7,0,0,31,7200,0,3600,"S"," Summer";"Turkey",1983,1983,10,0,0,2,7200,0,0,"","";"Turkey",1985,1985,4,0,0,20,3600,1,3600,"S"," Summer";"Turkey",1985,1985,9,0,0,28,3600,1,0,"","";"Turkey",1986,1993,3,-1,7,0,3600,1,3600,"S"," Summer";"Turkey",1986,1995,9,-1,7,0,3600,1,0,"","";"Turkey",1994,1994,3,0,0,20,3600,1,3600,"S"," Summer";"Turkey",1995,2006,3,-1,7,0,3600,1,3600,"S"," Summer";"Turkey",1996,2006,10,-1,7,0,3600,1,0,"",""}</definedName>
    <definedName name="CHRONO_DATA._TIMEZONE_RULES_URUGUAY" hidden="1">{"Uruguay",1923,1925,10,0,0,1,0,0,1800,"","";"Uruguay",1924,1926,4,0,0,1,0,0,0,"","";"Uruguay",1933,1938,10,-1,7,0,0,0,1800,"","";"Uruguay",1934,1941,3,-1,6,0,86400,0,0,"","";"Uruguay",1939,1939,10,0,0,1,0,0,1800,"","";"Uruguay",1940,1940,10,0,0,27,0,0,1800,"","";"Uruguay",1941,1941,8,0,0,1,0,0,1800,"","";"Uruguay",1942,1942,12,0,0,14,0,0,1800,"","";"Uruguay",1943,1943,3,0,0,14,0,0,0,"","";"Uruguay",1959,1959,5,0,0,24,0,0,1800,"","";"Uruguay",1959,1959,11,0,0,15,0,0,0,"","";"Uruguay",1960,1960,1,0,0,17,0,0,3600,"","";"Uruguay",1960,1960,3,0,0,6,0,0,0,"","";"Uruguay",1965,1965,4,0,0,4,0,0,3600,"","";"Uruguay",1965,1965,9,0,0,26,0,0,0,"","";"Uruguay",1968,1968,5,0,0,27,0,0,1800,"","";"Uruguay",1968,1968,12,0,0,1,0,0,0,"","";"Uruguay",1970,1970,4,0,0,25,0,0,3600,"","";"Uruguay",1970,1970,6,0,0,14,0,0,0,"","";"Uruguay",1972,1972,4,0,0,23,0,0,3600,"","";"Uruguay",1972,1972,7,0,0,16,0,0,0,"","";"Uruguay",1974,1974,1,0,0,13,0,0,5400,"","";"Uruguay",1974,1974,3,0,0,10,0,0,1800,"","";"Uruguay",1974,1974,9,0,0,1,0,0,0,"","";"Uruguay",1974,1974,12,0,0,22,0,0,3600,"","";"Uruguay",1975,1975,3,0,0,30,0,0,0,"","";"Uruguay",1976,1976,12,0,0,19,0,0,3600,"","";"Uruguay",1977,1977,3,0,0,6,0,0,0,"","";"Uruguay",1977,1977,12,0,0,4,0,0,3600,"","";"Uruguay",1978,1978,12,0,0,17,0,0,3600,"","";"Uruguay",1978,1979,3,1,7,1,0,0,0,"","";"Uruguay",1979,1979,4,0,0,29,0,0,3600,"","";"Uruguay",1980,1980,3,0,0,16,0,0,0,"","";"Uruguay",1987,1987,12,0,0,14,0,0,3600,"","";"Uruguay",1988,1988,2,0,0,28,0,0,0,"","";"Uruguay",1988,1988,12,0,0,11,0,0,3600,"","";"Uruguay",1989,1989,3,0,0,5,0,0,0,"","";"Uruguay",1989,1989,10,0,0,29,0,0,3600,"","";"Uruguay",1990,1990,2,0,0,25,0,0,0,"","";"Uruguay",1990,1991,10,1,7,21,0,0,3600,"","";"Uruguay",1991,1992,3,1,7,1,0,0,0,"","";"Uruguay",1992,1992,10,0,0,18,0,0,3600,"","";"Uruguay",1993,1993,2,0,0,28,0,0,0,"","";"Uruguay",2004,2004,9,0,0,19,0,0,3600,"","";"Uruguay",2005,2005,3,0,0,27,7200,0,0,"","";"Uruguay",2005,2005,10,0,0,9,7200,0,3600,"","";"Uruguay",2006,2014,10,1,7,1,7200,0,3600,"","";"Uruguay",2006,2015,3,1,7,8,7200,0,0,"",""}</definedName>
    <definedName name="CHRONO_DATA._TIMEZONE_RULES_US" hidden="1">{"US",1918,1919,3,-1,7,0,7200,0,3600,"D"," Daylight";"US",1918,1919,10,-1,7,0,7200,0,0,"S"," Standard";"US",1942,1942,2,0,0,9,7200,0,3600,"W"," War";"US",1945,1945,8,0,0,14,82800,2,3600,"P"," Peace";"US",1945,1945,9,0,0,30,7200,0,0,"S"," Standard";"US",1967,1973,4,-1,7,0,7200,0,3600,"D"," Daylight";"US",1967,2006,10,-1,7,0,7200,0,0,"S"," Standard";"US",1974,1974,1,0,0,6,7200,0,3600,"D"," Daylight";"US",1975,1975,2,-1,7,0,7200,0,3600,"D"," Daylight";"US",1976,1986,4,-1,7,0,7200,0,3600,"D"," Daylight";"US",1987,2006,4,1,7,1,7200,0,3600,"D"," Daylight";"US",2007,"",3,1,7,8,7200,0,3600,"D"," Daylight";"US",2007,"",11,1,7,1,7200,0,0,"S"," Standard"}</definedName>
    <definedName name="CHRONO_DATA._TIMEZONE_RULES_VANC" hidden="1">{"Vanc",1918,1918,4,0,0,14,7200,0,3600,"D"," Daylight";"Vanc",1918,1918,10,0,0,27,7200,0,0,"S"," Standard";"Vanc",1942,1942,2,0,0,9,7200,0,3600,"W"," War";"Vanc",1945,1945,8,0,0,14,82800,2,3600,"P"," Peace";"Vanc",1945,1945,9,0,0,30,7200,0,0,"S"," Standard";"Vanc",1946,1946,9,0,0,29,7200,0,0,"S"," Standard";"Vanc",1946,1986,4,-1,7,0,7200,0,3600,"D"," Daylight";"Vanc",1947,1961,9,-1,7,0,7200,0,0,"S"," Standard";"Vanc",1962,2006,10,-1,7,0,7200,0,0,"S"," Standard"}</definedName>
    <definedName name="CHRONO_DATA._TIMEZONE_RULES_VANUATU" hidden="1">{"Vanuatu",1973,1973,12,0,0,22,43200,2,3600,"","";"Vanuatu",1974,1974,3,0,0,30,43200,2,0,"","";"Vanuatu",1983,1991,9,1,6,22,86400,0,3600,"","";"Vanuatu",1984,1991,3,1,6,22,86400,0,0,"","";"Vanuatu",1992,1992,10,1,6,22,86400,0,3600,"","";"Vanuatu",1992,1993,1,1,6,22,86400,0,0,"",""}</definedName>
    <definedName name="CHRONO_DATA._TIMEZONE_RULES_VINCENNES" hidden="1">{"Vincennes",1946,1946,4,-1,7,0,7200,0,3600,"D"," Daylight";"Vincennes",1946,1946,9,-1,7,0,7200,0,0,"S"," Standard";"Vincennes",1953,1954,4,-1,7,0,7200,0,3600,"D"," Daylight";"Vincennes",1953,1959,9,-1,7,0,7200,0,0,"S"," Standard";"Vincennes",1955,1955,5,0,0,1,0,0,3600,"D"," Daylight";"Vincennes",1956,1963,4,-1,7,0,7200,0,3600,"D"," Daylight";"Vincennes",1960,1960,10,-1,7,0,7200,0,0,"S"," Standard";"Vincennes",1961,1961,9,-1,7,0,7200,0,0,"S"," Standard";"Vincennes",1962,1963,10,-1,7,0,7200,0,0,"S"," Standard"}</definedName>
    <definedName name="CHRONO_DATA._TIMEZONE_RULES_WEUR" hidden="1">{"W-Eur",1977,1977,9,-1,7,0,3600,1,0,"","";"W-Eur",1977,1980,4,1,7,1,3600,1,3600,"S"," Summer";"W-Eur",1978,1978,10,0,0,1,3600,1,0,"","";"W-Eur",1979,1995,9,-1,7,0,3600,1,0,"","";"W-Eur",1981,"",3,-1,7,0,3600,1,3600,"S"," Summer";"W-Eur",1996,"",10,-1,7,0,3600,1,0,"",""}</definedName>
    <definedName name="CHRONO_DATA._TIMEZONE_RULES_WINN" hidden="1">{"Winn",1916,1916,4,0,0,23,0,0,3600,"D"," Daylight";"Winn",1916,1916,9,0,0,17,0,0,0,"S"," Standard";"Winn",1918,1918,4,0,0,14,7200,0,3600,"D"," Daylight";"Winn",1918,1918,10,0,0,27,7200,0,0,"S"," Standard";"Winn",1937,1937,5,0,0,16,7200,0,3600,"D"," Daylight";"Winn",1937,1937,9,0,0,26,7200,0,0,"S"," Standard";"Winn",1942,1942,2,0,0,9,7200,0,3600,"W"," War";"Winn",1945,1945,8,0,0,14,82800,2,3600,"P"," Peace";"Winn",1945,1945,9,-1,7,0,7200,0,0,"S"," Standard";"Winn",1946,1946,5,0,0,12,7200,0,3600,"D"," Daylight";"Winn",1946,1946,10,0,0,13,7200,0,0,"S"," Standard";"Winn",1947,1949,4,-1,7,0,7200,0,3600,"D"," Daylight";"Winn",1947,1949,9,-1,7,0,7200,0,0,"S"," Standard";"Winn",1950,1950,5,0,0,1,7200,0,3600,"D"," Daylight";"Winn",1950,1950,9,0,0,30,7200,0,0,"S"," Standard";"Winn",1951,1958,9,-1,7,0,7200,0,0,"S"," Standard";"Winn",1951,1960,4,-1,7,0,7200,0,3600,"D"," Daylight";"Winn",1959,1959,10,-1,7,0,7200,0,0,"S"," Standard";"Winn",1960,1960,9,-1,7,0,7200,0,0,"S"," Standard";"Winn",1963,1963,4,-1,7,0,7200,0,3600,"D"," Daylight";"Winn",1963,1963,9,0,0,22,7200,0,0,"S"," Standard";"Winn",1966,1986,4,-1,7,0,7200,1,3600,"D"," Daylight";"Winn",1966,2005,10,-1,7,0,7200,1,0,"S"," Standard";"Winn",1987,2005,4,1,7,1,7200,1,3600,"D"," Daylight"}</definedName>
    <definedName name="CHRONO_DATA._TIMEZONE_RULES_WS" hidden="1">{"WS",2010,2010,9,-1,7,0,0,0,86400,"","";"WS",2011,2011,4,1,6,1,14400,0,0,"","";"WS",2011,2011,9,-1,6,0,10800,0,86400,"","";"WS",2012,2020,9,-1,7,0,10800,0,86400,"","";"WS",2012,2021,4,1,7,1,14400,0,0,"",""}</definedName>
    <definedName name="CHRONO_DATA._TIMEZONE_RULES_YUKON" hidden="1">{"Yukon",1965,1965,4,-1,7,0,0,0,7200,"DD"," Double Daylight";"Yukon",1965,1965,10,-1,7,0,7200,0,0,"S"," Standard"}</definedName>
    <definedName name="CHRONO_DATA._TIMEZONE_RULES_ZION" hidden="1">{"Zion",1940,1940,5,0,0,31,86400,2,3600,"D"," Daylight";"Zion",1940,1940,9,0,0,30,86400,2,0,"S"," Standard";"Zion",1940,1940,11,0,0,16,86400,2,3600,"D"," Daylight";"Zion",1942,1946,10,0,0,31,86400,2,0,"S"," Standard";"Zion",1943,1944,3,0,0,31,86400,2,3600,"D"," Daylight";"Zion",1945,1946,4,0,0,15,86400,2,3600,"D"," Daylight";"Zion",1948,1948,5,0,0,22,86400,2,7200,"DD"," Double Daylight";"Zion",1948,1948,8,0,0,31,86400,2,3600,"D"," Daylight";"Zion",1948,1949,10,0,0,31,86400,2,0,"S"," Standard";"Zion",1949,1949,4,0,0,30,86400,2,3600,"D"," Daylight";"Zion",1950,1950,4,0,0,15,86400,2,3600,"D"," Daylight";"Zion",1950,1950,9,0,0,14,86400,2,0,"S"," Standard";"Zion",1951,1951,3,0,0,31,86400,2,3600,"D"," Daylight";"Zion",1951,1951,11,0,0,10,86400,2,0,"S"," Standard";"Zion",1952,1952,4,0,0,19,86400,2,3600,"D"," Daylight";"Zion",1952,1952,10,0,0,18,86400,2,0,"S"," Standard";"Zion",1953,1953,4,0,0,11,86400,2,3600,"D"," Daylight";"Zion",1953,1953,9,0,0,12,86400,2,0,"S"," Standard";"Zion",1954,1954,6,0,0,12,86400,2,3600,"D"," Daylight";"Zion",1954,1954,9,0,0,11,86400,2,0,"S"," Standard";"Zion",1955,1955,6,0,0,11,86400,2,3600,"D"," Daylight";"Zion",1955,1955,9,0,0,10,86400,2,0,"S"," Standard";"Zion",1956,1956,6,0,0,2,86400,2,3600,"D"," Daylight";"Zion",1956,1956,9,0,0,29,86400,2,0,"S"," Standard";"Zion",1957,1957,4,0,0,27,86400,2,3600,"D"," Daylight";"Zion",1957,1957,9,0,0,21,86400,2,0,"S"," Standard";"Zion",1974,1974,7,0,0,6,86400,0,3600,"D"," Daylight";"Zion",1974,1974,10,0,0,12,86400,0,0,"S"," Standard";"Zion",1975,1975,4,0,0,19,86400,0,3600,"D"," Daylight";"Zion",1975,1975,8,0,0,30,86400,0,0,"S"," Standard";"Zion",1980,1980,8,0,0,2,86400,1,3600,"D"," Daylight";"Zion",1980,1980,9,0,0,13,86400,1,0,"S"," Standard";"Zion",1984,1984,5,0,0,5,86400,1,3600,"D"," Daylight";"Zion",1984,1984,8,0,0,25,86400,1,0,"S"," Standard";"Zion",1985,1985,4,0,0,13,86400,0,3600,"D"," Daylight";"Zion",1985,1985,8,0,0,31,86400,0,0,"S"," Standard";"Zion",1986,1986,5,0,0,17,86400,0,3600,"D"," Daylight";"Zion",1986,1986,9,0,0,6,86400,0,0,"S"," Standard";"Zion",1987,1987,4,0,0,14,86400,0,3600,"D"," Daylight";"Zion",1987,1987,9,0,0,12,86400,0,0,"S"," Standard";"Zion",1988,1988,4,0,0,9,86400,0,3600,"D"," Daylight";"Zion",1988,1988,9,0,0,3,86400,0,0,"S"," Standard";"Zion",1989,1989,4,0,0,29,86400,0,3600,"D"," Daylight";"Zion",1989,1989,9,0,0,2,86400,0,0,"S"," Standard";"Zion",1990,1990,3,0,0,24,86400,0,3600,"D"," Daylight";"Zion",1990,1990,8,0,0,25,86400,0,0,"S"," Standard";"Zion",1991,1991,3,0,0,23,86400,0,3600,"D"," Daylight";"Zion",1991,1991,8,0,0,31,86400,0,0,"S"," Standard";"Zion",1992,1992,3,0,0,28,86400,0,3600,"D"," Daylight";"Zion",1992,1992,9,0,0,5,86400,0,0,"S"," Standard";"Zion",1993,1993,4,0,0,2,0,0,3600,"D"," Daylight";"Zion",1993,1993,9,0,0,5,0,0,0,"S"," Standard";"Zion",1994,1994,4,0,0,1,0,0,3600,"D"," Daylight";"Zion",1994,1994,8,0,0,28,0,0,0,"S"," Standard";"Zion",1995,1995,3,0,0,31,0,0,3600,"D"," Daylight";"Zion",1995,1995,9,0,0,3,0,0,0,"S"," Standard";"Zion",1996,1996,3,0,0,14,86400,0,3600,"D"," Daylight";"Zion",1996,1996,9,0,0,15,86400,0,0,"S"," Standard";"Zion",1997,1997,3,0,0,20,86400,0,3600,"D"," Daylight";"Zion",1997,1997,9,0,0,13,86400,0,0,"S"," Standard";"Zion",1998,1998,3,0,0,20,0,0,3600,"D"," Daylight";"Zion",1998,1998,9,0,0,6,0,0,0,"S"," Standard";"Zion",1999,1999,4,0,0,2,7200,0,3600,"D"," Daylight";"Zion",1999,1999,9,0,0,3,7200,0,0,"S"," Standard";"Zion",2000,2000,4,0,0,14,7200,0,3600,"D"," Daylight";"Zion",2000,2000,10,0,0,6,3600,0,0,"S"," Standard";"Zion",2001,2001,4,0,0,9,3600,0,3600,"D"," Daylight";"Zion",2001,2001,9,0,0,24,3600,0,0,"S"," Standard";"Zion",2002,2002,3,0,0,29,3600,0,3600,"D"," Daylight";"Zion",2002,2002,10,0,0,7,3600,0,0,"S"," Standard";"Zion",2003,2003,3,0,0,28,3600,0,3600,"D"," Daylight";"Zion",2003,2003,10,0,0,3,3600,0,0,"S"," Standard";"Zion",2004,2004,4,0,0,7,3600,0,3600,"D"," Daylight";"Zion",2004,2004,9,0,0,22,3600,0,0,"S"," Standard";"Zion",2005,2005,10,0,0,9,7200,0,0,"S"," Standard";"Zion",2005,2012,4,2,5,1,7200,0,3600,"D"," Daylight";"Zion",2006,2006,10,0,0,1,7200,0,0,"S"," Standard";"Zion",2007,2007,9,0,0,16,7200,0,0,"S"," Standard";"Zion",2008,2008,10,0,0,5,7200,0,0,"S"," Standard";"Zion",2009,2009,9,0,0,27,7200,0,0,"S"," Standard";"Zion",2010,2010,9,0,0,12,7200,0,0,"S"," Standard";"Zion",2011,2011,10,0,0,2,7200,0,0,"S"," Standard";"Zion",2012,2012,9,0,0,23,7200,0,0,"S"," Standard";"Zion",2013,"",3,1,5,23,7200,0,3600,"D"," Daylight";"Zion",2013,"",10,-1,7,0,7200,0,0,"S"," Standard"}</definedName>
    <definedName name="CHRONO_DATA._TZ_RULES_A" hidden="1">_xlfn.LAMBDA(_xlpm.TZRuleName, _xlfn.SWITCH(_xlpm.TZRuleName, "Albania", CHRONO_DATA._TIMEZONE_RULES_ALBANIA, "Algeria", CHRONO_DATA._TIMEZONE_RULES_ALGERIA, "AN", CHRONO_DATA._TIMEZONE_RULES_AN, "AQ", CHRONO_DATA._TIMEZONE_RULES_AQ, "Arg", CHRONO_DATA._TIMEZONE_RULES_ARG, "Armenia", CHRONO_DATA._TIMEZONE_RULES_ARMENIA, "AS", CHRONO_DATA._TIMEZONE_RULES_AS, "AT", CHRONO_DATA._TIMEZONE_RULES_AT, "Aus", CHRONO_DATA._TIMEZONE_RULES_AUS, "Austria", CHRONO_DATA._TIMEZONE_RULES_AUSTRIA, "AV", CHRONO_DATA._TIMEZONE_RULES_AV, "AW", CHRONO_DATA._TIMEZONE_RULES_AW, "Azer", CHRONO_DATA._TIMEZONE_RULES_AZER, {#N/A}))</definedName>
    <definedName name="CHRONO_DATA._TZ_RULES_B" hidden="1">_xlfn.LAMBDA(_xlpm.TZRuleName, _xlfn.SWITCH(_xlpm.TZRuleName, "Barb", CHRONO_DATA._TIMEZONE_RULES_BARB, "Belgium", CHRONO_DATA._TIMEZONE_RULES_BELGIUM, "Belize", CHRONO_DATA._TIMEZONE_RULES_BELIZE, "Bermuda", CHRONO_DATA._TIMEZONE_RULES_BERMUDA, "Brazil", CHRONO_DATA._TIMEZONE_RULES_BRAZIL, "Bulg", CHRONO_DATA._TIMEZONE_RULES_BULG, {#N/A}))</definedName>
    <definedName name="CHRONO_DATA._TZ_RULES_C" hidden="1">_xlfn.LAMBDA(_xlpm.TZRuleName, _xlfn.SWITCH(_xlpm.TZRuleName, "CA", CHRONO_DATA._TIMEZONE_RULES_CA, "Canada", CHRONO_DATA._TIMEZONE_RULES_CANADA, "C-Eur", CHRONO_DATA._TIMEZONE_RULES_CEUR, "Chatham", CHRONO_DATA._TIMEZONE_RULES_CHATHAM, "Chicago", CHRONO_DATA._TIMEZONE_RULES_CHICAGO, "Chile", CHRONO_DATA._TIMEZONE_RULES_CHILE, "CO", CHRONO_DATA._TIMEZONE_RULES_CO, "Cook", CHRONO_DATA._TIMEZONE_RULES_COOK, "CR", CHRONO_DATA._TIMEZONE_RULES_CR, "Cuba", CHRONO_DATA._TIMEZONE_RULES_CUBA, "Cyprus", CHRONO_DATA._TIMEZONE_RULES_CYPRUS, "Czech", CHRONO_DATA._TIMEZONE_RULES_CZECH, {#N/A}))</definedName>
    <definedName name="CHRONO_DATA._TZ_RULES_D" hidden="1">_xlfn.LAMBDA(_xlpm.TZRuleName, _xlfn.SWITCH(_xlpm.TZRuleName, "Denver", CHRONO_DATA._TIMEZONE_RULES_DENVER, "Detroit", CHRONO_DATA._TIMEZONE_RULES_DETROIT, "Dhaka", CHRONO_DATA._TIMEZONE_RULES_DHAKA, "DR", CHRONO_DATA._TIMEZONE_RULES_DR, {#N/A}))</definedName>
    <definedName name="CHRONO_DATA._TZ_RULES_DATA" hidden="1">_xlfn.LAMBDA(_xlfn.VSTACK(CHRONO_DATA._TIMEZONE_RULES_ALBANIA, CHRONO_DATA._TIMEZONE_RULES_ALGERIA, CHRONO_DATA._TIMEZONE_RULES_AN, CHRONO_DATA._TIMEZONE_RULES_AQ, CHRONO_DATA._TIMEZONE_RULES_ARG, CHRONO_DATA._TIMEZONE_RULES_ARMENIA, CHRONO_DATA._TIMEZONE_RULES_AS, CHRONO_DATA._TIMEZONE_RULES_AT, CHRONO_DATA._TIMEZONE_RULES_AUS, CHRONO_DATA._TIMEZONE_RULES_AUSTRIA, CHRONO_DATA._TIMEZONE_RULES_AV, CHRONO_DATA._TIMEZONE_RULES_AW, CHRONO_DATA._TIMEZONE_RULES_AZER, CHRONO_DATA._TIMEZONE_RULES_BARB, CHRONO_DATA._TIMEZONE_RULES_BELGIUM, CHRONO_DATA._TIMEZONE_RULES_BELIZE, CHRONO_DATA._TIMEZONE_RULES_BERMUDA, CHRONO_DATA._TIMEZONE_RULES_BRAZIL, CHRONO_DATA._TIMEZONE_RULES_BULG, CHRONO_DATA._TIMEZONE_RULES_CA, CHRONO_DATA._TIMEZONE_RULES_CANADA, CHRONO_DATA._TIMEZONE_RULES_CEUR, CHRONO_DATA._TIMEZONE_RULES_CHATHAM, CHRONO_DATA._TIMEZONE_RULES_CHICAGO, CHRONO_DATA._TIMEZONE_RULES_CHILE, CHRONO_DATA._TIMEZONE_RULES_CO, CHRONO_DATA._TIMEZONE_RULES_COOK, CHRONO_DATA._TIMEZONE_RULES_CR, CHRONO_DATA._TIMEZONE_RULES_CUBA, CHRONO_DATA._TIMEZONE_RULES_CYPRUS, CHRONO_DATA._TIMEZONE_RULES_CZECH, CHRONO_DATA._TIMEZONE_RULES_DENVER, CHRONO_DATA._TIMEZONE_RULES_DETROIT, CHRONO_DATA._TIMEZONE_RULES_DHAKA, CHRONO_DATA._TIMEZONE_RULES_DR, CHRONO_DATA._TIMEZONE_RULES_ECUADOR, CHRONO_DATA._TIMEZONE_RULES_EDM, CHRONO_DATA._TIMEZONE_RULES_EEUR, CHRONO_DATA._TIMEZONE_RULES_EEURASIA, CHRONO_DATA._TIMEZONE_RULES_EGYPT, CHRONO_DATA._TIMEZONE_RULES_EGYPTASIA, CHRONO_DATA._TIMEZONE_RULES_EIRE, CHRONO_DATA._TIMEZONE_RULES_EU, CHRONO_DATA._TIMEZONE_RULES_EUASIA, CHRONO_DATA._TIMEZONE_RULES_FALK, CHRONO_DATA._TIMEZONE_RULES_FIJI, CHRONO_DATA._TIMEZONE_RULES_FINLAND, CHRONO_DATA._TIMEZONE_RULES_FRANCE, CHRONO_DATA._TIMEZONE_RULES_GBEIRE, CHRONO_DATA._TIMEZONE_RULES_GERMANY, CHRONO_DATA._TIMEZONE_RULES_GREECE, CHRONO_DATA._TIMEZONE_RULES_GUAM, CHRONO_DATA._TIMEZONE_RULES_GUAT, CHRONO_DATA._TIMEZONE_RULES_HAITI, CHRONO_DATA._TIMEZONE_RULES_HALIFAX, CHRONO_DATA._TIMEZONE_RULES_HK, CHRONO_DATA._TIMEZONE_RULES_HOLIDAY, CHRONO_DATA._TIMEZONE_RULES_HOND, CHRONO_DATA._TIMEZONE_RULES_HUNGARY, CHRONO_DATA._TIMEZONE_RULES_INDIANAPOLIS, CHRONO_DATA._TIMEZONE_RULES_IRAN, CHRONO_DATA._TIMEZONE_RULES_IRAQ, CHRONO_DATA._TIMEZONE_RULES_ITALY, CHRONO_DATA._TIMEZONE_RULES_JAPAN, CHRONO_DATA._TIMEZONE_RULES_JORDAN, CHRONO_DATA._TIMEZONE_RULES_KYRGYZ, CHRONO_DATA._TIMEZONE_RULES_LATVIA, CHRONO_DATA._TIMEZONE_RULES_LEBANON, CHRONO_DATA._TIMEZONE_RULES_LH, CHRONO_DATA._TIMEZONE_RULES_LIBYA, CHRONO_DATA._TIMEZONE_RULES_LOUISVILLE, CHRONO_DATA._TIMEZONE_RULES_MACAU, CHRONO_DATA._TIMEZONE_RULES_MALTA, CHRONO_DATA._TIMEZONE_RULES_MARENGO, CHRONO_DATA._TIMEZONE_RULES_MAURITIUS, CHRONO_DATA._TIMEZONE_RULES_MENOMINEE, CHRONO_DATA._TIMEZONE_RULES_MEXICO, CHRONO_DATA._TIMEZONE_RULES_MOLDOVA, CHRONO_DATA._TIMEZONE_RULES_MONCTON, CHRONO_DATA._TIMEZONE_RULES_MONGOL, CHRONO_DATA._TIMEZONE_RULES_MOROCCO_01, CHRONO_DATA._TIMEZONE_RULES_MOROCCO_02, CHRONO_DATA._TIMEZONE_RULES_NAMIBIA, CHRONO_DATA._TIMEZONE_RULES_NBORNEO, CHRONO_DATA._TIMEZONE_RULES_NC, CHRONO_DATA._TIMEZONE_RULES_NIC, CHRONO_DATA._TIMEZONE_RULES_NT_YK, CHRONO_DATA._TIMEZONE_RULES_NYC, CHRONO_DATA._TIMEZONE_RULES_NZ, CHRONO_DATA._TIMEZONE_RULES_PAKISTAN, CHRONO_DATA._TIMEZONE_RULES_PALESTINE, CHRONO_DATA._TIMEZONE_RULES_PARA, CHRONO_DATA._TIMEZONE_RULES_PERRY, CHRONO_DATA._TIMEZONE_RULES_PERU, CHRONO_DATA._TIMEZONE_RULES_PHIL, CHRONO_DATA._TIMEZONE_RULES_PIKE, CHRONO_DATA._TIMEZONE_RULES_POLAND, CHRONO_DATA._TIMEZONE_RULES_PORT, CHRONO_DATA._TIMEZONE_RULES_PRC, CHRONO_DATA._TIMEZONE_RULES_PULASKI, CHRONO_DATA._TIMEZONE_RULES_REGINA, CHRONO_DATA._TIMEZONE_RULES_ROK, CHRONO_DATA._TIMEZONE_RULES_ROMANIA, CHRONO_DATA._TIMEZONE_RULES_RUSSIA, CHRONO_DATA._TIMEZONE_RULES_RUSSIAASIA, CHRONO_DATA._TIMEZONE_RULES_SA, CHRONO_DATA._TIMEZONE_RULES_SALV, CHRONO_DATA._TIMEZONE_RULES_SANLUIS, CHRONO_DATA._TIMEZONE_RULES_SHANG, CHRONO_DATA._TIMEZONE_RULES_SOVIETZONE, CHRONO_DATA._TIMEZONE_RULES_SPAIN, CHRONO_DATA._TIMEZONE_RULES_SPAINAFRICA, CHRONO_DATA._TIMEZONE_RULES_STARKE, CHRONO_DATA._TIMEZONE_RULES_STJOHNS, CHRONO_DATA._TIMEZONE_RULES_SUDAN, CHRONO_DATA._TIMEZONE_RULES_SWIFT, CHRONO_DATA._TIMEZONE_RULES_SWISS, CHRONO_DATA._TIMEZONE_RULES_SYRIA, CHRONO_DATA._TIMEZONE_RULES_TAIWAN, CHRONO_DATA._TIMEZONE_RULES_THULE, CHRONO_DATA._TIMEZONE_RULES_TONGA, CHRONO_DATA._TIMEZONE_RULES_TORONTO, CHRONO_DATA._TIMEZONE_RULES_TROLL, CHRONO_DATA._TIMEZONE_RULES_TUNISIA, CHRONO_DATA._TIMEZONE_RULES_TURKEY, CHRONO_DATA._TIMEZONE_RULES_URUGUAY, CHRONO_DATA._TIMEZONE_RULES_US, CHRONO_DATA._TIMEZONE_RULES_VANC, CHRONO_DATA._TIMEZONE_RULES_VANUATU, CHRONO_DATA._TIMEZONE_RULES_VINCENNES, CHRONO_DATA._TIMEZONE_RULES_WEUR, CHRONO_DATA._TIMEZONE_RULES_WINN, CHRONO_DATA._TIMEZONE_RULES_WS, CHRONO_DATA._TIMEZONE_RULES_YUKON, CHRONO_DATA._TIMEZONE_RULES_ZION))</definedName>
    <definedName name="CHRONO_DATA._TZ_RULES_DATA_BY_NAME" hidden="1">_xlfn.LAMBDA(_xlpm.TZRuleName, IF(ARRAYS.IS_ARRAY(_xlpm.TZRuleName), {#CALC!}, IF(ISERROR(_xlpm.TZRuleName), _xlpm.TZRuleName * {1}, _xlfn.LET(_xlpm._FL, LEFT(_xlpm.TZRuleName, 1), _xlpm._TZRules, IF(_xlpm._FL &lt;= "M", IF(_xlpm._FL &lt;= "F", _xlfn.SWITCH(_xlpm._FL, "A", CHRONO_DATA._TZ_RULES_A(_xlpm.TZRuleName), "B", CHRONO_DATA._TZ_RULES_B(_xlpm.TZRuleName), "C", CHRONO_DATA._TZ_RULES_C(_xlpm.TZRuleName), "D", CHRONO_DATA._TZ_RULES_D(_xlpm.TZRuleName), "E", CHRONO_DATA._TZ_RULES_E(_xlpm.TZRuleName), "F", CHRONO_DATA._TZ_RULES_F(_xlpm.TZRuleName), {#N/A}), _xlfn.SWITCH(_xlpm._FL, "G", CHRONO_DATA._TZ_RULES_G(_xlpm.TZRuleName), "H", CHRONO_DATA._TZ_RULES_H(_xlpm.TZRuleName), "I", CHRONO_DATA._TZ_RULES_I(_xlpm.TZRuleName), "J", CHRONO_DATA._TZ_RULES_J(_xlpm.TZRuleName), "K", CHRONO_DATA._TZ_RULES_K(_xlpm.TZRuleName), "L", CHRONO_DATA._TZ_RULES_L(_xlpm.TZRuleName), "M", CHRONO_DATA._TZ_RULES_M(_xlpm.TZRuleName), {#N/A})), IF(_xlpm._FL &lt;= "S", _xlfn.SWITCH(_xlpm._FL, "N", CHRONO_DATA._TZ_RULES_N(_xlpm.TZRuleName), "P", CHRONO_DATA._TZ_RULES_P(_xlpm.TZRuleName), "R", CHRONO_DATA._TZ_RULES_R(_xlpm.TZRuleName), "S", CHRONO_DATA._TZ_RULES_S(_xlpm.TZRuleName), {#N/A}), _xlfn.SWITCH(_xlpm._FL, "T", CHRONO_DATA._TZ_RULES_T(_xlpm.TZRuleName), "U", CHRONO_DATA._TZ_RULES_U(_xlpm.TZRuleName), "V", CHRONO_DATA._TZ_RULES_V(_xlpm.TZRuleName), "W", CHRONO_DATA._TZ_RULES_W(_xlpm.TZRuleName), "Y", CHRONO_DATA._TZ_RULES_Y(_xlpm.TZRuleName), "Z", CHRONO_DATA._TZ_RULES_Z(_xlpm.TZRuleName), {#N/A}))), _xlfn._xlws.FILTER(_xlpm._TZRules, NOT(ISNA(_xlfn.CHOOSECOLS(_xlpm._TZRules, 1))), {#N/A})))))</definedName>
    <definedName name="CHRONO_DATA._TZ_RULES_E" hidden="1">_xlfn.LAMBDA(_xlpm.TZRuleName, _xlfn.SWITCH(_xlpm.TZRuleName, "Ecuador", CHRONO_DATA._TIMEZONE_RULES_ECUADOR, "Edm", CHRONO_DATA._TIMEZONE_RULES_EDM, "E-Eur", CHRONO_DATA._TIMEZONE_RULES_EEUR, "E-EurAsia", CHRONO_DATA._TIMEZONE_RULES_EEURASIA, "Egypt", CHRONO_DATA._TIMEZONE_RULES_EGYPT, "EgyptAsia", CHRONO_DATA._TIMEZONE_RULES_EGYPTASIA, "Eire", CHRONO_DATA._TIMEZONE_RULES_EIRE, "EU", CHRONO_DATA._TIMEZONE_RULES_EU, "EUAsia", CHRONO_DATA._TIMEZONE_RULES_EUASIA, {#N/A}))</definedName>
    <definedName name="CHRONO_DATA._TZ_RULES_F" hidden="1">_xlfn.LAMBDA(_xlpm.TZRuleName, _xlfn.SWITCH(_xlpm.TZRuleName, "Falk", CHRONO_DATA._TIMEZONE_RULES_FALK, "Fiji", CHRONO_DATA._TIMEZONE_RULES_FIJI, "Finland", CHRONO_DATA._TIMEZONE_RULES_FINLAND, "France", CHRONO_DATA._TIMEZONE_RULES_FRANCE, {#N/A}))</definedName>
    <definedName name="CHRONO_DATA._TZ_RULES_G" hidden="1">_xlfn.LAMBDA(_xlpm.TZRuleName, _xlfn.SWITCH(_xlpm.TZRuleName, "GB-Eire", CHRONO_DATA._TIMEZONE_RULES_GBEIRE, "Germany", CHRONO_DATA._TIMEZONE_RULES_GERMANY, "Greece", CHRONO_DATA._TIMEZONE_RULES_GREECE, "Guam", CHRONO_DATA._TIMEZONE_RULES_GUAM, "Guat", CHRONO_DATA._TIMEZONE_RULES_GUAT, {#N/A}))</definedName>
    <definedName name="CHRONO_DATA._TZ_RULES_H" hidden="1">_xlfn.LAMBDA(_xlpm.TZRuleName, _xlfn.SWITCH(_xlpm.TZRuleName, "Haiti", CHRONO_DATA._TIMEZONE_RULES_HAITI, "Halifax", CHRONO_DATA._TIMEZONE_RULES_HALIFAX, "HK", CHRONO_DATA._TIMEZONE_RULES_HK, "Holiday", CHRONO_DATA._TIMEZONE_RULES_HOLIDAY, "Hond", CHRONO_DATA._TIMEZONE_RULES_HOND, "Hungary", CHRONO_DATA._TIMEZONE_RULES_HUNGARY, {#N/A}))</definedName>
    <definedName name="CHRONO_DATA._TZ_RULES_I" hidden="1">_xlfn.LAMBDA(_xlpm.TZRuleName, _xlfn.SWITCH(_xlpm.TZRuleName, "Indianapolis", CHRONO_DATA._TIMEZONE_RULES_INDIANAPOLIS, "Iran", CHRONO_DATA._TIMEZONE_RULES_IRAN, "Iraq", CHRONO_DATA._TIMEZONE_RULES_IRAQ, "Italy", CHRONO_DATA._TIMEZONE_RULES_ITALY, {#N/A}))</definedName>
    <definedName name="CHRONO_DATA._TZ_RULES_J" hidden="1">_xlfn.LAMBDA(_xlpm.TZRuleName, _xlfn.SWITCH(_xlpm.TZRuleName, "Japan", CHRONO_DATA._TIMEZONE_RULES_JAPAN, "Jordan", CHRONO_DATA._TIMEZONE_RULES_JORDAN, {#N/A}))</definedName>
    <definedName name="CHRONO_DATA._TZ_RULES_K" hidden="1">_xlfn.LAMBDA(_xlpm.TZRuleName, _xlfn.SWITCH(_xlpm.TZRuleName, "Kyrgyz", CHRONO_DATA._TIMEZONE_RULES_KYRGYZ, {#N/A}))</definedName>
    <definedName name="CHRONO_DATA._TZ_RULES_L" hidden="1">_xlfn.LAMBDA(_xlpm.TZRuleName, _xlfn.SWITCH(_xlpm.TZRuleName, "Latvia", CHRONO_DATA._TIMEZONE_RULES_LATVIA, "Lebanon", CHRONO_DATA._TIMEZONE_RULES_LEBANON, "LH", CHRONO_DATA._TIMEZONE_RULES_LH, "Libya", CHRONO_DATA._TIMEZONE_RULES_LIBYA, "Louisville", CHRONO_DATA._TIMEZONE_RULES_LOUISVILLE, {#N/A}))</definedName>
    <definedName name="CHRONO_DATA._TZ_RULES_M" hidden="1">_xlfn.LAMBDA(_xlpm.TZRuleName, _xlfn.SWITCH(_xlpm.TZRuleName, "Macau", CHRONO_DATA._TIMEZONE_RULES_MACAU, "Malta", CHRONO_DATA._TIMEZONE_RULES_MALTA, "Marengo", CHRONO_DATA._TIMEZONE_RULES_MARENGO, "Mauritius", CHRONO_DATA._TIMEZONE_RULES_MAURITIUS, "Menominee", CHRONO_DATA._TIMEZONE_RULES_MENOMINEE, "Mexico", CHRONO_DATA._TIMEZONE_RULES_MEXICO, "Moldova", CHRONO_DATA._TIMEZONE_RULES_MOLDOVA, "Moncton", CHRONO_DATA._TIMEZONE_RULES_MONCTON, "Mongol", CHRONO_DATA._TIMEZONE_RULES_MONGOL, "Morocco", _xlfn.VSTACK(CHRONO_DATA._TIMEZONE_RULES_MOROCCO_01, CHRONO_DATA._TIMEZONE_RULES_MOROCCO_02), {#N/A}))</definedName>
    <definedName name="CHRONO_DATA._TZ_RULES_N" hidden="1">_xlfn.LAMBDA(_xlpm.TZRuleName, _xlfn.SWITCH(_xlpm.TZRuleName, "Namibia", CHRONO_DATA._TIMEZONE_RULES_NAMIBIA, "NBorneo", CHRONO_DATA._TIMEZONE_RULES_NBORNEO, "NC", CHRONO_DATA._TIMEZONE_RULES_NC, "Nic", CHRONO_DATA._TIMEZONE_RULES_NIC, "NT_YK", CHRONO_DATA._TIMEZONE_RULES_NT_YK, "NYC", CHRONO_DATA._TIMEZONE_RULES_NYC, "NZ", CHRONO_DATA._TIMEZONE_RULES_NZ, {#N/A}))</definedName>
    <definedName name="CHRONO_DATA._TZ_RULES_P" hidden="1">_xlfn.LAMBDA(_xlpm.TZRuleName, _xlfn.SWITCH(_xlpm.TZRuleName, "Pakistan", CHRONO_DATA._TIMEZONE_RULES_PAKISTAN, "Palestine", CHRONO_DATA._TIMEZONE_RULES_PALESTINE, "Para", CHRONO_DATA._TIMEZONE_RULES_PARA, "Perry", CHRONO_DATA._TIMEZONE_RULES_PERRY, "Peru", CHRONO_DATA._TIMEZONE_RULES_PERU, "Phil", CHRONO_DATA._TIMEZONE_RULES_PHIL, "Pike", CHRONO_DATA._TIMEZONE_RULES_PIKE, "Poland", CHRONO_DATA._TIMEZONE_RULES_POLAND, "Port", CHRONO_DATA._TIMEZONE_RULES_PORT, "PRC", CHRONO_DATA._TIMEZONE_RULES_PRC, "Pulaski", CHRONO_DATA._TIMEZONE_RULES_PULASKI, {#N/A}))</definedName>
    <definedName name="CHRONO_DATA._TZ_RULES_R" hidden="1">_xlfn.LAMBDA(_xlpm.TZRuleName, _xlfn.SWITCH(_xlpm.TZRuleName, "Regina", CHRONO_DATA._TIMEZONE_RULES_REGINA, "ROK", CHRONO_DATA._TIMEZONE_RULES_ROK, "Romania", CHRONO_DATA._TIMEZONE_RULES_ROMANIA, "Russia", CHRONO_DATA._TIMEZONE_RULES_RUSSIA, "RussiaAsia", CHRONO_DATA._TIMEZONE_RULES_RUSSIAASIA, {#N/A}))</definedName>
    <definedName name="CHRONO_DATA._TZ_RULES_RESOLVE_VALUES" hidden="1">_xlfn.LAMBDA(_xlpm.TZRulesDataRaw, IF(ARRAYS.ISNA_H(_xlpm.TZRulesDataRaw), {#N/A}, _xlfn.LET(_xlpm._timeOfDay, CHRONO.TIMESPAN_ADD_SECONDS(0, _xlfn.CHOOSECOLS(_xlpm.TZRulesDataRaw, 8)), _xlpm._DLSoffset, CHRONO.TIMESPAN_ADD_SECONDS(0, _xlfn.CHOOSECOLS(_xlpm.TZRulesDataRaw, 10)), _xlfn.HSTACK(_xlfn.TAKE(_xlpm.TZRulesDataRaw, , 7), _xlpm._timeOfDay, _xlfn.CHOOSECOLS(_xlpm.TZRulesDataRaw, 9), _xlpm._DLSoffset, _xlfn.DROP(_xlpm.TZRulesDataRaw, , 10)))))</definedName>
    <definedName name="CHRONO_DATA._TZ_RULES_S" hidden="1">_xlfn.LAMBDA(_xlpm.TZRuleName, _xlfn.SWITCH(_xlpm.TZRuleName, "SA", CHRONO_DATA._TIMEZONE_RULES_SA, "Salv", CHRONO_DATA._TIMEZONE_RULES_SALV, "SanLuis", CHRONO_DATA._TIMEZONE_RULES_SANLUIS, "Shang", CHRONO_DATA._TIMEZONE_RULES_SHANG, "SovietZone", CHRONO_DATA._TIMEZONE_RULES_SOVIETZONE, "Spain", CHRONO_DATA._TIMEZONE_RULES_SPAIN, "SpainAfrica", CHRONO_DATA._TIMEZONE_RULES_SPAINAFRICA, "Starke", CHRONO_DATA._TIMEZONE_RULES_STARKE, "StJohns", CHRONO_DATA._TIMEZONE_RULES_STJOHNS, "Sudan", CHRONO_DATA._TIMEZONE_RULES_SUDAN, "Swift", CHRONO_DATA._TIMEZONE_RULES_SWIFT, "Swiss", CHRONO_DATA._TIMEZONE_RULES_SWISS, "Syria", CHRONO_DATA._TIMEZONE_RULES_SYRIA, {#N/A}))</definedName>
    <definedName name="CHRONO_DATA._TZ_RULES_T" hidden="1">_xlfn.LAMBDA(_xlpm.TZRuleName, _xlfn.SWITCH(_xlpm.TZRuleName, "Taiwan", CHRONO_DATA._TIMEZONE_RULES_TAIWAN, "Thule", CHRONO_DATA._TIMEZONE_RULES_THULE, "Tonga", CHRONO_DATA._TIMEZONE_RULES_TONGA, "Toronto", CHRONO_DATA._TIMEZONE_RULES_TORONTO, "Troll", CHRONO_DATA._TIMEZONE_RULES_TROLL, "Tunisia", CHRONO_DATA._TIMEZONE_RULES_TUNISIA, "Turkey", CHRONO_DATA._TIMEZONE_RULES_TURKEY, {#N/A}))</definedName>
    <definedName name="CHRONO_DATA._TZ_RULES_U" hidden="1">_xlfn.LAMBDA(_xlpm.TZRuleName, _xlfn.SWITCH(_xlpm.TZRuleName, "Uruguay", CHRONO_DATA._TIMEZONE_RULES_URUGUAY, "US", CHRONO_DATA._TIMEZONE_RULES_US, {#N/A}))</definedName>
    <definedName name="CHRONO_DATA._TZ_RULES_V" hidden="1">_xlfn.LAMBDA(_xlpm.TZRuleName, _xlfn.SWITCH(_xlpm.TZRuleName, "Vanc", CHRONO_DATA._TIMEZONE_RULES_VANC, "Vanuatu", CHRONO_DATA._TIMEZONE_RULES_VANUATU, "Vincennes", CHRONO_DATA._TIMEZONE_RULES_VINCENNES, {#N/A}))</definedName>
    <definedName name="CHRONO_DATA._TZ_RULES_W" hidden="1">_xlfn.LAMBDA(_xlpm.TZRuleName, _xlfn.SWITCH(_xlpm.TZRuleName, "W-Eur", CHRONO_DATA._TIMEZONE_RULES_WEUR, "Winn", CHRONO_DATA._TIMEZONE_RULES_WINN, "WS", CHRONO_DATA._TIMEZONE_RULES_WS, {#N/A}))</definedName>
    <definedName name="CHRONO_DATA._TZ_RULES_Y" hidden="1">_xlfn.LAMBDA(_xlpm.TZRuleName, _xlfn.SWITCH(_xlpm.TZRuleName, "Yukon", CHRONO_DATA._TIMEZONE_RULES_YUKON, {#N/A}))</definedName>
    <definedName name="CHRONO_DATA._TZ_RULES_Z" hidden="1">_xlfn.LAMBDA(_xlpm.TZRuleName, _xlfn.SWITCH(_xlpm.TZRuleName, "Zion", CHRONO_DATA._TIMEZONE_RULES_ZION, {#N/A}))</definedName>
    <definedName name="CHRONO_DATA._TZONES_RESOLVE_VALUES" hidden="1">_xlfn.LAMBDA(_xlpm.TZonesDataRaw, _xlfn.LET(_xlpm._fromMJDate, CHRONO.TIMESPAN_ADD_SECONDS(_xlfn.CHOOSECOLS(_xlpm.TZonesDataRaw, 2), _xlfn.CHOOSECOLS(_xlpm.TZonesDataRaw, 3)), _xlpm._untilMJDate, CHRONO.TIMESPAN_ADD_SECONDS(_xlfn.CHOOSECOLS(_xlpm.TZonesDataRaw, 4), _xlfn.CHOOSECOLS(_xlpm.TZonesDataRaw, 5)), _xlpm._stdOffset, CHRONO.SECONDS_TO_TIMESPAN(_xlfn.CHOOSECOLS(_xlpm.TZonesDataRaw, 6)), _xlpm._DLSoffset, CHRONO.SECONDS_TO_TIMESPAN(_xlfn.CHOOSECOLS(_xlpm.TZonesDataRaw, 7)), _xlpm._stdOffsetDeltaPrev, CHRONO.SECONDS_TO_TIMESPAN(_xlfn.CHOOSECOLS(_xlpm.TZonesDataRaw, 8)), _xlpm._DLSoffsetDeltaPrev, CHRONO.SECONDS_TO_TIMESPAN(_xlfn.CHOOSECOLS(_xlpm.TZonesDataRaw, 9)), _xlpm._stdOffsetDeltaNext, CHRONO.SECONDS_TO_TIMESPAN(_xlfn.CHOOSECOLS(_xlpm.TZonesDataRaw, 10)), _xlpm._DLSoffsetDeltaNext, CHRONO.SECONDS_TO_TIMESPAN(_xlfn.CHOOSECOLS(_xlpm.TZonesDataRaw, 11)), _xlfn.HSTACK(_xlfn.CHOOSECOLS(_xlpm.TZonesDataRaw, 1), _xlpm._fromMJDate, _xlpm._untilMJDate, _xlpm._stdOffset, _xlpm._DLSoffset, _xlpm._stdOffsetDeltaPrev, _xlpm._DLSoffsetDeltaPrev, _xlpm._stdOffsetDeltaNext, _xlpm._DLSoffsetDeltaNext, _xlfn.DROP(_xlpm.TZonesDataRaw, , 11))))</definedName>
    <definedName name="CHRONO_DATA.COUNTRY_TO_TZNAME">_xlfn.LAMBDA(_xlfn.VSTACK(CHRONO_DATA._COUNTRY_TO_TZNAME_1, CHRONO_DATA._COUNTRY_TO_TZNAME_2))</definedName>
    <definedName name="CHRONO_DATA.FILTER_TIMEZONE_INFOS">_xlfn.LAMBDA(_xlop.TZName,_xlop.FromMJDate,_xlop.ToMJDate, _xlfn.LET(_xlpm._TZName, _xlfn.CHOOSECOLS(FN.NULLIFY(_xlpm.TZName), 1), _xlpm._filterFrom, FN.NULLIFY(_xlpm.FromMJDate), _xlpm._filterTo, FN.NULLIFY(_xlpm.ToMJDate), IF(NOT(FN.IS_NUMERIC_NULL(_xlpm._filterFrom)), {#VALUE!}, IF(NOT(FN.IS_NUMERIC_NULL(_xlpm._filterTo)), {#VALUE!}, IF(ISNUMBER(_xlpm._filterFrom) * (_xlpm._filterFrom &gt; _xlpm._filterTo), {#VALUE!}, _xlfn.LET(_xlpm._TZones1, IF(ARRAYS.IS_EMPTY(_xlpm._TZName), CHRONO_DATA._TIMEZONE_DATA_ALL(), _xlfn.LET(_xlpm._byRow, _xlfn.REDUCE("", _xlpm._TZName, _xlfn.LAMBDA(_xlpm._acc,_xlpm._TZname1, _xlfn.LET(_xlpm._TZ, CHRONO_DATA._TIMEZONE_DATA_BY_NAME(_xlpm._TZname1), IF(ARRAYS.ISNA_H(_xlpm._TZ), _xlpm._acc, _xlfn.VSTACK(_xlpm._acc, _xlpm._TZ))))), IF(ROWS(_xlpm._byRow) = 1, {#N/A}, _xlfn.DROP(_xlpm._byRow, 1)))), IF(ARRAYS.ISNA_H(_xlpm._TZones1), {#N/A}, _xlfn.LET(_xlpm._TZones2, CHRONO_DATA._TZONES_RESOLVE_VALUES(_xlpm._TZones1), _xlpm._inRange, IF((_xlpm._filterFrom = "") * (_xlpm._filterTo = ""), ARRAYS.REPEAT(1, ROWS(_xlpm._TZones2)), _xlfn.LET(_xlpm._fromMJDate, _xlfn.CHOOSECOLS(_xlpm._TZones2, 2), _xlpm._untilMJDate, _xlfn.CHOOSECOLS(_xlpm._TZones2, 3), N(((_xlpm._fromMJDate = "") + (_xlpm._fromMJDate &lt;= _xlpm._filterTo)) * ((_xlpm._filterFrom = "") + (_xlpm._untilMJDate &gt; _xlpm._filterFrom)) &lt;&gt; 0))), _xlfn._xlws.FILTER(_xlpm._TZones2, _xlpm._inRange, {#N/A})))))))))</definedName>
    <definedName name="CHRONO_DATA.FILTER_TIMEZONE_RULES">_xlfn.LAMBDA(_xlop.TZRuleName,_xlop.FromYear,_xlop.ToYear, _xlfn.LET(_xlpm._TZRuleNames, _xlfn.CHOOSECOLS(FN.NULLIFY(_xlpm.TZRuleName), 1), _xlpm._fromYear, INDEX(FN.NULLIFY(_xlpm.FromYear), 1, 1), _xlpm._toYear, INDEX(FN.NULLIFY(_xlpm.ToYear), 1, 1), IF(NOT(FN.IS_NUMERIC_NULL(_xlpm._fromYear)), {#VALUE!}, IF(NOT(FN.IS_NUMERIC_NULL(_xlpm._toYear)), {#VALUE!}, IF(ISNUMBER(_xlpm._fromYear) * ISNUMBER(_xlpm._toYear) * (_xlpm._toYear &lt; _xlpm._fromYear), {#VALUE!}, _xlfn.LET(_xlpm._TZRuleData1, IF(ARRAYS.IS_EMPTY(_xlpm._TZRuleNames), CHRONO_DATA._TZ_RULES_DATA(), _xlfn.LET(_xlpm._byRow, _xlfn.REDUCE("", _xlpm._TZRuleNames, _xlfn.LAMBDA(_xlpm._acc,_xlpm._TZRuleName, _xlfn.LET(_xlpm._rules, CHRONO_DATA._TZ_RULES_DATA_BY_NAME(_xlpm._TZRuleName), IF(ARRAYS.ISNA_H(_xlpm._rules), _xlpm._acc, _xlfn.VSTACK(_xlpm._acc, _xlpm._rules))))), IF(ROWS(_xlpm._byRow) = 1, {#N/A}, _xlfn.DROP(_xlpm._byRow, 1)))), IF(ARRAYS.ISNA_H(_xlpm._TZRuleData1), {#N/A}, _xlfn.LET(_xlpm._inRange, IF((_xlpm._fromYear = "") * (_xlpm._toYear = ""), ARRAYS.REPEAT(1, ROWS(_xlpm._TZRuleData1)), _xlfn.LET(_xlpm._startYear, IF(_xlpm._fromYear = "", "", INT(_xlpm._fromYear)), _xlpm._endYear, IF(_xlpm._toYear = "", "", INT(_xlpm._toYear)), _xlpm._fromYears, _xlfn.CHOOSECOLS(_xlpm._TZRuleData1, 2), _xlpm._untilYears, _xlfn.CHOOSECOLS(_xlpm._TZRuleData1, 3), N(((_xlpm._endYear = "") + (_xlpm._fromYears = "") + (_xlpm._fromYears &lt;= _xlpm._endYear)) * ((_xlpm._startYear = "") + (_xlpm._untilYears &gt;= _xlpm._startYear)) &lt;&gt; 0))), _xlpm._TZRuleData2, _xlfn._xlws.FILTER(_xlpm._TZRuleData1, _xlpm._inRange, {#N/A}), CHRONO_DATA._TZ_RULES_RESOLVE_VALUES(_xlpm._TZRuleData2)))))))))</definedName>
    <definedName name="CHRONO_DATA.ISO_3166">_xlfn.LAMBDA(CHRONO_DATA._ISO_3166)</definedName>
    <definedName name="CHRONO_DATA.TIMEZONE_ALIAS">_xlfn.LAMBDA(_xlfn.VSTACK(CHRONO_DATA._TIMEZONE_ALIAS_1, CHRONO_DATA._TIMEZONE_ALIAS_2, CHRONO_DATA._TIMEZONE_ALIAS_3))</definedName>
    <definedName name="CHRONO_DATA.TIMEZONE_ALIAS_TO_NAME">_xlfn.LAMBDA(_xlfn.VSTACK(CHRONO_DATA._TIMEZONE_ALIAS_TO_NAME_1, CHRONO_DATA._TIMEZONE_ALIAS_TO_NAME_2, CHRONO_DATA._TIMEZONE_ALIAS_TO_NAME_3, CHRONO_DATA._TIMEZONE_ALIAS_TO_NAME_4, CHRONO_DATA._TIMEZONE_ALIAS_TO_NAME_5))</definedName>
    <definedName name="CHRONO_DATA.TIMEZONE_COORDS_DATA">_xlfn.LAMBDA(_xlfn.VSTACK(CHRONO_DATA._TIMEZONE_COORDS_DATA_1, CHRONO_DATA._TIMEZONE_COORDS_DATA_2))</definedName>
    <definedName name="CHRONO_DATA.TIMEZONE_INFOS">_xlfn.LAMBDA(_xlpm.TZName, _xlfn.LET(_xlpm._TZones, CHRONO_DATA._TIMEZONE_DATA_BY_NAME(_xlpm.TZName), IF(ARRAYS.ISNA_H(_xlpm._TZones), {#N/A}, CHRONO_DATA._TZONES_RESOLVE_VALUES(_xlpm._TZones))))</definedName>
    <definedName name="CHRONO_DATA.TIMEZONE_NAMES">_xlfn.LAMBDA(_xlfn.TAKE(CHRONO_DATA._TIMEZONE_NAMES(), , 1))</definedName>
    <definedName name="CHRONO_DATA.TIMEZONE_NAMES_ACTIVE">_xlfn.LAMBDA(_xlfn.LET(_xlpm._TZnames, CHRONO_DATA._TIMEZONE_NAMES(), _xlfn._xlws.FILTER(_xlfn.CHOOSECOLS(_xlpm._TZnames, 1), _xlfn.CHOOSECOLS(_xlpm._TZnames, 2), {#N/A})))</definedName>
    <definedName name="CHRONO_DATA.TIMEZONE_NAMES_HISTORICAL">_xlfn.LAMBDA(_xlfn.LET(_xlpm._TZnames, CHRONO_DATA._TIMEZONE_NAMES(), _xlfn._xlws.FILTER(_xlfn.CHOOSECOLS(_xlpm._TZnames, 1), NOT(_xlfn.CHOOSECOLS(_xlpm._TZnames, 2)), {#N/A})))</definedName>
    <definedName name="CHRONO_DATA.TIMEZONE_RULES">_xlfn.LAMBDA(_xlpm.TZRuleName, IF(ARRAYS.IS_ARRAY(_xlpm.TZRuleName), {#CALC!}, IF(ISERROR(_xlpm.TZRuleName), _xlpm.TZRuleName * {1}, IF(_xlpm.TZRuleName = "", {#N/A}, _xlfn.LET(_xlpm._TZRuleData, CHRONO_DATA._TZ_RULES_DATA_BY_NAME(_xlpm.TZRuleName), CHRONO_DATA._TZ_RULES_RESOLVE_VALUES(_xlpm._TZRuleData))))))</definedName>
    <definedName name="FN.COERCE">_xlfn.LAMBDA(_xlpm.Expression, IF(_xlfn.ISOMITTED(_xlpm.Expression), 0, IF(ISERROR(_xlpm.Expression), _xlpm.Expression * {1}, IF(ISBLANK(_xlpm.Expression), 0, IF(_xlpm.Expression = "", 0, IF(ISNUMBER(_xlpm.Expression), _xlpm.Expression, IF(ISLOGICAL(_xlpm.Expression), N(_xlpm.Expression), IFERROR(VALUE(_xlpm.Expression), 1))))))))</definedName>
    <definedName name="FN.CONDENSE_WHITESPACE">_xlfn.LAMBDA(_xlpm.TextToCondense,_xlop.ExcludeLineBreaks, _xlfn.LET(_xlpm._excludeLineBreaks, FN.COERCE(_xlpm.ExcludeLineBreaks) &lt;&gt; 0, _xlpm.fnCondenseWhitespace, _xlfn.LAMBDA(_xlpm._textToCondense, IF(ISERROR(_xlpm._textToCondense), _xlpm._textToCondense * {1}, IF(_xlpm._textToCondense = "", "", _xlfn.LET(_xlpm._charArray, MID(_xlpm._textToCondense, _xlfn.SEQUENCE(LEN(_xlpm._textToCondense)), 1), _xlpm._condenseWhitespace, _xlfn.REDUCE({"";0}, _xlpm._charArray, _xlfn.LAMBDA(_xlpm._acc,_xlpm._currChar, _xlfn.LET(_xlpm._currCharCode, CODE(_xlpm._currChar), _xlpm._isWhiteSpace, _xlfn.SWITCH(_xlpm._currCharCode, 32, TRUE, 9, TRUE, IF(_xlpm._excludeLineBreaks, FALSE, _xlfn.SWITCH(_xlpm._currCharCode, 10, TRUE, 13, TRUE, FALSE))), IF(_xlpm._isWhiteSpace, IF(INDEX(_xlpm._acc, 2), _xlpm._acc, _xlfn.VSTACK(INDEX(_xlpm._acc, 1) &amp; " ", 1)), _xlfn.VSTACK(INDEX(_xlpm._acc, 1) &amp; _xlpm._currChar, 0))))), INDEX(_xlpm._condenseWhitespace, 1))))), _xlpm._textToCondense, FN.NULLIFY(_xlpm.TextToCondense), _xlfn.MAP(_xlpm._textToCondense, _xlfn.LAMBDA(_xlpm._element, _xlpm.fnCondenseWhitespace(_xlpm._element)))))</definedName>
    <definedName name="FN.DECIMALS">_xlfn.LAMBDA(_xlpm.N, IF(ISERROR(_xlpm.N), _xlpm.N * {1}, IF(_xlpm.N = "", "", IF(NOT(ISNUMBER(_xlpm.N)), {#VALUE!}, IF(_xlpm.N = 0, 0, _xlfn.LET(_xlpm._num1, ABS(_xlpm.N), _xlpm._frac1, _xlpm._num1 - INT(_xlpm._num1), _xlpm._shift, IFERROR(CEILING(-LOG10(_xlpm._frac1), 1) - 1, 0), _xlpm._num2, _xlpm._num1 * POWER(10, _xlpm._shift), _xlpm._sNum2, TEXT(_xlpm._num2, "0.000000000000000"), _xlpm._sFrac, RIGHT(_xlpm._sNum2, 15), IF(_xlpm._sFrac = "000000000000000", 0, _xlfn.LET(_xlpm._last, _xlfn.REDUCE("", _xlfn.SEQUENCE(15, , 15, -1), _xlfn.LAMBDA(_xlpm._acc,_xlpm._curr, IF(_xlpm._acc &lt;&gt; "", _xlpm._acc, IF(MID(_xlpm._sFrac, _xlpm._curr, 1) = "0", "", _xlpm._curr)))), _xlpm._last + _xlpm._shift))))))))</definedName>
    <definedName name="FN.ESCAPE_SEARCH_TERM">_xlfn.LAMBDA(_xlpm.SearchText, SUBSTITUTE(SUBSTITUTE(SUBSTITUTE(_xlpm.SearchText, "~", "~~"), "*", "~*"), "?", "~?"))</definedName>
    <definedName name="FN.FIND_LITERAL">_xlfn.LAMBDA(_xlpm.FindText,_xlpm.WithinText,_xlop.CaseSensitive,_xlop.StartPosition, _xlfn.LET(_xlpm._withinText, FN.NULLIFY(INDEX(_xlpm.WithinText, 1, 1)), _xlpm._caseSensitive, INDEX(FN.COERCE(_xlpm.CaseSensitive), 1, 1), _xlpm._startPosition, _xlfn.LET(_xlpm._sp, INDEX(FN.COERCE(_xlpm.StartPosition), 1, 1), IF(_xlpm._sp &lt; 1, 1, INT(_xlpm._sp))), IF(ISERROR(_xlpm.FindText), 0, IF(ISERROR(_xlpm._withinText), 0, IF(_xlpm.FindText = "", 0, IF(_xlpm._withinText = "", 0, IF(_xlpm._caseSensitive, IFERROR(FIND(_xlpm.FindText, _xlpm._withinText, _xlpm._startPosition), 0), _xlfn.LET(_xlpm._escapedFindText, FN.ESCAPE_SEARCH_TERM(_xlpm.FindText), IFERROR(SEARCH(_xlpm._escapedFindText, _xlpm._withinText, _xlpm._startPosition), 0)))))))))</definedName>
    <definedName name="FN.FIND_NTH_CHAR">_xlfn.LAMBDA(_xlpm.TextToSearch,_xlpm.Chars,_xlop.N,_xlop.CaseSensitive,_xlop.ReturnChar,_xlop.LowerPos,_xlop.UpperPos, _xlfn.LET(_xlpm._chars, FN.NULLIFY(_xlpm.Chars), _xlpm._n, IF(_xlfn.ISOMITTED(_xlpm.N), 1, INT(N(_xlpm.N))), _xlpm._ignoreCase, FN.COERCE(_xlpm.CaseSensitive) = 0, _xlpm._returnChar, N(FN.COERCE(_xlpm.ReturnChar) &lt;&gt; 0), _xlpm._lowPos, _xlfn.LET(_xlpm._lp, INT(FN.COERCE(_xlpm.LowerPos)), IF(_xlpm._lp = 0, 1, _xlpm._lp)), _xlpm._highPos, IF(ISNUMBER(_xlpm.UpperPos), INT(_xlpm.UpperPos), ""), _xlpm._charArray, MID(IF(_xlpm._ignoreCase, UPPER(_xlpm._chars), _xlpm._chars), _xlfn.SEQUENCE(LEN(_xlpm._chars)), 1), _xlpm.fnCountCharMatches, _xlfn.LAMBDA(_xlpm._casedText, _xlfn.LET(_xlpm._searchLen, LEN(_xlpm._casedText), _xlpm._removed, _xlfn.REDUCE(_xlpm._casedText, _xlpm._charArray, _xlfn.LAMBDA(_xlpm._acc,_xlpm._curr, SUBSTITUTE(_xlpm._acc, _xlpm._curr, ""))), _xlpm._searchLen - LEN(_xlpm._removed))), _xlpm.fnNthChar, _xlfn.LAMBDA(_xlpm._textElement, IF(ISERROR(_xlpm._textElement), _xlpm._textElement * {1,2}, IF(_xlpm._chars = "", {0,""}, IF(_xlpm._n = 0, {0,""}, _xlfn.LET(_xlpm._len, LEN(_xlpm._textElement), _xlpm._startPos, IF(_xlpm._lowPos &lt; 1, _xlpm._len + _xlpm._lowPos + 1, _xlpm._lowPos), _xlpm._endPos, IF(_xlpm._highPos = "", _xlpm._len, IF(_xlpm._highPos &gt; 0, _xlpm._highPos, IF(_xlpm._highPos &lt; 0, _xlpm._len + _xlpm._highPos + 1, 0))), IF(_xlpm._startPos &gt; _xlpm._len, {0,""}, IF(_xlpm._startPos &gt; _xlpm._endPos, {0,""}, _xlfn.LET(_xlpm._searchText, MID(_xlpm._textElement, _xlpm._startPos, _xlpm._endPos - _xlpm._startPos + 1), _xlpm._casedText, IF(_xlpm._ignoreCase, UPPER(_xlpm._searchText), _xlpm._searchText), _xlpm._findCount, _xlpm.fnCountCharMatches(_xlpm._casedText), IF(_xlpm._findCount &lt; ABS(_xlpm._n), {0,""}, _xlfn.LET(_xlpm._nth, IF(_xlpm._n &gt; 0, _xlpm._n, _xlpm._findCount + _xlpm._n + 1), _xlpm._nthPos, _xlfn.REDUCE(0, _xlfn.SEQUENCE(_xlpm._nth), _xlfn.LAMBDA(_xlpm._acc,_xlpm._curr, IF(_xlpm._acc &lt; 0, -1, _xlfn.LET(_xlpm._nextPosChars, IFERROR(FIND(_xlpm._charArray, _xlpm._casedText, _xlpm._acc + 1), 0), _xlpm._nextPos, MIN(_xlfn._xlws.FILTER(_xlpm._nextPosChars, _xlpm._nextPosChars &gt; 0, 0)), IF(_xlpm._nextPos = 0, -1, _xlpm._nextPos))))), _xlpm._outPos, _xlpm._nthPos + _xlpm._startPos - 1, IF(_xlpm._outPos &lt; 1, {0,""}, _xlfn.HSTACK(_xlpm._outPos, MID(_xlpm._searchText, _xlpm._nthPos, 1))))))))))))), _xlpm._textColumn, FN.NULLIFY(INDEX(_xlpm.TextToSearch, , 1)), _xlpm._rowCount, ROWS(_xlpm._textColumn), _xlpm._byRow, _xlfn.REDUCE(0, _xlfn.SEQUENCE(_xlpm._rowCount), _xlfn.LAMBDA(_xlpm._acc,_xlpm._curr, _xlfn.VSTACK(_xlpm._acc, _xlpm.fnNthChar(INDEX(_xlpm._textColumn, _xlpm._curr))))), _xlpm._result, _xlfn.DROP(_xlpm._byRow, 1), _xlpm._returnCols, INDEX(_xlpm._returnChar + 1, 1, 1), _xlfn.TAKE(_xlpm._result, , _xlpm._returnCols)))</definedName>
    <definedName name="FN.FORMAT_ORDINAL">_xlfn.LAMBDA(_xlpm.N, IF(ISERROR(_xlpm.N), _xlpm.N * {1}, IF(_xlpm.N = "", "", _xlfn.LET(_xlpm._nominalNum, IF(ISNUMBER(_xlpm.N), _xlpm.N, VALUE(_xlpm.N)), IF(NOT(ISNUMBER(_xlpm._nominalNum)), {#VALUE!}, IF(_xlpm._nominalNum &lt; 0, {#NUM!}, IF(NOT(FN.IS_INTEGER(_xlpm._nominalNum)), {#NUM!}, _xlfn.LET(_xlpm._numPart, TEXT(_xlpm._nominalNum, "#,##0"), _xlpm._dig2, MOD(INT(_xlpm._nominalNum / 10), 10), _xlpm._ordinalPart, IF(_xlpm._dig2 = 1, "th", _xlfn.LET(_xlpm._dig1, MOD(_xlpm._nominalNum, 10), _xlfn.SWITCH(_xlpm._dig1, 1, "st", 2, "nd", 3, "rd", "th"))), _xlpm._numPart &amp; _xlpm._ordinalPart))))))))</definedName>
    <definedName name="FN.IS_DECIMAL">_xlfn.LAMBDA(_xlpm.N, IF(NOT(ISNUMBER(_xlpm.N)), FALSE, _xlfn.LET(_xlpm._integer, INT(_xlpm.N), ROUNDDOWN(_xlpm.N - _xlpm._integer, 15) &lt;&gt; 0)))</definedName>
    <definedName name="FN.IS_EMPTY">_xlfn.LAMBDA(_xlpm.Expression, IF(_xlfn.ISOMITTED(_xlpm.Expression), TRUE, IF(ISERROR(_xlpm.Expression), FALSE, IF(ISBLANK(_xlpm.Expression), TRUE, _xlpm.Expression = ""))))</definedName>
    <definedName name="FN.IS_INTEGER">_xlfn.LAMBDA(_xlpm.N, IF(NOT(ISNUMBER(_xlpm.N)), FALSE, _xlfn.LET(_xlpm._integer, INT(_xlpm.N), ROUNDDOWN(_xlpm.N - _xlpm._integer, 15) = 0)))</definedName>
    <definedName name="FN.IS_INTEGER_NULL">_xlfn.LAMBDA(_xlpm.Expression, IF(_xlfn.ISOMITTED(_xlpm.Expression), FALSE, IF(ISERROR(_xlpm.Expression), FALSE, IF(_xlpm.Expression = "", TRUE, IF(NOT(ISNUMBER(_xlpm.Expression)), FALSE, _xlfn.LET(_xlpm._integer, INT(N), ROUNDDOWN(N - _xlpm._integer, 15) = 0))))))</definedName>
    <definedName name="FN.IS_NUMERIC_NULL">_xlfn.LAMBDA(_xlpm.Expression, IF(_xlfn.ISOMITTED(_xlpm.Expression), FALSE, IF(ISERROR(_xlpm.Expression), FALSE, IF(_xlpm.Expression = "", TRUE, ISNUMBER(_xlpm.Expression)))))</definedName>
    <definedName name="FN.LANGUAGE_ID">_xlfn.LAMBDA(_xlpm.LanguageCode, _xlfn.LET(_xlpm._commonCodes, {"AF","0036";"AR","0001";"CS","0005";"DE","0007";"EL","0008";"EN","0009";"ES","000A";"FA","0029";"FI","000B";"FR","000C";"GA","003C";"HE","000D";"HI","0039";"HU","000E";"ID","0021";"IT","0010";"JA","0011";"KO","0012";"NL","0013";"NO","0014";"PT","0016";"RU","0019";"SV","001D";"SW","0041";"TH","001E";"VI","002A";"ZH","7804"}, _xlpm.fnLanguageCode, _xlfn.LAMBDA(_xlpm._LanguageCode, IF(ISERROR(_xlpm._LanguageCode), _xlpm._LanguageCode * {1}, IF(_xlpm._LanguageCode = "", "", _xlfn.LET(_xlpm._hc, _xlfn.XLOOKUP(_xlpm._LanguageCode, INDEX(_xlpm._commonCodes, , 1), INDEX(_xlpm._commonCodes, , 2), #N/A, 0), IF(NOT(ISNA(_xlpm._hc)), _xlpm._hc, _xlfn.LET(_xlpm._dc, HEX2DEC(_xlpm._LanguageCode), IF(NOT(ISNUMBER(_xlpm._dc)), {#VALUE!}, IF((_xlpm._dc &gt;= 1) * (_xlpm._dc &lt;= 65535), _xlpm._LanguageCode, {#NUM!})))))))), _xlfn.MAP(FN.NULLIFY(_xlpm.LanguageCode), _xlfn.LAMBDA(_xlpm._element, _xlpm.fnLanguageCode(_xlpm._element)))))</definedName>
    <definedName name="FN.NORTH_AMERICAN_REGION">_xlfn.LAMBDA(ISNUMBER(DATEVALUE("12/31/2000")))</definedName>
    <definedName name="FN.NULLIFY">_xlfn.LAMBDA(_xlpm.Reference, IF(_xlfn.ISOMITTED(_xlpm.Reference), "", IF(ISBLANK(_xlpm.Reference), "", _xlpm.Reference)))</definedName>
    <definedName name="FN.ORDINAL_VALUE">_xlfn.LAMBDA(_xlpm.Expression, IF(ISERROR(_xlpm.Expression), _xlpm.Expression * {1}, IF(_xlpm.Expression = "", "", IF(ISNUMBER(_xlpm.Expression), IF(_xlpm.Expression &lt; 0, {#NUM!}, INT(_xlpm.Expression)), IF(NOT(FN.VALIDATE_CHARSET(_xlpm.Expression, "0123456789,.dhnrst")), {#VALUE!}, _xlfn.LET(_xlpm._val, VALUE(_xlpm.Expression), IF(ISNUMBER(_xlpm._val), IF(_xlpm._val &lt; 0, {#NUM!}, INT(_xlpm._val)), IF(LEN(_xlpm.Expression) &lt; 3, {#VALUE!}, _xlfn.LET(_xlpm._ordinalVal, VALUE(LEFT(_xlpm.Expression, LEN(_xlpm.Expression) - 2)), IF(NOT(ISNUMBER(_xlpm._ordinalVal)), {#VALUE!}, IF(_xlpm._ordinalVal &lt; 0, {#NUM!}, IF(NOT(FN.IS_INTEGER(_xlpm._ordinalVal)), {#NUM!}, _xlfn.LET(_xlpm._sfx, RIGHT(_xlpm.Expression, 2), _xlpm._dig2, MOD(INT(_xlpm._ordinalVal / 10), 10), IF((_xlpm._dig2 = 1) * (_xlpm._sfx = "th"), _xlpm._ordinalVal, _xlfn.LET(_xlpm._dig1, MOD(_xlpm._ordinalVal, 10), _xlpm._correctSfx, _xlfn.SWITCH(_xlpm._dig1, 1, "st", 2, "nd", 3, "rd", "th"), IF(_xlpm._sfx = _xlpm._correctSfx, _xlpm._ordinalVal, {#VALUE!}))))))))))))))))</definedName>
    <definedName name="FN.REPLACE_CHARS">_xlfn.LAMBDA(_xlpm.TextValue,_xlpm.CharSet,_xlpm.CharReplaceWith,_xlop.CaseSensitive, _xlfn.LET(_xlpm._charSet, FN.NULLIFY(_xlpm.CharSet), _xlpm._charNew, LEFT(_xlpm.CharReplaceWith), _xlpm._ignoreCase, FN.COERCE(_xlpm.CaseSensitive) = 0, _xlpm.fnReplaceChars, _xlfn.LAMBDA(_xlpm._textElement, IF(_xlpm._charSet = "", _xlpm._textElement, IF(_xlpm._textElement = "", "", IF(_xlpm._ignoreCase, _xlfn.REDUCE(_xlpm._textElement, _xlfn.SEQUENCE(LEN(_xlpm._charSet)), _xlfn.LAMBDA(_xlpm.acc,_xlpm.curr, _xlfn.LET(_xlpm._charL, LOWER(MID(_xlpm._charSet, _xlpm.curr, 1)), _xlpm._textElementL, SUBSTITUTE(_xlpm.acc, _xlpm._charL, _xlpm._charNew), SUBSTITUTE(_xlpm._textElementL, UPPER(_xlpm._charL), _xlpm._charNew)))), _xlfn.REDUCE(_xlpm._textElement, _xlfn.SEQUENCE(LEN(_xlpm._charSet)), _xlfn.LAMBDA(_xlpm.acc,_xlpm.curr, SUBSTITUTE(_xlpm.acc, MID(_xlpm._charSet, _xlpm.curr, 1), _xlpm._charNew))))))), _xlfn.MAP(FN.NULLIFY(_xlpm.TextValue), _xlfn.LAMBDA(_xlpm._element, _xlpm.fnReplaceChars(_xlpm._element)))))</definedName>
    <definedName name="FN.SIFT_FOR_CHARS">_xlfn.LAMBDA(_xlpm.TextToSift,_xlpm.CharSet,_xlop.CaseSensitive,_xlop.Sort,_xlop.InstanceLimit, _xlfn.LET(_xlpm._charSet, FN.NULLIFY(INDEX(_xlpm.CharSet, 1, 1)), _xlpm._caseSensitive, FN.COERCE(_xlpm.CaseSensitive) &lt;&gt; 0, _xlpm._sort, FN.COERCE(_xlpm.Sort) &lt;&gt; 0, _xlpm._instanceLimit, IF(ISNUMBER(_xlpm.InstanceLimit), MAX(INT(_xlpm.InstanceLimit), 0), 1), _xlpm.fnSiftChars, _xlfn.LAMBDA(_xlpm._textToSift, IF(ISERROR(_xlpm._textToSift), _xlpm._textToSift * {1}, IF(ISERROR(_xlpm._charSet), _xlpm._charSet * {1}, IF(_xlpm._textToSift = "", "", IF(_xlpm._charSet = "", _xlpm._textToSift, _xlfn.LET(_xlpm._textLen, LEN(_xlpm._textToSift), _xlpm._searchChars, MID(_xlpm._textToSift, _xlfn.SEQUENCE(_xlpm._textLen), 1), _xlpm._matches, FN.FIND_LITERAL(_xlpm._searchChars, _xlpm._charSet, _xlpm._caseSensitive), _xlpm._sifted, _xlfn._xlws.FILTER(_xlpm._searchChars, _xlpm._matches, {#N/A}), IF(ISNA(INDEX(_xlpm._sifted, 1, 1)), "", IF((_xlpm._instanceLimit = 0) * NOT(_xlpm._sort), _xlfn.CONCAT(_xlpm._sifted), _xlfn.LET(_xlpm._count, ROWS(_xlpm._sifted), _xlpm._idx, _xlfn.SEQUENCE(_xlpm._count), _xlpm._siftedIndexed, _xlfn.HSTACK(_xlpm._sifted, _xlpm._idx), _xlpm._siftedSorted, IF(_xlpm._caseSensitive, _xlfn.SORTBY(_xlpm._siftedIndexed, _xlpm._sifted, 1, CODE(_xlpm._sifted), 1), _xlfn.SORTBY(_xlpm._siftedIndexed, _xlpm._sifted, 1)), _xlpm._limitedSifts, IF(_xlpm._instanceLimit = 0, _xlpm._siftedSorted, _xlfn.LET(_xlpm._instances, _xlfn.SCAN(0, _xlpm._idx, _xlfn.LAMBDA(_xlpm._acc,_xlpm._curr, IF(_xlpm._curr = 1, 1, _xlfn.LET(_xlpm._isRepeat, IF(_xlpm._caseSensitive, CODE(INDEX(_xlpm._siftedSorted, _xlpm._curr, 1)) = CODE(INDEX(_xlpm._siftedSorted, _xlpm._curr - 1, 1)), INDEX(_xlpm._siftedSorted, _xlpm._curr, 1) = INDEX(_xlpm._siftedSorted, _xlpm._curr - 1, 1)), IF(_xlpm._isRepeat, _xlpm._acc + 1, 1))))), _xlfn._xlws.FILTER(_xlpm._siftedSorted, _xlpm._instances &lt;= _xlpm._instanceLimit))), _xlpm._result, IF(_xlpm._sort, INDEX(_xlpm._limitedSifts, , 1), INDEX(_xlfn.SORTBY(_xlpm._limitedSifts, INDEX(_xlpm._limitedSifts, , 2), 1), , 1)), _xlfn.CONCAT(_xlpm._result)))))))))), _xlpm._textToSift, FN.NULLIFY(_xlpm.TextToSift), _xlfn.MAP(_xlpm._textToSift, _xlfn.LAMBDA(_xlpm._element, _xlpm.fnSiftChars(_xlpm._element)))))</definedName>
    <definedName name="FN.SPLIT">_xlfn.LAMBDA(_xlpm.TextToSplit,_xlpm.ColumnSeparator,_xlop.CaseSensitive,_xlop.IgnoreEmpty,_xlop.SplitLimit, _xlfn.LET(_xlpm._caseSensitive, FN.COERCE(_xlpm.CaseSensitive) &lt;&gt; 0, _xlpm._columnSeparator, FN.NULLIFY(INDEX(_xlpm.ColumnSeparator, 1, 1)), _xlpm._escapedColumnSeparator, FN.ESCAPE_SEARCH_TERM(_xlpm._columnSeparator), _xlpm._ignoreEmpty, FN.COERCE(_xlpm.IgnoreEmpty) &lt;&gt; 0, _xlpm._splitLimit, MAX(INT(FN.COERCE(_xlpm.SplitLimit)), 0), _xlpm.fnBoundaryPositions, _xlfn.LAMBDA(_xlpm._textToSplit, _xlfn.LET(_xlpm._textLen, LEN(_xlpm._textToSplit), _xlpm._separatorLen, LEN(_xlpm._columnSeparator), IF((_xlpm._textLen = 0) + (_xlpm._separatorLen = 0) + (_xlpm._splitLimit = 1), _xlfn.HSTACK(0, _xlpm._textLen + 1), _xlfn.LET(_xlpm.fnSeparatorPos, _xlfn.LAMBDA(_xlpm._lastPos, _xlfn.LET(_xlpm._fromPos, IF(_xlpm._lastPos = 0, 1, _xlpm._lastPos + _xlpm._separatorLen), IFERROR(IF(_xlpm._caseSensitive, FIND(_xlpm._columnSeparator, _xlpm._textToSplit, _xlpm._fromPos), SEARCH(_xlpm._escapedColumnSeparator, _xlpm._textToSplit, _xlpm._fromPos)), 0))), _xlpm._idx, _xlfn.SEQUENCE(_xlpm._textLen), _xlpm._separatorLimit, IF(_xlpm._splitLimit = 0, _xlpm._textLen, _xlpm._splitLimit - 1), _xlpm._separatorPositions, _xlfn.REDUCE({0,0}, _xlpm._idx, _xlfn.LAMBDA(_xlpm._acc,_xlpm._curr, _xlfn.LET(_xlpm._count, INDEX(_xlpm._acc, 1, 1), IF((_xlpm._count = _xlpm._separatorLimit) + (_xlpm._count = -1), _xlpm._acc, _xlfn.LET(_xlpm._lastPos, INDEX(_xlpm._acc, 1, COLUMNS(_xlpm._acc)), IF(_xlpm._lastPos &gt; _xlpm._textLen, _xlpm._acc, _xlfn.LET(_xlpm._thisPos, _xlpm.fnSeparatorPos(_xlpm._lastPos), IF(_xlpm._thisPos = 0, _xlfn.HSTACK(-1, _xlfn.DROP(_xlpm._acc, , 1)), _xlfn.LET(_xlpm._thisCount, _xlpm._count + IF(NOT(_xlpm._ignoreEmpty), 1, N((_xlpm._lastPos + _xlpm._separatorLen) &lt; _xlpm._thisPos)), _xlfn.HSTACK(_xlpm._thisCount, _xlfn.DROP(_xlpm._acc, , 1), _xlpm._thisPos)))))))))), _xlfn.HSTACK(_xlfn.DROP(_xlpm._separatorPositions, , 1), _xlpm._textLen + 1))))), _xlpm.fnElements, _xlfn.LAMBDA(_xlpm._textToSplit,_xlpm._boundaryPositions, _xlfn.LET(_xlpm._starts, _xlfn.HSTACK(1, _xlfn.DROP(_xlfn.DROP(_xlpm._boundaryPositions, , 1), , -1) + LEN(_xlpm._columnSeparator)), _xlpm._ends, _xlfn.DROP(_xlpm._boundaryPositions, , 1), _xlpm._numChars, _xlpm._ends - _xlpm._starts, _xlpm._elements, IF(NOT(_xlpm._ignoreEmpty), MID(_xlpm._textToSplit, _xlpm._starts, _xlpm._numChars), _xlfn.LET(_xlpm._startsF, _xlfn._xlws.FILTER(_xlpm._starts, _xlpm._numChars &gt; 0, {#N/A}), IF(ISNA(INDEX(_xlpm._startsF, 1, 1)), {#N/A}, _xlfn.LET(_xlpm._numCharsF, _xlfn._xlws.FILTER(_xlpm._numChars, _xlpm._numChars &gt; 0), MID(_xlpm._textToSplit, _xlpm._startsF, _xlpm._numCharsF))))), _xlpm._elementCount, IF(ISNA(INDEX(_xlpm._elements, 1, 1)), 0, COLUMNS(_xlpm._elements)), IF(_xlpm._elementCount = 0, {0,""}, _xlfn.HSTACK(_xlpm._elementCount, _xlpm._elements)))), _xlpm.fnSplit, _xlfn.LAMBDA(_xlpm._textToSplit, IF(ISERROR(_xlpm._textToSplit), _xlpm._textToSplit * {1,2}, IF(ISERROR(_xlpm._columnSeparator), _xlpm._columnSeparator * {1,2}, IF(_xlpm._textToSplit = "", {0,""}, IF((_xlpm._splitLimit = 1) + (_xlpm._columnSeparator = ""), _xlfn.HSTACK(1, _xlpm._textToSplit), _xlfn.LET(_xlpm._boundaryPos, _xlpm.fnBoundaryPositions(_xlpm._textToSplit), IF(COLUMNS(_xlpm._boundaryPos) = 2, _xlfn.HSTACK(1, _xlpm._textToSplit), _xlpm.fnElements(_xlpm._textToSplit, _xlpm._boundaryPos)))))))), _xlpm._textColumn, FN.NULLIFY(INDEX(_xlpm.TextToSplit, , 1)), _xlpm._rowCount, ROWS(_xlpm._textColumn), _xlpm._byRow, _xlfn.REDUCE("", _xlfn.SEQUENCE(_xlpm._rowCount), _xlfn.LAMBDA(_xlpm._acc,_xlpm._curr, _xlfn.VSTACK(_xlpm._acc, _xlpm.fnSplit(INDEX(_xlpm._textColumn, _xlpm._curr))))), _xlpm._arrayRaw, _xlfn.DROP(_xlpm._byRow, 1), IF((ROWS(_xlpm._arrayRaw) = 1) + (COLUMNS(_xlpm._arrayRaw) &lt;= 2), _xlpm._arrayRaw, _xlfn.HSTACK(_xlfn.TAKE(_xlpm._arrayRaw, , 2), _xlfn.IFNA(_xlfn.DROP(_xlpm._arrayRaw, , 2), "")))))</definedName>
    <definedName name="FN.SPLIT_AROUND">_xlfn.LAMBDA(_xlpm.TextToSplit,_xlpm.CharSet,_xlop.CaseSensitive,_xlop.SplitLimit, _xlfn.LET(_xlpm._charSet, FN.NULLIFY(INDEX(_xlpm.CharSet, 1, 1)), _xlpm._caseSensitive, FN.COERCE(_xlpm.CaseSensitive) &lt;&gt; 0, _xlpm._splitLimit, MAX(INT(FN.COERCE(_xlpm.SplitLimit)), 0), _xlpm.fnElementPositions, _xlfn.LAMBDA(_xlpm._textToSplit, IF((_xlpm._textToSplit = "") + (_xlpm._charSet = ""), {0,0;0,0}, _xlfn.LET(_xlpm._textLen, LEN(_xlpm._textToSplit), _xlpm._elementLimit, IF(_xlpm._splitLimit = 0, _xlpm._textLen, _xlpm._splitLimit), _xlpm._idx, _xlfn.SEQUENCE(_xlpm._textLen), _xlpm._elementPos, _xlfn.REDUCE({0,0;0,0}, _xlpm._idx, _xlfn.LAMBDA(_xlpm._acc,_xlpm._curr, _xlfn.LET(_xlpm._count, INDEX(_xlpm._acc, 1, 1), IF(_xlpm._count = _xlpm._elementLimit, _xlpm._acc, _xlfn.LET(_xlpm._flgLastMatch, INDEX(_xlpm._acc, 2, 1), _xlpm._char, MID(_xlpm._textToSplit, _xlpm._curr, 1), IF(FN.FIND_LITERAL(_xlpm._char, _xlpm._charSet, _xlpm._caseSensitive) &gt; 0, IF(_xlpm._flgLastMatch, _xlfn.LET(_xlpm._lastCol, COLUMNS(_xlpm._acc), _xlpm._startPos, INDEX(_xlpm._acc, 1, _xlpm._lastCol), _xlpm._lastLen, INDEX(_xlpm._acc, 2, _xlpm._lastCol), _xlfn.HSTACK(_xlfn.DROP(_xlpm._acc, , -1), _xlfn.VSTACK(_xlpm._startPos, _xlpm._lastLen + 1))), _xlfn.HSTACK(_xlfn.VSTACK(_xlpm._count, 1), _xlfn.DROP(_xlpm._acc, , 1), _xlfn.VSTACK(_xlpm._curr, 1))), IF(_xlpm._flgLastMatch, _xlfn.HSTACK(_xlfn.VSTACK(_xlpm._count + 1, 0), _xlfn.DROP(_xlpm._acc, , 1)), _xlpm._acc))))))), _xlpm._elementCount, COLUMNS(_xlpm._elementPos) - 2, IF(_xlpm._elementCount = 0, _xlpm._elementPos, _xlfn.HSTACK(_xlpm._elementCount, _xlfn.DROP(_xlpm._elementPos, , 2)))))), _xlpm.fnUnmatched, _xlfn.LAMBDA(_xlpm._textToSplit,_xlpm._elementPos, _xlfn.LET(_xlpm._elementCount, INDEX(_xlpm._elementPos, 1, 1), IF(_xlpm._elementCount = 0, _xlpm._textToSplit, _xlfn.LET(_xlpm._starts, _xlfn.HSTACK(1, _xlfn.DROP(_xlpm._elementPos, -1, 1) + _xlfn.DROP(_xlpm._elementPos, 1, 1)), _xlpm._ends, _xlfn.HSTACK(_xlfn.DROP(_xlpm._elementPos, -1, 1), LEN(_xlpm._textToSplit) + 1), _xlpm._numChars, _xlpm._ends - _xlpm._starts, _xlpm._startsF, _xlfn._xlws.FILTER(_xlpm._starts, _xlpm._numChars &gt; 0, #N/A), IF(ISNA(INDEX(_xlpm._startsF, 1, 1)), "", _xlfn.LET(_xlpm._numCharsF, _xlfn._xlws.FILTER(_xlpm._numChars, _xlpm._numChars &gt; 0), _xlfn.CONCAT(MID(_xlpm._textToSplit, _xlpm._startsF, _xlpm._numCharsF)))))))), _xlpm.fnSplitAround, _xlfn.LAMBDA(_xlpm._textToSplit, IF(ISERROR(_xlpm._textToSplit), _xlpm._textToSplit * {1,2}, IF(ISERROR(_xlpm._charSet), _xlpm._charSet * {1,2}, IF(_xlpm._textToSplit = "", {0,""}, IF(_xlpm._charSet = "", _xlfn.HSTACK(0, _xlpm._textToSplit), _xlfn.LET(_xlpm._elementPos, _xlpm.fnElementPositions(_xlpm._textToSplit), _xlpm._unmatched, _xlpm.fnUnmatched(_xlpm._textToSplit, _xlpm._elementPos), _xlpm._elementCount, INDEX(_xlpm._elementPos, 1, 1), IF(_xlpm._elementCount = 0, _xlfn.HSTACK(0, _xlpm._unmatched), _xlfn.LET(_xlpm._elements, MID(_xlpm._textToSplit, _xlfn.DROP(_xlpm._elementPos, -1, 1), _xlfn.DROP(_xlpm._elementPos, 1, 1)), _xlfn.HSTACK(_xlpm._elementCount, _xlpm._unmatched, _xlpm._elements))))))))), _xlpm._textColumn, FN.NULLIFY(INDEX(_xlpm.TextToSplit, , 1)), _xlpm._rowCount, ROWS(_xlpm._textColumn), _xlpm._byRow, _xlfn.REDUCE(0, _xlfn.SEQUENCE(_xlpm._rowCount), _xlfn.LAMBDA(_xlpm._acc,_xlpm._curr, _xlfn.VSTACK(_xlpm._acc, _xlpm.fnSplitAround(INDEX(_xlpm._textColumn, _xlpm._curr))))), _xlpm._arrayRaw, _xlfn.DROP(_xlpm._byRow, 1), IF((ROWS(_xlpm._arrayRaw) = 1) + (COLUMNS(_xlpm._arrayRaw) &lt;= 2), _xlpm._arrayRaw, _xlfn.HSTACK(_xlfn.TAKE(_xlpm._arrayRaw, , 2), _xlfn.IFNA(_xlfn.DROP(_xlpm._arrayRaw, , 2), "")))))</definedName>
    <definedName name="FN.SPLIT_AT_ANY">_xlfn.LAMBDA(_xlpm.TextToSplit,_xlpm.CharSet,_xlop.CaseSensitive,_xlop.IgnoreEmpty,_xlop.SplitLimit, _xlfn.LET(_xlpm._charSet, FN.NULLIFY(INDEX(_xlpm.CharSet, 1, 1)), _xlpm._caseSensitive, FN.COERCE(_xlpm.CaseSensitive) &lt;&gt; 0, _xlpm._splitLimit, MAX(INT(FN.COERCE(_xlpm.SplitLimit)), 0), _xlpm._ignoreEmpty, FN.COERCE(_xlpm.IgnoreEmpty), _xlpm._includeEmptyElements, _xlpm._ignoreEmpty = 0, _xlpm._includeEmptyElementSeparators, _xlpm._ignoreEmpty &lt;&gt; 1, _xlpm.fnBoundaryPositions, _xlfn.LAMBDA(_xlpm._textToSplit, _xlfn.LET(_xlpm._textLen, LEN(_xlpm._textToSplit), IF((_xlpm._textToSplit = "") + (_xlpm._charSet = "") + (_xlpm._splitLimit = 1), _xlfn.HSTACK(0, _xlpm._textLen + 1), _xlfn.LET(_xlpm._idx, _xlfn.SEQUENCE(_xlpm._textLen), _xlpm._separatorLimit, IF(_xlpm._splitLimit = 0, _xlpm._textLen, _xlpm._splitLimit - 1), _xlpm._separatorPositions, _xlfn.REDUCE({0,0}, _xlpm._idx, _xlfn.LAMBDA(_xlpm._acc,_xlpm._curr, _xlfn.LET(_xlpm._count, INDEX(_xlpm._acc, 1, 1), IF(_xlpm._count = _xlpm._separatorLimit, _xlpm._acc, _xlfn.LET(_xlpm._char, MID(_xlpm._textToSplit, _xlpm._curr, 1), IF(NOT(FN.FIND_LITERAL(_xlpm._char, _xlpm._charSet, _xlpm._caseSensitive)), _xlpm._acc, _xlfn.LET(_xlpm._lastPos, INDEX(_xlpm._acc, 1, COLUMNS(_xlpm._acc)), _xlpm._thisCount, IF(((_xlpm._lastPos + 1) &lt; _xlpm._curr) + N(_xlpm._includeEmptyElements), _xlpm._count + 1, _xlpm._count), _xlfn.HSTACK(_xlpm._thisCount, _xlfn.DROP(_xlpm._acc, , 1), _xlpm._curr)))))))), _xlfn.HSTACK(_xlfn.DROP(_xlpm._separatorPositions, , 1), _xlpm._textLen + 1))))), _xlpm.fnSeparators, _xlfn.LAMBDA(_xlpm._textToSplit,_xlpm._boundaryPositions, IF(COLUMNS(_xlpm._boundaryPositions) &lt;= 2, "", IF(_xlpm._includeEmptyElementSeparators, _xlfn.CONCAT(MID(_xlpm._textToSplit, _xlfn.DROP(_xlfn.DROP(_xlpm._boundaryPositions, , 1), , -1), 1)), _xlfn.LET(_xlpm._starts, _xlfn.DROP(_xlpm._boundaryPositions, , -1), _xlpm._ends, _xlfn.DROP(_xlpm._boundaryPositions, , 1), _xlpm._diffs, _xlpm._ends - _xlpm._starts, _xlpm._includeDelimPos, _xlfn._xlws.FILTER(_xlpm._starts, _xlpm._diffs &gt; 1, {#N/A}), IF(ISNA(INDEX(_xlpm._includeDelimPos, 1, 1)), "", IF(COLUMNS(_xlpm._includeDelimPos) = 1, "", _xlfn.CONCAT(MID(_xlpm._textToSplit, _xlfn.DROP(_xlpm._includeDelimPos, , 1), 1)))))))), _xlpm.fnElements, _xlfn.LAMBDA(_xlpm._textToSplit,_xlpm._boundaryPositions, IF(COLUMNS(_xlpm._boundaryPositions) &lt;= 2, {0,""}, _xlfn.LET(_xlpm._starts, _xlfn.DROP(_xlpm._boundaryPositions, , -1) + 1, _xlpm._ends, _xlfn.DROP(_xlpm._boundaryPositions, , 1), _xlpm._numChars, _xlpm._ends - _xlpm._starts, _xlpm._elements, IF(_xlpm._includeEmptyElements, MID(_xlpm._textToSplit, _xlpm._starts, _xlpm._numChars), _xlfn.LET(_xlpm._startsF, _xlfn._xlws.FILTER(_xlpm._starts, _xlpm._numChars &gt; 0, {#N/A}), IF(ISNA(INDEX(_xlpm._startsF, 1, 1)), {#N/A}, _xlfn.LET(_xlpm._numCharsF, _xlfn._xlws.FILTER(_xlpm._numChars, _xlpm._numChars &gt; 0), MID(_xlpm._textToSplit, _xlpm._startsF, _xlpm._numCharsF))))), _xlpm._elementCount, IF(ISNA(INDEX(_xlpm._elements, 1, 1)), 0, COLUMNS(_xlpm._elements)), IF(_xlpm._elementCount = 0, {0,""}, _xlfn.HSTACK(_xlpm._elementCount, _xlpm._elements))))), _xlpm.fnSplitAtAny, _xlfn.LAMBDA(_xlpm._textToSplit, IF(ISERROR(_xlpm._textToSplit), _xlpm._textToSplit * {1,2}, IF(ISERROR(_xlpm._charSet), _xlpm._charSet * {1,2}, _xlfn.LET(_xlpm._boundaryPos, _xlpm.fnBoundaryPositions(_xlpm._textToSplit), _xlpm._separators, _xlpm.fnSeparators(_xlpm._textToSplit, _xlpm._boundaryPos), _xlpm._elements, _xlpm.fnElements(_xlpm._textToSplit, _xlpm._boundaryPos), _xlpm._elementCount, INDEX(_xlpm._elements, 1, 1), IF(_xlpm._elementCount = 0, _xlfn.HSTACK(0, _xlpm._separators), _xlfn.HSTACK(_xlpm._elementCount, _xlpm._separators, _xlfn.DROP(_xlpm._elements, , 1))))))), _xlpm._textColumn, FN.NULLIFY(INDEX(_xlpm.TextToSplit, , 1)), _xlpm._rowCount, ROWS(_xlpm._textColumn), _xlpm._byRow, _xlfn.REDUCE("", _xlfn.SEQUENCE(_xlpm._rowCount), _xlfn.LAMBDA(_xlpm._acc,_xlpm._curr, _xlfn.VSTACK(_xlpm._acc, _xlpm.fnSplitAtAny(INDEX(_xlpm._textColumn, _xlpm._curr))))), _xlpm._arrayRaw, _xlfn.DROP(_xlpm._byRow, 1), IF((ROWS(_xlpm._arrayRaw) = 1) + (COLUMNS(_xlpm._arrayRaw) &lt;= 2), _xlpm._arrayRaw, _xlfn.HSTACK(_xlfn.TAKE(_xlpm._arrayRaw, , 2), _xlfn.IFNA(_xlfn.DROP(_xlpm._arrayRaw, , 2), "")))))</definedName>
    <definedName name="FN.SUBSTITUTE_I">_xlfn.LAMBDA(_xlpm.TextValue,_xlpm.OldText,_xlpm.NewText,_xlop.InstanceNum, _xlfn.LET(_xlpm._oldText, FN.NULLIFY(_xlpm.OldText), _xlpm._searchTerm, FN.ESCAPE_SEARCH_TERM(_xlpm._oldText), _xlpm._newText, FN.NULLIFY(_xlpm.NewText), _xlpm._oldLen, LEN(_xlpm._oldText), _xlpm._lenDiff, LEN(_xlpm._newText) - _xlpm._oldLen, _xlpm._instance, INT(FN.COERCE(_xlpm.InstanceNum)), _xlpm.fnSubstitute_I, _xlfn.LAMBDA(_xlpm._textElement, IF(_xlpm._textElement = "", "", IF(_xlpm._oldLen = 0, _xlpm._textElement, _xlfn.LET(_xlpm._maxInstance, INT(LEN(_xlpm._textElement) / _xlpm._oldLen), _xlpm._pos, _xlfn.SCAN(0, _xlfn.SEQUENCE(1, _xlpm._maxInstance), _xlfn.LAMBDA(_xlpm._acc,_xlpm._curr, IF(_xlpm._acc = "", "", IFERROR(SEARCH(_xlpm._searchTerm, _xlpm._textElement, _xlpm._acc + 1), "")))), _xlpm._count, COUNT(_xlpm._pos), IF(_xlpm._count = 0, _xlpm._textElement, IF(ABS(_xlpm._instance) &gt; _xlpm._count, _xlpm._textElement, IF(_xlpm._instance &gt; 0, REPLACE(_xlpm._textElement, INDEX(_xlpm._pos, 1, _xlpm._instance), _xlpm._oldLen, _xlpm._newText), IF(_xlpm._instance &lt; 0, REPLACE(_xlpm._textElement, INDEX(_xlpm._pos, 1, _xlpm._count + _xlpm._instance + 1), _xlpm._oldLen, _xlpm._newText), _xlfn.LET(_xlpm._nPos, _xlfn.TAKE(_xlpm._pos, 1, _xlpm._count) + _xlfn.SEQUENCE(1, _xlpm._count, 0, _xlpm._lenDiff), _xlfn.REDUCE(_xlpm._textElement, _xlpm._nPos, _xlfn.LAMBDA(_xlpm._acc,_xlpm._curr, REPLACE(_xlpm._acc, _xlpm._curr, _xlpm._oldLen, _xlpm._newText)))))))))))), _xlfn.MAP(FN.NULLIFY(_xlpm.TextValue), _xlfn.LAMBDA(_xlpm._element, _xlpm.fnSubstitute_I(_xlpm._element)))))</definedName>
    <definedName name="FN.VALIDATE_CHARSET">_xlfn.LAMBDA(_xlpm.TextValue,_xlpm.CharSet,_xlop.CaseSensitive, _xlfn.LET(_xlpm._ignoreCase, FN.COERCE(_xlpm.CaseSensitive) = 0, _xlpm._chars, "" &amp; IF(_xlpm._ignoreCase, UPPER(_xlpm.CharSet), _xlpm.CharSet), _xlpm._xpath, "//s[translate(.,'" &amp; _xlpm._chars &amp; "','')='']", _xlpm.fnValidateCharSet, _xlfn.LAMBDA(_xlpm._textElement, IF(_xlpm._chars = "", FALSE, IF(FN.IS_EMPTY(_xlpm._textElement), FALSE, _xlfn.LET(_xlpm._textElementCased, IF(_xlpm._ignoreCase, UPPER(_xlpm._textElement), _xlpm._textElement), _xlpm._escapeText, SUBSTITUTE(SUBSTITUTE(_xlpm._textElementCased, "&amp;", "&amp;amp;"), "&lt;", "&amp;lt;"), _xlpm._xml, "&lt;xml&gt;&lt;s&gt;" &amp; _xlpm._escapeText &amp; "&lt;/s&gt;&lt;/xml&gt;", NOT(ISERROR(_xlfn.FILTERXML(_xlpm._xml, _xlpm._xpath))))))), _xlfn.MAP(FN.NULLIFY(_xlpm.TextValue), _xlfn.LAMBDA(_xlpm._element, _xlpm.fnValidateCharSet(_xlpm._element)))))</definedName>
  </definedNames>
  <calcPr calcId="191029"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33" l="1" a="1"/>
  <c r="B15" i="33" s="1"/>
  <c r="F15" i="33" s="1" a="1"/>
  <c r="F15" i="33" s="1"/>
  <c r="F41" i="55"/>
  <c r="D40" i="55"/>
  <c r="A42" i="55" a="1"/>
  <c r="A42" i="55" s="1"/>
  <c r="A43" i="55" a="1"/>
  <c r="A43" i="55" s="1"/>
  <c r="A33" i="55" a="1"/>
  <c r="A33" i="55" s="1"/>
  <c r="C46" i="55"/>
  <c r="D47" i="55" a="1"/>
  <c r="A48" i="55" s="1" a="1"/>
  <c r="A48" i="55" s="1"/>
  <c r="E53" i="55" a="1"/>
  <c r="E53" i="55" s="1"/>
  <c r="I89" i="55"/>
  <c r="H254" i="55"/>
  <c r="C47" i="55" l="1" a="1"/>
  <c r="C47" i="55" s="1"/>
  <c r="A34" i="55" a="1"/>
  <c r="A34" i="55" s="1"/>
  <c r="A35" i="55" s="1" a="1"/>
  <c r="A35" i="55" s="1"/>
  <c r="A50" i="55" a="1"/>
  <c r="A50" i="55" s="1"/>
  <c r="D47" i="55"/>
  <c r="B50" i="55" a="1"/>
  <c r="B50" i="55" s="1"/>
  <c r="A49" i="55" a="1"/>
  <c r="A49" i="55" s="1"/>
  <c r="C48" i="55" a="1"/>
  <c r="C48" i="55" s="1"/>
  <c r="B47" i="55" a="1"/>
  <c r="B47" i="55" s="1"/>
  <c r="C49" i="55" a="1"/>
  <c r="C49" i="55" s="1"/>
  <c r="B48" i="55" a="1"/>
  <c r="B48" i="55" s="1"/>
  <c r="A47" i="55" a="1"/>
  <c r="A47" i="55" s="1"/>
  <c r="C50" i="55" a="1"/>
  <c r="C50" i="55" s="1"/>
  <c r="B49" i="55" a="1"/>
  <c r="B49" i="55" s="1"/>
  <c r="A37" i="55" l="1" a="1"/>
  <c r="A37" i="55" s="1"/>
  <c r="A36" i="55" a="1"/>
  <c r="A36" i="55" s="1"/>
  <c r="B54" i="55" a="1"/>
  <c r="B54" i="55" s="1"/>
  <c r="B55" i="55" s="1" a="1"/>
  <c r="B55" i="55" s="1"/>
  <c r="B56" i="55" l="1" a="1"/>
  <c r="B56" i="55" s="1"/>
  <c r="B60" i="55" s="1" a="1"/>
  <c r="B60" i="55" s="1"/>
  <c r="B58" i="55" a="1"/>
  <c r="B58" i="55" s="1"/>
  <c r="B59" i="55" a="1"/>
  <c r="B59" i="55" s="1"/>
  <c r="B57" i="55" a="1"/>
  <c r="B57" i="55" s="1"/>
  <c r="A260" i="55" l="1" a="1"/>
  <c r="A260" i="55" s="1"/>
  <c r="A255" i="55" a="1"/>
  <c r="E250" i="55" a="1"/>
  <c r="E250" i="55" s="1"/>
  <c r="I250" i="55" s="1" a="1"/>
  <c r="I250" i="55" s="1"/>
  <c r="E249" i="55" a="1"/>
  <c r="E249" i="55" s="1"/>
  <c r="I249" i="55" s="1" a="1"/>
  <c r="I249" i="55" s="1"/>
  <c r="E248" i="55" a="1"/>
  <c r="E248" i="55" s="1"/>
  <c r="I248" i="55" s="1" a="1"/>
  <c r="I248" i="55" s="1"/>
  <c r="E247" i="55" a="1"/>
  <c r="E247" i="55" s="1"/>
  <c r="E246" i="55" a="1"/>
  <c r="E246" i="55" s="1"/>
  <c r="I246" i="55" s="1" a="1"/>
  <c r="I246" i="55" s="1"/>
  <c r="E245" i="55" a="1"/>
  <c r="E245" i="55" s="1"/>
  <c r="I245" i="55" s="1" a="1"/>
  <c r="I245" i="55" s="1"/>
  <c r="E244" i="55" a="1"/>
  <c r="E244" i="55" s="1"/>
  <c r="I244" i="55" s="1" a="1"/>
  <c r="I244" i="55" s="1"/>
  <c r="E243" i="55" a="1"/>
  <c r="E243" i="55" s="1"/>
  <c r="I243" i="55" s="1" a="1"/>
  <c r="I243" i="55" s="1"/>
  <c r="E242" i="55" a="1"/>
  <c r="E242" i="55" s="1"/>
  <c r="I242" i="55" s="1" a="1"/>
  <c r="E241" i="55" a="1"/>
  <c r="E241" i="55" s="1"/>
  <c r="I241" i="55" s="1" a="1"/>
  <c r="I241" i="55" s="1"/>
  <c r="E240" i="55" a="1"/>
  <c r="E240" i="55" s="1"/>
  <c r="I240" i="55" s="1" a="1"/>
  <c r="E239" i="55" a="1"/>
  <c r="E239" i="55" s="1"/>
  <c r="I239" i="55" s="1" a="1"/>
  <c r="E238" i="55" a="1"/>
  <c r="E238" i="55" s="1"/>
  <c r="I238" i="55" s="1" a="1"/>
  <c r="E237" i="55" a="1"/>
  <c r="E237" i="55" s="1"/>
  <c r="I237" i="55" s="1" a="1"/>
  <c r="H237" i="55" s="1" a="1"/>
  <c r="H237" i="55" s="1"/>
  <c r="E236" i="55" a="1"/>
  <c r="E236" i="55" s="1"/>
  <c r="I236" i="55" s="1" a="1"/>
  <c r="E235" i="55" a="1"/>
  <c r="E235" i="55" s="1"/>
  <c r="I235" i="55" s="1" a="1"/>
  <c r="E234" i="55" a="1"/>
  <c r="E234" i="55" s="1"/>
  <c r="I234" i="55" s="1" a="1"/>
  <c r="I234" i="55" s="1"/>
  <c r="E233" i="55" a="1"/>
  <c r="E233" i="55" s="1"/>
  <c r="I233" i="55" s="1" a="1"/>
  <c r="E232" i="55" a="1"/>
  <c r="E232" i="55" s="1"/>
  <c r="I232" i="55" s="1" a="1"/>
  <c r="E231" i="55" a="1"/>
  <c r="E231" i="55" s="1"/>
  <c r="I231" i="55" s="1" a="1"/>
  <c r="I231" i="55" s="1"/>
  <c r="E230" i="55" a="1"/>
  <c r="E230" i="55" s="1"/>
  <c r="I230" i="55" s="1" a="1"/>
  <c r="I230" i="55" s="1"/>
  <c r="E229" i="55" a="1"/>
  <c r="E229" i="55" s="1"/>
  <c r="I229" i="55" s="1" a="1"/>
  <c r="B206" i="55" a="1"/>
  <c r="B206" i="55" s="1"/>
  <c r="A255" i="55" l="1"/>
  <c r="A270" i="55" s="1" a="1"/>
  <c r="A270" i="55" s="1"/>
  <c r="B258" i="55" a="1"/>
  <c r="B258" i="55" s="1"/>
  <c r="H249" i="55" a="1"/>
  <c r="H249" i="55" s="1"/>
  <c r="A271" i="55" a="1"/>
  <c r="A271" i="55" s="1"/>
  <c r="H250" i="55" a="1"/>
  <c r="H250" i="55" s="1"/>
  <c r="I242" i="55"/>
  <c r="H242" i="55" a="1"/>
  <c r="H242" i="55" s="1"/>
  <c r="H248" i="55" a="1"/>
  <c r="H248" i="55" s="1"/>
  <c r="I247" i="55" a="1"/>
  <c r="H246" i="55" a="1"/>
  <c r="H246" i="55" s="1"/>
  <c r="H245" i="55" a="1"/>
  <c r="H245" i="55" s="1"/>
  <c r="H244" i="55" a="1"/>
  <c r="H244" i="55" s="1"/>
  <c r="H243" i="55" a="1"/>
  <c r="H243" i="55" s="1"/>
  <c r="H234" i="55" a="1"/>
  <c r="H234" i="55" s="1"/>
  <c r="H241" i="55" a="1"/>
  <c r="H241" i="55" s="1"/>
  <c r="I240" i="55"/>
  <c r="H240" i="55" a="1"/>
  <c r="H240" i="55" s="1"/>
  <c r="I239" i="55"/>
  <c r="H239" i="55" a="1"/>
  <c r="H239" i="55" s="1"/>
  <c r="I238" i="55"/>
  <c r="H238" i="55" a="1"/>
  <c r="H238" i="55" s="1"/>
  <c r="I237" i="55"/>
  <c r="I236" i="55"/>
  <c r="H236" i="55" a="1"/>
  <c r="H236" i="55" s="1"/>
  <c r="I235" i="55"/>
  <c r="H235" i="55" a="1"/>
  <c r="H235" i="55" s="1"/>
  <c r="I232" i="55"/>
  <c r="H232" i="55" a="1"/>
  <c r="H232" i="55" s="1"/>
  <c r="I233" i="55"/>
  <c r="H233" i="55" a="1"/>
  <c r="H233" i="55" s="1"/>
  <c r="I229" i="55"/>
  <c r="H229" i="55" a="1"/>
  <c r="H229" i="55" s="1"/>
  <c r="H230" i="55" a="1"/>
  <c r="H230" i="55" s="1"/>
  <c r="H231" i="55" a="1"/>
  <c r="H231" i="55" s="1"/>
  <c r="H277" i="55" l="1"/>
  <c r="A277" i="55" a="1"/>
  <c r="A277" i="55" s="1"/>
  <c r="G282" i="55" a="1"/>
  <c r="G282" i="55" s="1"/>
  <c r="I247" i="55"/>
  <c r="H247" i="55" a="1"/>
  <c r="H247" i="55" s="1"/>
  <c r="E200" i="55" a="1"/>
  <c r="E200" i="55" s="1"/>
  <c r="A187" i="55" a="1"/>
  <c r="A187" i="55" s="1"/>
  <c r="B195" i="55" a="1"/>
  <c r="B195" i="55" s="1"/>
  <c r="A195" i="55" a="1"/>
  <c r="A195" i="55" s="1"/>
  <c r="C171" i="55" a="1"/>
  <c r="C171" i="55" s="1"/>
  <c r="E184" i="55"/>
  <c r="A161" i="55" a="1"/>
  <c r="A161" i="55" s="1"/>
  <c r="B166" i="55" s="1" a="1"/>
  <c r="B166" i="55" s="1"/>
  <c r="M159" i="55" a="1"/>
  <c r="M159" i="55" s="1"/>
  <c r="O159" i="55" s="1" a="1"/>
  <c r="H159" i="55" s="1" a="1"/>
  <c r="H159" i="55" s="1"/>
  <c r="M158" i="55" a="1"/>
  <c r="M158" i="55" s="1"/>
  <c r="O158" i="55" s="1" a="1"/>
  <c r="G158" i="55" s="1" a="1"/>
  <c r="G158" i="55" s="1"/>
  <c r="M157" i="55" a="1"/>
  <c r="M157" i="55" s="1"/>
  <c r="O157" i="55" s="1" a="1"/>
  <c r="G157" i="55" s="1" a="1"/>
  <c r="G157" i="55" s="1"/>
  <c r="M156" i="55" a="1"/>
  <c r="M156" i="55" s="1"/>
  <c r="O156" i="55" s="1" a="1"/>
  <c r="G156" i="55" s="1" a="1"/>
  <c r="G156" i="55" s="1"/>
  <c r="M155" i="55" a="1"/>
  <c r="M155" i="55" s="1"/>
  <c r="O155" i="55" s="1" a="1"/>
  <c r="E155" i="55" s="1" a="1"/>
  <c r="E155" i="55" s="1"/>
  <c r="M154" i="55" a="1"/>
  <c r="M154" i="55" s="1"/>
  <c r="O154" i="55" s="1" a="1"/>
  <c r="C154" i="55" s="1"/>
  <c r="M153" i="55" a="1"/>
  <c r="M153" i="55" s="1"/>
  <c r="O153" i="55" s="1" a="1"/>
  <c r="H153" i="55" s="1" a="1"/>
  <c r="H153" i="55" s="1"/>
  <c r="M152" i="55" a="1"/>
  <c r="M152" i="55" s="1"/>
  <c r="O152" i="55" s="1" a="1"/>
  <c r="M151" i="55" a="1"/>
  <c r="M151" i="55" s="1"/>
  <c r="O151" i="55" s="1" a="1"/>
  <c r="H151" i="55" s="1" a="1"/>
  <c r="H151" i="55" s="1"/>
  <c r="M150" i="55" a="1"/>
  <c r="M150" i="55" s="1"/>
  <c r="O150" i="55" s="1" a="1"/>
  <c r="H150" i="55" s="1" a="1"/>
  <c r="H150" i="55" s="1"/>
  <c r="M149" i="55" a="1"/>
  <c r="M149" i="55" s="1"/>
  <c r="O149" i="55" s="1" a="1"/>
  <c r="H149" i="55" s="1" a="1"/>
  <c r="H149" i="55" s="1"/>
  <c r="M148" i="55" a="1"/>
  <c r="M148" i="55" s="1"/>
  <c r="O148" i="55" s="1" a="1"/>
  <c r="F148" i="55" s="1" a="1"/>
  <c r="F148" i="55" s="1"/>
  <c r="M147" i="55" a="1"/>
  <c r="M147" i="55" s="1"/>
  <c r="O147" i="55" s="1" a="1"/>
  <c r="E147" i="55" s="1" a="1"/>
  <c r="E147" i="55" s="1"/>
  <c r="M146" i="55" a="1"/>
  <c r="M146" i="55" s="1"/>
  <c r="O146" i="55" s="1" a="1"/>
  <c r="C146" i="55" s="1"/>
  <c r="M145" i="55" a="1"/>
  <c r="M145" i="55" s="1"/>
  <c r="O145" i="55" s="1" a="1"/>
  <c r="C145" i="55" s="1"/>
  <c r="M144" i="55" a="1"/>
  <c r="M144" i="55" s="1"/>
  <c r="O144" i="55" s="1" a="1"/>
  <c r="M143" i="55" a="1"/>
  <c r="M143" i="55" s="1"/>
  <c r="O143" i="55" s="1" a="1"/>
  <c r="H143" i="55" s="1" a="1"/>
  <c r="H143" i="55" s="1"/>
  <c r="M142" i="55" a="1"/>
  <c r="M142" i="55" s="1"/>
  <c r="O142" i="55" s="1" a="1"/>
  <c r="G142" i="55" s="1" a="1"/>
  <c r="G142" i="55" s="1"/>
  <c r="M141" i="55" a="1"/>
  <c r="M141" i="55" s="1"/>
  <c r="O141" i="55" s="1" a="1"/>
  <c r="H141" i="55" s="1" a="1"/>
  <c r="H141" i="55" s="1"/>
  <c r="M140" i="55" a="1"/>
  <c r="M140" i="55" s="1"/>
  <c r="O140" i="55" s="1" a="1"/>
  <c r="G140" i="55" s="1" a="1"/>
  <c r="G140" i="55" s="1"/>
  <c r="M139" i="55" a="1"/>
  <c r="M139" i="55" s="1"/>
  <c r="O139" i="55" s="1" a="1"/>
  <c r="G139" i="55" s="1" a="1"/>
  <c r="G139" i="55" s="1"/>
  <c r="M138" i="55" a="1"/>
  <c r="M138" i="55" s="1"/>
  <c r="O138" i="55" s="1" a="1"/>
  <c r="G138" i="55" s="1" a="1"/>
  <c r="G138" i="55" s="1"/>
  <c r="M137" i="55" a="1"/>
  <c r="M137" i="55" s="1"/>
  <c r="O137" i="55" s="1" a="1"/>
  <c r="G137" i="55" s="1" a="1"/>
  <c r="G137" i="55" s="1"/>
  <c r="M136" i="55" a="1"/>
  <c r="M136" i="55" s="1"/>
  <c r="O136" i="55" s="1" a="1"/>
  <c r="G136" i="55" s="1" a="1"/>
  <c r="G136" i="55" s="1"/>
  <c r="M135" i="55" a="1"/>
  <c r="M135" i="55" s="1"/>
  <c r="O135" i="55" s="1" a="1"/>
  <c r="O135" i="55" s="1"/>
  <c r="M131" i="55" a="1"/>
  <c r="M131" i="55" s="1"/>
  <c r="O131" i="55" s="1" a="1"/>
  <c r="H131" i="55" s="1" a="1"/>
  <c r="H131" i="55" s="1"/>
  <c r="M130" i="55" a="1"/>
  <c r="M130" i="55" s="1"/>
  <c r="O130" i="55" s="1" a="1"/>
  <c r="H130" i="55" s="1" a="1"/>
  <c r="H130" i="55" s="1"/>
  <c r="M129" i="55" a="1"/>
  <c r="M129" i="55" s="1"/>
  <c r="O129" i="55" s="1" a="1"/>
  <c r="C129" i="55" s="1"/>
  <c r="M128" i="55" a="1"/>
  <c r="M128" i="55" s="1"/>
  <c r="O128" i="55" s="1" a="1"/>
  <c r="H128" i="55" s="1" a="1"/>
  <c r="H128" i="55" s="1"/>
  <c r="M127" i="55" a="1"/>
  <c r="M127" i="55" s="1"/>
  <c r="O127" i="55" s="1" a="1"/>
  <c r="H127" i="55" s="1" a="1"/>
  <c r="H127" i="55" s="1"/>
  <c r="M126" i="55" a="1"/>
  <c r="M126" i="55" s="1"/>
  <c r="O126" i="55" s="1" a="1"/>
  <c r="H126" i="55" s="1" a="1"/>
  <c r="H126" i="55" s="1"/>
  <c r="M125" i="55" a="1"/>
  <c r="M125" i="55" s="1"/>
  <c r="O125" i="55" s="1" a="1"/>
  <c r="H125" i="55" s="1" a="1"/>
  <c r="H125" i="55" s="1"/>
  <c r="M124" i="55" a="1"/>
  <c r="M124" i="55" s="1"/>
  <c r="O124" i="55" s="1" a="1"/>
  <c r="H124" i="55" s="1" a="1"/>
  <c r="H124" i="55" s="1"/>
  <c r="M123" i="55" a="1"/>
  <c r="M123" i="55" s="1"/>
  <c r="O123" i="55" s="1" a="1"/>
  <c r="E123" i="55" s="1" a="1"/>
  <c r="E123" i="55" s="1"/>
  <c r="M122" i="55" a="1"/>
  <c r="M122" i="55" s="1"/>
  <c r="O122" i="55" s="1" a="1"/>
  <c r="F122" i="55" s="1" a="1"/>
  <c r="F122" i="55" s="1"/>
  <c r="M121" i="55" a="1"/>
  <c r="M121" i="55" s="1"/>
  <c r="O121" i="55" s="1" a="1"/>
  <c r="H121" i="55" s="1" a="1"/>
  <c r="H121" i="55" s="1"/>
  <c r="M120" i="55" a="1"/>
  <c r="M120" i="55" s="1"/>
  <c r="O120" i="55" s="1" a="1"/>
  <c r="H120" i="55" s="1" a="1"/>
  <c r="H120" i="55" s="1"/>
  <c r="M119" i="55" a="1"/>
  <c r="M119" i="55" s="1"/>
  <c r="O119" i="55" s="1" a="1"/>
  <c r="H119" i="55" s="1" a="1"/>
  <c r="H119" i="55" s="1"/>
  <c r="M118" i="55" a="1"/>
  <c r="M118" i="55" s="1"/>
  <c r="O118" i="55" s="1" a="1"/>
  <c r="H118" i="55" s="1" a="1"/>
  <c r="H118" i="55" s="1"/>
  <c r="M117" i="55" a="1"/>
  <c r="M117" i="55" s="1"/>
  <c r="O117" i="55" s="1" a="1"/>
  <c r="H117" i="55" s="1" a="1"/>
  <c r="H117" i="55" s="1"/>
  <c r="M116" i="55" a="1"/>
  <c r="M116" i="55" s="1"/>
  <c r="O116" i="55" s="1" a="1"/>
  <c r="H116" i="55" s="1" a="1"/>
  <c r="H116" i="55" s="1"/>
  <c r="M115" i="55" a="1"/>
  <c r="M115" i="55" s="1"/>
  <c r="O115" i="55" s="1" a="1"/>
  <c r="D115" i="55" s="1" a="1"/>
  <c r="D115" i="55" s="1"/>
  <c r="M114" i="55" a="1"/>
  <c r="M114" i="55" s="1"/>
  <c r="O114" i="55" s="1" a="1"/>
  <c r="E114" i="55" s="1" a="1"/>
  <c r="E114" i="55" s="1"/>
  <c r="M113" i="55" a="1"/>
  <c r="M113" i="55" s="1"/>
  <c r="O113" i="55" s="1" a="1"/>
  <c r="H113" i="55" s="1" a="1"/>
  <c r="H113" i="55" s="1"/>
  <c r="M112" i="55" a="1"/>
  <c r="M112" i="55" s="1"/>
  <c r="O112" i="55" s="1" a="1"/>
  <c r="H112" i="55" s="1" a="1"/>
  <c r="H112" i="55" s="1"/>
  <c r="M111" i="55" a="1"/>
  <c r="M111" i="55" s="1"/>
  <c r="O111" i="55" s="1" a="1"/>
  <c r="H111" i="55" s="1" a="1"/>
  <c r="H111" i="55" s="1"/>
  <c r="M110" i="55" a="1"/>
  <c r="M110" i="55" s="1"/>
  <c r="O110" i="55" s="1" a="1"/>
  <c r="H110" i="55" s="1" a="1"/>
  <c r="H110" i="55" s="1"/>
  <c r="M109" i="55" a="1"/>
  <c r="M109" i="55" s="1"/>
  <c r="O109" i="55" s="1" a="1"/>
  <c r="H109" i="55" s="1" a="1"/>
  <c r="H109" i="55" s="1"/>
  <c r="M108" i="55" a="1"/>
  <c r="M108" i="55" s="1"/>
  <c r="O108" i="55" s="1" a="1"/>
  <c r="H108" i="55" s="1" a="1"/>
  <c r="H108" i="55" s="1"/>
  <c r="M107" i="55" a="1"/>
  <c r="M107" i="55" s="1"/>
  <c r="G277" i="55" l="1" a="1"/>
  <c r="G277" i="55" s="1"/>
  <c r="G278" i="55" a="1"/>
  <c r="G278" i="55" s="1"/>
  <c r="G279" i="55" a="1"/>
  <c r="G279" i="55" s="1"/>
  <c r="G280" i="55" a="1"/>
  <c r="G280" i="55" s="1"/>
  <c r="G281" i="55" a="1"/>
  <c r="G281" i="55" s="1"/>
  <c r="A222" i="55" a="1"/>
  <c r="A222" i="55" s="1"/>
  <c r="B202" i="55" a="1"/>
  <c r="B202" i="55" s="1"/>
  <c r="B215" i="55" s="1" a="1"/>
  <c r="B215" i="55" s="1"/>
  <c r="A196" i="55" a="1"/>
  <c r="A196" i="55" s="1"/>
  <c r="A184" i="55" s="1" a="1"/>
  <c r="A184" i="55" s="1"/>
  <c r="C143" i="55"/>
  <c r="C166" i="55" a="1"/>
  <c r="C166" i="55" s="1"/>
  <c r="D166" i="55" s="1" a="1"/>
  <c r="D166" i="55" s="1"/>
  <c r="G147" i="55" a="1"/>
  <c r="G147" i="55" s="1"/>
  <c r="G154" i="55" a="1"/>
  <c r="G154" i="55" s="1"/>
  <c r="O161" i="55" a="1"/>
  <c r="O161" i="55" s="1"/>
  <c r="E142" i="55" a="1"/>
  <c r="E142" i="55" s="1"/>
  <c r="F166" i="55"/>
  <c r="C144" i="55"/>
  <c r="E144" i="55" a="1"/>
  <c r="E144" i="55" s="1"/>
  <c r="F142" i="55" a="1"/>
  <c r="F142" i="55" s="1"/>
  <c r="H142" i="55" a="1"/>
  <c r="H142" i="55" s="1"/>
  <c r="E145" i="55" a="1"/>
  <c r="E145" i="55" s="1"/>
  <c r="H155" i="55" a="1"/>
  <c r="H155" i="55" s="1"/>
  <c r="H139" i="55" a="1"/>
  <c r="H139" i="55" s="1"/>
  <c r="G145" i="55" a="1"/>
  <c r="G145" i="55" s="1"/>
  <c r="C151" i="55"/>
  <c r="E143" i="55" a="1"/>
  <c r="E143" i="55" s="1"/>
  <c r="C142" i="55"/>
  <c r="E154" i="55" a="1"/>
  <c r="E154" i="55" s="1"/>
  <c r="H152" i="55" a="1"/>
  <c r="H152" i="55" s="1"/>
  <c r="E152" i="55" a="1"/>
  <c r="E152" i="55" s="1"/>
  <c r="C152" i="55"/>
  <c r="F144" i="55" a="1"/>
  <c r="F144" i="55" s="1"/>
  <c r="H145" i="55" a="1"/>
  <c r="H145" i="55" s="1"/>
  <c r="H147" i="55" a="1"/>
  <c r="H147" i="55" s="1"/>
  <c r="E151" i="55" a="1"/>
  <c r="E151" i="55" s="1"/>
  <c r="C158" i="55"/>
  <c r="G144" i="55" a="1"/>
  <c r="G144" i="55" s="1"/>
  <c r="F151" i="55" a="1"/>
  <c r="F151" i="55" s="1"/>
  <c r="C153" i="55"/>
  <c r="F155" i="55" a="1"/>
  <c r="F155" i="55" s="1"/>
  <c r="H158" i="55" a="1"/>
  <c r="H158" i="55" s="1"/>
  <c r="E146" i="55" a="1"/>
  <c r="E146" i="55" s="1"/>
  <c r="G148" i="55" a="1"/>
  <c r="G148" i="55" s="1"/>
  <c r="G151" i="55" a="1"/>
  <c r="G151" i="55" s="1"/>
  <c r="E153" i="55" a="1"/>
  <c r="E153" i="55" s="1"/>
  <c r="G155" i="55" a="1"/>
  <c r="G155" i="55" s="1"/>
  <c r="F146" i="55" a="1"/>
  <c r="F146" i="55" s="1"/>
  <c r="H148" i="55" a="1"/>
  <c r="H148" i="55" s="1"/>
  <c r="F153" i="55" a="1"/>
  <c r="F153" i="55" s="1"/>
  <c r="G146" i="55" a="1"/>
  <c r="G146" i="55" s="1"/>
  <c r="C159" i="55"/>
  <c r="F145" i="55" a="1"/>
  <c r="F145" i="55" s="1"/>
  <c r="F147" i="55" a="1"/>
  <c r="F147" i="55" s="1"/>
  <c r="F154" i="55" a="1"/>
  <c r="F154" i="55" s="1"/>
  <c r="H157" i="55" a="1"/>
  <c r="H157" i="55" s="1"/>
  <c r="O107" i="55" a="1"/>
  <c r="O107" i="55" s="1"/>
  <c r="Z107" i="55" s="1"/>
  <c r="F143" i="55" a="1"/>
  <c r="F143" i="55" s="1"/>
  <c r="C150" i="55"/>
  <c r="H156" i="55" a="1"/>
  <c r="H156" i="55" s="1"/>
  <c r="H140" i="55" a="1"/>
  <c r="H140" i="55" s="1"/>
  <c r="F152" i="55" a="1"/>
  <c r="F152" i="55" s="1"/>
  <c r="E139" i="55" a="1"/>
  <c r="E139" i="55" s="1"/>
  <c r="E140" i="55" a="1"/>
  <c r="E140" i="55" s="1"/>
  <c r="F141" i="55" a="1"/>
  <c r="F141" i="55" s="1"/>
  <c r="G143" i="55" a="1"/>
  <c r="G143" i="55" s="1"/>
  <c r="H144" i="55" a="1"/>
  <c r="H144" i="55" s="1"/>
  <c r="H146" i="55" a="1"/>
  <c r="H146" i="55" s="1"/>
  <c r="E149" i="55" a="1"/>
  <c r="E149" i="55" s="1"/>
  <c r="F150" i="55" a="1"/>
  <c r="F150" i="55" s="1"/>
  <c r="G152" i="55" a="1"/>
  <c r="G152" i="55" s="1"/>
  <c r="G153" i="55" a="1"/>
  <c r="G153" i="55" s="1"/>
  <c r="H154" i="55" a="1"/>
  <c r="H154" i="55" s="1"/>
  <c r="C157" i="55"/>
  <c r="E158" i="55" a="1"/>
  <c r="E158" i="55" s="1"/>
  <c r="E159" i="55" a="1"/>
  <c r="E159" i="55" s="1"/>
  <c r="F139" i="55" a="1"/>
  <c r="F139" i="55" s="1"/>
  <c r="F140" i="55" a="1"/>
  <c r="F140" i="55" s="1"/>
  <c r="G141" i="55" a="1"/>
  <c r="G141" i="55" s="1"/>
  <c r="C148" i="55"/>
  <c r="F149" i="55" a="1"/>
  <c r="F149" i="55" s="1"/>
  <c r="G150" i="55" a="1"/>
  <c r="G150" i="55" s="1"/>
  <c r="C156" i="55"/>
  <c r="E157" i="55" a="1"/>
  <c r="E157" i="55" s="1"/>
  <c r="F158" i="55" a="1"/>
  <c r="F158" i="55" s="1"/>
  <c r="F159" i="55" a="1"/>
  <c r="F159" i="55" s="1"/>
  <c r="C147" i="55"/>
  <c r="E148" i="55" a="1"/>
  <c r="E148" i="55" s="1"/>
  <c r="G149" i="55" a="1"/>
  <c r="G149" i="55" s="1"/>
  <c r="C155" i="55"/>
  <c r="E156" i="55" a="1"/>
  <c r="E156" i="55" s="1"/>
  <c r="F157" i="55" a="1"/>
  <c r="F157" i="55" s="1"/>
  <c r="G159" i="55" a="1"/>
  <c r="G159" i="55" s="1"/>
  <c r="C141" i="55"/>
  <c r="C139" i="55"/>
  <c r="C140" i="55"/>
  <c r="E141" i="55" a="1"/>
  <c r="E141" i="55" s="1"/>
  <c r="C149" i="55"/>
  <c r="E150" i="55" a="1"/>
  <c r="E150" i="55" s="1"/>
  <c r="F156" i="55" a="1"/>
  <c r="F156" i="55" s="1"/>
  <c r="H138" i="55" a="1"/>
  <c r="H138" i="55" s="1"/>
  <c r="C138" i="55"/>
  <c r="E138" i="55" a="1"/>
  <c r="E138" i="55" s="1"/>
  <c r="F138" i="55" a="1"/>
  <c r="F138" i="55" s="1"/>
  <c r="H137" i="55" a="1"/>
  <c r="H137" i="55" s="1"/>
  <c r="C137" i="55"/>
  <c r="E137" i="55" a="1"/>
  <c r="E137" i="55" s="1"/>
  <c r="F137" i="55" a="1"/>
  <c r="F137" i="55" s="1"/>
  <c r="F136" i="55" a="1"/>
  <c r="F136" i="55" s="1"/>
  <c r="H136" i="55" a="1"/>
  <c r="H136" i="55" s="1"/>
  <c r="C136" i="55"/>
  <c r="E136" i="55" a="1"/>
  <c r="E136" i="55" s="1"/>
  <c r="G135" i="55" a="1"/>
  <c r="G135" i="55" s="1"/>
  <c r="D136" i="55" a="1"/>
  <c r="D136" i="55" s="1"/>
  <c r="O136" i="55"/>
  <c r="O148" i="55"/>
  <c r="D148" i="55" a="1"/>
  <c r="D148" i="55" s="1"/>
  <c r="D157" i="55" a="1"/>
  <c r="D157" i="55" s="1"/>
  <c r="O157" i="55"/>
  <c r="D158" i="55" a="1"/>
  <c r="D158" i="55" s="1"/>
  <c r="O158" i="55"/>
  <c r="D147" i="55" a="1"/>
  <c r="D147" i="55" s="1"/>
  <c r="O147" i="55"/>
  <c r="O156" i="55"/>
  <c r="D156" i="55" a="1"/>
  <c r="D156" i="55" s="1"/>
  <c r="O143" i="55"/>
  <c r="D143" i="55" a="1"/>
  <c r="D143" i="55" s="1"/>
  <c r="D146" i="55" a="1"/>
  <c r="D146" i="55" s="1"/>
  <c r="O146" i="55"/>
  <c r="D155" i="55" a="1"/>
  <c r="D155" i="55" s="1"/>
  <c r="O155" i="55"/>
  <c r="D149" i="55" a="1"/>
  <c r="D149" i="55" s="1"/>
  <c r="O149" i="55"/>
  <c r="D150" i="55" a="1"/>
  <c r="D150" i="55" s="1"/>
  <c r="O150" i="55"/>
  <c r="D142" i="55" a="1"/>
  <c r="D142" i="55" s="1"/>
  <c r="O142" i="55"/>
  <c r="D144" i="55" a="1"/>
  <c r="D144" i="55" s="1"/>
  <c r="O144" i="55"/>
  <c r="O145" i="55"/>
  <c r="D145" i="55" a="1"/>
  <c r="D145" i="55" s="1"/>
  <c r="D154" i="55" a="1"/>
  <c r="D154" i="55" s="1"/>
  <c r="O154" i="55"/>
  <c r="D141" i="55" a="1"/>
  <c r="D141" i="55" s="1"/>
  <c r="O141" i="55"/>
  <c r="O153" i="55"/>
  <c r="D153" i="55" a="1"/>
  <c r="D153" i="55" s="1"/>
  <c r="O140" i="55"/>
  <c r="D140" i="55" a="1"/>
  <c r="D140" i="55" s="1"/>
  <c r="O151" i="55"/>
  <c r="D151" i="55" a="1"/>
  <c r="D151" i="55" s="1"/>
  <c r="O137" i="55"/>
  <c r="D137" i="55" a="1"/>
  <c r="D137" i="55" s="1"/>
  <c r="D138" i="55" a="1"/>
  <c r="D138" i="55" s="1"/>
  <c r="O138" i="55"/>
  <c r="D139" i="55" a="1"/>
  <c r="D139" i="55" s="1"/>
  <c r="O139" i="55"/>
  <c r="D152" i="55" a="1"/>
  <c r="D152" i="55" s="1"/>
  <c r="O152" i="55"/>
  <c r="O159" i="55"/>
  <c r="D159" i="55" a="1"/>
  <c r="D159" i="55" s="1"/>
  <c r="H129" i="55" a="1"/>
  <c r="H129" i="55" s="1"/>
  <c r="H114" i="55" a="1"/>
  <c r="H114" i="55" s="1"/>
  <c r="H115" i="55" a="1"/>
  <c r="H115" i="55" s="1"/>
  <c r="H122" i="55" a="1"/>
  <c r="H122" i="55" s="1"/>
  <c r="H123" i="55" a="1"/>
  <c r="H123" i="55" s="1"/>
  <c r="G109" i="55" a="1"/>
  <c r="G109" i="55" s="1"/>
  <c r="C109" i="55"/>
  <c r="C108" i="55"/>
  <c r="G108" i="55" a="1"/>
  <c r="G108" i="55" s="1"/>
  <c r="D109" i="55" a="1"/>
  <c r="D109" i="55" s="1"/>
  <c r="F109" i="55" a="1"/>
  <c r="F109" i="55" s="1"/>
  <c r="F108" i="55" a="1"/>
  <c r="F108" i="55" s="1"/>
  <c r="D108" i="55" a="1"/>
  <c r="D108" i="55" s="1"/>
  <c r="E108" i="55" a="1"/>
  <c r="E108" i="55" s="1"/>
  <c r="E109" i="55" a="1"/>
  <c r="E109" i="55" s="1"/>
  <c r="D130" i="55" a="1"/>
  <c r="D130" i="55" s="1"/>
  <c r="C130" i="55"/>
  <c r="D116" i="55" a="1"/>
  <c r="D116" i="55" s="1"/>
  <c r="C116" i="55"/>
  <c r="G116" i="55" a="1"/>
  <c r="G116" i="55" s="1"/>
  <c r="E124" i="55" a="1"/>
  <c r="E124" i="55" s="1"/>
  <c r="D124" i="55" a="1"/>
  <c r="D124" i="55" s="1"/>
  <c r="C124" i="55"/>
  <c r="G124" i="55" a="1"/>
  <c r="G124" i="55" s="1"/>
  <c r="F124" i="55" a="1"/>
  <c r="F124" i="55" s="1"/>
  <c r="G117" i="55" a="1"/>
  <c r="G117" i="55" s="1"/>
  <c r="F117" i="55" a="1"/>
  <c r="F117" i="55" s="1"/>
  <c r="E117" i="55" a="1"/>
  <c r="E117" i="55" s="1"/>
  <c r="G125" i="55" a="1"/>
  <c r="G125" i="55" s="1"/>
  <c r="F125" i="55" a="1"/>
  <c r="F125" i="55" s="1"/>
  <c r="E125" i="55" a="1"/>
  <c r="E125" i="55" s="1"/>
  <c r="C125" i="55"/>
  <c r="D125" i="55" a="1"/>
  <c r="D125" i="55" s="1"/>
  <c r="D110" i="55" a="1"/>
  <c r="D110" i="55" s="1"/>
  <c r="C110" i="55"/>
  <c r="G110" i="55" a="1"/>
  <c r="G110" i="55" s="1"/>
  <c r="F110" i="55" a="1"/>
  <c r="F110" i="55" s="1"/>
  <c r="F118" i="55" a="1"/>
  <c r="F118" i="55" s="1"/>
  <c r="E118" i="55" a="1"/>
  <c r="E118" i="55" s="1"/>
  <c r="D118" i="55" a="1"/>
  <c r="D118" i="55" s="1"/>
  <c r="C126" i="55"/>
  <c r="G126" i="55" a="1"/>
  <c r="G126" i="55" s="1"/>
  <c r="F126" i="55" a="1"/>
  <c r="F126" i="55" s="1"/>
  <c r="E126" i="55" a="1"/>
  <c r="E126" i="55" s="1"/>
  <c r="F113" i="55" a="1"/>
  <c r="F113" i="55" s="1"/>
  <c r="E113" i="55" a="1"/>
  <c r="E113" i="55" s="1"/>
  <c r="G121" i="55" a="1"/>
  <c r="G121" i="55" s="1"/>
  <c r="F121" i="55" a="1"/>
  <c r="F121" i="55" s="1"/>
  <c r="E121" i="55" a="1"/>
  <c r="E121" i="55" s="1"/>
  <c r="G111" i="55" a="1"/>
  <c r="G111" i="55" s="1"/>
  <c r="F111" i="55" a="1"/>
  <c r="F111" i="55" s="1"/>
  <c r="D119" i="55" a="1"/>
  <c r="D119" i="55" s="1"/>
  <c r="C119" i="55"/>
  <c r="G119" i="55" a="1"/>
  <c r="G119" i="55" s="1"/>
  <c r="F127" i="55" a="1"/>
  <c r="F127" i="55" s="1"/>
  <c r="E127" i="55" a="1"/>
  <c r="E127" i="55" s="1"/>
  <c r="D127" i="55" a="1"/>
  <c r="D127" i="55" s="1"/>
  <c r="C127" i="55"/>
  <c r="G112" i="55" a="1"/>
  <c r="G112" i="55" s="1"/>
  <c r="F112" i="55" a="1"/>
  <c r="F112" i="55" s="1"/>
  <c r="E112" i="55" a="1"/>
  <c r="E112" i="55" s="1"/>
  <c r="C120" i="55"/>
  <c r="G120" i="55" a="1"/>
  <c r="G120" i="55" s="1"/>
  <c r="F120" i="55" a="1"/>
  <c r="F120" i="55" s="1"/>
  <c r="E128" i="55" a="1"/>
  <c r="E128" i="55" s="1"/>
  <c r="D128" i="55" a="1"/>
  <c r="D128" i="55" s="1"/>
  <c r="D111" i="55" a="1"/>
  <c r="D111" i="55" s="1"/>
  <c r="C112" i="55"/>
  <c r="G114" i="55" a="1"/>
  <c r="G114" i="55" s="1"/>
  <c r="F115" i="55" a="1"/>
  <c r="F115" i="55" s="1"/>
  <c r="F116" i="55" a="1"/>
  <c r="F116" i="55" s="1"/>
  <c r="C117" i="55"/>
  <c r="C118" i="55"/>
  <c r="G123" i="55" a="1"/>
  <c r="G123" i="55" s="1"/>
  <c r="G128" i="55" a="1"/>
  <c r="G128" i="55" s="1"/>
  <c r="E129" i="55" a="1"/>
  <c r="E129" i="55" s="1"/>
  <c r="E130" i="55" a="1"/>
  <c r="E130" i="55" s="1"/>
  <c r="C131" i="55"/>
  <c r="E110" i="55" a="1"/>
  <c r="E110" i="55" s="1"/>
  <c r="C111" i="55"/>
  <c r="G113" i="55" a="1"/>
  <c r="G113" i="55" s="1"/>
  <c r="F114" i="55" a="1"/>
  <c r="F114" i="55" s="1"/>
  <c r="E115" i="55" a="1"/>
  <c r="E115" i="55" s="1"/>
  <c r="E116" i="55" a="1"/>
  <c r="E116" i="55" s="1"/>
  <c r="G118" i="55" a="1"/>
  <c r="G118" i="55" s="1"/>
  <c r="E119" i="55" a="1"/>
  <c r="E119" i="55" s="1"/>
  <c r="D120" i="55" a="1"/>
  <c r="D120" i="55" s="1"/>
  <c r="G122" i="55" a="1"/>
  <c r="G122" i="55" s="1"/>
  <c r="F123" i="55" a="1"/>
  <c r="F123" i="55" s="1"/>
  <c r="D126" i="55" a="1"/>
  <c r="D126" i="55" s="1"/>
  <c r="G127" i="55" a="1"/>
  <c r="G127" i="55" s="1"/>
  <c r="F128" i="55" a="1"/>
  <c r="F128" i="55" s="1"/>
  <c r="D129" i="55" a="1"/>
  <c r="D129" i="55" s="1"/>
  <c r="E111" i="55" a="1"/>
  <c r="E111" i="55" s="1"/>
  <c r="D112" i="55" a="1"/>
  <c r="D112" i="55" s="1"/>
  <c r="G115" i="55" a="1"/>
  <c r="G115" i="55" s="1"/>
  <c r="D117" i="55" a="1"/>
  <c r="D117" i="55" s="1"/>
  <c r="F119" i="55" a="1"/>
  <c r="F119" i="55" s="1"/>
  <c r="E120" i="55" a="1"/>
  <c r="E120" i="55" s="1"/>
  <c r="C122" i="55"/>
  <c r="F129" i="55" a="1"/>
  <c r="F129" i="55" s="1"/>
  <c r="F130" i="55" a="1"/>
  <c r="F130" i="55" s="1"/>
  <c r="D131" i="55" a="1"/>
  <c r="D131" i="55" s="1"/>
  <c r="C113" i="55"/>
  <c r="C121" i="55"/>
  <c r="D122" i="55" a="1"/>
  <c r="D122" i="55" s="1"/>
  <c r="C128" i="55"/>
  <c r="G129" i="55" a="1"/>
  <c r="G129" i="55" s="1"/>
  <c r="E131" i="55" a="1"/>
  <c r="E131" i="55" s="1"/>
  <c r="D113" i="55" a="1"/>
  <c r="D113" i="55" s="1"/>
  <c r="C114" i="55"/>
  <c r="D121" i="55" a="1"/>
  <c r="D121" i="55" s="1"/>
  <c r="G130" i="55" a="1"/>
  <c r="G130" i="55" s="1"/>
  <c r="F131" i="55" a="1"/>
  <c r="F131" i="55" s="1"/>
  <c r="D114" i="55" a="1"/>
  <c r="D114" i="55" s="1"/>
  <c r="E122" i="55" a="1"/>
  <c r="E122" i="55" s="1"/>
  <c r="C123" i="55"/>
  <c r="G131" i="55" a="1"/>
  <c r="G131" i="55" s="1"/>
  <c r="C115" i="55"/>
  <c r="D123" i="55" a="1"/>
  <c r="D123" i="55" s="1"/>
  <c r="O120" i="55"/>
  <c r="Z120" i="55" s="1"/>
  <c r="O126" i="55"/>
  <c r="Z126" i="55" s="1"/>
  <c r="O114" i="55"/>
  <c r="Z114" i="55" s="1"/>
  <c r="O115" i="55"/>
  <c r="Z115" i="55" s="1"/>
  <c r="O127" i="55"/>
  <c r="Z127" i="55" s="1"/>
  <c r="O121" i="55"/>
  <c r="Z121" i="55" s="1"/>
  <c r="O110" i="55"/>
  <c r="Z110" i="55" s="1"/>
  <c r="O116" i="55"/>
  <c r="Z116" i="55" s="1"/>
  <c r="O108" i="55"/>
  <c r="Z108" i="55" s="1"/>
  <c r="O111" i="55"/>
  <c r="Z111" i="55" s="1"/>
  <c r="O122" i="55"/>
  <c r="Z122" i="55" s="1"/>
  <c r="O128" i="55"/>
  <c r="Z128" i="55" s="1"/>
  <c r="O117" i="55"/>
  <c r="Z117" i="55" s="1"/>
  <c r="O123" i="55"/>
  <c r="Z123" i="55" s="1"/>
  <c r="O129" i="55"/>
  <c r="Z129" i="55" s="1"/>
  <c r="O112" i="55"/>
  <c r="Z112" i="55" s="1"/>
  <c r="O118" i="55"/>
  <c r="Z118" i="55" s="1"/>
  <c r="O124" i="55"/>
  <c r="Z124" i="55" s="1"/>
  <c r="O125" i="55"/>
  <c r="Z125" i="55" s="1"/>
  <c r="O130" i="55"/>
  <c r="Z130" i="55" s="1"/>
  <c r="O113" i="55"/>
  <c r="Z113" i="55" s="1"/>
  <c r="O119" i="55"/>
  <c r="Z119" i="55" s="1"/>
  <c r="O131" i="55"/>
  <c r="Z131" i="55" s="1"/>
  <c r="O109" i="55"/>
  <c r="Z109" i="55" s="1"/>
  <c r="C221" i="55" l="1" a="1"/>
  <c r="C221" i="55" s="1"/>
  <c r="D107" i="55" a="1"/>
  <c r="D107" i="55" s="1"/>
  <c r="E166" i="55" a="1"/>
  <c r="E166" i="55" s="1"/>
  <c r="G166" i="55" s="1"/>
  <c r="G107" i="55" a="1"/>
  <c r="G107" i="55" s="1"/>
  <c r="F107" i="55" a="1"/>
  <c r="F107" i="55" s="1"/>
  <c r="C107" i="55"/>
  <c r="C135" i="55"/>
  <c r="E107" i="55" a="1"/>
  <c r="E107" i="55" s="1"/>
  <c r="D135" i="55" a="1"/>
  <c r="D135" i="55" s="1"/>
  <c r="F135" i="55" a="1"/>
  <c r="F135" i="55" s="1"/>
  <c r="E135" i="55" a="1"/>
  <c r="E135" i="55" s="1"/>
  <c r="H135" i="55" a="1"/>
  <c r="H135" i="55" s="1"/>
  <c r="H107" i="55" a="1"/>
  <c r="H107" i="55" s="1"/>
  <c r="A139" i="55" a="1"/>
  <c r="A139" i="55" s="1"/>
  <c r="B139" i="55" a="1"/>
  <c r="B139" i="55" s="1"/>
  <c r="A154" i="55" a="1"/>
  <c r="A154" i="55" s="1"/>
  <c r="B154" i="55" a="1"/>
  <c r="B154" i="55" s="1"/>
  <c r="B150" i="55" a="1"/>
  <c r="B150" i="55" s="1"/>
  <c r="A150" i="55" a="1"/>
  <c r="A150" i="55" s="1"/>
  <c r="A157" i="55" a="1"/>
  <c r="A157" i="55" s="1"/>
  <c r="B157" i="55" a="1"/>
  <c r="B157" i="55" s="1"/>
  <c r="B135" i="55" a="1"/>
  <c r="B135" i="55" s="1"/>
  <c r="A135" i="55" a="1"/>
  <c r="A135" i="55" s="1"/>
  <c r="B143" i="55" a="1"/>
  <c r="B143" i="55" s="1"/>
  <c r="A143" i="55" a="1"/>
  <c r="A143" i="55" s="1"/>
  <c r="A138" i="55" a="1"/>
  <c r="A138" i="55" s="1"/>
  <c r="B138" i="55" a="1"/>
  <c r="B138" i="55" s="1"/>
  <c r="B151" i="55" a="1"/>
  <c r="B151" i="55" s="1"/>
  <c r="A151" i="55" a="1"/>
  <c r="A151" i="55" s="1"/>
  <c r="A149" i="55" a="1"/>
  <c r="A149" i="55" s="1"/>
  <c r="B149" i="55" a="1"/>
  <c r="B149" i="55" s="1"/>
  <c r="B140" i="55" a="1"/>
  <c r="B140" i="55" s="1"/>
  <c r="A140" i="55" a="1"/>
  <c r="A140" i="55" s="1"/>
  <c r="B145" i="55" a="1"/>
  <c r="B145" i="55" s="1"/>
  <c r="A145" i="55" a="1"/>
  <c r="A145" i="55" s="1"/>
  <c r="B156" i="55" a="1"/>
  <c r="B156" i="55" s="1"/>
  <c r="A156" i="55" a="1"/>
  <c r="A156" i="55" s="1"/>
  <c r="B148" i="55" a="1"/>
  <c r="B148" i="55" s="1"/>
  <c r="A148" i="55" a="1"/>
  <c r="A148" i="55" s="1"/>
  <c r="B159" i="55" a="1"/>
  <c r="B159" i="55" s="1"/>
  <c r="A159" i="55" a="1"/>
  <c r="A159" i="55" s="1"/>
  <c r="B137" i="55" a="1"/>
  <c r="B137" i="55" s="1"/>
  <c r="A137" i="55" a="1"/>
  <c r="A137" i="55" s="1"/>
  <c r="B153" i="55" a="1"/>
  <c r="B153" i="55" s="1"/>
  <c r="A153" i="55" a="1"/>
  <c r="A153" i="55" s="1"/>
  <c r="A152" i="55" a="1"/>
  <c r="A152" i="55" s="1"/>
  <c r="B152" i="55" a="1"/>
  <c r="B152" i="55" s="1"/>
  <c r="A141" i="55" a="1"/>
  <c r="A141" i="55" s="1"/>
  <c r="B141" i="55" a="1"/>
  <c r="B141" i="55" s="1"/>
  <c r="B142" i="55" a="1"/>
  <c r="B142" i="55" s="1"/>
  <c r="A142" i="55" a="1"/>
  <c r="A142" i="55" s="1"/>
  <c r="A146" i="55" a="1"/>
  <c r="A146" i="55" s="1"/>
  <c r="B146" i="55" a="1"/>
  <c r="B146" i="55" s="1"/>
  <c r="B158" i="55" a="1"/>
  <c r="B158" i="55" s="1"/>
  <c r="A158" i="55" a="1"/>
  <c r="A158" i="55" s="1"/>
  <c r="B144" i="55" a="1"/>
  <c r="B144" i="55" s="1"/>
  <c r="A144" i="55" a="1"/>
  <c r="A144" i="55" s="1"/>
  <c r="B155" i="55" a="1"/>
  <c r="B155" i="55" s="1"/>
  <c r="A155" i="55" a="1"/>
  <c r="A155" i="55" s="1"/>
  <c r="B147" i="55" a="1"/>
  <c r="B147" i="55" s="1"/>
  <c r="A147" i="55" a="1"/>
  <c r="A147" i="55" s="1"/>
  <c r="A136" i="55" a="1"/>
  <c r="A136" i="55" s="1"/>
  <c r="B136" i="55" a="1"/>
  <c r="B136" i="55" s="1"/>
  <c r="B131" i="55" a="1"/>
  <c r="B131" i="55" s="1"/>
  <c r="A131" i="55" a="1"/>
  <c r="A131" i="55" s="1"/>
  <c r="B129" i="55" a="1"/>
  <c r="B129" i="55" s="1"/>
  <c r="A129" i="55" a="1"/>
  <c r="A129" i="55" s="1"/>
  <c r="B111" i="55" a="1"/>
  <c r="B111" i="55" s="1"/>
  <c r="A111" i="55" a="1"/>
  <c r="A111" i="55" s="1"/>
  <c r="B126" i="55" a="1"/>
  <c r="B126" i="55" s="1"/>
  <c r="A126" i="55" a="1"/>
  <c r="A126" i="55" s="1"/>
  <c r="B119" i="55" a="1"/>
  <c r="B119" i="55" s="1"/>
  <c r="A119" i="55" a="1"/>
  <c r="A119" i="55" s="1"/>
  <c r="B123" i="55" a="1"/>
  <c r="B123" i="55" s="1"/>
  <c r="A123" i="55" a="1"/>
  <c r="A123" i="55" s="1"/>
  <c r="B108" i="55" a="1"/>
  <c r="B108" i="55" s="1"/>
  <c r="A108" i="55" a="1"/>
  <c r="A108" i="55" s="1"/>
  <c r="B120" i="55" a="1"/>
  <c r="B120" i="55" s="1"/>
  <c r="A120" i="55" a="1"/>
  <c r="A120" i="55" s="1"/>
  <c r="B116" i="55" a="1"/>
  <c r="B116" i="55" s="1"/>
  <c r="A116" i="55" a="1"/>
  <c r="A116" i="55" s="1"/>
  <c r="B130" i="55" a="1"/>
  <c r="B130" i="55" s="1"/>
  <c r="A130" i="55" a="1"/>
  <c r="A130" i="55" s="1"/>
  <c r="B110" i="55" a="1"/>
  <c r="B110" i="55" s="1"/>
  <c r="A110" i="55" a="1"/>
  <c r="A110" i="55" s="1"/>
  <c r="B118" i="55" a="1"/>
  <c r="B118" i="55" s="1"/>
  <c r="A118" i="55" a="1"/>
  <c r="A118" i="55" s="1"/>
  <c r="B128" i="55" a="1"/>
  <c r="B128" i="55" s="1"/>
  <c r="A128" i="55" a="1"/>
  <c r="A128" i="55" s="1"/>
  <c r="B115" i="55" a="1"/>
  <c r="B115" i="55" s="1"/>
  <c r="A115" i="55" a="1"/>
  <c r="A115" i="55" s="1"/>
  <c r="B113" i="55" a="1"/>
  <c r="B113" i="55" s="1"/>
  <c r="A113" i="55" a="1"/>
  <c r="A113" i="55" s="1"/>
  <c r="B125" i="55" a="1"/>
  <c r="B125" i="55" s="1"/>
  <c r="A125" i="55" a="1"/>
  <c r="A125" i="55" s="1"/>
  <c r="B107" i="55" a="1"/>
  <c r="B107" i="55" s="1"/>
  <c r="A107" i="55" a="1"/>
  <c r="A107" i="55" s="1"/>
  <c r="B121" i="55" a="1"/>
  <c r="B121" i="55" s="1"/>
  <c r="A121" i="55" a="1"/>
  <c r="A121" i="55" s="1"/>
  <c r="B124" i="55" a="1"/>
  <c r="B124" i="55" s="1"/>
  <c r="A124" i="55" a="1"/>
  <c r="A124" i="55" s="1"/>
  <c r="B117" i="55" a="1"/>
  <c r="B117" i="55" s="1"/>
  <c r="A117" i="55" a="1"/>
  <c r="A117" i="55" s="1"/>
  <c r="B127" i="55" a="1"/>
  <c r="B127" i="55" s="1"/>
  <c r="A127" i="55" a="1"/>
  <c r="A127" i="55" s="1"/>
  <c r="B109" i="55" a="1"/>
  <c r="B109" i="55" s="1"/>
  <c r="A109" i="55" a="1"/>
  <c r="A109" i="55" s="1"/>
  <c r="B112" i="55" a="1"/>
  <c r="B112" i="55" s="1"/>
  <c r="A112" i="55" a="1"/>
  <c r="A112" i="55" s="1"/>
  <c r="B122" i="55" a="1"/>
  <c r="B122" i="55" s="1"/>
  <c r="A122" i="55" a="1"/>
  <c r="A122" i="55" s="1"/>
  <c r="B114" i="55" a="1"/>
  <c r="B114" i="55" s="1"/>
  <c r="A114" i="55" a="1"/>
  <c r="A114" i="55" s="1"/>
  <c r="B79" i="55" a="1"/>
  <c r="B79" i="55" s="1"/>
  <c r="L28" i="55" a="1"/>
  <c r="L28" i="55" s="1"/>
  <c r="N28" i="55" s="1" a="1"/>
  <c r="G28" i="55" s="1" a="1"/>
  <c r="G28" i="55" s="1"/>
  <c r="L27" i="55" a="1"/>
  <c r="L27" i="55" s="1"/>
  <c r="N27" i="55" s="1" a="1"/>
  <c r="G27" i="55" s="1" a="1"/>
  <c r="G27" i="55" s="1"/>
  <c r="L26" i="55" a="1"/>
  <c r="L26" i="55" s="1"/>
  <c r="N26" i="55" s="1" a="1"/>
  <c r="G26" i="55" s="1" a="1"/>
  <c r="G26" i="55" s="1"/>
  <c r="L25" i="55" a="1"/>
  <c r="L25" i="55" s="1"/>
  <c r="N25" i="55" s="1" a="1"/>
  <c r="G25" i="55" s="1" a="1"/>
  <c r="G25" i="55" s="1"/>
  <c r="L24" i="55" a="1"/>
  <c r="L24" i="55" s="1"/>
  <c r="N24" i="55" s="1" a="1"/>
  <c r="G24" i="55" s="1" a="1"/>
  <c r="G24" i="55" s="1"/>
  <c r="L23" i="55" a="1"/>
  <c r="L23" i="55" s="1"/>
  <c r="N23" i="55" s="1" a="1"/>
  <c r="G23" i="55" s="1" a="1"/>
  <c r="G23" i="55" s="1"/>
  <c r="L22" i="55" a="1"/>
  <c r="L22" i="55" s="1"/>
  <c r="N22" i="55" s="1" a="1"/>
  <c r="G22" i="55" s="1" a="1"/>
  <c r="G22" i="55" s="1"/>
  <c r="L21" i="55" a="1"/>
  <c r="L21" i="55" s="1"/>
  <c r="N21" i="55" s="1" a="1"/>
  <c r="G21" i="55" s="1" a="1"/>
  <c r="G21" i="55" s="1"/>
  <c r="L20" i="55" a="1"/>
  <c r="L20" i="55" s="1"/>
  <c r="N20" i="55" s="1" a="1"/>
  <c r="G20" i="55" s="1" a="1"/>
  <c r="G20" i="55" s="1"/>
  <c r="L19" i="55" a="1"/>
  <c r="L19" i="55" s="1"/>
  <c r="N19" i="55" s="1" a="1"/>
  <c r="G19" i="55" s="1" a="1"/>
  <c r="G19" i="55" s="1"/>
  <c r="L18" i="55" a="1"/>
  <c r="L18" i="55" s="1"/>
  <c r="N18" i="55" s="1" a="1"/>
  <c r="G18" i="55" s="1" a="1"/>
  <c r="G18" i="55" s="1"/>
  <c r="L17" i="55" a="1"/>
  <c r="L17" i="55" s="1"/>
  <c r="N17" i="55" s="1" a="1"/>
  <c r="G17" i="55" s="1" a="1"/>
  <c r="G17" i="55" s="1"/>
  <c r="L16" i="55" a="1"/>
  <c r="L16" i="55" s="1"/>
  <c r="N16" i="55" s="1" a="1"/>
  <c r="G16" i="55" s="1" a="1"/>
  <c r="G16" i="55" s="1"/>
  <c r="L15" i="55" a="1"/>
  <c r="L15" i="55" s="1"/>
  <c r="N15" i="55" s="1" a="1"/>
  <c r="G15" i="55" s="1" a="1"/>
  <c r="G15" i="55" s="1"/>
  <c r="L14" i="55" a="1"/>
  <c r="L14" i="55" s="1"/>
  <c r="N14" i="55" s="1" a="1"/>
  <c r="G14" i="55" s="1" a="1"/>
  <c r="G14" i="55" s="1"/>
  <c r="L13" i="55" a="1"/>
  <c r="L13" i="55" s="1"/>
  <c r="N13" i="55" s="1" a="1"/>
  <c r="G13" i="55" s="1" a="1"/>
  <c r="G13" i="55" s="1"/>
  <c r="L12" i="55" a="1"/>
  <c r="L12" i="55" s="1"/>
  <c r="N12" i="55" s="1" a="1"/>
  <c r="G12" i="55" s="1" a="1"/>
  <c r="G12" i="55" s="1"/>
  <c r="L11" i="55" a="1"/>
  <c r="L11" i="55" s="1"/>
  <c r="N11" i="55" s="1" a="1"/>
  <c r="G11" i="55" s="1" a="1"/>
  <c r="G11" i="55" s="1"/>
  <c r="L10" i="55" a="1"/>
  <c r="L10" i="55" s="1"/>
  <c r="L9" i="55" a="1"/>
  <c r="L9" i="55" s="1"/>
  <c r="N9" i="55" s="1" a="1"/>
  <c r="G9" i="55" s="1" a="1"/>
  <c r="G9" i="55" s="1"/>
  <c r="L8" i="55" a="1"/>
  <c r="L8" i="55" s="1"/>
  <c r="N8" i="55" s="1" a="1"/>
  <c r="G8" i="55" s="1" a="1"/>
  <c r="G8" i="55" s="1"/>
  <c r="L7" i="55" a="1"/>
  <c r="L7" i="55" s="1"/>
  <c r="N7" i="55" s="1" a="1"/>
  <c r="G7" i="55" s="1" a="1"/>
  <c r="G7" i="55" s="1"/>
  <c r="L6" i="55" a="1"/>
  <c r="L6" i="55" s="1"/>
  <c r="N6" i="55" s="1" a="1"/>
  <c r="G6" i="55" s="1" a="1"/>
  <c r="G6" i="55" s="1"/>
  <c r="L5" i="55" a="1"/>
  <c r="L5" i="55" s="1"/>
  <c r="N5" i="55" s="1" a="1"/>
  <c r="G5" i="55" s="1" a="1"/>
  <c r="G5" i="55" s="1"/>
  <c r="L4" i="55" a="1"/>
  <c r="L4" i="55" s="1"/>
  <c r="N4" i="55" s="1" a="1"/>
  <c r="G4" i="55" s="1" a="1"/>
  <c r="G4" i="55" s="1"/>
  <c r="C133" i="33" a="1"/>
  <c r="C133" i="33" s="1"/>
  <c r="C127" i="33" a="1"/>
  <c r="C127" i="33" s="1"/>
  <c r="C125" i="33" a="1"/>
  <c r="C125" i="33" s="1"/>
  <c r="C115" i="33" a="1"/>
  <c r="C115" i="33" s="1"/>
  <c r="C113" i="33" a="1"/>
  <c r="C113" i="33" s="1"/>
  <c r="C112" i="33" a="1"/>
  <c r="C112" i="33" s="1"/>
  <c r="C111" i="33" a="1"/>
  <c r="C111" i="33" s="1"/>
  <c r="G104" i="33" a="1"/>
  <c r="G104" i="33" s="1"/>
  <c r="G103" i="33" a="1"/>
  <c r="G103" i="33" s="1"/>
  <c r="G96" i="33" a="1"/>
  <c r="G96" i="33" s="1"/>
  <c r="G101" i="33" a="1"/>
  <c r="G101" i="33" s="1"/>
  <c r="G100" i="33" a="1"/>
  <c r="G100" i="33" s="1"/>
  <c r="G95" i="33" a="1"/>
  <c r="G95" i="33" s="1"/>
  <c r="N10" i="55" l="1" a="1"/>
  <c r="G10" i="55" s="1" a="1"/>
  <c r="G10" i="55" s="1"/>
  <c r="B14" i="55"/>
  <c r="F14" i="55" a="1"/>
  <c r="F14" i="55" s="1"/>
  <c r="E14" i="55" a="1"/>
  <c r="E14" i="55" s="1"/>
  <c r="N15" i="55"/>
  <c r="A15" i="55" s="1" a="1"/>
  <c r="A15" i="55" s="1"/>
  <c r="F15" i="55" a="1"/>
  <c r="F15" i="55" s="1"/>
  <c r="B15" i="55"/>
  <c r="E15" i="55" a="1"/>
  <c r="E15" i="55" s="1"/>
  <c r="B8" i="55"/>
  <c r="E8" i="55" a="1"/>
  <c r="E8" i="55" s="1"/>
  <c r="F8" i="55" a="1"/>
  <c r="F8" i="55" s="1"/>
  <c r="N9" i="55"/>
  <c r="A9" i="55" s="1" a="1"/>
  <c r="A9" i="55" s="1"/>
  <c r="F9" i="55" a="1"/>
  <c r="F9" i="55" s="1"/>
  <c r="E9" i="55" a="1"/>
  <c r="E9" i="55" s="1"/>
  <c r="B9" i="55"/>
  <c r="F25" i="55" a="1"/>
  <c r="F25" i="55" s="1"/>
  <c r="E25" i="55" a="1"/>
  <c r="E25" i="55" s="1"/>
  <c r="B25" i="55"/>
  <c r="N18" i="55"/>
  <c r="A18" i="55" s="1" a="1"/>
  <c r="A18" i="55" s="1"/>
  <c r="F18" i="55" a="1"/>
  <c r="F18" i="55" s="1"/>
  <c r="E18" i="55" a="1"/>
  <c r="E18" i="55" s="1"/>
  <c r="B18" i="55"/>
  <c r="N20" i="55"/>
  <c r="A20" i="55" s="1" a="1"/>
  <c r="A20" i="55" s="1"/>
  <c r="F20" i="55" a="1"/>
  <c r="F20" i="55" s="1"/>
  <c r="E20" i="55" a="1"/>
  <c r="E20" i="55" s="1"/>
  <c r="B20" i="55"/>
  <c r="N6" i="55"/>
  <c r="A6" i="55" s="1" a="1"/>
  <c r="A6" i="55" s="1"/>
  <c r="B6" i="55"/>
  <c r="F6" i="55" a="1"/>
  <c r="F6" i="55" s="1"/>
  <c r="E6" i="55" a="1"/>
  <c r="E6" i="55" s="1"/>
  <c r="B22" i="55"/>
  <c r="F22" i="55" a="1"/>
  <c r="F22" i="55" s="1"/>
  <c r="E22" i="55" a="1"/>
  <c r="E22" i="55" s="1"/>
  <c r="F7" i="55" a="1"/>
  <c r="F7" i="55" s="1"/>
  <c r="B7" i="55"/>
  <c r="E7" i="55" a="1"/>
  <c r="E7" i="55" s="1"/>
  <c r="F23" i="55" a="1"/>
  <c r="F23" i="55" s="1"/>
  <c r="B23" i="55"/>
  <c r="E23" i="55" a="1"/>
  <c r="E23" i="55" s="1"/>
  <c r="B16" i="55"/>
  <c r="E16" i="55" a="1"/>
  <c r="E16" i="55" s="1"/>
  <c r="F16" i="55" a="1"/>
  <c r="F16" i="55" s="1"/>
  <c r="B24" i="55"/>
  <c r="E24" i="55" a="1"/>
  <c r="E24" i="55" s="1"/>
  <c r="F24" i="55" a="1"/>
  <c r="F24" i="55" s="1"/>
  <c r="N17" i="55"/>
  <c r="A17" i="55" s="1" a="1"/>
  <c r="A17" i="55" s="1"/>
  <c r="F17" i="55" a="1"/>
  <c r="F17" i="55" s="1"/>
  <c r="E17" i="55" a="1"/>
  <c r="E17" i="55" s="1"/>
  <c r="B17" i="55"/>
  <c r="F26" i="55" a="1"/>
  <c r="F26" i="55" s="1"/>
  <c r="E26" i="55" a="1"/>
  <c r="E26" i="55" s="1"/>
  <c r="B26" i="55"/>
  <c r="F11" i="55" a="1"/>
  <c r="F11" i="55" s="1"/>
  <c r="B11" i="55"/>
  <c r="E11" i="55" a="1"/>
  <c r="E11" i="55" s="1"/>
  <c r="F19" i="55" a="1"/>
  <c r="F19" i="55" s="1"/>
  <c r="B19" i="55"/>
  <c r="E19" i="55" a="1"/>
  <c r="E19" i="55" s="1"/>
  <c r="F27" i="55" a="1"/>
  <c r="F27" i="55" s="1"/>
  <c r="B27" i="55"/>
  <c r="E27" i="55" a="1"/>
  <c r="E27" i="55" s="1"/>
  <c r="F4" i="55" a="1"/>
  <c r="F4" i="55" s="1"/>
  <c r="E4" i="55" a="1"/>
  <c r="E4" i="55" s="1"/>
  <c r="B4" i="55"/>
  <c r="F12" i="55" a="1"/>
  <c r="F12" i="55" s="1"/>
  <c r="E12" i="55" a="1"/>
  <c r="E12" i="55" s="1"/>
  <c r="B12" i="55"/>
  <c r="F28" i="55" a="1"/>
  <c r="F28" i="55" s="1"/>
  <c r="E28" i="55" a="1"/>
  <c r="E28" i="55" s="1"/>
  <c r="B28" i="55"/>
  <c r="N5" i="55"/>
  <c r="A5" i="55" s="1" a="1"/>
  <c r="A5" i="55" s="1"/>
  <c r="E5" i="55" a="1"/>
  <c r="E5" i="55" s="1"/>
  <c r="B5" i="55"/>
  <c r="F5" i="55" a="1"/>
  <c r="F5" i="55" s="1"/>
  <c r="E13" i="55" a="1"/>
  <c r="E13" i="55" s="1"/>
  <c r="B13" i="55"/>
  <c r="F13" i="55" a="1"/>
  <c r="F13" i="55" s="1"/>
  <c r="N21" i="55"/>
  <c r="A21" i="55" s="1" a="1"/>
  <c r="A21" i="55" s="1"/>
  <c r="E21" i="55" a="1"/>
  <c r="E21" i="55" s="1"/>
  <c r="B21" i="55"/>
  <c r="F21" i="55" a="1"/>
  <c r="F21" i="55" s="1"/>
  <c r="N13" i="55"/>
  <c r="A13" i="55" s="1" a="1"/>
  <c r="A13" i="55" s="1"/>
  <c r="N16" i="55"/>
  <c r="A16" i="55" s="1" a="1"/>
  <c r="A16" i="55" s="1"/>
  <c r="C4" i="55" a="1"/>
  <c r="C4" i="55" s="1"/>
  <c r="N22" i="55"/>
  <c r="A22" i="55" s="1" a="1"/>
  <c r="A22" i="55" s="1"/>
  <c r="D22" i="55" a="1"/>
  <c r="D22" i="55" s="1"/>
  <c r="C22" i="55" a="1"/>
  <c r="C22" i="55" s="1"/>
  <c r="N23" i="55"/>
  <c r="A23" i="55" s="1" a="1"/>
  <c r="A23" i="55" s="1"/>
  <c r="C23" i="55" a="1"/>
  <c r="C23" i="55" s="1"/>
  <c r="D23" i="55" a="1"/>
  <c r="D23" i="55" s="1"/>
  <c r="N24" i="55"/>
  <c r="A24" i="55" s="1" a="1"/>
  <c r="A24" i="55" s="1"/>
  <c r="D24" i="55" a="1"/>
  <c r="D24" i="55" s="1"/>
  <c r="C24" i="55" a="1"/>
  <c r="C24" i="55" s="1"/>
  <c r="N25" i="55"/>
  <c r="A25" i="55" s="1" a="1"/>
  <c r="A25" i="55" s="1"/>
  <c r="D25" i="55" a="1"/>
  <c r="D25" i="55" s="1"/>
  <c r="C25" i="55" a="1"/>
  <c r="C25" i="55" s="1"/>
  <c r="N14" i="55"/>
  <c r="A14" i="55" s="1" a="1"/>
  <c r="A14" i="55" s="1"/>
  <c r="D14" i="55" a="1"/>
  <c r="D14" i="55" s="1"/>
  <c r="C14" i="55" a="1"/>
  <c r="C14" i="55" s="1"/>
  <c r="N26" i="55"/>
  <c r="A26" i="55" s="1" a="1"/>
  <c r="A26" i="55" s="1"/>
  <c r="C26" i="55" a="1"/>
  <c r="C26" i="55" s="1"/>
  <c r="D26" i="55" a="1"/>
  <c r="D26" i="55" s="1"/>
  <c r="N27" i="55"/>
  <c r="A27" i="55" s="1" a="1"/>
  <c r="A27" i="55" s="1"/>
  <c r="C27" i="55" a="1"/>
  <c r="C27" i="55" s="1"/>
  <c r="D27" i="55" a="1"/>
  <c r="D27" i="55" s="1"/>
  <c r="N28" i="55"/>
  <c r="A28" i="55" s="1" a="1"/>
  <c r="A28" i="55" s="1"/>
  <c r="D28" i="55" a="1"/>
  <c r="D28" i="55" s="1"/>
  <c r="C28" i="55" a="1"/>
  <c r="C28" i="55" s="1"/>
  <c r="N19" i="55"/>
  <c r="A19" i="55" s="1" a="1"/>
  <c r="A19" i="55" s="1"/>
  <c r="C19" i="55" a="1"/>
  <c r="C19" i="55" s="1"/>
  <c r="D19" i="55" a="1"/>
  <c r="D19" i="55" s="1"/>
  <c r="D15" i="55" a="1"/>
  <c r="D15" i="55" s="1"/>
  <c r="C13" i="55" a="1"/>
  <c r="C13" i="55" s="1"/>
  <c r="C16" i="55" a="1"/>
  <c r="C16" i="55" s="1"/>
  <c r="D13" i="55" a="1"/>
  <c r="D13" i="55" s="1"/>
  <c r="D16" i="55" a="1"/>
  <c r="D16" i="55" s="1"/>
  <c r="C17" i="55" a="1"/>
  <c r="C17" i="55" s="1"/>
  <c r="C20" i="55" a="1"/>
  <c r="C20" i="55" s="1"/>
  <c r="C21" i="55" a="1"/>
  <c r="C21" i="55" s="1"/>
  <c r="D20" i="55" a="1"/>
  <c r="D20" i="55" s="1"/>
  <c r="D21" i="55" a="1"/>
  <c r="D21" i="55" s="1"/>
  <c r="D17" i="55" a="1"/>
  <c r="D17" i="55" s="1"/>
  <c r="C15" i="55" a="1"/>
  <c r="C15" i="55" s="1"/>
  <c r="C18" i="55" a="1"/>
  <c r="C18" i="55" s="1"/>
  <c r="D18" i="55" a="1"/>
  <c r="D18" i="55" s="1"/>
  <c r="N12" i="55"/>
  <c r="A12" i="55" s="1" a="1"/>
  <c r="A12" i="55" s="1"/>
  <c r="D12" i="55" a="1"/>
  <c r="D12" i="55" s="1"/>
  <c r="C12" i="55" a="1"/>
  <c r="C12" i="55" s="1"/>
  <c r="N11" i="55"/>
  <c r="A11" i="55" s="1" a="1"/>
  <c r="A11" i="55" s="1"/>
  <c r="C11" i="55" a="1"/>
  <c r="C11" i="55" s="1"/>
  <c r="D11" i="55" a="1"/>
  <c r="D11" i="55" s="1"/>
  <c r="C9" i="55" a="1"/>
  <c r="C9" i="55" s="1"/>
  <c r="D9" i="55" a="1"/>
  <c r="D9" i="55" s="1"/>
  <c r="D8" i="55" a="1"/>
  <c r="D8" i="55" s="1"/>
  <c r="N8" i="55"/>
  <c r="A8" i="55" s="1" a="1"/>
  <c r="A8" i="55" s="1"/>
  <c r="C8" i="55" a="1"/>
  <c r="C8" i="55" s="1"/>
  <c r="N7" i="55"/>
  <c r="A7" i="55" s="1" a="1"/>
  <c r="A7" i="55" s="1"/>
  <c r="D7" i="55" a="1"/>
  <c r="D7" i="55" s="1"/>
  <c r="C7" i="55" a="1"/>
  <c r="C7" i="55" s="1"/>
  <c r="C6" i="55" a="1"/>
  <c r="C6" i="55" s="1"/>
  <c r="D6" i="55" a="1"/>
  <c r="D6" i="55" s="1"/>
  <c r="C5" i="55" a="1"/>
  <c r="C5" i="55" s="1"/>
  <c r="D5" i="55" a="1"/>
  <c r="D5" i="55" s="1"/>
  <c r="D4" i="55" a="1"/>
  <c r="D4" i="55" s="1"/>
  <c r="N4" i="55"/>
  <c r="A4" i="55" s="1" a="1"/>
  <c r="A4" i="55" s="1"/>
  <c r="C147" i="33" a="1"/>
  <c r="C147" i="33" s="1"/>
  <c r="C144" i="33" a="1"/>
  <c r="C144" i="33" s="1"/>
  <c r="C143" i="33" a="1"/>
  <c r="C143" i="33" s="1"/>
  <c r="G109" i="4" a="1"/>
  <c r="G109" i="4" s="1"/>
  <c r="H109" i="4" s="1" a="1"/>
  <c r="H109" i="4" s="1"/>
  <c r="G110" i="4" a="1"/>
  <c r="G110" i="4" s="1"/>
  <c r="H110" i="4" s="1" a="1"/>
  <c r="H110" i="4" s="1"/>
  <c r="G111" i="4" a="1"/>
  <c r="G111" i="4" s="1"/>
  <c r="H111" i="4" s="1" a="1"/>
  <c r="H111" i="4" s="1"/>
  <c r="G112" i="4" a="1"/>
  <c r="G112" i="4" s="1"/>
  <c r="H112" i="4" s="1" a="1"/>
  <c r="H112" i="4" s="1"/>
  <c r="G113" i="4" a="1"/>
  <c r="G113" i="4" s="1"/>
  <c r="H113" i="4" s="1" a="1"/>
  <c r="H113" i="4" s="1"/>
  <c r="G114" i="4" a="1"/>
  <c r="G114" i="4" s="1"/>
  <c r="B103" i="4" a="1"/>
  <c r="B103" i="4" s="1"/>
  <c r="B102" i="4" a="1"/>
  <c r="B102" i="4" s="1"/>
  <c r="B101" i="4" a="1"/>
  <c r="B101" i="4" s="1"/>
  <c r="B100" i="4" a="1"/>
  <c r="B100" i="4" s="1"/>
  <c r="B99" i="4" a="1"/>
  <c r="B99" i="4" s="1"/>
  <c r="B98" i="4" a="1"/>
  <c r="B98" i="4" s="1"/>
  <c r="B92" i="4" a="1"/>
  <c r="B92" i="4" s="1"/>
  <c r="B91" i="4" a="1"/>
  <c r="B91" i="4" s="1"/>
  <c r="B90" i="4" a="1"/>
  <c r="B90" i="4" s="1"/>
  <c r="B89" i="4" a="1"/>
  <c r="B89" i="4" s="1"/>
  <c r="B88" i="4" a="1"/>
  <c r="B88" i="4" s="1"/>
  <c r="B87" i="4" a="1"/>
  <c r="B87" i="4" s="1"/>
  <c r="C120" i="4" a="1"/>
  <c r="C120" i="4" s="1"/>
  <c r="C121" i="4" a="1"/>
  <c r="C121" i="4" s="1"/>
  <c r="C122" i="4" a="1"/>
  <c r="C122" i="4" s="1"/>
  <c r="C123" i="4" a="1"/>
  <c r="C123" i="4" s="1"/>
  <c r="C124" i="4" a="1"/>
  <c r="C124" i="4" s="1"/>
  <c r="C125" i="4" a="1"/>
  <c r="C125" i="4" s="1"/>
  <c r="C126" i="4" a="1"/>
  <c r="C126" i="4" s="1"/>
  <c r="C127" i="4" a="1"/>
  <c r="C127" i="4" s="1"/>
  <c r="C128" i="4" a="1"/>
  <c r="C128" i="4" s="1"/>
  <c r="D10" i="55" l="1" a="1"/>
  <c r="D10" i="55" s="1"/>
  <c r="C10" i="55" a="1"/>
  <c r="C10" i="55" s="1"/>
  <c r="B10" i="55"/>
  <c r="F10" i="55" a="1"/>
  <c r="F10" i="55" s="1"/>
  <c r="E10" i="55" a="1"/>
  <c r="E10" i="55" s="1"/>
  <c r="N10" i="55"/>
  <c r="A10" i="55" s="1" a="1"/>
  <c r="A10" i="55" s="1"/>
  <c r="A93" i="55" a="1"/>
  <c r="A93" i="55" s="1"/>
  <c r="A82" i="55" a="1"/>
  <c r="A82" i="55" s="1"/>
  <c r="B78" i="55" a="1"/>
  <c r="B78" i="55" s="1"/>
  <c r="F98" i="4" a="1"/>
  <c r="F98" i="4" s="1"/>
  <c r="G98" i="4" s="1" a="1"/>
  <c r="G98" i="4" s="1"/>
  <c r="F87" i="4" a="1"/>
  <c r="F87" i="4" s="1"/>
  <c r="G87" i="4" s="1"/>
  <c r="K113" i="4" a="1"/>
  <c r="K113" i="4" s="1"/>
  <c r="K112" i="4" a="1"/>
  <c r="K112" i="4" s="1"/>
  <c r="K111" i="4" a="1"/>
  <c r="K111" i="4" s="1"/>
  <c r="K109" i="4" a="1"/>
  <c r="K109" i="4" s="1"/>
  <c r="K110" i="4" a="1"/>
  <c r="K110" i="4" s="1"/>
  <c r="A94" i="55" l="1" a="1"/>
  <c r="A94" i="55" s="1"/>
  <c r="B67" i="55" a="1"/>
  <c r="B67" i="55" s="1"/>
  <c r="G100" i="4" a="1"/>
  <c r="G100" i="4" s="1"/>
  <c r="G99" i="4" a="1"/>
  <c r="G99" i="4" s="1"/>
  <c r="G101" i="4" a="1"/>
  <c r="G101" i="4" s="1"/>
  <c r="G102" i="4" a="1"/>
  <c r="G102" i="4" s="1"/>
  <c r="G103" i="4" a="1"/>
  <c r="G103" i="4" s="1"/>
  <c r="G92" i="4"/>
  <c r="G91" i="4"/>
  <c r="G90" i="4"/>
  <c r="G89" i="4"/>
  <c r="G88" i="4"/>
  <c r="A95" i="55" l="1" a="1"/>
  <c r="A95" i="55" s="1"/>
  <c r="B72" i="55" a="1"/>
  <c r="B72" i="55" s="1"/>
  <c r="B273" i="33" a="1"/>
  <c r="B273" i="33" s="1"/>
  <c r="H273" i="33" s="1" a="1"/>
  <c r="H273" i="33" s="1"/>
  <c r="B272" i="33" a="1"/>
  <c r="B272" i="33" s="1"/>
  <c r="H272" i="33" s="1" a="1"/>
  <c r="H272" i="33" s="1"/>
  <c r="B271" i="33" a="1"/>
  <c r="B271" i="33" s="1"/>
  <c r="H271" i="33" s="1" a="1"/>
  <c r="H271" i="33" s="1"/>
  <c r="B270" i="33" a="1"/>
  <c r="B270" i="33" s="1"/>
  <c r="H270" i="33" s="1" a="1"/>
  <c r="H270" i="33" s="1"/>
  <c r="B269" i="33" a="1"/>
  <c r="B269" i="33" s="1"/>
  <c r="H269" i="33" s="1" a="1"/>
  <c r="H269" i="33" s="1"/>
  <c r="B268" i="33" a="1"/>
  <c r="B268" i="33" s="1"/>
  <c r="H268" i="33" s="1" a="1"/>
  <c r="H268" i="33" s="1"/>
  <c r="B267" i="33" a="1"/>
  <c r="B267" i="33" s="1"/>
  <c r="H267" i="33" s="1" a="1"/>
  <c r="H267" i="33" s="1"/>
  <c r="B266" i="33" a="1"/>
  <c r="B266" i="33" s="1"/>
  <c r="H266" i="33" s="1" a="1"/>
  <c r="H266" i="33" s="1"/>
  <c r="B265" i="33" a="1"/>
  <c r="B265" i="33" s="1"/>
  <c r="H265" i="33" s="1" a="1"/>
  <c r="H265" i="33" s="1"/>
  <c r="B264" i="33" a="1"/>
  <c r="B264" i="33" s="1"/>
  <c r="H264" i="33" s="1" a="1"/>
  <c r="H264" i="33" s="1"/>
  <c r="B263" i="33" a="1"/>
  <c r="B263" i="33" s="1"/>
  <c r="H263" i="33" s="1" a="1"/>
  <c r="H263" i="33" s="1"/>
  <c r="B262" i="33" a="1"/>
  <c r="B262" i="33" s="1"/>
  <c r="H262" i="33" s="1" a="1"/>
  <c r="H262" i="33" s="1"/>
  <c r="B261" i="33" a="1"/>
  <c r="B261" i="33" s="1"/>
  <c r="H261" i="33" s="1" a="1"/>
  <c r="H261" i="33" s="1"/>
  <c r="B260" i="33" a="1"/>
  <c r="B260" i="33" s="1"/>
  <c r="H260" i="33" s="1" a="1"/>
  <c r="H260" i="33" s="1"/>
  <c r="B259" i="33" a="1"/>
  <c r="B259" i="33" s="1"/>
  <c r="H259" i="33" s="1" a="1"/>
  <c r="H259" i="33" s="1"/>
  <c r="B258" i="33" a="1"/>
  <c r="B258" i="33" s="1"/>
  <c r="H258" i="33" s="1" a="1"/>
  <c r="H258" i="33" s="1"/>
  <c r="B257" i="33" a="1"/>
  <c r="B257" i="33" s="1"/>
  <c r="H257" i="33" s="1" a="1"/>
  <c r="H257" i="33" s="1"/>
  <c r="B256" i="33" a="1"/>
  <c r="B256" i="33" s="1"/>
  <c r="H256" i="33" s="1" a="1"/>
  <c r="H256" i="33" s="1"/>
  <c r="B255" i="33" a="1"/>
  <c r="B255" i="33" s="1"/>
  <c r="H255" i="33" s="1" a="1"/>
  <c r="H255" i="33" s="1"/>
  <c r="B254" i="33" a="1"/>
  <c r="B254" i="33" s="1"/>
  <c r="H254" i="33" s="1" a="1"/>
  <c r="H254" i="33" s="1"/>
  <c r="B253" i="33" a="1"/>
  <c r="B253" i="33" s="1"/>
  <c r="H253" i="33" s="1" a="1"/>
  <c r="H253" i="33" s="1"/>
  <c r="B252" i="33" a="1"/>
  <c r="B252" i="33" s="1"/>
  <c r="H252" i="33" s="1" a="1"/>
  <c r="H252" i="33" s="1"/>
  <c r="B251" i="33" a="1"/>
  <c r="B251" i="33" s="1"/>
  <c r="H251" i="33" s="1" a="1"/>
  <c r="H251" i="33" s="1"/>
  <c r="B250" i="33" a="1"/>
  <c r="B250" i="33" s="1"/>
  <c r="H250" i="33" s="1" a="1"/>
  <c r="H250" i="33" s="1"/>
  <c r="B249" i="33" a="1"/>
  <c r="B249" i="33" s="1"/>
  <c r="H249" i="33" s="1" a="1"/>
  <c r="H249" i="33" s="1"/>
  <c r="B248" i="33" a="1"/>
  <c r="B248" i="33" s="1"/>
  <c r="H248" i="33" s="1" a="1"/>
  <c r="H248" i="33" s="1"/>
  <c r="B61" i="33" a="1"/>
  <c r="B61" i="33" s="1"/>
  <c r="E117" i="3" a="1"/>
  <c r="E117" i="3" s="1"/>
  <c r="E118" i="3" a="1"/>
  <c r="E118" i="3" s="1"/>
  <c r="E119" i="3" a="1"/>
  <c r="E119" i="3" s="1"/>
  <c r="E120" i="3" a="1"/>
  <c r="E120" i="3" s="1"/>
  <c r="H276" i="33" l="1" a="1"/>
  <c r="H276" i="33" s="1"/>
  <c r="C234" i="33" a="1"/>
  <c r="C234" i="33" s="1"/>
  <c r="C241" i="33" s="1" a="1"/>
  <c r="C241" i="33" s="1"/>
  <c r="D234" i="33" a="1"/>
  <c r="D234" i="33" s="1"/>
  <c r="D242" i="33" s="1" a="1"/>
  <c r="D242" i="33" s="1"/>
  <c r="B234" i="33" a="1"/>
  <c r="B234" i="33" s="1"/>
  <c r="B241" i="33" s="1" a="1"/>
  <c r="B241" i="33" s="1"/>
  <c r="E234" i="33" a="1"/>
  <c r="E234" i="33" s="1"/>
  <c r="E242" i="33" s="1" a="1"/>
  <c r="E242" i="33" s="1"/>
  <c r="D146" i="33" a="1"/>
  <c r="D146" i="33" s="1"/>
  <c r="D143" i="33" a="1"/>
  <c r="D143" i="33" s="1"/>
  <c r="H283" i="33" l="1" a="1"/>
  <c r="H283" i="33" s="1"/>
  <c r="H282" i="33" a="1"/>
  <c r="H282" i="33" s="1"/>
  <c r="H281" i="33" a="1"/>
  <c r="H281" i="33" s="1"/>
  <c r="H280" i="33" a="1"/>
  <c r="H280" i="33" s="1"/>
  <c r="H279" i="33" a="1"/>
  <c r="H279" i="33" s="1"/>
  <c r="H277" i="33" a="1"/>
  <c r="H277" i="33" s="1"/>
  <c r="C242" i="33" a="1"/>
  <c r="C242" i="33" s="1"/>
  <c r="D237" i="33" a="1"/>
  <c r="D237" i="33" s="1"/>
  <c r="D239" i="33" a="1"/>
  <c r="D239" i="33" s="1"/>
  <c r="D241" i="33" a="1"/>
  <c r="D241" i="33" s="1"/>
  <c r="B238" i="33" a="1"/>
  <c r="B238" i="33" s="1"/>
  <c r="C236" i="33" a="1"/>
  <c r="C236" i="33" s="1"/>
  <c r="C240" i="33" a="1"/>
  <c r="C240" i="33" s="1"/>
  <c r="E237" i="33" a="1"/>
  <c r="E237" i="33" s="1"/>
  <c r="E239" i="33" a="1"/>
  <c r="E239" i="33" s="1"/>
  <c r="E241" i="33" a="1"/>
  <c r="E241" i="33" s="1"/>
  <c r="B242" i="33" a="1"/>
  <c r="B242" i="33" s="1"/>
  <c r="B236" i="33" a="1"/>
  <c r="B236" i="33" s="1"/>
  <c r="D236" i="33" a="1"/>
  <c r="D236" i="33" s="1"/>
  <c r="D238" i="33" a="1"/>
  <c r="D238" i="33" s="1"/>
  <c r="D240" i="33" a="1"/>
  <c r="D240" i="33" s="1"/>
  <c r="B240" i="33" a="1"/>
  <c r="B240" i="33" s="1"/>
  <c r="C238" i="33" a="1"/>
  <c r="C238" i="33" s="1"/>
  <c r="E236" i="33" a="1"/>
  <c r="E236" i="33" s="1"/>
  <c r="E238" i="33" a="1"/>
  <c r="E238" i="33" s="1"/>
  <c r="E240" i="33" a="1"/>
  <c r="E240" i="33" s="1"/>
  <c r="B237" i="33" a="1"/>
  <c r="B237" i="33" s="1"/>
  <c r="B239" i="33" a="1"/>
  <c r="B239" i="33" s="1"/>
  <c r="C237" i="33" a="1"/>
  <c r="C237" i="33" s="1"/>
  <c r="C239" i="33" a="1"/>
  <c r="C239" i="33" s="1"/>
  <c r="D148" i="33" a="1"/>
  <c r="D148" i="33" s="1"/>
  <c r="D147" i="33" a="1"/>
  <c r="D147" i="33" s="1"/>
  <c r="D144" i="33" a="1"/>
  <c r="D144" i="33" s="1"/>
  <c r="D145" i="33" a="1"/>
  <c r="D145" i="33" s="1"/>
  <c r="F233" i="33" l="1"/>
  <c r="F234" i="33" s="1" a="1"/>
  <c r="F234" i="33" s="1"/>
  <c r="C226" i="33" a="1"/>
  <c r="C226" i="33" s="1"/>
  <c r="C224" i="33" a="1"/>
  <c r="C224" i="33" s="1"/>
  <c r="C228" i="33" a="1"/>
  <c r="C228" i="33" s="1"/>
  <c r="C227" i="33" a="1"/>
  <c r="C227" i="33" s="1"/>
  <c r="C225" i="33" a="1"/>
  <c r="C225" i="33" s="1"/>
  <c r="C223" i="33" a="1"/>
  <c r="C223" i="33" s="1"/>
  <c r="D89" i="33" a="1"/>
  <c r="D89" i="33" s="1"/>
  <c r="B73" i="33" a="1"/>
  <c r="B73" i="33" s="1"/>
  <c r="B156" i="33" a="1"/>
  <c r="B156" i="33" s="1"/>
  <c r="D88" i="33" a="1"/>
  <c r="D88" i="33" s="1"/>
  <c r="D87" i="33" a="1"/>
  <c r="D87" i="33" s="1"/>
  <c r="D86" i="33" a="1"/>
  <c r="D86" i="33" s="1"/>
  <c r="D85" i="33" a="1"/>
  <c r="D85" i="33" s="1"/>
  <c r="D84" i="33" a="1"/>
  <c r="D84" i="33" s="1"/>
  <c r="B159" i="33" a="1"/>
  <c r="B158" i="33" a="1"/>
  <c r="B158" i="33" s="1"/>
  <c r="C158" i="33" s="1" a="1"/>
  <c r="C158" i="33" s="1"/>
  <c r="B157" i="33" a="1"/>
  <c r="B157" i="33" s="1"/>
  <c r="C157" i="33" s="1" a="1"/>
  <c r="C157" i="33" s="1"/>
  <c r="B54" i="33" a="1"/>
  <c r="B54" i="33" s="1"/>
  <c r="B52" i="33" a="1"/>
  <c r="B52" i="33" s="1"/>
  <c r="B50" i="33" a="1"/>
  <c r="B50" i="33" s="1"/>
  <c r="B42" i="8" a="1"/>
  <c r="B42" i="8" s="1"/>
  <c r="D42" i="8" s="1" a="1"/>
  <c r="D42" i="8" s="1"/>
  <c r="B41" i="8" a="1"/>
  <c r="B41" i="8" s="1"/>
  <c r="D41" i="8" s="1" a="1"/>
  <c r="D41" i="8" s="1"/>
  <c r="C26" i="8" a="1"/>
  <c r="C26" i="8" s="1"/>
  <c r="F26" i="8" s="1" a="1"/>
  <c r="F26" i="8" s="1"/>
  <c r="B20" i="8" a="1"/>
  <c r="B20" i="8" s="1"/>
  <c r="C20" i="8" s="1" a="1"/>
  <c r="C20" i="8" s="1"/>
  <c r="B19" i="8" a="1"/>
  <c r="B19" i="8" s="1"/>
  <c r="C19" i="8" s="1" a="1"/>
  <c r="C19" i="8" s="1"/>
  <c r="C9" i="8" a="1"/>
  <c r="C9" i="8" s="1"/>
  <c r="F9" i="8" s="1" a="1"/>
  <c r="F9" i="8" s="1"/>
  <c r="C8" i="8" a="1"/>
  <c r="C8" i="8" s="1"/>
  <c r="F8" i="8" s="1" a="1"/>
  <c r="F8" i="8" s="1"/>
  <c r="C7" i="8" a="1"/>
  <c r="C7" i="8" s="1"/>
  <c r="F7" i="8" s="1" a="1"/>
  <c r="F7" i="8" s="1"/>
  <c r="C6" i="8" a="1"/>
  <c r="C6" i="8" s="1"/>
  <c r="F6" i="8" s="1" a="1"/>
  <c r="F6" i="8" s="1"/>
  <c r="C5" i="8" a="1"/>
  <c r="C5" i="8" s="1"/>
  <c r="F5" i="8" s="1" a="1"/>
  <c r="F5" i="8" s="1"/>
  <c r="C4" i="8" a="1"/>
  <c r="C4" i="8" s="1"/>
  <c r="F4" i="8" s="1" a="1"/>
  <c r="F4" i="8" s="1"/>
  <c r="C31" i="8" a="1"/>
  <c r="C31" i="8" s="1"/>
  <c r="F31" i="8" s="1" a="1"/>
  <c r="F31" i="8" s="1"/>
  <c r="C30" i="8" a="1"/>
  <c r="C30" i="8" s="1"/>
  <c r="F30" i="8" s="1" a="1"/>
  <c r="F30" i="8" s="1"/>
  <c r="C29" i="8" a="1"/>
  <c r="C29" i="8" s="1"/>
  <c r="F29" i="8" s="1" a="1"/>
  <c r="F29" i="8" s="1"/>
  <c r="C28" i="8" a="1"/>
  <c r="C28" i="8" s="1"/>
  <c r="F28" i="8" s="1" a="1"/>
  <c r="F28" i="8" s="1"/>
  <c r="C27" i="8" a="1"/>
  <c r="C27" i="8" s="1"/>
  <c r="F27" i="8" s="1" a="1"/>
  <c r="F27" i="8" s="1"/>
  <c r="B40" i="8" a="1"/>
  <c r="B40" i="8" s="1"/>
  <c r="D40" i="8" s="1" a="1"/>
  <c r="D40" i="8" s="1"/>
  <c r="B39" i="8" a="1"/>
  <c r="B39" i="8" s="1"/>
  <c r="D39" i="8" s="1" a="1"/>
  <c r="D39" i="8" s="1"/>
  <c r="B38" i="8" a="1"/>
  <c r="B38" i="8" s="1"/>
  <c r="D38" i="8" s="1" a="1"/>
  <c r="D38" i="8" s="1"/>
  <c r="B37" i="8" a="1"/>
  <c r="B37" i="8" s="1"/>
  <c r="D37" i="8" s="1" a="1"/>
  <c r="D37" i="8" s="1"/>
  <c r="B18" i="8" a="1"/>
  <c r="B18" i="8" s="1"/>
  <c r="C18" i="8" s="1" a="1"/>
  <c r="C18" i="8" s="1"/>
  <c r="B17" i="8" a="1"/>
  <c r="B17" i="8" s="1"/>
  <c r="C17" i="8" s="1" a="1"/>
  <c r="C17" i="8" s="1"/>
  <c r="B16" i="8" a="1"/>
  <c r="B16" i="8" s="1"/>
  <c r="C16" i="8" s="1" a="1"/>
  <c r="C16" i="8" s="1"/>
  <c r="B15" i="8" a="1"/>
  <c r="B15" i="8" s="1"/>
  <c r="C15" i="8" s="1" a="1"/>
  <c r="C15" i="8" s="1"/>
  <c r="D42" i="16" a="1"/>
  <c r="D42" i="16" s="1"/>
  <c r="C42" i="16" a="1"/>
  <c r="C42" i="16" s="1"/>
  <c r="D41" i="16" a="1"/>
  <c r="D41" i="16" s="1"/>
  <c r="C41" i="16" a="1"/>
  <c r="C41" i="16" s="1"/>
  <c r="D40" i="16" a="1"/>
  <c r="D40" i="16" s="1"/>
  <c r="C40" i="16" a="1"/>
  <c r="C40" i="16" s="1"/>
  <c r="D39" i="16" a="1"/>
  <c r="D39" i="16" s="1"/>
  <c r="C39" i="16" a="1"/>
  <c r="C39" i="16" s="1"/>
  <c r="D38" i="16" a="1"/>
  <c r="D38" i="16" s="1"/>
  <c r="C38" i="16" a="1"/>
  <c r="C38" i="16" s="1"/>
  <c r="D37" i="16" a="1"/>
  <c r="D37" i="16" s="1"/>
  <c r="C37" i="16" a="1"/>
  <c r="C37" i="16" s="1"/>
  <c r="D31" i="16" a="1"/>
  <c r="D31" i="16" s="1"/>
  <c r="C31" i="16" a="1"/>
  <c r="C31" i="16" s="1"/>
  <c r="D30" i="16" a="1"/>
  <c r="D30" i="16" s="1"/>
  <c r="C30" i="16" a="1"/>
  <c r="C30" i="16" s="1"/>
  <c r="D29" i="16" a="1"/>
  <c r="D29" i="16" s="1"/>
  <c r="C29" i="16" a="1"/>
  <c r="C29" i="16" s="1"/>
  <c r="D28" i="16" a="1"/>
  <c r="D28" i="16" s="1"/>
  <c r="C28" i="16" a="1"/>
  <c r="C28" i="16" s="1"/>
  <c r="D27" i="16" a="1"/>
  <c r="D27" i="16" s="1"/>
  <c r="C27" i="16" a="1"/>
  <c r="C27" i="16" s="1"/>
  <c r="D26" i="16" a="1"/>
  <c r="D26" i="16" s="1"/>
  <c r="C26" i="16" a="1"/>
  <c r="C26" i="16" s="1"/>
  <c r="D20" i="16" a="1"/>
  <c r="D20" i="16" s="1"/>
  <c r="C20" i="16" a="1"/>
  <c r="C20" i="16" s="1"/>
  <c r="D19" i="16" a="1"/>
  <c r="D19" i="16" s="1"/>
  <c r="C19" i="16" a="1"/>
  <c r="C19" i="16" s="1"/>
  <c r="D18" i="16" a="1"/>
  <c r="D18" i="16" s="1"/>
  <c r="C18" i="16" a="1"/>
  <c r="C18" i="16" s="1"/>
  <c r="D17" i="16" a="1"/>
  <c r="D17" i="16" s="1"/>
  <c r="C17" i="16" a="1"/>
  <c r="C17" i="16" s="1"/>
  <c r="D16" i="16" a="1"/>
  <c r="D16" i="16" s="1"/>
  <c r="C16" i="16" a="1"/>
  <c r="C16" i="16" s="1"/>
  <c r="D15" i="16" a="1"/>
  <c r="D15" i="16" s="1"/>
  <c r="C15" i="16" a="1"/>
  <c r="C15" i="16" s="1"/>
  <c r="D9" i="16" a="1"/>
  <c r="D9" i="16" s="1"/>
  <c r="C9" i="16" a="1"/>
  <c r="C9" i="16" s="1"/>
  <c r="D8" i="16" a="1"/>
  <c r="D8" i="16" s="1"/>
  <c r="C8" i="16" a="1"/>
  <c r="C8" i="16" s="1"/>
  <c r="D7" i="16" a="1"/>
  <c r="D7" i="16" s="1"/>
  <c r="C7" i="16" a="1"/>
  <c r="C7" i="16" s="1"/>
  <c r="D6" i="16" a="1"/>
  <c r="D6" i="16" s="1"/>
  <c r="C6" i="16" a="1"/>
  <c r="C6" i="16" s="1"/>
  <c r="D5" i="16" a="1"/>
  <c r="D5" i="16" s="1"/>
  <c r="C5" i="16" a="1"/>
  <c r="C5" i="16" s="1"/>
  <c r="D4" i="16" a="1"/>
  <c r="D4" i="16" s="1"/>
  <c r="C4" i="16" a="1"/>
  <c r="C4" i="16" s="1"/>
  <c r="D45" i="18" a="1"/>
  <c r="D45" i="18" s="1"/>
  <c r="D44" i="18" a="1"/>
  <c r="D44" i="18" s="1"/>
  <c r="D43" i="18" a="1"/>
  <c r="D43" i="18" s="1"/>
  <c r="D42" i="18" a="1"/>
  <c r="D42" i="18" s="1"/>
  <c r="D41" i="18" a="1"/>
  <c r="D41" i="18" s="1"/>
  <c r="D40" i="18" a="1"/>
  <c r="D40" i="18" s="1"/>
  <c r="D39" i="18" a="1"/>
  <c r="D39" i="18" s="1"/>
  <c r="D38" i="18" a="1"/>
  <c r="D38" i="18" s="1"/>
  <c r="F32" i="18" a="1"/>
  <c r="F32" i="18" s="1"/>
  <c r="G32" i="18" s="1" a="1"/>
  <c r="G32" i="18" s="1"/>
  <c r="F31" i="18" a="1"/>
  <c r="F31" i="18" s="1"/>
  <c r="G31" i="18" s="1" a="1"/>
  <c r="G31" i="18" s="1"/>
  <c r="F30" i="18" a="1"/>
  <c r="F30" i="18" s="1"/>
  <c r="G30" i="18" s="1" a="1"/>
  <c r="G30" i="18" s="1"/>
  <c r="F29" i="18" a="1"/>
  <c r="F29" i="18" s="1"/>
  <c r="G29" i="18" s="1" a="1"/>
  <c r="G29" i="18" s="1"/>
  <c r="F28" i="18" a="1"/>
  <c r="F28" i="18" s="1"/>
  <c r="G28" i="18" s="1" a="1"/>
  <c r="G28" i="18" s="1"/>
  <c r="F27" i="18" a="1"/>
  <c r="F27" i="18" s="1"/>
  <c r="G27" i="18" s="1" a="1"/>
  <c r="G27" i="18" s="1"/>
  <c r="F26" i="18" a="1"/>
  <c r="F26" i="18" s="1"/>
  <c r="G26" i="18" s="1" a="1"/>
  <c r="G26" i="18" s="1"/>
  <c r="F25" i="18" a="1"/>
  <c r="F25" i="18" s="1"/>
  <c r="G25" i="18" s="1" a="1"/>
  <c r="G25" i="18" s="1"/>
  <c r="E19" i="18" a="1"/>
  <c r="E19" i="18" s="1"/>
  <c r="E18" i="18" a="1"/>
  <c r="E18" i="18" s="1"/>
  <c r="E17" i="18" a="1"/>
  <c r="E17" i="18" s="1"/>
  <c r="E16" i="18" a="1"/>
  <c r="E16" i="18" s="1"/>
  <c r="E15" i="18" a="1"/>
  <c r="E15" i="18" s="1"/>
  <c r="E14" i="18" a="1"/>
  <c r="E14" i="18" s="1"/>
  <c r="E13" i="18" a="1"/>
  <c r="E13" i="18" s="1"/>
  <c r="E12" i="18" a="1"/>
  <c r="E12" i="18" s="1"/>
  <c r="E11" i="18" a="1"/>
  <c r="E11" i="18" s="1"/>
  <c r="E10" i="18" a="1"/>
  <c r="E10" i="18" s="1"/>
  <c r="E9" i="18" a="1"/>
  <c r="E9" i="18" s="1"/>
  <c r="E8" i="18" a="1"/>
  <c r="E8" i="18" s="1"/>
  <c r="E7" i="18" a="1"/>
  <c r="E7" i="18" s="1"/>
  <c r="E6" i="18" a="1"/>
  <c r="E6" i="18" s="1"/>
  <c r="E5" i="18" a="1"/>
  <c r="E5" i="18" s="1"/>
  <c r="E4" i="18" a="1"/>
  <c r="E4" i="18" s="1"/>
  <c r="B106" i="47" a="1"/>
  <c r="B106" i="47" s="1"/>
  <c r="B105" i="47" a="1"/>
  <c r="B105" i="47" s="1"/>
  <c r="B104" i="47" a="1"/>
  <c r="B104" i="47" s="1"/>
  <c r="B103" i="47" a="1"/>
  <c r="B103" i="47" s="1"/>
  <c r="B102" i="47" a="1"/>
  <c r="B102" i="47" s="1"/>
  <c r="E106" i="47" a="1"/>
  <c r="E106" i="47" s="1"/>
  <c r="E105" i="47" a="1"/>
  <c r="E105" i="47" s="1"/>
  <c r="E104" i="47" a="1"/>
  <c r="E104" i="47" s="1"/>
  <c r="E103" i="47" a="1"/>
  <c r="E103" i="47" s="1"/>
  <c r="E102" i="47" a="1"/>
  <c r="E102" i="47" s="1"/>
  <c r="F78" i="47" a="1"/>
  <c r="F78" i="47" s="1"/>
  <c r="B197" i="47" a="1"/>
  <c r="B197" i="47" s="1"/>
  <c r="E61" i="4" a="1"/>
  <c r="E61" i="4" s="1"/>
  <c r="H61" i="4" s="1" a="1"/>
  <c r="H61" i="4" s="1"/>
  <c r="F142" i="4" a="1"/>
  <c r="F142" i="4" s="1"/>
  <c r="F141" i="4" a="1"/>
  <c r="F141" i="4" s="1"/>
  <c r="F140" i="4" a="1"/>
  <c r="F140" i="4" s="1"/>
  <c r="F139" i="4" a="1"/>
  <c r="F139" i="4" s="1"/>
  <c r="F138" i="4" a="1"/>
  <c r="F138" i="4" s="1"/>
  <c r="F137" i="4" a="1"/>
  <c r="F137" i="4" s="1"/>
  <c r="F136" i="4" a="1"/>
  <c r="F136" i="4" s="1"/>
  <c r="F135" i="4" a="1"/>
  <c r="F135" i="4" s="1"/>
  <c r="F134" i="4" a="1"/>
  <c r="F134" i="4" s="1"/>
  <c r="E55" i="4" a="1"/>
  <c r="E55" i="4" s="1"/>
  <c r="E54" i="4" a="1"/>
  <c r="E54" i="4" s="1"/>
  <c r="E53" i="4" a="1"/>
  <c r="E53" i="4" s="1"/>
  <c r="E52" i="4" a="1"/>
  <c r="E52" i="4" s="1"/>
  <c r="E51" i="4" a="1"/>
  <c r="E51" i="4" s="1"/>
  <c r="E50" i="4" a="1"/>
  <c r="E50" i="4" s="1"/>
  <c r="E49" i="4" a="1"/>
  <c r="E49" i="4" s="1"/>
  <c r="E48" i="4" a="1"/>
  <c r="E48" i="4" s="1"/>
  <c r="E47" i="4" a="1"/>
  <c r="E47" i="4" s="1"/>
  <c r="E46" i="4" a="1"/>
  <c r="E46" i="4" s="1"/>
  <c r="C81" i="4" a="1"/>
  <c r="C81" i="4" s="1"/>
  <c r="C80" i="4" a="1"/>
  <c r="C80" i="4" s="1"/>
  <c r="C79" i="4" a="1"/>
  <c r="C79" i="4" s="1"/>
  <c r="C78" i="4" a="1"/>
  <c r="C78" i="4" s="1"/>
  <c r="C77" i="4" a="1"/>
  <c r="C77" i="4" s="1"/>
  <c r="C76" i="4" a="1"/>
  <c r="C76" i="4" s="1"/>
  <c r="C75" i="4" a="1"/>
  <c r="C75" i="4" s="1"/>
  <c r="C74" i="4" a="1"/>
  <c r="C74" i="4" s="1"/>
  <c r="E68" i="4" a="1"/>
  <c r="E68" i="4" s="1"/>
  <c r="F68" i="4" s="1" a="1"/>
  <c r="F68" i="4" s="1"/>
  <c r="E67" i="4" a="1"/>
  <c r="E67" i="4" s="1"/>
  <c r="F67" i="4" s="1" a="1"/>
  <c r="F67" i="4" s="1"/>
  <c r="E66" i="4" a="1"/>
  <c r="E66" i="4" s="1"/>
  <c r="F66" i="4" s="1" a="1"/>
  <c r="F66" i="4" s="1"/>
  <c r="E65" i="4" a="1"/>
  <c r="E65" i="4" s="1"/>
  <c r="F65" i="4" s="1" a="1"/>
  <c r="F65" i="4" s="1"/>
  <c r="E64" i="4" a="1"/>
  <c r="E64" i="4" s="1"/>
  <c r="F64" i="4" s="1" a="1"/>
  <c r="F64" i="4" s="1"/>
  <c r="E63" i="4" a="1"/>
  <c r="E63" i="4" s="1"/>
  <c r="E62" i="4" a="1"/>
  <c r="E62" i="4" s="1"/>
  <c r="E40" i="4" a="1"/>
  <c r="E40" i="4" s="1"/>
  <c r="E39" i="4" a="1"/>
  <c r="E39" i="4" s="1"/>
  <c r="E38" i="4" a="1"/>
  <c r="E38" i="4" s="1"/>
  <c r="E37" i="4" a="1"/>
  <c r="E37" i="4" s="1"/>
  <c r="E36" i="4" a="1"/>
  <c r="E36" i="4" s="1"/>
  <c r="E35" i="4" a="1"/>
  <c r="E35" i="4" s="1"/>
  <c r="E34" i="4" a="1"/>
  <c r="E34" i="4" s="1"/>
  <c r="E33" i="4" a="1"/>
  <c r="E33" i="4" s="1"/>
  <c r="E27" i="4" a="1"/>
  <c r="E27" i="4" s="1"/>
  <c r="E26" i="4" a="1"/>
  <c r="E26" i="4" s="1"/>
  <c r="E25" i="4" a="1"/>
  <c r="E25" i="4" s="1"/>
  <c r="E24" i="4" a="1"/>
  <c r="E24" i="4" s="1"/>
  <c r="E23" i="4" a="1"/>
  <c r="E23" i="4" s="1"/>
  <c r="E22" i="4" a="1"/>
  <c r="E22" i="4" s="1"/>
  <c r="E21" i="4" a="1"/>
  <c r="E21"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H163" i="6" a="1"/>
  <c r="H163" i="6" s="1"/>
  <c r="H162" i="6" a="1"/>
  <c r="H162" i="6" s="1"/>
  <c r="H161" i="6" a="1"/>
  <c r="H161" i="6" s="1"/>
  <c r="H160" i="6" a="1"/>
  <c r="H160" i="6" s="1"/>
  <c r="H159" i="6" a="1"/>
  <c r="H159" i="6" s="1"/>
  <c r="H158" i="6" a="1"/>
  <c r="H158" i="6" s="1"/>
  <c r="H157" i="6" a="1"/>
  <c r="H157" i="6" s="1"/>
  <c r="H155" i="6" a="1"/>
  <c r="H155" i="6" s="1"/>
  <c r="H154" i="6" a="1"/>
  <c r="H154" i="6" s="1"/>
  <c r="H153" i="6" a="1"/>
  <c r="H153" i="6" s="1"/>
  <c r="H152" i="6" a="1"/>
  <c r="H152" i="6" s="1"/>
  <c r="H151" i="6" a="1"/>
  <c r="H151" i="6" s="1"/>
  <c r="H156" i="6" a="1"/>
  <c r="H156" i="6" s="1"/>
  <c r="H50" i="6" a="1"/>
  <c r="H50" i="6" s="1"/>
  <c r="H49" i="6" a="1"/>
  <c r="H49" i="6" s="1"/>
  <c r="H48" i="6" a="1"/>
  <c r="H48" i="6" s="1"/>
  <c r="H47" i="6" a="1"/>
  <c r="H47" i="6" s="1"/>
  <c r="H46" i="6" a="1"/>
  <c r="H46" i="6" s="1"/>
  <c r="H45" i="6" a="1"/>
  <c r="H45" i="6" s="1"/>
  <c r="H44" i="6" a="1"/>
  <c r="H44" i="6" s="1"/>
  <c r="H43" i="6" a="1"/>
  <c r="H43" i="6" s="1"/>
  <c r="F46" i="51"/>
  <c r="F37" i="6" a="1"/>
  <c r="F37" i="6" s="1"/>
  <c r="F36" i="6" a="1"/>
  <c r="F36" i="6" s="1"/>
  <c r="F35" i="6" a="1"/>
  <c r="F35" i="6" s="1"/>
  <c r="F34" i="6" a="1"/>
  <c r="F34" i="6" s="1"/>
  <c r="F33" i="6" a="1"/>
  <c r="F33" i="6" s="1"/>
  <c r="F32" i="6" a="1"/>
  <c r="F32" i="6" s="1"/>
  <c r="F31" i="6" a="1"/>
  <c r="F31" i="6" s="1"/>
  <c r="F30" i="6" a="1"/>
  <c r="F30" i="6" s="1"/>
  <c r="F24" i="6" a="1"/>
  <c r="F24" i="6" s="1"/>
  <c r="F23" i="6" a="1"/>
  <c r="F23" i="6" s="1"/>
  <c r="F22" i="6" a="1"/>
  <c r="F22" i="6" s="1"/>
  <c r="F21" i="6" a="1"/>
  <c r="F21" i="6" s="1"/>
  <c r="F20" i="6" a="1"/>
  <c r="F20" i="6" s="1"/>
  <c r="F19" i="6" a="1"/>
  <c r="F19" i="6" s="1"/>
  <c r="F18" i="6" a="1"/>
  <c r="F18" i="6" s="1"/>
  <c r="F17" i="6" a="1"/>
  <c r="F17" i="6" s="1"/>
  <c r="F11" i="6" a="1"/>
  <c r="F11" i="6" s="1"/>
  <c r="F10" i="6" a="1"/>
  <c r="F10" i="6" s="1"/>
  <c r="F9" i="6" a="1"/>
  <c r="F9" i="6" s="1"/>
  <c r="F8" i="6" a="1"/>
  <c r="F8" i="6" s="1"/>
  <c r="F7" i="6" a="1"/>
  <c r="F7" i="6" s="1"/>
  <c r="F6" i="6" a="1"/>
  <c r="F6" i="6" s="1"/>
  <c r="F5" i="6" a="1"/>
  <c r="F5" i="6" s="1"/>
  <c r="F4" i="6" a="1"/>
  <c r="F4" i="6" s="1"/>
  <c r="B176" i="6" a="1"/>
  <c r="B176" i="6" s="1"/>
  <c r="H176" i="6" s="1" a="1"/>
  <c r="H176" i="6" s="1"/>
  <c r="B175" i="6" a="1"/>
  <c r="B175" i="6" s="1"/>
  <c r="H175" i="6" s="1" a="1"/>
  <c r="H175" i="6" s="1"/>
  <c r="B174" i="6" a="1"/>
  <c r="B174" i="6" s="1"/>
  <c r="H174" i="6" s="1" a="1"/>
  <c r="H174" i="6" s="1"/>
  <c r="B173" i="6" a="1"/>
  <c r="B173" i="6" s="1"/>
  <c r="H173" i="6" s="1" a="1"/>
  <c r="H173" i="6" s="1"/>
  <c r="B172" i="6" a="1"/>
  <c r="B172" i="6" s="1"/>
  <c r="H172" i="6" s="1" a="1"/>
  <c r="H172" i="6" s="1"/>
  <c r="B171" i="6" a="1"/>
  <c r="B171" i="6" s="1"/>
  <c r="H171" i="6" s="1" a="1"/>
  <c r="H171" i="6" s="1"/>
  <c r="B170" i="6" a="1"/>
  <c r="B170" i="6" s="1"/>
  <c r="H170" i="6" s="1" a="1"/>
  <c r="H170" i="6" s="1"/>
  <c r="B169" i="6" a="1"/>
  <c r="B169" i="6" s="1"/>
  <c r="H169" i="6" s="1" a="1"/>
  <c r="H169" i="6" s="1"/>
  <c r="B145" i="6" a="1"/>
  <c r="B145" i="6" s="1"/>
  <c r="B144" i="6" a="1"/>
  <c r="B144" i="6" s="1"/>
  <c r="B143" i="6" a="1"/>
  <c r="B143" i="6" s="1"/>
  <c r="B142" i="6" a="1"/>
  <c r="B142" i="6" s="1"/>
  <c r="B141" i="6" a="1"/>
  <c r="B141" i="6" s="1"/>
  <c r="B140" i="6" a="1"/>
  <c r="B140" i="6" s="1"/>
  <c r="B139" i="6" a="1"/>
  <c r="B139" i="6" s="1"/>
  <c r="B138" i="6" a="1"/>
  <c r="B138" i="6" s="1"/>
  <c r="B137" i="6" a="1"/>
  <c r="B137" i="6" s="1"/>
  <c r="B136" i="6" a="1"/>
  <c r="B136" i="6" s="1"/>
  <c r="B135" i="6" a="1"/>
  <c r="B135" i="6" s="1"/>
  <c r="B134" i="6" a="1"/>
  <c r="B134" i="6" s="1"/>
  <c r="B133" i="6" a="1"/>
  <c r="B133" i="6" s="1"/>
  <c r="B132" i="6" a="1"/>
  <c r="B132" i="6" s="1"/>
  <c r="B131" i="6" a="1"/>
  <c r="B131" i="6" s="1"/>
  <c r="B130" i="6" a="1"/>
  <c r="B130" i="6" s="1"/>
  <c r="B129" i="6" a="1"/>
  <c r="B129" i="6" s="1"/>
  <c r="B128" i="6" a="1"/>
  <c r="B128" i="6" s="1"/>
  <c r="B127" i="6" a="1"/>
  <c r="B127" i="6" s="1"/>
  <c r="B126" i="6" a="1"/>
  <c r="B126" i="6" s="1"/>
  <c r="B125" i="6" a="1"/>
  <c r="B125" i="6" s="1"/>
  <c r="F119" i="6" a="1"/>
  <c r="F119" i="6" s="1"/>
  <c r="F118" i="6" a="1"/>
  <c r="F118" i="6" s="1"/>
  <c r="F117" i="6" a="1"/>
  <c r="F117" i="6" s="1"/>
  <c r="F116" i="6" a="1"/>
  <c r="F116" i="6" s="1"/>
  <c r="F115" i="6" a="1"/>
  <c r="F115" i="6" s="1"/>
  <c r="F114" i="6" a="1"/>
  <c r="F114" i="6" s="1"/>
  <c r="F113" i="6" a="1"/>
  <c r="F113" i="6" s="1"/>
  <c r="F112" i="6" a="1"/>
  <c r="F112" i="6" s="1"/>
  <c r="F111" i="6" a="1"/>
  <c r="F111" i="6" s="1"/>
  <c r="F110" i="6" a="1"/>
  <c r="F110" i="6" s="1"/>
  <c r="C104" i="6" a="1"/>
  <c r="C104" i="6" s="1"/>
  <c r="C103" i="6" a="1"/>
  <c r="C103" i="6" s="1"/>
  <c r="C102" i="6" a="1"/>
  <c r="C102" i="6" s="1"/>
  <c r="C101" i="6" a="1"/>
  <c r="C101" i="6" s="1"/>
  <c r="C100" i="6" a="1"/>
  <c r="C100" i="6" s="1"/>
  <c r="C99" i="6" a="1"/>
  <c r="C99" i="6" s="1"/>
  <c r="C98" i="6" a="1"/>
  <c r="C98" i="6" s="1"/>
  <c r="C97" i="6" a="1"/>
  <c r="C97" i="6" s="1"/>
  <c r="C96" i="6" a="1"/>
  <c r="C96" i="6" s="1"/>
  <c r="C95" i="6" a="1"/>
  <c r="C95" i="6" s="1"/>
  <c r="C94" i="6" a="1"/>
  <c r="C94" i="6" s="1"/>
  <c r="C93" i="6" a="1"/>
  <c r="C93" i="6" s="1"/>
  <c r="G87" i="6" a="1"/>
  <c r="G87" i="6" s="1"/>
  <c r="G86" i="6" a="1"/>
  <c r="G86" i="6" s="1"/>
  <c r="G85" i="6" a="1"/>
  <c r="G85" i="6" s="1"/>
  <c r="G84" i="6" a="1"/>
  <c r="G84" i="6" s="1"/>
  <c r="G83" i="6" a="1"/>
  <c r="G83" i="6" s="1"/>
  <c r="G82" i="6" a="1"/>
  <c r="G82" i="6" s="1"/>
  <c r="G81" i="6" a="1"/>
  <c r="G81" i="6" s="1"/>
  <c r="G80" i="6" a="1"/>
  <c r="G80" i="6" s="1"/>
  <c r="G79" i="6" a="1"/>
  <c r="G79" i="6" s="1"/>
  <c r="G78" i="6" a="1"/>
  <c r="G78" i="6" s="1"/>
  <c r="G77" i="6" a="1"/>
  <c r="G77" i="6" s="1"/>
  <c r="D71" i="6" a="1"/>
  <c r="D71" i="6" s="1"/>
  <c r="D70" i="6" a="1"/>
  <c r="D70" i="6" s="1"/>
  <c r="D69" i="6" a="1"/>
  <c r="D69" i="6" s="1"/>
  <c r="D68" i="6" a="1"/>
  <c r="D68" i="6" s="1"/>
  <c r="D67" i="6" a="1"/>
  <c r="D67" i="6" s="1"/>
  <c r="D66" i="6" a="1"/>
  <c r="D66" i="6" s="1"/>
  <c r="D65" i="6" a="1"/>
  <c r="D65" i="6" s="1"/>
  <c r="D64" i="6" a="1"/>
  <c r="D64" i="6" s="1"/>
  <c r="D63" i="6" a="1"/>
  <c r="D63" i="6" s="1"/>
  <c r="D62" i="6" a="1"/>
  <c r="D62" i="6" s="1"/>
  <c r="D61" i="6" a="1"/>
  <c r="D61" i="6" s="1"/>
  <c r="D60" i="6" a="1"/>
  <c r="D60" i="6" s="1"/>
  <c r="D59" i="6" a="1"/>
  <c r="D59" i="6" s="1"/>
  <c r="D58" i="6" a="1"/>
  <c r="D58" i="6" s="1"/>
  <c r="D57" i="6" a="1"/>
  <c r="D57" i="6" s="1"/>
  <c r="D56" i="6" a="1"/>
  <c r="D56" i="6" s="1"/>
  <c r="E179" i="47" a="1"/>
  <c r="E179" i="47" s="1"/>
  <c r="E178" i="47" a="1"/>
  <c r="E178" i="47" s="1"/>
  <c r="B189" i="47" a="1"/>
  <c r="B189" i="47" s="1"/>
  <c r="E189" i="47" s="1" a="1"/>
  <c r="E189" i="47" s="1"/>
  <c r="F189" i="47" s="1"/>
  <c r="B188" i="47" a="1"/>
  <c r="B188" i="47" s="1"/>
  <c r="E188" i="47" s="1" a="1"/>
  <c r="E188" i="47" s="1"/>
  <c r="F188" i="47" s="1"/>
  <c r="B187" i="47" a="1"/>
  <c r="B187" i="47" s="1"/>
  <c r="E187" i="47" s="1" a="1"/>
  <c r="E187" i="47" s="1"/>
  <c r="F187" i="47" s="1"/>
  <c r="B186" i="47" a="1"/>
  <c r="B186" i="47" s="1"/>
  <c r="E186" i="47" s="1" a="1"/>
  <c r="E186" i="47" s="1"/>
  <c r="F186" i="47" s="1"/>
  <c r="B185" i="47" a="1"/>
  <c r="B185" i="47" s="1"/>
  <c r="E185" i="47" s="1" a="1"/>
  <c r="E185" i="47" s="1"/>
  <c r="F185" i="47" s="1"/>
  <c r="B184" i="47" a="1"/>
  <c r="B184" i="47" s="1"/>
  <c r="E184" i="47" s="1" a="1"/>
  <c r="E184" i="47" s="1"/>
  <c r="F184" i="47" s="1"/>
  <c r="B183" i="47" a="1"/>
  <c r="B183" i="47" s="1"/>
  <c r="E183" i="47" s="1" a="1"/>
  <c r="E183" i="47" s="1"/>
  <c r="F183" i="47" s="1"/>
  <c r="B182" i="47" a="1"/>
  <c r="B182" i="47" s="1"/>
  <c r="E182" i="47" s="1" a="1"/>
  <c r="E182" i="47" s="1"/>
  <c r="F182" i="47" s="1"/>
  <c r="B181" i="47" a="1"/>
  <c r="B181" i="47" s="1"/>
  <c r="E181" i="47" s="1" a="1"/>
  <c r="E181" i="47" s="1"/>
  <c r="F181" i="47" s="1"/>
  <c r="B180" i="47" a="1"/>
  <c r="B180" i="47" s="1"/>
  <c r="E180" i="47" s="1" a="1"/>
  <c r="E180" i="47" s="1"/>
  <c r="B206" i="47" a="1"/>
  <c r="B206" i="47" s="1"/>
  <c r="E206" i="47" s="1" a="1"/>
  <c r="E206" i="47" s="1"/>
  <c r="F206" i="47" s="1"/>
  <c r="B205" i="47" a="1"/>
  <c r="B205" i="47" s="1"/>
  <c r="E205" i="47" s="1" a="1"/>
  <c r="E205" i="47" s="1"/>
  <c r="F205" i="47" s="1"/>
  <c r="B204" i="47" a="1"/>
  <c r="B204" i="47" s="1"/>
  <c r="E204" i="47" s="1" a="1"/>
  <c r="E204" i="47" s="1"/>
  <c r="F204" i="47" s="1"/>
  <c r="B203" i="47" a="1"/>
  <c r="B203" i="47" s="1"/>
  <c r="E203" i="47" s="1" a="1"/>
  <c r="E203" i="47" s="1"/>
  <c r="F203" i="47" s="1"/>
  <c r="B202" i="47" a="1"/>
  <c r="B202" i="47" s="1"/>
  <c r="E202" i="47" s="1" a="1"/>
  <c r="E202" i="47" s="1"/>
  <c r="F202" i="47" s="1"/>
  <c r="B201" i="47" a="1"/>
  <c r="B201" i="47" s="1"/>
  <c r="E201" i="47" s="1" a="1"/>
  <c r="E201" i="47" s="1"/>
  <c r="F201" i="47" s="1"/>
  <c r="B200" i="47" a="1"/>
  <c r="B200" i="47" s="1"/>
  <c r="E200" i="47" s="1" a="1"/>
  <c r="E200" i="47" s="1"/>
  <c r="F200" i="47" s="1"/>
  <c r="B199" i="47" a="1"/>
  <c r="B199" i="47" s="1"/>
  <c r="E199" i="47" s="1" a="1"/>
  <c r="E199" i="47" s="1"/>
  <c r="F199" i="47" s="1"/>
  <c r="B198" i="47" a="1"/>
  <c r="B198" i="47" s="1"/>
  <c r="E198" i="47" s="1" a="1"/>
  <c r="E198" i="47" s="1"/>
  <c r="F198" i="47" s="1"/>
  <c r="E196" i="47" a="1"/>
  <c r="E196" i="47" s="1"/>
  <c r="E195" i="47" a="1"/>
  <c r="E195" i="47" s="1"/>
  <c r="E156" i="47" a="1"/>
  <c r="E156" i="47" s="1"/>
  <c r="E155" i="47" a="1"/>
  <c r="E155" i="47" s="1"/>
  <c r="E154" i="47" a="1"/>
  <c r="E154" i="47" s="1"/>
  <c r="E153" i="47" a="1"/>
  <c r="E153" i="47" s="1"/>
  <c r="E152" i="47" a="1"/>
  <c r="E152" i="47" s="1"/>
  <c r="E151" i="47" a="1"/>
  <c r="E151" i="47" s="1"/>
  <c r="E150" i="47" a="1"/>
  <c r="E150" i="47" s="1"/>
  <c r="E149" i="47" a="1"/>
  <c r="E149" i="47" s="1"/>
  <c r="E148" i="47" a="1"/>
  <c r="E148" i="47" s="1"/>
  <c r="E147" i="47" a="1"/>
  <c r="E147" i="47" s="1"/>
  <c r="E146" i="47" a="1"/>
  <c r="E146" i="47" s="1"/>
  <c r="E172" i="47" a="1"/>
  <c r="E172" i="47" s="1"/>
  <c r="E171" i="47" a="1"/>
  <c r="E171" i="47" s="1"/>
  <c r="E170" i="47" a="1"/>
  <c r="E170" i="47" s="1"/>
  <c r="E169" i="47" a="1"/>
  <c r="E169" i="47" s="1"/>
  <c r="E168" i="47" a="1"/>
  <c r="E168" i="47" s="1"/>
  <c r="E167" i="47" a="1"/>
  <c r="E167" i="47" s="1"/>
  <c r="E166" i="47" a="1"/>
  <c r="E166" i="47" s="1"/>
  <c r="E165" i="47" a="1"/>
  <c r="E165" i="47" s="1"/>
  <c r="E164" i="47" a="1"/>
  <c r="E164" i="47" s="1"/>
  <c r="E163" i="47" a="1"/>
  <c r="E163" i="47" s="1"/>
  <c r="E162" i="47" a="1"/>
  <c r="E162" i="47" s="1"/>
  <c r="F140" i="47" a="1"/>
  <c r="F140" i="47" s="1"/>
  <c r="F139" i="47" a="1"/>
  <c r="F139" i="47" s="1"/>
  <c r="F138" i="47" a="1"/>
  <c r="F138" i="47" s="1"/>
  <c r="F137" i="47" a="1"/>
  <c r="F137" i="47" s="1"/>
  <c r="F136" i="47" a="1"/>
  <c r="F136" i="47" s="1"/>
  <c r="F135" i="47" a="1"/>
  <c r="F135" i="47" s="1"/>
  <c r="F134" i="47" a="1"/>
  <c r="F134" i="47" s="1"/>
  <c r="F128" i="47" a="1"/>
  <c r="F128" i="47" s="1"/>
  <c r="F127" i="47" a="1"/>
  <c r="F127" i="47" s="1"/>
  <c r="F126" i="47" a="1"/>
  <c r="F126" i="47" s="1"/>
  <c r="F125" i="47" a="1"/>
  <c r="F125" i="47" s="1"/>
  <c r="F124" i="47" a="1"/>
  <c r="F124" i="47" s="1"/>
  <c r="F123" i="47" a="1"/>
  <c r="F123" i="47" s="1"/>
  <c r="F122" i="47" a="1"/>
  <c r="F122" i="47" s="1"/>
  <c r="F112" i="47" a="1"/>
  <c r="F112" i="47" s="1"/>
  <c r="F113" i="47" a="1"/>
  <c r="F113" i="47" s="1"/>
  <c r="F114" i="47" a="1"/>
  <c r="F114" i="47" s="1"/>
  <c r="F115" i="47" a="1"/>
  <c r="F115" i="47" s="1"/>
  <c r="F116" i="47" a="1"/>
  <c r="F116" i="47" s="1"/>
  <c r="B112" i="47" a="1"/>
  <c r="B112" i="47" s="1"/>
  <c r="C112" i="47" s="1" a="1"/>
  <c r="C112" i="47" s="1"/>
  <c r="B113" i="47" a="1"/>
  <c r="B113" i="47" s="1"/>
  <c r="C113" i="47" s="1" a="1"/>
  <c r="C113" i="47" s="1"/>
  <c r="B114" i="47" a="1"/>
  <c r="B114" i="47" s="1"/>
  <c r="C114" i="47" s="1" a="1"/>
  <c r="C114" i="47" s="1"/>
  <c r="B115" i="47" a="1"/>
  <c r="B115" i="47" s="1"/>
  <c r="C115" i="47" s="1" a="1"/>
  <c r="C115" i="47" s="1"/>
  <c r="B116" i="47" a="1"/>
  <c r="B116" i="47" s="1"/>
  <c r="C116" i="47" s="1" a="1"/>
  <c r="C116" i="47" s="1"/>
  <c r="F92" i="47" a="1"/>
  <c r="F92" i="47" s="1"/>
  <c r="F91" i="47" a="1"/>
  <c r="F91" i="47" s="1"/>
  <c r="F96" i="47" a="1"/>
  <c r="F96" i="47" s="1"/>
  <c r="F95" i="47" a="1"/>
  <c r="F95" i="47" s="1"/>
  <c r="F94" i="47" a="1"/>
  <c r="F94" i="47" s="1"/>
  <c r="F93" i="47" a="1"/>
  <c r="F93" i="47" s="1"/>
  <c r="F90" i="47" a="1"/>
  <c r="F90" i="47" s="1"/>
  <c r="F89" i="47" a="1"/>
  <c r="F89" i="47" s="1"/>
  <c r="F83" i="47" a="1"/>
  <c r="F83" i="47" s="1"/>
  <c r="F82" i="47" a="1"/>
  <c r="F82" i="47" s="1"/>
  <c r="F81" i="47" a="1"/>
  <c r="F81" i="47" s="1"/>
  <c r="F80" i="47" a="1"/>
  <c r="F80" i="47" s="1"/>
  <c r="F79" i="47" a="1"/>
  <c r="F79" i="47" s="1"/>
  <c r="F77" i="47" a="1"/>
  <c r="F77" i="47" s="1"/>
  <c r="F76" i="47" a="1"/>
  <c r="F76" i="47" s="1"/>
  <c r="F63" i="47" a="1"/>
  <c r="F63" i="47" s="1"/>
  <c r="G63" i="47" s="1" a="1"/>
  <c r="G63" i="47" s="1"/>
  <c r="F62" i="47" a="1"/>
  <c r="F62" i="47" s="1"/>
  <c r="G62" i="47" s="1" a="1"/>
  <c r="G62" i="47" s="1"/>
  <c r="B70" i="47" a="1"/>
  <c r="B70" i="47" s="1"/>
  <c r="E70" i="47" s="1" a="1"/>
  <c r="E70" i="47" s="1"/>
  <c r="F70" i="47" s="1" a="1"/>
  <c r="F70" i="47" s="1"/>
  <c r="B69" i="47" a="1"/>
  <c r="B69" i="47" s="1"/>
  <c r="E69" i="47" s="1" a="1"/>
  <c r="E69" i="47" s="1"/>
  <c r="F69" i="47" s="1" a="1"/>
  <c r="F69" i="47" s="1"/>
  <c r="B68" i="47" a="1"/>
  <c r="B68" i="47" s="1"/>
  <c r="E68" i="47" s="1" a="1"/>
  <c r="E68" i="47" s="1"/>
  <c r="F68" i="47" s="1" a="1"/>
  <c r="F68" i="47" s="1"/>
  <c r="B67" i="47" a="1"/>
  <c r="B67" i="47" s="1"/>
  <c r="E67" i="47" s="1" a="1"/>
  <c r="E67" i="47" s="1"/>
  <c r="F67" i="47" s="1" a="1"/>
  <c r="F67" i="47" s="1"/>
  <c r="B66" i="47" a="1"/>
  <c r="B66" i="47" s="1"/>
  <c r="E66" i="47" s="1" a="1"/>
  <c r="E66" i="47" s="1"/>
  <c r="F66" i="47" s="1" a="1"/>
  <c r="F66" i="47" s="1"/>
  <c r="B65" i="47" a="1"/>
  <c r="B65" i="47" s="1"/>
  <c r="E65" i="47" s="1" a="1"/>
  <c r="E65" i="47" s="1"/>
  <c r="F65" i="47" s="1" a="1"/>
  <c r="F65" i="47" s="1"/>
  <c r="B64" i="47" a="1"/>
  <c r="B64" i="47" s="1"/>
  <c r="E64" i="47" s="1" a="1"/>
  <c r="E64" i="47" s="1"/>
  <c r="D49" i="3" a="1"/>
  <c r="D49" i="3" s="1"/>
  <c r="D50" i="3" a="1"/>
  <c r="D50" i="3" s="1"/>
  <c r="D51" i="3" a="1"/>
  <c r="D51" i="3" s="1"/>
  <c r="D52" i="3" a="1"/>
  <c r="D52" i="3" s="1"/>
  <c r="D58" i="3" a="1"/>
  <c r="D58" i="3" s="1"/>
  <c r="D59" i="3" a="1"/>
  <c r="D59" i="3" s="1"/>
  <c r="D60" i="3" a="1"/>
  <c r="D60" i="3" s="1"/>
  <c r="D61" i="3" a="1"/>
  <c r="D61" i="3" s="1"/>
  <c r="E67" i="3" a="1"/>
  <c r="E67" i="3" s="1"/>
  <c r="E68" i="3" a="1"/>
  <c r="E68" i="3" s="1"/>
  <c r="E69" i="3" a="1"/>
  <c r="E69" i="3" s="1"/>
  <c r="E70" i="3" a="1"/>
  <c r="E70" i="3" s="1"/>
  <c r="E71" i="3" a="1"/>
  <c r="E71" i="3" s="1"/>
  <c r="E72" i="3" a="1"/>
  <c r="E72" i="3" s="1"/>
  <c r="E73" i="3" a="1"/>
  <c r="E73" i="3" s="1"/>
  <c r="E74" i="3" a="1"/>
  <c r="E74" i="3" s="1"/>
  <c r="E75" i="3" a="1"/>
  <c r="E75" i="3" s="1"/>
  <c r="E76" i="3" a="1"/>
  <c r="E76" i="3" s="1"/>
  <c r="E77" i="3" a="1"/>
  <c r="E77" i="3" s="1"/>
  <c r="E78" i="3" a="1"/>
  <c r="E78" i="3" s="1"/>
  <c r="E79" i="3" a="1"/>
  <c r="E79" i="3" s="1"/>
  <c r="E80" i="3" a="1"/>
  <c r="E80" i="3" s="1"/>
  <c r="E81" i="3" a="1"/>
  <c r="E81" i="3" s="1"/>
  <c r="E82" i="3" a="1"/>
  <c r="E82" i="3" s="1"/>
  <c r="E83" i="3" a="1"/>
  <c r="E83" i="3" s="1"/>
  <c r="E84" i="3" a="1"/>
  <c r="E84" i="3" s="1"/>
  <c r="E85" i="3" a="1"/>
  <c r="E85" i="3" s="1"/>
  <c r="E86" i="3" a="1"/>
  <c r="E86" i="3" s="1"/>
  <c r="E87" i="3" a="1"/>
  <c r="E87" i="3" s="1"/>
  <c r="E88" i="3" a="1"/>
  <c r="E88" i="3" s="1"/>
  <c r="E89" i="3" a="1"/>
  <c r="E89" i="3" s="1"/>
  <c r="E90" i="3" a="1"/>
  <c r="E90" i="3" s="1"/>
  <c r="E91" i="3" a="1"/>
  <c r="E91" i="3" s="1"/>
  <c r="E92" i="3" a="1"/>
  <c r="E92" i="3" s="1"/>
  <c r="E21" i="47" a="1"/>
  <c r="E21" i="47" s="1"/>
  <c r="E20" i="47" a="1"/>
  <c r="E20" i="47" s="1"/>
  <c r="E19" i="47" a="1"/>
  <c r="E19" i="47" s="1"/>
  <c r="E18" i="47" a="1"/>
  <c r="E18" i="47" s="1"/>
  <c r="E17" i="47" a="1"/>
  <c r="E17" i="47" s="1"/>
  <c r="E11" i="47" a="1"/>
  <c r="E11" i="47" s="1"/>
  <c r="E10" i="47" a="1"/>
  <c r="E10" i="47" s="1"/>
  <c r="E9" i="47" a="1"/>
  <c r="E9" i="47" s="1"/>
  <c r="E8" i="47" a="1"/>
  <c r="E8" i="47" s="1"/>
  <c r="E7" i="47" a="1"/>
  <c r="E7" i="47" s="1"/>
  <c r="E6" i="47" a="1"/>
  <c r="E6" i="47" s="1"/>
  <c r="E5" i="47" a="1"/>
  <c r="E5" i="47" s="1"/>
  <c r="E4" i="47" a="1"/>
  <c r="E4" i="47" s="1"/>
  <c r="C63" i="47" a="1"/>
  <c r="C63" i="47" s="1"/>
  <c r="D63" i="47" s="1" a="1"/>
  <c r="D63" i="47" s="1"/>
  <c r="C62" i="47" a="1"/>
  <c r="C62" i="47" s="1"/>
  <c r="D62" i="47" s="1" a="1"/>
  <c r="D62" i="47" s="1"/>
  <c r="C56" i="47" a="1"/>
  <c r="C56" i="47" s="1"/>
  <c r="C55" i="47" a="1"/>
  <c r="C55" i="47" s="1"/>
  <c r="C54" i="47" a="1"/>
  <c r="C54" i="47" s="1"/>
  <c r="C53" i="47" a="1"/>
  <c r="C53" i="47" s="1"/>
  <c r="C52" i="47" a="1"/>
  <c r="C52" i="47" s="1"/>
  <c r="C51" i="47" a="1"/>
  <c r="C51" i="47" s="1"/>
  <c r="C50" i="47" a="1"/>
  <c r="C50" i="47" s="1"/>
  <c r="C44" i="47" a="1"/>
  <c r="C44" i="47" s="1"/>
  <c r="C43" i="47" a="1"/>
  <c r="C43" i="47" s="1"/>
  <c r="C42" i="47" a="1"/>
  <c r="C42" i="47" s="1"/>
  <c r="C41" i="47" a="1"/>
  <c r="C41" i="47" s="1"/>
  <c r="C40" i="47" a="1"/>
  <c r="C40" i="47" s="1"/>
  <c r="C39" i="47" a="1"/>
  <c r="C39" i="47" s="1"/>
  <c r="C38" i="47" a="1"/>
  <c r="C38" i="47" s="1"/>
  <c r="E27" i="47" a="1"/>
  <c r="E27" i="47" s="1"/>
  <c r="B27" i="47" a="1"/>
  <c r="B27" i="47" s="1"/>
  <c r="E42" i="3" a="1"/>
  <c r="E42" i="3" s="1"/>
  <c r="F28" i="3" a="1"/>
  <c r="F28" i="3" s="1"/>
  <c r="F27" i="3" a="1"/>
  <c r="F27" i="3" s="1"/>
  <c r="F26" i="3" a="1"/>
  <c r="F26" i="3" s="1"/>
  <c r="F25" i="3" a="1"/>
  <c r="F25" i="3" s="1"/>
  <c r="F24" i="3" a="1"/>
  <c r="F24" i="3" s="1"/>
  <c r="F23" i="3" a="1"/>
  <c r="F23" i="3" s="1"/>
  <c r="F22" i="3" a="1"/>
  <c r="F22" i="3" s="1"/>
  <c r="F21" i="3" a="1"/>
  <c r="F21" i="3" s="1"/>
  <c r="F20" i="3" a="1"/>
  <c r="F20" i="3" s="1"/>
  <c r="F19" i="3" a="1"/>
  <c r="F19" i="3" s="1"/>
  <c r="E4" i="3" a="1"/>
  <c r="E4" i="3" s="1"/>
  <c r="G175" i="3" a="1"/>
  <c r="G175" i="3" s="1"/>
  <c r="G174" i="3" a="1"/>
  <c r="G174" i="3" s="1"/>
  <c r="G173" i="3" a="1"/>
  <c r="G173" i="3" s="1"/>
  <c r="G172" i="3" a="1"/>
  <c r="G172" i="3" s="1"/>
  <c r="G171" i="3" a="1"/>
  <c r="G171" i="3" s="1"/>
  <c r="G170" i="3" a="1"/>
  <c r="G170" i="3" s="1"/>
  <c r="G169" i="3" a="1"/>
  <c r="G169" i="3" s="1"/>
  <c r="G168" i="3" a="1"/>
  <c r="G168" i="3" s="1"/>
  <c r="G167" i="3" a="1"/>
  <c r="G167" i="3" s="1"/>
  <c r="G166" i="3" a="1"/>
  <c r="G166" i="3" s="1"/>
  <c r="C160" i="3" a="1"/>
  <c r="C160" i="3" s="1"/>
  <c r="C159" i="3" a="1"/>
  <c r="C159" i="3" s="1"/>
  <c r="C158" i="3" a="1"/>
  <c r="C158" i="3" s="1"/>
  <c r="C157" i="3" a="1"/>
  <c r="C157" i="3" s="1"/>
  <c r="C156" i="3" a="1"/>
  <c r="C156" i="3" s="1"/>
  <c r="C155" i="3" a="1"/>
  <c r="C155" i="3" s="1"/>
  <c r="C154" i="3" a="1"/>
  <c r="C154" i="3" s="1"/>
  <c r="C153" i="3" a="1"/>
  <c r="C153" i="3" s="1"/>
  <c r="C152" i="3" a="1"/>
  <c r="C152" i="3" s="1"/>
  <c r="C151" i="3" a="1"/>
  <c r="C151" i="3" s="1"/>
  <c r="C150" i="3" a="1"/>
  <c r="C150" i="3" s="1"/>
  <c r="F144" i="3" a="1"/>
  <c r="F144" i="3" s="1"/>
  <c r="F143" i="3" a="1"/>
  <c r="F143" i="3" s="1"/>
  <c r="F142" i="3" a="1"/>
  <c r="F142" i="3" s="1"/>
  <c r="F141" i="3" a="1"/>
  <c r="F141" i="3" s="1"/>
  <c r="F140" i="3" a="1"/>
  <c r="F140" i="3" s="1"/>
  <c r="F139" i="3" a="1"/>
  <c r="F139" i="3" s="1"/>
  <c r="C133" i="3" a="1"/>
  <c r="C133" i="3" s="1"/>
  <c r="C132" i="3" a="1"/>
  <c r="C132" i="3" s="1"/>
  <c r="C131" i="3" a="1"/>
  <c r="C131" i="3" s="1"/>
  <c r="C130" i="3" a="1"/>
  <c r="C130" i="3" s="1"/>
  <c r="C129" i="3" a="1"/>
  <c r="C129" i="3" s="1"/>
  <c r="C128" i="3" a="1"/>
  <c r="C128" i="3" s="1"/>
  <c r="C127" i="3" a="1"/>
  <c r="C127" i="3" s="1"/>
  <c r="C126" i="3" a="1"/>
  <c r="C126" i="3" s="1"/>
  <c r="E116" i="3" a="1"/>
  <c r="E116" i="3" s="1"/>
  <c r="E115" i="3" a="1"/>
  <c r="E115" i="3" s="1"/>
  <c r="E114" i="3" a="1"/>
  <c r="E114" i="3" s="1"/>
  <c r="E113" i="3" a="1"/>
  <c r="E113" i="3" s="1"/>
  <c r="E112" i="3" a="1"/>
  <c r="E112" i="3" s="1"/>
  <c r="E111" i="3" a="1"/>
  <c r="E111" i="3" s="1"/>
  <c r="C105" i="3" a="1"/>
  <c r="C105" i="3" s="1"/>
  <c r="C104" i="3" a="1"/>
  <c r="C104" i="3" s="1"/>
  <c r="C103" i="3" a="1"/>
  <c r="C103" i="3" s="1"/>
  <c r="C102" i="3" a="1"/>
  <c r="C102" i="3" s="1"/>
  <c r="C101" i="3" a="1"/>
  <c r="C101" i="3" s="1"/>
  <c r="C100" i="3" a="1"/>
  <c r="C100" i="3" s="1"/>
  <c r="C99" i="3" a="1"/>
  <c r="C99" i="3" s="1"/>
  <c r="C98" i="3" a="1"/>
  <c r="C98" i="3" s="1"/>
  <c r="E43" i="3" a="1"/>
  <c r="E43" i="3" s="1"/>
  <c r="E41" i="3" a="1"/>
  <c r="E41" i="3" s="1"/>
  <c r="E40" i="3" a="1"/>
  <c r="E40" i="3" s="1"/>
  <c r="E39" i="3" a="1"/>
  <c r="E39" i="3" s="1"/>
  <c r="E38" i="3" a="1"/>
  <c r="E38" i="3" s="1"/>
  <c r="E37" i="3" a="1"/>
  <c r="E37" i="3" s="1"/>
  <c r="E36" i="3" a="1"/>
  <c r="E36" i="3" s="1"/>
  <c r="E35" i="3" a="1"/>
  <c r="E35" i="3" s="1"/>
  <c r="E34" i="3" a="1"/>
  <c r="E34" i="3" s="1"/>
  <c r="E13" i="3" a="1"/>
  <c r="E13" i="3" s="1"/>
  <c r="E12" i="3" a="1"/>
  <c r="E12" i="3" s="1"/>
  <c r="E11" i="3" a="1"/>
  <c r="E11" i="3" s="1"/>
  <c r="E10" i="3" a="1"/>
  <c r="E10" i="3" s="1"/>
  <c r="E9" i="3" a="1"/>
  <c r="E9" i="3" s="1"/>
  <c r="E8" i="3" a="1"/>
  <c r="E8" i="3" s="1"/>
  <c r="E7" i="3" a="1"/>
  <c r="E7" i="3" s="1"/>
  <c r="E6" i="3" a="1"/>
  <c r="E6" i="3" s="1"/>
  <c r="E5" i="3" a="1"/>
  <c r="E5" i="3" s="1"/>
  <c r="D49" i="37" a="1"/>
  <c r="D49" i="37" s="1"/>
  <c r="D48" i="37" a="1"/>
  <c r="D48" i="37" s="1"/>
  <c r="D47" i="37" a="1"/>
  <c r="D47" i="37" s="1"/>
  <c r="D46" i="37" a="1"/>
  <c r="D46" i="37" s="1"/>
  <c r="D45" i="37" a="1"/>
  <c r="D45" i="37" s="1"/>
  <c r="D44" i="37" a="1"/>
  <c r="D44" i="37" s="1"/>
  <c r="D43" i="37" a="1"/>
  <c r="D43" i="37" s="1"/>
  <c r="D42" i="37" a="1"/>
  <c r="D42" i="37" s="1"/>
  <c r="C36" i="37" a="1"/>
  <c r="C36" i="37" s="1"/>
  <c r="C35" i="37" a="1"/>
  <c r="C35" i="37" s="1"/>
  <c r="C34" i="37" a="1"/>
  <c r="C34" i="37" s="1"/>
  <c r="C33" i="37" a="1"/>
  <c r="C33" i="37" s="1"/>
  <c r="C32" i="37" a="1"/>
  <c r="C32" i="37" s="1"/>
  <c r="C31" i="37" a="1"/>
  <c r="C31" i="37" s="1"/>
  <c r="C30" i="37" a="1"/>
  <c r="C30" i="37" s="1"/>
  <c r="C29" i="37" a="1"/>
  <c r="C29" i="37" s="1"/>
  <c r="C23" i="37" a="1"/>
  <c r="C23" i="37" s="1"/>
  <c r="C22" i="37" a="1"/>
  <c r="C22" i="37" s="1"/>
  <c r="C21" i="37" a="1"/>
  <c r="C21" i="37" s="1"/>
  <c r="C20" i="37" a="1"/>
  <c r="C20" i="37" s="1"/>
  <c r="C19" i="37" a="1"/>
  <c r="C19" i="37" s="1"/>
  <c r="C18" i="37" a="1"/>
  <c r="C18" i="37" s="1"/>
  <c r="C17" i="37" a="1"/>
  <c r="C17" i="37" s="1"/>
  <c r="C16" i="37" a="1"/>
  <c r="C16" i="37" s="1"/>
  <c r="C15" i="37" a="1"/>
  <c r="C15" i="37" s="1"/>
  <c r="C14" i="37" a="1"/>
  <c r="C14" i="37" s="1"/>
  <c r="C13" i="37" a="1"/>
  <c r="C13" i="37" s="1"/>
  <c r="C12" i="37" a="1"/>
  <c r="C12" i="37" s="1"/>
  <c r="C11" i="37" a="1"/>
  <c r="C11" i="37" s="1"/>
  <c r="C10" i="37" a="1"/>
  <c r="C10" i="37" s="1"/>
  <c r="C9" i="37" a="1"/>
  <c r="C9" i="37" s="1"/>
  <c r="C8" i="37" a="1"/>
  <c r="C8" i="37" s="1"/>
  <c r="C7" i="37" a="1"/>
  <c r="C7" i="37" s="1"/>
  <c r="C6" i="37" a="1"/>
  <c r="C6" i="37" s="1"/>
  <c r="C5" i="37" a="1"/>
  <c r="C5" i="37" s="1"/>
  <c r="C4" i="37" a="1"/>
  <c r="C4" i="37" s="1"/>
  <c r="D35" i="44" a="1"/>
  <c r="D35" i="44" s="1"/>
  <c r="D34" i="44" a="1"/>
  <c r="D34" i="44" s="1"/>
  <c r="D33" i="44" a="1"/>
  <c r="D33" i="44" s="1"/>
  <c r="D32" i="44" a="1"/>
  <c r="D32" i="44" s="1"/>
  <c r="D31" i="44" a="1"/>
  <c r="D31" i="44" s="1"/>
  <c r="D30" i="44" a="1"/>
  <c r="D30" i="44" s="1"/>
  <c r="D29" i="44" a="1"/>
  <c r="D29" i="44" s="1"/>
  <c r="D28" i="44" a="1"/>
  <c r="D28" i="44" s="1"/>
  <c r="D22" i="44" a="1"/>
  <c r="D22" i="44" s="1"/>
  <c r="D21" i="44" a="1"/>
  <c r="D21" i="44" s="1"/>
  <c r="D20" i="44" a="1"/>
  <c r="D20" i="44" s="1"/>
  <c r="D19" i="44" a="1"/>
  <c r="D19" i="44" s="1"/>
  <c r="D18" i="44" a="1"/>
  <c r="D18" i="44" s="1"/>
  <c r="D17" i="44" a="1"/>
  <c r="D17" i="44" s="1"/>
  <c r="D16" i="44" a="1"/>
  <c r="D16" i="44" s="1"/>
  <c r="C10" i="44" a="1"/>
  <c r="C10" i="44" s="1"/>
  <c r="C9" i="44" a="1"/>
  <c r="C9" i="44" s="1"/>
  <c r="C8" i="44" a="1"/>
  <c r="C8" i="44" s="1"/>
  <c r="C7" i="44" a="1"/>
  <c r="C7" i="44" s="1"/>
  <c r="C6" i="44" a="1"/>
  <c r="C6" i="44" s="1"/>
  <c r="C5" i="44" a="1"/>
  <c r="C5" i="44" s="1"/>
  <c r="C4" i="44" a="1"/>
  <c r="C4" i="44" s="1"/>
  <c r="B60" i="46" a="1"/>
  <c r="B60" i="46" s="1"/>
  <c r="D60" i="46" s="1" a="1"/>
  <c r="D60" i="46" s="1"/>
  <c r="B43" i="46" a="1"/>
  <c r="B43" i="46" s="1"/>
  <c r="D43" i="46" s="1" a="1"/>
  <c r="D43" i="46" s="1"/>
  <c r="C37" i="46" a="1"/>
  <c r="C37" i="46" s="1"/>
  <c r="C36" i="46" a="1"/>
  <c r="C36" i="46" s="1"/>
  <c r="C35" i="46" a="1"/>
  <c r="C35" i="46" s="1"/>
  <c r="C34" i="46" a="1"/>
  <c r="C34" i="46" s="1"/>
  <c r="C33" i="46" a="1"/>
  <c r="C33" i="46" s="1"/>
  <c r="C27" i="46" a="1"/>
  <c r="C27" i="46" s="1"/>
  <c r="C26" i="46" a="1"/>
  <c r="C26" i="46" s="1"/>
  <c r="C25" i="46" a="1"/>
  <c r="C25" i="46" s="1"/>
  <c r="C24" i="46" a="1"/>
  <c r="C24" i="46" s="1"/>
  <c r="C23" i="46" a="1"/>
  <c r="C23" i="46" s="1"/>
  <c r="C22" i="46" a="1"/>
  <c r="C22" i="46" s="1"/>
  <c r="C21" i="46" a="1"/>
  <c r="C21" i="46" s="1"/>
  <c r="C20" i="46" a="1"/>
  <c r="C20" i="46" s="1"/>
  <c r="C19" i="46" a="1"/>
  <c r="C19" i="46" s="1"/>
  <c r="C18" i="46" a="1"/>
  <c r="C18" i="46" s="1"/>
  <c r="C17" i="46" a="1"/>
  <c r="C17" i="46" s="1"/>
  <c r="B11" i="46" a="1"/>
  <c r="B11" i="46" s="1"/>
  <c r="C11" i="46" s="1" a="1"/>
  <c r="C11" i="46" s="1"/>
  <c r="B10" i="46" a="1"/>
  <c r="B10" i="46" s="1"/>
  <c r="C10" i="46" s="1" a="1"/>
  <c r="C10" i="46" s="1"/>
  <c r="B9" i="46" a="1"/>
  <c r="B9" i="46" s="1"/>
  <c r="C9" i="46" s="1" a="1"/>
  <c r="C9" i="46" s="1"/>
  <c r="B8" i="46" a="1"/>
  <c r="B8" i="46" s="1"/>
  <c r="C8" i="46" s="1" a="1"/>
  <c r="C8" i="46" s="1"/>
  <c r="B7" i="46" a="1"/>
  <c r="B7" i="46" s="1"/>
  <c r="C7" i="46" s="1" a="1"/>
  <c r="C7" i="46" s="1"/>
  <c r="B6" i="46" a="1"/>
  <c r="B6" i="46" s="1"/>
  <c r="C6" i="46" s="1" a="1"/>
  <c r="C6" i="46" s="1"/>
  <c r="B5" i="46" a="1"/>
  <c r="B5" i="46" s="1"/>
  <c r="C5" i="46" s="1" a="1"/>
  <c r="C5" i="46" s="1"/>
  <c r="B4" i="46" a="1"/>
  <c r="B4" i="46" s="1"/>
  <c r="C4" i="46" s="1" a="1"/>
  <c r="C4" i="46" s="1"/>
  <c r="B44" i="33" a="1"/>
  <c r="B44" i="33" s="1"/>
  <c r="B43" i="33" a="1"/>
  <c r="B43" i="33" s="1"/>
  <c r="B42" i="33" a="1"/>
  <c r="B42" i="33" s="1"/>
  <c r="B41" i="33" a="1"/>
  <c r="B41" i="33" s="1"/>
  <c r="B40" i="33" a="1"/>
  <c r="B40" i="33" s="1"/>
  <c r="B39" i="33" a="1"/>
  <c r="B39" i="33" s="1"/>
  <c r="C33" i="33" a="1"/>
  <c r="C33" i="33" s="1"/>
  <c r="B32" i="33" a="1"/>
  <c r="B32" i="33" s="1"/>
  <c r="C32" i="33" s="1" a="1"/>
  <c r="C32" i="33" s="1"/>
  <c r="B31" i="33" a="1"/>
  <c r="B31" i="33" s="1"/>
  <c r="C31" i="33" s="1" a="1"/>
  <c r="C31" i="33" s="1"/>
  <c r="B30" i="33" a="1"/>
  <c r="B30" i="33" s="1"/>
  <c r="C30" i="33" s="1" a="1"/>
  <c r="C30" i="33" s="1"/>
  <c r="B29" i="33" a="1"/>
  <c r="B29" i="33" s="1"/>
  <c r="C29" i="33" s="1" a="1"/>
  <c r="C29" i="33" s="1"/>
  <c r="B28" i="33" a="1"/>
  <c r="B28" i="33" s="1"/>
  <c r="C28" i="33" s="1" a="1"/>
  <c r="C28" i="33" s="1"/>
  <c r="D15" i="33" a="1"/>
  <c r="D15" i="33" s="1"/>
  <c r="B9" i="33" a="1"/>
  <c r="B9" i="33" s="1"/>
  <c r="B8" i="33" a="1"/>
  <c r="B8" i="33" s="1"/>
  <c r="B7" i="33" a="1"/>
  <c r="B7" i="33" s="1"/>
  <c r="B6" i="33" a="1"/>
  <c r="B6" i="33" s="1"/>
  <c r="B5" i="33" a="1"/>
  <c r="B5" i="33" s="1"/>
  <c r="B4" i="33" a="1"/>
  <c r="B4" i="33" s="1"/>
  <c r="E88" i="51" a="1"/>
  <c r="E88" i="51" s="1"/>
  <c r="E87" i="51" a="1"/>
  <c r="E87" i="51" s="1"/>
  <c r="E86" i="51" a="1"/>
  <c r="E86" i="51" s="1"/>
  <c r="E85" i="51" a="1"/>
  <c r="E85" i="51" s="1"/>
  <c r="E84" i="51" a="1"/>
  <c r="E84" i="51" s="1"/>
  <c r="E83" i="51" a="1"/>
  <c r="E83" i="51" s="1"/>
  <c r="E82" i="51" a="1"/>
  <c r="E82" i="51" s="1"/>
  <c r="E81" i="51" a="1"/>
  <c r="E81" i="51" s="1"/>
  <c r="C194" i="51" a="1"/>
  <c r="C194" i="51" s="1"/>
  <c r="C193" i="51" a="1"/>
  <c r="C193" i="51" s="1"/>
  <c r="C192" i="51" a="1"/>
  <c r="C192" i="51" s="1"/>
  <c r="C191" i="51" a="1"/>
  <c r="C191" i="51" s="1"/>
  <c r="C190" i="51" a="1"/>
  <c r="C190" i="51" s="1"/>
  <c r="C189" i="51" a="1"/>
  <c r="C189" i="51" s="1"/>
  <c r="C188" i="51" a="1"/>
  <c r="C188" i="51" s="1"/>
  <c r="C187" i="51" a="1"/>
  <c r="C187" i="51" s="1"/>
  <c r="C186" i="51" a="1"/>
  <c r="C186" i="51" s="1"/>
  <c r="C185" i="51" a="1"/>
  <c r="C185" i="51" s="1"/>
  <c r="C184" i="51" a="1"/>
  <c r="C184" i="51" s="1"/>
  <c r="C183" i="51" a="1"/>
  <c r="C183" i="51" s="1"/>
  <c r="C176" i="51" a="1"/>
  <c r="C176" i="51" s="1"/>
  <c r="C175" i="51" a="1"/>
  <c r="C175" i="51" s="1"/>
  <c r="C174" i="51" a="1"/>
  <c r="C174" i="51" s="1"/>
  <c r="C173" i="51" a="1"/>
  <c r="C173" i="51" s="1"/>
  <c r="C172" i="51" a="1"/>
  <c r="C172" i="51" s="1"/>
  <c r="C171" i="51" a="1"/>
  <c r="C171" i="51" s="1"/>
  <c r="C170" i="51" a="1"/>
  <c r="C170" i="51" s="1"/>
  <c r="C169" i="51" a="1"/>
  <c r="C169" i="51" s="1"/>
  <c r="C168" i="51" a="1"/>
  <c r="C168" i="51" s="1"/>
  <c r="C167" i="51" a="1"/>
  <c r="C167" i="51" s="1"/>
  <c r="C166" i="51" a="1"/>
  <c r="C166" i="51" s="1"/>
  <c r="C165" i="51" a="1"/>
  <c r="C165" i="51" s="1"/>
  <c r="C164" i="51" a="1"/>
  <c r="C164" i="51" s="1"/>
  <c r="C163" i="51" a="1"/>
  <c r="C163" i="51" s="1"/>
  <c r="C162" i="51" a="1"/>
  <c r="C162" i="51" s="1"/>
  <c r="C161" i="51" a="1"/>
  <c r="C161" i="51" s="1"/>
  <c r="C160" i="51" a="1"/>
  <c r="C160" i="51" s="1"/>
  <c r="C159" i="51" a="1"/>
  <c r="C159" i="51" s="1"/>
  <c r="C158" i="51" a="1"/>
  <c r="C158" i="51" s="1"/>
  <c r="C152" i="51" a="1"/>
  <c r="C152" i="51" s="1"/>
  <c r="F152" i="51" s="1" a="1"/>
  <c r="F152" i="51" s="1"/>
  <c r="C151" i="51" a="1"/>
  <c r="C151" i="51" s="1"/>
  <c r="F151" i="51" s="1" a="1"/>
  <c r="F151" i="51" s="1"/>
  <c r="C150" i="51" a="1"/>
  <c r="C150" i="51" s="1"/>
  <c r="F150" i="51" s="1" a="1"/>
  <c r="F150" i="51" s="1"/>
  <c r="C149" i="51" a="1"/>
  <c r="C149" i="51" s="1"/>
  <c r="F149" i="51" s="1" a="1"/>
  <c r="F149" i="51" s="1"/>
  <c r="C148" i="51" a="1"/>
  <c r="C148" i="51" s="1"/>
  <c r="F148" i="51" s="1" a="1"/>
  <c r="F148" i="51" s="1"/>
  <c r="C147" i="51" a="1"/>
  <c r="C147" i="51" s="1"/>
  <c r="F147" i="51" s="1" a="1"/>
  <c r="F147" i="51" s="1"/>
  <c r="C146" i="51" a="1"/>
  <c r="C146" i="51" s="1"/>
  <c r="F146" i="51" s="1" a="1"/>
  <c r="F146" i="51" s="1"/>
  <c r="C145" i="51" a="1"/>
  <c r="C145" i="51" s="1"/>
  <c r="F145" i="51" s="1" a="1"/>
  <c r="F145" i="51" s="1"/>
  <c r="C144" i="51" a="1"/>
  <c r="C144" i="51" s="1"/>
  <c r="F144" i="51" s="1" a="1"/>
  <c r="F144" i="51" s="1"/>
  <c r="H138" i="51" a="1"/>
  <c r="H138" i="51" s="1"/>
  <c r="H137" i="51" a="1"/>
  <c r="H137" i="51" s="1"/>
  <c r="H136" i="51" a="1"/>
  <c r="H136" i="51" s="1"/>
  <c r="H135" i="51" a="1"/>
  <c r="H135" i="51" s="1"/>
  <c r="H134" i="51" a="1"/>
  <c r="H134" i="51" s="1"/>
  <c r="H133" i="51" a="1"/>
  <c r="H133" i="51" s="1"/>
  <c r="H132" i="51" a="1"/>
  <c r="H132" i="51" s="1"/>
  <c r="H131" i="51" a="1"/>
  <c r="H131" i="51" s="1"/>
  <c r="E125" i="51" a="1"/>
  <c r="E125" i="51" s="1"/>
  <c r="E124" i="51" a="1"/>
  <c r="E124" i="51" s="1"/>
  <c r="E123" i="51" a="1"/>
  <c r="E123" i="51" s="1"/>
  <c r="E122" i="51" a="1"/>
  <c r="E122" i="51" s="1"/>
  <c r="E121" i="51" a="1"/>
  <c r="E121" i="51" s="1"/>
  <c r="E120" i="51" a="1"/>
  <c r="E120" i="51" s="1"/>
  <c r="E119" i="51" a="1"/>
  <c r="E119" i="51" s="1"/>
  <c r="E118" i="51" a="1"/>
  <c r="E118" i="51" s="1"/>
  <c r="D112" i="51" a="1"/>
  <c r="D112" i="51" s="1"/>
  <c r="D111" i="51" a="1"/>
  <c r="D111" i="51" s="1"/>
  <c r="D110" i="51" a="1"/>
  <c r="D110" i="51" s="1"/>
  <c r="D109" i="51" a="1"/>
  <c r="D109" i="51" s="1"/>
  <c r="D108" i="51" a="1"/>
  <c r="D108" i="51" s="1"/>
  <c r="D107" i="51" a="1"/>
  <c r="D107" i="51" s="1"/>
  <c r="D106" i="51" a="1"/>
  <c r="D106" i="51" s="1"/>
  <c r="E100" i="51" a="1"/>
  <c r="E100" i="51" s="1"/>
  <c r="E99" i="51" a="1"/>
  <c r="E99" i="51" s="1"/>
  <c r="E98" i="51" a="1"/>
  <c r="E98" i="51" s="1"/>
  <c r="E97" i="51" a="1"/>
  <c r="E97" i="51" s="1"/>
  <c r="E96" i="51" a="1"/>
  <c r="E96" i="51" s="1"/>
  <c r="E95" i="51" a="1"/>
  <c r="E95" i="51" s="1"/>
  <c r="E94" i="51" a="1"/>
  <c r="E94" i="51" s="1"/>
  <c r="I298" i="29" a="1"/>
  <c r="I298" i="29" s="1"/>
  <c r="D298" i="29" a="1"/>
  <c r="D298" i="29" s="1"/>
  <c r="I297" i="29" a="1"/>
  <c r="I297" i="29" s="1"/>
  <c r="D297" i="29" a="1"/>
  <c r="D297" i="29" s="1"/>
  <c r="I296" i="29" a="1"/>
  <c r="I296" i="29" s="1"/>
  <c r="D296" i="29" a="1"/>
  <c r="D296" i="29" s="1"/>
  <c r="I295" i="29" a="1"/>
  <c r="I295" i="29" s="1"/>
  <c r="D295" i="29" a="1"/>
  <c r="D295" i="29" s="1"/>
  <c r="I294" i="29" a="1"/>
  <c r="I294" i="29" s="1"/>
  <c r="D294" i="29" a="1"/>
  <c r="D294" i="29" s="1"/>
  <c r="I293" i="29" a="1"/>
  <c r="I293" i="29" s="1"/>
  <c r="D293" i="29" a="1"/>
  <c r="D293" i="29" s="1"/>
  <c r="I292" i="29" a="1"/>
  <c r="I292" i="29" s="1"/>
  <c r="D292" i="29" a="1"/>
  <c r="D292" i="29" s="1"/>
  <c r="I291" i="29" a="1"/>
  <c r="I291" i="29" s="1"/>
  <c r="D291" i="29" a="1"/>
  <c r="D291" i="29" s="1"/>
  <c r="I290" i="29" a="1"/>
  <c r="I290" i="29" s="1"/>
  <c r="D290" i="29" a="1"/>
  <c r="D290" i="29" s="1"/>
  <c r="I289" i="29" a="1"/>
  <c r="I289" i="29" s="1"/>
  <c r="D289" i="29" a="1"/>
  <c r="D289" i="29" s="1"/>
  <c r="I288" i="29" a="1"/>
  <c r="I288" i="29" s="1"/>
  <c r="D288" i="29" a="1"/>
  <c r="D288" i="29" s="1"/>
  <c r="I287" i="29" a="1"/>
  <c r="I287" i="29" s="1"/>
  <c r="D287" i="29" a="1"/>
  <c r="D287" i="29" s="1"/>
  <c r="I286" i="29" a="1"/>
  <c r="I286" i="29" s="1"/>
  <c r="D286" i="29" a="1"/>
  <c r="D286" i="29" s="1"/>
  <c r="I285" i="29" a="1"/>
  <c r="I285" i="29" s="1"/>
  <c r="D285" i="29" a="1"/>
  <c r="D285" i="29" s="1"/>
  <c r="I284" i="29" a="1"/>
  <c r="I284" i="29" s="1"/>
  <c r="D284" i="29" a="1"/>
  <c r="D284" i="29" s="1"/>
  <c r="I283" i="29" a="1"/>
  <c r="I283" i="29" s="1"/>
  <c r="D283" i="29" a="1"/>
  <c r="D283" i="29" s="1"/>
  <c r="I282" i="29" a="1"/>
  <c r="I282" i="29" s="1"/>
  <c r="D282" i="29" a="1"/>
  <c r="D282" i="29" s="1"/>
  <c r="I281" i="29" a="1"/>
  <c r="I281" i="29" s="1"/>
  <c r="D281" i="29" a="1"/>
  <c r="D281" i="29" s="1"/>
  <c r="I280" i="29" a="1"/>
  <c r="I280" i="29" s="1"/>
  <c r="D280" i="29" a="1"/>
  <c r="D280" i="29" s="1"/>
  <c r="I279" i="29" a="1"/>
  <c r="I279" i="29" s="1"/>
  <c r="D279" i="29" a="1"/>
  <c r="D279" i="29" s="1"/>
  <c r="I278" i="29" a="1"/>
  <c r="I278" i="29" s="1"/>
  <c r="D278" i="29" a="1"/>
  <c r="D278" i="29" s="1"/>
  <c r="I277" i="29" a="1"/>
  <c r="I277" i="29" s="1"/>
  <c r="D277" i="29" a="1"/>
  <c r="D277" i="29" s="1"/>
  <c r="I276" i="29" a="1"/>
  <c r="I276" i="29" s="1"/>
  <c r="D276" i="29" a="1"/>
  <c r="D276" i="29" s="1"/>
  <c r="I275" i="29" a="1"/>
  <c r="I275" i="29" s="1"/>
  <c r="D275" i="29" a="1"/>
  <c r="D275" i="29" s="1"/>
  <c r="I274" i="29" a="1"/>
  <c r="I274" i="29" s="1"/>
  <c r="D274" i="29" a="1"/>
  <c r="D274" i="29" s="1"/>
  <c r="I273" i="29" a="1"/>
  <c r="I273" i="29" s="1"/>
  <c r="D273" i="29" a="1"/>
  <c r="D273" i="29" s="1"/>
  <c r="I272" i="29" a="1"/>
  <c r="I272" i="29" s="1"/>
  <c r="D272" i="29" a="1"/>
  <c r="D272" i="29" s="1"/>
  <c r="I271" i="29" a="1"/>
  <c r="I271" i="29" s="1"/>
  <c r="D271" i="29" a="1"/>
  <c r="D271" i="29" s="1"/>
  <c r="I270" i="29" a="1"/>
  <c r="I270" i="29" s="1"/>
  <c r="D270" i="29" a="1"/>
  <c r="D270" i="29" s="1"/>
  <c r="I269" i="29" a="1"/>
  <c r="I269" i="29" s="1"/>
  <c r="D269" i="29" a="1"/>
  <c r="D269" i="29" s="1"/>
  <c r="I268" i="29" a="1"/>
  <c r="I268" i="29" s="1"/>
  <c r="D268" i="29" a="1"/>
  <c r="D268" i="29" s="1"/>
  <c r="I267" i="29" a="1"/>
  <c r="I267" i="29" s="1"/>
  <c r="D267" i="29" a="1"/>
  <c r="D267" i="29" s="1"/>
  <c r="I266" i="29" a="1"/>
  <c r="I266" i="29" s="1"/>
  <c r="D266" i="29" a="1"/>
  <c r="D266" i="29" s="1"/>
  <c r="I265" i="29" a="1"/>
  <c r="I265" i="29" s="1"/>
  <c r="D265" i="29" a="1"/>
  <c r="D265" i="29" s="1"/>
  <c r="I264" i="29" a="1"/>
  <c r="I264" i="29" s="1"/>
  <c r="D264" i="29" a="1"/>
  <c r="D264" i="29" s="1"/>
  <c r="I263" i="29" a="1"/>
  <c r="I263" i="29" s="1"/>
  <c r="D263" i="29" a="1"/>
  <c r="D263" i="29" s="1"/>
  <c r="I262" i="29" a="1"/>
  <c r="I262" i="29" s="1"/>
  <c r="D262" i="29" a="1"/>
  <c r="D262" i="29" s="1"/>
  <c r="I261" i="29" a="1"/>
  <c r="I261" i="29" s="1"/>
  <c r="D261" i="29" a="1"/>
  <c r="D261" i="29" s="1"/>
  <c r="I260" i="29" a="1"/>
  <c r="I260" i="29" s="1"/>
  <c r="D260" i="29" a="1"/>
  <c r="D260" i="29" s="1"/>
  <c r="I259" i="29" a="1"/>
  <c r="I259" i="29" s="1"/>
  <c r="D259" i="29" a="1"/>
  <c r="D259" i="29" s="1"/>
  <c r="I258" i="29" a="1"/>
  <c r="I258" i="29" s="1"/>
  <c r="D258" i="29" a="1"/>
  <c r="D258" i="29" s="1"/>
  <c r="I257" i="29" a="1"/>
  <c r="I257" i="29" s="1"/>
  <c r="D257" i="29" a="1"/>
  <c r="D257" i="29" s="1"/>
  <c r="I256" i="29" a="1"/>
  <c r="I256" i="29" s="1"/>
  <c r="D256" i="29" a="1"/>
  <c r="D256" i="29" s="1"/>
  <c r="I255" i="29" a="1"/>
  <c r="I255" i="29" s="1"/>
  <c r="D255" i="29" a="1"/>
  <c r="D255" i="29" s="1"/>
  <c r="I254" i="29" a="1"/>
  <c r="I254" i="29" s="1"/>
  <c r="D254" i="29" a="1"/>
  <c r="D254" i="29" s="1"/>
  <c r="I253" i="29" a="1"/>
  <c r="I253" i="29" s="1"/>
  <c r="D253" i="29" a="1"/>
  <c r="D253" i="29" s="1"/>
  <c r="I252" i="29" a="1"/>
  <c r="I252" i="29" s="1"/>
  <c r="D252" i="29" a="1"/>
  <c r="D252" i="29" s="1"/>
  <c r="I251" i="29" a="1"/>
  <c r="I251" i="29" s="1"/>
  <c r="D251" i="29" a="1"/>
  <c r="D251" i="29" s="1"/>
  <c r="I250" i="29" a="1"/>
  <c r="I250" i="29" s="1"/>
  <c r="D250" i="29" a="1"/>
  <c r="D250" i="29" s="1"/>
  <c r="I249" i="29" a="1"/>
  <c r="I249" i="29" s="1"/>
  <c r="D249" i="29" a="1"/>
  <c r="D249" i="29" s="1"/>
  <c r="I248" i="29" a="1"/>
  <c r="I248" i="29" s="1"/>
  <c r="D248" i="29" a="1"/>
  <c r="D248" i="29" s="1"/>
  <c r="I247" i="29" a="1"/>
  <c r="I247" i="29" s="1"/>
  <c r="D247" i="29" a="1"/>
  <c r="D247" i="29" s="1"/>
  <c r="I246" i="29" a="1"/>
  <c r="I246" i="29" s="1"/>
  <c r="D246" i="29" a="1"/>
  <c r="D246" i="29" s="1"/>
  <c r="I245" i="29" a="1"/>
  <c r="I245" i="29" s="1"/>
  <c r="D245" i="29" a="1"/>
  <c r="D245" i="29" s="1"/>
  <c r="I244" i="29" a="1"/>
  <c r="I244" i="29" s="1"/>
  <c r="D244" i="29" a="1"/>
  <c r="D244" i="29" s="1"/>
  <c r="I243" i="29" a="1"/>
  <c r="I243" i="29" s="1"/>
  <c r="D243" i="29" a="1"/>
  <c r="D243" i="29" s="1"/>
  <c r="I242" i="29" a="1"/>
  <c r="I242" i="29" s="1"/>
  <c r="D242" i="29" a="1"/>
  <c r="D242" i="29" s="1"/>
  <c r="I241" i="29" a="1"/>
  <c r="I241" i="29" s="1"/>
  <c r="D241" i="29" a="1"/>
  <c r="D241" i="29" s="1"/>
  <c r="I240" i="29" a="1"/>
  <c r="I240" i="29" s="1"/>
  <c r="D240" i="29" a="1"/>
  <c r="D240" i="29" s="1"/>
  <c r="I239" i="29" a="1"/>
  <c r="I239" i="29" s="1"/>
  <c r="D239" i="29" a="1"/>
  <c r="D239" i="29" s="1"/>
  <c r="I238" i="29" a="1"/>
  <c r="I238" i="29" s="1"/>
  <c r="D238" i="29" a="1"/>
  <c r="D238" i="29" s="1"/>
  <c r="I237" i="29" a="1"/>
  <c r="I237" i="29" s="1"/>
  <c r="D237" i="29" a="1"/>
  <c r="D237" i="29" s="1"/>
  <c r="I236" i="29" a="1"/>
  <c r="I236" i="29" s="1"/>
  <c r="D236" i="29" a="1"/>
  <c r="D236" i="29" s="1"/>
  <c r="I235" i="29" a="1"/>
  <c r="I235" i="29" s="1"/>
  <c r="D235" i="29" a="1"/>
  <c r="D235" i="29" s="1"/>
  <c r="I234" i="29" a="1"/>
  <c r="I234" i="29" s="1"/>
  <c r="D234" i="29" a="1"/>
  <c r="D234" i="29" s="1"/>
  <c r="I233" i="29" a="1"/>
  <c r="I233" i="29" s="1"/>
  <c r="D233" i="29" a="1"/>
  <c r="D233" i="29" s="1"/>
  <c r="I232" i="29" a="1"/>
  <c r="I232" i="29" s="1"/>
  <c r="D232" i="29" a="1"/>
  <c r="D232" i="29" s="1"/>
  <c r="I231" i="29" a="1"/>
  <c r="I231" i="29" s="1"/>
  <c r="D231" i="29" a="1"/>
  <c r="D231" i="29" s="1"/>
  <c r="I230" i="29" a="1"/>
  <c r="I230" i="29" s="1"/>
  <c r="D230" i="29" a="1"/>
  <c r="D230" i="29" s="1"/>
  <c r="I229" i="29" a="1"/>
  <c r="I229" i="29" s="1"/>
  <c r="D229" i="29" a="1"/>
  <c r="D229" i="29" s="1"/>
  <c r="I228" i="29" a="1"/>
  <c r="I228" i="29" s="1"/>
  <c r="D228" i="29" a="1"/>
  <c r="D228" i="29" s="1"/>
  <c r="I227" i="29" a="1"/>
  <c r="I227" i="29" s="1"/>
  <c r="D227" i="29" a="1"/>
  <c r="D227" i="29" s="1"/>
  <c r="I226" i="29" a="1"/>
  <c r="I226" i="29" s="1"/>
  <c r="D226" i="29" a="1"/>
  <c r="D226" i="29" s="1"/>
  <c r="I225" i="29" a="1"/>
  <c r="I225" i="29" s="1"/>
  <c r="D225" i="29" a="1"/>
  <c r="D225" i="29" s="1"/>
  <c r="I224" i="29" a="1"/>
  <c r="I224" i="29" s="1"/>
  <c r="D224" i="29" a="1"/>
  <c r="D224" i="29" s="1"/>
  <c r="I223" i="29" a="1"/>
  <c r="I223" i="29" s="1"/>
  <c r="D223" i="29" a="1"/>
  <c r="D223" i="29" s="1"/>
  <c r="I222" i="29" a="1"/>
  <c r="I222" i="29" s="1"/>
  <c r="D222" i="29" a="1"/>
  <c r="D222" i="29" s="1"/>
  <c r="I221" i="29" a="1"/>
  <c r="I221" i="29" s="1"/>
  <c r="D221" i="29" a="1"/>
  <c r="D221" i="29" s="1"/>
  <c r="I220" i="29" a="1"/>
  <c r="I220" i="29" s="1"/>
  <c r="D220" i="29" a="1"/>
  <c r="D220" i="29" s="1"/>
  <c r="I219" i="29" a="1"/>
  <c r="I219" i="29" s="1"/>
  <c r="D219" i="29" a="1"/>
  <c r="D219" i="29" s="1"/>
  <c r="I218" i="29" a="1"/>
  <c r="I218" i="29" s="1"/>
  <c r="D218" i="29" a="1"/>
  <c r="D218" i="29" s="1"/>
  <c r="I217" i="29" a="1"/>
  <c r="I217" i="29" s="1"/>
  <c r="D217" i="29" a="1"/>
  <c r="D217" i="29" s="1"/>
  <c r="I216" i="29" a="1"/>
  <c r="I216" i="29" s="1"/>
  <c r="D216" i="29" a="1"/>
  <c r="D216" i="29" s="1"/>
  <c r="I215" i="29" a="1"/>
  <c r="I215" i="29" s="1"/>
  <c r="D215" i="29" a="1"/>
  <c r="D215" i="29" s="1"/>
  <c r="I214" i="29" a="1"/>
  <c r="I214" i="29" s="1"/>
  <c r="D214" i="29" a="1"/>
  <c r="D214" i="29" s="1"/>
  <c r="I213" i="29" a="1"/>
  <c r="I213" i="29" s="1"/>
  <c r="D213" i="29" a="1"/>
  <c r="D213" i="29" s="1"/>
  <c r="I212" i="29" a="1"/>
  <c r="I212" i="29" s="1"/>
  <c r="D212" i="29" a="1"/>
  <c r="D212" i="29" s="1"/>
  <c r="I211" i="29" a="1"/>
  <c r="I211" i="29" s="1"/>
  <c r="D211" i="29" a="1"/>
  <c r="D211" i="29" s="1"/>
  <c r="I210" i="29" a="1"/>
  <c r="I210" i="29" s="1"/>
  <c r="D210" i="29" a="1"/>
  <c r="D210" i="29" s="1"/>
  <c r="I209" i="29" a="1"/>
  <c r="I209" i="29" s="1"/>
  <c r="D209" i="29" a="1"/>
  <c r="D209" i="29" s="1"/>
  <c r="I208" i="29" a="1"/>
  <c r="I208" i="29" s="1"/>
  <c r="D208" i="29" a="1"/>
  <c r="D208" i="29" s="1"/>
  <c r="I207" i="29" a="1"/>
  <c r="I207" i="29" s="1"/>
  <c r="D207" i="29" a="1"/>
  <c r="D207" i="29" s="1"/>
  <c r="I206" i="29" a="1"/>
  <c r="I206" i="29" s="1"/>
  <c r="D206" i="29" a="1"/>
  <c r="D206" i="29" s="1"/>
  <c r="I205" i="29" a="1"/>
  <c r="I205" i="29" s="1"/>
  <c r="D205" i="29" a="1"/>
  <c r="D205" i="29" s="1"/>
  <c r="I204" i="29" a="1"/>
  <c r="I204" i="29" s="1"/>
  <c r="D204" i="29" a="1"/>
  <c r="D204" i="29" s="1"/>
  <c r="I203" i="29" a="1"/>
  <c r="I203" i="29" s="1"/>
  <c r="D203" i="29" a="1"/>
  <c r="D203" i="29" s="1"/>
  <c r="I202" i="29" a="1"/>
  <c r="I202" i="29" s="1"/>
  <c r="D202" i="29" a="1"/>
  <c r="D202" i="29" s="1"/>
  <c r="I201" i="29" a="1"/>
  <c r="I201" i="29" s="1"/>
  <c r="D201" i="29" a="1"/>
  <c r="D201" i="29" s="1"/>
  <c r="I200" i="29" a="1"/>
  <c r="I200" i="29" s="1"/>
  <c r="D200" i="29" a="1"/>
  <c r="D200" i="29" s="1"/>
  <c r="I199" i="29" a="1"/>
  <c r="I199" i="29" s="1"/>
  <c r="D199" i="29" a="1"/>
  <c r="D199" i="29" s="1"/>
  <c r="I198" i="29" a="1"/>
  <c r="I198" i="29" s="1"/>
  <c r="D198" i="29" a="1"/>
  <c r="D198" i="29" s="1"/>
  <c r="I197" i="29" a="1"/>
  <c r="I197" i="29" s="1"/>
  <c r="D197" i="29" a="1"/>
  <c r="D197" i="29" s="1"/>
  <c r="I196" i="29" a="1"/>
  <c r="I196" i="29" s="1"/>
  <c r="D196" i="29" a="1"/>
  <c r="D196" i="29" s="1"/>
  <c r="I195" i="29" a="1"/>
  <c r="I195" i="29" s="1"/>
  <c r="D195" i="29" a="1"/>
  <c r="D195" i="29" s="1"/>
  <c r="I194" i="29" a="1"/>
  <c r="I194" i="29" s="1"/>
  <c r="D194" i="29" a="1"/>
  <c r="D194" i="29" s="1"/>
  <c r="I193" i="29" a="1"/>
  <c r="I193" i="29" s="1"/>
  <c r="D193" i="29" a="1"/>
  <c r="D193" i="29" s="1"/>
  <c r="I192" i="29" a="1"/>
  <c r="I192" i="29" s="1"/>
  <c r="D192" i="29" a="1"/>
  <c r="D192" i="29" s="1"/>
  <c r="I191" i="29" a="1"/>
  <c r="I191" i="29" s="1"/>
  <c r="D191" i="29" a="1"/>
  <c r="D191" i="29" s="1"/>
  <c r="I190" i="29" a="1"/>
  <c r="I190" i="29" s="1"/>
  <c r="D190" i="29" a="1"/>
  <c r="D190" i="29" s="1"/>
  <c r="I189" i="29" a="1"/>
  <c r="I189" i="29" s="1"/>
  <c r="D189" i="29" a="1"/>
  <c r="D189" i="29" s="1"/>
  <c r="I188" i="29" a="1"/>
  <c r="I188" i="29" s="1"/>
  <c r="D188" i="29" a="1"/>
  <c r="D188" i="29" s="1"/>
  <c r="I187" i="29" a="1"/>
  <c r="I187" i="29" s="1"/>
  <c r="D187" i="29" a="1"/>
  <c r="D187" i="29" s="1"/>
  <c r="I186" i="29" a="1"/>
  <c r="I186" i="29" s="1"/>
  <c r="D186" i="29" a="1"/>
  <c r="D186" i="29" s="1"/>
  <c r="I185" i="29" a="1"/>
  <c r="I185" i="29" s="1"/>
  <c r="D185" i="29" a="1"/>
  <c r="D185" i="29" s="1"/>
  <c r="I184" i="29" a="1"/>
  <c r="I184" i="29" s="1"/>
  <c r="D184" i="29" a="1"/>
  <c r="D184" i="29" s="1"/>
  <c r="I183" i="29" a="1"/>
  <c r="I183" i="29" s="1"/>
  <c r="D183" i="29" a="1"/>
  <c r="D183" i="29" s="1"/>
  <c r="I182" i="29" a="1"/>
  <c r="I182" i="29" s="1"/>
  <c r="D182" i="29" a="1"/>
  <c r="D182" i="29" s="1"/>
  <c r="I181" i="29" a="1"/>
  <c r="I181" i="29" s="1"/>
  <c r="D181" i="29" a="1"/>
  <c r="D181" i="29" s="1"/>
  <c r="I180" i="29" a="1"/>
  <c r="I180" i="29" s="1"/>
  <c r="D180" i="29" a="1"/>
  <c r="D180" i="29" s="1"/>
  <c r="I179" i="29" a="1"/>
  <c r="I179" i="29" s="1"/>
  <c r="D179" i="29" a="1"/>
  <c r="D179" i="29" s="1"/>
  <c r="I178" i="29" a="1"/>
  <c r="I178" i="29" s="1"/>
  <c r="D178" i="29" a="1"/>
  <c r="D178" i="29" s="1"/>
  <c r="I177" i="29" a="1"/>
  <c r="I177" i="29" s="1"/>
  <c r="D177" i="29" a="1"/>
  <c r="D177" i="29" s="1"/>
  <c r="I176" i="29" a="1"/>
  <c r="I176" i="29" s="1"/>
  <c r="D176" i="29" a="1"/>
  <c r="D176" i="29" s="1"/>
  <c r="I175" i="29" a="1"/>
  <c r="I175" i="29" s="1"/>
  <c r="D175" i="29" a="1"/>
  <c r="D175" i="29" s="1"/>
  <c r="I174" i="29" a="1"/>
  <c r="I174" i="29" s="1"/>
  <c r="D174" i="29" a="1"/>
  <c r="D174" i="29" s="1"/>
  <c r="I173" i="29" a="1"/>
  <c r="I173" i="29" s="1"/>
  <c r="D173" i="29" a="1"/>
  <c r="D173" i="29" s="1"/>
  <c r="I172" i="29" a="1"/>
  <c r="I172" i="29" s="1"/>
  <c r="D172" i="29" a="1"/>
  <c r="D172" i="29" s="1"/>
  <c r="I171" i="29" a="1"/>
  <c r="I171" i="29" s="1"/>
  <c r="D171" i="29" a="1"/>
  <c r="D171" i="29" s="1"/>
  <c r="I170" i="29" a="1"/>
  <c r="I170" i="29" s="1"/>
  <c r="D170" i="29" a="1"/>
  <c r="D170" i="29" s="1"/>
  <c r="I169" i="29" a="1"/>
  <c r="I169" i="29" s="1"/>
  <c r="D169" i="29" a="1"/>
  <c r="D169" i="29" s="1"/>
  <c r="I168" i="29" a="1"/>
  <c r="I168" i="29" s="1"/>
  <c r="D168" i="29" a="1"/>
  <c r="D168" i="29" s="1"/>
  <c r="I167" i="29" a="1"/>
  <c r="I167" i="29" s="1"/>
  <c r="D167" i="29" a="1"/>
  <c r="D167" i="29" s="1"/>
  <c r="I166" i="29" a="1"/>
  <c r="I166" i="29" s="1"/>
  <c r="D166" i="29" a="1"/>
  <c r="D166" i="29" s="1"/>
  <c r="I165" i="29" a="1"/>
  <c r="I165" i="29" s="1"/>
  <c r="D165" i="29" a="1"/>
  <c r="D165" i="29" s="1"/>
  <c r="I164" i="29" a="1"/>
  <c r="I164" i="29" s="1"/>
  <c r="D164" i="29" a="1"/>
  <c r="D164" i="29" s="1"/>
  <c r="I163" i="29" a="1"/>
  <c r="I163" i="29" s="1"/>
  <c r="D163" i="29" a="1"/>
  <c r="D163" i="29" s="1"/>
  <c r="I162" i="29" a="1"/>
  <c r="I162" i="29" s="1"/>
  <c r="D162" i="29" a="1"/>
  <c r="D162" i="29" s="1"/>
  <c r="I161" i="29" a="1"/>
  <c r="I161" i="29" s="1"/>
  <c r="D161" i="29" a="1"/>
  <c r="D161" i="29" s="1"/>
  <c r="I160" i="29" a="1"/>
  <c r="I160" i="29" s="1"/>
  <c r="D160" i="29" a="1"/>
  <c r="D160" i="29" s="1"/>
  <c r="I159" i="29" a="1"/>
  <c r="I159" i="29" s="1"/>
  <c r="D159" i="29" a="1"/>
  <c r="D159" i="29" s="1"/>
  <c r="L158" i="29" a="1"/>
  <c r="L158" i="29" s="1"/>
  <c r="I158" i="29" a="1"/>
  <c r="I158" i="29" s="1"/>
  <c r="D158" i="29" a="1"/>
  <c r="D158" i="29" s="1"/>
  <c r="I157" i="29" a="1"/>
  <c r="I157" i="29" s="1"/>
  <c r="D157" i="29" a="1"/>
  <c r="D157" i="29" s="1"/>
  <c r="I156" i="29" a="1"/>
  <c r="I156" i="29" s="1"/>
  <c r="D156" i="29" a="1"/>
  <c r="D156" i="29" s="1"/>
  <c r="I155" i="29" a="1"/>
  <c r="I155" i="29" s="1"/>
  <c r="D155" i="29" a="1"/>
  <c r="D155" i="29" s="1"/>
  <c r="G149" i="29" a="1"/>
  <c r="G149" i="29" s="1"/>
  <c r="B149" i="29" a="1"/>
  <c r="B149" i="29" s="1"/>
  <c r="G148" i="29" a="1"/>
  <c r="G148" i="29" s="1"/>
  <c r="B148" i="29" a="1"/>
  <c r="B148" i="29" s="1"/>
  <c r="G147" i="29" a="1"/>
  <c r="G147" i="29" s="1"/>
  <c r="B147" i="29" a="1"/>
  <c r="B147" i="29" s="1"/>
  <c r="G146" i="29" a="1"/>
  <c r="G146" i="29" s="1"/>
  <c r="B146" i="29" a="1"/>
  <c r="B146" i="29" s="1"/>
  <c r="G145" i="29" a="1"/>
  <c r="G145" i="29" s="1"/>
  <c r="B145" i="29" a="1"/>
  <c r="B145" i="29" s="1"/>
  <c r="G144" i="29" a="1"/>
  <c r="G144" i="29" s="1"/>
  <c r="B144" i="29" a="1"/>
  <c r="B144" i="29" s="1"/>
  <c r="G143" i="29" a="1"/>
  <c r="G143" i="29" s="1"/>
  <c r="B143" i="29" a="1"/>
  <c r="B143" i="29" s="1"/>
  <c r="G142" i="29" a="1"/>
  <c r="G142" i="29" s="1"/>
  <c r="B142" i="29" a="1"/>
  <c r="B142" i="29" s="1"/>
  <c r="G141" i="29" a="1"/>
  <c r="G141" i="29" s="1"/>
  <c r="B141" i="29" a="1"/>
  <c r="B141" i="29" s="1"/>
  <c r="G140" i="29" a="1"/>
  <c r="G140" i="29" s="1"/>
  <c r="B140" i="29" a="1"/>
  <c r="B140" i="29" s="1"/>
  <c r="G139" i="29" a="1"/>
  <c r="G139" i="29" s="1"/>
  <c r="B139" i="29" a="1"/>
  <c r="B139" i="29" s="1"/>
  <c r="G138" i="29" a="1"/>
  <c r="G138" i="29" s="1"/>
  <c r="B138" i="29" a="1"/>
  <c r="B138" i="29" s="1"/>
  <c r="G137" i="29" a="1"/>
  <c r="G137" i="29" s="1"/>
  <c r="B137" i="29" a="1"/>
  <c r="B137" i="29" s="1"/>
  <c r="G136" i="29" a="1"/>
  <c r="G136" i="29" s="1"/>
  <c r="B136" i="29" a="1"/>
  <c r="B136" i="29" s="1"/>
  <c r="G135" i="29" a="1"/>
  <c r="G135" i="29" s="1"/>
  <c r="B135" i="29" a="1"/>
  <c r="B135" i="29" s="1"/>
  <c r="G134" i="29" a="1"/>
  <c r="G134" i="29" s="1"/>
  <c r="B134" i="29" a="1"/>
  <c r="B134" i="29" s="1"/>
  <c r="G133" i="29" a="1"/>
  <c r="G133" i="29" s="1"/>
  <c r="B133" i="29" a="1"/>
  <c r="B133" i="29" s="1"/>
  <c r="G132" i="29" a="1"/>
  <c r="G132" i="29" s="1"/>
  <c r="B132" i="29" a="1"/>
  <c r="B132" i="29" s="1"/>
  <c r="G131" i="29" a="1"/>
  <c r="G131" i="29" s="1"/>
  <c r="B131" i="29" a="1"/>
  <c r="B131" i="29" s="1"/>
  <c r="G130" i="29" a="1"/>
  <c r="G130" i="29" s="1"/>
  <c r="B130" i="29" a="1"/>
  <c r="B130" i="29" s="1"/>
  <c r="G129" i="29" a="1"/>
  <c r="G129" i="29" s="1"/>
  <c r="B129" i="29" a="1"/>
  <c r="B129" i="29" s="1"/>
  <c r="G128" i="29" a="1"/>
  <c r="G128" i="29" s="1"/>
  <c r="B128" i="29" a="1"/>
  <c r="B128" i="29" s="1"/>
  <c r="G127" i="29" a="1"/>
  <c r="G127" i="29" s="1"/>
  <c r="B127" i="29" a="1"/>
  <c r="B127" i="29" s="1"/>
  <c r="G126" i="29" a="1"/>
  <c r="G126" i="29" s="1"/>
  <c r="B126" i="29" a="1"/>
  <c r="B126" i="29" s="1"/>
  <c r="G125" i="29" a="1"/>
  <c r="G125" i="29" s="1"/>
  <c r="B125" i="29" a="1"/>
  <c r="B125" i="29" s="1"/>
  <c r="G124" i="29" a="1"/>
  <c r="G124" i="29" s="1"/>
  <c r="B124" i="29" a="1"/>
  <c r="B124" i="29" s="1"/>
  <c r="G123" i="29" a="1"/>
  <c r="G123" i="29" s="1"/>
  <c r="B123" i="29" a="1"/>
  <c r="B123" i="29" s="1"/>
  <c r="G122" i="29" a="1"/>
  <c r="G122" i="29" s="1"/>
  <c r="B122" i="29" a="1"/>
  <c r="B122" i="29" s="1"/>
  <c r="G121" i="29" a="1"/>
  <c r="G121" i="29" s="1"/>
  <c r="B121" i="29" a="1"/>
  <c r="B121" i="29" s="1"/>
  <c r="G120" i="29" a="1"/>
  <c r="G120" i="29" s="1"/>
  <c r="B120" i="29" a="1"/>
  <c r="B120" i="29" s="1"/>
  <c r="G119" i="29" a="1"/>
  <c r="G119" i="29" s="1"/>
  <c r="B119" i="29" a="1"/>
  <c r="B119" i="29" s="1"/>
  <c r="G118" i="29" a="1"/>
  <c r="G118" i="29" s="1"/>
  <c r="B118" i="29" a="1"/>
  <c r="B118" i="29" s="1"/>
  <c r="G117" i="29" a="1"/>
  <c r="G117" i="29" s="1"/>
  <c r="B117" i="29" a="1"/>
  <c r="B117" i="29" s="1"/>
  <c r="G116" i="29" a="1"/>
  <c r="G116" i="29" s="1"/>
  <c r="B116" i="29" a="1"/>
  <c r="B116" i="29" s="1"/>
  <c r="G115" i="29" a="1"/>
  <c r="G115" i="29" s="1"/>
  <c r="B115" i="29" a="1"/>
  <c r="B115" i="29" s="1"/>
  <c r="G114" i="29" a="1"/>
  <c r="G114" i="29" s="1"/>
  <c r="B114" i="29" a="1"/>
  <c r="B114" i="29" s="1"/>
  <c r="G113" i="29" a="1"/>
  <c r="G113" i="29" s="1"/>
  <c r="B113" i="29" a="1"/>
  <c r="B113" i="29" s="1"/>
  <c r="G112" i="29" a="1"/>
  <c r="G112" i="29" s="1"/>
  <c r="B112" i="29" a="1"/>
  <c r="B112" i="29" s="1"/>
  <c r="G111" i="29" a="1"/>
  <c r="G111" i="29" s="1"/>
  <c r="B111" i="29" a="1"/>
  <c r="B111" i="29" s="1"/>
  <c r="G110" i="29" a="1"/>
  <c r="G110" i="29" s="1"/>
  <c r="B110" i="29" a="1"/>
  <c r="B110" i="29" s="1"/>
  <c r="G109" i="29" a="1"/>
  <c r="G109" i="29" s="1"/>
  <c r="B109" i="29" a="1"/>
  <c r="B109" i="29" s="1"/>
  <c r="G108" i="29" a="1"/>
  <c r="G108" i="29" s="1"/>
  <c r="B108" i="29" a="1"/>
  <c r="B108" i="29" s="1"/>
  <c r="J107" i="29" a="1"/>
  <c r="J107" i="29" s="1"/>
  <c r="J102" i="29" a="1"/>
  <c r="J102" i="29" s="1"/>
  <c r="J101" i="29" a="1"/>
  <c r="J101" i="29" s="1"/>
  <c r="J100" i="29" a="1"/>
  <c r="J100" i="29" s="1"/>
  <c r="J99" i="29" a="1"/>
  <c r="J99" i="29" s="1"/>
  <c r="J98" i="29" a="1"/>
  <c r="J98" i="29" s="1"/>
  <c r="J97" i="29" a="1"/>
  <c r="J97" i="29" s="1"/>
  <c r="J96" i="29" a="1"/>
  <c r="J96" i="29" s="1"/>
  <c r="J95" i="29" a="1"/>
  <c r="J95" i="29" s="1"/>
  <c r="F89" i="29" a="1"/>
  <c r="F89" i="29" s="1"/>
  <c r="F88" i="29" a="1"/>
  <c r="F88" i="29" s="1"/>
  <c r="F87" i="29" a="1"/>
  <c r="F87" i="29" s="1"/>
  <c r="F86" i="29" a="1"/>
  <c r="F86" i="29" s="1"/>
  <c r="F85" i="29" a="1"/>
  <c r="F85" i="29" s="1"/>
  <c r="F84" i="29" a="1"/>
  <c r="F84" i="29" s="1"/>
  <c r="F83" i="29" a="1"/>
  <c r="F83" i="29" s="1"/>
  <c r="F82" i="29" a="1"/>
  <c r="F82" i="29" s="1"/>
  <c r="F81" i="29" a="1"/>
  <c r="F81" i="29" s="1"/>
  <c r="E75" i="29" a="1"/>
  <c r="E75" i="29" s="1"/>
  <c r="E74" i="29" a="1"/>
  <c r="E74" i="29" s="1"/>
  <c r="E73" i="29" a="1"/>
  <c r="E73" i="29" s="1"/>
  <c r="E72" i="29" a="1"/>
  <c r="E72" i="29" s="1"/>
  <c r="E71" i="29" a="1"/>
  <c r="E71" i="29" s="1"/>
  <c r="E70" i="29" a="1"/>
  <c r="E70" i="29" s="1"/>
  <c r="E69" i="29" a="1"/>
  <c r="E69" i="29" s="1"/>
  <c r="E68" i="29" a="1"/>
  <c r="E68" i="29" s="1"/>
  <c r="F52" i="29" a="1"/>
  <c r="F52" i="29" s="1"/>
  <c r="F4" i="29" a="1"/>
  <c r="F4" i="29" s="1"/>
  <c r="C30" i="51" a="1"/>
  <c r="C30" i="51" s="1"/>
  <c r="C29" i="51" a="1"/>
  <c r="C29" i="51" s="1"/>
  <c r="C28" i="51" a="1"/>
  <c r="C28" i="51" s="1"/>
  <c r="C27" i="51" a="1"/>
  <c r="C27" i="51" s="1"/>
  <c r="C26" i="51" a="1"/>
  <c r="C26" i="51" s="1"/>
  <c r="C25" i="51" a="1"/>
  <c r="C25" i="51" s="1"/>
  <c r="C24" i="51" a="1"/>
  <c r="C24" i="51" s="1"/>
  <c r="C23" i="51" a="1"/>
  <c r="C23" i="51" s="1"/>
  <c r="C22" i="51" a="1"/>
  <c r="C22" i="51" s="1"/>
  <c r="C21" i="51" a="1"/>
  <c r="C21" i="51" s="1"/>
  <c r="C20" i="51" a="1"/>
  <c r="C20" i="51" s="1"/>
  <c r="B75" i="51" a="1"/>
  <c r="B75" i="51" s="1"/>
  <c r="B74" i="51" a="1"/>
  <c r="B74" i="51" s="1"/>
  <c r="B73" i="51" a="1"/>
  <c r="B73" i="51" s="1"/>
  <c r="B72" i="51" a="1"/>
  <c r="B72" i="51" s="1"/>
  <c r="B71" i="51" a="1"/>
  <c r="B71" i="51" s="1"/>
  <c r="B70" i="51" a="1"/>
  <c r="B70" i="51" s="1"/>
  <c r="B69" i="51" a="1"/>
  <c r="B69" i="51" s="1"/>
  <c r="B68" i="51" a="1"/>
  <c r="B68" i="51" s="1"/>
  <c r="C62" i="51" a="1"/>
  <c r="C62" i="51" s="1"/>
  <c r="C61" i="51" a="1"/>
  <c r="C61" i="51" s="1"/>
  <c r="C60" i="51" a="1"/>
  <c r="C60" i="51" s="1"/>
  <c r="C59" i="51" a="1"/>
  <c r="C59" i="51" s="1"/>
  <c r="C58" i="51" a="1"/>
  <c r="C58" i="51" s="1"/>
  <c r="C57" i="51" a="1"/>
  <c r="C57" i="51" s="1"/>
  <c r="C56" i="51" a="1"/>
  <c r="C56" i="51" s="1"/>
  <c r="C55" i="51" a="1"/>
  <c r="C55" i="51" s="1"/>
  <c r="C54" i="51" a="1"/>
  <c r="C54" i="51" s="1"/>
  <c r="C53" i="51" a="1"/>
  <c r="C53" i="51" s="1"/>
  <c r="C52" i="51" a="1"/>
  <c r="C52" i="51" s="1"/>
  <c r="C46" i="51" a="1"/>
  <c r="C46" i="51" s="1"/>
  <c r="C45" i="51" a="1"/>
  <c r="C45" i="51" s="1"/>
  <c r="C44" i="51" a="1"/>
  <c r="C44" i="51" s="1"/>
  <c r="C43" i="51" a="1"/>
  <c r="C43" i="51" s="1"/>
  <c r="C42" i="51" a="1"/>
  <c r="C42" i="51" s="1"/>
  <c r="C41" i="51" a="1"/>
  <c r="C41" i="51" s="1"/>
  <c r="C40" i="51" a="1"/>
  <c r="C40" i="51" s="1"/>
  <c r="C39" i="51" a="1"/>
  <c r="C39" i="51" s="1"/>
  <c r="C38" i="51" a="1"/>
  <c r="C38" i="51" s="1"/>
  <c r="C37" i="51" a="1"/>
  <c r="C37" i="51" s="1"/>
  <c r="C14" i="51" a="1"/>
  <c r="C14" i="51" s="1"/>
  <c r="C13" i="51" a="1"/>
  <c r="C13" i="51" s="1"/>
  <c r="C12" i="51" a="1"/>
  <c r="C12" i="51" s="1"/>
  <c r="C11" i="51" a="1"/>
  <c r="C11" i="51" s="1"/>
  <c r="C10" i="51" a="1"/>
  <c r="C10" i="51" s="1"/>
  <c r="C9" i="51" a="1"/>
  <c r="C9" i="51" s="1"/>
  <c r="C8" i="51" a="1"/>
  <c r="C8" i="51" s="1"/>
  <c r="C7" i="51" a="1"/>
  <c r="C7" i="51" s="1"/>
  <c r="C6" i="51" a="1"/>
  <c r="C6" i="51" s="1"/>
  <c r="C5" i="51" a="1"/>
  <c r="C5" i="51" s="1"/>
  <c r="C36" i="51" a="1"/>
  <c r="C36" i="51" s="1"/>
  <c r="C4" i="51" a="1"/>
  <c r="C4" i="51" s="1"/>
  <c r="E41" i="33" l="1" a="1"/>
  <c r="E41" i="33" s="1"/>
  <c r="F41" i="33" s="1" a="1"/>
  <c r="F41" i="33" s="1"/>
  <c r="E42" i="33" a="1"/>
  <c r="E42" i="33" s="1"/>
  <c r="F42" i="33" s="1" a="1"/>
  <c r="F42" i="33" s="1"/>
  <c r="E43" i="33" a="1"/>
  <c r="E43" i="33" s="1"/>
  <c r="F43" i="33" s="1" a="1"/>
  <c r="F43" i="33" s="1"/>
  <c r="E44" i="33" a="1"/>
  <c r="E44" i="33" s="1"/>
  <c r="F44" i="33" s="1" a="1"/>
  <c r="F44" i="33" s="1"/>
  <c r="E39" i="33" a="1"/>
  <c r="E39" i="33" s="1"/>
  <c r="F39" i="33" s="1" a="1"/>
  <c r="F39" i="33" s="1"/>
  <c r="E40" i="33" a="1"/>
  <c r="E40" i="33" s="1"/>
  <c r="F40" i="33" s="1" a="1"/>
  <c r="F40" i="33" s="1"/>
  <c r="C209" i="47" a="1"/>
  <c r="C209" i="47" s="1"/>
  <c r="E197" i="47" a="1"/>
  <c r="E197" i="47" s="1"/>
  <c r="F238" i="33" a="1"/>
  <c r="F238" i="33" s="1"/>
  <c r="F242" i="33" a="1"/>
  <c r="F242" i="33" s="1"/>
  <c r="F237" i="33" a="1"/>
  <c r="F237" i="33" s="1"/>
  <c r="F241" i="33" a="1"/>
  <c r="F241" i="33" s="1"/>
  <c r="F236" i="33" a="1"/>
  <c r="F236" i="33" s="1"/>
  <c r="F240" i="33" a="1"/>
  <c r="F240" i="33" s="1"/>
  <c r="F239" i="33" a="1"/>
  <c r="F239" i="33" s="1"/>
  <c r="C156" i="33" a="1"/>
  <c r="C156" i="33" s="1"/>
  <c r="B159" i="33"/>
  <c r="C159" i="33" s="1" a="1"/>
  <c r="C159" i="33" s="1"/>
  <c r="C188" i="33" a="1"/>
  <c r="C188" i="33" s="1"/>
  <c r="C164" i="33" a="1"/>
  <c r="C164" i="33" s="1"/>
  <c r="C172" i="33" a="1"/>
  <c r="C172" i="33" s="1"/>
  <c r="C180" i="33" a="1"/>
  <c r="C180" i="33" s="1"/>
  <c r="C196" i="33" a="1"/>
  <c r="C196" i="33" s="1"/>
  <c r="C204" i="33" a="1"/>
  <c r="C204" i="33" s="1"/>
  <c r="C212" i="33" a="1"/>
  <c r="C212" i="33" s="1"/>
  <c r="C165" i="33" a="1"/>
  <c r="C165" i="33" s="1"/>
  <c r="C173" i="33" a="1"/>
  <c r="C173" i="33" s="1"/>
  <c r="C181" i="33" a="1"/>
  <c r="C181" i="33" s="1"/>
  <c r="C189" i="33" a="1"/>
  <c r="C189" i="33" s="1"/>
  <c r="C197" i="33" a="1"/>
  <c r="C197" i="33" s="1"/>
  <c r="C205" i="33" a="1"/>
  <c r="C205" i="33" s="1"/>
  <c r="C213" i="33" a="1"/>
  <c r="C213" i="33" s="1"/>
  <c r="C166" i="33" a="1"/>
  <c r="C166" i="33" s="1"/>
  <c r="C174" i="33" a="1"/>
  <c r="C174" i="33" s="1"/>
  <c r="C182" i="33" a="1"/>
  <c r="C182" i="33" s="1"/>
  <c r="C190" i="33" a="1"/>
  <c r="C190" i="33" s="1"/>
  <c r="C198" i="33" a="1"/>
  <c r="C198" i="33" s="1"/>
  <c r="C206" i="33" a="1"/>
  <c r="C206" i="33" s="1"/>
  <c r="C214" i="33" a="1"/>
  <c r="C214" i="33" s="1"/>
  <c r="C167" i="33" a="1"/>
  <c r="C167" i="33" s="1"/>
  <c r="C175" i="33" a="1"/>
  <c r="C175" i="33" s="1"/>
  <c r="C183" i="33" a="1"/>
  <c r="C183" i="33" s="1"/>
  <c r="C191" i="33" a="1"/>
  <c r="C191" i="33" s="1"/>
  <c r="C199" i="33" a="1"/>
  <c r="C199" i="33" s="1"/>
  <c r="C207" i="33" a="1"/>
  <c r="C207" i="33" s="1"/>
  <c r="C215" i="33" a="1"/>
  <c r="C215" i="33" s="1"/>
  <c r="C160" i="33" a="1"/>
  <c r="C160" i="33" s="1"/>
  <c r="C168" i="33" a="1"/>
  <c r="C168" i="33" s="1"/>
  <c r="C176" i="33" a="1"/>
  <c r="C176" i="33" s="1"/>
  <c r="C184" i="33" a="1"/>
  <c r="C184" i="33" s="1"/>
  <c r="C192" i="33" a="1"/>
  <c r="C192" i="33" s="1"/>
  <c r="C200" i="33" a="1"/>
  <c r="C200" i="33" s="1"/>
  <c r="C208" i="33" a="1"/>
  <c r="C208" i="33" s="1"/>
  <c r="C216" i="33" a="1"/>
  <c r="C216" i="33" s="1"/>
  <c r="C161" i="33" a="1"/>
  <c r="C161" i="33" s="1"/>
  <c r="C169" i="33" a="1"/>
  <c r="C169" i="33" s="1"/>
  <c r="C177" i="33" a="1"/>
  <c r="C177" i="33" s="1"/>
  <c r="C185" i="33" a="1"/>
  <c r="C185" i="33" s="1"/>
  <c r="C193" i="33" a="1"/>
  <c r="C193" i="33" s="1"/>
  <c r="C201" i="33" a="1"/>
  <c r="C201" i="33" s="1"/>
  <c r="C209" i="33" a="1"/>
  <c r="C209" i="33" s="1"/>
  <c r="C217" i="33" a="1"/>
  <c r="C217" i="33" s="1"/>
  <c r="C162" i="33" a="1"/>
  <c r="C162" i="33" s="1"/>
  <c r="C170" i="33" a="1"/>
  <c r="C170" i="33" s="1"/>
  <c r="C178" i="33" a="1"/>
  <c r="C178" i="33" s="1"/>
  <c r="C186" i="33" a="1"/>
  <c r="C186" i="33" s="1"/>
  <c r="C194" i="33" a="1"/>
  <c r="C194" i="33" s="1"/>
  <c r="C202" i="33" a="1"/>
  <c r="C202" i="33" s="1"/>
  <c r="C210" i="33" a="1"/>
  <c r="C210" i="33" s="1"/>
  <c r="C163" i="33" a="1"/>
  <c r="C163" i="33" s="1"/>
  <c r="C171" i="33" a="1"/>
  <c r="C171" i="33" s="1"/>
  <c r="C179" i="33" a="1"/>
  <c r="C179" i="33" s="1"/>
  <c r="C187" i="33" a="1"/>
  <c r="C187" i="33" s="1"/>
  <c r="C195" i="33" a="1"/>
  <c r="C195" i="33" s="1"/>
  <c r="C203" i="33" a="1"/>
  <c r="C203" i="33" s="1"/>
  <c r="C211" i="33" a="1"/>
  <c r="C211" i="33" s="1"/>
  <c r="E19" i="16" a="1"/>
  <c r="E19" i="16" s="1"/>
  <c r="E28" i="16" a="1"/>
  <c r="E28" i="16" s="1"/>
  <c r="E37" i="16" a="1"/>
  <c r="E37" i="16" s="1"/>
  <c r="E41" i="16" a="1"/>
  <c r="E41" i="16" s="1"/>
  <c r="E6" i="16" a="1"/>
  <c r="E6" i="16" s="1"/>
  <c r="E15" i="16" a="1"/>
  <c r="E15" i="16" s="1"/>
  <c r="E7" i="16" a="1"/>
  <c r="E7" i="16" s="1"/>
  <c r="E16" i="16" a="1"/>
  <c r="E16" i="16" s="1"/>
  <c r="E20" i="16" a="1"/>
  <c r="E20" i="16" s="1"/>
  <c r="E29" i="16" a="1"/>
  <c r="E29" i="16" s="1"/>
  <c r="E38" i="16" a="1"/>
  <c r="E38" i="16" s="1"/>
  <c r="E42" i="16" a="1"/>
  <c r="E42" i="16" s="1"/>
  <c r="E4" i="16" a="1"/>
  <c r="E4" i="16" s="1"/>
  <c r="E8" i="16" a="1"/>
  <c r="E8" i="16" s="1"/>
  <c r="E17" i="16" a="1"/>
  <c r="E17" i="16" s="1"/>
  <c r="E26" i="16" a="1"/>
  <c r="E26" i="16" s="1"/>
  <c r="E30" i="16" a="1"/>
  <c r="E30" i="16" s="1"/>
  <c r="E39" i="16" a="1"/>
  <c r="E39" i="16" s="1"/>
  <c r="E5" i="16" a="1"/>
  <c r="E5" i="16" s="1"/>
  <c r="E9" i="16" a="1"/>
  <c r="E9" i="16" s="1"/>
  <c r="E18" i="16" a="1"/>
  <c r="E18" i="16" s="1"/>
  <c r="E27" i="16" a="1"/>
  <c r="E27" i="16" s="1"/>
  <c r="E31" i="16" a="1"/>
  <c r="E31" i="16" s="1"/>
  <c r="E40" i="16" a="1"/>
  <c r="E40" i="16" s="1"/>
  <c r="D47" i="46" a="1"/>
  <c r="D47" i="46" s="1"/>
  <c r="D68" i="46" a="1"/>
  <c r="D68" i="46" s="1"/>
  <c r="D48" i="46" a="1"/>
  <c r="D48" i="46" s="1"/>
  <c r="D61" i="46" a="1"/>
  <c r="D61" i="46" s="1"/>
  <c r="D69" i="46" a="1"/>
  <c r="D69" i="46" s="1"/>
  <c r="D49" i="46" a="1"/>
  <c r="D49" i="46" s="1"/>
  <c r="D62" i="46" a="1"/>
  <c r="D62" i="46" s="1"/>
  <c r="D70" i="46" a="1"/>
  <c r="D70" i="46" s="1"/>
  <c r="D50" i="46" a="1"/>
  <c r="D50" i="46" s="1"/>
  <c r="D63" i="46" a="1"/>
  <c r="D63" i="46" s="1"/>
  <c r="D71" i="46" a="1"/>
  <c r="D71" i="46" s="1"/>
  <c r="D51" i="46" a="1"/>
  <c r="D51" i="46" s="1"/>
  <c r="D64" i="46" a="1"/>
  <c r="D64" i="46" s="1"/>
  <c r="D72" i="46" a="1"/>
  <c r="D72" i="46" s="1"/>
  <c r="D44" i="46" a="1"/>
  <c r="D44" i="46" s="1"/>
  <c r="D52" i="46" a="1"/>
  <c r="D52" i="46" s="1"/>
  <c r="D65" i="46" a="1"/>
  <c r="D65" i="46" s="1"/>
  <c r="D73" i="46" a="1"/>
  <c r="D73" i="46" s="1"/>
  <c r="D45" i="46" a="1"/>
  <c r="D45" i="46" s="1"/>
  <c r="D53" i="46" a="1"/>
  <c r="D53" i="46" s="1"/>
  <c r="D66" i="46" a="1"/>
  <c r="D66" i="46" s="1"/>
  <c r="D74" i="46" a="1"/>
  <c r="D74" i="46" s="1"/>
  <c r="D46" i="46" a="1"/>
  <c r="D46" i="46" s="1"/>
  <c r="D54" i="46" a="1"/>
  <c r="D54" i="46" s="1"/>
  <c r="D67" i="46" a="1"/>
  <c r="D67" i="46" s="1"/>
  <c r="D75" i="46" a="1"/>
  <c r="D75" i="46" s="1"/>
  <c r="D19" i="33" a="1"/>
  <c r="D19" i="33" s="1"/>
  <c r="D20" i="33" a="1"/>
  <c r="D20" i="33" s="1"/>
  <c r="D21" i="33" a="1"/>
  <c r="D21" i="33" s="1"/>
  <c r="D22" i="33" a="1"/>
  <c r="D22" i="33" s="1"/>
  <c r="D16" i="33" a="1"/>
  <c r="D16" i="33" s="1"/>
  <c r="D17" i="33" a="1"/>
  <c r="D17" i="33" s="1"/>
  <c r="D18" i="33" a="1"/>
  <c r="D18" i="33" s="1"/>
  <c r="L159" i="29" a="1"/>
  <c r="L159" i="29" s="1"/>
  <c r="L161" i="29" s="1" a="1"/>
  <c r="A37" i="26" a="1"/>
  <c r="A37" i="26" s="1"/>
  <c r="B27" i="26" a="1"/>
  <c r="B27" i="26" s="1"/>
  <c r="L42" i="16"/>
  <c r="L41" i="16"/>
  <c r="I41" i="16" s="1"/>
  <c r="M41" i="16" s="1"/>
  <c r="L40" i="16"/>
  <c r="L39" i="16"/>
  <c r="L38" i="16"/>
  <c r="L37" i="16"/>
  <c r="N31" i="16"/>
  <c r="L31" i="16" s="1"/>
  <c r="N30" i="16"/>
  <c r="K30" i="16" s="1"/>
  <c r="Q30" i="16" s="1"/>
  <c r="N29" i="16"/>
  <c r="L29" i="16" s="1"/>
  <c r="N28" i="16"/>
  <c r="I28" i="16" s="1"/>
  <c r="N27" i="16"/>
  <c r="K27" i="16" s="1"/>
  <c r="Q27" i="16" s="1"/>
  <c r="N26" i="16"/>
  <c r="K26" i="16" s="1"/>
  <c r="F20" i="16"/>
  <c r="F19" i="16"/>
  <c r="F18" i="16"/>
  <c r="F17" i="16"/>
  <c r="F16" i="16"/>
  <c r="F15" i="16"/>
  <c r="F9" i="16"/>
  <c r="F8" i="16"/>
  <c r="F7" i="16"/>
  <c r="F6" i="16"/>
  <c r="F5" i="16"/>
  <c r="F4" i="16"/>
  <c r="C143" i="26" a="1"/>
  <c r="C143" i="26" s="1"/>
  <c r="C132" i="26" a="1"/>
  <c r="C132" i="26" s="1"/>
  <c r="F147" i="3" a="1"/>
  <c r="F147" i="3" s="1"/>
  <c r="I129" i="29" a="1"/>
  <c r="I129" i="29" s="1"/>
  <c r="I111" i="29" a="1"/>
  <c r="I111" i="29" s="1"/>
  <c r="E233" i="26" a="1"/>
  <c r="E233" i="26" s="1"/>
  <c r="E232" i="26" a="1"/>
  <c r="E232" i="26" s="1"/>
  <c r="E231" i="26" a="1"/>
  <c r="E231" i="26" s="1"/>
  <c r="E230" i="26" a="1"/>
  <c r="E230" i="26" s="1"/>
  <c r="E229" i="26" a="1"/>
  <c r="E229" i="26" s="1"/>
  <c r="E228" i="26" a="1"/>
  <c r="E228" i="26" s="1"/>
  <c r="E227" i="26" a="1"/>
  <c r="E227" i="26" s="1"/>
  <c r="E226" i="26" a="1"/>
  <c r="E226" i="26" s="1"/>
  <c r="F220" i="26" a="1"/>
  <c r="F220" i="26" s="1"/>
  <c r="F219" i="26" a="1"/>
  <c r="F219" i="26" s="1"/>
  <c r="F218" i="26" a="1"/>
  <c r="F218" i="26" s="1"/>
  <c r="F217" i="26" a="1"/>
  <c r="F217" i="26" s="1"/>
  <c r="F216" i="26" a="1"/>
  <c r="F216" i="26" s="1"/>
  <c r="F215" i="26" a="1"/>
  <c r="F215" i="26" s="1"/>
  <c r="F214" i="26" a="1"/>
  <c r="F214" i="26" s="1"/>
  <c r="F213" i="26" a="1"/>
  <c r="F213" i="26" s="1"/>
  <c r="F212" i="26" a="1"/>
  <c r="F212" i="26" s="1"/>
  <c r="C9" i="26" a="1"/>
  <c r="C9" i="26" s="1"/>
  <c r="C8" i="26" a="1"/>
  <c r="C8" i="26" s="1"/>
  <c r="C7" i="26" a="1"/>
  <c r="C7" i="26" s="1"/>
  <c r="C6" i="26" a="1"/>
  <c r="C6" i="26" s="1"/>
  <c r="C5" i="26" a="1"/>
  <c r="C5" i="26" s="1"/>
  <c r="C4" i="26" a="1"/>
  <c r="C4" i="26" s="1"/>
  <c r="C137" i="42" a="1"/>
  <c r="C137" i="42" s="1"/>
  <c r="C133" i="42" a="1"/>
  <c r="C133" i="42" s="1"/>
  <c r="C126" i="42" a="1"/>
  <c r="C126" i="42" s="1"/>
  <c r="C122" i="42" a="1"/>
  <c r="C122" i="42" s="1"/>
  <c r="C115" i="42" a="1"/>
  <c r="C115" i="42" s="1"/>
  <c r="C111" i="42" a="1"/>
  <c r="C111" i="42" s="1"/>
  <c r="B218" i="42" a="1"/>
  <c r="B218" i="42" s="1"/>
  <c r="C210" i="42" a="1"/>
  <c r="C210" i="42" s="1"/>
  <c r="C203" i="42" a="1"/>
  <c r="C203" i="42" s="1"/>
  <c r="C199" i="42" a="1"/>
  <c r="C199" i="42" s="1"/>
  <c r="C192" i="42" a="1"/>
  <c r="C192" i="42" s="1"/>
  <c r="C188" i="42" a="1"/>
  <c r="C188" i="42" s="1"/>
  <c r="C181" i="42" a="1"/>
  <c r="C181" i="42" s="1"/>
  <c r="C177" i="42" a="1"/>
  <c r="C177" i="42" s="1"/>
  <c r="C170" i="42" a="1"/>
  <c r="C170" i="42" s="1"/>
  <c r="C166" i="42" a="1"/>
  <c r="C166" i="42" s="1"/>
  <c r="C159" i="42" a="1"/>
  <c r="C159" i="42" s="1"/>
  <c r="C155" i="42" a="1"/>
  <c r="C155" i="42" s="1"/>
  <c r="C148" i="42" a="1"/>
  <c r="C148" i="42" s="1"/>
  <c r="C144" i="42" a="1"/>
  <c r="C144" i="42" s="1"/>
  <c r="C100" i="42" a="1"/>
  <c r="C100" i="42" s="1"/>
  <c r="C104" i="42" a="1"/>
  <c r="C104" i="42" s="1"/>
  <c r="E4" i="42" a="1"/>
  <c r="E4" i="42" s="1"/>
  <c r="D16" i="42" a="1"/>
  <c r="D16" i="42" s="1"/>
  <c r="C29" i="42" a="1"/>
  <c r="C29" i="42" s="1"/>
  <c r="C33" i="42" a="1"/>
  <c r="C33" i="42" s="1"/>
  <c r="C39" i="42" a="1"/>
  <c r="C39" i="42" s="1"/>
  <c r="C43" i="42" a="1"/>
  <c r="C43" i="42" s="1"/>
  <c r="C49" i="42" a="1"/>
  <c r="C49" i="42" s="1"/>
  <c r="C53" i="42" a="1"/>
  <c r="C53" i="42" s="1"/>
  <c r="C59" i="42" a="1"/>
  <c r="C59" i="42" s="1"/>
  <c r="C63" i="42" a="1"/>
  <c r="C63" i="42" s="1"/>
  <c r="C73" i="42" a="1"/>
  <c r="C73" i="42" s="1"/>
  <c r="C77" i="42" a="1"/>
  <c r="C77" i="42" s="1"/>
  <c r="C80" i="42" a="1"/>
  <c r="C80" i="42" s="1"/>
  <c r="C86" i="42" a="1"/>
  <c r="C86" i="42" s="1"/>
  <c r="C90" i="42" a="1"/>
  <c r="C90" i="42" s="1"/>
  <c r="C93" i="42" a="1"/>
  <c r="C93" i="42" s="1"/>
  <c r="C66" i="42" a="1"/>
  <c r="C66" i="42" s="1"/>
  <c r="C256" i="26" a="1"/>
  <c r="C256" i="26" s="1"/>
  <c r="C255" i="26" a="1"/>
  <c r="C255" i="26" s="1"/>
  <c r="C254" i="26" a="1"/>
  <c r="C254" i="26" s="1"/>
  <c r="C253" i="26" a="1"/>
  <c r="C253" i="26" s="1"/>
  <c r="C252" i="26" a="1"/>
  <c r="C252" i="26" s="1"/>
  <c r="C251" i="26" a="1"/>
  <c r="C251" i="26" s="1"/>
  <c r="F245" i="26" a="1"/>
  <c r="F245" i="26" s="1"/>
  <c r="F244" i="26" a="1"/>
  <c r="F244" i="26" s="1"/>
  <c r="F243" i="26" a="1"/>
  <c r="F243" i="26" s="1"/>
  <c r="F242" i="26" a="1"/>
  <c r="F242" i="26" s="1"/>
  <c r="F241" i="26" a="1"/>
  <c r="F241" i="26" s="1"/>
  <c r="F240" i="26" a="1"/>
  <c r="F240" i="26" s="1"/>
  <c r="F239" i="26" a="1"/>
  <c r="F239" i="26" s="1"/>
  <c r="F206" i="26" a="1"/>
  <c r="F206" i="26" s="1"/>
  <c r="F205" i="26" a="1"/>
  <c r="F205" i="26" s="1"/>
  <c r="F204" i="26" a="1"/>
  <c r="F204" i="26" s="1"/>
  <c r="F203" i="26" a="1"/>
  <c r="F203" i="26" s="1"/>
  <c r="F202" i="26" a="1"/>
  <c r="F202" i="26" s="1"/>
  <c r="F201" i="26" a="1"/>
  <c r="F201" i="26" s="1"/>
  <c r="F200" i="26" a="1"/>
  <c r="F200" i="26" s="1"/>
  <c r="F199" i="26" a="1"/>
  <c r="F199" i="26" s="1"/>
  <c r="F198" i="26" a="1"/>
  <c r="F198" i="26" s="1"/>
  <c r="F197" i="26" a="1"/>
  <c r="F197" i="26" s="1"/>
  <c r="H191" i="26" a="1"/>
  <c r="H191" i="26" s="1"/>
  <c r="H190" i="26" a="1"/>
  <c r="H190" i="26" s="1"/>
  <c r="H189" i="26" a="1"/>
  <c r="H189" i="26" s="1"/>
  <c r="H188" i="26" a="1"/>
  <c r="H188" i="26" s="1"/>
  <c r="H187" i="26" a="1"/>
  <c r="H187" i="26" s="1"/>
  <c r="H186" i="26" a="1"/>
  <c r="H186" i="26" s="1"/>
  <c r="H185" i="26" a="1"/>
  <c r="H185" i="26" s="1"/>
  <c r="H184" i="26" a="1"/>
  <c r="H184" i="26" s="1"/>
  <c r="H183" i="26" a="1"/>
  <c r="H183" i="26" s="1"/>
  <c r="H182" i="26" a="1"/>
  <c r="H182" i="26" s="1"/>
  <c r="H181" i="26" a="1"/>
  <c r="H181" i="26" s="1"/>
  <c r="H180" i="26" a="1"/>
  <c r="H180" i="26" s="1"/>
  <c r="E174" i="26" a="1"/>
  <c r="E174" i="26" s="1"/>
  <c r="E173" i="26" a="1"/>
  <c r="E173" i="26" s="1"/>
  <c r="E172" i="26" a="1"/>
  <c r="E172" i="26" s="1"/>
  <c r="E171" i="26" a="1"/>
  <c r="E171" i="26" s="1"/>
  <c r="E165" i="26" a="1"/>
  <c r="E165" i="26" s="1"/>
  <c r="E164" i="26" a="1"/>
  <c r="E164" i="26" s="1"/>
  <c r="E163" i="26" a="1"/>
  <c r="E163" i="26" s="1"/>
  <c r="E162" i="26" a="1"/>
  <c r="E162" i="26" s="1"/>
  <c r="D156" i="26" a="1"/>
  <c r="D156" i="26" s="1"/>
  <c r="D155" i="26" a="1"/>
  <c r="D155" i="26" s="1"/>
  <c r="D154" i="26" a="1"/>
  <c r="D154" i="26" s="1"/>
  <c r="D153" i="26" a="1"/>
  <c r="D153" i="26" s="1"/>
  <c r="D152" i="26" a="1"/>
  <c r="D152" i="26" s="1"/>
  <c r="D151" i="26" a="1"/>
  <c r="D151" i="26" s="1"/>
  <c r="B119" i="26" a="1"/>
  <c r="B119" i="26" s="1"/>
  <c r="B101" i="26" a="1"/>
  <c r="B101" i="26" s="1"/>
  <c r="A93" i="26"/>
  <c r="B89" i="26" s="1" a="1"/>
  <c r="B89" i="26" s="1"/>
  <c r="B77" i="26" a="1"/>
  <c r="B77" i="26" s="1"/>
  <c r="B65" i="26" a="1"/>
  <c r="B65" i="26" s="1"/>
  <c r="B54" i="26" a="1"/>
  <c r="B54" i="26" s="1"/>
  <c r="B43" i="26" a="1"/>
  <c r="B43" i="26" s="1"/>
  <c r="B15" i="26" a="1"/>
  <c r="B15" i="26" s="1"/>
  <c r="K31" i="16" l="1"/>
  <c r="Q31" i="16" s="1"/>
  <c r="H156" i="33" a="1"/>
  <c r="H156" i="33" s="1"/>
  <c r="I156" i="33" a="1"/>
  <c r="I156" i="33" s="1"/>
  <c r="J156" i="33" a="1"/>
  <c r="J156" i="33" s="1"/>
  <c r="G66" i="47" a="1"/>
  <c r="G66" i="47" s="1"/>
  <c r="C66" i="47" a="1"/>
  <c r="C66" i="47" s="1"/>
  <c r="D66" i="47" s="1" a="1"/>
  <c r="D66" i="47" s="1"/>
  <c r="C65" i="47" a="1"/>
  <c r="C65" i="47" s="1"/>
  <c r="D65" i="47" s="1" a="1"/>
  <c r="D65" i="47" s="1"/>
  <c r="G65" i="47" a="1"/>
  <c r="G65" i="47" s="1"/>
  <c r="C67" i="47" a="1"/>
  <c r="C67" i="47" s="1"/>
  <c r="D67" i="47" s="1" a="1"/>
  <c r="D67" i="47" s="1"/>
  <c r="G67" i="47" a="1"/>
  <c r="G67" i="47" s="1"/>
  <c r="C64" i="47" a="1"/>
  <c r="C64" i="47" s="1"/>
  <c r="D64" i="47" s="1" a="1"/>
  <c r="D64" i="47" s="1"/>
  <c r="F64" i="47" a="1"/>
  <c r="F64" i="47" s="1"/>
  <c r="G64" i="47" s="1" a="1"/>
  <c r="G64" i="47" s="1"/>
  <c r="C68" i="47" a="1"/>
  <c r="C68" i="47" s="1"/>
  <c r="D68" i="47" s="1" a="1"/>
  <c r="D68" i="47" s="1"/>
  <c r="G68" i="47" a="1"/>
  <c r="G68" i="47" s="1"/>
  <c r="G70" i="47" a="1"/>
  <c r="G70" i="47" s="1"/>
  <c r="C70" i="47" a="1"/>
  <c r="C70" i="47" s="1"/>
  <c r="D70" i="47" s="1" a="1"/>
  <c r="D70" i="47" s="1"/>
  <c r="C69" i="47" a="1"/>
  <c r="C69" i="47" s="1"/>
  <c r="D69" i="47" s="1" a="1"/>
  <c r="D69" i="47" s="1"/>
  <c r="G69" i="47" a="1"/>
  <c r="G69" i="47" s="1"/>
  <c r="L161" i="29"/>
  <c r="T162" i="29" a="1"/>
  <c r="T162" i="29" s="1"/>
  <c r="J41" i="16"/>
  <c r="K41" i="16" s="1"/>
  <c r="I42" i="16"/>
  <c r="M42" i="16" s="1"/>
  <c r="I31" i="16"/>
  <c r="I37" i="16"/>
  <c r="I38" i="16"/>
  <c r="M38" i="16" s="1"/>
  <c r="I39" i="16"/>
  <c r="M39" i="16" s="1"/>
  <c r="I40" i="16"/>
  <c r="I26" i="16"/>
  <c r="I29" i="16"/>
  <c r="J28" i="16"/>
  <c r="G16" i="16"/>
  <c r="G20" i="16"/>
  <c r="K28" i="16"/>
  <c r="Q28" i="16" s="1"/>
  <c r="J31" i="16"/>
  <c r="J29" i="16"/>
  <c r="L26" i="16"/>
  <c r="Q26" i="16" s="1"/>
  <c r="K29" i="16"/>
  <c r="Q29" i="16" s="1"/>
  <c r="L28" i="16"/>
  <c r="J26" i="16"/>
  <c r="M26" i="16" s="1"/>
  <c r="P26" i="16" s="1"/>
  <c r="I30" i="16"/>
  <c r="J30" i="16"/>
  <c r="M30" i="16" s="1"/>
  <c r="P30" i="16" s="1"/>
  <c r="L30" i="16"/>
  <c r="G15" i="16"/>
  <c r="G19" i="16"/>
  <c r="I27" i="16"/>
  <c r="L27" i="16"/>
  <c r="J27" i="16"/>
  <c r="M27" i="16" s="1"/>
  <c r="P27" i="16" s="1"/>
  <c r="G17" i="16"/>
  <c r="G18" i="16"/>
  <c r="M31" i="16" l="1"/>
  <c r="P31" i="16" s="1"/>
  <c r="J40" i="16"/>
  <c r="K40" i="16" s="1"/>
  <c r="N40" i="16" s="1"/>
  <c r="M40" i="16"/>
  <c r="J37" i="16"/>
  <c r="K37" i="16" s="1"/>
  <c r="N37" i="16" s="1"/>
  <c r="M37" i="16"/>
  <c r="O41" i="16"/>
  <c r="N41" i="16"/>
  <c r="J42" i="16"/>
  <c r="K42" i="16" s="1"/>
  <c r="J39" i="16"/>
  <c r="K39" i="16"/>
  <c r="J38" i="16"/>
  <c r="K38" i="16" s="1"/>
  <c r="M28" i="16"/>
  <c r="P28" i="16" s="1"/>
  <c r="O27" i="16"/>
  <c r="R27" i="16" s="1" a="1"/>
  <c r="R27" i="16" s="1"/>
  <c r="M29" i="16"/>
  <c r="P29" i="16" s="1"/>
  <c r="O26" i="16"/>
  <c r="R26" i="16" s="1" a="1"/>
  <c r="R26" i="16" s="1"/>
  <c r="O30" i="16"/>
  <c r="R30" i="16" s="1" a="1"/>
  <c r="R30" i="16" s="1"/>
  <c r="B9" i="26"/>
  <c r="B8" i="26"/>
  <c r="B7" i="26"/>
  <c r="B6" i="26"/>
  <c r="B5" i="26"/>
  <c r="B4" i="26"/>
  <c r="O31" i="16" l="1"/>
  <c r="R31" i="16" s="1" a="1"/>
  <c r="R31" i="16" s="1"/>
  <c r="O40" i="16"/>
  <c r="P40" i="16" s="1" a="1"/>
  <c r="P40" i="16" s="1"/>
  <c r="O37" i="16"/>
  <c r="P37" i="16" s="1" a="1"/>
  <c r="P37" i="16" s="1"/>
  <c r="P41" i="16" a="1"/>
  <c r="P41" i="16" s="1"/>
  <c r="O42" i="16"/>
  <c r="N42" i="16"/>
  <c r="N39" i="16"/>
  <c r="O39" i="16"/>
  <c r="N38" i="16"/>
  <c r="O38" i="16"/>
  <c r="O28" i="16"/>
  <c r="R28" i="16" s="1" a="1"/>
  <c r="R28" i="16" s="1"/>
  <c r="O29" i="16"/>
  <c r="R29" i="16" s="1" a="1"/>
  <c r="R29" i="16" s="1"/>
  <c r="P42" i="16" l="1" a="1"/>
  <c r="P42" i="16" s="1"/>
  <c r="P39" i="16" a="1"/>
  <c r="P39" i="16" s="1"/>
  <c r="P38" i="16" a="1"/>
  <c r="P38" i="16" s="1"/>
  <c r="B309" i="29" l="1"/>
  <c r="G5" i="16" l="1"/>
  <c r="G7" i="16"/>
  <c r="G9" i="16"/>
  <c r="G6" i="16"/>
  <c r="G8" i="16"/>
  <c r="G4"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<sst xmlns="http://schemas.openxmlformats.org/spreadsheetml/2006/main" count="2303" uniqueCount="902">
  <si>
    <t>YearCE</t>
  </si>
  <si>
    <t>Text</t>
  </si>
  <si>
    <t>Month</t>
  </si>
  <si>
    <t>Day</t>
  </si>
  <si>
    <t>JulianCalendar</t>
  </si>
  <si>
    <t>Year</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</si>
  <si>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</si>
  <si>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</si>
  <si>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</si>
  <si>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</si>
  <si>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</si>
  <si>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</si>
  <si>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</si>
  <si>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</si>
  <si>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Date</t>
  </si>
  <si>
    <t>Short</t>
  </si>
  <si>
    <t>Saturday</t>
  </si>
  <si>
    <t>Sat</t>
  </si>
  <si>
    <t>Thurs</t>
  </si>
  <si>
    <t>Sun</t>
  </si>
  <si>
    <t>WeekOfMonth</t>
  </si>
  <si>
    <t>Date: YearCE</t>
  </si>
  <si>
    <t>Date:Month</t>
  </si>
  <si>
    <t>Date:Day</t>
  </si>
  <si>
    <t>Second Tuesday of January 2023</t>
  </si>
  <si>
    <t>Last Monday of Feb 1854. In the Julian Calendar, 22 Feb 1854 is a Monday.</t>
  </si>
  <si>
    <t>JDate</t>
  </si>
  <si>
    <t>Out: JDN</t>
  </si>
  <si>
    <t>Out: TZO</t>
  </si>
  <si>
    <t>Result</t>
  </si>
  <si>
    <t>Precision</t>
  </si>
  <si>
    <t>January</t>
  </si>
  <si>
    <t>Jan</t>
  </si>
  <si>
    <t>LiteraryDate</t>
  </si>
  <si>
    <t>Out: Year</t>
  </si>
  <si>
    <t>Out: Time</t>
  </si>
  <si>
    <t>January 25, 2000</t>
  </si>
  <si>
    <t>Nov 20, 4 pm</t>
  </si>
  <si>
    <t>Mar, 2023</t>
  </si>
  <si>
    <t>Mar, 5 pm</t>
  </si>
  <si>
    <t>−0327-10-01</t>
  </si>
  <si>
    <t>2000-02-29</t>
  </si>
  <si>
    <t>1900-02-29</t>
  </si>
  <si>
    <t>Out: TZ</t>
  </si>
  <si>
    <t>2000-02-01T36:30:20+09:30</t>
  </si>
  <si>
    <t>2000-02-29T18Z</t>
  </si>
  <si>
    <t>Time</t>
  </si>
  <si>
    <t>Out: JDate</t>
  </si>
  <si>
    <t>Days</t>
  </si>
  <si>
    <t>Hour</t>
  </si>
  <si>
    <t>Minute</t>
  </si>
  <si>
    <t>Second</t>
  </si>
  <si>
    <t>05064515KJUN00</t>
  </si>
  <si>
    <t>150745IDEC23</t>
  </si>
  <si>
    <t>150745IDEC84</t>
  </si>
  <si>
    <t>PARSE_MIL_DTG(DTG)</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</si>
  <si>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</si>
  <si>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</si>
  <si>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</si>
  <si>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Out: TimeZoneOffset</t>
  </si>
  <si>
    <t>2000-02-01T23:59:59.999+09:30</t>
  </si>
  <si>
    <t>1987</t>
  </si>
  <si>
    <t>400 CE</t>
  </si>
  <si>
    <t>Mar 20 CE</t>
  </si>
  <si>
    <t>Jul 25, -600</t>
  </si>
  <si>
    <t>+354</t>
  </si>
  <si>
    <t>-354</t>
  </si>
  <si>
    <t>−354</t>
  </si>
  <si>
    <t>DAYS_IN_YEAR(YearCE, [JulianCalendar])</t>
  </si>
  <si>
    <t>DAYS_IN_MONTH(Month, [YearCE], [JulianCalendar])</t>
  </si>
  <si>
    <t>WEEKS_IN_YEAR(YearCE, [JulianCalendar])</t>
  </si>
  <si>
    <t>CONVERT_WEEKDAY_NUMBER(DayOfWeek, [ISOtoTraditional])</t>
  </si>
  <si>
    <t>ISOtoTraditional</t>
  </si>
  <si>
    <t>Out: ISOWeek</t>
  </si>
  <si>
    <t>ISOWeekDay</t>
  </si>
  <si>
    <t>Second to last Friday of Feb 2023</t>
  </si>
  <si>
    <t>Check</t>
  </si>
  <si>
    <t>Sign</t>
  </si>
  <si>
    <t>Out: Months</t>
  </si>
  <si>
    <t>Out: Weeks</t>
  </si>
  <si>
    <t>Quarter</t>
  </si>
  <si>
    <t>MonthOffset</t>
  </si>
  <si>
    <t>FiscalYearCE</t>
  </si>
  <si>
    <t>DAYS_IN_QUARTER(Quarter, [FiscalYearCE], [MonthOffset], [JulianCalendar])</t>
  </si>
  <si>
    <t>DayOfQuarter</t>
  </si>
  <si>
    <t/>
  </si>
  <si>
    <t>Out: Quarter</t>
  </si>
  <si>
    <t>Out: DayOfQuarter</t>
  </si>
  <si>
    <t>Out: DaysInQuarter</t>
  </si>
  <si>
    <t>Out: Minute</t>
  </si>
  <si>
    <t>Out: Hours</t>
  </si>
  <si>
    <t>Out: Seconds</t>
  </si>
  <si>
    <t>Out: Sign</t>
  </si>
  <si>
    <t>Out: Years</t>
  </si>
  <si>
    <t>Out: Days</t>
  </si>
  <si>
    <t>xlDiffDays</t>
  </si>
  <si>
    <t>H</t>
  </si>
  <si>
    <t>N</t>
  </si>
  <si>
    <t>S</t>
  </si>
  <si>
    <t>W</t>
  </si>
  <si>
    <t>M</t>
  </si>
  <si>
    <t>Q</t>
  </si>
  <si>
    <t>Out: 1</t>
  </si>
  <si>
    <t>Out: 2</t>
  </si>
  <si>
    <t>Out: 3</t>
  </si>
  <si>
    <t>Y</t>
  </si>
  <si>
    <t>Out: Minutes</t>
  </si>
  <si>
    <t>MONTH_NAME(Month, [Short], [InternationalEnglish])</t>
  </si>
  <si>
    <t>xlDate</t>
  </si>
  <si>
    <t>Out: IsLeapYear</t>
  </si>
  <si>
    <t>Out: IsValid</t>
  </si>
  <si>
    <t>Out: DaysInYear</t>
  </si>
  <si>
    <t>Out: DaysInMonth</t>
  </si>
  <si>
    <t>Test</t>
  </si>
  <si>
    <t>Out: MJDate</t>
  </si>
  <si>
    <t>MJDate</t>
  </si>
  <si>
    <t>Out: WeekdayNumber</t>
  </si>
  <si>
    <t>Out: ISOWeekDay</t>
  </si>
  <si>
    <t>Out: FiscalYear</t>
  </si>
  <si>
    <t>TimeSpan</t>
  </si>
  <si>
    <t>LocalMJDate</t>
  </si>
  <si>
    <t>Out: LocalMJDate</t>
  </si>
  <si>
    <t>DateStart</t>
  </si>
  <si>
    <t>DateEnd</t>
  </si>
  <si>
    <t>Out: Weekday</t>
  </si>
  <si>
    <t>2000-02-01T24:00:00.000+09:30</t>
  </si>
  <si>
    <t>2000-02-01T-09:30</t>
  </si>
  <si>
    <t>2 BCE</t>
  </si>
  <si>
    <t>-1 CE</t>
  </si>
  <si>
    <t>Jan 0, 2000</t>
  </si>
  <si>
    <t>Out: TimeSpan</t>
  </si>
  <si>
    <t>Out: ISODate</t>
  </si>
  <si>
    <t>Options</t>
  </si>
  <si>
    <t>Chars</t>
  </si>
  <si>
    <t>ReturnChar</t>
  </si>
  <si>
    <t>AB</t>
  </si>
  <si>
    <t>CharSet</t>
  </si>
  <si>
    <t>Out: Valid</t>
  </si>
  <si>
    <t>ABCDEFGHIJKLMNOPQRSTUVWXYZ</t>
  </si>
  <si>
    <t>abc</t>
  </si>
  <si>
    <t>ZDE</t>
  </si>
  <si>
    <t>&lt;&amp;:/\</t>
  </si>
  <si>
    <t>Out: Char</t>
  </si>
  <si>
    <t>1234_A_B_A_0</t>
  </si>
  <si>
    <t>Z</t>
  </si>
  <si>
    <t>CharReplaceWith</t>
  </si>
  <si>
    <t>Out: Text</t>
  </si>
  <si>
    <t>*</t>
  </si>
  <si>
    <t>ABCPQR</t>
  </si>
  <si>
    <t>LowerPos</t>
  </si>
  <si>
    <t>UpperPos</t>
  </si>
  <si>
    <t>Out: Pos</t>
  </si>
  <si>
    <t>Out: Month Name</t>
  </si>
  <si>
    <t>T123523.76</t>
  </si>
  <si>
    <t>T11:21</t>
  </si>
  <si>
    <t>T</t>
  </si>
  <si>
    <t>B</t>
  </si>
  <si>
    <t>PARSE_ISO_TZO(ISOTimeZoneOffset)</t>
  </si>
  <si>
    <t>ISOTmeZoneOffset</t>
  </si>
  <si>
    <t>+09:00</t>
  </si>
  <si>
    <t>+09:14:22</t>
  </si>
  <si>
    <t>Out: ISOTimeZoneOffset</t>
  </si>
  <si>
    <t>−0600</t>
  </si>
  <si>
    <t>−07:00</t>
  </si>
  <si>
    <t>2023W10</t>
  </si>
  <si>
    <t>ISODateTime</t>
  </si>
  <si>
    <t>2023</t>
  </si>
  <si>
    <t>PARSE_ISO_WEEK_DATE(ISOWeekDate, [JulianCalendar])</t>
  </si>
  <si>
    <t>−0327-W10-1</t>
  </si>
  <si>
    <t>10900-W10</t>
  </si>
  <si>
    <t>2020-W53</t>
  </si>
  <si>
    <t>2021-W53</t>
  </si>
  <si>
    <t>2023W101</t>
  </si>
  <si>
    <t>−0327-10-15</t>
  </si>
  <si>
    <t>202310</t>
  </si>
  <si>
    <t>Out: ISODateTime</t>
  </si>
  <si>
    <t>Out: Literary Year</t>
  </si>
  <si>
    <t>1024</t>
  </si>
  <si>
    <t>Out: LiteraryDate</t>
  </si>
  <si>
    <t>2023-02-18T05:34+0900</t>
  </si>
  <si>
    <t>Hours</t>
  </si>
  <si>
    <t>Minutes</t>
  </si>
  <si>
    <t>Seconds</t>
  </si>
  <si>
    <t>T00:00:00.576890879</t>
  </si>
  <si>
    <t>d</t>
  </si>
  <si>
    <t>h</t>
  </si>
  <si>
    <t>m</t>
  </si>
  <si>
    <t>E</t>
  </si>
  <si>
    <t>LowOrder</t>
  </si>
  <si>
    <t>Out: Hour</t>
  </si>
  <si>
    <t>Out: MJDN</t>
  </si>
  <si>
    <t>Modified Julian Day Number is days since Nov 17, 1858</t>
  </si>
  <si>
    <t>In the Gregorian proleptic calendar the reference date is Nov 24th 4714 BC. MJDN offset is 2400001.</t>
  </si>
  <si>
    <t>Julian Day Number is defined as the ordinal day number after Jan 1st, 4713 BC in the Julian calendar. MJDN offset is 2400001.</t>
  </si>
  <si>
    <t>JDN_TO_MODIFIED(JDN)</t>
  </si>
  <si>
    <t>MODIFIED_TO_JDN(MJDN)</t>
  </si>
  <si>
    <t>MJDN</t>
  </si>
  <si>
    <t>MJDN_TO_CALENDAR_DATE(JDN, [JulianCalendar])</t>
  </si>
  <si>
    <t>s</t>
  </si>
  <si>
    <t>Out: Second</t>
  </si>
  <si>
    <t>0.00:00:00.000000000</t>
  </si>
  <si>
    <t>+1.00:00:00.000000000</t>
  </si>
  <si>
    <t>-1.00:00:00.000000000</t>
  </si>
  <si>
    <t>100.23:45:56</t>
  </si>
  <si>
    <t>100.23:45:56.789</t>
  </si>
  <si>
    <t>100:45:56.789</t>
  </si>
  <si>
    <t>100:45:56</t>
  </si>
  <si>
    <t>100:45</t>
  </si>
  <si>
    <t>100.23:45</t>
  </si>
  <si>
    <t>100:56.789</t>
  </si>
  <si>
    <t>100:56.000000000</t>
  </si>
  <si>
    <t>100.000000000</t>
  </si>
  <si>
    <t>100.789</t>
  </si>
  <si>
    <t>100d23h45'56"</t>
  </si>
  <si>
    <t>100d23h45'</t>
  </si>
  <si>
    <t>100h45'56.789"</t>
  </si>
  <si>
    <t>100h45'56"</t>
  </si>
  <si>
    <t>100h45'</t>
  </si>
  <si>
    <t>100d23h</t>
  </si>
  <si>
    <t>100d</t>
  </si>
  <si>
    <t>100h</t>
  </si>
  <si>
    <t>100'56.789"</t>
  </si>
  <si>
    <t>100'56"</t>
  </si>
  <si>
    <t>100'</t>
  </si>
  <si>
    <t>Value</t>
  </si>
  <si>
    <t>4</t>
  </si>
  <si>
    <t>IS_INTEGER(N)</t>
  </si>
  <si>
    <t>Out: Integer</t>
  </si>
  <si>
    <t>DECIMALS(N)</t>
  </si>
  <si>
    <t>Out: Decimals</t>
  </si>
  <si>
    <t>Out: IsEmpty</t>
  </si>
  <si>
    <t>100.65d</t>
  </si>
  <si>
    <t>100d23h45'56.2123456789"</t>
  </si>
  <si>
    <t>100d23h45.123'</t>
  </si>
  <si>
    <t>100d23.12h</t>
  </si>
  <si>
    <t>100h45.645'</t>
  </si>
  <si>
    <t>100.65h</t>
  </si>
  <si>
    <t>100.234'</t>
  </si>
  <si>
    <t>56.487"</t>
  </si>
  <si>
    <t>HighOrder</t>
  </si>
  <si>
    <t>Zero</t>
  </si>
  <si>
    <t>Negative</t>
  </si>
  <si>
    <t>dh</t>
  </si>
  <si>
    <t>dhm</t>
  </si>
  <si>
    <t>dhms</t>
  </si>
  <si>
    <t>dhms.000</t>
  </si>
  <si>
    <t>hm</t>
  </si>
  <si>
    <t>hms</t>
  </si>
  <si>
    <t>hms.000</t>
  </si>
  <si>
    <t>ms</t>
  </si>
  <si>
    <t>ms.000</t>
  </si>
  <si>
    <t>s.000</t>
  </si>
  <si>
    <t>Value magnitude</t>
  </si>
  <si>
    <t>Modern</t>
  </si>
  <si>
    <t>HM</t>
  </si>
  <si>
    <t>T000000.001</t>
  </si>
  <si>
    <t>2021-10-15</t>
  </si>
  <si>
    <t>2021-10</t>
  </si>
  <si>
    <t>T16:50+16:00</t>
  </si>
  <si>
    <t>2000-02-29T24:00</t>
  </si>
  <si>
    <t>Out: DTG</t>
  </si>
  <si>
    <t>MJDATE_TO_EXCELDATE(MJDate)</t>
  </si>
  <si>
    <t>Out: ExcelDate</t>
  </si>
  <si>
    <t>EXCELDATE_TO_MJDATE(ExcelDate)</t>
  </si>
  <si>
    <t>USDATE_TO_EXCELDATE(USDate)</t>
  </si>
  <si>
    <t>EXCELDATE_TO_USDATE(ExcelDate, [Options])</t>
  </si>
  <si>
    <t>Out: USDate</t>
  </si>
  <si>
    <t>10/31/2023 10:35</t>
  </si>
  <si>
    <t>10-31-2023 10:45 PM</t>
  </si>
  <si>
    <t>10:15 AM</t>
  </si>
  <si>
    <t>2023-05-25T14:35:54.897+09:00</t>
  </si>
  <si>
    <t>2023-05-25T1435</t>
  </si>
  <si>
    <t>2023-05-25T+09:00</t>
  </si>
  <si>
    <t>T14:35</t>
  </si>
  <si>
    <t>MJDATE_TO_ISO_DATETIME(MJDate, [TimeZoneOffset], [Options], [JulianCalendar])</t>
  </si>
  <si>
    <t>2023-05-25T16:00</t>
  </si>
  <si>
    <t>ReferenceTimeZoneOffset</t>
  </si>
  <si>
    <t>TranslateTimeZoneOffset</t>
  </si>
  <si>
    <t>2023-05-25T14:35+09:00</t>
  </si>
  <si>
    <t>2023-05-25T14:35+09:30</t>
  </si>
  <si>
    <t>2023-05-25T14:35Z</t>
  </si>
  <si>
    <t>2023-05-25T14:35-07:00</t>
  </si>
  <si>
    <t>2023-05-25T14:35+12:00</t>
  </si>
  <si>
    <t>Out: TZOMinutes</t>
  </si>
  <si>
    <t>+00:00</t>
  </si>
  <si>
    <t>12 15 30 45 U MAY 23</t>
  </si>
  <si>
    <t>FORMAT_MIL_DTG(Year, Month, Day, Time, [TZOMinutes], [Options])</t>
  </si>
  <si>
    <t>T16:50-07:00</t>
  </si>
  <si>
    <t>J</t>
  </si>
  <si>
    <t>K</t>
  </si>
  <si>
    <t>150600J</t>
  </si>
  <si>
    <t>MILITARY_TZO(Designator)</t>
  </si>
  <si>
    <t>Designator</t>
  </si>
  <si>
    <t>TZO_TO_MILITARY(TZOMinutes)</t>
  </si>
  <si>
    <t>Out: Designator</t>
  </si>
  <si>
    <t>Out: NULLIFY</t>
  </si>
  <si>
    <t>OFFSET</t>
  </si>
  <si>
    <t>OldText</t>
  </si>
  <si>
    <t>NewText</t>
  </si>
  <si>
    <t>InstanceNum</t>
  </si>
  <si>
    <t>|</t>
  </si>
  <si>
    <t>abc:def:ghi:jkl</t>
  </si>
  <si>
    <t>:</t>
  </si>
  <si>
    <t>Out: Unmatched</t>
  </si>
  <si>
    <t>.0123456789</t>
  </si>
  <si>
    <t>Out: Split Count</t>
  </si>
  <si>
    <t>Out:4</t>
  </si>
  <si>
    <t>IS_VALID_TIMESPAN(TimeSpan_C5)</t>
  </si>
  <si>
    <t>TIMESPAN(TimeSpan_C5)</t>
  </si>
  <si>
    <t>FORMAT_TIMESPAN = LAMBDA(TimeSpan_D, [Options])</t>
  </si>
  <si>
    <t>CaseSensitive</t>
  </si>
  <si>
    <t>1234_A_B_C_D_0</t>
  </si>
  <si>
    <t>ABCD</t>
  </si>
  <si>
    <t>Ab</t>
  </si>
  <si>
    <t>ABCd</t>
  </si>
  <si>
    <t>AbCD</t>
  </si>
  <si>
    <t>Out: SiftChars</t>
  </si>
  <si>
    <t>CDA_b_D</t>
  </si>
  <si>
    <t>abcd</t>
  </si>
  <si>
    <t>hm2</t>
  </si>
  <si>
    <t>+P</t>
  </si>
  <si>
    <t>2</t>
  </si>
  <si>
    <t>EP</t>
  </si>
  <si>
    <t>THm</t>
  </si>
  <si>
    <t>Thm3</t>
  </si>
  <si>
    <t>hs2</t>
  </si>
  <si>
    <t>IS_LEAP_YEAR(YearCE, [JulianCalendar])</t>
  </si>
  <si>
    <t>GREGORIAN_TO_JULIAN(Date_YMD)</t>
  </si>
  <si>
    <t>JULIAN_TO_GREGORIAN(Date_YMD)</t>
  </si>
  <si>
    <t>Traditional &amp; European</t>
  </si>
  <si>
    <t>FORMAT_ISO_TZO(TZOMinutes, [Options])</t>
  </si>
  <si>
    <t>JULIAN_DATE(Date_YMDT, [JulianCalendar])</t>
  </si>
  <si>
    <t>MODIFIED_JULIAN_DATE(Date_YMDT, [JulianCalendar])</t>
  </si>
  <si>
    <t>MJDATE_ADDITION(LocalMJDate, AddValue, [Component], [JulianCalendar])</t>
  </si>
  <si>
    <t>AddValue</t>
  </si>
  <si>
    <t>Component</t>
  </si>
  <si>
    <t>D</t>
  </si>
  <si>
    <t>L</t>
  </si>
  <si>
    <t>Out: TimeOfDay</t>
  </si>
  <si>
    <t>.</t>
  </si>
  <si>
    <t>x</t>
  </si>
  <si>
    <t>InstanceLimit</t>
  </si>
  <si>
    <t>SplitLimit</t>
  </si>
  <si>
    <t>ColumnDelimiter</t>
  </si>
  <si>
    <t>IgnoreEmpty</t>
  </si>
  <si>
    <t>123_456__789</t>
  </si>
  <si>
    <t>_</t>
  </si>
  <si>
    <t>ABC</t>
  </si>
  <si>
    <t>:/</t>
  </si>
  <si>
    <t>123:/456:/789</t>
  </si>
  <si>
    <t>a</t>
  </si>
  <si>
    <t>____</t>
  </si>
  <si>
    <t>1234</t>
  </si>
  <si>
    <t>T+09:22:14</t>
  </si>
  <si>
    <t>Sort</t>
  </si>
  <si>
    <t>Out: TimeOfDay decimal</t>
  </si>
  <si>
    <t>T14:35:23.765</t>
  </si>
  <si>
    <t>24:00</t>
  </si>
  <si>
    <t>12:01am</t>
  </si>
  <si>
    <t>12:35:41.7654321 am</t>
  </si>
  <si>
    <t>FORMAT_TIME_OF_DAY(TimeOfDay, [Options])</t>
  </si>
  <si>
    <t>RequireISO8601</t>
  </si>
  <si>
    <t>T00:11:23</t>
  </si>
  <si>
    <t>T00</t>
  </si>
  <si>
    <t>T24</t>
  </si>
  <si>
    <t>YEAR_BCE_TO_CE(Year)</t>
  </si>
  <si>
    <t>Year BCE</t>
  </si>
  <si>
    <t>Out: Year CE</t>
  </si>
  <si>
    <t>Out: Year BCE</t>
  </si>
  <si>
    <t>Out: TimeShift</t>
  </si>
  <si>
    <t>ET</t>
  </si>
  <si>
    <t>1023AD</t>
  </si>
  <si>
    <t>1BCE</t>
  </si>
  <si>
    <t>0BCE</t>
  </si>
  <si>
    <t>-1BCE</t>
  </si>
  <si>
    <t>5PM</t>
  </si>
  <si>
    <t>10am 2000 14</t>
  </si>
  <si>
    <t>Out: CondenseWhitespace</t>
  </si>
  <si>
    <t>a b c d</t>
  </si>
  <si>
    <t>a  b     c     d      e
   f   g    h</t>
  </si>
  <si>
    <t xml:space="preserve">    a  b   c     d     e</t>
  </si>
  <si>
    <t>Sunday</t>
  </si>
  <si>
    <t>Out: WeekDayName</t>
  </si>
  <si>
    <t>Sun April 30, 2023</t>
  </si>
  <si>
    <t>R</t>
  </si>
  <si>
    <t>FORMAT_LITERARY_YEAR(YearCE, [Options])</t>
  </si>
  <si>
    <t>FORMAT_ISO_DATETIME(YearCE, Month, Day, [Time], [TimeZoneOffset], [Options], [JulianCalendar])</t>
  </si>
  <si>
    <t>−08</t>
  </si>
  <si>
    <t>BM</t>
  </si>
  <si>
    <t>Jan-20</t>
  </si>
  <si>
    <t>Mar 25, 45 BCE, 12:45:12</t>
  </si>
  <si>
    <t>Tue Nov, 4</t>
  </si>
  <si>
    <t>11th</t>
  </si>
  <si>
    <t>12th</t>
  </si>
  <si>
    <t>1st</t>
  </si>
  <si>
    <t>13th</t>
  </si>
  <si>
    <t>3rd</t>
  </si>
  <si>
    <t>142nd</t>
  </si>
  <si>
    <t>2th</t>
  </si>
  <si>
    <t>FORMAT_ORDINAL(N)</t>
  </si>
  <si>
    <t>Out: Ordinal</t>
  </si>
  <si>
    <t>234,561,651st</t>
  </si>
  <si>
    <t>-5th</t>
  </si>
  <si>
    <t>10pm 2000 Jan 1st Tue</t>
  </si>
  <si>
    <t>5p.m.</t>
  </si>
  <si>
    <t>5 p.m.</t>
  </si>
  <si>
    <t>7 3am</t>
  </si>
  <si>
    <t>Out: IsValidTimeSpan</t>
  </si>
  <si>
    <t>abcD</t>
  </si>
  <si>
    <t>HS2</t>
  </si>
  <si>
    <t>THM2</t>
  </si>
  <si>
    <t>THH4</t>
  </si>
  <si>
    <t>Out: Number</t>
  </si>
  <si>
    <t>12</t>
  </si>
  <si>
    <t>AllowPartial</t>
  </si>
  <si>
    <t>RESOLVE_CALENDAR_DATE(Date_YMD, [JulianCalendar])</t>
  </si>
  <si>
    <t>PARSE_LITERARY_YEAR(Expression)</t>
  </si>
  <si>
    <t>IS_EMPTY(Expression)</t>
  </si>
  <si>
    <t>Expression</t>
  </si>
  <si>
    <t>IS_NUMERIC_NULL(Expression)</t>
  </si>
  <si>
    <t>Reference</t>
  </si>
  <si>
    <t>COERCE(Expression)</t>
  </si>
  <si>
    <t>ORDINAL_VALUE(Expression)</t>
  </si>
  <si>
    <t>3</t>
  </si>
  <si>
    <t>PARSE_ISO_CALENDAR_DATE(Expression, [JulianCalendar])</t>
  </si>
  <si>
    <t>123a456Aaa7a8a9</t>
  </si>
  <si>
    <t>TextToSplit</t>
  </si>
  <si>
    <t>TIME_OF_DAY(Time_HMS)</t>
  </si>
  <si>
    <t>T02:35:23.765</t>
  </si>
  <si>
    <t>10.24:00:00.0000</t>
  </si>
  <si>
    <t>9.22:61:00</t>
  </si>
  <si>
    <t>-11</t>
  </si>
  <si>
    <t>IS_DECIMAL(N)</t>
  </si>
  <si>
    <t>12:35:45 am</t>
  </si>
  <si>
    <t>12:00am</t>
  </si>
  <si>
    <t>+09:30</t>
  </si>
  <si>
    <t>Out: TimeSpan_D</t>
  </si>
  <si>
    <t>TimeSpan_D</t>
  </si>
  <si>
    <t>Allow24Hour</t>
  </si>
  <si>
    <t>Rounding</t>
  </si>
  <si>
    <t>SecondPrecision</t>
  </si>
  <si>
    <t>PARSE_TIMESPAN_DHMS(Expression)</t>
  </si>
  <si>
    <t>ROUND_MJDATE(MJDate, [LowOrder], [SecondPrecision], [Rounding])</t>
  </si>
  <si>
    <t>JDATE_TO_YMDT(JDate, [LowOrder], [SecondPrecision], [Rounding], [JulianCalendar])</t>
  </si>
  <si>
    <t>24:00:01</t>
  </si>
  <si>
    <t>PARSE_TIME_OF_DAY_HMS(Expression, [RequireISO8601])</t>
  </si>
  <si>
    <t>−1.00:00:00.00000000001</t>
  </si>
  <si>
    <t>PARSE_TIMESPAN(Expression)</t>
  </si>
  <si>
    <t>0.000000000001"</t>
  </si>
  <si>
    <t>PARSE_TIME_OF_DAY(Expression, [RequireISO8601])</t>
  </si>
  <si>
    <t>PARSE_ISO_DATETIME(Expression, [StrictISO], [JulianCalendar])</t>
  </si>
  <si>
    <t>StrictISO</t>
  </si>
  <si>
    <t>MSF</t>
  </si>
  <si>
    <t>E+XhM3</t>
  </si>
  <si>
    <t>TPXHS2</t>
  </si>
  <si>
    <t>TDMN</t>
  </si>
  <si>
    <t>ETK</t>
  </si>
  <si>
    <t>Feb 29, 2020, 24:00</t>
  </si>
  <si>
    <t>PARSE_LITERARY_DATETIME(LiteraryDate, [JulianCalendar])</t>
  </si>
  <si>
    <t>TDSF</t>
  </si>
  <si>
    <t>C</t>
  </si>
  <si>
    <t>354 B.C.E.</t>
  </si>
  <si>
    <t>TJ</t>
  </si>
  <si>
    <t>5:59 p.m.</t>
  </si>
  <si>
    <t>RoundingOverride</t>
  </si>
  <si>
    <t>TIMESPAN_TO_DHMS(TimeSpan_D, [HighOrder], [LowOrder], [Precision], [RoundingOverride])</t>
  </si>
  <si>
    <t>ROUND_TIMESPAN(TimeSpan_D, [LowOrder], [Precision], [RoundingOverride])</t>
  </si>
  <si>
    <t>RESOLVE_TIMESPAN_DHMS(TimeSpan_C5, [HighOrder], [LowOrder], [Precision], [RoundingOverride])</t>
  </si>
  <si>
    <t>17:59:59.999</t>
  </si>
  <si>
    <t>MJDATE_TO_YMDT(MJDate, [LowOrder], [SecondPrecision], [RoundingOverride], [JulianCalendar])</t>
  </si>
  <si>
    <t>GJLK</t>
  </si>
  <si>
    <t>JDN_TO_WEEKDAY(JDN)</t>
  </si>
  <si>
    <t>Weekday</t>
  </si>
  <si>
    <t>MJDN_TO_WEEKDAY(MJDN)</t>
  </si>
  <si>
    <t>Feb 2000</t>
  </si>
  <si>
    <t>Feb 2</t>
  </si>
  <si>
    <t>Feb</t>
  </si>
  <si>
    <t>Wed 3</t>
  </si>
  <si>
    <t>Sat January 1, 2000</t>
  </si>
  <si>
    <t>Sun Jan 1 2000</t>
  </si>
  <si>
    <t>ETJ</t>
  </si>
  <si>
    <t>Jan Feb 3rd 25:00</t>
  </si>
  <si>
    <t>TEXT</t>
  </si>
  <si>
    <t>Array</t>
  </si>
  <si>
    <t>Out: IsDecimal</t>
  </si>
  <si>
    <t>Out: IsInteger</t>
  </si>
  <si>
    <t>Out: IsNumericOrNull</t>
  </si>
  <si>
    <t>Out: HasEmpty</t>
  </si>
  <si>
    <t>Out: IsNumericNull</t>
  </si>
  <si>
    <t>Out: IsNumeric</t>
  </si>
  <si>
    <t>Integer</t>
  </si>
  <si>
    <t>11</t>
  </si>
  <si>
    <t>1.2</t>
  </si>
  <si>
    <t>Out: IsError</t>
  </si>
  <si>
    <t>Out: HasError</t>
  </si>
  <si>
    <t>H_ERROR(Array)</t>
  </si>
  <si>
    <t>V_ERROR(Array)</t>
  </si>
  <si>
    <t>Out: HasNegative</t>
  </si>
  <si>
    <t>Out: HasDecimal</t>
  </si>
  <si>
    <t>Array1</t>
  </si>
  <si>
    <t>Array2</t>
  </si>
  <si>
    <t>Jan Text</t>
  </si>
  <si>
    <t>Out: Time of Day</t>
  </si>
  <si>
    <t>PARSE_ISO_YEAR(Expression)</t>
  </si>
  <si>
    <t>2024</t>
  </si>
  <si>
    <t>-200</t>
  </si>
  <si>
    <t>2000.5</t>
  </si>
  <si>
    <t>0</t>
  </si>
  <si>
    <t>Out: ISOYear</t>
  </si>
  <si>
    <t>FORMAT_ISO_YEAR(YearCE, [AlwaysSign])</t>
  </si>
  <si>
    <t>AlwaysSign</t>
  </si>
  <si>
    <t>Out: HasValue</t>
  </si>
  <si>
    <t>HAS_VALUE(Value, Array)</t>
  </si>
  <si>
    <t>IS_EMPTY(Array)</t>
  </si>
  <si>
    <t>ARE_EQUAL(Array1, Array2)</t>
  </si>
  <si>
    <t>Out: AreEqual</t>
  </si>
  <si>
    <t>HAS_EMPTY(Array)</t>
  </si>
  <si>
    <t>X_EMPTY(Array)</t>
  </si>
  <si>
    <t>Out: XEmpty</t>
  </si>
  <si>
    <t>IS_NUMERIC(Array)</t>
  </si>
  <si>
    <t>IS_NUMERIC_NULL(Array)</t>
  </si>
  <si>
    <t>IS_INTEGER(Array)</t>
  </si>
  <si>
    <t>IS_ZERO(Array)</t>
  </si>
  <si>
    <t>Out: IsZero</t>
  </si>
  <si>
    <t>HAS_NONZERO(Array)</t>
  </si>
  <si>
    <t>Out: HasNonZero</t>
  </si>
  <si>
    <t>HAS_POSITIVE(Array)</t>
  </si>
  <si>
    <t>Out: HasPositive</t>
  </si>
  <si>
    <t>HAS_NEGATIVE(Array)</t>
  </si>
  <si>
    <t>HAS_DECIMAL(Array)</t>
  </si>
  <si>
    <t>IS_ERROR(Array)</t>
  </si>
  <si>
    <t>HAS_ERROR(Array)</t>
  </si>
  <si>
    <t>Out: FirstHorizError</t>
  </si>
  <si>
    <t>Out: FirstVertError</t>
  </si>
  <si>
    <t>IS_NONZERO(Array)</t>
  </si>
  <si>
    <t>Out: IsNonZero</t>
  </si>
  <si>
    <t>IS_POSITIVE(Array)</t>
  </si>
  <si>
    <t>Out: IsPositive</t>
  </si>
  <si>
    <t>IS_NEGATIVE(Array)</t>
  </si>
  <si>
    <t>Out: IsNegative</t>
  </si>
  <si>
    <t>Weekday Number</t>
  </si>
  <si>
    <t>WeekdayText</t>
  </si>
  <si>
    <t>+</t>
  </si>
  <si>
    <t>FORMAT_ISO_CALENDAR_DATE(Date_YMD, [Options], [JulianCalendar])</t>
  </si>
  <si>
    <t>2000 1st</t>
  </si>
  <si>
    <t>WET</t>
  </si>
  <si>
    <t>15-10-−0327</t>
  </si>
  <si>
    <t>15-10--0327</t>
  </si>
  <si>
    <t>15.10.2024</t>
  </si>
  <si>
    <t>15/10/2024</t>
  </si>
  <si>
    <t>10.15.2024</t>
  </si>
  <si>
    <t>10/15/2024</t>
  </si>
  <si>
    <t>FORMAT_CALENDAR_DATE(Date_YMD, [Options], [JulianCalendar])</t>
  </si>
  <si>
    <t>Out: Date</t>
  </si>
  <si>
    <t>+.</t>
  </si>
  <si>
    <t>DayAndTime</t>
  </si>
  <si>
    <t>DAY_AND_TIME_TO_DHMS(DayAndTime_D, [LowOrder], [SecondPrecision], [RoundingOverride])</t>
  </si>
  <si>
    <t>TZ</t>
  </si>
  <si>
    <t>A</t>
  </si>
  <si>
    <t>DN</t>
  </si>
  <si>
    <t>BZ</t>
  </si>
  <si>
    <t>DMYT</t>
  </si>
  <si>
    <t>25/1/2024 11pm</t>
  </si>
  <si>
    <t>1/12/2024T5</t>
  </si>
  <si>
    <t>1/12/2024_5</t>
  </si>
  <si>
    <t>1/12/2024</t>
  </si>
  <si>
    <t>9/2020</t>
  </si>
  <si>
    <t>1/12/−2020 24:00</t>
  </si>
  <si>
    <t>1/Jan/20</t>
  </si>
  <si>
    <t>WRG</t>
  </si>
  <si>
    <t>Out: Delims</t>
  </si>
  <si>
    <t>1.2th</t>
  </si>
  <si>
    <t>25.5</t>
  </si>
  <si>
    <t>&amp;&amp;&amp;&amp;</t>
  </si>
  <si>
    <t>TextValue</t>
  </si>
  <si>
    <t>REPLACE_CHARS(TextValue, CharSet, CharReplaceWith, [CaseSensitive])</t>
  </si>
  <si>
    <t>VALIDATE_CHARSET(TextValue, CharSet, [CaseSensitive])</t>
  </si>
  <si>
    <t>SUBSTITUTE_I(TextValue, OldText, NewText, [InstanceNum])</t>
  </si>
  <si>
    <t>FIND_NTH_CHAR(TextToSearch, Chars, N, [CaseSensitive], [ReturnChar], [LowerPos], [UpperPos])</t>
  </si>
  <si>
    <t>TextToSearch</t>
  </si>
  <si>
    <t>SPLIT(TextToSplit, ColumnDelimiter, [CaseSensitive], [IgnoreEmpty], [SplitLimit])</t>
  </si>
  <si>
    <t>12.34,56/78</t>
  </si>
  <si>
    <t>.,/</t>
  </si>
  <si>
    <t>.12..34.56.</t>
  </si>
  <si>
    <t>SPLIT_AT_ANY(TextToSplit, CharSet, [CaseSensitive], [IgnoreEmpty], [SplitLimit])</t>
  </si>
  <si>
    <t>SPLIT_AROUND(TextToSplit, CharSet, [CaseSensitive], [SplitLimit])</t>
  </si>
  <si>
    <t>abcdefg</t>
  </si>
  <si>
    <t>2024/12/31T12:00</t>
  </si>
  <si>
    <t>0123456789:</t>
  </si>
  <si>
    <t>2024/12/31T12:00pm</t>
  </si>
  <si>
    <t>_A_B_C_D_E</t>
  </si>
  <si>
    <t>ABCDe</t>
  </si>
  <si>
    <t>SIFT_FOR_CHARS(TextToSift, CharSet, [CaseSensitive], [Sort], [InstanceLimit])</t>
  </si>
  <si>
    <t>TextToSift</t>
  </si>
  <si>
    <t>TextToCondense</t>
  </si>
  <si>
    <t>Mar   2023</t>
  </si>
  <si>
    <t>FORMAT_DATETIME(Date_YMDT, [Options], [JulianCalendar])</t>
  </si>
  <si>
    <t>Out: DateTime</t>
  </si>
  <si>
    <t>PARSE_CALENDAR_DATE(Expression, [NorthAmericanRegion], [JulianCalendar])</t>
  </si>
  <si>
    <t>NorthAmericanRegion</t>
  </si>
  <si>
    <t>-P</t>
  </si>
  <si>
    <t>PARSE_DATETIME(Expression, [NorthAmericanRegion], [JulianCalendar])</t>
  </si>
  <si>
    <t>10/31/−2023 12:59:59.999 pm</t>
  </si>
  <si>
    <t>10-31-2023 24:00</t>
  </si>
  <si>
    <t>PSC</t>
  </si>
  <si>
    <t>P</t>
  </si>
  <si>
    <t>CPL</t>
  </si>
  <si>
    <t>ESCAPE_SEARCH_TERM(SearchText)</t>
  </si>
  <si>
    <t>Out: EscapedSearchTerm</t>
  </si>
  <si>
    <t>ABC*DEF?</t>
  </si>
  <si>
    <t>?~?~?</t>
  </si>
  <si>
    <t>~</t>
  </si>
  <si>
    <t>A*BCDEFGHIJKLMNOPQRSTUVWXYZ</t>
  </si>
  <si>
    <t>abc*_abc_abc*_abc</t>
  </si>
  <si>
    <t>SearchText</t>
  </si>
  <si>
    <t>FindText</t>
  </si>
  <si>
    <t>Out: Position</t>
  </si>
  <si>
    <t>WithinText</t>
  </si>
  <si>
    <t>CaseSentitive</t>
  </si>
  <si>
    <t>?</t>
  </si>
  <si>
    <t>FIND_LITERAL(FindText, WithinText, [CaseSensitive], [StartPosition])</t>
  </si>
  <si>
    <t>StartPosition</t>
  </si>
  <si>
    <t>gh</t>
  </si>
  <si>
    <t>abc*de?f~~agh</t>
  </si>
  <si>
    <t>*?~</t>
  </si>
  <si>
    <t>C~DA_b*B_D_C?D~A_b_D</t>
  </si>
  <si>
    <t>.12.*.34.56.</t>
  </si>
  <si>
    <t>lo</t>
  </si>
  <si>
    <t>lf</t>
  </si>
  <si>
    <t>ro</t>
  </si>
  <si>
    <t>pad</t>
  </si>
  <si>
    <t>TD*</t>
  </si>
  <si>
    <t>PTD*N</t>
  </si>
  <si>
    <t>ExcludeLineBreaks</t>
  </si>
  <si>
    <t>CONDENSE_WHITESPACE(Text, [ExcludeLineBreaks])</t>
  </si>
  <si>
    <t>I</t>
  </si>
  <si>
    <t>p</t>
  </si>
  <si>
    <t>ho</t>
  </si>
  <si>
    <t>hf</t>
  </si>
  <si>
    <t>spc</t>
  </si>
  <si>
    <t>B3</t>
  </si>
  <si>
    <t>V</t>
  </si>
  <si>
    <t>P-D</t>
  </si>
  <si>
    <t>ETKLJS3</t>
  </si>
  <si>
    <t>RL</t>
  </si>
  <si>
    <t>RWSLK</t>
  </si>
  <si>
    <t>652400Z</t>
  </si>
  <si>
    <t>X</t>
  </si>
  <si>
    <t>VALIDATE_ISO_WEEK_DATE(Date_YWD, [JulianCalendar])</t>
  </si>
  <si>
    <t>ISO Week</t>
  </si>
  <si>
    <t>Out: ISO Week</t>
  </si>
  <si>
    <t>IS_VALID_ISO_WEEK_DATE(Date_YWD, [JulianCalendar])</t>
  </si>
  <si>
    <t>RESOLVE_ISO_WEEK_DATE(Date_YWD, [JulianCalendar])</t>
  </si>
  <si>
    <t>ISO_WEEK_DATE_TO_MJDN(Date_YWD, [JulianCalendar])</t>
  </si>
  <si>
    <t>Format: Lit Date</t>
  </si>
  <si>
    <t>MJDN_TO_ISO_WEEK_DATE(MJDN, [JulianCalendar])</t>
  </si>
  <si>
    <t>Out: Weeks in Year</t>
  </si>
  <si>
    <t>Date: Weekday</t>
  </si>
  <si>
    <t>Last Sunday of June 2024</t>
  </si>
  <si>
    <t>Monday previous week to Feb 2023</t>
  </si>
  <si>
    <t>2023101</t>
  </si>
  <si>
    <t>Out: ISOWeekDate</t>
  </si>
  <si>
    <t>FORMAT_ISO_WEEK_DATE(Date_YWD, [Options], [JulianCalendar])</t>
  </si>
  <si>
    <t>QUARTER_DATE_TO_MJDN(Date_YQD, [MonthOffset], [JulianCalendar])</t>
  </si>
  <si>
    <t>MJDN_TO_QUARTER_DATE(MJDate, [MonthOffset], [JulianCalendar])</t>
  </si>
  <si>
    <t>xlDelta</t>
  </si>
  <si>
    <t>DELTA_MONTHS(StartMJDate, EndMJDate, [JulianCalendar])</t>
  </si>
  <si>
    <t>StartMJDate</t>
  </si>
  <si>
    <t>EndMJDate</t>
  </si>
  <si>
    <t>DELTA_YEARS(StartMJDate, EndMJDate, [JulianCalendar])</t>
  </si>
  <si>
    <t>DELTA_YMD(StartMJDate, EndMJDate, [JulianCalendar])</t>
  </si>
  <si>
    <t>xlDiffY</t>
  </si>
  <si>
    <t>xlDiffM</t>
  </si>
  <si>
    <t>xlDiffD</t>
  </si>
  <si>
    <t>DaysInSMonth</t>
  </si>
  <si>
    <t>Rmonth</t>
  </si>
  <si>
    <t>DELTA_YWD(StartMJDate, EndMJDate, [JulianCalendar])</t>
  </si>
  <si>
    <t>xlDateYEarBefore</t>
  </si>
  <si>
    <t>xlWeeks</t>
  </si>
  <si>
    <t>xlDays</t>
  </si>
  <si>
    <t>xlYears</t>
  </si>
  <si>
    <t>EN</t>
  </si>
  <si>
    <t>LANGUAGE_ID(LanguageCode)</t>
  </si>
  <si>
    <t>LanguageCode</t>
  </si>
  <si>
    <t>Out: LanguageID</t>
  </si>
  <si>
    <t>FR</t>
  </si>
  <si>
    <t>DE</t>
  </si>
  <si>
    <t>0039</t>
  </si>
  <si>
    <t>NORTH_AMERICAN_REGION()</t>
  </si>
  <si>
    <t>PARSE_MONTH(Expression, [LanguageCode])</t>
  </si>
  <si>
    <t>déc.</t>
  </si>
  <si>
    <t>AF</t>
  </si>
  <si>
    <t>WEEKDAY_NAME(ISOWeekday, [Short], [LanguageCode])</t>
  </si>
  <si>
    <t>Dinsdag</t>
  </si>
  <si>
    <t>PARSE_WEEKDAY(DayOfWeekText, [LanguageCode])</t>
  </si>
  <si>
    <t>PARSE_LITERARY_DATE(Expression, [LanguageCode], [JulianCalendar])</t>
  </si>
  <si>
    <t>Mittwoch, Februar, 2023</t>
  </si>
  <si>
    <t>VALIDATE_DT(DT)</t>
  </si>
  <si>
    <t>RESOLVE_DT(DT)</t>
  </si>
  <si>
    <t>COMBINE_DT(DT)</t>
  </si>
  <si>
    <t>Out: Day decimal</t>
  </si>
  <si>
    <t>DT_COMPLICATION(Day_D)</t>
  </si>
  <si>
    <t>Day decimal</t>
  </si>
  <si>
    <t>IS_VALID_DT(DT)</t>
  </si>
  <si>
    <t>ROUND_TO_DT(Day_D, [LowOrder], [SecondPrecision], [RoundingOverride])</t>
  </si>
  <si>
    <t>IS_VALID_TIME_OF_DAY(Time_HMS, [Allow24Hour])</t>
  </si>
  <si>
    <t>RESOLVE_DHMS(DayAndTime_C4, [LowOrder], [SecondPrecision], [RoundingOverride])</t>
  </si>
  <si>
    <t>JDN(Date_YMD, [JulianCalendar])</t>
  </si>
  <si>
    <t>VALIDATE_CALENDAR_DATE(Date_YMD, [JulianCalendar])</t>
  </si>
  <si>
    <t>IS_VALID_CALENDAR_DATE(Date_YMD, [AllowPartial], [JulianCalendar])</t>
  </si>
  <si>
    <t>MJDN(Date_YMD, [JulianCalendar])</t>
  </si>
  <si>
    <t>JDATE_TO_JDN(JDate)</t>
  </si>
  <si>
    <t>Out: Jdate</t>
  </si>
  <si>
    <t>JDN_TO_JDATE(JDN)</t>
  </si>
  <si>
    <t>MJDATE_TO_MJDN(MJDate)</t>
  </si>
  <si>
    <t>ROUND_JDATE(MJDate, [LowOrder], [SecondPrecision], [Rounding])</t>
  </si>
  <si>
    <t>LocalJDate</t>
  </si>
  <si>
    <t>Out: LocalJDate</t>
  </si>
  <si>
    <t>JDATE_ADDITION(LocalJDate, AddValue, [Component], [JulianCalendar])</t>
  </si>
  <si>
    <t>VALIDATE_YMDT(Date_YMDT, [JulianCalendar])</t>
  </si>
  <si>
    <t>Out: Is Valid YMDT</t>
  </si>
  <si>
    <t>IS_VALID_YMDT(Date_YMDT, [AllowPartial], [JulianCalendar])</t>
  </si>
  <si>
    <t>RESOLVE_YMDT(Date_YMDT, [JulianCalendar])</t>
  </si>
  <si>
    <t>ROUND_YMDT(Date_YMDT, [LowOrder], [SecondPrecision], [RoundingOverride], [JulianCalendar])</t>
  </si>
  <si>
    <t>FORMAT_LITERARY_DATE(Date_YMDW, [Options], [LanguageCode], [JulianCalendar])</t>
  </si>
  <si>
    <t>Out: LiteraryDateTime</t>
  </si>
  <si>
    <t>FORMAT_LITERARY_DATETIME(Date_YMDT, [Options], [LanguageCode], [JulianCalendar])</t>
  </si>
  <si>
    <t>IT</t>
  </si>
  <si>
    <t>AD</t>
  </si>
  <si>
    <t>JDATE_TO_MJDATE(JDate)</t>
  </si>
  <si>
    <t>MJDATE_TO_JDATE(MJDate)</t>
  </si>
  <si>
    <t>ISO_DATETIME_TO_MJDATE(Expression, [StrictISO], [JulianCalendar])</t>
  </si>
  <si>
    <t>BD</t>
  </si>
  <si>
    <t>ExcelDate</t>
  </si>
  <si>
    <t>2023-05-25</t>
  </si>
  <si>
    <t>2023-05</t>
  </si>
  <si>
    <t>ISO_DATETIME_TO_EXCELDATE(Expression, [StrictISO])</t>
  </si>
  <si>
    <t>EXCELDATE_TO_ISO_DATETIME(ExcelDate, [TZOMinutes], [Options])</t>
  </si>
  <si>
    <t>01-12-1989</t>
  </si>
  <si>
    <t>10/31/2023 11 PM</t>
  </si>
  <si>
    <t>10/31/2023 11:34:52pm</t>
  </si>
  <si>
    <t>CH</t>
  </si>
  <si>
    <t>TIME_OF_DAY</t>
  </si>
  <si>
    <t>TimeOfday</t>
  </si>
  <si>
    <t>WEEKDAY_OF_MONTH_TO_MJDATE(Date_YMWDT, [JulianCalendar])</t>
  </si>
  <si>
    <t>Country</t>
  </si>
  <si>
    <t>ISO3166</t>
  </si>
  <si>
    <t>united</t>
  </si>
  <si>
    <t>(uk)</t>
  </si>
  <si>
    <t>SearchName</t>
  </si>
  <si>
    <t>CountryCodes</t>
  </si>
  <si>
    <t>FIND_COUNTRY(SearchName)</t>
  </si>
  <si>
    <t>ReturnMax</t>
  </si>
  <si>
    <t>Longitude</t>
  </si>
  <si>
    <t>Latitude</t>
  </si>
  <si>
    <t>AU</t>
  </si>
  <si>
    <t>VIC</t>
  </si>
  <si>
    <t>TZName</t>
  </si>
  <si>
    <t>Australia/Adelaide</t>
  </si>
  <si>
    <t>TZ Offset Minutes</t>
  </si>
  <si>
    <t>TZ Rule</t>
  </si>
  <si>
    <t>TZRuleName</t>
  </si>
  <si>
    <t>AS</t>
  </si>
  <si>
    <t>TIMEZONE_OBSERVED(MJDate, TZName, [FromUTC])</t>
  </si>
  <si>
    <t>Start Year</t>
  </si>
  <si>
    <t>End Year</t>
  </si>
  <si>
    <t>Rule Name</t>
  </si>
  <si>
    <t>1890-01-01</t>
  </si>
  <si>
    <t>1895-02-01</t>
  </si>
  <si>
    <t>1899-05-01</t>
  </si>
  <si>
    <t>TIMEZONE_NAME(TZAlias)</t>
  </si>
  <si>
    <t>TZAlias</t>
  </si>
  <si>
    <t>Australia/South</t>
  </si>
  <si>
    <t>Australia/NSW</t>
  </si>
  <si>
    <t>Australia/ACT</t>
  </si>
  <si>
    <t>Australia/Brisbane</t>
  </si>
  <si>
    <t>GB-Eire</t>
  </si>
  <si>
    <t>TIMEZONE_COORDINATES(TZName)</t>
  </si>
  <si>
    <t>Latitude (degrees)</t>
  </si>
  <si>
    <t>TIMEZONE_PROXIMITY(TZName, [FromLatitude], [FromLongitude])</t>
  </si>
  <si>
    <t>FromLatitude (degrees)</t>
  </si>
  <si>
    <t>FromLongitude (degrees)</t>
  </si>
  <si>
    <t>Longitude (degrees)</t>
  </si>
  <si>
    <t>Proximity (degrees)</t>
  </si>
  <si>
    <t>US</t>
  </si>
  <si>
    <t>North</t>
  </si>
  <si>
    <t>DLS Offset Minutes</t>
  </si>
  <si>
    <t>Kind</t>
  </si>
  <si>
    <t>Short DisplayName</t>
  </si>
  <si>
    <t>Long DisplayName</t>
  </si>
  <si>
    <t>Pacific/Port_Moresby</t>
  </si>
  <si>
    <t>Short Display Name</t>
  </si>
  <si>
    <t>Long Display Name</t>
  </si>
  <si>
    <t>Short Token</t>
  </si>
  <si>
    <t>Long Token</t>
  </si>
  <si>
    <t>Observed Offset</t>
  </si>
  <si>
    <t>Observed Name</t>
  </si>
  <si>
    <t>Observed DLS</t>
  </si>
  <si>
    <t>TIMEZONE_OBSERVED_DLS(TZObservedInfo)</t>
  </si>
  <si>
    <t>TIMEZONE_HAS_DLS(TZName, [Year])</t>
  </si>
  <si>
    <t>Has DLS</t>
  </si>
  <si>
    <t>Australia/Sydney</t>
  </si>
  <si>
    <t>Australia/Hobart</t>
  </si>
  <si>
    <t>Europe/London</t>
  </si>
  <si>
    <t>TIMEZONE_FOLLOWING_DLS(MJDate, TZName, [Kind])</t>
  </si>
  <si>
    <t>xlDate Now</t>
  </si>
  <si>
    <t>Following DLS</t>
  </si>
  <si>
    <t>Australia/Perth</t>
  </si>
  <si>
    <t>Australia/Darwin</t>
  </si>
  <si>
    <t>AUS</t>
  </si>
  <si>
    <t>Australia/Melbourne</t>
  </si>
  <si>
    <t>TIMEZONE_OBSERVED_OFFSET(TZObservedInfo, [IgnoreOutOfBound])</t>
  </si>
  <si>
    <t>TIMEZONE_OBSERVED_NAME(TZObservedInfo, [FullName], [IgnoreOutOfBound])</t>
  </si>
  <si>
    <t>1898-01-01</t>
  </si>
  <si>
    <t>FromYear</t>
  </si>
  <si>
    <t>ToYear</t>
  </si>
  <si>
    <t>TIMEZONE_INFOS([TZName], [FromYear], [ToYear])</t>
  </si>
  <si>
    <t>Out of Bound</t>
  </si>
  <si>
    <t>Military/Zulu</t>
  </si>
  <si>
    <t>UTC+8</t>
  </si>
  <si>
    <t>Universal</t>
  </si>
  <si>
    <t>TIMEZONE_DIFFERENCE(MJDate, [ReferenceTZName], [CompareTZName], [ReferenceLST], [CompareLST], [SuppressOutOfBound])</t>
  </si>
  <si>
    <t>ReferenceTZName</t>
  </si>
  <si>
    <t>CompareTZName</t>
  </si>
  <si>
    <t>ReferenceLST</t>
  </si>
  <si>
    <t>CompareLST</t>
  </si>
  <si>
    <t>SuppressOutOfBound</t>
  </si>
  <si>
    <t>Out: Difference</t>
  </si>
  <si>
    <t>Australia/Lindeman</t>
  </si>
  <si>
    <t>Feb 3, 2020, 11:59:59p.m.</t>
  </si>
  <si>
    <t>DAYS_TO_WEEKDAY_ADJACENT_MJDATE(MJDN, Weekday, [Weeks], [Exclusive])</t>
  </si>
  <si>
    <t>Weeks</t>
  </si>
  <si>
    <t>Exclusive</t>
  </si>
  <si>
    <t>Out: xlDate</t>
  </si>
  <si>
    <t>WEEKDAY_ADJACENT_MJDATE(MJDate, Weekday, [Weeks], [Exclusive])</t>
  </si>
  <si>
    <t>Buenos</t>
  </si>
  <si>
    <t>ExcludeHistorical</t>
  </si>
  <si>
    <t>Short DLT Name</t>
  </si>
  <si>
    <t>Long DLT Name</t>
  </si>
  <si>
    <t>DayOfWeek</t>
  </si>
  <si>
    <t>DayOfMonth</t>
  </si>
  <si>
    <t>Rule Type</t>
  </si>
  <si>
    <t>TIMEZONE_RULES_TRANSN_MJDN(TZRule, Year)</t>
  </si>
  <si>
    <t>Transition MJDN</t>
  </si>
  <si>
    <t>Zion</t>
  </si>
  <si>
    <t>FIND_TIMEZONE_NAME([SearchName], [CountryCodes], [Latitude], [Longitude], [ExcludeHistorical], [ReturnMax])</t>
  </si>
  <si>
    <t>MJDATE_TZO_SHIFT(MJDate, ReferenceTZOMinutes, TranslateTZOMinutes)</t>
  </si>
  <si>
    <t>Aus</t>
  </si>
  <si>
    <t>From Year</t>
  </si>
  <si>
    <t>Until Year</t>
  </si>
  <si>
    <t>Until MJDN</t>
  </si>
  <si>
    <t>Until Time Seconds</t>
  </si>
  <si>
    <t>TZ Offset Seconds</t>
  </si>
  <si>
    <t>DLT Offset Seconds</t>
  </si>
  <si>
    <t>To Year</t>
  </si>
  <si>
    <t>TimeOfDay Seconds</t>
  </si>
  <si>
    <t>DST Offset Seconds</t>
  </si>
  <si>
    <t>TIMEZONE_RULES([TZRuleName], [FromYear], [ToYear])</t>
  </si>
  <si>
    <t>MJDATE</t>
  </si>
  <si>
    <t>Observed</t>
  </si>
  <si>
    <t>Start</t>
  </si>
  <si>
    <t>End</t>
  </si>
  <si>
    <t>Std</t>
  </si>
  <si>
    <t>DLS</t>
  </si>
  <si>
    <t>InObserved</t>
  </si>
  <si>
    <t>Bound</t>
  </si>
  <si>
    <t>_TZRuleName</t>
  </si>
  <si>
    <t xml:space="preserve">                </t>
  </si>
  <si>
    <t>_TZFromYear</t>
  </si>
  <si>
    <t>_TZUntilYear</t>
  </si>
  <si>
    <t>_stdOffset</t>
  </si>
  <si>
    <t>_TZRules</t>
  </si>
  <si>
    <t>_TZRuleOccurances</t>
  </si>
  <si>
    <t>_TZ_INSTANCE</t>
  </si>
  <si>
    <t>_TZRuleInstances</t>
  </si>
  <si>
    <t>y</t>
  </si>
  <si>
    <t>t</t>
  </si>
  <si>
    <t>_TZoneEffectiveIdx</t>
  </si>
  <si>
    <t>_TZoneEffective</t>
  </si>
  <si>
    <t>TIMEZONE_OBSERVED</t>
  </si>
  <si>
    <t>InStd</t>
  </si>
  <si>
    <t>InUTC</t>
  </si>
  <si>
    <t>1895-02-01T00:00:00</t>
  </si>
  <si>
    <t>1895-01-31T23:45:40</t>
  </si>
  <si>
    <t>1899-05-01T00:00:00</t>
  </si>
  <si>
    <t>1899-05-01T00:30:00</t>
  </si>
  <si>
    <t>1971-01-01T00:00:00</t>
  </si>
  <si>
    <t>rulenextoccirance</t>
  </si>
  <si>
    <t>tzeffective</t>
  </si>
  <si>
    <t>AW</t>
  </si>
  <si>
    <t>AW%T</t>
  </si>
  <si>
    <t>Australian Western% Time</t>
  </si>
  <si>
    <t>tzrules</t>
  </si>
  <si>
    <t>anychange</t>
  </si>
  <si>
    <t>kind</t>
  </si>
  <si>
    <t>Anychange</t>
  </si>
  <si>
    <t xml:space="preserve"> -</t>
  </si>
  <si>
    <t>AWST</t>
  </si>
  <si>
    <t>Australian Western Standard Time</t>
  </si>
  <si>
    <t>1974-10-27T02:00:00</t>
  </si>
  <si>
    <t>Africa/Nairobi</t>
  </si>
  <si>
    <t>IS_VALID_TZO(TZOffset)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</si>
</sst>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ddd\ d/mm/yyyy\ hh:mm:ss"/>
    <numFmt numFmtId="175" formatCode="0.000000000"/>
    <numFmt numFmtId="176" formatCode="[h]:mm:ss.000"/>
    <numFmt numFmtId="177" formatCode="0.0000000000000000000000000000000000000000E+00"/>
    <numFmt numFmtId="178" formatCode="0.0000000000"/>
    <numFmt numFmtId="179" formatCode="0.000000"/>
    <numFmt numFmtId="180" formatCode="hh:mm:ss"/>
    <numFmt numFmtId="181" formatCode="0.0000000000000"/>
    <numFmt numFmtId="182" formatCode="[$-F800]dddd\,\ mmmm\ dd\,\ yyyy"/>
    <numFmt numFmtId="183" formatCode="0E+00"/>
    <numFmt numFmtId="184" formatCode="0.000000000000000"/>
    <numFmt numFmtId="185" formatCode="hh:mm:ss.000"/>
    <numFmt numFmtId="186" formatCode="[hh]:mm:ss.000"/>
    <numFmt numFmtId="187" formatCode="h:mm:ss.000"/>
    <numFmt numFmtId="188" formatCode="0.00000000E+00"/>
    <numFmt numFmtId="189" formatCode="0.0000000000000000000"/>
    <numFmt numFmtId="190" formatCode="hh:mm"/>
    <numFmt numFmtId="191" formatCode="[h]:mm"/>
    <numFmt numFmtId="192" formatCode="[$-F400]h:mm:ss\ AM/PM"/>
    <numFmt numFmtId="193" formatCode="ddd\ d/mm/yyyy\ hh:mm"/>
    <numFmt numFmtId="194" formatCode="[hh]:mm"/>
  </numFmts>
  <fonts count="7"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
      <sz val="7"/>
      <color rgb="FF0969DA"/>
      <name val="Consolas"/>
      <family val="3"/>
    </font>
    <font>
      <sz val="11"/>
      <color rgb="FF8250DF"/>
      <name val="Consolas"/>
      <family val="3"/>
    </font>
    <font>
      <sz val="11"/>
      <color rgb="FF000000"/>
      <name val="Consolas"/>
      <family val="3"/>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106">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theme="1"/>
      </top>
      <bottom style="thin">
        <color indexed="64"/>
      </bottom>
      <diagonal/>
    </border>
    <border>
      <left style="thin">
        <color rgb="FF000000"/>
      </left>
      <right/>
      <top style="thin">
        <color theme="1"/>
      </top>
      <bottom/>
      <diagonal/>
    </border>
    <border>
      <left style="thin">
        <color rgb="FF000000"/>
      </left>
      <right/>
      <top style="thin">
        <color indexed="64"/>
      </top>
      <bottom style="thin">
        <color indexed="64"/>
      </bottom>
      <diagonal/>
    </border>
    <border>
      <left/>
      <right style="thin">
        <color indexed="64"/>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right style="thin">
        <color theme="1"/>
      </right>
      <top/>
      <bottom/>
      <diagonal/>
    </border>
    <border>
      <left style="thin">
        <color indexed="64"/>
      </left>
      <right/>
      <top/>
      <bottom/>
      <diagonal/>
    </border>
    <border>
      <left/>
      <right style="thin">
        <color indexed="64"/>
      </right>
      <top style="thin">
        <color rgb="FF000000"/>
      </top>
      <bottom/>
      <diagonal/>
    </border>
    <border>
      <left style="thin">
        <color indexed="64"/>
      </left>
      <right style="thin">
        <color theme="1"/>
      </right>
      <top style="thin">
        <color theme="1"/>
      </top>
      <bottom/>
      <diagonal/>
    </border>
    <border>
      <left style="thin">
        <color indexed="64"/>
      </left>
      <right style="thin">
        <color theme="1"/>
      </right>
      <top style="thin">
        <color theme="1"/>
      </top>
      <bottom style="thin">
        <color theme="1"/>
      </bottom>
      <diagonal/>
    </border>
    <border>
      <left style="thin">
        <color indexed="64"/>
      </left>
      <right style="thin">
        <color theme="1"/>
      </right>
      <top style="thin">
        <color theme="1"/>
      </top>
      <bottom style="thin">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thin">
        <color indexed="64"/>
      </right>
      <top style="thin">
        <color theme="1"/>
      </top>
      <bottom style="thin">
        <color indexed="64"/>
      </bottom>
      <diagonal/>
    </border>
    <border>
      <left style="thin">
        <color indexed="64"/>
      </left>
      <right/>
      <top style="thin">
        <color theme="1"/>
      </top>
      <bottom style="thin">
        <color indexed="64"/>
      </bottom>
      <diagonal/>
    </border>
    <border>
      <left style="thin">
        <color indexed="64"/>
      </left>
      <right/>
      <top style="thin">
        <color theme="1"/>
      </top>
      <bottom/>
      <diagonal/>
    </border>
    <border>
      <left style="thin">
        <color indexed="64"/>
      </left>
      <right/>
      <top style="thin">
        <color indexed="64"/>
      </top>
      <bottom style="thin">
        <color indexed="64"/>
      </bottom>
      <diagonal/>
    </border>
    <border>
      <left style="thin">
        <color indexed="64"/>
      </left>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theme="1"/>
      </top>
      <bottom style="thin">
        <color theme="1"/>
      </bottom>
      <diagonal/>
    </border>
    <border>
      <left style="thin">
        <color theme="1"/>
      </left>
      <right/>
      <top style="thin">
        <color indexed="64"/>
      </top>
      <bottom/>
      <diagonal/>
    </border>
    <border>
      <left style="thin">
        <color theme="1"/>
      </left>
      <right style="thin">
        <color theme="1"/>
      </right>
      <top style="thin">
        <color theme="1"/>
      </top>
      <bottom style="thin">
        <color indexed="64"/>
      </bottom>
      <diagonal/>
    </border>
    <border>
      <left/>
      <right style="thin">
        <color indexed="64"/>
      </right>
      <top style="thin">
        <color indexed="64"/>
      </top>
      <bottom/>
      <diagonal/>
    </border>
    <border>
      <left style="thin">
        <color rgb="FF000000"/>
      </left>
      <right/>
      <top style="thin">
        <color theme="1"/>
      </top>
      <bottom style="thin">
        <color rgb="FF000000"/>
      </bottom>
      <diagonal/>
    </border>
    <border>
      <left/>
      <right/>
      <top style="thin">
        <color theme="1"/>
      </top>
      <bottom style="thin">
        <color rgb="FF000000"/>
      </bottom>
      <diagonal/>
    </border>
    <border>
      <left style="thin">
        <color indexed="64"/>
      </left>
      <right style="thin">
        <color rgb="FF000000"/>
      </right>
      <top style="thin">
        <color theme="1"/>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style="thin">
        <color theme="1"/>
      </top>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style="thin">
        <color indexed="64"/>
      </left>
      <right style="thin">
        <color theme="1"/>
      </right>
      <top style="thin">
        <color indexed="64"/>
      </top>
      <bottom style="thin">
        <color indexed="64"/>
      </bottom>
      <diagonal/>
    </border>
    <border>
      <left style="thin">
        <color indexed="64"/>
      </left>
      <right/>
      <top style="thin">
        <color indexed="64"/>
      </top>
      <bottom/>
      <diagonal/>
    </border>
    <border>
      <left/>
      <right/>
      <top/>
      <bottom style="thin">
        <color theme="1"/>
      </bottom>
      <diagonal/>
    </border>
    <border>
      <left/>
      <right style="thin">
        <color theme="1"/>
      </right>
      <top style="thin">
        <color rgb="FF000000"/>
      </top>
      <bottom style="thin">
        <color theme="1"/>
      </bottom>
      <diagonal/>
    </border>
    <border>
      <left style="thin">
        <color indexed="64"/>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rgb="FF000000"/>
      </right>
      <top style="thin">
        <color theme="1"/>
      </top>
      <bottom style="thin">
        <color theme="1"/>
      </bottom>
      <diagonal/>
    </border>
    <border>
      <left style="thin">
        <color indexed="64"/>
      </left>
      <right style="thin">
        <color theme="1"/>
      </right>
      <top style="thin">
        <color indexed="64"/>
      </top>
      <bottom/>
      <diagonal/>
    </border>
    <border>
      <left/>
      <right style="thin">
        <color theme="1"/>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theme="1"/>
      </top>
      <bottom/>
      <diagonal/>
    </border>
    <border>
      <left style="thin">
        <color indexed="64"/>
      </left>
      <right style="medium">
        <color indexed="64"/>
      </right>
      <top style="thin">
        <color theme="1"/>
      </top>
      <bottom/>
      <diagonal/>
    </border>
    <border>
      <left style="medium">
        <color indexed="64"/>
      </left>
      <right/>
      <top style="thin">
        <color theme="1"/>
      </top>
      <bottom style="thin">
        <color indexed="64"/>
      </bottom>
      <diagonal/>
    </border>
    <border>
      <left style="thin">
        <color indexed="64"/>
      </left>
      <right style="medium">
        <color indexed="64"/>
      </right>
      <top style="thin">
        <color theme="1"/>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theme="1"/>
      </top>
      <bottom style="medium">
        <color indexed="64"/>
      </bottom>
      <diagonal/>
    </border>
    <border>
      <left/>
      <right/>
      <top style="thin">
        <color theme="1"/>
      </top>
      <bottom style="medium">
        <color indexed="64"/>
      </bottom>
      <diagonal/>
    </border>
    <border>
      <left style="thin">
        <color indexed="64"/>
      </left>
      <right style="thin">
        <color indexed="64"/>
      </right>
      <top style="thin">
        <color theme="1"/>
      </top>
      <bottom style="medium">
        <color indexed="64"/>
      </bottom>
      <diagonal/>
    </border>
    <border>
      <left style="thin">
        <color indexed="64"/>
      </left>
      <right style="medium">
        <color indexed="64"/>
      </right>
      <top style="thin">
        <color theme="1"/>
      </top>
      <bottom style="medium">
        <color indexed="64"/>
      </bottom>
      <diagonal/>
    </border>
    <border>
      <left style="thin">
        <color indexed="64"/>
      </left>
      <right style="thin">
        <color indexed="64"/>
      </right>
      <top style="medium">
        <color indexed="64"/>
      </top>
      <bottom/>
      <diagonal/>
    </border>
    <border>
      <left/>
      <right style="medium">
        <color indexed="64"/>
      </right>
      <top style="thin">
        <color theme="1"/>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theme="1"/>
      </top>
      <bottom style="medium">
        <color indexed="64"/>
      </bottom>
      <diagonal/>
    </border>
    <border>
      <left/>
      <right style="medium">
        <color indexed="64"/>
      </right>
      <top style="thin">
        <color theme="1"/>
      </top>
      <bottom style="medium">
        <color indexed="64"/>
      </bottom>
      <diagonal/>
    </border>
    <border>
      <left/>
      <right style="medium">
        <color indexed="64"/>
      </right>
      <top style="thin">
        <color theme="1"/>
      </top>
      <bottom/>
      <diagonal/>
    </border>
    <border>
      <left/>
      <right style="thin">
        <color indexed="64"/>
      </right>
      <top style="thin">
        <color indexed="64"/>
      </top>
      <bottom style="thin">
        <color theme="1"/>
      </bottom>
      <diagonal/>
    </border>
  </borders>
  <cellStyleXfs count="2">
    <xf numFmtId="0" fontId="0" fillId="0" borderId="0"/>
    <xf numFmtId="0" fontId="1" fillId="0" borderId="1" applyNumberFormat="0" applyFill="0" applyAlignment="0" applyProtection="0"/>
  </cellStyleXfs>
  <cellXfs count="613">
    <xf numFmtId="0" fontId="0" fillId="0" borderId="0" xfId="0"/>
    <xf numFmtId="0" fontId="1" fillId="0" borderId="0" xfId="1" applyBorder="1" applyAlignmen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0" fontId="0" fillId="3" borderId="4" xfId="0" applyFill="1" applyBorder="1" applyAlignment="1">
      <alignment wrapText="1"/>
    </xf>
    <xf numFmtId="2" fontId="0" fillId="3" borderId="3" xfId="0" applyNumberFormat="1" applyFill="1" applyBorder="1"/>
    <xf numFmtId="1" fontId="0" fillId="0" borderId="9"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0" fontId="0" fillId="0" borderId="6" xfId="0" applyBorder="1"/>
    <xf numFmtId="1" fontId="0" fillId="0" borderId="6" xfId="0" applyNumberFormat="1" applyBorder="1"/>
    <xf numFmtId="0" fontId="0" fillId="3" borderId="9" xfId="0" applyFill="1" applyBorder="1"/>
    <xf numFmtId="1" fontId="0" fillId="3" borderId="9"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0" fontId="0" fillId="0" borderId="3" xfId="0" quotePrefix="1" applyBorder="1"/>
    <xf numFmtId="167" fontId="0" fillId="0" borderId="0" xfId="0" applyNumberFormat="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22" fontId="0" fillId="0" borderId="0" xfId="0" applyNumberFormat="1"/>
    <xf numFmtId="2" fontId="0" fillId="0" borderId="3" xfId="0" applyNumberFormat="1" applyBorder="1"/>
    <xf numFmtId="18" fontId="0" fillId="0" borderId="0" xfId="0" applyNumberFormat="1"/>
    <xf numFmtId="0" fontId="0" fillId="3" borderId="3" xfId="0" quotePrefix="1" applyFill="1" applyBorder="1"/>
    <xf numFmtId="21" fontId="0" fillId="0" borderId="0" xfId="0" applyNumberFormat="1"/>
    <xf numFmtId="172" fontId="0" fillId="3" borderId="9" xfId="0" applyNumberFormat="1" applyFill="1" applyBorder="1"/>
    <xf numFmtId="0" fontId="0" fillId="3" borderId="9" xfId="0" quotePrefix="1" applyFill="1" applyBorder="1"/>
    <xf numFmtId="170" fontId="0" fillId="3" borderId="3" xfId="0" applyNumberFormat="1" applyFill="1" applyBorder="1"/>
    <xf numFmtId="170" fontId="0" fillId="0" borderId="3" xfId="0" applyNumberFormat="1" applyBorder="1"/>
    <xf numFmtId="170" fontId="0" fillId="0" borderId="6" xfId="0" applyNumberFormat="1" applyBorder="1"/>
    <xf numFmtId="0" fontId="3" fillId="2" borderId="0" xfId="0" applyFont="1" applyFill="1" applyAlignment="1">
      <alignment horizontal="center"/>
    </xf>
    <xf numFmtId="0" fontId="3" fillId="2" borderId="0" xfId="0" applyFont="1" applyFill="1"/>
    <xf numFmtId="0" fontId="0" fillId="0" borderId="13" xfId="0"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4" fontId="0" fillId="3" borderId="2" xfId="0" applyNumberFormat="1" applyFill="1" applyBorder="1"/>
    <xf numFmtId="174" fontId="0" fillId="3" borderId="3" xfId="0" applyNumberFormat="1" applyFill="1" applyBorder="1"/>
    <xf numFmtId="174" fontId="0" fillId="0" borderId="2" xfId="0" applyNumberFormat="1" applyBorder="1"/>
    <xf numFmtId="174" fontId="0" fillId="0" borderId="3" xfId="0" applyNumberFormat="1" applyBorder="1"/>
    <xf numFmtId="174" fontId="0" fillId="0" borderId="5" xfId="0" applyNumberFormat="1" applyBorder="1"/>
    <xf numFmtId="174" fontId="0" fillId="0" borderId="6" xfId="0" applyNumberFormat="1" applyBorder="1"/>
    <xf numFmtId="174" fontId="0" fillId="3" borderId="8" xfId="0" applyNumberFormat="1" applyFill="1" applyBorder="1"/>
    <xf numFmtId="174" fontId="0" fillId="3" borderId="9" xfId="0" applyNumberFormat="1" applyFill="1" applyBorder="1"/>
    <xf numFmtId="11" fontId="0" fillId="0" borderId="0" xfId="0" applyNumberFormat="1"/>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19" xfId="0" applyFont="1" applyFill="1" applyBorder="1"/>
    <xf numFmtId="0" fontId="3" fillId="2" borderId="19" xfId="0" applyFont="1" applyFill="1" applyBorder="1" applyAlignment="1">
      <alignment horizontal="right"/>
    </xf>
    <xf numFmtId="0" fontId="0" fillId="3" borderId="21" xfId="0" applyFill="1" applyBorder="1"/>
    <xf numFmtId="0" fontId="0" fillId="0" borderId="21" xfId="0" applyBorder="1"/>
    <xf numFmtId="0" fontId="0" fillId="3" borderId="20" xfId="0" applyFill="1" applyBorder="1"/>
    <xf numFmtId="0" fontId="0" fillId="0" borderId="22" xfId="0" applyBorder="1"/>
    <xf numFmtId="176" fontId="0" fillId="0" borderId="0" xfId="0" applyNumberFormat="1"/>
    <xf numFmtId="174" fontId="0" fillId="0" borderId="8" xfId="0" applyNumberFormat="1" applyBorder="1"/>
    <xf numFmtId="174" fontId="0" fillId="0" borderId="9" xfId="0" applyNumberFormat="1" applyBorder="1"/>
    <xf numFmtId="172" fontId="0" fillId="0" borderId="16" xfId="0" applyNumberFormat="1" applyBorder="1"/>
    <xf numFmtId="174" fontId="0" fillId="3" borderId="12" xfId="0" applyNumberFormat="1" applyFill="1" applyBorder="1"/>
    <xf numFmtId="172" fontId="0" fillId="0" borderId="9" xfId="0" applyNumberFormat="1" applyBorder="1"/>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0" fillId="3" borderId="12" xfId="0" applyFill="1" applyBorder="1"/>
    <xf numFmtId="166" fontId="0" fillId="0" borderId="0" xfId="0" applyNumberFormat="1"/>
    <xf numFmtId="175" fontId="0" fillId="3" borderId="2" xfId="0" applyNumberFormat="1" applyFill="1" applyBorder="1"/>
    <xf numFmtId="175" fontId="0" fillId="0" borderId="2" xfId="0" applyNumberFormat="1" applyBorder="1"/>
    <xf numFmtId="175" fontId="0" fillId="0" borderId="5" xfId="0" applyNumberFormat="1" applyBorder="1"/>
    <xf numFmtId="175" fontId="0" fillId="3" borderId="8" xfId="0" applyNumberFormat="1" applyFill="1" applyBorder="1"/>
    <xf numFmtId="2" fontId="0" fillId="0" borderId="0" xfId="0" applyNumberFormat="1"/>
    <xf numFmtId="0" fontId="3" fillId="2" borderId="15" xfId="0" applyFont="1" applyFill="1" applyBorder="1" applyAlignment="1">
      <alignment horizontal="center"/>
    </xf>
    <xf numFmtId="169" fontId="0" fillId="0" borderId="16" xfId="0" applyNumberFormat="1" applyBorder="1"/>
    <xf numFmtId="166" fontId="0" fillId="3" borderId="15" xfId="0" applyNumberFormat="1" applyFill="1" applyBorder="1"/>
    <xf numFmtId="166" fontId="0" fillId="0" borderId="15" xfId="0" applyNumberFormat="1" applyBorder="1"/>
    <xf numFmtId="166" fontId="0" fillId="0" borderId="14" xfId="0" applyNumberFormat="1" applyBorder="1"/>
    <xf numFmtId="166" fontId="0" fillId="3" borderId="16" xfId="0" applyNumberFormat="1" applyFill="1" applyBorder="1"/>
    <xf numFmtId="166" fontId="0" fillId="0" borderId="16" xfId="0" applyNumberFormat="1" applyBorder="1"/>
    <xf numFmtId="0" fontId="0" fillId="0" borderId="14" xfId="0" applyBorder="1"/>
    <xf numFmtId="0" fontId="0" fillId="3" borderId="16" xfId="0" applyFill="1" applyBorder="1"/>
    <xf numFmtId="0" fontId="0" fillId="0" borderId="6" xfId="0" quotePrefix="1" applyBorder="1"/>
    <xf numFmtId="0" fontId="0" fillId="0" borderId="11" xfId="0" applyBorder="1"/>
    <xf numFmtId="0" fontId="0" fillId="0" borderId="12" xfId="0" applyBorder="1"/>
    <xf numFmtId="0" fontId="0" fillId="0" borderId="24" xfId="0" applyBorder="1"/>
    <xf numFmtId="0" fontId="3" fillId="2" borderId="25" xfId="0" applyFont="1" applyFill="1" applyBorder="1"/>
    <xf numFmtId="1" fontId="0" fillId="3" borderId="26" xfId="0" applyNumberFormat="1" applyFill="1" applyBorder="1"/>
    <xf numFmtId="1" fontId="0" fillId="0" borderId="26" xfId="0" applyNumberFormat="1" applyBorder="1"/>
    <xf numFmtId="0" fontId="0" fillId="3" borderId="11" xfId="0" applyFill="1" applyBorder="1"/>
    <xf numFmtId="0" fontId="3" fillId="2" borderId="28" xfId="0" applyFont="1" applyFill="1" applyBorder="1" applyAlignment="1">
      <alignment horizontal="right"/>
    </xf>
    <xf numFmtId="0" fontId="3" fillId="2" borderId="27" xfId="0" applyFont="1" applyFill="1" applyBorder="1"/>
    <xf numFmtId="168" fontId="0" fillId="0" borderId="0" xfId="0" applyNumberFormat="1"/>
    <xf numFmtId="0" fontId="3" fillId="2" borderId="15" xfId="0" applyFont="1" applyFill="1" applyBorder="1" applyAlignment="1">
      <alignment horizontal="right"/>
    </xf>
    <xf numFmtId="171" fontId="0" fillId="3" borderId="3" xfId="0" applyNumberFormat="1" applyFill="1" applyBorder="1"/>
    <xf numFmtId="171" fontId="0" fillId="0" borderId="3" xfId="0" applyNumberFormat="1" applyBorder="1"/>
    <xf numFmtId="177" fontId="0" fillId="0" borderId="0" xfId="0" applyNumberFormat="1"/>
    <xf numFmtId="11" fontId="0" fillId="3" borderId="2" xfId="0" applyNumberFormat="1" applyFill="1" applyBorder="1"/>
    <xf numFmtId="0" fontId="0" fillId="0" borderId="23" xfId="0" applyBorder="1"/>
    <xf numFmtId="170" fontId="0" fillId="3" borderId="4" xfId="0" applyNumberFormat="1" applyFill="1" applyBorder="1"/>
    <xf numFmtId="170" fontId="0" fillId="0" borderId="4" xfId="0" applyNumberFormat="1" applyBorder="1"/>
    <xf numFmtId="170" fontId="0" fillId="0" borderId="12" xfId="0" applyNumberFormat="1" applyBorder="1"/>
    <xf numFmtId="170" fontId="0" fillId="0" borderId="24" xfId="0" applyNumberFormat="1" applyBorder="1"/>
    <xf numFmtId="1" fontId="0" fillId="3" borderId="14" xfId="0" applyNumberFormat="1" applyFill="1" applyBorder="1"/>
    <xf numFmtId="164" fontId="0" fillId="3" borderId="5" xfId="0" applyNumberFormat="1" applyFill="1" applyBorder="1"/>
    <xf numFmtId="175" fontId="0" fillId="3" borderId="5" xfId="0" applyNumberFormat="1" applyFill="1" applyBorder="1"/>
    <xf numFmtId="0" fontId="3" fillId="2" borderId="30" xfId="0" applyFont="1" applyFill="1" applyBorder="1" applyAlignment="1">
      <alignment horizontal="center"/>
    </xf>
    <xf numFmtId="0" fontId="3" fillId="2" borderId="30" xfId="0" applyFont="1" applyFill="1" applyBorder="1"/>
    <xf numFmtId="0" fontId="3" fillId="2" borderId="17" xfId="0" applyFont="1" applyFill="1" applyBorder="1"/>
    <xf numFmtId="0" fontId="0" fillId="3" borderId="15" xfId="0" quotePrefix="1" applyFill="1" applyBorder="1"/>
    <xf numFmtId="0" fontId="0" fillId="0" borderId="15" xfId="0" quotePrefix="1" applyBorder="1"/>
    <xf numFmtId="1" fontId="0" fillId="3" borderId="14" xfId="0" quotePrefix="1" applyNumberFormat="1" applyFill="1" applyBorder="1"/>
    <xf numFmtId="169" fontId="0" fillId="3" borderId="14" xfId="0" applyNumberFormat="1" applyFill="1" applyBorder="1"/>
    <xf numFmtId="0" fontId="0" fillId="0" borderId="16" xfId="0" quotePrefix="1" applyBorder="1"/>
    <xf numFmtId="14" fontId="0" fillId="0" borderId="0" xfId="0" quotePrefix="1" applyNumberFormat="1"/>
    <xf numFmtId="0" fontId="3" fillId="2" borderId="31" xfId="0" applyFont="1" applyFill="1" applyBorder="1"/>
    <xf numFmtId="0" fontId="0" fillId="3" borderId="31" xfId="0" applyFill="1" applyBorder="1"/>
    <xf numFmtId="0" fontId="0" fillId="0" borderId="31" xfId="0" applyBorder="1"/>
    <xf numFmtId="0" fontId="0" fillId="3" borderId="32" xfId="0" applyFill="1" applyBorder="1"/>
    <xf numFmtId="0" fontId="0" fillId="3" borderId="23" xfId="0" applyFill="1" applyBorder="1"/>
    <xf numFmtId="0" fontId="0" fillId="0" borderId="33" xfId="0" applyBorder="1"/>
    <xf numFmtId="178" fontId="0" fillId="0" borderId="4" xfId="0" applyNumberFormat="1" applyBorder="1"/>
    <xf numFmtId="178" fontId="0" fillId="3" borderId="4" xfId="0" applyNumberFormat="1" applyFill="1" applyBorder="1"/>
    <xf numFmtId="178" fontId="0" fillId="3" borderId="7" xfId="0" applyNumberFormat="1" applyFill="1" applyBorder="1"/>
    <xf numFmtId="178" fontId="0" fillId="0" borderId="10" xfId="0" applyNumberFormat="1" applyBorder="1"/>
    <xf numFmtId="11" fontId="0" fillId="3" borderId="3" xfId="0" applyNumberFormat="1" applyFill="1" applyBorder="1"/>
    <xf numFmtId="178" fontId="0" fillId="0" borderId="0" xfId="0" applyNumberFormat="1"/>
    <xf numFmtId="171" fontId="0" fillId="0" borderId="2" xfId="0" applyNumberFormat="1" applyBorder="1"/>
    <xf numFmtId="171" fontId="0" fillId="3" borderId="4" xfId="0" applyNumberFormat="1" applyFill="1" applyBorder="1"/>
    <xf numFmtId="171" fontId="0" fillId="0" borderId="4" xfId="0" applyNumberFormat="1" applyBorder="1"/>
    <xf numFmtId="0" fontId="3" fillId="2" borderId="35" xfId="0" applyFont="1" applyFill="1" applyBorder="1"/>
    <xf numFmtId="173" fontId="0" fillId="3" borderId="36" xfId="0" applyNumberFormat="1" applyFill="1" applyBorder="1"/>
    <xf numFmtId="173" fontId="0" fillId="0" borderId="36" xfId="0" applyNumberFormat="1" applyBorder="1"/>
    <xf numFmtId="173" fontId="0" fillId="0" borderId="25" xfId="0" applyNumberFormat="1" applyBorder="1"/>
    <xf numFmtId="173" fontId="0" fillId="0" borderId="29" xfId="0" applyNumberFormat="1" applyBorder="1"/>
    <xf numFmtId="171" fontId="0" fillId="0" borderId="15" xfId="0" quotePrefix="1" applyNumberFormat="1" applyBorder="1"/>
    <xf numFmtId="173" fontId="0" fillId="3" borderId="39" xfId="0" applyNumberFormat="1" applyFill="1" applyBorder="1"/>
    <xf numFmtId="173" fontId="0" fillId="0" borderId="39" xfId="0" applyNumberFormat="1" applyBorder="1"/>
    <xf numFmtId="173" fontId="0" fillId="3" borderId="39" xfId="0" quotePrefix="1" applyNumberFormat="1" applyFill="1" applyBorder="1"/>
    <xf numFmtId="0" fontId="3" fillId="2" borderId="39" xfId="0" applyFont="1" applyFill="1" applyBorder="1"/>
    <xf numFmtId="171" fontId="0" fillId="0" borderId="5" xfId="0" applyNumberFormat="1" applyBorder="1"/>
    <xf numFmtId="173" fontId="0" fillId="0" borderId="38" xfId="0" applyNumberFormat="1" applyBorder="1"/>
    <xf numFmtId="171" fontId="0" fillId="3" borderId="2" xfId="0" quotePrefix="1" applyNumberFormat="1" applyFill="1" applyBorder="1"/>
    <xf numFmtId="21" fontId="0" fillId="3" borderId="3" xfId="0" applyNumberFormat="1" applyFill="1" applyBorder="1"/>
    <xf numFmtId="21" fontId="0" fillId="0" borderId="3" xfId="0" applyNumberFormat="1" applyBorder="1"/>
    <xf numFmtId="21" fontId="0" fillId="0" borderId="6" xfId="0" applyNumberFormat="1" applyBorder="1"/>
    <xf numFmtId="171" fontId="0" fillId="3" borderId="8" xfId="0" applyNumberFormat="1" applyFill="1" applyBorder="1"/>
    <xf numFmtId="173" fontId="0" fillId="3" borderId="40" xfId="0" applyNumberFormat="1" applyFill="1" applyBorder="1"/>
    <xf numFmtId="21" fontId="0" fillId="3" borderId="9" xfId="0" applyNumberFormat="1" applyFill="1" applyBorder="1"/>
    <xf numFmtId="171" fontId="0" fillId="3" borderId="10" xfId="0" applyNumberFormat="1" applyFill="1" applyBorder="1"/>
    <xf numFmtId="2" fontId="0" fillId="3" borderId="39" xfId="0" applyNumberFormat="1" applyFill="1" applyBorder="1"/>
    <xf numFmtId="2" fontId="0" fillId="0" borderId="39" xfId="0" applyNumberFormat="1" applyBorder="1"/>
    <xf numFmtId="2" fontId="0" fillId="0" borderId="38" xfId="0" applyNumberFormat="1" applyBorder="1"/>
    <xf numFmtId="2" fontId="0" fillId="3" borderId="40" xfId="0" applyNumberFormat="1" applyFill="1" applyBorder="1"/>
    <xf numFmtId="0" fontId="3" fillId="2" borderId="36" xfId="0" applyFont="1" applyFill="1" applyBorder="1"/>
    <xf numFmtId="179" fontId="0" fillId="3" borderId="39" xfId="0" applyNumberFormat="1" applyFill="1" applyBorder="1"/>
    <xf numFmtId="179" fontId="0" fillId="0" borderId="39" xfId="0" applyNumberFormat="1" applyBorder="1"/>
    <xf numFmtId="179" fontId="0" fillId="0" borderId="38" xfId="0" applyNumberFormat="1" applyBorder="1"/>
    <xf numFmtId="179" fontId="0" fillId="3" borderId="40" xfId="0" applyNumberFormat="1" applyFill="1" applyBorder="1"/>
    <xf numFmtId="20" fontId="0" fillId="0" borderId="0" xfId="0" applyNumberFormat="1"/>
    <xf numFmtId="180" fontId="0" fillId="0" borderId="0" xfId="0" applyNumberFormat="1"/>
    <xf numFmtId="181" fontId="0" fillId="3" borderId="6" xfId="0" applyNumberFormat="1" applyFill="1" applyBorder="1"/>
    <xf numFmtId="0" fontId="0" fillId="3" borderId="36" xfId="0" applyFill="1" applyBorder="1"/>
    <xf numFmtId="0" fontId="0" fillId="0" borderId="36" xfId="0" applyBorder="1"/>
    <xf numFmtId="0" fontId="0" fillId="0" borderId="37" xfId="0" applyBorder="1"/>
    <xf numFmtId="0" fontId="0" fillId="3" borderId="26" xfId="0" applyFill="1" applyBorder="1"/>
    <xf numFmtId="20" fontId="0" fillId="3" borderId="2" xfId="0" applyNumberFormat="1" applyFill="1" applyBorder="1"/>
    <xf numFmtId="0" fontId="0" fillId="3" borderId="39" xfId="0" applyFill="1" applyBorder="1"/>
    <xf numFmtId="0" fontId="0" fillId="0" borderId="39" xfId="0" applyBorder="1"/>
    <xf numFmtId="0" fontId="0" fillId="3" borderId="41" xfId="0" applyFill="1" applyBorder="1"/>
    <xf numFmtId="0" fontId="0" fillId="3" borderId="24" xfId="0" applyFill="1" applyBorder="1"/>
    <xf numFmtId="0" fontId="0" fillId="0" borderId="41" xfId="0" applyBorder="1"/>
    <xf numFmtId="0" fontId="0" fillId="3" borderId="42" xfId="0" applyFill="1" applyBorder="1"/>
    <xf numFmtId="0" fontId="0" fillId="3" borderId="11" xfId="0" quotePrefix="1" applyFill="1" applyBorder="1"/>
    <xf numFmtId="0" fontId="0" fillId="0" borderId="11" xfId="0" quotePrefix="1" applyBorder="1"/>
    <xf numFmtId="0" fontId="0" fillId="0" borderId="38" xfId="0" applyBorder="1"/>
    <xf numFmtId="1" fontId="0" fillId="3" borderId="2" xfId="0" applyNumberFormat="1" applyFill="1" applyBorder="1"/>
    <xf numFmtId="1" fontId="0" fillId="0" borderId="2" xfId="0" applyNumberFormat="1" applyBorder="1"/>
    <xf numFmtId="1" fontId="0" fillId="3" borderId="11" xfId="0" applyNumberFormat="1" applyFill="1" applyBorder="1"/>
    <xf numFmtId="1" fontId="0" fillId="3" borderId="12" xfId="0" applyNumberFormat="1" applyFill="1" applyBorder="1"/>
    <xf numFmtId="14" fontId="0" fillId="3" borderId="2" xfId="0" applyNumberFormat="1" applyFill="1" applyBorder="1"/>
    <xf numFmtId="14" fontId="0" fillId="0" borderId="11" xfId="0" applyNumberFormat="1" applyBorder="1"/>
    <xf numFmtId="2" fontId="0" fillId="3" borderId="2" xfId="0" applyNumberFormat="1" applyFill="1" applyBorder="1"/>
    <xf numFmtId="1" fontId="0" fillId="0" borderId="12" xfId="0" applyNumberFormat="1" applyBorder="1"/>
    <xf numFmtId="168" fontId="0" fillId="3" borderId="4" xfId="0" applyNumberFormat="1" applyFill="1" applyBorder="1"/>
    <xf numFmtId="168" fontId="0" fillId="0" borderId="4" xfId="0" applyNumberFormat="1" applyBorder="1"/>
    <xf numFmtId="168" fontId="0" fillId="0" borderId="24" xfId="0" applyNumberFormat="1" applyBorder="1"/>
    <xf numFmtId="166" fontId="0" fillId="0" borderId="16" xfId="0" quotePrefix="1" applyNumberFormat="1" applyBorder="1"/>
    <xf numFmtId="166" fontId="0" fillId="0" borderId="15" xfId="0" quotePrefix="1" applyNumberFormat="1" applyBorder="1"/>
    <xf numFmtId="166" fontId="0" fillId="3" borderId="14" xfId="0" quotePrefix="1" applyNumberFormat="1" applyFill="1" applyBorder="1"/>
    <xf numFmtId="1" fontId="0" fillId="3" borderId="39" xfId="0" applyNumberFormat="1" applyFill="1" applyBorder="1"/>
    <xf numFmtId="0" fontId="0" fillId="0" borderId="43" xfId="0" applyBorder="1"/>
    <xf numFmtId="0" fontId="0" fillId="3" borderId="43" xfId="0" applyFill="1" applyBorder="1"/>
    <xf numFmtId="170" fontId="0" fillId="0" borderId="0" xfId="0" applyNumberFormat="1"/>
    <xf numFmtId="17" fontId="0" fillId="0" borderId="0" xfId="0" applyNumberFormat="1"/>
    <xf numFmtId="164" fontId="0" fillId="0" borderId="2" xfId="0" applyNumberFormat="1" applyBorder="1"/>
    <xf numFmtId="168" fontId="0" fillId="3" borderId="3" xfId="0" applyNumberFormat="1" applyFill="1" applyBorder="1"/>
    <xf numFmtId="168" fontId="0" fillId="0" borderId="3" xfId="0" applyNumberFormat="1" applyBorder="1"/>
    <xf numFmtId="175" fontId="0" fillId="3" borderId="11" xfId="0" applyNumberFormat="1" applyFill="1" applyBorder="1"/>
    <xf numFmtId="168" fontId="0" fillId="3" borderId="12" xfId="0" applyNumberFormat="1" applyFill="1" applyBorder="1"/>
    <xf numFmtId="0" fontId="0" fillId="0" borderId="0" xfId="0" applyAlignment="1">
      <alignment vertical="center"/>
    </xf>
    <xf numFmtId="178" fontId="0" fillId="3" borderId="3" xfId="0" applyNumberFormat="1" applyFill="1" applyBorder="1"/>
    <xf numFmtId="0" fontId="0" fillId="3" borderId="38" xfId="0" applyFill="1" applyBorder="1"/>
    <xf numFmtId="0" fontId="0" fillId="3" borderId="33" xfId="0" applyFill="1" applyBorder="1"/>
    <xf numFmtId="166" fontId="0" fillId="0" borderId="24" xfId="0" applyNumberFormat="1" applyBorder="1"/>
    <xf numFmtId="171" fontId="0" fillId="3" borderId="36" xfId="0" applyNumberFormat="1" applyFill="1" applyBorder="1"/>
    <xf numFmtId="171" fontId="0" fillId="0" borderId="36" xfId="0" applyNumberFormat="1" applyBorder="1"/>
    <xf numFmtId="172" fontId="0" fillId="3" borderId="36" xfId="0" applyNumberFormat="1" applyFill="1" applyBorder="1"/>
    <xf numFmtId="172" fontId="0" fillId="0" borderId="36" xfId="0" applyNumberFormat="1" applyBorder="1"/>
    <xf numFmtId="172" fontId="0" fillId="3" borderId="37" xfId="0" applyNumberFormat="1" applyFill="1" applyBorder="1"/>
    <xf numFmtId="0" fontId="3" fillId="2" borderId="36" xfId="0" applyFont="1" applyFill="1" applyBorder="1" applyAlignment="1">
      <alignment horizontal="center"/>
    </xf>
    <xf numFmtId="171" fontId="0" fillId="0" borderId="37" xfId="0" applyNumberFormat="1" applyBorder="1"/>
    <xf numFmtId="174" fontId="0" fillId="3" borderId="36" xfId="0" applyNumberFormat="1" applyFill="1" applyBorder="1"/>
    <xf numFmtId="174" fontId="0" fillId="0" borderId="36" xfId="0" applyNumberFormat="1" applyBorder="1"/>
    <xf numFmtId="174" fontId="0" fillId="3" borderId="26" xfId="0" applyNumberFormat="1" applyFill="1" applyBorder="1"/>
    <xf numFmtId="174" fontId="0" fillId="0" borderId="37" xfId="0" applyNumberFormat="1" applyBorder="1"/>
    <xf numFmtId="0" fontId="0" fillId="3" borderId="45" xfId="0" applyFill="1" applyBorder="1"/>
    <xf numFmtId="0" fontId="0" fillId="3" borderId="5" xfId="0" quotePrefix="1" applyFill="1" applyBorder="1"/>
    <xf numFmtId="0" fontId="0" fillId="3" borderId="42" xfId="0" quotePrefix="1" applyFill="1" applyBorder="1"/>
    <xf numFmtId="0" fontId="4" fillId="0" borderId="0" xfId="0" applyFont="1" applyAlignment="1">
      <alignment vertical="center"/>
    </xf>
    <xf numFmtId="0" fontId="3" fillId="2" borderId="23" xfId="0" applyFont="1" applyFill="1" applyBorder="1"/>
    <xf numFmtId="0" fontId="3" fillId="2" borderId="39" xfId="0" applyFont="1" applyFill="1" applyBorder="1" applyAlignment="1">
      <alignment horizontal="right"/>
    </xf>
    <xf numFmtId="0" fontId="0" fillId="3" borderId="40" xfId="0" applyFill="1" applyBorder="1"/>
    <xf numFmtId="47" fontId="0" fillId="0" borderId="0" xfId="0" applyNumberFormat="1"/>
    <xf numFmtId="47" fontId="0" fillId="0" borderId="0" xfId="0" quotePrefix="1" applyNumberFormat="1"/>
    <xf numFmtId="175" fontId="0" fillId="3" borderId="11" xfId="0" quotePrefix="1" applyNumberFormat="1" applyFill="1" applyBorder="1"/>
    <xf numFmtId="175" fontId="0" fillId="0" borderId="5" xfId="0" quotePrefix="1" applyNumberFormat="1" applyBorder="1"/>
    <xf numFmtId="0" fontId="0" fillId="3" borderId="46" xfId="0" applyFill="1" applyBorder="1"/>
    <xf numFmtId="175" fontId="0" fillId="3" borderId="36" xfId="0" applyNumberFormat="1" applyFill="1" applyBorder="1"/>
    <xf numFmtId="175" fontId="0" fillId="0" borderId="36" xfId="0" applyNumberFormat="1" applyBorder="1"/>
    <xf numFmtId="175" fontId="0" fillId="3" borderId="43" xfId="0" applyNumberFormat="1" applyFill="1" applyBorder="1"/>
    <xf numFmtId="175" fontId="0" fillId="0" borderId="37" xfId="0" applyNumberFormat="1" applyBorder="1"/>
    <xf numFmtId="0" fontId="3" fillId="2" borderId="31" xfId="0" applyFont="1" applyFill="1" applyBorder="1" applyAlignment="1">
      <alignment horizontal="right"/>
    </xf>
    <xf numFmtId="0" fontId="0" fillId="0" borderId="32" xfId="0" applyBorder="1"/>
    <xf numFmtId="18" fontId="0" fillId="0" borderId="2" xfId="0" quotePrefix="1" applyNumberFormat="1" applyBorder="1"/>
    <xf numFmtId="0" fontId="0" fillId="3" borderId="42" xfId="0" applyFill="1" applyBorder="1" applyAlignment="1">
      <alignment wrapText="1"/>
    </xf>
    <xf numFmtId="0" fontId="0" fillId="0" borderId="11" xfId="0" applyBorder="1" applyAlignment="1">
      <alignment wrapText="1"/>
    </xf>
    <xf numFmtId="0" fontId="0" fillId="0" borderId="43" xfId="0" applyBorder="1" applyAlignment="1">
      <alignment vertical="top" wrapText="1"/>
    </xf>
    <xf numFmtId="0" fontId="0" fillId="3" borderId="43" xfId="0" applyFill="1" applyBorder="1" applyAlignment="1">
      <alignment vertical="top" wrapText="1"/>
    </xf>
    <xf numFmtId="0" fontId="0" fillId="3" borderId="36" xfId="0" applyFill="1" applyBorder="1" applyAlignment="1">
      <alignment wrapText="1"/>
    </xf>
    <xf numFmtId="0" fontId="0" fillId="0" borderId="43" xfId="0" applyBorder="1" applyAlignment="1">
      <alignment wrapText="1"/>
    </xf>
    <xf numFmtId="0" fontId="0" fillId="3" borderId="43" xfId="0" applyFill="1" applyBorder="1" applyAlignment="1">
      <alignment wrapText="1"/>
    </xf>
    <xf numFmtId="0" fontId="3" fillId="2" borderId="50" xfId="0" applyFont="1" applyFill="1" applyBorder="1" applyAlignment="1">
      <alignment horizontal="right"/>
    </xf>
    <xf numFmtId="0" fontId="0" fillId="3" borderId="51" xfId="0" applyFill="1" applyBorder="1"/>
    <xf numFmtId="0" fontId="0" fillId="0" borderId="51" xfId="0" applyBorder="1"/>
    <xf numFmtId="1" fontId="0" fillId="3" borderId="21" xfId="0" applyNumberFormat="1" applyFill="1" applyBorder="1"/>
    <xf numFmtId="0" fontId="0" fillId="0" borderId="52" xfId="0" applyBorder="1"/>
    <xf numFmtId="0" fontId="0" fillId="0" borderId="53" xfId="0" applyBorder="1"/>
    <xf numFmtId="0" fontId="0" fillId="0" borderId="47" xfId="0" applyBorder="1"/>
    <xf numFmtId="0" fontId="0" fillId="0" borderId="48" xfId="0" applyBorder="1"/>
    <xf numFmtId="0" fontId="0" fillId="0" borderId="49" xfId="0" applyBorder="1"/>
    <xf numFmtId="0" fontId="0" fillId="0" borderId="54" xfId="0" applyBorder="1"/>
    <xf numFmtId="0" fontId="0" fillId="3" borderId="35" xfId="0" applyFill="1" applyBorder="1"/>
    <xf numFmtId="0" fontId="0" fillId="0" borderId="35" xfId="0" applyBorder="1"/>
    <xf numFmtId="0" fontId="3" fillId="2" borderId="39" xfId="0" applyFont="1" applyFill="1" applyBorder="1" applyAlignment="1">
      <alignment horizontal="center"/>
    </xf>
    <xf numFmtId="2" fontId="0" fillId="3" borderId="2" xfId="0" quotePrefix="1" applyNumberFormat="1" applyFill="1" applyBorder="1"/>
    <xf numFmtId="2" fontId="0" fillId="3" borderId="5" xfId="0" quotePrefix="1" applyNumberFormat="1" applyFill="1" applyBorder="1"/>
    <xf numFmtId="182" fontId="0" fillId="0" borderId="0" xfId="0" applyNumberFormat="1"/>
    <xf numFmtId="0" fontId="0" fillId="3" borderId="13" xfId="0" applyFill="1" applyBorder="1"/>
    <xf numFmtId="175" fontId="0" fillId="0" borderId="2" xfId="0" quotePrefix="1" applyNumberFormat="1" applyBorder="1"/>
    <xf numFmtId="175" fontId="0" fillId="3" borderId="44" xfId="0" quotePrefix="1" applyNumberFormat="1" applyFill="1" applyBorder="1"/>
    <xf numFmtId="170" fontId="0" fillId="3" borderId="6" xfId="0" applyNumberFormat="1" applyFill="1" applyBorder="1"/>
    <xf numFmtId="170" fontId="0" fillId="3" borderId="7" xfId="0" applyNumberFormat="1" applyFill="1" applyBorder="1"/>
    <xf numFmtId="166" fontId="0" fillId="3" borderId="14" xfId="0" applyNumberFormat="1" applyFill="1" applyBorder="1"/>
    <xf numFmtId="0" fontId="0" fillId="3" borderId="36" xfId="0" quotePrefix="1" applyFill="1" applyBorder="1"/>
    <xf numFmtId="183" fontId="0" fillId="0" borderId="2" xfId="0" applyNumberFormat="1" applyBorder="1"/>
    <xf numFmtId="168" fontId="0" fillId="0" borderId="6" xfId="0" applyNumberFormat="1" applyBorder="1"/>
    <xf numFmtId="175" fontId="0" fillId="3" borderId="3" xfId="0" applyNumberFormat="1" applyFill="1" applyBorder="1"/>
    <xf numFmtId="175" fontId="0" fillId="0" borderId="3" xfId="0" applyNumberFormat="1" applyBorder="1"/>
    <xf numFmtId="175" fontId="0" fillId="3" borderId="13" xfId="0" quotePrefix="1" applyNumberFormat="1" applyFill="1" applyBorder="1"/>
    <xf numFmtId="175" fontId="0" fillId="3" borderId="12" xfId="0" applyNumberFormat="1" applyFill="1" applyBorder="1"/>
    <xf numFmtId="175" fontId="0" fillId="0" borderId="6" xfId="0" applyNumberFormat="1" applyBorder="1"/>
    <xf numFmtId="184" fontId="0" fillId="3" borderId="31" xfId="0" applyNumberFormat="1" applyFill="1" applyBorder="1"/>
    <xf numFmtId="184" fontId="0" fillId="0" borderId="31" xfId="0" applyNumberFormat="1" applyBorder="1"/>
    <xf numFmtId="184" fontId="0" fillId="3" borderId="33" xfId="0" applyNumberFormat="1" applyFill="1" applyBorder="1"/>
    <xf numFmtId="175" fontId="0" fillId="3" borderId="15" xfId="0" applyNumberFormat="1" applyFill="1" applyBorder="1"/>
    <xf numFmtId="175" fontId="0" fillId="0" borderId="15" xfId="0" applyNumberFormat="1" applyBorder="1"/>
    <xf numFmtId="175" fontId="0" fillId="0" borderId="14" xfId="0" applyNumberFormat="1" applyBorder="1"/>
    <xf numFmtId="0" fontId="0" fillId="3" borderId="44" xfId="0" quotePrefix="1" applyFill="1" applyBorder="1"/>
    <xf numFmtId="0" fontId="0" fillId="3" borderId="13" xfId="0" quotePrefix="1" applyFill="1" applyBorder="1"/>
    <xf numFmtId="185" fontId="0" fillId="3" borderId="4" xfId="0" applyNumberFormat="1" applyFill="1" applyBorder="1"/>
    <xf numFmtId="185" fontId="0" fillId="0" borderId="4" xfId="0" applyNumberFormat="1" applyBorder="1"/>
    <xf numFmtId="185" fontId="0" fillId="3" borderId="7" xfId="0" applyNumberFormat="1" applyFill="1" applyBorder="1"/>
    <xf numFmtId="179" fontId="0" fillId="3" borderId="2" xfId="0" applyNumberFormat="1" applyFill="1" applyBorder="1"/>
    <xf numFmtId="186" fontId="0" fillId="3" borderId="15" xfId="0" applyNumberFormat="1" applyFill="1" applyBorder="1"/>
    <xf numFmtId="186" fontId="0" fillId="0" borderId="15" xfId="0" applyNumberFormat="1" applyBorder="1"/>
    <xf numFmtId="186" fontId="0" fillId="3" borderId="14" xfId="0" applyNumberFormat="1" applyFill="1" applyBorder="1"/>
    <xf numFmtId="175" fontId="0" fillId="3" borderId="8" xfId="0" quotePrefix="1" applyNumberFormat="1" applyFill="1" applyBorder="1"/>
    <xf numFmtId="175" fontId="0" fillId="3" borderId="26" xfId="0" applyNumberFormat="1" applyFill="1" applyBorder="1"/>
    <xf numFmtId="175" fontId="0" fillId="3" borderId="2" xfId="0" quotePrefix="1" applyNumberFormat="1" applyFill="1" applyBorder="1"/>
    <xf numFmtId="187" fontId="0" fillId="0" borderId="0" xfId="0" applyNumberFormat="1"/>
    <xf numFmtId="188" fontId="0" fillId="0" borderId="0" xfId="0" applyNumberFormat="1"/>
    <xf numFmtId="179" fontId="0" fillId="3" borderId="4" xfId="0" applyNumberFormat="1" applyFill="1" applyBorder="1"/>
    <xf numFmtId="167" fontId="0" fillId="3" borderId="2" xfId="0" applyNumberFormat="1" applyFill="1" applyBorder="1"/>
    <xf numFmtId="189" fontId="0" fillId="0" borderId="0" xfId="0" applyNumberFormat="1"/>
    <xf numFmtId="172" fontId="0" fillId="0" borderId="24" xfId="0" applyNumberFormat="1" applyBorder="1"/>
    <xf numFmtId="166" fontId="0" fillId="3" borderId="7" xfId="0" applyNumberFormat="1" applyFill="1" applyBorder="1"/>
    <xf numFmtId="190" fontId="0" fillId="0" borderId="0" xfId="0" applyNumberFormat="1"/>
    <xf numFmtId="191" fontId="0" fillId="0" borderId="0" xfId="0" applyNumberFormat="1"/>
    <xf numFmtId="0" fontId="0" fillId="0" borderId="27" xfId="0" applyBorder="1"/>
    <xf numFmtId="0" fontId="0" fillId="0" borderId="5" xfId="0" quotePrefix="1" applyBorder="1"/>
    <xf numFmtId="0" fontId="0" fillId="3" borderId="8" xfId="0" applyFill="1" applyBorder="1"/>
    <xf numFmtId="0" fontId="3" fillId="2" borderId="34" xfId="0" applyFont="1" applyFill="1" applyBorder="1"/>
    <xf numFmtId="0" fontId="3" fillId="2" borderId="36" xfId="0" applyFont="1" applyFill="1" applyBorder="1" applyAlignment="1">
      <alignment horizontal="right"/>
    </xf>
    <xf numFmtId="0" fontId="0" fillId="3" borderId="34" xfId="0" applyFill="1" applyBorder="1"/>
    <xf numFmtId="0" fontId="3" fillId="2" borderId="55" xfId="0" applyFont="1" applyFill="1" applyBorder="1"/>
    <xf numFmtId="0" fontId="3" fillId="2" borderId="46" xfId="0" applyFont="1" applyFill="1" applyBorder="1"/>
    <xf numFmtId="0" fontId="0" fillId="0" borderId="55" xfId="0" applyBorder="1"/>
    <xf numFmtId="0" fontId="0" fillId="0" borderId="56" xfId="0" applyBorder="1"/>
    <xf numFmtId="0" fontId="3" fillId="2" borderId="57" xfId="0" applyFont="1" applyFill="1" applyBorder="1" applyAlignment="1">
      <alignment horizontal="center"/>
    </xf>
    <xf numFmtId="1" fontId="0" fillId="3" borderId="20" xfId="0" applyNumberFormat="1" applyFill="1" applyBorder="1"/>
    <xf numFmtId="0" fontId="3" fillId="2" borderId="58" xfId="0" applyFont="1" applyFill="1" applyBorder="1" applyAlignment="1">
      <alignment horizontal="right"/>
    </xf>
    <xf numFmtId="0" fontId="0" fillId="3" borderId="37" xfId="0" applyFill="1" applyBorder="1"/>
    <xf numFmtId="0" fontId="3" fillId="2" borderId="59" xfId="0" applyFont="1" applyFill="1" applyBorder="1" applyAlignment="1">
      <alignment horizontal="right"/>
    </xf>
    <xf numFmtId="17" fontId="0" fillId="0" borderId="0" xfId="0" quotePrefix="1" applyNumberFormat="1"/>
    <xf numFmtId="175" fontId="0" fillId="0" borderId="0" xfId="0" applyNumberFormat="1"/>
    <xf numFmtId="185" fontId="0" fillId="3" borderId="15" xfId="0" applyNumberFormat="1" applyFill="1" applyBorder="1"/>
    <xf numFmtId="185" fontId="0" fillId="0" borderId="15" xfId="0" applyNumberFormat="1" applyBorder="1"/>
    <xf numFmtId="185" fontId="0" fillId="0" borderId="14" xfId="0" applyNumberFormat="1" applyBorder="1"/>
    <xf numFmtId="179" fontId="0" fillId="0" borderId="0" xfId="0" applyNumberFormat="1"/>
    <xf numFmtId="0" fontId="0" fillId="3" borderId="16" xfId="0" quotePrefix="1" applyFill="1" applyBorder="1"/>
    <xf numFmtId="0" fontId="0" fillId="3" borderId="54" xfId="0" applyFill="1" applyBorder="1"/>
    <xf numFmtId="0" fontId="0" fillId="0" borderId="40" xfId="0" applyBorder="1"/>
    <xf numFmtId="18" fontId="0" fillId="0" borderId="15" xfId="0" quotePrefix="1" applyNumberFormat="1" applyBorder="1"/>
    <xf numFmtId="17" fontId="0" fillId="3" borderId="15" xfId="0" quotePrefix="1" applyNumberFormat="1" applyFill="1" applyBorder="1"/>
    <xf numFmtId="17" fontId="0" fillId="0" borderId="15" xfId="0" quotePrefix="1" applyNumberFormat="1" applyBorder="1"/>
    <xf numFmtId="17" fontId="0" fillId="0" borderId="16" xfId="0" quotePrefix="1" applyNumberFormat="1" applyBorder="1"/>
    <xf numFmtId="192" fontId="0" fillId="0" borderId="0" xfId="0" applyNumberFormat="1"/>
    <xf numFmtId="0" fontId="5" fillId="0" borderId="0" xfId="0" applyFont="1" applyAlignment="1">
      <alignment vertical="center"/>
    </xf>
    <xf numFmtId="0" fontId="0" fillId="0" borderId="36" xfId="0" quotePrefix="1" applyBorder="1"/>
    <xf numFmtId="0" fontId="0" fillId="0" borderId="26" xfId="0" applyBorder="1"/>
    <xf numFmtId="0" fontId="3" fillId="2" borderId="59" xfId="0" applyFont="1" applyFill="1" applyBorder="1" applyAlignment="1">
      <alignment horizontal="center"/>
    </xf>
    <xf numFmtId="17" fontId="0" fillId="3" borderId="36" xfId="0" quotePrefix="1" applyNumberFormat="1" applyFill="1" applyBorder="1"/>
    <xf numFmtId="14" fontId="0" fillId="3" borderId="36" xfId="0" quotePrefix="1" applyNumberFormat="1" applyFill="1" applyBorder="1"/>
    <xf numFmtId="17" fontId="0" fillId="0" borderId="37" xfId="0" quotePrefix="1" applyNumberFormat="1" applyBorder="1"/>
    <xf numFmtId="14" fontId="0" fillId="3" borderId="26" xfId="0" quotePrefix="1" applyNumberFormat="1" applyFill="1" applyBorder="1"/>
    <xf numFmtId="0" fontId="3" fillId="2" borderId="59" xfId="0" applyFont="1" applyFill="1" applyBorder="1"/>
    <xf numFmtId="1" fontId="0" fillId="0" borderId="11" xfId="0" applyNumberFormat="1" applyBorder="1"/>
    <xf numFmtId="1" fontId="0" fillId="0" borderId="40" xfId="0" applyNumberFormat="1" applyBorder="1"/>
    <xf numFmtId="0" fontId="3" fillId="2" borderId="13" xfId="0" applyFont="1" applyFill="1" applyBorder="1"/>
    <xf numFmtId="0" fontId="3" fillId="2" borderId="29" xfId="0" applyFont="1" applyFill="1" applyBorder="1"/>
    <xf numFmtId="174" fontId="0" fillId="3" borderId="41" xfId="0" applyNumberFormat="1" applyFill="1" applyBorder="1"/>
    <xf numFmtId="174" fontId="0" fillId="0" borderId="60" xfId="0" applyNumberFormat="1" applyBorder="1"/>
    <xf numFmtId="174" fontId="0" fillId="3" borderId="60" xfId="0" applyNumberFormat="1" applyFill="1" applyBorder="1"/>
    <xf numFmtId="0" fontId="3" fillId="2" borderId="55" xfId="0" applyFont="1" applyFill="1" applyBorder="1" applyAlignment="1">
      <alignment horizontal="center"/>
    </xf>
    <xf numFmtId="0" fontId="3" fillId="2" borderId="13" xfId="0" applyFont="1" applyFill="1" applyBorder="1" applyAlignment="1">
      <alignment horizontal="center"/>
    </xf>
    <xf numFmtId="0" fontId="3" fillId="2" borderId="46" xfId="0" applyFont="1" applyFill="1" applyBorder="1" applyAlignment="1">
      <alignment horizontal="right"/>
    </xf>
    <xf numFmtId="169" fontId="0" fillId="3" borderId="36" xfId="0" applyNumberFormat="1" applyFill="1" applyBorder="1"/>
    <xf numFmtId="169" fontId="0" fillId="0" borderId="36" xfId="0" applyNumberFormat="1" applyBorder="1"/>
    <xf numFmtId="169" fontId="0" fillId="0" borderId="37" xfId="0" applyNumberFormat="1" applyBorder="1"/>
    <xf numFmtId="169" fontId="0" fillId="3" borderId="26" xfId="0" applyNumberFormat="1" applyFill="1" applyBorder="1"/>
    <xf numFmtId="169" fontId="0" fillId="0" borderId="26" xfId="0" applyNumberFormat="1" applyBorder="1"/>
    <xf numFmtId="0" fontId="3" fillId="2" borderId="46" xfId="0" applyFont="1" applyFill="1" applyBorder="1" applyAlignment="1">
      <alignment horizontal="center"/>
    </xf>
    <xf numFmtId="170" fontId="0" fillId="3" borderId="39" xfId="0" applyNumberFormat="1" applyFill="1" applyBorder="1"/>
    <xf numFmtId="170" fontId="0" fillId="3" borderId="15" xfId="0" applyNumberFormat="1" applyFill="1" applyBorder="1"/>
    <xf numFmtId="170" fontId="0" fillId="0" borderId="39" xfId="0" applyNumberFormat="1" applyBorder="1"/>
    <xf numFmtId="170" fontId="0" fillId="0" borderId="15" xfId="0" applyNumberFormat="1" applyBorder="1"/>
    <xf numFmtId="170" fontId="0" fillId="0" borderId="38" xfId="0" applyNumberFormat="1" applyBorder="1"/>
    <xf numFmtId="170" fontId="0" fillId="0" borderId="14" xfId="0" applyNumberFormat="1" applyBorder="1"/>
    <xf numFmtId="170" fontId="0" fillId="3" borderId="40" xfId="0" applyNumberFormat="1" applyFill="1" applyBorder="1"/>
    <xf numFmtId="170" fontId="0" fillId="3" borderId="16" xfId="0" applyNumberFormat="1" applyFill="1" applyBorder="1"/>
    <xf numFmtId="170" fontId="0" fillId="0" borderId="40" xfId="0" applyNumberFormat="1" applyBorder="1"/>
    <xf numFmtId="170" fontId="0" fillId="0" borderId="16" xfId="0" applyNumberFormat="1" applyBorder="1"/>
    <xf numFmtId="172" fontId="0" fillId="0" borderId="37" xfId="0" applyNumberFormat="1" applyBorder="1"/>
    <xf numFmtId="172" fontId="0" fillId="3" borderId="26" xfId="0" applyNumberFormat="1" applyFill="1" applyBorder="1"/>
    <xf numFmtId="172" fontId="0" fillId="0" borderId="26" xfId="0" applyNumberFormat="1" applyBorder="1"/>
    <xf numFmtId="174" fontId="0" fillId="3" borderId="39" xfId="0" applyNumberFormat="1" applyFill="1" applyBorder="1"/>
    <xf numFmtId="174" fontId="0" fillId="3" borderId="15" xfId="0" applyNumberFormat="1" applyFill="1" applyBorder="1"/>
    <xf numFmtId="174" fontId="0" fillId="0" borderId="39" xfId="0" applyNumberFormat="1" applyBorder="1"/>
    <xf numFmtId="174" fontId="0" fillId="0" borderId="15" xfId="0" applyNumberFormat="1" applyBorder="1"/>
    <xf numFmtId="174" fontId="0" fillId="0" borderId="38" xfId="0" applyNumberFormat="1" applyBorder="1"/>
    <xf numFmtId="174" fontId="0" fillId="0" borderId="14" xfId="0" applyNumberFormat="1" applyBorder="1"/>
    <xf numFmtId="174" fontId="0" fillId="3" borderId="40" xfId="0" applyNumberFormat="1" applyFill="1" applyBorder="1"/>
    <xf numFmtId="174" fontId="0" fillId="3" borderId="16" xfId="0" applyNumberFormat="1" applyFill="1" applyBorder="1"/>
    <xf numFmtId="174" fontId="0" fillId="0" borderId="40" xfId="0" applyNumberFormat="1" applyBorder="1"/>
    <xf numFmtId="174" fontId="0" fillId="0" borderId="16" xfId="0" applyNumberFormat="1" applyBorder="1"/>
    <xf numFmtId="169" fontId="0" fillId="3" borderId="39" xfId="0" applyNumberFormat="1" applyFill="1" applyBorder="1"/>
    <xf numFmtId="169" fontId="0" fillId="0" borderId="39" xfId="0" applyNumberFormat="1" applyBorder="1"/>
    <xf numFmtId="169" fontId="0" fillId="0" borderId="38" xfId="0" applyNumberFormat="1" applyBorder="1"/>
    <xf numFmtId="169" fontId="0" fillId="3" borderId="40" xfId="0" applyNumberFormat="1" applyFill="1" applyBorder="1"/>
    <xf numFmtId="169" fontId="0" fillId="0" borderId="40" xfId="0" applyNumberFormat="1" applyBorder="1"/>
    <xf numFmtId="174" fontId="0" fillId="3" borderId="23" xfId="0" applyNumberFormat="1" applyFill="1" applyBorder="1"/>
    <xf numFmtId="0" fontId="3" fillId="2" borderId="61" xfId="0" applyFont="1" applyFill="1" applyBorder="1" applyAlignment="1">
      <alignment horizontal="center"/>
    </xf>
    <xf numFmtId="0" fontId="3" fillId="2" borderId="62" xfId="0" applyFont="1" applyFill="1" applyBorder="1" applyAlignment="1">
      <alignment horizontal="center"/>
    </xf>
    <xf numFmtId="1" fontId="0" fillId="3" borderId="15" xfId="0" applyNumberFormat="1" applyFill="1" applyBorder="1"/>
    <xf numFmtId="1" fontId="0" fillId="0" borderId="15" xfId="0" applyNumberFormat="1" applyBorder="1"/>
    <xf numFmtId="1" fontId="0" fillId="0" borderId="14" xfId="0" applyNumberFormat="1" applyBorder="1"/>
    <xf numFmtId="1" fontId="0" fillId="3" borderId="16" xfId="0" applyNumberFormat="1" applyFill="1" applyBorder="1"/>
    <xf numFmtId="1" fontId="0" fillId="0" borderId="16" xfId="0" applyNumberFormat="1" applyBorder="1"/>
    <xf numFmtId="1" fontId="0" fillId="0" borderId="39" xfId="0" applyNumberFormat="1" applyBorder="1"/>
    <xf numFmtId="1" fontId="0" fillId="0" borderId="38" xfId="0" applyNumberFormat="1" applyBorder="1"/>
    <xf numFmtId="1" fontId="0" fillId="3" borderId="40" xfId="0" applyNumberFormat="1" applyFill="1" applyBorder="1"/>
    <xf numFmtId="17" fontId="0" fillId="3" borderId="3" xfId="0" quotePrefix="1" applyNumberFormat="1" applyFill="1" applyBorder="1"/>
    <xf numFmtId="14" fontId="0" fillId="3" borderId="3" xfId="0" quotePrefix="1" applyNumberFormat="1" applyFill="1" applyBorder="1"/>
    <xf numFmtId="17" fontId="0" fillId="0" borderId="6" xfId="0" quotePrefix="1" applyNumberFormat="1" applyBorder="1"/>
    <xf numFmtId="14" fontId="0" fillId="3" borderId="9" xfId="0" quotePrefix="1" applyNumberFormat="1" applyFill="1" applyBorder="1"/>
    <xf numFmtId="166" fontId="0" fillId="3" borderId="2" xfId="0" applyNumberFormat="1" applyFill="1" applyBorder="1"/>
    <xf numFmtId="166" fontId="0" fillId="3" borderId="3" xfId="0" applyNumberFormat="1" applyFill="1" applyBorder="1"/>
    <xf numFmtId="166" fontId="0" fillId="0" borderId="2" xfId="0" applyNumberFormat="1" applyBorder="1"/>
    <xf numFmtId="166" fontId="0" fillId="0" borderId="3" xfId="0" applyNumberFormat="1" applyBorder="1"/>
    <xf numFmtId="166" fontId="0" fillId="0" borderId="11" xfId="0" applyNumberFormat="1" applyBorder="1"/>
    <xf numFmtId="166" fontId="0" fillId="0" borderId="12" xfId="0" applyNumberFormat="1" applyBorder="1"/>
    <xf numFmtId="0" fontId="3" fillId="2" borderId="55" xfId="0" applyFont="1" applyFill="1" applyBorder="1" applyAlignment="1">
      <alignment horizontal="right"/>
    </xf>
    <xf numFmtId="0" fontId="3" fillId="2" borderId="62" xfId="0" applyFont="1" applyFill="1" applyBorder="1" applyAlignment="1">
      <alignment horizontal="right"/>
    </xf>
    <xf numFmtId="20" fontId="0" fillId="3" borderId="3" xfId="0" applyNumberFormat="1" applyFill="1" applyBorder="1"/>
    <xf numFmtId="185" fontId="0" fillId="0" borderId="0" xfId="0" applyNumberFormat="1"/>
    <xf numFmtId="166" fontId="0" fillId="3" borderId="35" xfId="0" applyNumberFormat="1" applyFill="1" applyBorder="1"/>
    <xf numFmtId="166" fontId="0" fillId="0" borderId="35" xfId="0" applyNumberFormat="1" applyBorder="1"/>
    <xf numFmtId="166" fontId="0" fillId="0" borderId="34" xfId="0" applyNumberFormat="1" applyBorder="1"/>
    <xf numFmtId="185" fontId="0" fillId="0" borderId="24" xfId="0" applyNumberFormat="1" applyBorder="1"/>
    <xf numFmtId="0" fontId="3" fillId="2" borderId="13" xfId="0" applyFont="1" applyFill="1" applyBorder="1" applyAlignment="1">
      <alignment horizontal="right"/>
    </xf>
    <xf numFmtId="166" fontId="0" fillId="0" borderId="6" xfId="0" applyNumberFormat="1" applyBorder="1"/>
    <xf numFmtId="171" fontId="0" fillId="0" borderId="0" xfId="0" applyNumberFormat="1"/>
    <xf numFmtId="173" fontId="0" fillId="0" borderId="0" xfId="0" applyNumberFormat="1"/>
    <xf numFmtId="173" fontId="0" fillId="0" borderId="17" xfId="0" applyNumberFormat="1" applyBorder="1"/>
    <xf numFmtId="171" fontId="0" fillId="0" borderId="29" xfId="0" applyNumberFormat="1" applyBorder="1"/>
    <xf numFmtId="173" fontId="0" fillId="0" borderId="15" xfId="0" applyNumberFormat="1" applyBorder="1"/>
    <xf numFmtId="166" fontId="0" fillId="3" borderId="36" xfId="0" applyNumberFormat="1" applyFill="1" applyBorder="1"/>
    <xf numFmtId="166" fontId="0" fillId="0" borderId="36" xfId="0" applyNumberFormat="1" applyBorder="1"/>
    <xf numFmtId="166" fontId="0" fillId="0" borderId="25" xfId="0" applyNumberFormat="1" applyBorder="1"/>
    <xf numFmtId="170" fontId="0" fillId="0" borderId="63" xfId="0" applyNumberFormat="1" applyBorder="1"/>
    <xf numFmtId="171" fontId="0" fillId="0" borderId="5" xfId="0" quotePrefix="1" applyNumberFormat="1" applyBorder="1"/>
    <xf numFmtId="171" fontId="0" fillId="3" borderId="39" xfId="0" applyNumberFormat="1" applyFill="1" applyBorder="1"/>
    <xf numFmtId="2" fontId="0" fillId="3" borderId="15" xfId="0" applyNumberFormat="1" applyFill="1" applyBorder="1"/>
    <xf numFmtId="2" fontId="0" fillId="0" borderId="6" xfId="0" applyNumberFormat="1" applyBorder="1"/>
    <xf numFmtId="2" fontId="0" fillId="0" borderId="14" xfId="0" applyNumberFormat="1" applyBorder="1"/>
    <xf numFmtId="2" fontId="0" fillId="3" borderId="9" xfId="0" applyNumberFormat="1" applyFill="1" applyBorder="1"/>
    <xf numFmtId="171" fontId="0" fillId="0" borderId="38" xfId="0" applyNumberFormat="1" applyBorder="1"/>
    <xf numFmtId="14" fontId="0" fillId="3" borderId="39" xfId="0" quotePrefix="1" applyNumberFormat="1" applyFill="1" applyBorder="1"/>
    <xf numFmtId="193" fontId="0" fillId="0" borderId="38" xfId="0" applyNumberFormat="1" applyBorder="1"/>
    <xf numFmtId="193" fontId="0" fillId="3" borderId="39" xfId="0" quotePrefix="1" applyNumberFormat="1" applyFill="1" applyBorder="1"/>
    <xf numFmtId="171" fontId="0" fillId="0" borderId="65" xfId="0" applyNumberFormat="1" applyBorder="1"/>
    <xf numFmtId="2" fontId="0" fillId="0" borderId="66" xfId="0" applyNumberFormat="1" applyBorder="1"/>
    <xf numFmtId="0" fontId="0" fillId="0" borderId="67" xfId="0" applyBorder="1"/>
    <xf numFmtId="2" fontId="0" fillId="0" borderId="68" xfId="0" applyNumberFormat="1" applyBorder="1"/>
    <xf numFmtId="171" fontId="0" fillId="3" borderId="69" xfId="0" quotePrefix="1" applyNumberFormat="1" applyFill="1" applyBorder="1"/>
    <xf numFmtId="2" fontId="0" fillId="3" borderId="70" xfId="0" applyNumberFormat="1" applyFill="1" applyBorder="1"/>
    <xf numFmtId="171" fontId="0" fillId="0" borderId="71" xfId="0" applyNumberFormat="1" applyBorder="1"/>
    <xf numFmtId="2" fontId="0" fillId="0" borderId="72" xfId="0" applyNumberFormat="1" applyBorder="1"/>
    <xf numFmtId="171" fontId="0" fillId="3" borderId="73" xfId="0" applyNumberFormat="1" applyFill="1" applyBorder="1"/>
    <xf numFmtId="2" fontId="0" fillId="3" borderId="74" xfId="0" applyNumberFormat="1" applyFill="1" applyBorder="1"/>
    <xf numFmtId="0" fontId="0" fillId="3" borderId="75" xfId="0" applyFill="1" applyBorder="1"/>
    <xf numFmtId="2" fontId="0" fillId="3" borderId="76" xfId="0" applyNumberFormat="1" applyFill="1" applyBorder="1"/>
    <xf numFmtId="171" fontId="0" fillId="3" borderId="77" xfId="0" quotePrefix="1" applyNumberFormat="1" applyFill="1" applyBorder="1"/>
    <xf numFmtId="2" fontId="0" fillId="3" borderId="78" xfId="0" applyNumberFormat="1" applyFill="1" applyBorder="1"/>
    <xf numFmtId="0" fontId="0" fillId="3" borderId="79" xfId="0" applyFill="1" applyBorder="1"/>
    <xf numFmtId="2" fontId="0" fillId="3" borderId="80" xfId="0" applyNumberFormat="1" applyFill="1" applyBorder="1"/>
    <xf numFmtId="171" fontId="0" fillId="0" borderId="77" xfId="0" applyNumberFormat="1" applyBorder="1"/>
    <xf numFmtId="2" fontId="0" fillId="0" borderId="78" xfId="0" applyNumberFormat="1" applyBorder="1"/>
    <xf numFmtId="0" fontId="0" fillId="0" borderId="79" xfId="0" applyBorder="1"/>
    <xf numFmtId="2" fontId="0" fillId="0" borderId="80" xfId="0" applyNumberFormat="1" applyBorder="1"/>
    <xf numFmtId="171" fontId="0" fillId="3" borderId="77" xfId="0" applyNumberFormat="1" applyFill="1" applyBorder="1"/>
    <xf numFmtId="166" fontId="0" fillId="3" borderId="78" xfId="0" applyNumberFormat="1" applyFill="1" applyBorder="1"/>
    <xf numFmtId="166" fontId="0" fillId="0" borderId="66" xfId="0" applyNumberFormat="1" applyBorder="1"/>
    <xf numFmtId="166" fontId="0" fillId="3" borderId="74" xfId="0" applyNumberFormat="1" applyFill="1" applyBorder="1"/>
    <xf numFmtId="166" fontId="0" fillId="0" borderId="78" xfId="0" applyNumberFormat="1" applyBorder="1"/>
    <xf numFmtId="166" fontId="0" fillId="3" borderId="9" xfId="0" applyNumberFormat="1" applyFill="1" applyBorder="1"/>
    <xf numFmtId="166" fontId="0" fillId="0" borderId="37" xfId="0" applyNumberFormat="1" applyBorder="1"/>
    <xf numFmtId="166" fontId="0" fillId="3" borderId="26" xfId="0" applyNumberFormat="1" applyFill="1" applyBorder="1"/>
    <xf numFmtId="166" fontId="0" fillId="3" borderId="39" xfId="0" applyNumberFormat="1" applyFill="1" applyBorder="1"/>
    <xf numFmtId="166" fontId="0" fillId="0" borderId="39" xfId="0" applyNumberFormat="1" applyBorder="1"/>
    <xf numFmtId="166" fontId="0" fillId="0" borderId="38" xfId="0" applyNumberFormat="1" applyBorder="1"/>
    <xf numFmtId="166" fontId="0" fillId="3" borderId="40" xfId="0" applyNumberFormat="1" applyFill="1" applyBorder="1"/>
    <xf numFmtId="171" fontId="0" fillId="3" borderId="26" xfId="0" quotePrefix="1" applyNumberFormat="1" applyFill="1" applyBorder="1"/>
    <xf numFmtId="0" fontId="0" fillId="3" borderId="64" xfId="0" applyFill="1" applyBorder="1"/>
    <xf numFmtId="1" fontId="0" fillId="3" borderId="36" xfId="0" applyNumberFormat="1" applyFill="1" applyBorder="1"/>
    <xf numFmtId="2" fontId="0" fillId="3" borderId="77" xfId="0" applyNumberFormat="1" applyFill="1" applyBorder="1"/>
    <xf numFmtId="1" fontId="0" fillId="3" borderId="78" xfId="0" applyNumberFormat="1" applyFill="1" applyBorder="1"/>
    <xf numFmtId="1" fontId="0" fillId="3" borderId="81" xfId="0" applyNumberFormat="1" applyFill="1" applyBorder="1"/>
    <xf numFmtId="2" fontId="0" fillId="0" borderId="82" xfId="0" applyNumberFormat="1" applyBorder="1"/>
    <xf numFmtId="1" fontId="0" fillId="0" borderId="83" xfId="0" applyNumberFormat="1" applyBorder="1"/>
    <xf numFmtId="1" fontId="0" fillId="0" borderId="84" xfId="0" applyNumberFormat="1" applyBorder="1"/>
    <xf numFmtId="2" fontId="0" fillId="3" borderId="69" xfId="0" applyNumberFormat="1" applyFill="1" applyBorder="1"/>
    <xf numFmtId="2" fontId="0" fillId="0" borderId="86" xfId="0" applyNumberFormat="1" applyBorder="1"/>
    <xf numFmtId="1" fontId="0" fillId="0" borderId="87" xfId="0" applyNumberFormat="1" applyBorder="1"/>
    <xf numFmtId="1" fontId="0" fillId="0" borderId="88" xfId="0" applyNumberFormat="1" applyBorder="1"/>
    <xf numFmtId="2" fontId="0" fillId="3" borderId="65" xfId="0" applyNumberFormat="1" applyFill="1" applyBorder="1"/>
    <xf numFmtId="1" fontId="0" fillId="3" borderId="66" xfId="0" applyNumberFormat="1" applyFill="1" applyBorder="1"/>
    <xf numFmtId="1" fontId="0" fillId="3" borderId="90" xfId="0" applyNumberFormat="1" applyFill="1" applyBorder="1"/>
    <xf numFmtId="2" fontId="0" fillId="3" borderId="15" xfId="0" applyNumberFormat="1" applyFill="1" applyBorder="1" applyAlignment="1">
      <alignment horizontal="right"/>
    </xf>
    <xf numFmtId="14" fontId="0" fillId="3" borderId="15" xfId="0" applyNumberFormat="1" applyFill="1" applyBorder="1" applyAlignment="1">
      <alignment horizontal="right"/>
    </xf>
    <xf numFmtId="1" fontId="0" fillId="3" borderId="64" xfId="0" applyNumberFormat="1" applyFill="1" applyBorder="1" applyAlignment="1">
      <alignment horizontal="right"/>
    </xf>
    <xf numFmtId="0" fontId="0" fillId="0" borderId="71" xfId="0" applyBorder="1"/>
    <xf numFmtId="2" fontId="0" fillId="0" borderId="91" xfId="0" applyNumberFormat="1" applyBorder="1"/>
    <xf numFmtId="0" fontId="0" fillId="3" borderId="65" xfId="0" applyFill="1" applyBorder="1"/>
    <xf numFmtId="0" fontId="0" fillId="3" borderId="67" xfId="0" applyFill="1" applyBorder="1"/>
    <xf numFmtId="2" fontId="0" fillId="3" borderId="66" xfId="0" applyNumberFormat="1" applyFill="1" applyBorder="1"/>
    <xf numFmtId="166" fontId="0" fillId="3" borderId="66" xfId="0" applyNumberFormat="1" applyFill="1" applyBorder="1"/>
    <xf numFmtId="2" fontId="0" fillId="3" borderId="93" xfId="0" applyNumberFormat="1" applyFill="1" applyBorder="1"/>
    <xf numFmtId="0" fontId="0" fillId="3" borderId="94" xfId="0" applyFill="1" applyBorder="1"/>
    <xf numFmtId="2" fontId="0" fillId="3" borderId="95" xfId="0" applyNumberFormat="1" applyFill="1" applyBorder="1"/>
    <xf numFmtId="0" fontId="0" fillId="0" borderId="96" xfId="0" applyBorder="1"/>
    <xf numFmtId="0" fontId="0" fillId="0" borderId="97" xfId="0" applyBorder="1"/>
    <xf numFmtId="2" fontId="0" fillId="0" borderId="98" xfId="0" applyNumberFormat="1" applyBorder="1"/>
    <xf numFmtId="166" fontId="0" fillId="0" borderId="98" xfId="0" applyNumberFormat="1" applyBorder="1"/>
    <xf numFmtId="2" fontId="0" fillId="0" borderId="99" xfId="0" applyNumberFormat="1" applyBorder="1"/>
    <xf numFmtId="0" fontId="0" fillId="0" borderId="73" xfId="0" applyBorder="1"/>
    <xf numFmtId="0" fontId="0" fillId="0" borderId="75" xfId="0" applyBorder="1"/>
    <xf numFmtId="2" fontId="0" fillId="0" borderId="74" xfId="0" applyNumberFormat="1" applyBorder="1"/>
    <xf numFmtId="166" fontId="0" fillId="0" borderId="74" xfId="0" applyNumberFormat="1" applyBorder="1"/>
    <xf numFmtId="2" fontId="0" fillId="0" borderId="92" xfId="0" applyNumberFormat="1" applyBorder="1"/>
    <xf numFmtId="0" fontId="0" fillId="3" borderId="77" xfId="0" applyFill="1" applyBorder="1"/>
    <xf numFmtId="2" fontId="0" fillId="3" borderId="100" xfId="0" applyNumberFormat="1" applyFill="1" applyBorder="1"/>
    <xf numFmtId="0" fontId="0" fillId="0" borderId="77" xfId="0" applyBorder="1"/>
    <xf numFmtId="2" fontId="0" fillId="0" borderId="100" xfId="0" applyNumberFormat="1" applyBorder="1"/>
    <xf numFmtId="171" fontId="0" fillId="3" borderId="82" xfId="0" applyNumberFormat="1" applyFill="1" applyBorder="1"/>
    <xf numFmtId="2" fontId="0" fillId="3" borderId="83" xfId="0" applyNumberFormat="1" applyFill="1" applyBorder="1"/>
    <xf numFmtId="166" fontId="0" fillId="3" borderId="83" xfId="0" applyNumberFormat="1" applyFill="1" applyBorder="1"/>
    <xf numFmtId="0" fontId="0" fillId="3" borderId="101" xfId="0" applyFill="1" applyBorder="1"/>
    <xf numFmtId="2" fontId="0" fillId="3" borderId="85" xfId="0" applyNumberFormat="1" applyFill="1" applyBorder="1"/>
    <xf numFmtId="171" fontId="0" fillId="0" borderId="73" xfId="0" applyNumberFormat="1" applyBorder="1"/>
    <xf numFmtId="2" fontId="0" fillId="0" borderId="76" xfId="0" applyNumberFormat="1" applyBorder="1"/>
    <xf numFmtId="194" fontId="0" fillId="3" borderId="36" xfId="0" applyNumberFormat="1" applyFill="1" applyBorder="1"/>
    <xf numFmtId="194" fontId="0" fillId="0" borderId="36" xfId="0" applyNumberFormat="1" applyBorder="1"/>
    <xf numFmtId="194" fontId="0" fillId="0" borderId="37" xfId="0" applyNumberFormat="1" applyBorder="1"/>
    <xf numFmtId="194" fontId="0" fillId="3" borderId="26" xfId="0" applyNumberFormat="1" applyFill="1" applyBorder="1"/>
    <xf numFmtId="193" fontId="0" fillId="3" borderId="36" xfId="0" quotePrefix="1" applyNumberFormat="1" applyFill="1" applyBorder="1"/>
    <xf numFmtId="193" fontId="0" fillId="0" borderId="36" xfId="0" applyNumberFormat="1" applyBorder="1"/>
    <xf numFmtId="193" fontId="0" fillId="0" borderId="37" xfId="0" applyNumberFormat="1" applyBorder="1"/>
    <xf numFmtId="193" fontId="0" fillId="3" borderId="26" xfId="0" applyNumberFormat="1" applyFill="1" applyBorder="1"/>
    <xf numFmtId="171" fontId="0" fillId="3" borderId="3" xfId="0" quotePrefix="1" applyNumberFormat="1" applyFill="1" applyBorder="1"/>
    <xf numFmtId="171" fontId="0" fillId="0" borderId="6" xfId="0" applyNumberFormat="1" applyBorder="1"/>
    <xf numFmtId="165" fontId="0" fillId="3" borderId="36" xfId="0" applyNumberFormat="1" applyFill="1" applyBorder="1"/>
    <xf numFmtId="165" fontId="0" fillId="0" borderId="36" xfId="0" applyNumberFormat="1" applyBorder="1"/>
    <xf numFmtId="165" fontId="0" fillId="3" borderId="37" xfId="0" applyNumberFormat="1" applyFill="1" applyBorder="1"/>
    <xf numFmtId="165" fontId="0" fillId="0" borderId="26" xfId="0" applyNumberFormat="1" applyBorder="1"/>
    <xf numFmtId="193" fontId="0" fillId="3" borderId="36" xfId="0" applyNumberFormat="1" applyFill="1" applyBorder="1"/>
    <xf numFmtId="193" fontId="0" fillId="3" borderId="37" xfId="0" applyNumberFormat="1" applyFill="1" applyBorder="1"/>
    <xf numFmtId="193" fontId="0" fillId="0" borderId="26" xfId="0" applyNumberFormat="1" applyBorder="1"/>
    <xf numFmtId="0" fontId="0" fillId="3" borderId="78" xfId="0" applyFill="1" applyBorder="1"/>
    <xf numFmtId="0" fontId="0" fillId="0" borderId="66" xfId="0" applyBorder="1"/>
    <xf numFmtId="0" fontId="0" fillId="3" borderId="74" xfId="0" applyFill="1" applyBorder="1"/>
    <xf numFmtId="0" fontId="0" fillId="0" borderId="78" xfId="0" applyBorder="1"/>
    <xf numFmtId="0" fontId="0" fillId="3" borderId="83" xfId="0" applyFill="1" applyBorder="1"/>
    <xf numFmtId="0" fontId="0" fillId="0" borderId="74" xfId="0" applyBorder="1"/>
    <xf numFmtId="165" fontId="0" fillId="3" borderId="80" xfId="0" applyNumberFormat="1" applyFill="1" applyBorder="1"/>
    <xf numFmtId="165" fontId="0" fillId="0" borderId="85" xfId="0" applyNumberFormat="1" applyBorder="1"/>
    <xf numFmtId="165" fontId="0" fillId="3" borderId="70" xfId="0" applyNumberFormat="1" applyFill="1" applyBorder="1"/>
    <xf numFmtId="165" fontId="0" fillId="0" borderId="89" xfId="0" applyNumberFormat="1" applyBorder="1"/>
    <xf numFmtId="165" fontId="0" fillId="3" borderId="68" xfId="0" applyNumberFormat="1" applyFill="1" applyBorder="1"/>
    <xf numFmtId="1" fontId="0" fillId="0" borderId="78" xfId="0" applyNumberFormat="1" applyBorder="1"/>
    <xf numFmtId="1" fontId="0" fillId="0" borderId="74" xfId="0" applyNumberFormat="1" applyBorder="1"/>
    <xf numFmtId="1" fontId="0" fillId="0" borderId="98" xfId="0" applyNumberFormat="1" applyBorder="1"/>
    <xf numFmtId="0" fontId="0" fillId="3" borderId="66" xfId="0" applyFill="1" applyBorder="1"/>
    <xf numFmtId="2" fontId="0" fillId="0" borderId="87" xfId="0" applyNumberFormat="1" applyBorder="1"/>
    <xf numFmtId="0" fontId="0" fillId="0" borderId="87" xfId="0" applyBorder="1"/>
    <xf numFmtId="2" fontId="0" fillId="0" borderId="103" xfId="0" applyNumberFormat="1" applyBorder="1"/>
    <xf numFmtId="1" fontId="0" fillId="3" borderId="65" xfId="0" applyNumberFormat="1" applyFill="1" applyBorder="1"/>
    <xf numFmtId="1" fontId="0" fillId="3" borderId="67" xfId="0" applyNumberFormat="1" applyFill="1" applyBorder="1"/>
    <xf numFmtId="1" fontId="0" fillId="0" borderId="86" xfId="0" applyNumberFormat="1" applyBorder="1"/>
    <xf numFmtId="1" fontId="0" fillId="0" borderId="102" xfId="0" applyNumberFormat="1" applyBorder="1"/>
    <xf numFmtId="1" fontId="0" fillId="0" borderId="71" xfId="0" applyNumberFormat="1" applyBorder="1"/>
    <xf numFmtId="1" fontId="0" fillId="3" borderId="69" xfId="0" applyNumberFormat="1" applyFill="1" applyBorder="1"/>
    <xf numFmtId="2" fontId="0" fillId="3" borderId="104" xfId="0" applyNumberFormat="1" applyFill="1" applyBorder="1"/>
    <xf numFmtId="1" fontId="0" fillId="3" borderId="86" xfId="0" applyNumberFormat="1" applyFill="1" applyBorder="1"/>
    <xf numFmtId="1" fontId="0" fillId="3" borderId="102" xfId="0" applyNumberFormat="1" applyFill="1" applyBorder="1"/>
    <xf numFmtId="2" fontId="0" fillId="3" borderId="87" xfId="0" applyNumberFormat="1" applyFill="1" applyBorder="1"/>
    <xf numFmtId="1" fontId="0" fillId="3" borderId="87" xfId="0" applyNumberFormat="1" applyFill="1" applyBorder="1"/>
    <xf numFmtId="0" fontId="0" fillId="3" borderId="87" xfId="0" applyFill="1" applyBorder="1"/>
    <xf numFmtId="2" fontId="0" fillId="3" borderId="103" xfId="0" applyNumberFormat="1" applyFill="1" applyBorder="1"/>
    <xf numFmtId="0" fontId="6" fillId="0" borderId="0" xfId="0" applyFont="1" applyAlignment="1">
      <alignment vertical="center"/>
    </xf>
    <xf numFmtId="46" fontId="0" fillId="0" borderId="0" xfId="0" applyNumberFormat="1"/>
    <xf numFmtId="169" fontId="0" fillId="0" borderId="0" xfId="0" applyNumberFormat="1"/>
    <xf numFmtId="20" fontId="0" fillId="0" borderId="0" xfId="0" quotePrefix="1" applyNumberFormat="1"/>
    <xf numFmtId="1" fontId="0" fillId="3" borderId="46" xfId="0" applyNumberFormat="1" applyFill="1" applyBorder="1"/>
    <xf numFmtId="1" fontId="0" fillId="0" borderId="46" xfId="0" applyNumberFormat="1" applyBorder="1"/>
    <xf numFmtId="1" fontId="0" fillId="3" borderId="105" xfId="0" applyNumberFormat="1" applyFill="1" applyBorder="1"/>
  </cellXfs>
  <cellStyles count="2">
    <cellStyle name="Heading 1" xfId="1" builtinId="16"/>
    <cellStyle name="Normal" xfId="0" builtinId="0"/>
  </cellStyles>
  <dxfs count="42">
    <dxf>
      <numFmt numFmtId="171" formatCode="0.0000000"/>
      <border>
        <left style="thin">
          <color indexed="64"/>
        </left>
      </border>
    </dxf>
    <dxf>
      <border diagonalUp="0" diagonalDown="0">
        <left style="thin">
          <color indexed="64"/>
        </left>
        <right/>
        <vertical/>
      </border>
    </dxf>
    <dxf>
      <numFmt numFmtId="173" formatCode="d/mm/yyyy\ hh:mm:ss"/>
      <border diagonalUp="0" diagonalDown="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173" formatCode="d/mm/yyyy\ hh:mm:ss"/>
      <border diagonalUp="0" diagonalDown="0">
        <left/>
        <right style="thin">
          <color indexed="64"/>
        </right>
        <top style="thin">
          <color theme="1"/>
        </top>
        <bottom/>
        <vertical/>
        <horizontal/>
      </border>
    </dxf>
    <dxf>
      <numFmt numFmtId="166" formatCode="0.000"/>
      <border diagonalUp="0" diagonalDown="0">
        <left style="thin">
          <color indexed="64"/>
        </left>
        <right style="thin">
          <color indexed="64"/>
        </right>
        <vertical/>
      </border>
    </dxf>
    <dxf>
      <numFmt numFmtId="173" formatCode="d/mm/yyyy\ hh:mm:ss"/>
      <border diagonalUp="0" diagonalDown="0" outline="0">
        <left style="thin">
          <color indexed="64"/>
        </left>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2</v>
    <v>2</v>
    <v>19</v>
  </rv>
  <rv s="1">
    <v>2</v>
    <v>1</v>
  </rv>
  <rv s="2">
    <v>13</v>
    <v>8</v>
    <v>3</v>
    <v>1</v>
  </rv>
  <rv s="0">
    <v>2</v>
    <v>6</v>
    <v>19</v>
  </rv>
</rvData>
</file>

<file path=xl/richData/rdrichvaluestructure.xml><?xml version="1.0" encoding="utf-8"?>
<rvStructures xmlns="http://schemas.microsoft.com/office/spreadsheetml/2017/richdata" count="3">
  <s t="_error">
    <k n="errorType" t="i"/>
    <k n="argument" t="s"/>
    <k n="subType" t="i"/>
  </s>
  <s t="_error">
    <k n="errorType" t="i"/>
    <k n="propagated" t="b"/>
  </s>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B52459-885E-46B5-ABF7-1BCD31020FBC}" name="Table21729263812" displayName="Table21729263812" ref="A3:B9" totalsRowShown="0" headerRowDxfId="41">
  <tableColumns count="2">
    <tableColumn id="1" xr3:uid="{873985E5-F534-4746-965A-FDCC4B0BD795}" name="Value" dataDxfId="40"/>
    <tableColumn id="2" xr3:uid="{52496543-EFBF-45A3-B639-782DF54EB5B2}" name="Out: IsValid" dataDxfId="39">
      <calculatedColumnFormula array="1">CALENDAR.IS_VALID_TZO(Table21729263812[[#This Row],[Value]])</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6E3E323-0BDA-49CE-A223-4D1A702FDF89}" name="Table7624" displayName="Table7624" ref="A32:C37" totalsRowShown="0">
  <tableColumns count="3">
    <tableColumn id="1" xr3:uid="{72C5813C-7C2B-4390-8CC9-B09604A58620}" name="YearCE"/>
    <tableColumn id="2" xr3:uid="{DE01A764-7C02-4088-A877-25E72AE5086C}" name="JulianCalendar"/>
    <tableColumn id="4" xr3:uid="{EB69E355-892C-4638-966E-C225A4F6BC31}" name="Out: DaysInYear" dataDxfId="38">
      <calculatedColumnFormula array="1">CALENDAR.DAYS_IN_YEAR(Table7624[[#This Row],[YearCE]],Table7624[[#This Row],[JulianCalendar]])</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27E0E503-2B9C-42D1-8FFF-13C65DEFB51B}" name="Table21829" displayName="Table21829" ref="A16:C27" totalsRowShown="0" headerRowDxfId="37">
  <tableColumns count="3">
    <tableColumn id="1" xr3:uid="{F1615227-19C6-40B1-9914-0DF6D5C51934}" name="YearCE"/>
    <tableColumn id="3" xr3:uid="{6D94238D-6BE9-40AD-840A-5D4F15039504}" name="JulianCalendar" dataDxfId="36"/>
    <tableColumn id="2" xr3:uid="{72102B52-F908-44B8-8B6A-A2F47987BA40}" name="Out: IsLeapYear" dataDxfId="35">
      <calculatedColumnFormula array="1">CALENDAR.IS_LEAP_YEAR(Table21829[[#This Row],[YearCE]],Table21829[[#This Row],[JulianCalendar]])</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93DA5F-4FA3-43E6-8045-90211690BACD}" name="Table797" displayName="Table797" ref="A27:D35" totalsRowShown="0">
  <tableColumns count="4">
    <tableColumn id="1" xr3:uid="{5C6C66D8-927D-4032-9684-97A4DBD9206D}" name="Month"/>
    <tableColumn id="5" xr3:uid="{111DC8AE-5B42-4D16-99D5-B0BAAFF3FD5C}" name="YearCE"/>
    <tableColumn id="2" xr3:uid="{C812F621-74A9-4B43-9BC1-9EC94E8EE360}" name="JulianCalendar"/>
    <tableColumn id="4" xr3:uid="{ECF76237-A3D8-4D5A-9BAB-10304FC58557}" name="Out: DaysInMonth" dataDxfId="34">
      <calculatedColumnFormula array="1">CALENDAR.DAYS_IN_MONTH(Table797[[#This Row],[Month]],Table797[[#This Row],[YearCE]],Table797[[#This Row],[JulianCalendar]])</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18:F28" totalsRowShown="0" headerRowDxfId="33">
  <tableColumns count="6">
    <tableColumn id="1" xr3:uid="{0F002978-378B-4F51-A8BB-CB28579FC0CB}" name="YearCE"/>
    <tableColumn id="2" xr3:uid="{21A5D259-501A-4A43-A9D6-D8C6DAF9DF6E}" name="Month" dataDxfId="32"/>
    <tableColumn id="3" xr3:uid="{8EED2AAD-208B-45BC-98F6-BC404A2FE7DF}" name="Day"/>
    <tableColumn id="4" xr3:uid="{55A969C0-7925-436B-92BD-6EFBEE6F7FD4}" name="AllowPartial"/>
    <tableColumn id="6" xr3:uid="{CFA51F76-428F-4F78-A597-5C847C88801C}" name="JulianCalendar"/>
    <tableColumn id="5" xr3:uid="{474862FF-2E3E-4391-AD0E-0EECC5B310A2}" name="Out: IsValid" dataDxfId="31">
      <calculatedColumnFormula array="1">CALENDAR.IS_VALID_CALENDAR_DATE(#REF!,Table23[[#This Row],[AllowPartial]],Table23[[#This Row],[JulianCalendar]])</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ED07E64-9BDC-4BE8-9826-43B704FA05D1}" name="Table24531" displayName="Table24531" ref="A3:F11" totalsRowShown="0" headerRowDxfId="30">
  <tableColumns count="6">
    <tableColumn id="1" xr3:uid="{C5CAD129-8898-435D-8D76-7FE7E1624A7F}" name="Year"/>
    <tableColumn id="3" xr3:uid="{EBC0B909-3362-4441-8C67-84E2306ED4DC}" name="Month" dataDxfId="29"/>
    <tableColumn id="2" xr3:uid="{42C0DBE3-72EF-4B0C-A76F-4642AC2913F3}" name="Day" dataDxfId="28"/>
    <tableColumn id="4" xr3:uid="{0F9901AD-1945-44B6-AEFF-D054BDFC67BD}" name="JulianCalendar"/>
    <tableColumn id="5" xr3:uid="{2352DAA4-2CE0-4E8E-BDC2-E2D04AFBA939}" name="Out: JDN" dataDxfId="27">
      <calculatedColumnFormula array="1">CALENDAR.JULIAN_DAY_NUMBER(Table24531[[#This Row],[Year]:[Day]],Table24531[[#This Row],[JulianCalendar]])</calculatedColumnFormula>
    </tableColumn>
    <tableColumn id="6" xr3:uid="{91E0B467-1FB9-44F1-A8E9-8910080F2DD5}" name="Notes"/>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E4E753B5-2E07-4B68-94E4-E8F14AA3001F}" name="Table2453435" displayName="Table2453435" ref="A16:F21" totalsRowShown="0" headerRowDxfId="26">
  <tableColumns count="6">
    <tableColumn id="1" xr3:uid="{B35A8765-FA9C-4733-9BCD-DD40B5F21257}" name="Year"/>
    <tableColumn id="3" xr3:uid="{FEB2405C-9642-4F9C-8EE9-3571D1300725}" name="Month" dataDxfId="25"/>
    <tableColumn id="2" xr3:uid="{9738CC68-4089-4BA2-BD56-B8B7E2D5AB0D}" name="Day" dataDxfId="24"/>
    <tableColumn id="4" xr3:uid="{424F6794-B737-4C5C-93A6-8AA189996C43}" name="JulianCalendar"/>
    <tableColumn id="5" xr3:uid="{B31E6562-296A-48AC-B67B-2EC81AE285AB}" name="Out: MJDN" dataDxfId="23">
      <calculatedColumnFormula array="1">CALENDAR.MODIFIED_JULIAN_DAY_NUMBER(Table2453435[[#This Row],[Year]:[Day]],Table2453435[[#This Row],[JulianCalendar]])</calculatedColumnFormula>
    </tableColumn>
    <tableColumn id="6" xr3:uid="{B2887A98-E6C0-4D5E-9DF3-9F4033A95EEB}" name="Notes"/>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F4D1702-4CE0-4932-BC5C-C849B6A47871}" name="Table79121314" displayName="Table79121314" ref="A101:B106" totalsRowShown="0" dataDxfId="22">
  <tableColumns count="2">
    <tableColumn id="1" xr3:uid="{FC6453E7-AE6D-4F9E-B75F-01E7FD70A7A2}" name="JDate" dataDxfId="21"/>
    <tableColumn id="4" xr3:uid="{668B7A50-D2B2-47ED-8C33-F88478865A3F}" name="Out: MJDate" dataDxfId="20">
      <calculatedColumnFormula array="1">CHRONO.JDATE_TO_MJDATE(Table79121314[[#This Row],[JDate]])</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96CC058-EFD1-4DC2-9E75-83B54DAD702E}" name="Table7912131416" displayName="Table7912131416" ref="D101:E106" totalsRowShown="0" dataDxfId="19">
  <tableColumns count="2">
    <tableColumn id="1" xr3:uid="{D8855EB3-84D9-4210-AC51-31F8DFA4D714}" name="MJDate" dataDxfId="18"/>
    <tableColumn id="4" xr3:uid="{30DFF042-AFA2-4929-BA78-3FDD5CD2E45B}" name="Out: JDate" dataDxfId="17">
      <calculatedColumnFormula array="1">CHRONO.MJDATE_TO_JDATE(Table7912131416[[#This Row],[MJDate]])</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64F46F-D427-4A7C-B62E-E20E24F171E0}" name="Table791213142" displayName="Table791213142" ref="A111:C116" totalsRowShown="0" dataDxfId="16">
  <tableColumns count="3">
    <tableColumn id="1" xr3:uid="{B52F3293-D528-4030-8704-AD1590A4019B}" name="JDate" dataDxfId="15"/>
    <tableColumn id="4" xr3:uid="{F88069CD-BC1E-4B3D-B729-9099B368E07B}" name="Out: JDN" dataDxfId="14">
      <calculatedColumnFormula array="1">CHRONO.JDATE_TO_JDN(Table791213142[[#This Row],[JDate]])</calculatedColumnFormula>
    </tableColumn>
    <tableColumn id="2" xr3:uid="{1DC9E9D7-0C51-431B-A921-B7AFC52CCB92}" name="Out: Jdate" dataDxfId="13">
      <calculatedColumnFormula array="1">CHRONO.JDN_TO_JDATE(Table791213142[[#This Row],[Out: JDN]])</calculatedColumnFormula>
    </tableColumn>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763C39-CE92-43F2-A8EA-CB57E3CFEA4A}" name="Table3" displayName="Table3" ref="E111:F116" totalsRowShown="0">
  <autoFilter ref="E111:F116" xr:uid="{BE763C39-CE92-43F2-A8EA-CB57E3CFEA4A}"/>
  <tableColumns count="2">
    <tableColumn id="1" xr3:uid="{5FF6894C-CFEE-467A-AA8E-0AD550380BEA}" name="MJDate" dataDxfId="12"/>
    <tableColumn id="2" xr3:uid="{E6B746BA-FB6B-4D51-8F2C-A256626D76A5}" name="Out: MJDN" dataDxfId="11">
      <calculatedColumnFormula array="1">CHRONO.MJDATE_TO_MJDN(Table791213142[[#This Row],[JDate]])</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DDCBE2FF-A2EB-429F-B392-933AB146213C}" name="Table39" displayName="Table39" ref="A14:C20" totalsRowShown="0" headerRowDxfId="10" tableBorderDxfId="9">
  <tableColumns count="3">
    <tableColumn id="2" xr3:uid="{075AD26A-F421-4B1C-A41C-75928F5E496D}" name="ExcelDate" dataDxfId="8">
      <calculatedColumnFormula array="1">CHRONO.MJDATE_TO_EXCELDATE(#REF!)</calculatedColumnFormula>
    </tableColumn>
    <tableColumn id="3" xr3:uid="{E34377A2-C6C5-4E9C-BB8F-EB9FA4B8FC26}" name="Out: MJDate" dataDxfId="7">
      <calculatedColumnFormula array="1">CHRONO.EXCELDATE_TO_MJDATE(Table39[[#This Row],[ExcelDate]])</calculatedColumnFormula>
    </tableColumn>
    <tableColumn id="4" xr3:uid="{5EC9CAD6-F6DA-4151-A3E9-E6F5559886FB}" name="Out: ExcelDate" dataDxfId="6">
      <calculatedColumnFormula array="1">CHRONO.MJDATE_TO_EXCELDATE(Table39[[#This Row],[Out: MJDate]])</calculatedColumnFormula>
    </tableColumn>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4E48EEAE-5C2C-4CF2-A612-D0CE59A50879}" name="Table3941" displayName="Table3941" ref="A36:D42" totalsRowShown="0" headerRowDxfId="5" tableBorderDxfId="4">
  <tableColumns count="4">
    <tableColumn id="1" xr3:uid="{180DCA52-6E21-41C7-903C-FF601B2DA413}" name="Expression" dataDxfId="3"/>
    <tableColumn id="2" xr3:uid="{C4A2816B-3A37-4D1F-91C6-B14E42C1786F}" name="Out: ExcelDate" dataDxfId="2">
      <calculatedColumnFormula array="1">CHRONO.USDATE_TO_EXCELDATE(Table3941[[#This Row],[Expression]])</calculatedColumnFormula>
    </tableColumn>
    <tableColumn id="4" xr3:uid="{266977D9-CF5B-4FE3-9CF4-8F7841082A30}" name="Options" dataDxfId="1"/>
    <tableColumn id="3" xr3:uid="{A1F4CDB5-947B-41EB-955F-8EC52C95648E}" name="Out: USDate" dataDxfId="0">
      <calculatedColumnFormula array="1">CHRONO.EXCELDATE_TO_USDATE(Table3941[[#This Row],[Out: ExcelDate]],Table3941[[#This Row],[Options]])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7.xml"/><Relationship Id="rId7" Type="http://schemas.openxmlformats.org/officeDocument/2006/relationships/table" Target="../tables/table11.xml"/><Relationship Id="rId2" Type="http://schemas.openxmlformats.org/officeDocument/2006/relationships/table" Target="../tables/table6.xml"/><Relationship Id="rId1" Type="http://schemas.openxmlformats.org/officeDocument/2006/relationships/printerSettings" Target="../printerSettings/printerSettings8.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88C0-A1E4-43ED-9886-48239CED662E}">
  <dimension ref="A1:O262"/>
  <sheetViews>
    <sheetView zoomScaleNormal="100" workbookViewId="0"/>
  </sheetViews>
  <sheetFormatPr defaultRowHeight="15" x14ac:dyDescent="0.25"/>
  <cols>
    <col min="1" max="1" width="20.42578125" customWidth="1"/>
    <col min="2" max="2" width="32.28515625" bestFit="1" customWidth="1"/>
    <col min="3" max="3" width="25.140625" bestFit="1" customWidth="1"/>
    <col min="4" max="4" width="16.5703125" customWidth="1"/>
    <col min="5" max="5" width="31.140625" bestFit="1" customWidth="1"/>
    <col min="6" max="6" width="15.7109375" bestFit="1" customWidth="1"/>
    <col min="7" max="7" width="12.85546875" bestFit="1" customWidth="1"/>
    <col min="8" max="8" width="8.42578125" bestFit="1" customWidth="1"/>
    <col min="9" max="9" width="9.28515625" bestFit="1" customWidth="1"/>
    <col min="10" max="10" width="7.28515625" bestFit="1" customWidth="1"/>
    <col min="11" max="11" width="6.28515625" bestFit="1" customWidth="1"/>
  </cols>
  <sheetData>
    <row r="1" spans="1:3" ht="19.5" x14ac:dyDescent="0.3">
      <c r="A1" s="1" t="s">
        <v>742</v>
      </c>
      <c r="B1" s="1"/>
    </row>
    <row r="3" spans="1:3" x14ac:dyDescent="0.25">
      <c r="A3" s="4" t="s">
        <v>420</v>
      </c>
      <c r="B3" s="5" t="s">
        <v>296</v>
      </c>
      <c r="C3" s="6" t="s">
        <v>295</v>
      </c>
    </row>
    <row r="4" spans="1:3" x14ac:dyDescent="0.25">
      <c r="A4" s="7"/>
      <c r="B4" s="8">
        <f ca="1">OFFSET($A$1,ROW()-1,COLUMN()-2)</f>
        <v>0</v>
      </c>
      <c r="C4" s="9" t="str" cm="1">
        <f t="array" aca="1" ref="C4" ca="1">FN.NULLIFY(OFFSET($A$1,ROW()-1,COLUMN()-3))</f>
        <v/>
      </c>
    </row>
    <row r="5" spans="1:3" x14ac:dyDescent="0.25">
      <c r="A5" s="10" t="s">
        <v>1</v>
      </c>
      <c r="B5" s="11" t="str">
        <f t="shared" ref="B5:B9" ca="1" si="0">OFFSET($A$1,ROW()-1,COLUMN()-2)</f>
        <v>Text</v>
      </c>
      <c r="C5" s="12" t="str" cm="1">
        <f t="array" aca="1" ref="C5" ca="1">FN.NULLIFY(OFFSET($A$1,ROW()-1,COLUMN()-3))</f>
        <v>Text</v>
      </c>
    </row>
    <row r="6" spans="1:3" x14ac:dyDescent="0.25">
      <c r="A6" s="7" t="e">
        <v>#VALUE!</v>
      </c>
      <c r="B6" s="8" t="e">
        <f t="shared" ca="1" si="0"/>
        <v>#VALUE!</v>
      </c>
      <c r="C6" s="9" t="e" cm="1">
        <f t="array" aca="1" ref="C6" ca="1">FN.NULLIFY(OFFSET($A$1,ROW()-1,COLUMN()-3))</f>
        <v>#VALUE!</v>
      </c>
    </row>
    <row r="7" spans="1:3" x14ac:dyDescent="0.25">
      <c r="A7" s="10">
        <v>1</v>
      </c>
      <c r="B7" s="11">
        <f t="shared" ca="1" si="0"/>
        <v>1</v>
      </c>
      <c r="C7" s="12" cm="1">
        <f t="array" aca="1" ref="C7" ca="1">FN.NULLIFY(OFFSET($A$1,ROW()-1,COLUMN()-3))</f>
        <v>1</v>
      </c>
    </row>
    <row r="8" spans="1:3" x14ac:dyDescent="0.25">
      <c r="A8" s="226">
        <v>44927</v>
      </c>
      <c r="B8" s="8">
        <f t="shared" ca="1" si="0"/>
        <v>44927</v>
      </c>
      <c r="C8" s="9" cm="1">
        <f t="array" aca="1" ref="C8" ca="1">FN.NULLIFY(OFFSET($A$1,ROW()-1,COLUMN()-3))</f>
        <v>44927</v>
      </c>
    </row>
    <row r="9" spans="1:3" x14ac:dyDescent="0.25">
      <c r="A9" s="227" t="s">
        <v>225</v>
      </c>
      <c r="B9" s="130" t="str">
        <f t="shared" ca="1" si="0"/>
        <v>4</v>
      </c>
      <c r="C9" s="131" t="str" cm="1">
        <f t="array" aca="1" ref="C9" ca="1">FN.NULLIFY(OFFSET($A$1,ROW()-1,COLUMN()-3))</f>
        <v>4</v>
      </c>
    </row>
    <row r="10" spans="1:3" x14ac:dyDescent="0.25">
      <c r="A10" s="160"/>
    </row>
    <row r="12" spans="1:3" ht="19.5" x14ac:dyDescent="0.3">
      <c r="A12" s="1" t="s">
        <v>421</v>
      </c>
      <c r="B12" s="1"/>
    </row>
    <row r="14" spans="1:3" x14ac:dyDescent="0.25">
      <c r="A14" s="4" t="s">
        <v>418</v>
      </c>
      <c r="B14" s="6" t="s">
        <v>412</v>
      </c>
    </row>
    <row r="15" spans="1:3" x14ac:dyDescent="0.25">
      <c r="A15" s="7"/>
      <c r="B15" s="9" cm="1">
        <f t="array" ref="B15:B21">FN.COERCE(A15:A21)</f>
        <v>0</v>
      </c>
    </row>
    <row r="16" spans="1:3" x14ac:dyDescent="0.25">
      <c r="A16" s="10" t="s">
        <v>1</v>
      </c>
      <c r="B16" s="12">
        <v>1</v>
      </c>
    </row>
    <row r="17" spans="1:2" x14ac:dyDescent="0.25">
      <c r="A17" s="7" t="e">
        <v>#N/A</v>
      </c>
      <c r="B17" s="9" t="e">
        <v>#N/A</v>
      </c>
    </row>
    <row r="18" spans="1:2" x14ac:dyDescent="0.25">
      <c r="A18" s="10" t="b">
        <v>1</v>
      </c>
      <c r="B18" s="12">
        <v>0</v>
      </c>
    </row>
    <row r="19" spans="1:2" x14ac:dyDescent="0.25">
      <c r="A19" s="228" t="b">
        <v>0</v>
      </c>
      <c r="B19" s="9">
        <v>0</v>
      </c>
    </row>
    <row r="20" spans="1:2" x14ac:dyDescent="0.25">
      <c r="A20" s="10">
        <v>45</v>
      </c>
      <c r="B20" s="12">
        <v>45</v>
      </c>
    </row>
    <row r="21" spans="1:2" x14ac:dyDescent="0.25">
      <c r="A21" s="219" t="s">
        <v>413</v>
      </c>
      <c r="B21" s="216">
        <v>12</v>
      </c>
    </row>
    <row r="24" spans="1:2" ht="19.5" x14ac:dyDescent="0.3">
      <c r="A24" s="1" t="s">
        <v>682</v>
      </c>
      <c r="B24" s="1"/>
    </row>
    <row r="26" spans="1:2" x14ac:dyDescent="0.25">
      <c r="A26" s="4" t="s">
        <v>683</v>
      </c>
      <c r="B26" s="6" t="s">
        <v>684</v>
      </c>
    </row>
    <row r="27" spans="1:2" x14ac:dyDescent="0.25">
      <c r="A27" s="7"/>
      <c r="B27" s="9" t="str" cm="1">
        <f t="array" ref="B27:B33">FN.LANGUAGE_ID(A27:A33)</f>
        <v/>
      </c>
    </row>
    <row r="28" spans="1:2" x14ac:dyDescent="0.25">
      <c r="A28" s="10" t="s">
        <v>1</v>
      </c>
      <c r="B28" s="12" t="e">
        <v>#VALUE!</v>
      </c>
    </row>
    <row r="29" spans="1:2" x14ac:dyDescent="0.25">
      <c r="A29" s="7" t="e">
        <v>#N/A</v>
      </c>
      <c r="B29" s="9" t="e">
        <v>#N/A</v>
      </c>
    </row>
    <row r="30" spans="1:2" x14ac:dyDescent="0.25">
      <c r="A30" s="10" t="s">
        <v>681</v>
      </c>
      <c r="B30" s="12" t="str">
        <v>0009</v>
      </c>
    </row>
    <row r="31" spans="1:2" x14ac:dyDescent="0.25">
      <c r="A31" s="228" t="s">
        <v>685</v>
      </c>
      <c r="B31" s="9" t="str">
        <v>000C</v>
      </c>
    </row>
    <row r="32" spans="1:2" x14ac:dyDescent="0.25">
      <c r="A32" s="10" t="s">
        <v>686</v>
      </c>
      <c r="B32" s="12" t="str">
        <v>0007</v>
      </c>
    </row>
    <row r="33" spans="1:2" x14ac:dyDescent="0.25">
      <c r="A33" s="219" t="s">
        <v>687</v>
      </c>
      <c r="B33" s="216" t="str">
        <v>0039</v>
      </c>
    </row>
    <row r="36" spans="1:2" ht="19.5" x14ac:dyDescent="0.3">
      <c r="A36" s="1" t="s">
        <v>688</v>
      </c>
    </row>
    <row r="37" spans="1:2" x14ac:dyDescent="0.25">
      <c r="A37" s="211" t="b" cm="1">
        <f t="array" ref="A37">FN.NORTH_AMERICAN_REGION()</f>
        <v>0</v>
      </c>
    </row>
    <row r="40" spans="1:2" ht="19.5" x14ac:dyDescent="0.3">
      <c r="A40" s="1" t="s">
        <v>417</v>
      </c>
      <c r="B40" s="1"/>
    </row>
    <row r="42" spans="1:2" x14ac:dyDescent="0.25">
      <c r="A42" s="4" t="s">
        <v>418</v>
      </c>
      <c r="B42" s="6" t="s">
        <v>230</v>
      </c>
    </row>
    <row r="43" spans="1:2" x14ac:dyDescent="0.25">
      <c r="A43" s="7"/>
      <c r="B43" s="9" t="b" cm="1">
        <f t="array" ref="B43:B48">FN.IS_EMPTY(A43:A48)</f>
        <v>1</v>
      </c>
    </row>
    <row r="44" spans="1:2" x14ac:dyDescent="0.25">
      <c r="A44" s="10" t="s">
        <v>1</v>
      </c>
      <c r="B44" s="12" t="b">
        <v>0</v>
      </c>
    </row>
    <row r="45" spans="1:2" x14ac:dyDescent="0.25">
      <c r="A45" s="7" t="e">
        <v>#VALUE!</v>
      </c>
      <c r="B45" s="9" t="b">
        <v>0</v>
      </c>
    </row>
    <row r="46" spans="1:2" x14ac:dyDescent="0.25">
      <c r="A46" s="10">
        <v>0</v>
      </c>
      <c r="B46" s="12" t="b">
        <v>0</v>
      </c>
    </row>
    <row r="47" spans="1:2" x14ac:dyDescent="0.25">
      <c r="A47" s="226">
        <v>44927</v>
      </c>
      <c r="B47" s="9" t="b">
        <v>0</v>
      </c>
    </row>
    <row r="48" spans="1:2" x14ac:dyDescent="0.25">
      <c r="A48" s="227" t="s">
        <v>225</v>
      </c>
      <c r="B48" s="131" t="b">
        <v>0</v>
      </c>
    </row>
    <row r="50" spans="1:2" x14ac:dyDescent="0.25">
      <c r="A50" s="160"/>
    </row>
    <row r="51" spans="1:2" ht="19.5" x14ac:dyDescent="0.3">
      <c r="A51" s="1" t="s">
        <v>419</v>
      </c>
      <c r="B51" s="1"/>
    </row>
    <row r="53" spans="1:2" x14ac:dyDescent="0.25">
      <c r="A53" s="4" t="s">
        <v>418</v>
      </c>
      <c r="B53" s="6" t="s">
        <v>486</v>
      </c>
    </row>
    <row r="54" spans="1:2" x14ac:dyDescent="0.25">
      <c r="A54" s="7"/>
      <c r="B54" s="9" t="b" cm="1">
        <f t="array" ref="B54:B59">FN.IS_NUMERIC_NULL(A54:A59)</f>
        <v>1</v>
      </c>
    </row>
    <row r="55" spans="1:2" x14ac:dyDescent="0.25">
      <c r="A55" s="10" t="s">
        <v>1</v>
      </c>
      <c r="B55" s="12" t="b">
        <v>0</v>
      </c>
    </row>
    <row r="56" spans="1:2" x14ac:dyDescent="0.25">
      <c r="A56" s="7" t="e">
        <v>#VALUE!</v>
      </c>
      <c r="B56" s="9" t="b">
        <v>0</v>
      </c>
    </row>
    <row r="57" spans="1:2" x14ac:dyDescent="0.25">
      <c r="A57" s="10">
        <v>1</v>
      </c>
      <c r="B57" s="12" t="b">
        <v>1</v>
      </c>
    </row>
    <row r="58" spans="1:2" x14ac:dyDescent="0.25">
      <c r="A58" s="226">
        <v>44927</v>
      </c>
      <c r="B58" s="9" t="b">
        <v>1</v>
      </c>
    </row>
    <row r="59" spans="1:2" x14ac:dyDescent="0.25">
      <c r="A59" s="227" t="s">
        <v>225</v>
      </c>
      <c r="B59" s="131" t="b">
        <v>0</v>
      </c>
    </row>
    <row r="62" spans="1:2" ht="19.5" x14ac:dyDescent="0.3">
      <c r="A62" s="1" t="s">
        <v>226</v>
      </c>
      <c r="B62" s="1"/>
    </row>
    <row r="64" spans="1:2" x14ac:dyDescent="0.25">
      <c r="A64" s="4" t="s">
        <v>97</v>
      </c>
      <c r="B64" s="6" t="s">
        <v>485</v>
      </c>
    </row>
    <row r="65" spans="1:2" x14ac:dyDescent="0.25">
      <c r="A65" s="7"/>
      <c r="B65" s="9" t="b" cm="1">
        <f t="array" ref="B65:B71">FN.IS_INTEGER(A65:A71)</f>
        <v>0</v>
      </c>
    </row>
    <row r="66" spans="1:2" x14ac:dyDescent="0.25">
      <c r="A66" s="10" t="s">
        <v>1</v>
      </c>
      <c r="B66" s="12" t="b">
        <v>0</v>
      </c>
    </row>
    <row r="67" spans="1:2" x14ac:dyDescent="0.25">
      <c r="A67" s="7" t="e">
        <v>#VALUE!</v>
      </c>
      <c r="B67" s="9" t="b">
        <v>0</v>
      </c>
    </row>
    <row r="68" spans="1:2" x14ac:dyDescent="0.25">
      <c r="A68" s="10">
        <v>0</v>
      </c>
      <c r="B68" s="12" t="b">
        <v>1</v>
      </c>
    </row>
    <row r="69" spans="1:2" x14ac:dyDescent="0.25">
      <c r="A69" s="7">
        <v>1</v>
      </c>
      <c r="B69" s="9" t="b">
        <v>1</v>
      </c>
    </row>
    <row r="70" spans="1:2" x14ac:dyDescent="0.25">
      <c r="A70" s="10">
        <v>1.5</v>
      </c>
      <c r="B70" s="12" t="b">
        <v>0</v>
      </c>
    </row>
    <row r="71" spans="1:2" x14ac:dyDescent="0.25">
      <c r="A71" s="135">
        <v>9.9999999999999998E-17</v>
      </c>
      <c r="B71" s="216" t="b">
        <v>1</v>
      </c>
    </row>
    <row r="74" spans="1:2" ht="19.5" x14ac:dyDescent="0.3">
      <c r="A74" s="1" t="s">
        <v>432</v>
      </c>
      <c r="B74" s="1"/>
    </row>
    <row r="76" spans="1:2" x14ac:dyDescent="0.25">
      <c r="A76" s="4" t="s">
        <v>97</v>
      </c>
      <c r="B76" s="6" t="s">
        <v>484</v>
      </c>
    </row>
    <row r="77" spans="1:2" x14ac:dyDescent="0.25">
      <c r="A77" s="7"/>
      <c r="B77" s="9" t="b" cm="1">
        <f t="array" ref="B77:B83">FN.IS_DECIMAL(A77:A83)</f>
        <v>0</v>
      </c>
    </row>
    <row r="78" spans="1:2" x14ac:dyDescent="0.25">
      <c r="A78" s="10" t="s">
        <v>1</v>
      </c>
      <c r="B78" s="12" t="b">
        <v>0</v>
      </c>
    </row>
    <row r="79" spans="1:2" x14ac:dyDescent="0.25">
      <c r="A79" s="7" t="e">
        <v>#VALUE!</v>
      </c>
      <c r="B79" s="9" t="b">
        <v>0</v>
      </c>
    </row>
    <row r="80" spans="1:2" x14ac:dyDescent="0.25">
      <c r="A80" s="10">
        <v>1</v>
      </c>
      <c r="B80" s="12" t="b">
        <v>0</v>
      </c>
    </row>
    <row r="81" spans="1:2" x14ac:dyDescent="0.25">
      <c r="A81" s="7">
        <v>1.5</v>
      </c>
      <c r="B81" s="9" t="b">
        <v>1</v>
      </c>
    </row>
    <row r="82" spans="1:2" x14ac:dyDescent="0.25">
      <c r="A82" s="311">
        <v>1E-14</v>
      </c>
      <c r="B82" s="12" t="b">
        <v>1</v>
      </c>
    </row>
    <row r="83" spans="1:2" x14ac:dyDescent="0.25">
      <c r="A83" s="135">
        <v>9.9999999999999998E-17</v>
      </c>
      <c r="B83" s="216" t="b">
        <v>0</v>
      </c>
    </row>
    <row r="86" spans="1:2" ht="19.5" x14ac:dyDescent="0.3">
      <c r="A86" s="1" t="s">
        <v>228</v>
      </c>
      <c r="B86" s="1"/>
    </row>
    <row r="88" spans="1:2" x14ac:dyDescent="0.25">
      <c r="A88" s="4" t="s">
        <v>97</v>
      </c>
      <c r="B88" s="6" t="s">
        <v>229</v>
      </c>
    </row>
    <row r="89" spans="1:2" x14ac:dyDescent="0.25">
      <c r="A89" s="7"/>
      <c r="B89" s="9" t="str" cm="1">
        <f t="array" ref="B89:B95">FN.DECIMALS(A89:A95)</f>
        <v/>
      </c>
    </row>
    <row r="90" spans="1:2" x14ac:dyDescent="0.25">
      <c r="A90" s="10" t="s">
        <v>1</v>
      </c>
      <c r="B90" s="12" t="e">
        <v>#VALUE!</v>
      </c>
    </row>
    <row r="91" spans="1:2" x14ac:dyDescent="0.25">
      <c r="A91" s="7">
        <v>100000.0012</v>
      </c>
      <c r="B91" s="9">
        <v>4</v>
      </c>
    </row>
    <row r="92" spans="1:2" x14ac:dyDescent="0.25">
      <c r="A92" s="10">
        <v>1.23456789012345E-6</v>
      </c>
      <c r="B92" s="12">
        <v>20</v>
      </c>
    </row>
    <row r="93" spans="1:2" x14ac:dyDescent="0.25">
      <c r="A93" s="228">
        <f>1/3</f>
        <v>0.33333333333333331</v>
      </c>
      <c r="B93" s="9">
        <v>15</v>
      </c>
    </row>
    <row r="94" spans="1:2" x14ac:dyDescent="0.25">
      <c r="A94" s="10">
        <v>9.9999999999999995E-7</v>
      </c>
      <c r="B94" s="12">
        <v>6</v>
      </c>
    </row>
    <row r="95" spans="1:2" x14ac:dyDescent="0.25">
      <c r="A95" s="135">
        <v>0</v>
      </c>
      <c r="B95" s="216">
        <v>0</v>
      </c>
    </row>
    <row r="98" spans="1:2" ht="19.5" x14ac:dyDescent="0.3">
      <c r="A98" s="1" t="s">
        <v>422</v>
      </c>
    </row>
    <row r="100" spans="1:2" x14ac:dyDescent="0.25">
      <c r="A100" s="4" t="s">
        <v>418</v>
      </c>
      <c r="B100" s="6" t="s">
        <v>227</v>
      </c>
    </row>
    <row r="101" spans="1:2" x14ac:dyDescent="0.25">
      <c r="A101" s="7"/>
      <c r="B101" s="9" t="str" cm="1">
        <f t="array" ref="B101:B113">FN.ORDINAL_VALUE(A101:A113)</f>
        <v/>
      </c>
    </row>
    <row r="102" spans="1:2" x14ac:dyDescent="0.25">
      <c r="A102" s="10" t="s">
        <v>1</v>
      </c>
      <c r="B102" s="12" t="e">
        <v>#VALUE!</v>
      </c>
    </row>
    <row r="103" spans="1:2" x14ac:dyDescent="0.25">
      <c r="A103" s="44" t="s">
        <v>572</v>
      </c>
      <c r="B103" s="9">
        <v>25</v>
      </c>
    </row>
    <row r="104" spans="1:2" x14ac:dyDescent="0.25">
      <c r="A104" s="41" t="s">
        <v>392</v>
      </c>
      <c r="B104" s="12">
        <v>11</v>
      </c>
    </row>
    <row r="105" spans="1:2" x14ac:dyDescent="0.25">
      <c r="A105" s="301" t="s">
        <v>571</v>
      </c>
      <c r="B105" s="9" t="e">
        <v>#NUM!</v>
      </c>
    </row>
    <row r="106" spans="1:2" x14ac:dyDescent="0.25">
      <c r="A106" s="41" t="s">
        <v>394</v>
      </c>
      <c r="B106" s="12">
        <v>1</v>
      </c>
    </row>
    <row r="107" spans="1:2" x14ac:dyDescent="0.25">
      <c r="A107" s="301" t="s">
        <v>393</v>
      </c>
      <c r="B107" s="9">
        <v>12</v>
      </c>
    </row>
    <row r="108" spans="1:2" x14ac:dyDescent="0.25">
      <c r="A108" s="41" t="s">
        <v>398</v>
      </c>
      <c r="B108" s="12" t="e">
        <v>#VALUE!</v>
      </c>
    </row>
    <row r="109" spans="1:2" x14ac:dyDescent="0.25">
      <c r="A109" s="301" t="s">
        <v>402</v>
      </c>
      <c r="B109" s="9" t="e">
        <v>#VALUE!</v>
      </c>
    </row>
    <row r="110" spans="1:2" x14ac:dyDescent="0.25">
      <c r="A110" s="41" t="s">
        <v>395</v>
      </c>
      <c r="B110" s="12">
        <v>13</v>
      </c>
    </row>
    <row r="111" spans="1:2" x14ac:dyDescent="0.25">
      <c r="A111" s="301" t="s">
        <v>396</v>
      </c>
      <c r="B111" s="9">
        <v>3</v>
      </c>
    </row>
    <row r="112" spans="1:2" x14ac:dyDescent="0.25">
      <c r="A112" s="41" t="s">
        <v>397</v>
      </c>
      <c r="B112" s="12">
        <v>142</v>
      </c>
    </row>
    <row r="113" spans="1:4" x14ac:dyDescent="0.25">
      <c r="A113" s="302" t="s">
        <v>401</v>
      </c>
      <c r="B113" s="16">
        <v>234561651</v>
      </c>
      <c r="D113" s="46"/>
    </row>
    <row r="116" spans="1:4" ht="19.5" x14ac:dyDescent="0.3">
      <c r="A116" s="1" t="s">
        <v>399</v>
      </c>
    </row>
    <row r="118" spans="1:4" x14ac:dyDescent="0.25">
      <c r="A118" s="6" t="s">
        <v>490</v>
      </c>
      <c r="B118" s="6" t="s">
        <v>400</v>
      </c>
    </row>
    <row r="119" spans="1:4" x14ac:dyDescent="0.25">
      <c r="A119" s="7"/>
      <c r="B119" s="9" t="str" cm="1">
        <f t="array" ref="B119:B126">FN.FORMAT_ORDINAL(A119:A126)</f>
        <v/>
      </c>
    </row>
    <row r="120" spans="1:4" x14ac:dyDescent="0.25">
      <c r="A120" s="10" t="s">
        <v>1</v>
      </c>
      <c r="B120" s="12" t="e">
        <v>#VALUE!</v>
      </c>
    </row>
    <row r="121" spans="1:4" x14ac:dyDescent="0.25">
      <c r="A121" s="44">
        <v>25</v>
      </c>
      <c r="B121" s="9" t="str">
        <v>25th</v>
      </c>
    </row>
    <row r="122" spans="1:4" x14ac:dyDescent="0.25">
      <c r="A122" s="41" t="s">
        <v>491</v>
      </c>
      <c r="B122" s="12" t="str">
        <v>11th</v>
      </c>
    </row>
    <row r="123" spans="1:4" x14ac:dyDescent="0.25">
      <c r="A123" s="301" t="s">
        <v>492</v>
      </c>
      <c r="B123" s="9" t="e">
        <v>#NUM!</v>
      </c>
    </row>
    <row r="124" spans="1:4" x14ac:dyDescent="0.25">
      <c r="A124" s="41">
        <v>-1</v>
      </c>
      <c r="B124" s="12" t="e">
        <v>#NUM!</v>
      </c>
    </row>
    <row r="125" spans="1:4" x14ac:dyDescent="0.25">
      <c r="A125" s="301">
        <v>0</v>
      </c>
      <c r="B125" s="9" t="str">
        <v>0th</v>
      </c>
    </row>
    <row r="126" spans="1:4" x14ac:dyDescent="0.25">
      <c r="A126" s="346">
        <v>1234567893</v>
      </c>
      <c r="B126" s="54" t="str">
        <v>1,234,567,893rd</v>
      </c>
    </row>
    <row r="129" spans="1:4" ht="19.5" x14ac:dyDescent="0.3">
      <c r="A129" s="1" t="s">
        <v>607</v>
      </c>
    </row>
    <row r="131" spans="1:4" x14ac:dyDescent="0.25">
      <c r="A131" s="6" t="s">
        <v>614</v>
      </c>
      <c r="B131" s="6" t="s">
        <v>614</v>
      </c>
      <c r="C131" s="6" t="s">
        <v>608</v>
      </c>
      <c r="D131" s="6" t="s">
        <v>608</v>
      </c>
    </row>
    <row r="132" spans="1:4" x14ac:dyDescent="0.25">
      <c r="A132" s="7"/>
      <c r="B132" s="9" t="s">
        <v>609</v>
      </c>
      <c r="C132" s="7" t="str" cm="1">
        <f t="array" ref="C132:D134">FN.ESCAPE_SEARCH_TERM(A132:B134)</f>
        <v/>
      </c>
      <c r="D132" s="9" t="str">
        <v>ABC~*DEF~?</v>
      </c>
    </row>
    <row r="133" spans="1:4" x14ac:dyDescent="0.25">
      <c r="A133" s="10" t="s">
        <v>1</v>
      </c>
      <c r="B133" s="12" t="s">
        <v>610</v>
      </c>
      <c r="C133" s="10" t="str">
        <v>Text</v>
      </c>
      <c r="D133" s="12" t="str">
        <v>~?~~~?~~~?</v>
      </c>
    </row>
    <row r="134" spans="1:4" x14ac:dyDescent="0.25">
      <c r="A134" s="263">
        <v>0</v>
      </c>
      <c r="B134" s="16" t="e">
        <v>#NUM!</v>
      </c>
      <c r="C134" s="263" t="str">
        <v>0</v>
      </c>
      <c r="D134" s="16" t="e">
        <v>#NUM!</v>
      </c>
    </row>
    <row r="137" spans="1:4" ht="19.5" x14ac:dyDescent="0.3">
      <c r="A137" s="1" t="s">
        <v>620</v>
      </c>
    </row>
    <row r="139" spans="1:4" x14ac:dyDescent="0.25">
      <c r="A139" s="6" t="s">
        <v>617</v>
      </c>
      <c r="B139" t="s">
        <v>623</v>
      </c>
    </row>
    <row r="140" spans="1:4" x14ac:dyDescent="0.25">
      <c r="A140" s="6" t="s">
        <v>618</v>
      </c>
      <c r="B140">
        <v>1</v>
      </c>
    </row>
    <row r="141" spans="1:4" x14ac:dyDescent="0.25">
      <c r="A141" s="6" t="s">
        <v>621</v>
      </c>
      <c r="B141">
        <v>2</v>
      </c>
    </row>
    <row r="142" spans="1:4" x14ac:dyDescent="0.25">
      <c r="A142" s="6" t="s">
        <v>615</v>
      </c>
      <c r="B142" s="6" t="s">
        <v>615</v>
      </c>
      <c r="C142" s="6" t="s">
        <v>616</v>
      </c>
      <c r="D142" s="6" t="s">
        <v>616</v>
      </c>
    </row>
    <row r="143" spans="1:4" x14ac:dyDescent="0.25">
      <c r="A143" s="7" t="s">
        <v>350</v>
      </c>
      <c r="B143" s="9" t="s">
        <v>147</v>
      </c>
      <c r="C143" s="7" cm="1">
        <f t="array" ref="C143:D145">FN.FIND_LITERAL(A143:B145,B139,B140,B141)</f>
        <v>11</v>
      </c>
      <c r="D143" s="9">
        <v>4</v>
      </c>
    </row>
    <row r="144" spans="1:4" x14ac:dyDescent="0.25">
      <c r="A144" s="10" t="s">
        <v>156</v>
      </c>
      <c r="B144" s="12" t="s">
        <v>619</v>
      </c>
      <c r="C144" s="10">
        <v>0</v>
      </c>
      <c r="D144" s="12">
        <v>7</v>
      </c>
    </row>
    <row r="145" spans="1:4" x14ac:dyDescent="0.25">
      <c r="A145" s="263" t="s">
        <v>622</v>
      </c>
      <c r="B145" s="16" t="s">
        <v>611</v>
      </c>
      <c r="C145" s="263">
        <v>12</v>
      </c>
      <c r="D145" s="16">
        <v>9</v>
      </c>
    </row>
    <row r="148" spans="1:4" ht="19.5" x14ac:dyDescent="0.3">
      <c r="A148" s="1" t="s">
        <v>576</v>
      </c>
      <c r="B148" s="1"/>
      <c r="C148" s="1"/>
    </row>
    <row r="150" spans="1:4" x14ac:dyDescent="0.25">
      <c r="A150" s="4" t="s">
        <v>574</v>
      </c>
      <c r="B150" s="5" t="s">
        <v>136</v>
      </c>
      <c r="C150" s="5" t="s">
        <v>310</v>
      </c>
      <c r="D150" s="6" t="s">
        <v>137</v>
      </c>
    </row>
    <row r="151" spans="1:4" x14ac:dyDescent="0.25">
      <c r="A151" s="7"/>
      <c r="B151" s="8" t="s">
        <v>558</v>
      </c>
      <c r="C151" s="8"/>
      <c r="D151" s="9" t="b" cm="1">
        <f t="array" ref="D151">FN.VALIDATE_CHARSET($A151,$B151,$C151)</f>
        <v>0</v>
      </c>
    </row>
    <row r="152" spans="1:4" x14ac:dyDescent="0.25">
      <c r="A152" s="10" t="s">
        <v>1</v>
      </c>
      <c r="B152" s="11"/>
      <c r="C152" s="11"/>
      <c r="D152" s="12" t="b" cm="1">
        <f t="array" ref="D152">FN.VALIDATE_CHARSET($A152,$B152,$C152)</f>
        <v>0</v>
      </c>
    </row>
    <row r="153" spans="1:4" x14ac:dyDescent="0.25">
      <c r="A153" s="7" t="s">
        <v>139</v>
      </c>
      <c r="B153" s="8" t="s">
        <v>138</v>
      </c>
      <c r="C153" s="8"/>
      <c r="D153" s="9" t="b" cm="1">
        <f t="array" ref="D153">FN.VALIDATE_CHARSET($A153,$B153,$C153)</f>
        <v>1</v>
      </c>
    </row>
    <row r="154" spans="1:4" x14ac:dyDescent="0.25">
      <c r="A154" s="10" t="s">
        <v>139</v>
      </c>
      <c r="B154" s="11" t="s">
        <v>138</v>
      </c>
      <c r="C154" s="11">
        <v>1</v>
      </c>
      <c r="D154" s="12" t="b" cm="1">
        <f t="array" ref="D154">FN.VALIDATE_CHARSET($A154,$B154,$C154)</f>
        <v>0</v>
      </c>
    </row>
    <row r="155" spans="1:4" x14ac:dyDescent="0.25">
      <c r="A155" s="7" t="s">
        <v>140</v>
      </c>
      <c r="B155" s="8" t="s">
        <v>138</v>
      </c>
      <c r="C155" s="31"/>
      <c r="D155" s="9" t="b" cm="1">
        <f t="array" ref="D155">FN.VALIDATE_CHARSET($A155,$B155,$C155)</f>
        <v>1</v>
      </c>
    </row>
    <row r="156" spans="1:4" x14ac:dyDescent="0.25">
      <c r="A156" s="129" t="s">
        <v>573</v>
      </c>
      <c r="B156" s="130" t="s">
        <v>141</v>
      </c>
      <c r="C156" s="130"/>
      <c r="D156" s="131" t="b" cm="1">
        <f t="array" ref="D156">FN.VALIDATE_CHARSET($A156,$B156,$C156)</f>
        <v>1</v>
      </c>
    </row>
    <row r="159" spans="1:4" ht="19.5" x14ac:dyDescent="0.3">
      <c r="A159" s="1" t="s">
        <v>575</v>
      </c>
      <c r="B159" s="1"/>
      <c r="C159" s="1"/>
    </row>
    <row r="161" spans="1:5" x14ac:dyDescent="0.25">
      <c r="A161" s="4" t="s">
        <v>574</v>
      </c>
      <c r="B161" s="5" t="s">
        <v>136</v>
      </c>
      <c r="C161" s="5" t="s">
        <v>145</v>
      </c>
      <c r="D161" s="5" t="s">
        <v>310</v>
      </c>
      <c r="E161" s="6" t="s">
        <v>146</v>
      </c>
    </row>
    <row r="162" spans="1:5" x14ac:dyDescent="0.25">
      <c r="A162" s="7"/>
      <c r="B162" s="8"/>
      <c r="C162" s="8"/>
      <c r="D162" s="8"/>
      <c r="E162" s="9" t="str" cm="1">
        <f t="array" ref="E162">FN.REPLACE_CHARS($A162,$B162,$C162,$D162)</f>
        <v/>
      </c>
    </row>
    <row r="163" spans="1:5" x14ac:dyDescent="0.25">
      <c r="A163" s="10" t="s">
        <v>1</v>
      </c>
      <c r="B163" s="11"/>
      <c r="C163" s="11"/>
      <c r="D163" s="11"/>
      <c r="E163" s="12" t="str" cm="1">
        <f t="array" ref="E163">FN.REPLACE_CHARS($A163,$B163,$C163,$D163)</f>
        <v>Text</v>
      </c>
    </row>
    <row r="164" spans="1:5" x14ac:dyDescent="0.25">
      <c r="A164" s="7" t="s">
        <v>138</v>
      </c>
      <c r="B164" s="8" t="s">
        <v>148</v>
      </c>
      <c r="C164" s="8" t="s">
        <v>147</v>
      </c>
      <c r="D164" s="8"/>
      <c r="E164" s="9" t="str" cm="1">
        <f t="array" ref="E164">FN.REPLACE_CHARS($A164,$B164,$C164,$D164)</f>
        <v>***DEFGHIJKLMNO***STUVWXYZ</v>
      </c>
    </row>
    <row r="165" spans="1:5" x14ac:dyDescent="0.25">
      <c r="A165" s="129" t="s">
        <v>612</v>
      </c>
      <c r="B165" s="130" t="s">
        <v>147</v>
      </c>
      <c r="C165" s="229" t="s">
        <v>346</v>
      </c>
      <c r="D165" s="229">
        <v>1</v>
      </c>
      <c r="E165" s="131" t="str" cm="1">
        <f t="array" ref="E165">FN.REPLACE_CHARS($A165,$B165,$C165,$D165)</f>
        <v>A_BCDEFGHIJKLMNOPQRSTUVWXYZ</v>
      </c>
    </row>
    <row r="168" spans="1:5" ht="19.5" x14ac:dyDescent="0.3">
      <c r="A168" s="1" t="s">
        <v>577</v>
      </c>
      <c r="B168" s="1"/>
      <c r="C168" s="1"/>
    </row>
    <row r="170" spans="1:5" x14ac:dyDescent="0.25">
      <c r="A170" s="4" t="s">
        <v>574</v>
      </c>
      <c r="B170" s="5" t="s">
        <v>297</v>
      </c>
      <c r="C170" s="5" t="s">
        <v>298</v>
      </c>
      <c r="D170" s="5" t="s">
        <v>299</v>
      </c>
      <c r="E170" s="6" t="s">
        <v>146</v>
      </c>
    </row>
    <row r="171" spans="1:5" x14ac:dyDescent="0.25">
      <c r="A171" s="7"/>
      <c r="B171" s="8"/>
      <c r="C171" s="8"/>
      <c r="D171" s="8"/>
      <c r="E171" s="9" t="str" cm="1">
        <f t="array" ref="E171">FN.SUBSTITUTE_I($A171,$B171,$C171,$D171)</f>
        <v/>
      </c>
    </row>
    <row r="172" spans="1:5" x14ac:dyDescent="0.25">
      <c r="A172" s="10" t="s">
        <v>1</v>
      </c>
      <c r="B172" s="11"/>
      <c r="C172" s="11"/>
      <c r="D172" s="11"/>
      <c r="E172" s="12" t="str" cm="1">
        <f t="array" ref="E172">FN.SUBSTITUTE_I($A172,$B172,$C172,$D172)</f>
        <v>Text</v>
      </c>
    </row>
    <row r="173" spans="1:5" x14ac:dyDescent="0.25">
      <c r="A173" s="7" t="s">
        <v>301</v>
      </c>
      <c r="B173" s="8" t="s">
        <v>302</v>
      </c>
      <c r="C173" s="8" t="s">
        <v>300</v>
      </c>
      <c r="D173" s="8">
        <v>2</v>
      </c>
      <c r="E173" s="9" t="str" cm="1">
        <f t="array" ref="E173">FN.SUBSTITUTE_I($A173,$B173,$C173,$D173)</f>
        <v>abc:def|ghi:jkl</v>
      </c>
    </row>
    <row r="174" spans="1:5" x14ac:dyDescent="0.25">
      <c r="A174" s="129" t="s">
        <v>613</v>
      </c>
      <c r="B174" s="130" t="s">
        <v>147</v>
      </c>
      <c r="C174" s="229" t="s">
        <v>300</v>
      </c>
      <c r="D174" s="229">
        <v>-2</v>
      </c>
      <c r="E174" s="131" t="str" cm="1">
        <f t="array" ref="E174">FN.SUBSTITUTE_I($A174,$B174,$C174,$D174)</f>
        <v>abc|_abc_abc*_abc</v>
      </c>
    </row>
    <row r="177" spans="1:9" ht="19.5" x14ac:dyDescent="0.3">
      <c r="A177" s="1" t="s">
        <v>578</v>
      </c>
      <c r="B177" s="1"/>
      <c r="C177" s="1"/>
    </row>
    <row r="179" spans="1:9" x14ac:dyDescent="0.25">
      <c r="A179" s="5" t="s">
        <v>579</v>
      </c>
      <c r="B179" s="4" t="s">
        <v>133</v>
      </c>
      <c r="C179" s="5" t="s">
        <v>97</v>
      </c>
      <c r="D179" s="5" t="s">
        <v>310</v>
      </c>
      <c r="E179" s="5" t="s">
        <v>134</v>
      </c>
      <c r="F179" s="5" t="s">
        <v>149</v>
      </c>
      <c r="G179" s="5" t="s">
        <v>150</v>
      </c>
      <c r="H179" s="185" t="s">
        <v>151</v>
      </c>
      <c r="I179" s="6" t="s">
        <v>142</v>
      </c>
    </row>
    <row r="180" spans="1:9" x14ac:dyDescent="0.25">
      <c r="A180" s="7"/>
      <c r="B180" s="8"/>
      <c r="C180" s="8"/>
      <c r="D180" s="8"/>
      <c r="E180" s="8"/>
      <c r="F180" s="8"/>
      <c r="G180" s="8"/>
      <c r="H180" s="213" cm="1">
        <f t="array" ref="H180">FN.FIND_NTH_CHAR(A180,B180,C180,D180,E180,F180,G180)</f>
        <v>0</v>
      </c>
      <c r="I180" s="9"/>
    </row>
    <row r="181" spans="1:9" x14ac:dyDescent="0.25">
      <c r="A181" s="10" t="s">
        <v>143</v>
      </c>
      <c r="B181" s="11" t="s">
        <v>135</v>
      </c>
      <c r="C181" s="11">
        <v>1</v>
      </c>
      <c r="D181" s="11"/>
      <c r="E181" s="11"/>
      <c r="F181" s="11"/>
      <c r="G181" s="11"/>
      <c r="H181" s="214" cm="1">
        <f t="array" ref="H181">FN.FIND_NTH_CHAR(A181,B181,C181,D181,E181,F181,G181)</f>
        <v>6</v>
      </c>
      <c r="I181" s="12"/>
    </row>
    <row r="182" spans="1:9" x14ac:dyDescent="0.25">
      <c r="A182" s="7" t="s">
        <v>143</v>
      </c>
      <c r="B182" s="8" t="s">
        <v>135</v>
      </c>
      <c r="C182" s="8">
        <v>2</v>
      </c>
      <c r="D182" s="8"/>
      <c r="E182" s="8">
        <v>1</v>
      </c>
      <c r="F182" s="8">
        <v>7</v>
      </c>
      <c r="G182" s="8"/>
      <c r="H182" s="213" cm="1">
        <f t="array" ref="H182:I182">FN.FIND_NTH_CHAR(A182,B182,C182,D182,E182,F182,G182)</f>
        <v>10</v>
      </c>
      <c r="I182" s="9" t="str">
        <v>A</v>
      </c>
    </row>
    <row r="183" spans="1:9" x14ac:dyDescent="0.25">
      <c r="A183" s="10" t="s">
        <v>143</v>
      </c>
      <c r="B183" s="11" t="s">
        <v>135</v>
      </c>
      <c r="C183" s="11">
        <v>-2</v>
      </c>
      <c r="D183" s="11"/>
      <c r="E183" s="11">
        <v>1</v>
      </c>
      <c r="F183" s="11">
        <v>-6</v>
      </c>
      <c r="G183" s="11">
        <v>-3</v>
      </c>
      <c r="H183" s="214" cm="1">
        <f t="array" ref="H183:I183">FN.FIND_NTH_CHAR(A183,B183,C183,D183,E183,F183,G183)</f>
        <v>8</v>
      </c>
      <c r="I183" s="12" t="str">
        <v>B</v>
      </c>
    </row>
    <row r="184" spans="1:9" x14ac:dyDescent="0.25">
      <c r="A184" s="7" t="s">
        <v>311</v>
      </c>
      <c r="B184" s="8" t="s">
        <v>312</v>
      </c>
      <c r="C184" s="8">
        <v>-1</v>
      </c>
      <c r="D184" s="8"/>
      <c r="E184" s="31">
        <v>1</v>
      </c>
      <c r="F184" s="31"/>
      <c r="G184" s="8">
        <v>-4</v>
      </c>
      <c r="H184" s="213" cm="1">
        <f t="array" ref="H184:I184">FN.FIND_NTH_CHAR(A184,B184,C184,D184,E184,F184,G184)</f>
        <v>10</v>
      </c>
      <c r="I184" s="9" t="str">
        <v>C</v>
      </c>
    </row>
    <row r="185" spans="1:9" x14ac:dyDescent="0.25">
      <c r="A185" s="10" t="s">
        <v>311</v>
      </c>
      <c r="B185" s="11" t="s">
        <v>312</v>
      </c>
      <c r="C185" s="11">
        <v>3</v>
      </c>
      <c r="D185" s="11"/>
      <c r="E185" s="32">
        <v>1</v>
      </c>
      <c r="F185" s="32"/>
      <c r="G185" s="11"/>
      <c r="H185" s="214" cm="1">
        <f t="array" ref="H185:I185">FN.FIND_NTH_CHAR(A185,B185,C185,D185,E185,F185,G185)</f>
        <v>10</v>
      </c>
      <c r="I185" s="12" t="str">
        <v>C</v>
      </c>
    </row>
    <row r="186" spans="1:9" x14ac:dyDescent="0.25">
      <c r="A186" s="7" t="s">
        <v>311</v>
      </c>
      <c r="B186" s="8" t="s">
        <v>312</v>
      </c>
      <c r="C186" s="8">
        <v>4</v>
      </c>
      <c r="D186" s="8"/>
      <c r="E186" s="8">
        <v>1</v>
      </c>
      <c r="F186" s="8"/>
      <c r="G186" s="31"/>
      <c r="H186" s="236" cm="1">
        <f t="array" ref="H186:I186">FN.FIND_NTH_CHAR(A186,B186,C186,D186,E186,F186,G186)</f>
        <v>12</v>
      </c>
      <c r="I186" s="9" t="str">
        <v>D</v>
      </c>
    </row>
    <row r="187" spans="1:9" x14ac:dyDescent="0.25">
      <c r="A187" s="129" t="s">
        <v>311</v>
      </c>
      <c r="B187" s="130" t="s">
        <v>312</v>
      </c>
      <c r="C187" s="130">
        <v>-3</v>
      </c>
      <c r="D187" s="130"/>
      <c r="E187" s="130">
        <v>1</v>
      </c>
      <c r="F187" s="130"/>
      <c r="G187" s="130"/>
      <c r="H187" s="217" cm="1">
        <f t="array" ref="H187:I187">FN.FIND_NTH_CHAR(A187,B187,C187,D187,E187,F187,G187)</f>
        <v>8</v>
      </c>
      <c r="I187" s="131" t="str">
        <v>B</v>
      </c>
    </row>
    <row r="188" spans="1:9" x14ac:dyDescent="0.25">
      <c r="A188" s="7" t="s">
        <v>143</v>
      </c>
      <c r="B188" s="8" t="s">
        <v>313</v>
      </c>
      <c r="C188" s="8">
        <v>2</v>
      </c>
      <c r="D188" s="8">
        <v>1</v>
      </c>
      <c r="E188" s="8">
        <v>1</v>
      </c>
      <c r="F188" s="8"/>
      <c r="G188" s="31"/>
      <c r="H188" s="236" cm="1">
        <f t="array" ref="H188:I188">FN.FIND_NTH_CHAR(A188,B188,C188,D188,E188,F188,G188)</f>
        <v>10</v>
      </c>
      <c r="I188" s="9" t="str">
        <v>A</v>
      </c>
    </row>
    <row r="189" spans="1:9" x14ac:dyDescent="0.25">
      <c r="A189" s="129" t="s">
        <v>143</v>
      </c>
      <c r="B189" s="130" t="s">
        <v>313</v>
      </c>
      <c r="C189" s="130">
        <v>-2</v>
      </c>
      <c r="D189" s="130">
        <v>1</v>
      </c>
      <c r="E189" s="130">
        <v>1</v>
      </c>
      <c r="F189" s="130"/>
      <c r="G189" s="130"/>
      <c r="H189" s="217" cm="1">
        <f t="array" ref="H189:I189">FN.FIND_NTH_CHAR(A189,B189,C189,D189,E189,F189,G189)</f>
        <v>6</v>
      </c>
      <c r="I189" s="131" t="str">
        <v>A</v>
      </c>
    </row>
    <row r="190" spans="1:9" x14ac:dyDescent="0.25">
      <c r="A190" s="7" t="s">
        <v>311</v>
      </c>
      <c r="B190" s="8" t="s">
        <v>314</v>
      </c>
      <c r="C190" s="8">
        <v>-1</v>
      </c>
      <c r="D190" s="8">
        <v>1</v>
      </c>
      <c r="E190" s="8">
        <v>1</v>
      </c>
      <c r="F190" s="8"/>
      <c r="G190" s="31"/>
      <c r="H190" s="236" cm="1">
        <f t="array" ref="H190:I190">FN.FIND_NTH_CHAR(A190,B190,C190,D190,E190,F190,G190)</f>
        <v>10</v>
      </c>
      <c r="I190" s="9" t="str">
        <v>C</v>
      </c>
    </row>
    <row r="191" spans="1:9" x14ac:dyDescent="0.25">
      <c r="A191" s="129" t="s">
        <v>311</v>
      </c>
      <c r="B191" s="130" t="s">
        <v>315</v>
      </c>
      <c r="C191" s="130">
        <v>2</v>
      </c>
      <c r="D191" s="130">
        <v>1</v>
      </c>
      <c r="E191" s="130"/>
      <c r="F191" s="130">
        <v>4</v>
      </c>
      <c r="G191" s="130">
        <v>11</v>
      </c>
      <c r="H191" s="217" cm="1">
        <f t="array" ref="H191">FN.FIND_NTH_CHAR(A191,B191,C191,D191,E191,F191,G191)</f>
        <v>10</v>
      </c>
      <c r="I191" s="131"/>
    </row>
    <row r="194" spans="1:15" ht="19.5" x14ac:dyDescent="0.3">
      <c r="A194" s="1" t="s">
        <v>580</v>
      </c>
      <c r="B194" s="1"/>
      <c r="C194" s="1"/>
    </row>
    <row r="196" spans="1:15" x14ac:dyDescent="0.25">
      <c r="A196" s="5" t="s">
        <v>426</v>
      </c>
      <c r="B196" s="4" t="s">
        <v>343</v>
      </c>
      <c r="C196" s="5" t="s">
        <v>310</v>
      </c>
      <c r="D196" s="5" t="s">
        <v>344</v>
      </c>
      <c r="E196" s="5" t="s">
        <v>342</v>
      </c>
      <c r="F196" s="5" t="s">
        <v>305</v>
      </c>
      <c r="G196" s="5" t="s">
        <v>102</v>
      </c>
      <c r="H196" s="5" t="s">
        <v>103</v>
      </c>
      <c r="I196" s="5" t="s">
        <v>104</v>
      </c>
      <c r="J196" s="5" t="s">
        <v>306</v>
      </c>
    </row>
    <row r="197" spans="1:15" x14ac:dyDescent="0.25">
      <c r="A197" s="218"/>
      <c r="B197" s="44"/>
      <c r="C197" s="8"/>
      <c r="D197" s="8"/>
      <c r="E197" s="8"/>
      <c r="F197" s="213" cm="1">
        <f t="array" ref="F197:G197">FN.SPLIT(A197,B197,C197,D197,E197)</f>
        <v>0</v>
      </c>
      <c r="G197" s="8" t="str">
        <v/>
      </c>
      <c r="H197" s="8"/>
      <c r="I197" s="8"/>
      <c r="J197" s="72"/>
    </row>
    <row r="198" spans="1:15" x14ac:dyDescent="0.25">
      <c r="A198" s="220" t="e">
        <v>#N/A</v>
      </c>
      <c r="B198" s="220" t="s">
        <v>347</v>
      </c>
      <c r="C198" s="130"/>
      <c r="D198" s="130"/>
      <c r="E198" s="130"/>
      <c r="F198" s="217" t="e" cm="1">
        <f t="array" ref="F198:G198">FN.SPLIT(A198,B198,C198,D198,E198)</f>
        <v>#N/A</v>
      </c>
      <c r="G198" s="130" t="e">
        <v>#N/A</v>
      </c>
      <c r="H198" s="130"/>
      <c r="I198" s="130"/>
      <c r="J198" s="144"/>
    </row>
    <row r="199" spans="1:15" x14ac:dyDescent="0.25">
      <c r="A199" s="218" t="s">
        <v>1</v>
      </c>
      <c r="B199" s="44"/>
      <c r="C199" s="8"/>
      <c r="D199" s="8"/>
      <c r="E199" s="8"/>
      <c r="F199" s="213" cm="1">
        <f t="array" ref="F199:G199">FN.SPLIT(A199,B199,C199,D199,E199)</f>
        <v>1</v>
      </c>
      <c r="G199" s="8" t="str">
        <v>Text</v>
      </c>
      <c r="H199" s="8"/>
      <c r="I199" s="8"/>
      <c r="J199" s="72"/>
    </row>
    <row r="200" spans="1:15" x14ac:dyDescent="0.25">
      <c r="A200" s="220" t="s">
        <v>1</v>
      </c>
      <c r="B200" s="220" t="e">
        <v>#DIV/0!</v>
      </c>
      <c r="C200" s="130"/>
      <c r="D200" s="130"/>
      <c r="E200" s="130"/>
      <c r="F200" s="217" t="e" cm="1">
        <f t="array" ref="F200:G200">FN.SPLIT(A200,B200,C200,D200,E200)</f>
        <v>#DIV/0!</v>
      </c>
      <c r="G200" s="130" t="e">
        <v>#DIV/0!</v>
      </c>
      <c r="H200" s="130"/>
      <c r="I200" s="130"/>
      <c r="J200" s="144"/>
    </row>
    <row r="201" spans="1:15" x14ac:dyDescent="0.25">
      <c r="A201" s="264"/>
      <c r="B201" s="44" t="s">
        <v>346</v>
      </c>
      <c r="C201" s="8"/>
      <c r="D201" s="8"/>
      <c r="E201" s="8"/>
      <c r="F201" s="213" cm="1">
        <f t="array" ref="F201:G201">FN.SPLIT(A201,B201,C201,D201,E201)</f>
        <v>0</v>
      </c>
      <c r="G201" s="8" t="str">
        <v/>
      </c>
      <c r="H201" s="8"/>
      <c r="I201" s="8"/>
      <c r="J201" s="72"/>
    </row>
    <row r="202" spans="1:15" x14ac:dyDescent="0.25">
      <c r="A202" s="129" t="s">
        <v>351</v>
      </c>
      <c r="B202" s="220" t="s">
        <v>346</v>
      </c>
      <c r="C202" s="130"/>
      <c r="D202" s="130"/>
      <c r="E202" s="130">
        <v>3</v>
      </c>
      <c r="F202" s="217" cm="1">
        <f t="array" ref="F202:I202">FN.SPLIT(A202,B202,C202,D202,E202)</f>
        <v>3</v>
      </c>
      <c r="G202" s="130" t="str">
        <v/>
      </c>
      <c r="H202" s="130" t="str">
        <v/>
      </c>
      <c r="I202" s="130" t="str">
        <v>__</v>
      </c>
      <c r="J202" s="144"/>
    </row>
    <row r="203" spans="1:15" x14ac:dyDescent="0.25">
      <c r="A203" s="262" t="s">
        <v>352</v>
      </c>
      <c r="B203" s="263" t="s">
        <v>346</v>
      </c>
      <c r="C203" s="15"/>
      <c r="D203" s="15"/>
      <c r="E203" s="15"/>
      <c r="F203" s="248" cm="1">
        <f t="array" ref="F203:G203">FN.SPLIT(A203,B203,C203,D203,E203)</f>
        <v>1</v>
      </c>
      <c r="G203" s="15" t="str">
        <v>1234</v>
      </c>
      <c r="H203" s="15"/>
      <c r="I203" s="15"/>
      <c r="J203" s="74"/>
    </row>
    <row r="204" spans="1:15" x14ac:dyDescent="0.25">
      <c r="A204" s="220" t="s">
        <v>345</v>
      </c>
      <c r="B204" s="220" t="s">
        <v>346</v>
      </c>
      <c r="C204" s="130"/>
      <c r="D204" s="130"/>
      <c r="E204" s="130"/>
      <c r="F204" s="217" cm="1">
        <f t="array" ref="F204:J204">FN.SPLIT(A204,B204,C204,D204,E204)</f>
        <v>4</v>
      </c>
      <c r="G204" s="130" t="str">
        <v>123</v>
      </c>
      <c r="H204" s="130" t="str">
        <v>456</v>
      </c>
      <c r="I204" s="130" t="str">
        <v/>
      </c>
      <c r="J204" s="144" t="str">
        <v>789</v>
      </c>
    </row>
    <row r="205" spans="1:15" x14ac:dyDescent="0.25">
      <c r="A205" s="262" t="s">
        <v>349</v>
      </c>
      <c r="B205" s="263" t="s">
        <v>348</v>
      </c>
      <c r="C205" s="15">
        <v>1</v>
      </c>
      <c r="D205" s="15"/>
      <c r="E205" s="15"/>
      <c r="F205" s="248" cm="1">
        <f t="array" ref="F205:I205">FN.SPLIT(A205,B205,C205,D205,E205)</f>
        <v>3</v>
      </c>
      <c r="G205" s="15" t="str">
        <v>123</v>
      </c>
      <c r="H205" s="15" t="str">
        <v>456</v>
      </c>
      <c r="I205" s="15" t="str">
        <v>789</v>
      </c>
      <c r="J205" s="74"/>
    </row>
    <row r="206" spans="1:15" x14ac:dyDescent="0.25">
      <c r="A206" s="220" t="s">
        <v>425</v>
      </c>
      <c r="B206" s="220" t="s">
        <v>350</v>
      </c>
      <c r="C206" s="130">
        <v>1</v>
      </c>
      <c r="D206" s="130">
        <v>1</v>
      </c>
      <c r="E206" s="130">
        <v>4</v>
      </c>
      <c r="F206" s="217" cm="1">
        <f t="array" ref="F206:J206">FN.SPLIT(A206,B206,C206,D206,E206)</f>
        <v>4</v>
      </c>
      <c r="G206" s="130" t="str">
        <v>123</v>
      </c>
      <c r="H206" s="130" t="str">
        <v>456A</v>
      </c>
      <c r="I206" s="130" t="str">
        <v>7</v>
      </c>
      <c r="J206" s="144" t="str">
        <v>8a9</v>
      </c>
    </row>
    <row r="207" spans="1:15" x14ac:dyDescent="0.25">
      <c r="O207" s="46"/>
    </row>
    <row r="208" spans="1:15" x14ac:dyDescent="0.25">
      <c r="O208" s="46"/>
    </row>
    <row r="209" spans="1:14" ht="19.5" x14ac:dyDescent="0.3">
      <c r="A209" s="1" t="s">
        <v>584</v>
      </c>
      <c r="B209" s="1"/>
      <c r="C209" s="1"/>
    </row>
    <row r="211" spans="1:14" x14ac:dyDescent="0.25">
      <c r="A211" s="5" t="s">
        <v>426</v>
      </c>
      <c r="B211" s="4" t="s">
        <v>136</v>
      </c>
      <c r="C211" s="5" t="s">
        <v>310</v>
      </c>
      <c r="D211" s="5" t="s">
        <v>344</v>
      </c>
      <c r="E211" s="5" t="s">
        <v>342</v>
      </c>
      <c r="F211" s="185" t="s">
        <v>305</v>
      </c>
      <c r="G211" s="5" t="s">
        <v>570</v>
      </c>
      <c r="H211" s="5" t="s">
        <v>102</v>
      </c>
      <c r="I211" s="5" t="s">
        <v>103</v>
      </c>
      <c r="J211" s="5" t="s">
        <v>104</v>
      </c>
      <c r="K211" s="5" t="s">
        <v>306</v>
      </c>
    </row>
    <row r="212" spans="1:14" x14ac:dyDescent="0.25">
      <c r="A212" s="218"/>
      <c r="B212" s="44"/>
      <c r="C212" s="8"/>
      <c r="D212" s="8"/>
      <c r="E212" s="8"/>
      <c r="F212" s="213" cm="1">
        <f t="array" ref="F212:G212">FN.SPLIT_AT_ANY(A212,B212,C212,D212,E212)</f>
        <v>0</v>
      </c>
      <c r="G212" s="8" t="str">
        <v/>
      </c>
      <c r="H212" s="8"/>
      <c r="I212" s="8"/>
      <c r="J212" s="8"/>
      <c r="K212" s="72"/>
    </row>
    <row r="213" spans="1:14" x14ac:dyDescent="0.25">
      <c r="A213" s="220" t="e">
        <v>#NUM!</v>
      </c>
      <c r="B213" s="220"/>
      <c r="C213" s="130"/>
      <c r="D213" s="130"/>
      <c r="E213" s="130"/>
      <c r="F213" s="217" t="e" cm="1">
        <f t="array" ref="F213:G213">FN.SPLIT_AT_ANY(A213,B213,C213,D213,E213)</f>
        <v>#NUM!</v>
      </c>
      <c r="G213" s="130" t="e">
        <v>#NUM!</v>
      </c>
      <c r="H213" s="130"/>
      <c r="I213" s="130"/>
      <c r="J213" s="130"/>
      <c r="K213" s="144"/>
      <c r="N213" s="46"/>
    </row>
    <row r="214" spans="1:14" x14ac:dyDescent="0.25">
      <c r="A214" s="264"/>
      <c r="B214" s="44" t="e">
        <v>#DIV/0!</v>
      </c>
      <c r="C214" s="8"/>
      <c r="D214" s="8"/>
      <c r="E214" s="8"/>
      <c r="F214" s="213" t="e" cm="1">
        <f t="array" ref="F214:G214">FN.SPLIT_AT_ANY(A214,B214,C214,D214,E214)</f>
        <v>#DIV/0!</v>
      </c>
      <c r="G214" s="8" t="e">
        <v>#DIV/0!</v>
      </c>
      <c r="H214" s="8"/>
      <c r="I214" s="8"/>
      <c r="J214" s="8"/>
      <c r="K214" s="72"/>
      <c r="N214" s="46"/>
    </row>
    <row r="215" spans="1:14" x14ac:dyDescent="0.25">
      <c r="A215" s="220"/>
      <c r="B215" s="220" t="s">
        <v>340</v>
      </c>
      <c r="C215" s="130"/>
      <c r="D215" s="130"/>
      <c r="E215" s="130"/>
      <c r="F215" s="217" cm="1">
        <f t="array" ref="F215:G215">FN.SPLIT_AT_ANY(A215,B215,C215,D215,E215)</f>
        <v>0</v>
      </c>
      <c r="G215" s="130" t="str">
        <v/>
      </c>
      <c r="H215" s="130"/>
      <c r="I215" s="130"/>
      <c r="J215" s="130"/>
      <c r="K215" s="144"/>
    </row>
    <row r="216" spans="1:14" x14ac:dyDescent="0.25">
      <c r="A216" s="218" t="s">
        <v>1</v>
      </c>
      <c r="B216" s="44"/>
      <c r="C216" s="8"/>
      <c r="D216" s="8"/>
      <c r="E216" s="8"/>
      <c r="F216" s="213" cm="1">
        <f t="array" ref="F216:G216">FN.SPLIT_AT_ANY(A216,B216,C216,D216,E216)</f>
        <v>0</v>
      </c>
      <c r="G216" s="8" t="str">
        <v/>
      </c>
      <c r="H216" s="8"/>
      <c r="I216" s="8"/>
      <c r="J216" s="8"/>
      <c r="K216" s="72"/>
    </row>
    <row r="217" spans="1:14" x14ac:dyDescent="0.25">
      <c r="A217" s="220" t="s">
        <v>581</v>
      </c>
      <c r="B217" s="220" t="s">
        <v>582</v>
      </c>
      <c r="C217" s="130"/>
      <c r="D217" s="130"/>
      <c r="E217" s="130"/>
      <c r="F217" s="217" cm="1">
        <f t="array" ref="F217:K217">FN.SPLIT_AT_ANY(A217,B217,C217,D217,E217)</f>
        <v>4</v>
      </c>
      <c r="G217" s="130" t="str">
        <v>.,/</v>
      </c>
      <c r="H217" s="130" t="str">
        <v>12</v>
      </c>
      <c r="I217" s="130" t="str">
        <v>34</v>
      </c>
      <c r="J217" s="130" t="str">
        <v>56</v>
      </c>
      <c r="K217" s="144" t="str">
        <v>78</v>
      </c>
    </row>
    <row r="218" spans="1:14" x14ac:dyDescent="0.25">
      <c r="A218" s="262" t="s">
        <v>581</v>
      </c>
      <c r="B218" s="263" t="s">
        <v>582</v>
      </c>
      <c r="C218" s="15"/>
      <c r="D218" s="15"/>
      <c r="E218" s="15">
        <v>3</v>
      </c>
      <c r="F218" s="248" cm="1">
        <f t="array" ref="F218:J218">FN.SPLIT_AT_ANY(A218,B218,C218,D218,E218)</f>
        <v>3</v>
      </c>
      <c r="G218" s="15" t="str">
        <v>.,</v>
      </c>
      <c r="H218" s="15" t="str">
        <v>12</v>
      </c>
      <c r="I218" s="15" t="str">
        <v>34</v>
      </c>
      <c r="J218" s="15" t="str">
        <v>56/78</v>
      </c>
      <c r="K218" s="74"/>
    </row>
    <row r="219" spans="1:14" x14ac:dyDescent="0.25">
      <c r="A219" s="220" t="s">
        <v>583</v>
      </c>
      <c r="B219" s="220" t="s">
        <v>339</v>
      </c>
      <c r="C219" s="130"/>
      <c r="D219" s="130">
        <v>1</v>
      </c>
      <c r="E219" s="130">
        <v>4</v>
      </c>
      <c r="F219" s="217" cm="1">
        <f t="array" ref="F219:J219">FN.SPLIT_AT_ANY(A219,B219,C219,D219,E219)</f>
        <v>3</v>
      </c>
      <c r="G219" s="130" t="str">
        <v>..</v>
      </c>
      <c r="H219" s="130" t="str">
        <v>12</v>
      </c>
      <c r="I219" s="130" t="str">
        <v>34</v>
      </c>
      <c r="J219" s="130" t="str">
        <v>56</v>
      </c>
      <c r="K219" s="144"/>
    </row>
    <row r="220" spans="1:14" x14ac:dyDescent="0.25">
      <c r="A220" s="262" t="s">
        <v>626</v>
      </c>
      <c r="B220" s="263" t="s">
        <v>147</v>
      </c>
      <c r="C220" s="15"/>
      <c r="D220" s="15">
        <v>2</v>
      </c>
      <c r="E220" s="15">
        <v>3</v>
      </c>
      <c r="F220" s="248" cm="1">
        <f t="array" ref="F220:I220">FN.SPLIT_AT_ANY(A220,B220,C220,D220,E220)</f>
        <v>2</v>
      </c>
      <c r="G220" s="15" t="str">
        <v>*</v>
      </c>
      <c r="H220" s="15" t="str">
        <v>.12.</v>
      </c>
      <c r="I220" s="15" t="str">
        <v>.34.56.</v>
      </c>
      <c r="J220" s="15"/>
      <c r="K220" s="74"/>
    </row>
    <row r="223" spans="1:14" ht="19.5" x14ac:dyDescent="0.3">
      <c r="A223" s="1" t="s">
        <v>585</v>
      </c>
      <c r="B223" s="1"/>
      <c r="C223" s="1"/>
    </row>
    <row r="225" spans="1:10" x14ac:dyDescent="0.25">
      <c r="A225" s="5" t="s">
        <v>426</v>
      </c>
      <c r="B225" s="4" t="s">
        <v>136</v>
      </c>
      <c r="C225" s="5" t="s">
        <v>310</v>
      </c>
      <c r="D225" s="5" t="s">
        <v>342</v>
      </c>
      <c r="E225" s="185" t="s">
        <v>305</v>
      </c>
      <c r="F225" s="5" t="s">
        <v>303</v>
      </c>
      <c r="G225" s="5" t="s">
        <v>102</v>
      </c>
      <c r="H225" s="5" t="s">
        <v>103</v>
      </c>
      <c r="I225" s="5" t="s">
        <v>104</v>
      </c>
      <c r="J225" s="5" t="s">
        <v>306</v>
      </c>
    </row>
    <row r="226" spans="1:10" x14ac:dyDescent="0.25">
      <c r="A226" s="218"/>
      <c r="B226" s="44"/>
      <c r="C226" s="8"/>
      <c r="D226" s="8"/>
      <c r="E226" s="213" cm="1">
        <f t="array" ref="E226:F226">FN.SPLIT_AROUND(A226,B226,C226,D226)</f>
        <v>0</v>
      </c>
      <c r="F226" s="8" t="str">
        <v/>
      </c>
      <c r="G226" s="8"/>
      <c r="H226" s="8"/>
      <c r="I226" s="8"/>
      <c r="J226" s="72"/>
    </row>
    <row r="227" spans="1:10" x14ac:dyDescent="0.25">
      <c r="A227" s="220" t="e">
        <v>#NUM!</v>
      </c>
      <c r="B227" s="220"/>
      <c r="C227" s="130"/>
      <c r="D227" s="130"/>
      <c r="E227" s="217" t="e" cm="1">
        <f t="array" ref="E227:F227">FN.SPLIT_AROUND(A227,B227,C227,D227)</f>
        <v>#NUM!</v>
      </c>
      <c r="F227" s="130" t="e">
        <v>#NUM!</v>
      </c>
      <c r="G227" s="130"/>
      <c r="H227" s="130"/>
      <c r="I227" s="130"/>
      <c r="J227" s="144"/>
    </row>
    <row r="228" spans="1:10" x14ac:dyDescent="0.25">
      <c r="A228" s="218"/>
      <c r="B228" s="44" t="e">
        <v>#VALUE!</v>
      </c>
      <c r="C228" s="8"/>
      <c r="D228" s="8"/>
      <c r="E228" s="213" t="e" cm="1">
        <f t="array" ref="E228:F228">FN.SPLIT_AROUND(A228,B228,C228,D228)</f>
        <v>#VALUE!</v>
      </c>
      <c r="F228" s="8" t="e">
        <v>#VALUE!</v>
      </c>
      <c r="G228" s="8"/>
      <c r="H228" s="8"/>
      <c r="I228" s="8"/>
      <c r="J228" s="72"/>
    </row>
    <row r="229" spans="1:10" x14ac:dyDescent="0.25">
      <c r="A229" s="129"/>
      <c r="B229" s="220" t="s">
        <v>304</v>
      </c>
      <c r="C229" s="130"/>
      <c r="D229" s="130"/>
      <c r="E229" s="217" cm="1">
        <f t="array" ref="E229:F229">FN.SPLIT_AROUND(A229,B229,C229,D229)</f>
        <v>0</v>
      </c>
      <c r="F229" s="130" t="str">
        <v/>
      </c>
      <c r="G229" s="130"/>
      <c r="H229" s="130"/>
      <c r="I229" s="130"/>
      <c r="J229" s="144"/>
    </row>
    <row r="230" spans="1:10" x14ac:dyDescent="0.25">
      <c r="A230" s="218" t="s">
        <v>586</v>
      </c>
      <c r="B230" s="44"/>
      <c r="C230" s="8"/>
      <c r="D230" s="8"/>
      <c r="E230" s="213" cm="1">
        <f t="array" ref="E230:F230">FN.SPLIT_AROUND(A230,B230,C230,D230)</f>
        <v>0</v>
      </c>
      <c r="F230" s="8" t="str">
        <v>abcdefg</v>
      </c>
      <c r="G230" s="8"/>
      <c r="H230" s="8"/>
      <c r="I230" s="8"/>
      <c r="J230" s="72"/>
    </row>
    <row r="231" spans="1:10" x14ac:dyDescent="0.25">
      <c r="A231" s="220" t="s">
        <v>587</v>
      </c>
      <c r="B231" s="220" t="s">
        <v>588</v>
      </c>
      <c r="C231" s="130"/>
      <c r="D231" s="130"/>
      <c r="E231" s="217" cm="1">
        <f t="array" ref="E231:J231">FN.SPLIT_AROUND(A231,B231,C231,D231)</f>
        <v>4</v>
      </c>
      <c r="F231" s="130" t="str">
        <v>//T</v>
      </c>
      <c r="G231" s="130" t="str">
        <v>2024</v>
      </c>
      <c r="H231" s="130" t="str">
        <v>12</v>
      </c>
      <c r="I231" s="130" t="str">
        <v>31</v>
      </c>
      <c r="J231" s="144" t="str">
        <v>12:00</v>
      </c>
    </row>
    <row r="232" spans="1:10" x14ac:dyDescent="0.25">
      <c r="A232" s="262" t="s">
        <v>589</v>
      </c>
      <c r="B232" s="263" t="s">
        <v>588</v>
      </c>
      <c r="C232" s="15"/>
      <c r="D232" s="15">
        <v>3</v>
      </c>
      <c r="E232" s="248" cm="1">
        <f t="array" ref="E232:I232">FN.SPLIT_AROUND(A232,B232,C232,D232)</f>
        <v>3</v>
      </c>
      <c r="F232" s="15" t="str">
        <v>//T12:00pm</v>
      </c>
      <c r="G232" s="15" t="str">
        <v>2024</v>
      </c>
      <c r="H232" s="15" t="str">
        <v>12</v>
      </c>
      <c r="I232" s="15" t="str">
        <v>31</v>
      </c>
      <c r="J232" s="74"/>
    </row>
    <row r="233" spans="1:10" x14ac:dyDescent="0.25">
      <c r="A233" s="129" t="s">
        <v>590</v>
      </c>
      <c r="B233" s="220" t="s">
        <v>591</v>
      </c>
      <c r="C233" s="130">
        <v>1</v>
      </c>
      <c r="D233" s="130"/>
      <c r="E233" s="217" cm="1">
        <f t="array" ref="E233:J233">FN.SPLIT_AROUND(A233,B233,C233,D233)</f>
        <v>4</v>
      </c>
      <c r="F233" s="130" t="str">
        <v>_____E</v>
      </c>
      <c r="G233" s="130" t="str">
        <v>A</v>
      </c>
      <c r="H233" s="130" t="str">
        <v>B</v>
      </c>
      <c r="I233" s="130" t="str">
        <v>C</v>
      </c>
      <c r="J233" s="144" t="str">
        <v>D</v>
      </c>
    </row>
    <row r="236" spans="1:10" ht="19.5" x14ac:dyDescent="0.3">
      <c r="A236" s="1" t="s">
        <v>592</v>
      </c>
      <c r="B236" s="1"/>
      <c r="C236" s="1"/>
    </row>
    <row r="238" spans="1:10" x14ac:dyDescent="0.25">
      <c r="A238" s="5" t="s">
        <v>593</v>
      </c>
      <c r="B238" s="4" t="s">
        <v>136</v>
      </c>
      <c r="C238" s="5" t="s">
        <v>310</v>
      </c>
      <c r="D238" s="5" t="s">
        <v>354</v>
      </c>
      <c r="E238" s="5" t="s">
        <v>341</v>
      </c>
      <c r="F238" s="200" t="s">
        <v>316</v>
      </c>
    </row>
    <row r="239" spans="1:10" x14ac:dyDescent="0.25">
      <c r="A239" s="218"/>
      <c r="B239" s="44"/>
      <c r="C239" s="8"/>
      <c r="D239" s="8"/>
      <c r="E239" s="8"/>
      <c r="F239" s="208" t="str" cm="1">
        <f t="array" ref="F239">FN.SIFT_FOR_CHARS(A239,B239,C239,D239,E239)</f>
        <v/>
      </c>
    </row>
    <row r="240" spans="1:10" x14ac:dyDescent="0.25">
      <c r="A240" s="129"/>
      <c r="B240" s="220" t="s">
        <v>318</v>
      </c>
      <c r="C240" s="130"/>
      <c r="D240" s="130"/>
      <c r="E240" s="130"/>
      <c r="F240" s="237" t="str" cm="1">
        <f t="array" ref="F240">FN.SIFT_FOR_CHARS(A240,B240,C240,D240,E240)</f>
        <v/>
      </c>
    </row>
    <row r="241" spans="1:6" x14ac:dyDescent="0.25">
      <c r="A241" s="218" t="s">
        <v>317</v>
      </c>
      <c r="B241" s="219"/>
      <c r="C241" s="112"/>
      <c r="D241" s="112"/>
      <c r="E241" s="112"/>
      <c r="F241" s="238" t="str" cm="1">
        <f t="array" ref="F241">FN.SIFT_FOR_CHARS(A241,B241,C241,D241,E241)</f>
        <v>CDA_b_D</v>
      </c>
    </row>
    <row r="242" spans="1:6" x14ac:dyDescent="0.25">
      <c r="A242" s="129" t="s">
        <v>317</v>
      </c>
      <c r="B242" s="220" t="s">
        <v>408</v>
      </c>
      <c r="C242" s="130">
        <v>1</v>
      </c>
      <c r="D242" s="130"/>
      <c r="E242" s="130"/>
      <c r="F242" s="237" t="str" cm="1">
        <f t="array" ref="F242">FN.SIFT_FOR_CHARS(A242,B242,C242,D242,E242)</f>
        <v>Db</v>
      </c>
    </row>
    <row r="243" spans="1:6" x14ac:dyDescent="0.25">
      <c r="A243" s="218" t="s">
        <v>317</v>
      </c>
      <c r="B243" s="219" t="s">
        <v>318</v>
      </c>
      <c r="C243" s="112"/>
      <c r="D243" s="112"/>
      <c r="E243" s="112"/>
      <c r="F243" s="238" t="str" cm="1">
        <f t="array" ref="F243">FN.SIFT_FOR_CHARS(A243,B243,C243,D243,E243)</f>
        <v>CDAb</v>
      </c>
    </row>
    <row r="244" spans="1:6" x14ac:dyDescent="0.25">
      <c r="A244" s="129" t="s">
        <v>317</v>
      </c>
      <c r="B244" s="220" t="s">
        <v>318</v>
      </c>
      <c r="C244" s="130"/>
      <c r="D244" s="130">
        <v>1</v>
      </c>
      <c r="E244" s="130">
        <v>2</v>
      </c>
      <c r="F244" s="237" t="str" cm="1">
        <f t="array" ref="F244">FN.SIFT_FOR_CHARS(A244,B244,C244,D244,E244)</f>
        <v>AbCDD</v>
      </c>
    </row>
    <row r="245" spans="1:6" x14ac:dyDescent="0.25">
      <c r="A245" s="218" t="s">
        <v>625</v>
      </c>
      <c r="B245" s="219" t="s">
        <v>624</v>
      </c>
      <c r="C245" s="112"/>
      <c r="D245" s="112"/>
      <c r="E245" s="112"/>
      <c r="F245" s="238" t="str" cm="1">
        <f t="array" ref="F245">FN.SIFT_FOR_CHARS(A245,B245,C245,D245,E245)</f>
        <v>~*?</v>
      </c>
    </row>
    <row r="248" spans="1:6" ht="19.5" x14ac:dyDescent="0.3">
      <c r="A248" s="1" t="s">
        <v>634</v>
      </c>
      <c r="B248" s="1"/>
      <c r="C248" s="1"/>
    </row>
    <row r="250" spans="1:6" x14ac:dyDescent="0.25">
      <c r="A250" s="5" t="s">
        <v>594</v>
      </c>
      <c r="B250" s="4" t="s">
        <v>633</v>
      </c>
      <c r="C250" s="5" t="s">
        <v>377</v>
      </c>
    </row>
    <row r="251" spans="1:6" x14ac:dyDescent="0.25">
      <c r="A251" s="218"/>
      <c r="B251" s="44"/>
      <c r="C251" s="285" t="str" cm="1">
        <f t="array" ref="C251">FN.CONDENSE_WHITESPACE(A251,B251)</f>
        <v/>
      </c>
    </row>
    <row r="252" spans="1:6" x14ac:dyDescent="0.25">
      <c r="A252" s="129" t="s">
        <v>1</v>
      </c>
      <c r="B252" s="220"/>
      <c r="C252" s="286" t="str" cm="1">
        <f t="array" ref="C252">FN.CONDENSE_WHITESPACE(A252,B252)</f>
        <v>Text</v>
      </c>
    </row>
    <row r="253" spans="1:6" x14ac:dyDescent="0.25">
      <c r="A253" s="218" t="s">
        <v>378</v>
      </c>
      <c r="B253" s="219"/>
      <c r="C253" s="287" t="str" cm="1">
        <f t="array" ref="C253">FN.CONDENSE_WHITESPACE(A253,B253)</f>
        <v>a b c d</v>
      </c>
    </row>
    <row r="254" spans="1:6" x14ac:dyDescent="0.25">
      <c r="A254" s="129" t="s">
        <v>380</v>
      </c>
      <c r="B254" s="220"/>
      <c r="C254" s="286" t="str" cm="1">
        <f t="array" ref="C254">FN.CONDENSE_WHITESPACE(A254,B254)</f>
        <v xml:space="preserve"> a b c d e</v>
      </c>
    </row>
    <row r="255" spans="1:6" ht="30" x14ac:dyDescent="0.25">
      <c r="A255" s="281" t="s">
        <v>379</v>
      </c>
      <c r="B255" s="219"/>
      <c r="C255" s="284" t="str" cm="1">
        <f t="array" ref="C255">FN.CONDENSE_WHITESPACE(A255,B255)</f>
        <v>a b c d e f g h</v>
      </c>
    </row>
    <row r="256" spans="1:6" ht="30" x14ac:dyDescent="0.25">
      <c r="A256" s="282" t="s">
        <v>379</v>
      </c>
      <c r="B256" s="220">
        <v>1</v>
      </c>
      <c r="C256" s="283" t="str" cm="1">
        <f t="array" ref="C256">FN.CONDENSE_WHITESPACE(A256,B256)</f>
        <v>a b c d e
 f g h</v>
      </c>
    </row>
    <row r="261" spans="1:9" x14ac:dyDescent="0.25">
      <c r="B261" s="46"/>
      <c r="C261" s="46"/>
      <c r="I261" s="46"/>
    </row>
    <row r="262" spans="1:9" x14ac:dyDescent="0.25">
      <c r="A262" s="46"/>
      <c r="B262" s="46"/>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9927-99BF-4238-8BE7-3F4FA8B58429}">
  <dimension ref="A1:E218"/>
  <sheetViews>
    <sheetView workbookViewId="0"/>
  </sheetViews>
  <sheetFormatPr defaultRowHeight="15" x14ac:dyDescent="0.25"/>
  <cols>
    <col min="1" max="1" width="33.140625" customWidth="1"/>
    <col min="2" max="2" width="20.42578125" customWidth="1"/>
    <col min="3" max="3" width="18" customWidth="1"/>
    <col min="4" max="4" width="31.5703125" customWidth="1"/>
    <col min="5" max="5" width="19.5703125" customWidth="1"/>
    <col min="6" max="6" width="16" customWidth="1"/>
    <col min="9" max="9" width="12.7109375" bestFit="1" customWidth="1"/>
    <col min="10" max="10" width="11.28515625" bestFit="1" customWidth="1"/>
    <col min="11" max="11" width="27.140625" customWidth="1"/>
    <col min="12" max="12" width="11.28515625" bestFit="1" customWidth="1"/>
    <col min="13" max="13" width="10.5703125" bestFit="1" customWidth="1"/>
  </cols>
  <sheetData>
    <row r="1" spans="1:5" ht="19.5" x14ac:dyDescent="0.3">
      <c r="A1" s="1" t="s">
        <v>512</v>
      </c>
    </row>
    <row r="3" spans="1:5" x14ac:dyDescent="0.25">
      <c r="A3" s="348" t="s">
        <v>499</v>
      </c>
      <c r="B3" s="348"/>
      <c r="D3" s="176" t="s">
        <v>224</v>
      </c>
      <c r="E3" s="6" t="s">
        <v>511</v>
      </c>
    </row>
    <row r="4" spans="1:5" x14ac:dyDescent="0.25">
      <c r="A4" s="135" t="e">
        <v>#DIV/0!</v>
      </c>
      <c r="B4" s="165">
        <v>3</v>
      </c>
      <c r="D4" s="298"/>
      <c r="E4" s="9" t="b" cm="1">
        <f t="array" ref="E4:E10">ARRAYS.HAS_VALUE(D4:D10,$A$4:$B$6)</f>
        <v>1</v>
      </c>
    </row>
    <row r="5" spans="1:5" x14ac:dyDescent="0.25">
      <c r="A5" s="129">
        <v>8</v>
      </c>
      <c r="B5" s="144"/>
      <c r="D5" s="299" t="s">
        <v>1</v>
      </c>
      <c r="E5" s="12" t="b">
        <v>0</v>
      </c>
    </row>
    <row r="6" spans="1:5" x14ac:dyDescent="0.25">
      <c r="A6" s="27">
        <v>9</v>
      </c>
      <c r="B6" s="74" t="e">
        <v>#VALUE!</v>
      </c>
      <c r="D6" s="298" t="e">
        <v>#VALUE!</v>
      </c>
      <c r="E6" s="9" t="b">
        <v>1</v>
      </c>
    </row>
    <row r="7" spans="1:5" x14ac:dyDescent="0.25">
      <c r="D7" s="299" t="e">
        <v>#N/A</v>
      </c>
      <c r="E7" s="12" t="b">
        <v>0</v>
      </c>
    </row>
    <row r="8" spans="1:5" x14ac:dyDescent="0.25">
      <c r="D8" s="298" t="e">
        <v>#DIV/0!</v>
      </c>
      <c r="E8" s="9" t="b">
        <v>1</v>
      </c>
    </row>
    <row r="9" spans="1:5" x14ac:dyDescent="0.25">
      <c r="D9" s="299">
        <v>9</v>
      </c>
      <c r="E9" s="12" t="b">
        <v>1</v>
      </c>
    </row>
    <row r="10" spans="1:5" x14ac:dyDescent="0.25">
      <c r="D10" s="350">
        <v>10</v>
      </c>
      <c r="E10" s="216" t="b">
        <v>0</v>
      </c>
    </row>
    <row r="13" spans="1:5" ht="19.5" x14ac:dyDescent="0.3">
      <c r="A13" s="1" t="s">
        <v>514</v>
      </c>
    </row>
    <row r="15" spans="1:5" x14ac:dyDescent="0.25">
      <c r="A15" s="4" t="s">
        <v>499</v>
      </c>
      <c r="B15" s="6"/>
      <c r="D15" s="6" t="s">
        <v>515</v>
      </c>
    </row>
    <row r="16" spans="1:5" x14ac:dyDescent="0.25">
      <c r="A16" s="7">
        <v>1</v>
      </c>
      <c r="B16" s="9"/>
      <c r="D16" s="211" t="b" cm="1">
        <f t="array" ref="D16">ARRAYS.ARE_EQUAL(A16:B18,A21:B23)</f>
        <v>1</v>
      </c>
    </row>
    <row r="17" spans="1:3" x14ac:dyDescent="0.25">
      <c r="A17" s="10">
        <v>2</v>
      </c>
      <c r="B17" s="12" t="e">
        <v>#N/A</v>
      </c>
    </row>
    <row r="18" spans="1:3" x14ac:dyDescent="0.25">
      <c r="A18" s="27">
        <v>3</v>
      </c>
      <c r="B18" s="16" t="s">
        <v>1</v>
      </c>
    </row>
    <row r="20" spans="1:3" x14ac:dyDescent="0.25">
      <c r="A20" s="4" t="s">
        <v>500</v>
      </c>
      <c r="B20" s="6"/>
    </row>
    <row r="21" spans="1:3" x14ac:dyDescent="0.25">
      <c r="A21" s="7">
        <v>1</v>
      </c>
      <c r="B21" s="9"/>
    </row>
    <row r="22" spans="1:3" x14ac:dyDescent="0.25">
      <c r="A22" s="10">
        <v>2</v>
      </c>
      <c r="B22" s="12" t="e">
        <v>#N/A</v>
      </c>
    </row>
    <row r="23" spans="1:3" x14ac:dyDescent="0.25">
      <c r="A23" s="27">
        <v>3</v>
      </c>
      <c r="B23" s="16" t="s">
        <v>1</v>
      </c>
    </row>
    <row r="26" spans="1:3" ht="19.5" x14ac:dyDescent="0.3">
      <c r="A26" s="1" t="s">
        <v>513</v>
      </c>
      <c r="B26" s="1"/>
    </row>
    <row r="28" spans="1:3" x14ac:dyDescent="0.25">
      <c r="A28" s="351" t="s">
        <v>483</v>
      </c>
      <c r="B28" s="352"/>
      <c r="C28" s="6" t="s">
        <v>230</v>
      </c>
    </row>
    <row r="29" spans="1:3" x14ac:dyDescent="0.25">
      <c r="A29" s="213"/>
      <c r="B29" s="72" t="e">
        <v>#N/A</v>
      </c>
      <c r="C29" s="9" t="b" cm="1">
        <f t="array" ref="C29">ARRAYS.IS_EMPTY(A29:B30)</f>
        <v>0</v>
      </c>
    </row>
    <row r="30" spans="1:3" x14ac:dyDescent="0.25">
      <c r="A30" s="221"/>
      <c r="B30" s="126"/>
      <c r="C30" s="353"/>
    </row>
    <row r="31" spans="1:3" x14ac:dyDescent="0.25">
      <c r="A31" s="345"/>
      <c r="C31" s="354"/>
    </row>
    <row r="32" spans="1:3" x14ac:dyDescent="0.25">
      <c r="A32" s="4" t="s">
        <v>483</v>
      </c>
      <c r="B32" s="5"/>
      <c r="C32" s="6" t="s">
        <v>230</v>
      </c>
    </row>
    <row r="33" spans="1:3" x14ac:dyDescent="0.25">
      <c r="A33" s="248"/>
      <c r="B33" s="74"/>
      <c r="C33" s="16" t="b" cm="1">
        <f t="array" ref="C33">ARRAYS.IS_EMPTY(A33:B33)</f>
        <v>1</v>
      </c>
    </row>
    <row r="36" spans="1:3" ht="19.5" x14ac:dyDescent="0.3">
      <c r="A36" s="1" t="s">
        <v>516</v>
      </c>
      <c r="B36" s="1"/>
    </row>
    <row r="38" spans="1:3" x14ac:dyDescent="0.25">
      <c r="A38" s="351" t="s">
        <v>483</v>
      </c>
      <c r="B38" s="352"/>
      <c r="C38" s="6" t="s">
        <v>487</v>
      </c>
    </row>
    <row r="39" spans="1:3" x14ac:dyDescent="0.25">
      <c r="A39" s="213" t="s">
        <v>1</v>
      </c>
      <c r="B39" s="72" t="e">
        <v>#N/A</v>
      </c>
      <c r="C39" s="9" t="b" cm="1">
        <f t="array" ref="C39">ARRAYS.HAS_EMPTY(A39:B40)</f>
        <v>0</v>
      </c>
    </row>
    <row r="40" spans="1:3" x14ac:dyDescent="0.25">
      <c r="A40" s="221" t="e">
        <v>#VALUE!</v>
      </c>
      <c r="B40" s="126">
        <v>0</v>
      </c>
      <c r="C40" s="353"/>
    </row>
    <row r="41" spans="1:3" x14ac:dyDescent="0.25">
      <c r="A41" s="345"/>
      <c r="C41" s="354"/>
    </row>
    <row r="42" spans="1:3" x14ac:dyDescent="0.25">
      <c r="A42" s="4" t="s">
        <v>483</v>
      </c>
      <c r="B42" s="5"/>
      <c r="C42" s="6" t="s">
        <v>487</v>
      </c>
    </row>
    <row r="43" spans="1:3" x14ac:dyDescent="0.25">
      <c r="A43" s="248" t="s">
        <v>1</v>
      </c>
      <c r="B43" s="74"/>
      <c r="C43" s="16" t="b" cm="1">
        <f t="array" ref="C43">ARRAYS.HAS_EMPTY(A43:B43)</f>
        <v>1</v>
      </c>
    </row>
    <row r="46" spans="1:3" ht="19.5" x14ac:dyDescent="0.3">
      <c r="A46" s="1" t="s">
        <v>517</v>
      </c>
      <c r="B46" s="1"/>
    </row>
    <row r="48" spans="1:3" x14ac:dyDescent="0.25">
      <c r="A48" s="351" t="s">
        <v>483</v>
      </c>
      <c r="B48" s="352"/>
      <c r="C48" s="6" t="s">
        <v>518</v>
      </c>
    </row>
    <row r="49" spans="1:3" x14ac:dyDescent="0.25">
      <c r="A49" s="213" t="s">
        <v>1</v>
      </c>
      <c r="B49" s="72" t="e">
        <v>#N/A</v>
      </c>
      <c r="C49" s="9" t="e" cm="1">
        <f t="array" aca="1" ref="C49" ca="1">ARRAYS.X_EMPTY(A49:B50)</f>
        <v>#NAME?</v>
      </c>
    </row>
    <row r="50" spans="1:3" x14ac:dyDescent="0.25">
      <c r="A50" s="221" t="e">
        <v>#VALUE!</v>
      </c>
      <c r="B50" s="126">
        <v>0</v>
      </c>
      <c r="C50" s="353"/>
    </row>
    <row r="51" spans="1:3" x14ac:dyDescent="0.25">
      <c r="A51" s="345"/>
      <c r="C51" s="354"/>
    </row>
    <row r="52" spans="1:3" x14ac:dyDescent="0.25">
      <c r="A52" s="4" t="s">
        <v>483</v>
      </c>
      <c r="B52" s="5"/>
      <c r="C52" s="6" t="s">
        <v>518</v>
      </c>
    </row>
    <row r="53" spans="1:3" x14ac:dyDescent="0.25">
      <c r="A53" s="248" t="s">
        <v>1</v>
      </c>
      <c r="B53" s="74"/>
      <c r="C53" s="16" t="e" cm="1">
        <f t="array" aca="1" ref="C53" ca="1">ARRAYS.X_EMPTY(A53:B53)</f>
        <v>#NAME?</v>
      </c>
    </row>
    <row r="56" spans="1:3" ht="19.5" x14ac:dyDescent="0.3">
      <c r="A56" s="1" t="s">
        <v>519</v>
      </c>
      <c r="B56" s="1"/>
    </row>
    <row r="58" spans="1:3" x14ac:dyDescent="0.25">
      <c r="A58" s="4" t="s">
        <v>483</v>
      </c>
      <c r="B58" s="5"/>
      <c r="C58" s="6" t="s">
        <v>489</v>
      </c>
    </row>
    <row r="59" spans="1:3" x14ac:dyDescent="0.25">
      <c r="A59" s="7">
        <v>1</v>
      </c>
      <c r="B59" s="8" t="e">
        <v>#N/A</v>
      </c>
      <c r="C59" s="9" t="b" cm="1">
        <f t="array" ref="C59">ARRAYS.IS_NUMERIC(A59:B60)</f>
        <v>0</v>
      </c>
    </row>
    <row r="60" spans="1:3" x14ac:dyDescent="0.25">
      <c r="A60" s="129">
        <v>2</v>
      </c>
      <c r="B60" s="131">
        <v>3</v>
      </c>
      <c r="C60" s="10"/>
    </row>
    <row r="62" spans="1:3" x14ac:dyDescent="0.25">
      <c r="A62" s="4" t="s">
        <v>483</v>
      </c>
      <c r="B62" s="5"/>
      <c r="C62" s="6" t="s">
        <v>489</v>
      </c>
    </row>
    <row r="63" spans="1:3" x14ac:dyDescent="0.25">
      <c r="A63" s="248">
        <v>1</v>
      </c>
      <c r="B63" s="74" t="s">
        <v>321</v>
      </c>
      <c r="C63" s="16" t="b" cm="1">
        <f t="array" ref="C63">ARRAYS.IS_NUMERIC(A63:B63)</f>
        <v>0</v>
      </c>
    </row>
    <row r="65" spans="1:3" x14ac:dyDescent="0.25">
      <c r="A65" s="4" t="s">
        <v>483</v>
      </c>
      <c r="B65" s="5"/>
      <c r="C65" s="6" t="s">
        <v>489</v>
      </c>
    </row>
    <row r="66" spans="1:3" x14ac:dyDescent="0.25">
      <c r="A66" s="7">
        <v>1</v>
      </c>
      <c r="B66" s="8">
        <v>4.5</v>
      </c>
      <c r="C66" s="218" t="b" cm="1">
        <f t="array" ref="C66">ARRAYS.IS_NUMERIC(A66:B67)</f>
        <v>1</v>
      </c>
    </row>
    <row r="67" spans="1:3" x14ac:dyDescent="0.25">
      <c r="A67" s="57">
        <v>2</v>
      </c>
      <c r="B67" s="35">
        <v>3</v>
      </c>
      <c r="C67" s="10"/>
    </row>
    <row r="70" spans="1:3" ht="19.5" x14ac:dyDescent="0.3">
      <c r="A70" s="1" t="s">
        <v>520</v>
      </c>
      <c r="B70" s="1"/>
    </row>
    <row r="72" spans="1:3" x14ac:dyDescent="0.25">
      <c r="A72" s="4" t="s">
        <v>483</v>
      </c>
      <c r="B72" s="5"/>
      <c r="C72" s="6" t="s">
        <v>488</v>
      </c>
    </row>
    <row r="73" spans="1:3" x14ac:dyDescent="0.25">
      <c r="A73" s="7">
        <v>1</v>
      </c>
      <c r="B73" s="8"/>
      <c r="C73" s="218" t="b" cm="1">
        <f t="array" ref="C73">ARRAYS.IS_NUMERIC_NULL(A73:B74)</f>
        <v>1</v>
      </c>
    </row>
    <row r="74" spans="1:3" x14ac:dyDescent="0.25">
      <c r="A74" s="129">
        <v>2</v>
      </c>
      <c r="B74" s="131">
        <v>3</v>
      </c>
      <c r="C74" s="10"/>
    </row>
    <row r="76" spans="1:3" x14ac:dyDescent="0.25">
      <c r="A76" s="4" t="s">
        <v>483</v>
      </c>
      <c r="B76" s="5"/>
      <c r="C76" s="6" t="s">
        <v>488</v>
      </c>
    </row>
    <row r="77" spans="1:3" x14ac:dyDescent="0.25">
      <c r="A77" s="135">
        <v>1</v>
      </c>
      <c r="B77" s="216" t="s">
        <v>321</v>
      </c>
      <c r="C77" s="218" t="b" cm="1">
        <f t="array" ref="C77">ARRAYS.IS_NUMERIC(A77:B77)</f>
        <v>0</v>
      </c>
    </row>
    <row r="79" spans="1:3" x14ac:dyDescent="0.25">
      <c r="A79" s="4" t="s">
        <v>483</v>
      </c>
      <c r="B79" s="5"/>
      <c r="C79" s="6" t="s">
        <v>488</v>
      </c>
    </row>
    <row r="80" spans="1:3" x14ac:dyDescent="0.25">
      <c r="A80" s="7">
        <v>1</v>
      </c>
      <c r="B80" s="8">
        <v>4.5</v>
      </c>
      <c r="C80" s="218" t="b" cm="1">
        <f t="array" ref="C80">ARRAYS.IS_NUMERIC(A80:B81)</f>
        <v>1</v>
      </c>
    </row>
    <row r="81" spans="1:3" x14ac:dyDescent="0.25">
      <c r="A81" s="57">
        <v>2</v>
      </c>
      <c r="B81" s="35">
        <v>3</v>
      </c>
      <c r="C81" s="10"/>
    </row>
    <row r="83" spans="1:3" ht="19.5" x14ac:dyDescent="0.3">
      <c r="A83" s="1" t="s">
        <v>521</v>
      </c>
      <c r="B83" s="1"/>
    </row>
    <row r="85" spans="1:3" x14ac:dyDescent="0.25">
      <c r="A85" s="4" t="s">
        <v>483</v>
      </c>
      <c r="B85" s="5"/>
      <c r="C85" s="6" t="s">
        <v>485</v>
      </c>
    </row>
    <row r="86" spans="1:3" x14ac:dyDescent="0.25">
      <c r="A86" s="7">
        <v>1</v>
      </c>
      <c r="B86" s="8"/>
      <c r="C86" s="218" t="b" cm="1">
        <f t="array" ref="C86">ARRAYS.IS_INTEGER(A86:B87)</f>
        <v>0</v>
      </c>
    </row>
    <row r="87" spans="1:3" x14ac:dyDescent="0.25">
      <c r="A87" s="129">
        <v>2</v>
      </c>
      <c r="B87" s="131">
        <v>3</v>
      </c>
      <c r="C87" s="10"/>
    </row>
    <row r="89" spans="1:3" x14ac:dyDescent="0.25">
      <c r="A89" s="4" t="s">
        <v>483</v>
      </c>
      <c r="B89" s="5"/>
      <c r="C89" s="6" t="s">
        <v>485</v>
      </c>
    </row>
    <row r="90" spans="1:3" x14ac:dyDescent="0.25">
      <c r="A90" s="135">
        <v>1</v>
      </c>
      <c r="B90" s="112" t="s">
        <v>321</v>
      </c>
      <c r="C90" s="218" t="b" cm="1">
        <f t="array" ref="C90">ARRAYS.IS_INTEGER(A90:B90)</f>
        <v>0</v>
      </c>
    </row>
    <row r="92" spans="1:3" x14ac:dyDescent="0.25">
      <c r="A92" s="4" t="s">
        <v>483</v>
      </c>
      <c r="B92" s="5"/>
      <c r="C92" s="6" t="s">
        <v>485</v>
      </c>
    </row>
    <row r="93" spans="1:3" x14ac:dyDescent="0.25">
      <c r="A93" s="7">
        <v>1</v>
      </c>
      <c r="B93" s="8">
        <v>4.5</v>
      </c>
      <c r="C93" s="218" t="b" cm="1">
        <f t="array" ref="C93">ARRAYS.IS_INTEGER(A93:B94)</f>
        <v>0</v>
      </c>
    </row>
    <row r="94" spans="1:3" x14ac:dyDescent="0.25">
      <c r="A94" s="57">
        <v>2</v>
      </c>
      <c r="B94" s="35">
        <v>3</v>
      </c>
      <c r="C94" s="10"/>
    </row>
    <row r="97" spans="1:3" ht="19.5" x14ac:dyDescent="0.3">
      <c r="A97" s="1" t="s">
        <v>522</v>
      </c>
      <c r="B97" s="1"/>
    </row>
    <row r="99" spans="1:3" x14ac:dyDescent="0.25">
      <c r="A99" s="4" t="s">
        <v>483</v>
      </c>
      <c r="B99" s="5"/>
      <c r="C99" s="6" t="s">
        <v>523</v>
      </c>
    </row>
    <row r="100" spans="1:3" x14ac:dyDescent="0.25">
      <c r="A100" s="7">
        <v>1</v>
      </c>
      <c r="B100" s="8"/>
      <c r="C100" s="218" t="b" cm="1">
        <f t="array" ref="C100">ARRAYS.IS_ZERO(A100:B101)</f>
        <v>0</v>
      </c>
    </row>
    <row r="101" spans="1:3" x14ac:dyDescent="0.25">
      <c r="A101" s="129">
        <v>2</v>
      </c>
      <c r="B101" s="131">
        <v>3</v>
      </c>
      <c r="C101" s="10"/>
    </row>
    <row r="103" spans="1:3" x14ac:dyDescent="0.25">
      <c r="A103" s="4" t="s">
        <v>483</v>
      </c>
      <c r="B103" s="5"/>
      <c r="C103" s="6" t="s">
        <v>523</v>
      </c>
    </row>
    <row r="104" spans="1:3" x14ac:dyDescent="0.25">
      <c r="A104" s="7">
        <v>0</v>
      </c>
      <c r="B104" s="8">
        <v>0</v>
      </c>
      <c r="C104" s="218" t="b" cm="1">
        <f t="array" ref="C104">ARRAYS.IS_ZERO(A104:B105)</f>
        <v>1</v>
      </c>
    </row>
    <row r="105" spans="1:3" x14ac:dyDescent="0.25">
      <c r="A105" s="57">
        <v>0</v>
      </c>
      <c r="B105" s="35">
        <v>0</v>
      </c>
      <c r="C105" s="10"/>
    </row>
    <row r="108" spans="1:3" ht="19.5" x14ac:dyDescent="0.3">
      <c r="A108" s="1" t="s">
        <v>534</v>
      </c>
      <c r="B108" s="1"/>
    </row>
    <row r="110" spans="1:3" x14ac:dyDescent="0.25">
      <c r="A110" s="4" t="s">
        <v>483</v>
      </c>
      <c r="B110" s="5"/>
      <c r="C110" s="6" t="s">
        <v>535</v>
      </c>
    </row>
    <row r="111" spans="1:3" x14ac:dyDescent="0.25">
      <c r="A111" s="7">
        <v>1</v>
      </c>
      <c r="B111" s="8"/>
      <c r="C111" s="218" t="b" cm="1">
        <f t="array" ref="C111">ARRAYS.IS_NONZERO(A111:B112)</f>
        <v>0</v>
      </c>
    </row>
    <row r="112" spans="1:3" x14ac:dyDescent="0.25">
      <c r="A112" s="129">
        <v>2</v>
      </c>
      <c r="B112" s="131"/>
      <c r="C112" s="10"/>
    </row>
    <row r="114" spans="1:3" x14ac:dyDescent="0.25">
      <c r="A114" s="4" t="s">
        <v>483</v>
      </c>
      <c r="B114" s="5"/>
      <c r="C114" s="6" t="s">
        <v>535</v>
      </c>
    </row>
    <row r="115" spans="1:3" x14ac:dyDescent="0.25">
      <c r="A115" s="7">
        <v>1</v>
      </c>
      <c r="B115" s="8">
        <v>-3</v>
      </c>
      <c r="C115" s="218" t="b" cm="1">
        <f t="array" ref="C115">ARRAYS.IS_NONZERO(A115:B116)</f>
        <v>1</v>
      </c>
    </row>
    <row r="116" spans="1:3" x14ac:dyDescent="0.25">
      <c r="A116" s="57">
        <v>2</v>
      </c>
      <c r="B116" s="35">
        <v>3</v>
      </c>
      <c r="C116" s="10"/>
    </row>
    <row r="119" spans="1:3" ht="19.5" x14ac:dyDescent="0.3">
      <c r="A119" s="1" t="s">
        <v>536</v>
      </c>
      <c r="B119" s="1"/>
    </row>
    <row r="121" spans="1:3" x14ac:dyDescent="0.25">
      <c r="A121" s="4" t="s">
        <v>483</v>
      </c>
      <c r="B121" s="5"/>
      <c r="C121" s="6" t="s">
        <v>537</v>
      </c>
    </row>
    <row r="122" spans="1:3" x14ac:dyDescent="0.25">
      <c r="A122" s="7">
        <v>1</v>
      </c>
      <c r="B122" s="8">
        <v>3</v>
      </c>
      <c r="C122" s="218" t="b" cm="1">
        <f t="array" ref="C122">ARRAYS.IS_POSITIVE(A122:B123)</f>
        <v>1</v>
      </c>
    </row>
    <row r="123" spans="1:3" x14ac:dyDescent="0.25">
      <c r="A123" s="129">
        <v>2</v>
      </c>
      <c r="B123" s="131">
        <v>4</v>
      </c>
      <c r="C123" s="10"/>
    </row>
    <row r="125" spans="1:3" x14ac:dyDescent="0.25">
      <c r="A125" s="4" t="s">
        <v>483</v>
      </c>
      <c r="B125" s="5"/>
      <c r="C125" s="6" t="s">
        <v>537</v>
      </c>
    </row>
    <row r="126" spans="1:3" x14ac:dyDescent="0.25">
      <c r="A126" s="7">
        <v>1</v>
      </c>
      <c r="B126" s="8">
        <v>0</v>
      </c>
      <c r="C126" s="218" t="b" cm="1">
        <f t="array" ref="C126">ARRAYS.IS_POSITIVE(A126:B127)</f>
        <v>0</v>
      </c>
    </row>
    <row r="127" spans="1:3" x14ac:dyDescent="0.25">
      <c r="A127" s="57">
        <v>2</v>
      </c>
      <c r="B127" s="35">
        <v>4</v>
      </c>
      <c r="C127" s="10"/>
    </row>
    <row r="130" spans="1:3" ht="19.5" x14ac:dyDescent="0.3">
      <c r="A130" s="1" t="s">
        <v>538</v>
      </c>
      <c r="B130" s="1"/>
    </row>
    <row r="132" spans="1:3" x14ac:dyDescent="0.25">
      <c r="A132" s="4" t="s">
        <v>483</v>
      </c>
      <c r="B132" s="5"/>
      <c r="C132" s="6" t="s">
        <v>539</v>
      </c>
    </row>
    <row r="133" spans="1:3" x14ac:dyDescent="0.25">
      <c r="A133" s="7">
        <v>-1</v>
      </c>
      <c r="B133" s="8">
        <v>-3</v>
      </c>
      <c r="C133" s="218" t="b" cm="1">
        <f t="array" ref="C133">ARRAYS.IS_NEGATIVE(A133:B134)</f>
        <v>1</v>
      </c>
    </row>
    <row r="134" spans="1:3" x14ac:dyDescent="0.25">
      <c r="A134" s="129">
        <v>-1</v>
      </c>
      <c r="B134" s="131">
        <v>-4</v>
      </c>
      <c r="C134" s="10"/>
    </row>
    <row r="136" spans="1:3" x14ac:dyDescent="0.25">
      <c r="A136" s="4" t="s">
        <v>483</v>
      </c>
      <c r="B136" s="5"/>
      <c r="C136" s="6" t="s">
        <v>539</v>
      </c>
    </row>
    <row r="137" spans="1:3" x14ac:dyDescent="0.25">
      <c r="A137" s="7">
        <v>-1</v>
      </c>
      <c r="B137" s="8">
        <v>0</v>
      </c>
      <c r="C137" s="218" t="b" cm="1">
        <f t="array" ref="C137">ARRAYS.IS_NEGATIVE(A137:B138)</f>
        <v>0</v>
      </c>
    </row>
    <row r="138" spans="1:3" x14ac:dyDescent="0.25">
      <c r="A138" s="57">
        <v>-2</v>
      </c>
      <c r="B138" s="35">
        <v>-4</v>
      </c>
      <c r="C138" s="10"/>
    </row>
    <row r="141" spans="1:3" ht="19.5" x14ac:dyDescent="0.3">
      <c r="A141" s="1" t="s">
        <v>524</v>
      </c>
      <c r="B141" s="1"/>
    </row>
    <row r="143" spans="1:3" x14ac:dyDescent="0.25">
      <c r="A143" s="4" t="s">
        <v>483</v>
      </c>
      <c r="B143" s="5"/>
      <c r="C143" s="6" t="s">
        <v>525</v>
      </c>
    </row>
    <row r="144" spans="1:3" x14ac:dyDescent="0.25">
      <c r="A144" s="7">
        <v>1</v>
      </c>
      <c r="B144" s="8">
        <v>0</v>
      </c>
      <c r="C144" s="218" t="b" cm="1">
        <f t="array" ref="C144">ARRAYS.HAS_NONZERO(A144:B145)</f>
        <v>1</v>
      </c>
    </row>
    <row r="145" spans="1:3" x14ac:dyDescent="0.25">
      <c r="A145" s="129">
        <v>0</v>
      </c>
      <c r="B145" s="131">
        <v>0</v>
      </c>
      <c r="C145" s="10"/>
    </row>
    <row r="147" spans="1:3" x14ac:dyDescent="0.25">
      <c r="A147" s="4" t="s">
        <v>483</v>
      </c>
      <c r="B147" s="5"/>
      <c r="C147" s="6" t="s">
        <v>525</v>
      </c>
    </row>
    <row r="148" spans="1:3" x14ac:dyDescent="0.25">
      <c r="A148" s="7">
        <v>0</v>
      </c>
      <c r="B148" s="8" t="e">
        <v>#N/A</v>
      </c>
      <c r="C148" s="218" t="b" cm="1">
        <f t="array" ref="C148">ARRAYS.HAS_NONZERO(A148:B149)</f>
        <v>0</v>
      </c>
    </row>
    <row r="149" spans="1:3" x14ac:dyDescent="0.25">
      <c r="A149" s="57">
        <v>0</v>
      </c>
      <c r="B149" s="35">
        <v>0</v>
      </c>
      <c r="C149" s="10"/>
    </row>
    <row r="152" spans="1:3" ht="19.5" x14ac:dyDescent="0.3">
      <c r="A152" s="1" t="s">
        <v>526</v>
      </c>
      <c r="B152" s="1"/>
    </row>
    <row r="154" spans="1:3" x14ac:dyDescent="0.25">
      <c r="A154" s="4" t="s">
        <v>483</v>
      </c>
      <c r="B154" s="5"/>
      <c r="C154" s="6" t="s">
        <v>527</v>
      </c>
    </row>
    <row r="155" spans="1:3" x14ac:dyDescent="0.25">
      <c r="A155" s="7">
        <v>1</v>
      </c>
      <c r="B155" s="8">
        <v>0</v>
      </c>
      <c r="C155" s="218" t="b" cm="1">
        <f t="array" ref="C155">ARRAYS.HAS_POSITIVE(A155:B156)</f>
        <v>1</v>
      </c>
    </row>
    <row r="156" spans="1:3" x14ac:dyDescent="0.25">
      <c r="A156" s="129">
        <v>0</v>
      </c>
      <c r="B156" s="131">
        <v>0</v>
      </c>
      <c r="C156" s="10"/>
    </row>
    <row r="158" spans="1:3" x14ac:dyDescent="0.25">
      <c r="A158" s="4" t="s">
        <v>483</v>
      </c>
      <c r="B158" s="5"/>
      <c r="C158" s="6" t="s">
        <v>527</v>
      </c>
    </row>
    <row r="159" spans="1:3" x14ac:dyDescent="0.25">
      <c r="A159" s="7">
        <v>0</v>
      </c>
      <c r="B159" s="8">
        <v>-1</v>
      </c>
      <c r="C159" s="218" t="b" cm="1">
        <f t="array" ref="C159">ARRAYS.HAS_POSITIVE(A159:B160)</f>
        <v>0</v>
      </c>
    </row>
    <row r="160" spans="1:3" x14ac:dyDescent="0.25">
      <c r="A160" s="57"/>
      <c r="B160" s="35"/>
      <c r="C160" s="10"/>
    </row>
    <row r="163" spans="1:3" ht="19.5" x14ac:dyDescent="0.3">
      <c r="A163" s="1" t="s">
        <v>528</v>
      </c>
      <c r="B163" s="1"/>
    </row>
    <row r="165" spans="1:3" x14ac:dyDescent="0.25">
      <c r="A165" s="4" t="s">
        <v>483</v>
      </c>
      <c r="B165" s="5"/>
      <c r="C165" s="6" t="s">
        <v>497</v>
      </c>
    </row>
    <row r="166" spans="1:3" x14ac:dyDescent="0.25">
      <c r="A166" s="7">
        <v>1</v>
      </c>
      <c r="B166" s="8">
        <v>0</v>
      </c>
      <c r="C166" s="218" t="b" cm="1">
        <f t="array" ref="C166">ARRAYS.HAS_NEGATIVE(A166:B167)</f>
        <v>0</v>
      </c>
    </row>
    <row r="167" spans="1:3" x14ac:dyDescent="0.25">
      <c r="A167" s="129">
        <v>0</v>
      </c>
      <c r="B167" s="131">
        <v>0</v>
      </c>
      <c r="C167" s="10"/>
    </row>
    <row r="169" spans="1:3" x14ac:dyDescent="0.25">
      <c r="A169" s="4" t="s">
        <v>483</v>
      </c>
      <c r="B169" s="5"/>
      <c r="C169" s="6" t="s">
        <v>497</v>
      </c>
    </row>
    <row r="170" spans="1:3" x14ac:dyDescent="0.25">
      <c r="A170" s="7">
        <v>0</v>
      </c>
      <c r="B170" s="8">
        <v>-1</v>
      </c>
      <c r="C170" s="218" t="b" cm="1">
        <f t="array" ref="C170">ARRAYS.HAS_NEGATIVE(A170:B171)</f>
        <v>1</v>
      </c>
    </row>
    <row r="171" spans="1:3" x14ac:dyDescent="0.25">
      <c r="A171" s="57"/>
      <c r="B171" s="35"/>
      <c r="C171" s="10"/>
    </row>
    <row r="174" spans="1:3" ht="19.5" x14ac:dyDescent="0.3">
      <c r="A174" s="1" t="s">
        <v>529</v>
      </c>
      <c r="B174" s="1"/>
    </row>
    <row r="176" spans="1:3" x14ac:dyDescent="0.25">
      <c r="A176" s="4" t="s">
        <v>483</v>
      </c>
      <c r="B176" s="5"/>
      <c r="C176" s="6" t="s">
        <v>498</v>
      </c>
    </row>
    <row r="177" spans="1:3" x14ac:dyDescent="0.25">
      <c r="A177" s="7">
        <v>1</v>
      </c>
      <c r="B177" s="8">
        <v>0</v>
      </c>
      <c r="C177" s="218" t="b" cm="1">
        <f t="array" ref="C177">ARRAYS.HAS_DECIMAL(A177:B178)</f>
        <v>0</v>
      </c>
    </row>
    <row r="178" spans="1:3" x14ac:dyDescent="0.25">
      <c r="A178" s="129">
        <v>0</v>
      </c>
      <c r="B178" s="131">
        <v>0</v>
      </c>
      <c r="C178" s="10"/>
    </row>
    <row r="180" spans="1:3" x14ac:dyDescent="0.25">
      <c r="A180" s="4" t="s">
        <v>483</v>
      </c>
      <c r="B180" s="5"/>
      <c r="C180" s="6" t="s">
        <v>498</v>
      </c>
    </row>
    <row r="181" spans="1:3" x14ac:dyDescent="0.25">
      <c r="A181" s="7">
        <v>0</v>
      </c>
      <c r="B181" s="8">
        <v>-2.4</v>
      </c>
      <c r="C181" s="218" t="b" cm="1">
        <f t="array" ref="C181">ARRAYS.HAS_DECIMAL(A181:B182)</f>
        <v>1</v>
      </c>
    </row>
    <row r="182" spans="1:3" x14ac:dyDescent="0.25">
      <c r="A182" s="57"/>
      <c r="B182" s="35"/>
      <c r="C182" s="10"/>
    </row>
    <row r="185" spans="1:3" ht="19.5" x14ac:dyDescent="0.3">
      <c r="A185" s="1" t="s">
        <v>530</v>
      </c>
      <c r="B185" s="1"/>
    </row>
    <row r="187" spans="1:3" x14ac:dyDescent="0.25">
      <c r="A187" s="4" t="s">
        <v>483</v>
      </c>
      <c r="B187" s="5"/>
      <c r="C187" s="6" t="s">
        <v>493</v>
      </c>
    </row>
    <row r="188" spans="1:3" x14ac:dyDescent="0.25">
      <c r="A188" s="7" t="e">
        <v>#VALUE!</v>
      </c>
      <c r="B188" s="8" t="e">
        <v>#NUM!</v>
      </c>
      <c r="C188" s="218" t="e" cm="1">
        <f t="array" aca="1" ref="C188" ca="1">ARRAYS.IS_ERROR(A188:B189)</f>
        <v>#NAME?</v>
      </c>
    </row>
    <row r="189" spans="1:3" x14ac:dyDescent="0.25">
      <c r="A189" s="129" t="e">
        <v>#N/A</v>
      </c>
      <c r="B189" s="131" t="e">
        <v>#REF!</v>
      </c>
      <c r="C189" s="10"/>
    </row>
    <row r="191" spans="1:3" x14ac:dyDescent="0.25">
      <c r="A191" s="4" t="s">
        <v>483</v>
      </c>
      <c r="B191" s="5"/>
      <c r="C191" s="6" t="s">
        <v>493</v>
      </c>
    </row>
    <row r="192" spans="1:3" x14ac:dyDescent="0.25">
      <c r="A192" s="7" t="e">
        <v>#VALUE!</v>
      </c>
      <c r="B192" s="8">
        <v>3</v>
      </c>
      <c r="C192" s="218" t="e" cm="1">
        <f t="array" aca="1" ref="C192" ca="1">ARRAYS.IS_ERROR(A192:B193)</f>
        <v>#NAME?</v>
      </c>
    </row>
    <row r="193" spans="1:3" x14ac:dyDescent="0.25">
      <c r="A193" s="57">
        <v>1</v>
      </c>
      <c r="B193" s="35">
        <v>2</v>
      </c>
      <c r="C193" s="10"/>
    </row>
    <row r="196" spans="1:3" ht="19.5" x14ac:dyDescent="0.3">
      <c r="A196" s="1" t="s">
        <v>531</v>
      </c>
      <c r="B196" s="1"/>
    </row>
    <row r="198" spans="1:3" x14ac:dyDescent="0.25">
      <c r="A198" s="4" t="s">
        <v>483</v>
      </c>
      <c r="B198" s="5"/>
      <c r="C198" s="6" t="s">
        <v>494</v>
      </c>
    </row>
    <row r="199" spans="1:3" x14ac:dyDescent="0.25">
      <c r="A199" s="7">
        <v>1</v>
      </c>
      <c r="B199" s="8">
        <v>2</v>
      </c>
      <c r="C199" s="218" t="b" cm="1">
        <f t="array" ref="C199">ARRAYS.HAS_ERROR(A199:B200)</f>
        <v>0</v>
      </c>
    </row>
    <row r="200" spans="1:3" x14ac:dyDescent="0.25">
      <c r="A200" s="129">
        <v>3</v>
      </c>
      <c r="B200" s="131"/>
      <c r="C200" s="10"/>
    </row>
    <row r="202" spans="1:3" x14ac:dyDescent="0.25">
      <c r="A202" s="4" t="s">
        <v>483</v>
      </c>
      <c r="B202" s="5"/>
      <c r="C202" s="6" t="s">
        <v>494</v>
      </c>
    </row>
    <row r="203" spans="1:3" x14ac:dyDescent="0.25">
      <c r="A203" s="7" t="e">
        <v>#VALUE!</v>
      </c>
      <c r="B203" s="8">
        <v>3</v>
      </c>
      <c r="C203" s="218" t="b" cm="1">
        <f t="array" ref="C203">ARRAYS.HAS_ERROR(A203:B204)</f>
        <v>1</v>
      </c>
    </row>
    <row r="204" spans="1:3" x14ac:dyDescent="0.25">
      <c r="A204" s="57">
        <v>1</v>
      </c>
      <c r="B204" s="35">
        <v>2</v>
      </c>
      <c r="C204" s="10"/>
    </row>
    <row r="207" spans="1:3" ht="19.5" x14ac:dyDescent="0.3">
      <c r="A207" s="1" t="s">
        <v>495</v>
      </c>
      <c r="B207" s="1"/>
    </row>
    <row r="209" spans="1:3" x14ac:dyDescent="0.25">
      <c r="A209" s="4" t="s">
        <v>483</v>
      </c>
      <c r="B209" s="5"/>
      <c r="C209" s="6" t="s">
        <v>532</v>
      </c>
    </row>
    <row r="210" spans="1:3" x14ac:dyDescent="0.25">
      <c r="A210" s="7">
        <v>1</v>
      </c>
      <c r="B210" s="8" t="e">
        <v>#N/A</v>
      </c>
      <c r="C210" s="9" t="e" cm="1">
        <f t="array" aca="1" ref="C210" ca="1">ARRAYS.H_ERROR(A210:B211)</f>
        <v>#NAME?</v>
      </c>
    </row>
    <row r="211" spans="1:3" x14ac:dyDescent="0.25">
      <c r="A211" s="57">
        <v>2</v>
      </c>
      <c r="B211" s="35">
        <v>3</v>
      </c>
      <c r="C211" s="54"/>
    </row>
    <row r="214" spans="1:3" ht="19.5" x14ac:dyDescent="0.3">
      <c r="A214" s="1" t="s">
        <v>496</v>
      </c>
      <c r="B214" s="1"/>
    </row>
    <row r="216" spans="1:3" x14ac:dyDescent="0.25">
      <c r="A216" s="4" t="s">
        <v>483</v>
      </c>
      <c r="B216" s="7">
        <v>1</v>
      </c>
      <c r="C216" s="165">
        <v>4</v>
      </c>
    </row>
    <row r="217" spans="1:3" x14ac:dyDescent="0.25">
      <c r="A217" s="5"/>
      <c r="B217" s="57">
        <v>2</v>
      </c>
      <c r="C217" s="144" t="e">
        <v>#NUM!</v>
      </c>
    </row>
    <row r="218" spans="1:3" x14ac:dyDescent="0.25">
      <c r="A218" s="6" t="s">
        <v>533</v>
      </c>
      <c r="B218" s="347" t="e" cm="1">
        <f t="array" aca="1" ref="B218" ca="1">ARRAYS.V_ERROR(B216:C217)</f>
        <v>#NAME?</v>
      </c>
      <c r="C218" s="16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AB9B-F166-496E-B245-877F73E780D7}">
  <dimension ref="A1:U309"/>
  <sheetViews>
    <sheetView workbookViewId="0"/>
  </sheetViews>
  <sheetFormatPr defaultRowHeight="15" x14ac:dyDescent="0.25"/>
  <cols>
    <col min="1" max="1" width="23.140625" customWidth="1"/>
    <col min="2" max="2" width="13.140625" customWidth="1"/>
    <col min="3" max="3" width="16.42578125" customWidth="1"/>
    <col min="4" max="4" width="15.7109375" customWidth="1"/>
    <col min="5" max="5" width="19.42578125" customWidth="1"/>
    <col min="6" max="6" width="18.28515625" customWidth="1"/>
    <col min="7" max="7" width="17.7109375" customWidth="1"/>
    <col min="8" max="8" width="14.5703125" customWidth="1"/>
    <col min="9" max="9" width="21.42578125" customWidth="1"/>
    <col min="10" max="10" width="14.7109375" customWidth="1"/>
    <col min="11" max="11" width="19.28515625" customWidth="1"/>
    <col min="13" max="13" width="15.5703125" customWidth="1"/>
    <col min="14" max="14" width="19" customWidth="1"/>
    <col min="15" max="15" width="13.28515625" customWidth="1"/>
    <col min="16" max="16" width="41.7109375" customWidth="1"/>
    <col min="17" max="17" width="12" bestFit="1" customWidth="1"/>
    <col min="20" max="20" width="38.5703125" bestFit="1" customWidth="1"/>
    <col min="21" max="21" width="9.42578125" customWidth="1"/>
    <col min="22" max="22" width="17.85546875" bestFit="1" customWidth="1"/>
    <col min="23" max="23" width="30.28515625" bestFit="1" customWidth="1"/>
    <col min="24" max="24" width="38.5703125" bestFit="1" customWidth="1"/>
  </cols>
  <sheetData>
    <row r="1" spans="1:11" ht="19.5" x14ac:dyDescent="0.3">
      <c r="A1" s="1" t="s">
        <v>307</v>
      </c>
      <c r="K1" s="1"/>
    </row>
    <row r="3" spans="1:11" x14ac:dyDescent="0.25">
      <c r="A3" s="4" t="s">
        <v>77</v>
      </c>
      <c r="B3" s="5" t="s">
        <v>48</v>
      </c>
      <c r="C3" s="5" t="s">
        <v>180</v>
      </c>
      <c r="D3" s="5" t="s">
        <v>181</v>
      </c>
      <c r="E3" s="5" t="s">
        <v>182</v>
      </c>
      <c r="F3" s="161" t="s">
        <v>407</v>
      </c>
    </row>
    <row r="4" spans="1:11" x14ac:dyDescent="0.25">
      <c r="A4" s="7"/>
      <c r="B4" s="8"/>
      <c r="C4" s="8"/>
      <c r="D4" s="8"/>
      <c r="E4" s="8"/>
      <c r="F4" s="162" t="e" cm="1">
        <f t="array" aca="1" ref="F4" ca="1">CHRONO.IS_VALID_TIMESPAN(A4:E46)</f>
        <v>#VALUE!</v>
      </c>
    </row>
    <row r="5" spans="1:11" x14ac:dyDescent="0.25">
      <c r="A5" s="10">
        <v>1</v>
      </c>
      <c r="B5" s="11"/>
      <c r="C5" s="11"/>
      <c r="D5" s="11"/>
      <c r="E5" s="11"/>
      <c r="F5" s="163"/>
    </row>
    <row r="6" spans="1:11" x14ac:dyDescent="0.25">
      <c r="A6" s="7">
        <v>0</v>
      </c>
      <c r="B6" s="8"/>
      <c r="C6" s="8"/>
      <c r="D6" s="8">
        <v>1</v>
      </c>
      <c r="E6" s="8">
        <v>1</v>
      </c>
      <c r="F6" s="162"/>
    </row>
    <row r="7" spans="1:11" x14ac:dyDescent="0.25">
      <c r="A7" s="10">
        <v>0</v>
      </c>
      <c r="B7" s="11">
        <v>0</v>
      </c>
      <c r="C7" s="11"/>
      <c r="D7" s="11"/>
      <c r="E7" s="11"/>
      <c r="F7" s="163"/>
    </row>
    <row r="8" spans="1:11" x14ac:dyDescent="0.25">
      <c r="A8" s="7">
        <v>0</v>
      </c>
      <c r="B8" s="8">
        <v>0</v>
      </c>
      <c r="C8" s="8"/>
      <c r="D8" s="8"/>
      <c r="E8" s="8">
        <v>0</v>
      </c>
      <c r="F8" s="162"/>
    </row>
    <row r="9" spans="1:11" x14ac:dyDescent="0.25">
      <c r="A9" s="10">
        <v>0</v>
      </c>
      <c r="B9" s="11">
        <v>0</v>
      </c>
      <c r="C9" s="11">
        <v>0</v>
      </c>
      <c r="D9" s="11">
        <v>0</v>
      </c>
      <c r="E9" s="11">
        <v>0</v>
      </c>
      <c r="F9" s="163"/>
    </row>
    <row r="10" spans="1:11" x14ac:dyDescent="0.25">
      <c r="A10" s="7">
        <v>-1</v>
      </c>
      <c r="B10" s="8">
        <v>0</v>
      </c>
      <c r="C10" s="8">
        <v>0</v>
      </c>
      <c r="D10" s="8">
        <v>0</v>
      </c>
      <c r="E10" s="8">
        <v>0</v>
      </c>
      <c r="F10" s="162"/>
    </row>
    <row r="11" spans="1:11" x14ac:dyDescent="0.25">
      <c r="A11" s="10">
        <v>1</v>
      </c>
      <c r="B11" s="11">
        <v>0</v>
      </c>
      <c r="C11" s="11">
        <v>0</v>
      </c>
      <c r="D11" s="11">
        <v>0</v>
      </c>
      <c r="E11" s="11">
        <v>0</v>
      </c>
      <c r="F11" s="163"/>
    </row>
    <row r="12" spans="1:11" x14ac:dyDescent="0.25">
      <c r="A12" s="7">
        <v>1</v>
      </c>
      <c r="B12" s="8">
        <v>1.5</v>
      </c>
      <c r="C12" s="8"/>
      <c r="D12" s="8"/>
      <c r="E12" s="8"/>
      <c r="F12" s="162"/>
    </row>
    <row r="13" spans="1:11" x14ac:dyDescent="0.25">
      <c r="A13" s="10">
        <v>1</v>
      </c>
      <c r="B13" s="11">
        <v>1.5</v>
      </c>
      <c r="C13" s="11">
        <v>0</v>
      </c>
      <c r="D13" s="11"/>
      <c r="E13" s="11"/>
      <c r="F13" s="163"/>
    </row>
    <row r="14" spans="1:11" x14ac:dyDescent="0.25">
      <c r="A14" s="7">
        <v>1</v>
      </c>
      <c r="B14" s="8">
        <v>2</v>
      </c>
      <c r="C14" s="8">
        <v>1.5</v>
      </c>
      <c r="D14" s="8"/>
      <c r="E14" s="8"/>
      <c r="F14" s="162"/>
    </row>
    <row r="15" spans="1:11" x14ac:dyDescent="0.25">
      <c r="A15" s="10">
        <v>1</v>
      </c>
      <c r="B15" s="11">
        <v>2</v>
      </c>
      <c r="C15" s="11">
        <v>1.5</v>
      </c>
      <c r="D15" s="11">
        <v>1</v>
      </c>
      <c r="E15" s="11"/>
      <c r="F15" s="163"/>
    </row>
    <row r="16" spans="1:11" x14ac:dyDescent="0.25">
      <c r="A16" s="7">
        <v>1</v>
      </c>
      <c r="B16" s="8">
        <v>2</v>
      </c>
      <c r="C16" s="8">
        <v>3</v>
      </c>
      <c r="D16" s="8">
        <v>1.5</v>
      </c>
      <c r="E16" s="8"/>
      <c r="F16" s="162"/>
    </row>
    <row r="17" spans="1:6" x14ac:dyDescent="0.25">
      <c r="A17" s="10">
        <v>1</v>
      </c>
      <c r="B17" s="11">
        <v>2</v>
      </c>
      <c r="C17" s="11">
        <v>3</v>
      </c>
      <c r="D17" s="11">
        <v>1.5</v>
      </c>
      <c r="E17" s="11">
        <v>1</v>
      </c>
      <c r="F17" s="163"/>
    </row>
    <row r="18" spans="1:6" x14ac:dyDescent="0.25">
      <c r="A18" s="7">
        <v>1</v>
      </c>
      <c r="B18" s="8">
        <v>2</v>
      </c>
      <c r="C18" s="8">
        <v>3</v>
      </c>
      <c r="D18" s="8">
        <v>4</v>
      </c>
      <c r="E18" s="8">
        <v>1.5</v>
      </c>
      <c r="F18" s="162"/>
    </row>
    <row r="19" spans="1:6" x14ac:dyDescent="0.25">
      <c r="A19" s="10">
        <v>1</v>
      </c>
      <c r="B19" s="11">
        <v>2</v>
      </c>
      <c r="C19" s="11">
        <v>3</v>
      </c>
      <c r="D19" s="11">
        <v>4</v>
      </c>
      <c r="E19" s="11">
        <v>5</v>
      </c>
      <c r="F19" s="163"/>
    </row>
    <row r="20" spans="1:6" x14ac:dyDescent="0.25">
      <c r="A20" s="7">
        <v>1</v>
      </c>
      <c r="B20" s="8"/>
      <c r="C20" s="8">
        <v>1.5</v>
      </c>
      <c r="D20" s="8"/>
      <c r="E20" s="8"/>
      <c r="F20" s="162"/>
    </row>
    <row r="21" spans="1:6" x14ac:dyDescent="0.25">
      <c r="A21" s="10">
        <v>1</v>
      </c>
      <c r="B21" s="11"/>
      <c r="C21" s="11">
        <v>1.5</v>
      </c>
      <c r="D21" s="11">
        <v>1</v>
      </c>
      <c r="E21" s="11"/>
      <c r="F21" s="163"/>
    </row>
    <row r="22" spans="1:6" x14ac:dyDescent="0.25">
      <c r="A22" s="7">
        <v>1</v>
      </c>
      <c r="B22" s="8"/>
      <c r="C22" s="8">
        <v>2</v>
      </c>
      <c r="D22" s="8">
        <v>1.5</v>
      </c>
      <c r="E22" s="8"/>
      <c r="F22" s="162"/>
    </row>
    <row r="23" spans="1:6" x14ac:dyDescent="0.25">
      <c r="A23" s="10">
        <v>1</v>
      </c>
      <c r="B23" s="11"/>
      <c r="C23" s="11">
        <v>2</v>
      </c>
      <c r="D23" s="11">
        <v>1.5</v>
      </c>
      <c r="E23" s="11">
        <v>1</v>
      </c>
      <c r="F23" s="163"/>
    </row>
    <row r="24" spans="1:6" x14ac:dyDescent="0.25">
      <c r="A24" s="7">
        <v>1</v>
      </c>
      <c r="B24" s="8"/>
      <c r="C24" s="8">
        <v>2</v>
      </c>
      <c r="D24" s="8">
        <v>3</v>
      </c>
      <c r="E24" s="8"/>
      <c r="F24" s="162"/>
    </row>
    <row r="25" spans="1:6" x14ac:dyDescent="0.25">
      <c r="A25" s="10">
        <v>1</v>
      </c>
      <c r="B25" s="11"/>
      <c r="C25" s="11">
        <v>2</v>
      </c>
      <c r="D25" s="11">
        <v>3</v>
      </c>
      <c r="E25" s="11">
        <v>4.5</v>
      </c>
      <c r="F25" s="163"/>
    </row>
    <row r="26" spans="1:6" x14ac:dyDescent="0.25">
      <c r="A26" s="7">
        <v>1</v>
      </c>
      <c r="B26" s="8"/>
      <c r="C26" s="8">
        <v>2</v>
      </c>
      <c r="D26" s="8">
        <v>3</v>
      </c>
      <c r="E26" s="8">
        <v>4</v>
      </c>
      <c r="F26" s="162"/>
    </row>
    <row r="27" spans="1:6" x14ac:dyDescent="0.25">
      <c r="A27" s="10">
        <v>1</v>
      </c>
      <c r="B27" s="11"/>
      <c r="C27" s="11"/>
      <c r="D27" s="11">
        <v>3.5</v>
      </c>
      <c r="E27" s="11"/>
      <c r="F27" s="163"/>
    </row>
    <row r="28" spans="1:6" x14ac:dyDescent="0.25">
      <c r="A28" s="7">
        <v>1</v>
      </c>
      <c r="B28" s="8"/>
      <c r="C28" s="8"/>
      <c r="D28" s="8">
        <v>3.5</v>
      </c>
      <c r="E28" s="8">
        <v>4</v>
      </c>
      <c r="F28" s="162"/>
    </row>
    <row r="29" spans="1:6" x14ac:dyDescent="0.25">
      <c r="A29" s="10">
        <v>1</v>
      </c>
      <c r="B29" s="11"/>
      <c r="C29" s="11"/>
      <c r="D29" s="11">
        <v>3</v>
      </c>
      <c r="E29" s="11">
        <v>4.5</v>
      </c>
      <c r="F29" s="163"/>
    </row>
    <row r="30" spans="1:6" x14ac:dyDescent="0.25">
      <c r="A30" s="7">
        <v>1</v>
      </c>
      <c r="B30" s="8"/>
      <c r="C30" s="8"/>
      <c r="D30" s="8">
        <v>3</v>
      </c>
      <c r="E30" s="8">
        <v>4</v>
      </c>
      <c r="F30" s="162"/>
    </row>
    <row r="31" spans="1:6" x14ac:dyDescent="0.25">
      <c r="A31" s="10">
        <v>1</v>
      </c>
      <c r="B31" s="11"/>
      <c r="C31" s="11"/>
      <c r="D31" s="11">
        <v>3</v>
      </c>
      <c r="E31" s="11"/>
      <c r="F31" s="163"/>
    </row>
    <row r="32" spans="1:6" x14ac:dyDescent="0.25">
      <c r="A32" s="7">
        <v>1</v>
      </c>
      <c r="B32" s="8"/>
      <c r="C32" s="8"/>
      <c r="D32" s="8"/>
      <c r="E32" s="8">
        <v>4</v>
      </c>
      <c r="F32" s="162"/>
    </row>
    <row r="33" spans="1:6" x14ac:dyDescent="0.25">
      <c r="A33" s="10">
        <v>1</v>
      </c>
      <c r="B33" s="11"/>
      <c r="C33" s="11"/>
      <c r="D33" s="11"/>
      <c r="E33" s="11">
        <v>4.5</v>
      </c>
      <c r="F33" s="163"/>
    </row>
    <row r="34" spans="1:6" x14ac:dyDescent="0.25">
      <c r="A34" s="7">
        <v>1</v>
      </c>
      <c r="B34" s="8">
        <v>100</v>
      </c>
      <c r="C34" s="8">
        <v>24</v>
      </c>
      <c r="D34" s="8"/>
      <c r="E34" s="8"/>
      <c r="F34" s="162"/>
    </row>
    <row r="35" spans="1:6" x14ac:dyDescent="0.25">
      <c r="A35" s="10">
        <v>1</v>
      </c>
      <c r="B35" s="11">
        <v>100</v>
      </c>
      <c r="C35" s="11">
        <v>23</v>
      </c>
      <c r="D35" s="11">
        <v>60</v>
      </c>
      <c r="E35" s="11"/>
      <c r="F35" s="163"/>
    </row>
    <row r="36" spans="1:6" x14ac:dyDescent="0.25">
      <c r="A36" s="7">
        <v>1</v>
      </c>
      <c r="B36" s="8">
        <v>100</v>
      </c>
      <c r="C36" s="8">
        <v>23</v>
      </c>
      <c r="D36" s="8">
        <v>59</v>
      </c>
      <c r="E36" s="8"/>
      <c r="F36" s="162"/>
    </row>
    <row r="37" spans="1:6" x14ac:dyDescent="0.25">
      <c r="A37" s="10">
        <v>1</v>
      </c>
      <c r="B37" s="11">
        <v>100</v>
      </c>
      <c r="C37" s="11">
        <v>23</v>
      </c>
      <c r="D37" s="11">
        <v>59</v>
      </c>
      <c r="E37" s="11">
        <v>60</v>
      </c>
      <c r="F37" s="163"/>
    </row>
    <row r="38" spans="1:6" x14ac:dyDescent="0.25">
      <c r="A38" s="7">
        <v>1</v>
      </c>
      <c r="B38" s="8">
        <v>100</v>
      </c>
      <c r="C38" s="8">
        <v>23</v>
      </c>
      <c r="D38" s="8">
        <v>59</v>
      </c>
      <c r="E38" s="8">
        <v>59.999000000000002</v>
      </c>
      <c r="F38" s="162"/>
    </row>
    <row r="39" spans="1:6" x14ac:dyDescent="0.25">
      <c r="A39" s="10">
        <v>1</v>
      </c>
      <c r="B39" s="11" t="e">
        <v>#N/A</v>
      </c>
      <c r="C39" s="11">
        <v>24</v>
      </c>
      <c r="D39" s="11"/>
      <c r="E39" s="11"/>
      <c r="F39" s="163"/>
    </row>
    <row r="40" spans="1:6" x14ac:dyDescent="0.25">
      <c r="A40" s="7">
        <v>1</v>
      </c>
      <c r="B40" s="8"/>
      <c r="C40" s="8">
        <v>25</v>
      </c>
      <c r="D40" s="8">
        <v>59</v>
      </c>
      <c r="E40" s="8"/>
      <c r="F40" s="162"/>
    </row>
    <row r="41" spans="1:6" x14ac:dyDescent="0.25">
      <c r="A41" s="10">
        <v>1</v>
      </c>
      <c r="B41" s="11"/>
      <c r="C41" s="11">
        <v>25</v>
      </c>
      <c r="D41" s="11">
        <v>59</v>
      </c>
      <c r="E41" s="11">
        <v>59.999899999999997</v>
      </c>
      <c r="F41" s="163"/>
    </row>
    <row r="42" spans="1:6" x14ac:dyDescent="0.25">
      <c r="A42" s="7">
        <v>1</v>
      </c>
      <c r="B42" s="8"/>
      <c r="C42" s="8">
        <v>25</v>
      </c>
      <c r="D42" s="8">
        <v>59</v>
      </c>
      <c r="E42" s="8">
        <v>60</v>
      </c>
      <c r="F42" s="162"/>
    </row>
    <row r="43" spans="1:6" x14ac:dyDescent="0.25">
      <c r="A43" s="10">
        <v>1</v>
      </c>
      <c r="B43" s="11"/>
      <c r="C43" s="11"/>
      <c r="D43" s="11">
        <v>100</v>
      </c>
      <c r="E43" s="11">
        <v>59</v>
      </c>
      <c r="F43" s="163"/>
    </row>
    <row r="44" spans="1:6" x14ac:dyDescent="0.25">
      <c r="A44" s="135">
        <v>1</v>
      </c>
      <c r="B44" s="112"/>
      <c r="C44" s="112"/>
      <c r="D44" s="112">
        <v>100</v>
      </c>
      <c r="E44" s="112">
        <v>60</v>
      </c>
      <c r="F44" s="164"/>
    </row>
    <row r="45" spans="1:6" x14ac:dyDescent="0.25">
      <c r="A45" s="57">
        <v>1</v>
      </c>
      <c r="B45" s="35"/>
      <c r="C45" s="35"/>
      <c r="D45" s="35">
        <v>100</v>
      </c>
      <c r="E45" s="35">
        <v>59.999000000000002</v>
      </c>
      <c r="F45" s="166"/>
    </row>
    <row r="46" spans="1:6" x14ac:dyDescent="0.25">
      <c r="A46" s="135" t="e">
        <v>#N/A</v>
      </c>
      <c r="B46" s="112"/>
      <c r="C46" s="112"/>
      <c r="D46" s="112"/>
      <c r="E46" s="112">
        <v>100</v>
      </c>
      <c r="F46" s="164"/>
    </row>
    <row r="49" spans="1:6" ht="19.5" x14ac:dyDescent="0.3">
      <c r="A49" s="1" t="s">
        <v>308</v>
      </c>
      <c r="B49" s="1"/>
      <c r="C49" s="1"/>
    </row>
    <row r="51" spans="1:6" x14ac:dyDescent="0.25">
      <c r="A51" s="4" t="s">
        <v>77</v>
      </c>
      <c r="B51" s="5" t="s">
        <v>48</v>
      </c>
      <c r="C51" s="5" t="s">
        <v>180</v>
      </c>
      <c r="D51" s="5" t="s">
        <v>181</v>
      </c>
      <c r="E51" s="5" t="s">
        <v>182</v>
      </c>
      <c r="F51" s="161" t="s">
        <v>130</v>
      </c>
    </row>
    <row r="52" spans="1:6" x14ac:dyDescent="0.25">
      <c r="A52" s="7"/>
      <c r="B52" s="8"/>
      <c r="C52" s="8"/>
      <c r="D52" s="8"/>
      <c r="E52" s="8"/>
      <c r="F52" s="162" t="e" cm="1">
        <f t="array" aca="1" ref="F52" ca="1">CHRONO.TIMESPAN(A52:E62)</f>
        <v>#VALUE!</v>
      </c>
    </row>
    <row r="53" spans="1:6" x14ac:dyDescent="0.25">
      <c r="A53" s="10"/>
      <c r="B53" s="11" t="s">
        <v>1</v>
      </c>
      <c r="C53" s="11"/>
      <c r="D53" s="11"/>
      <c r="E53" s="11"/>
      <c r="F53" s="163"/>
    </row>
    <row r="54" spans="1:6" x14ac:dyDescent="0.25">
      <c r="A54" s="7">
        <v>1</v>
      </c>
      <c r="B54" s="8" t="e">
        <v>#NUM!</v>
      </c>
      <c r="C54" s="8"/>
      <c r="D54" s="8">
        <v>1</v>
      </c>
      <c r="E54" s="8"/>
      <c r="F54" s="162"/>
    </row>
    <row r="55" spans="1:6" x14ac:dyDescent="0.25">
      <c r="A55" s="10">
        <v>1</v>
      </c>
      <c r="B55" s="11"/>
      <c r="C55" s="11">
        <v>1</v>
      </c>
      <c r="D55" s="11"/>
      <c r="E55" s="11"/>
      <c r="F55" s="163"/>
    </row>
    <row r="56" spans="1:6" x14ac:dyDescent="0.25">
      <c r="A56" s="7">
        <v>1</v>
      </c>
      <c r="B56" s="31"/>
      <c r="C56" s="8"/>
      <c r="D56" s="8">
        <v>1</v>
      </c>
      <c r="E56" s="8"/>
      <c r="F56" s="162"/>
    </row>
    <row r="57" spans="1:6" x14ac:dyDescent="0.25">
      <c r="A57" s="10">
        <v>1</v>
      </c>
      <c r="B57" s="11"/>
      <c r="C57" s="11"/>
      <c r="D57" s="11"/>
      <c r="E57" s="11">
        <v>0.1</v>
      </c>
      <c r="F57" s="163"/>
    </row>
    <row r="58" spans="1:6" x14ac:dyDescent="0.25">
      <c r="A58" s="7">
        <v>1</v>
      </c>
      <c r="B58" s="8">
        <v>1</v>
      </c>
      <c r="C58" s="8">
        <v>36</v>
      </c>
      <c r="D58" s="8">
        <v>120</v>
      </c>
      <c r="E58" s="8">
        <v>-60</v>
      </c>
      <c r="F58" s="162"/>
    </row>
    <row r="59" spans="1:6" x14ac:dyDescent="0.25">
      <c r="A59" s="10">
        <v>0</v>
      </c>
      <c r="B59" s="11">
        <v>1</v>
      </c>
      <c r="C59" s="11">
        <v>1</v>
      </c>
      <c r="D59" s="11">
        <v>1</v>
      </c>
      <c r="E59" s="11">
        <v>1</v>
      </c>
      <c r="F59" s="163"/>
    </row>
    <row r="60" spans="1:6" x14ac:dyDescent="0.25">
      <c r="A60" s="222">
        <v>-1</v>
      </c>
      <c r="B60" s="31"/>
      <c r="C60" s="8"/>
      <c r="D60" s="8"/>
      <c r="E60" s="8">
        <v>86400</v>
      </c>
      <c r="F60" s="162"/>
    </row>
    <row r="61" spans="1:6" x14ac:dyDescent="0.25">
      <c r="A61" s="223">
        <v>-1</v>
      </c>
      <c r="B61" s="32"/>
      <c r="C61" s="11"/>
      <c r="D61" s="11"/>
      <c r="E61" s="11">
        <v>-86400</v>
      </c>
      <c r="F61" s="163"/>
    </row>
    <row r="62" spans="1:6" x14ac:dyDescent="0.25">
      <c r="A62" s="224">
        <v>-1</v>
      </c>
      <c r="B62" s="225">
        <v>1</v>
      </c>
      <c r="C62" s="112">
        <v>-24</v>
      </c>
      <c r="D62" s="112">
        <v>1440</v>
      </c>
      <c r="E62" s="112">
        <v>-86400</v>
      </c>
      <c r="F62" s="164"/>
    </row>
    <row r="65" spans="1:17" ht="19.5" x14ac:dyDescent="0.3">
      <c r="A65" s="1" t="s">
        <v>466</v>
      </c>
      <c r="B65" s="1"/>
      <c r="C65" s="1"/>
    </row>
    <row r="67" spans="1:17" x14ac:dyDescent="0.25">
      <c r="A67" s="4" t="s">
        <v>437</v>
      </c>
      <c r="B67" s="5" t="s">
        <v>188</v>
      </c>
      <c r="C67" s="5" t="s">
        <v>30</v>
      </c>
      <c r="D67" s="5" t="s">
        <v>464</v>
      </c>
      <c r="E67" s="6" t="s">
        <v>436</v>
      </c>
    </row>
    <row r="68" spans="1:17" x14ac:dyDescent="0.25">
      <c r="A68" s="7"/>
      <c r="B68" s="8"/>
      <c r="C68" s="8"/>
      <c r="D68" s="8"/>
      <c r="E68" s="230" t="e" cm="1">
        <f t="array" aca="1" ref="E68" ca="1">CHRONO.ROUND_TIMESPAN($A68,$B68,$C68,D68)</f>
        <v>#VALUE!</v>
      </c>
    </row>
    <row r="69" spans="1:17" x14ac:dyDescent="0.25">
      <c r="A69" s="10" t="s">
        <v>1</v>
      </c>
      <c r="B69" s="11"/>
      <c r="C69" s="11"/>
      <c r="D69" s="11"/>
      <c r="E69" s="231" t="e" cm="1">
        <f t="array" aca="1" ref="E69" ca="1">CHRONO.ROUND_TIMESPAN($A69,$B69,$C69,D69)</f>
        <v>#VALUE!</v>
      </c>
      <c r="K69" s="336"/>
    </row>
    <row r="70" spans="1:17" x14ac:dyDescent="0.25">
      <c r="A70" s="7">
        <v>0.251</v>
      </c>
      <c r="B70" s="8"/>
      <c r="C70" s="8"/>
      <c r="D70" s="8"/>
      <c r="E70" s="230" cm="1">
        <f t="array" aca="1" ref="E70" ca="1">CHRONO.ROUND_TIMESPAN($A70,$B70,$C70,D70)</f>
        <v>0.2509953703703704</v>
      </c>
    </row>
    <row r="71" spans="1:17" x14ac:dyDescent="0.25">
      <c r="A71" s="10">
        <v>6.7900000000000002E-2</v>
      </c>
      <c r="B71" s="11">
        <v>1</v>
      </c>
      <c r="C71" s="11">
        <v>1</v>
      </c>
      <c r="D71" s="11"/>
      <c r="E71" s="231" t="e" cm="1">
        <f t="array" aca="1" ref="E71" ca="1">CHRONO.ROUND_TIMESPAN($A71,$B71,$C71,D71)</f>
        <v>#VALUE!</v>
      </c>
      <c r="K71" s="337"/>
    </row>
    <row r="72" spans="1:17" x14ac:dyDescent="0.25">
      <c r="A72" s="7">
        <v>6.7900000000000002E-2</v>
      </c>
      <c r="B72" s="8">
        <v>1</v>
      </c>
      <c r="C72" s="8">
        <v>1</v>
      </c>
      <c r="D72" s="8">
        <v>-1</v>
      </c>
      <c r="E72" s="230" t="e" cm="1">
        <f t="array" aca="1" ref="E72" ca="1">CHRONO.ROUND_TIMESPAN($A72,$B72,$C72,D72)</f>
        <v>#VALUE!</v>
      </c>
    </row>
    <row r="73" spans="1:17" x14ac:dyDescent="0.25">
      <c r="A73" s="10">
        <v>6.9444444444444447E-4</v>
      </c>
      <c r="B73" s="11">
        <v>3</v>
      </c>
      <c r="C73" s="11">
        <v>0</v>
      </c>
      <c r="D73" s="11"/>
      <c r="E73" s="231" cm="1">
        <f t="array" aca="1" ref="E73" ca="1">CHRONO.ROUND_TIMESPAN($A73,$B73,$C73,D73)</f>
        <v>6.9444444444444447E-4</v>
      </c>
    </row>
    <row r="74" spans="1:17" x14ac:dyDescent="0.25">
      <c r="A74" s="143">
        <v>6.1574074074074101E-6</v>
      </c>
      <c r="B74" s="8"/>
      <c r="C74" s="8">
        <v>0</v>
      </c>
      <c r="D74" s="8"/>
      <c r="E74" s="230" t="e" cm="1">
        <f t="array" aca="1" ref="E74" ca="1">CHRONO.ROUND_TIMESPAN($A74,$B74,$C74,D74)</f>
        <v>#VALUE!</v>
      </c>
      <c r="G74" s="93"/>
      <c r="K74" s="142"/>
      <c r="Q74" s="340"/>
    </row>
    <row r="75" spans="1:17" x14ac:dyDescent="0.25">
      <c r="A75" s="129">
        <v>2.5826388888888889</v>
      </c>
      <c r="B75" s="130">
        <v>2</v>
      </c>
      <c r="C75" s="130">
        <v>3</v>
      </c>
      <c r="D75" s="130"/>
      <c r="E75" s="232" cm="1">
        <f t="array" aca="1" ref="E75" ca="1">CHRONO.ROUND_TIMESPAN($A75,$B75,$C75,D75)</f>
        <v>2.5826249999999997</v>
      </c>
    </row>
    <row r="76" spans="1:17" x14ac:dyDescent="0.25">
      <c r="A76" s="2"/>
      <c r="B76" s="2"/>
      <c r="D76" s="43"/>
    </row>
    <row r="77" spans="1:17" x14ac:dyDescent="0.25">
      <c r="A77" s="2"/>
      <c r="B77" s="2"/>
      <c r="D77" s="43"/>
    </row>
    <row r="78" spans="1:17" ht="19.5" x14ac:dyDescent="0.3">
      <c r="A78" s="1" t="s">
        <v>465</v>
      </c>
      <c r="B78" s="1"/>
      <c r="C78" s="1"/>
    </row>
    <row r="80" spans="1:17" x14ac:dyDescent="0.25">
      <c r="A80" s="4" t="s">
        <v>119</v>
      </c>
      <c r="B80" s="5" t="s">
        <v>239</v>
      </c>
      <c r="C80" s="5" t="s">
        <v>188</v>
      </c>
      <c r="D80" s="5" t="s">
        <v>30</v>
      </c>
      <c r="E80" s="5" t="s">
        <v>464</v>
      </c>
      <c r="F80" s="185" t="s">
        <v>92</v>
      </c>
      <c r="G80" s="5" t="s">
        <v>94</v>
      </c>
      <c r="H80" s="5" t="s">
        <v>90</v>
      </c>
      <c r="I80" s="5" t="s">
        <v>106</v>
      </c>
      <c r="J80" s="5" t="s">
        <v>91</v>
      </c>
    </row>
    <row r="81" spans="1:17" x14ac:dyDescent="0.25">
      <c r="A81" s="7"/>
      <c r="B81" s="31"/>
      <c r="C81" s="31"/>
      <c r="D81" s="31"/>
      <c r="E81" s="8"/>
      <c r="F81" s="213" t="e" cm="1">
        <f t="array" aca="1" ref="F81" ca="1">CHRONO.TIMESPAN_TO_DHMS(A81,B81,C81,D81,E81)</f>
        <v>#VALUE!</v>
      </c>
      <c r="G81" s="8"/>
      <c r="H81" s="65"/>
      <c r="I81" s="65"/>
      <c r="J81" s="145"/>
    </row>
    <row r="82" spans="1:17" x14ac:dyDescent="0.25">
      <c r="A82" s="10" t="s">
        <v>1</v>
      </c>
      <c r="B82" s="32"/>
      <c r="C82" s="32"/>
      <c r="D82" s="32"/>
      <c r="E82" s="11"/>
      <c r="F82" s="214" t="e" cm="1">
        <f t="array" aca="1" ref="F82" ca="1">CHRONO.TIMESPAN_TO_DHMS(A82,B82,C82,D82,E82)</f>
        <v>#VALUE!</v>
      </c>
      <c r="G82" s="11"/>
      <c r="H82" s="66"/>
      <c r="I82" s="66"/>
      <c r="J82" s="146"/>
    </row>
    <row r="83" spans="1:17" x14ac:dyDescent="0.25">
      <c r="A83" s="7" t="e">
        <v>#NUM!</v>
      </c>
      <c r="B83" s="31"/>
      <c r="C83" s="31"/>
      <c r="D83" s="31"/>
      <c r="E83" s="8"/>
      <c r="F83" s="213" t="e" cm="1">
        <f t="array" aca="1" ref="F83" ca="1">CHRONO.TIMESPAN_TO_DHMS(A83,B83,C83,D83,E83)</f>
        <v>#VALUE!</v>
      </c>
      <c r="G83" s="8"/>
      <c r="H83" s="65"/>
      <c r="I83" s="65"/>
      <c r="J83" s="145"/>
    </row>
    <row r="84" spans="1:17" x14ac:dyDescent="0.25">
      <c r="A84" s="10">
        <v>0</v>
      </c>
      <c r="B84" s="32">
        <v>2</v>
      </c>
      <c r="C84" s="32">
        <v>3</v>
      </c>
      <c r="D84" s="32"/>
      <c r="E84" s="11"/>
      <c r="F84" s="214" t="e" cm="1">
        <f t="array" aca="1" ref="F84" ca="1">CHRONO.TIMESPAN_TO_DHMS(A84,B84,C84,D84,E84)</f>
        <v>#VALUE!</v>
      </c>
      <c r="G84" s="11"/>
      <c r="H84" s="66"/>
      <c r="I84" s="66"/>
      <c r="J84" s="146"/>
    </row>
    <row r="85" spans="1:17" x14ac:dyDescent="0.25">
      <c r="A85" s="7">
        <v>0.36234499999999997</v>
      </c>
      <c r="B85" s="31">
        <v>3</v>
      </c>
      <c r="C85" s="31">
        <v>3</v>
      </c>
      <c r="D85" s="31">
        <v>2</v>
      </c>
      <c r="E85" s="31"/>
      <c r="F85" s="213" t="e" cm="1">
        <f t="array" aca="1" ref="F85" ca="1">CHRONO.TIMESPAN_TO_DHMS(A85,B85,C85,D85,E85)</f>
        <v>#VALUE!</v>
      </c>
      <c r="G85" s="8"/>
      <c r="H85" s="65"/>
      <c r="I85" s="65"/>
      <c r="J85" s="145"/>
    </row>
    <row r="86" spans="1:17" x14ac:dyDescent="0.25">
      <c r="A86" s="10">
        <v>0.36234499999999997</v>
      </c>
      <c r="B86" s="32">
        <v>2</v>
      </c>
      <c r="C86" s="32">
        <v>2</v>
      </c>
      <c r="D86" s="32">
        <v>0</v>
      </c>
      <c r="E86" s="11"/>
      <c r="F86" s="214" cm="1">
        <f t="array" aca="1" ref="F86:J86" ca="1">CHRONO.TIMESPAN_TO_DHMS(A86,B86,C86,D86,E86)</f>
        <v>1</v>
      </c>
      <c r="G86" s="11" t="str">
        <f ca="1"/>
        <v/>
      </c>
      <c r="H86" s="66">
        <f ca="1"/>
        <v>8</v>
      </c>
      <c r="I86" s="66" t="str">
        <f ca="1"/>
        <v/>
      </c>
      <c r="J86" s="146" t="str">
        <f ca="1"/>
        <v/>
      </c>
    </row>
    <row r="87" spans="1:17" x14ac:dyDescent="0.25">
      <c r="A87" s="339">
        <v>6.9470000000000003E-4</v>
      </c>
      <c r="B87" s="31">
        <v>2</v>
      </c>
      <c r="C87" s="31">
        <v>3</v>
      </c>
      <c r="D87" s="31">
        <v>5</v>
      </c>
      <c r="E87" s="8">
        <v>-1</v>
      </c>
      <c r="F87" s="213" cm="1">
        <f t="array" aca="1" ref="F87:J87" ca="1">CHRONO.TIMESPAN_TO_DHMS(A87,B87,C87,D87,E87)</f>
        <v>1</v>
      </c>
      <c r="G87" s="8" t="str">
        <f ca="1"/>
        <v/>
      </c>
      <c r="H87" s="65">
        <f ca="1"/>
        <v>0</v>
      </c>
      <c r="I87" s="65">
        <f ca="1"/>
        <v>1.0003599999999999</v>
      </c>
      <c r="J87" s="338" t="str">
        <f ca="1"/>
        <v/>
      </c>
    </row>
    <row r="88" spans="1:17" x14ac:dyDescent="0.25">
      <c r="A88" s="129">
        <v>6.1574074074074103E-12</v>
      </c>
      <c r="B88" s="229"/>
      <c r="C88" s="229"/>
      <c r="D88" s="229"/>
      <c r="E88" s="130"/>
      <c r="F88" s="217" t="e" cm="1">
        <f t="array" aca="1" ref="F88" ca="1">CHRONO.TIMESPAN_TO_DHMS(A88,B88,C88,D88,E88)</f>
        <v>#VALUE!</v>
      </c>
      <c r="G88" s="130"/>
      <c r="H88" s="147"/>
      <c r="I88" s="147"/>
      <c r="J88" s="341"/>
    </row>
    <row r="89" spans="1:17" x14ac:dyDescent="0.25">
      <c r="A89" s="27">
        <v>-0.999999999999999</v>
      </c>
      <c r="B89" s="14">
        <v>2</v>
      </c>
      <c r="C89" s="14">
        <v>3</v>
      </c>
      <c r="D89" s="14">
        <v>0</v>
      </c>
      <c r="E89" s="15"/>
      <c r="F89" s="248" t="e" cm="1">
        <f t="array" aca="1" ref="F89" ca="1">CHRONO.TIMESPAN_TO_DHMS(A89,B89,C89,D89,E89)</f>
        <v>#VALUE!</v>
      </c>
      <c r="G89" s="15"/>
      <c r="H89" s="307"/>
      <c r="I89" s="207"/>
      <c r="J89" s="308"/>
    </row>
    <row r="90" spans="1:17" x14ac:dyDescent="0.25">
      <c r="H90" s="239"/>
      <c r="I90" s="239"/>
      <c r="J90" s="239"/>
    </row>
    <row r="91" spans="1:17" x14ac:dyDescent="0.25">
      <c r="H91" s="239"/>
      <c r="I91" s="239"/>
      <c r="J91" s="239"/>
    </row>
    <row r="92" spans="1:17" ht="19.5" x14ac:dyDescent="0.3">
      <c r="A92" s="1" t="s">
        <v>467</v>
      </c>
      <c r="B92" s="1"/>
      <c r="C92" s="1"/>
    </row>
    <row r="94" spans="1:17" x14ac:dyDescent="0.25">
      <c r="A94" s="4" t="s">
        <v>77</v>
      </c>
      <c r="B94" s="5" t="s">
        <v>48</v>
      </c>
      <c r="C94" s="5" t="s">
        <v>180</v>
      </c>
      <c r="D94" s="5" t="s">
        <v>50</v>
      </c>
      <c r="E94" s="5" t="s">
        <v>182</v>
      </c>
      <c r="F94" s="5" t="s">
        <v>239</v>
      </c>
      <c r="G94" s="5" t="s">
        <v>188</v>
      </c>
      <c r="H94" s="5" t="s">
        <v>30</v>
      </c>
      <c r="I94" s="5" t="s">
        <v>464</v>
      </c>
      <c r="J94" s="5" t="s">
        <v>92</v>
      </c>
      <c r="K94" s="5" t="s">
        <v>94</v>
      </c>
      <c r="L94" s="5" t="s">
        <v>90</v>
      </c>
      <c r="M94" s="5" t="s">
        <v>106</v>
      </c>
      <c r="N94" s="5" t="s">
        <v>91</v>
      </c>
      <c r="Q94" s="343"/>
    </row>
    <row r="95" spans="1:17" x14ac:dyDescent="0.25">
      <c r="A95" s="7"/>
      <c r="B95" s="8"/>
      <c r="C95" s="8"/>
      <c r="D95" s="8"/>
      <c r="E95" s="72"/>
      <c r="F95" s="8"/>
      <c r="G95" s="8"/>
      <c r="H95" s="8"/>
      <c r="I95" s="72"/>
      <c r="J95" s="8" t="e" cm="1">
        <f t="array" aca="1" ref="J95" ca="1">CHRONO.RESOLVE_TIMESPAN_DHMS(A95:E95,F95,G95,H95,I95)</f>
        <v>#VALUE!</v>
      </c>
      <c r="K95" s="8"/>
      <c r="L95" s="65"/>
      <c r="M95" s="65"/>
      <c r="N95" s="145"/>
    </row>
    <row r="96" spans="1:17" x14ac:dyDescent="0.25">
      <c r="A96" s="10">
        <v>1</v>
      </c>
      <c r="B96" s="11"/>
      <c r="C96" s="11" t="e">
        <v>#NUM!</v>
      </c>
      <c r="D96" s="11">
        <v>1</v>
      </c>
      <c r="E96" s="73">
        <v>0</v>
      </c>
      <c r="F96" s="11"/>
      <c r="G96" s="11"/>
      <c r="H96" s="11"/>
      <c r="I96" s="73"/>
      <c r="J96" s="11" t="e" cm="1">
        <f t="array" aca="1" ref="J96:N96" ca="1">CHRONO.RESOLVE_TIMESPAN_DHMS(A96:E96,F96,G96,H96,I96)</f>
        <v>#NUM!</v>
      </c>
      <c r="K96" s="11" t="e">
        <f ca="1"/>
        <v>#NUM!</v>
      </c>
      <c r="L96" s="66" t="e">
        <f ca="1"/>
        <v>#NUM!</v>
      </c>
      <c r="M96" s="66" t="e">
        <f ca="1"/>
        <v>#NUM!</v>
      </c>
      <c r="N96" s="146" t="e">
        <f ca="1"/>
        <v>#NUM!</v>
      </c>
    </row>
    <row r="97" spans="1:15" x14ac:dyDescent="0.25">
      <c r="A97" s="7">
        <v>0</v>
      </c>
      <c r="B97" s="8"/>
      <c r="C97" s="8"/>
      <c r="D97" s="8">
        <v>0</v>
      </c>
      <c r="E97" s="72"/>
      <c r="F97" s="8">
        <v>3</v>
      </c>
      <c r="G97" s="8">
        <v>4</v>
      </c>
      <c r="H97" s="8"/>
      <c r="I97" s="72"/>
      <c r="J97" s="8" t="e" cm="1">
        <f t="array" aca="1" ref="J97" ca="1">CHRONO.RESOLVE_TIMESPAN_DHMS(A97:E97,F97,G97,H97,I97)</f>
        <v>#VALUE!</v>
      </c>
      <c r="K97" s="8"/>
      <c r="L97" s="65"/>
      <c r="M97" s="65"/>
      <c r="N97" s="145"/>
    </row>
    <row r="98" spans="1:15" x14ac:dyDescent="0.25">
      <c r="A98" s="10">
        <v>1</v>
      </c>
      <c r="B98" s="11"/>
      <c r="C98" s="11">
        <v>50</v>
      </c>
      <c r="D98" s="11">
        <v>-120.5</v>
      </c>
      <c r="E98" s="73">
        <v>30</v>
      </c>
      <c r="F98" s="11">
        <v>2</v>
      </c>
      <c r="G98" s="11">
        <v>2</v>
      </c>
      <c r="H98" s="11">
        <v>3</v>
      </c>
      <c r="I98" s="73"/>
      <c r="J98" s="11" cm="1">
        <f t="array" aca="1" ref="J98:N98" ca="1">CHRONO.RESOLVE_TIMESPAN_DHMS(A98:E98,F98,G98,H98,I98)</f>
        <v>1</v>
      </c>
      <c r="K98" s="11" t="str">
        <f ca="1"/>
        <v/>
      </c>
      <c r="L98" s="66">
        <f ca="1"/>
        <v>48</v>
      </c>
      <c r="M98" s="66" t="str">
        <f ca="1"/>
        <v/>
      </c>
      <c r="N98" s="146" t="str">
        <f ca="1"/>
        <v/>
      </c>
    </row>
    <row r="99" spans="1:15" x14ac:dyDescent="0.25">
      <c r="A99" s="7">
        <v>1</v>
      </c>
      <c r="B99" s="8">
        <v>1</v>
      </c>
      <c r="C99" s="31">
        <v>23</v>
      </c>
      <c r="D99" s="8">
        <v>59</v>
      </c>
      <c r="E99" s="72">
        <v>59.999000000000002</v>
      </c>
      <c r="F99" s="8"/>
      <c r="G99" s="8"/>
      <c r="H99" s="8">
        <v>0</v>
      </c>
      <c r="I99" s="72">
        <v>-1</v>
      </c>
      <c r="J99" s="8" t="e" cm="1">
        <f t="array" aca="1" ref="J99" ca="1">CHRONO.RESOLVE_TIMESPAN_DHMS(A99:E99,F99,G99,H99,I99)</f>
        <v>#VALUE!</v>
      </c>
      <c r="K99" s="8"/>
      <c r="L99" s="65"/>
      <c r="M99" s="65"/>
      <c r="N99" s="145"/>
    </row>
    <row r="100" spans="1:15" x14ac:dyDescent="0.25">
      <c r="A100" s="10">
        <v>1</v>
      </c>
      <c r="B100" s="11">
        <v>1</v>
      </c>
      <c r="C100" s="11">
        <v>23</v>
      </c>
      <c r="D100" s="11">
        <v>59</v>
      </c>
      <c r="E100" s="73">
        <v>59.999000000000002</v>
      </c>
      <c r="F100" s="11"/>
      <c r="G100" s="11"/>
      <c r="H100" s="11">
        <v>0</v>
      </c>
      <c r="I100" s="73"/>
      <c r="J100" s="11" t="e" cm="1">
        <f t="array" aca="1" ref="J100" ca="1">CHRONO.RESOLVE_TIMESPAN_DHMS(A100:E100,F100,G100,H100,I100)</f>
        <v>#VALUE!</v>
      </c>
      <c r="K100" s="11"/>
      <c r="L100" s="66"/>
      <c r="M100" s="66"/>
      <c r="N100" s="146"/>
    </row>
    <row r="101" spans="1:15" x14ac:dyDescent="0.25">
      <c r="A101" s="7">
        <v>1</v>
      </c>
      <c r="B101" s="171"/>
      <c r="C101" s="8"/>
      <c r="D101" s="8">
        <v>5.5670000000000002</v>
      </c>
      <c r="E101" s="72"/>
      <c r="F101" s="8"/>
      <c r="G101" s="8">
        <v>3</v>
      </c>
      <c r="H101" s="8"/>
      <c r="I101" s="72"/>
      <c r="J101" s="8" t="e" cm="1">
        <f t="array" aca="1" ref="J101" ca="1">CHRONO.RESOLVE_TIMESPAN_DHMS(A101:E101,F101,G101,H101,I101)</f>
        <v>#VALUE!</v>
      </c>
      <c r="K101" s="8"/>
      <c r="L101" s="65"/>
      <c r="M101" s="65"/>
      <c r="N101" s="145"/>
    </row>
    <row r="102" spans="1:15" x14ac:dyDescent="0.25">
      <c r="A102" s="129">
        <v>-1</v>
      </c>
      <c r="B102" s="130"/>
      <c r="C102" s="130"/>
      <c r="D102" s="130"/>
      <c r="E102" s="144">
        <v>-86400</v>
      </c>
      <c r="F102" s="130"/>
      <c r="G102" s="130"/>
      <c r="H102" s="130"/>
      <c r="I102" s="144"/>
      <c r="J102" s="130" t="e" cm="1">
        <f t="array" aca="1" ref="J102" ca="1">CHRONO.RESOLVE_TIMESPAN_DHMS(A102:E102,F102,G102,H102,I102)</f>
        <v>#VALUE!</v>
      </c>
      <c r="K102" s="130"/>
      <c r="L102" s="147"/>
      <c r="M102" s="147"/>
      <c r="N102" s="148"/>
    </row>
    <row r="103" spans="1:15" x14ac:dyDescent="0.25">
      <c r="H103" s="239"/>
      <c r="I103" s="239"/>
      <c r="J103" s="239"/>
    </row>
    <row r="105" spans="1:15" ht="19.5" x14ac:dyDescent="0.3">
      <c r="A105" s="1" t="s">
        <v>441</v>
      </c>
      <c r="G105" s="1" t="s">
        <v>447</v>
      </c>
    </row>
    <row r="106" spans="1:15" x14ac:dyDescent="0.25">
      <c r="K106" s="138"/>
    </row>
    <row r="107" spans="1:15" x14ac:dyDescent="0.25">
      <c r="A107" s="80" t="s">
        <v>418</v>
      </c>
      <c r="B107" s="68" t="s">
        <v>92</v>
      </c>
      <c r="C107" s="68" t="s">
        <v>94</v>
      </c>
      <c r="D107" s="68" t="s">
        <v>90</v>
      </c>
      <c r="E107" s="68" t="s">
        <v>106</v>
      </c>
      <c r="F107" s="136" t="s">
        <v>91</v>
      </c>
      <c r="G107" s="136" t="s">
        <v>130</v>
      </c>
      <c r="J107" t="e" cm="1">
        <f t="array" aca="1" ref="J107" ca="1">CHRONO.TIMESPAN("")</f>
        <v>#VALUE!</v>
      </c>
    </row>
    <row r="108" spans="1:15" x14ac:dyDescent="0.25">
      <c r="A108" s="72"/>
      <c r="B108" s="8" t="e" cm="1">
        <f t="array" aca="1" ref="B108" ca="1">CHRONO.PARSE_TIMESPAN_DHMS(A108)</f>
        <v>#VALUE!</v>
      </c>
      <c r="C108" s="29"/>
      <c r="D108" s="8"/>
      <c r="E108" s="8"/>
      <c r="F108" s="9"/>
      <c r="G108" s="168" t="e" cm="1">
        <f t="array" aca="1" ref="G108" ca="1">CHRONO.PARSE_TIMESPAN(A108)</f>
        <v>#VALUE!</v>
      </c>
    </row>
    <row r="109" spans="1:15" x14ac:dyDescent="0.25">
      <c r="A109" s="73" t="s">
        <v>1</v>
      </c>
      <c r="B109" s="11" t="e" cm="1">
        <f t="array" aca="1" ref="B109" ca="1">CHRONO.PARSE_TIMESPAN_DHMS(A109)</f>
        <v>#N/A</v>
      </c>
      <c r="C109" s="59"/>
      <c r="D109" s="11"/>
      <c r="E109" s="11"/>
      <c r="F109" s="12"/>
      <c r="G109" s="167" t="e" cm="1">
        <f t="array" aca="1" ref="G109" ca="1">CHRONO.PARSE_TIMESPAN(A109)</f>
        <v>#N/A</v>
      </c>
    </row>
    <row r="110" spans="1:15" x14ac:dyDescent="0.25">
      <c r="A110" s="155" t="e">
        <v>#NUM!</v>
      </c>
      <c r="B110" s="8" t="e" cm="1">
        <f t="array" aca="1" ref="B110:F110" ca="1">CHRONO.PARSE_TIMESPAN_DHMS(A110)</f>
        <v>#NUM!</v>
      </c>
      <c r="C110" s="29" t="e">
        <f ca="1"/>
        <v>#NUM!</v>
      </c>
      <c r="D110" s="8" t="e">
        <f ca="1"/>
        <v>#NUM!</v>
      </c>
      <c r="E110" s="8" t="e">
        <f ca="1"/>
        <v>#NUM!</v>
      </c>
      <c r="F110" s="9" t="e">
        <f ca="1"/>
        <v>#NUM!</v>
      </c>
      <c r="G110" s="168" t="e" cm="1">
        <f t="array" aca="1" ref="G110" ca="1">CHRONO.PARSE_TIMESPAN(A110)</f>
        <v>#VALUE!</v>
      </c>
    </row>
    <row r="111" spans="1:15" x14ac:dyDescent="0.25">
      <c r="A111" s="156" t="s">
        <v>430</v>
      </c>
      <c r="B111" s="11" t="e" cm="1">
        <f t="array" aca="1" ref="B111" ca="1">CHRONO.PARSE_TIMESPAN_DHMS(A111)</f>
        <v>#VALUE!</v>
      </c>
      <c r="C111" s="59"/>
      <c r="D111" s="11"/>
      <c r="E111" s="11"/>
      <c r="F111" s="12"/>
      <c r="G111" s="167" t="e" cm="1">
        <f t="array" aca="1" ref="G111" ca="1">CHRONO.PARSE_TIMESPAN(A111)</f>
        <v>#VALUE!</v>
      </c>
      <c r="I111" cm="1">
        <f t="array" ref="I111:O111">FN.SPLIT_AROUND(A112,"0123456789",,6)</f>
        <v>5</v>
      </c>
      <c r="J111" t="str">
        <v>.::.</v>
      </c>
      <c r="K111" t="str">
        <v>10</v>
      </c>
      <c r="L111" t="str">
        <v>24</v>
      </c>
      <c r="M111" t="str">
        <v>00</v>
      </c>
      <c r="N111" t="str">
        <v>00</v>
      </c>
      <c r="O111" t="str">
        <v>0000</v>
      </c>
    </row>
    <row r="112" spans="1:15" x14ac:dyDescent="0.25">
      <c r="A112" s="155" t="s">
        <v>429</v>
      </c>
      <c r="B112" s="8" t="e" cm="1">
        <f t="array" aca="1" ref="B112" ca="1">CHRONO.PARSE_TIMESPAN_DHMS(A112)</f>
        <v>#VALUE!</v>
      </c>
      <c r="C112" s="8"/>
      <c r="D112" s="8"/>
      <c r="E112" s="8"/>
      <c r="F112" s="9"/>
      <c r="G112" s="168" t="e" cm="1">
        <f t="array" aca="1" ref="G112" ca="1">CHRONO.PARSE_TIMESPAN(A112)</f>
        <v>#VALUE!</v>
      </c>
    </row>
    <row r="113" spans="1:10" x14ac:dyDescent="0.25">
      <c r="A113" s="156" t="s">
        <v>200</v>
      </c>
      <c r="B113" s="11" t="e" cm="1">
        <f t="array" aca="1" ref="B113:F113" ca="1">CHRONO.PARSE_TIMESPAN_DHMS(A113)</f>
        <v>#VALUE!</v>
      </c>
      <c r="C113" s="11" t="e">
        <f ca="1"/>
        <v>#VALUE!</v>
      </c>
      <c r="D113" s="11" t="e">
        <f ca="1"/>
        <v>#VALUE!</v>
      </c>
      <c r="E113" s="11" t="e">
        <f ca="1"/>
        <v>#VALUE!</v>
      </c>
      <c r="F113" s="12" t="e">
        <f ca="1"/>
        <v>#VALUE!</v>
      </c>
      <c r="G113" s="167" t="e" cm="1">
        <f t="array" aca="1" ref="G113" ca="1">CHRONO.PARSE_TIMESPAN(A113)</f>
        <v>#VALUE!</v>
      </c>
    </row>
    <row r="114" spans="1:10" x14ac:dyDescent="0.25">
      <c r="A114" s="157" t="s">
        <v>201</v>
      </c>
      <c r="B114" s="14" cm="1">
        <f t="array" aca="1" ref="B114:F114" ca="1">CHRONO.PARSE_TIMESPAN_DHMS(A114)</f>
        <v>1</v>
      </c>
      <c r="C114" s="15">
        <f ca="1"/>
        <v>1</v>
      </c>
      <c r="D114" s="14">
        <f ca="1"/>
        <v>0</v>
      </c>
      <c r="E114" s="14">
        <f ca="1"/>
        <v>0</v>
      </c>
      <c r="F114" s="16">
        <f ca="1"/>
        <v>0</v>
      </c>
      <c r="G114" s="169" t="e" cm="1">
        <f t="array" aca="1" ref="G114" ca="1">CHRONO.PARSE_TIMESPAN(A114)</f>
        <v>#VALUE!</v>
      </c>
    </row>
    <row r="115" spans="1:10" x14ac:dyDescent="0.25">
      <c r="A115" s="156" t="s">
        <v>202</v>
      </c>
      <c r="B115" s="11" t="e" cm="1">
        <f t="array" aca="1" ref="B115" ca="1">CHRONO.PARSE_TIMESPAN_DHMS(A115)</f>
        <v>#VALUE!</v>
      </c>
      <c r="C115" s="11"/>
      <c r="D115" s="11"/>
      <c r="E115" s="11"/>
      <c r="F115" s="12"/>
      <c r="G115" s="167" t="e" cm="1">
        <f t="array" aca="1" ref="G115" ca="1">CHRONO.PARSE_TIMESPAN(A115)</f>
        <v>#VALUE!</v>
      </c>
    </row>
    <row r="116" spans="1:10" x14ac:dyDescent="0.25">
      <c r="A116" s="157" t="s">
        <v>446</v>
      </c>
      <c r="B116" s="14" t="e" cm="1">
        <f t="array" aca="1" ref="B116" ca="1">CHRONO.PARSE_TIMESPAN_DHMS(A116)</f>
        <v>#VALUE!</v>
      </c>
      <c r="C116" s="15"/>
      <c r="D116" s="14"/>
      <c r="E116" s="14"/>
      <c r="F116" s="342"/>
      <c r="G116" s="169" t="e" cm="1">
        <f t="array" aca="1" ref="G116" ca="1">CHRONO.PARSE_TIMESPAN(A116)</f>
        <v>#VALUE!</v>
      </c>
    </row>
    <row r="117" spans="1:10" x14ac:dyDescent="0.25">
      <c r="A117" s="156" t="s">
        <v>204</v>
      </c>
      <c r="B117" s="11" t="e" cm="1">
        <f t="array" aca="1" ref="B117" ca="1">CHRONO.PARSE_TIMESPAN_DHMS(A117)</f>
        <v>#VALUE!</v>
      </c>
      <c r="C117" s="11"/>
      <c r="D117" s="11"/>
      <c r="E117" s="11"/>
      <c r="F117" s="12"/>
      <c r="G117" s="167" cm="1">
        <f t="array" aca="1" ref="G117" ca="1">CHRONO.PARSE_TIMESPAN(A117)</f>
        <v>100.99024061342593</v>
      </c>
    </row>
    <row r="118" spans="1:10" x14ac:dyDescent="0.25">
      <c r="A118" s="157" t="s">
        <v>203</v>
      </c>
      <c r="B118" s="14" t="e" cm="1">
        <f t="array" aca="1" ref="B118" ca="1">CHRONO.PARSE_TIMESPAN_DHMS(A118)</f>
        <v>#VALUE!</v>
      </c>
      <c r="C118" s="15"/>
      <c r="D118" s="14"/>
      <c r="E118" s="14"/>
      <c r="F118" s="16"/>
      <c r="G118" s="169" t="e" cm="1">
        <f t="array" aca="1" ref="G118" ca="1">CHRONO.PARSE_TIMESPAN(A118)</f>
        <v>#VALUE!</v>
      </c>
    </row>
    <row r="119" spans="1:10" x14ac:dyDescent="0.25">
      <c r="A119" s="156" t="s">
        <v>208</v>
      </c>
      <c r="B119" s="11" cm="1">
        <f t="array" aca="1" ref="B119:F119" ca="1">CHRONO.PARSE_TIMESPAN_DHMS(A119)</f>
        <v>1</v>
      </c>
      <c r="C119" s="11">
        <f ca="1"/>
        <v>100</v>
      </c>
      <c r="D119" s="11">
        <f ca="1"/>
        <v>23</v>
      </c>
      <c r="E119" s="11">
        <f ca="1"/>
        <v>45</v>
      </c>
      <c r="F119" s="12" t="str">
        <f ca="1"/>
        <v/>
      </c>
      <c r="G119" s="167" t="e" cm="1">
        <f t="array" aca="1" ref="G119" ca="1">CHRONO.PARSE_TIMESPAN(A119)</f>
        <v>#VALUE!</v>
      </c>
    </row>
    <row r="120" spans="1:10" x14ac:dyDescent="0.25">
      <c r="A120" s="157" t="s">
        <v>205</v>
      </c>
      <c r="B120" s="14" t="e" cm="1">
        <f t="array" aca="1" ref="B120" ca="1">CHRONO.PARSE_TIMESPAN_DHMS(A120)</f>
        <v>#VALUE!</v>
      </c>
      <c r="C120" s="15"/>
      <c r="D120" s="14"/>
      <c r="E120" s="14"/>
      <c r="F120" s="16"/>
      <c r="G120" s="169" t="e" cm="1">
        <f t="array" aca="1" ref="G120" ca="1">CHRONO.PARSE_TIMESPAN(A120)</f>
        <v>#VALUE!</v>
      </c>
    </row>
    <row r="121" spans="1:10" x14ac:dyDescent="0.25">
      <c r="A121" s="156" t="s">
        <v>206</v>
      </c>
      <c r="B121" s="11" cm="1">
        <f t="array" aca="1" ref="B121:F121" ca="1">CHRONO.PARSE_TIMESPAN_DHMS(A121)</f>
        <v>1</v>
      </c>
      <c r="C121" s="11" t="str">
        <f ca="1"/>
        <v/>
      </c>
      <c r="D121" s="11">
        <f ca="1"/>
        <v>100</v>
      </c>
      <c r="E121" s="11">
        <f ca="1"/>
        <v>45</v>
      </c>
      <c r="F121" s="12">
        <f ca="1"/>
        <v>56</v>
      </c>
      <c r="G121" s="167" t="e" cm="1">
        <f t="array" aca="1" ref="G121" ca="1">CHRONO.PARSE_TIMESPAN(A121)</f>
        <v>#VALUE!</v>
      </c>
    </row>
    <row r="122" spans="1:10" x14ac:dyDescent="0.25">
      <c r="A122" s="157" t="s">
        <v>207</v>
      </c>
      <c r="B122" s="14" cm="1">
        <f t="array" aca="1" ref="B122:F122" ca="1">CHRONO.PARSE_TIMESPAN_DHMS(A122)</f>
        <v>1</v>
      </c>
      <c r="C122" s="15" t="str">
        <f ca="1"/>
        <v/>
      </c>
      <c r="D122" s="14">
        <f ca="1"/>
        <v>100</v>
      </c>
      <c r="E122" s="14">
        <f ca="1"/>
        <v>45</v>
      </c>
      <c r="F122" s="16" t="str">
        <f ca="1"/>
        <v/>
      </c>
      <c r="G122" s="169" t="e" cm="1">
        <f t="array" aca="1" ref="G122" ca="1">CHRONO.PARSE_TIMESPAN(A122)</f>
        <v>#VALUE!</v>
      </c>
    </row>
    <row r="123" spans="1:10" x14ac:dyDescent="0.25">
      <c r="A123" s="156" t="s">
        <v>210</v>
      </c>
      <c r="B123" s="11" cm="1">
        <f t="array" aca="1" ref="B123:F123" ca="1">CHRONO.PARSE_TIMESPAN_DHMS(A123)</f>
        <v>1</v>
      </c>
      <c r="C123" s="11" t="str">
        <f ca="1"/>
        <v/>
      </c>
      <c r="D123" s="11" t="str">
        <f ca="1"/>
        <v/>
      </c>
      <c r="E123" s="11">
        <f ca="1"/>
        <v>100</v>
      </c>
      <c r="F123" s="12">
        <f ca="1"/>
        <v>56</v>
      </c>
      <c r="G123" s="167" t="e" cm="1">
        <f t="array" aca="1" ref="G123" ca="1">CHRONO.PARSE_TIMESPAN(A123)</f>
        <v>#VALUE!</v>
      </c>
    </row>
    <row r="124" spans="1:10" x14ac:dyDescent="0.25">
      <c r="A124" s="157" t="s">
        <v>209</v>
      </c>
      <c r="B124" s="14" t="e" cm="1">
        <f t="array" aca="1" ref="B124" ca="1">CHRONO.PARSE_TIMESPAN_DHMS(A124)</f>
        <v>#VALUE!</v>
      </c>
      <c r="C124" s="15"/>
      <c r="D124" s="14"/>
      <c r="E124" s="14"/>
      <c r="F124" s="16"/>
      <c r="G124" s="169" t="e" cm="1">
        <f t="array" aca="1" ref="G124" ca="1">CHRONO.PARSE_TIMESPAN(A124)</f>
        <v>#VALUE!</v>
      </c>
    </row>
    <row r="125" spans="1:10" x14ac:dyDescent="0.25">
      <c r="A125" s="109" t="s">
        <v>211</v>
      </c>
      <c r="B125" s="11" t="e" cm="1">
        <f t="array" aca="1" ref="B125" ca="1">CHRONO.PARSE_TIMESPAN_DHMS(A125)</f>
        <v>#VALUE!</v>
      </c>
      <c r="C125" s="11"/>
      <c r="D125" s="11"/>
      <c r="E125" s="11"/>
      <c r="F125" s="12"/>
      <c r="G125" s="167" t="e" cm="1">
        <f t="array" aca="1" ref="G125" ca="1">CHRONO.PARSE_TIMESPAN(A125)</f>
        <v>#VALUE!</v>
      </c>
    </row>
    <row r="126" spans="1:10" x14ac:dyDescent="0.25">
      <c r="A126" s="158" t="s">
        <v>212</v>
      </c>
      <c r="B126" s="14" t="e" cm="1">
        <f t="array" aca="1" ref="B126" ca="1">CHRONO.PARSE_TIMESPAN_DHMS(A126)</f>
        <v>#VALUE!</v>
      </c>
      <c r="C126" s="15"/>
      <c r="D126" s="14"/>
      <c r="E126" s="14"/>
      <c r="F126" s="16"/>
      <c r="G126" s="169" t="e" cm="1">
        <f t="array" aca="1" ref="G126" ca="1">CHRONO.PARSE_TIMESPAN(A126)</f>
        <v>#VALUE!</v>
      </c>
    </row>
    <row r="127" spans="1:10" x14ac:dyDescent="0.25">
      <c r="A127" s="234">
        <v>100</v>
      </c>
      <c r="B127" s="11" t="e" cm="1">
        <f t="array" aca="1" ref="B127" ca="1">CHRONO.PARSE_TIMESPAN_DHMS(A127)</f>
        <v>#VALUE!</v>
      </c>
      <c r="C127" s="11"/>
      <c r="D127" s="11"/>
      <c r="E127" s="11"/>
      <c r="F127" s="12"/>
      <c r="G127" s="167" t="e" cm="1">
        <f t="array" aca="1" ref="G127" ca="1">CHRONO.PARSE_TIMESPAN(A127)</f>
        <v>#VALUE!</v>
      </c>
      <c r="J127" s="46"/>
    </row>
    <row r="128" spans="1:10" x14ac:dyDescent="0.25">
      <c r="A128" s="235">
        <v>100.789</v>
      </c>
      <c r="B128" s="14" t="e" cm="1">
        <f t="array" aca="1" ref="B128" ca="1">CHRONO.PARSE_TIMESPAN_DHMS(A128)</f>
        <v>#VALUE!</v>
      </c>
      <c r="C128" s="15"/>
      <c r="D128" s="14"/>
      <c r="E128" s="14"/>
      <c r="F128" s="16"/>
      <c r="G128" s="169" t="e" cm="1">
        <f t="array" aca="1" ref="G128" ca="1">CHRONO.PARSE_TIMESPAN(A128)</f>
        <v>#VALUE!</v>
      </c>
    </row>
    <row r="129" spans="1:15" x14ac:dyDescent="0.25">
      <c r="A129" s="156" t="s">
        <v>232</v>
      </c>
      <c r="B129" s="11" cm="1">
        <f t="array" aca="1" ref="B129:F129" ca="1">CHRONO.PARSE_TIMESPAN_DHMS(A129)</f>
        <v>1</v>
      </c>
      <c r="C129" s="11">
        <f ca="1"/>
        <v>100</v>
      </c>
      <c r="D129" s="11">
        <f ca="1"/>
        <v>23</v>
      </c>
      <c r="E129" s="11">
        <f ca="1"/>
        <v>45</v>
      </c>
      <c r="F129" s="12">
        <f ca="1"/>
        <v>56.212345677999998</v>
      </c>
      <c r="G129" s="167" t="e" cm="1">
        <f t="array" aca="1" ref="G129" ca="1">CHRONO.PARSE_TIMESPAN(A129)</f>
        <v>#VALUE!</v>
      </c>
      <c r="I129" cm="1">
        <f t="array" ref="I129:O129">FN.SPLIT_AROUND(A129,"0123456789",,6)</f>
        <v>5</v>
      </c>
      <c r="J129" t="str">
        <v>dh'."</v>
      </c>
      <c r="K129" s="46" t="str">
        <v>100</v>
      </c>
      <c r="L129" t="str">
        <v>23</v>
      </c>
      <c r="M129" t="str">
        <v>45</v>
      </c>
      <c r="N129" t="str">
        <v>56</v>
      </c>
      <c r="O129" t="str">
        <v>2123456789</v>
      </c>
    </row>
    <row r="130" spans="1:15" x14ac:dyDescent="0.25">
      <c r="A130" s="157" t="s">
        <v>213</v>
      </c>
      <c r="B130" s="14" cm="1">
        <f t="array" aca="1" ref="B130:F130" ca="1">CHRONO.PARSE_TIMESPAN_DHMS(A130)</f>
        <v>1</v>
      </c>
      <c r="C130" s="15">
        <f ca="1"/>
        <v>100</v>
      </c>
      <c r="D130" s="14">
        <f ca="1"/>
        <v>23</v>
      </c>
      <c r="E130" s="14">
        <f ca="1"/>
        <v>45</v>
      </c>
      <c r="F130" s="16">
        <f ca="1"/>
        <v>56</v>
      </c>
      <c r="G130" s="169" cm="1">
        <f t="array" aca="1" ref="G130" ca="1">CHRONO.PARSE_TIMESPAN(A130)</f>
        <v>100.99023148148147</v>
      </c>
    </row>
    <row r="131" spans="1:15" x14ac:dyDescent="0.25">
      <c r="A131" s="156" t="s">
        <v>233</v>
      </c>
      <c r="B131" s="11" t="e" cm="1">
        <f t="array" aca="1" ref="B131" ca="1">CHRONO.PARSE_TIMESPAN_DHMS(A131)</f>
        <v>#VALUE!</v>
      </c>
      <c r="C131" s="11"/>
      <c r="D131" s="11"/>
      <c r="E131" s="11"/>
      <c r="F131" s="12"/>
      <c r="G131" s="167" t="e" cm="1">
        <f t="array" aca="1" ref="G131" ca="1">CHRONO.PARSE_TIMESPAN(A131)</f>
        <v>#VALUE!</v>
      </c>
      <c r="K131" s="46"/>
    </row>
    <row r="132" spans="1:15" x14ac:dyDescent="0.25">
      <c r="A132" s="157" t="s">
        <v>214</v>
      </c>
      <c r="B132" s="14" t="e" cm="1">
        <f t="array" aca="1" ref="B132" ca="1">CHRONO.PARSE_TIMESPAN_DHMS(A132)</f>
        <v>#VALUE!</v>
      </c>
      <c r="C132" s="15"/>
      <c r="D132" s="14"/>
      <c r="E132" s="14"/>
      <c r="F132" s="16"/>
      <c r="G132" s="169" t="e" cm="1">
        <f t="array" aca="1" ref="G132" ca="1">CHRONO.PARSE_TIMESPAN(A132)</f>
        <v>#VALUE!</v>
      </c>
      <c r="K132" s="46"/>
    </row>
    <row r="133" spans="1:15" x14ac:dyDescent="0.25">
      <c r="A133" s="156" t="s">
        <v>234</v>
      </c>
      <c r="B133" s="11" cm="1">
        <f t="array" aca="1" ref="B133:F133" ca="1">CHRONO.PARSE_TIMESPAN_DHMS(A133)</f>
        <v>1</v>
      </c>
      <c r="C133" s="11">
        <f ca="1"/>
        <v>100</v>
      </c>
      <c r="D133" s="11">
        <f ca="1"/>
        <v>23.12</v>
      </c>
      <c r="E133" s="11" t="str">
        <f ca="1"/>
        <v/>
      </c>
      <c r="F133" s="12" t="str">
        <f ca="1"/>
        <v/>
      </c>
      <c r="G133" s="167" t="e" cm="1">
        <f t="array" aca="1" ref="G133" ca="1">CHRONO.PARSE_TIMESPAN(A133)</f>
        <v>#VALUE!</v>
      </c>
      <c r="K133" s="46"/>
    </row>
    <row r="134" spans="1:15" x14ac:dyDescent="0.25">
      <c r="A134" s="157" t="s">
        <v>218</v>
      </c>
      <c r="B134" s="14" t="e" cm="1">
        <f t="array" aca="1" ref="B134" ca="1">CHRONO.PARSE_TIMESPAN_DHMS(A134)</f>
        <v>#VALUE!</v>
      </c>
      <c r="C134" s="15"/>
      <c r="D134" s="14"/>
      <c r="E134" s="14"/>
      <c r="F134" s="16"/>
      <c r="G134" s="169" t="e" cm="1">
        <f t="array" aca="1" ref="G134" ca="1">CHRONO.PARSE_TIMESPAN(A134)</f>
        <v>#VALUE!</v>
      </c>
      <c r="K134" s="46"/>
    </row>
    <row r="135" spans="1:15" x14ac:dyDescent="0.25">
      <c r="A135" s="159" t="s">
        <v>231</v>
      </c>
      <c r="B135" s="18" t="e" cm="1">
        <f t="array" aca="1" ref="B135" ca="1">CHRONO.PARSE_TIMESPAN_DHMS(A135)</f>
        <v>#VALUE!</v>
      </c>
      <c r="C135" s="18"/>
      <c r="D135" s="18"/>
      <c r="E135" s="18"/>
      <c r="F135" s="19"/>
      <c r="G135" s="170" t="e" cm="1">
        <f t="array" aca="1" ref="G135" ca="1">CHRONO.PARSE_TIMESPAN(A135)</f>
        <v>#VALUE!</v>
      </c>
      <c r="K135" s="46"/>
    </row>
    <row r="136" spans="1:15" x14ac:dyDescent="0.25">
      <c r="A136" s="157" t="s">
        <v>219</v>
      </c>
      <c r="B136" s="14" t="e" cm="1">
        <f t="array" aca="1" ref="B136" ca="1">CHRONO.PARSE_TIMESPAN_DHMS(A136)</f>
        <v>#VALUE!</v>
      </c>
      <c r="C136" s="15"/>
      <c r="D136" s="14"/>
      <c r="E136" s="14"/>
      <c r="F136" s="16"/>
      <c r="G136" s="169" t="e" cm="1">
        <f t="array" aca="1" ref="G136" ca="1">CHRONO.PARSE_TIMESPAN(A136)</f>
        <v>#VALUE!</v>
      </c>
      <c r="K136" s="46"/>
    </row>
    <row r="137" spans="1:15" x14ac:dyDescent="0.25">
      <c r="A137" s="159" t="s">
        <v>215</v>
      </c>
      <c r="B137" s="18" t="e" cm="1">
        <f t="array" aca="1" ref="B137" ca="1">CHRONO.PARSE_TIMESPAN_DHMS(A137)</f>
        <v>#VALUE!</v>
      </c>
      <c r="C137" s="18"/>
      <c r="D137" s="18"/>
      <c r="E137" s="18"/>
      <c r="F137" s="19"/>
      <c r="G137" s="170" t="e" cm="1">
        <f t="array" aca="1" ref="G137" ca="1">CHRONO.PARSE_TIMESPAN(A137)</f>
        <v>#VALUE!</v>
      </c>
    </row>
    <row r="138" spans="1:15" x14ac:dyDescent="0.25">
      <c r="A138" s="157" t="s">
        <v>216</v>
      </c>
      <c r="B138" s="14" cm="1">
        <f t="array" aca="1" ref="B138:F138" ca="1">CHRONO.PARSE_TIMESPAN_DHMS(A138)</f>
        <v>1</v>
      </c>
      <c r="C138" s="15" t="str">
        <f ca="1"/>
        <v/>
      </c>
      <c r="D138" s="14">
        <f ca="1"/>
        <v>100</v>
      </c>
      <c r="E138" s="14">
        <f ca="1"/>
        <v>45</v>
      </c>
      <c r="F138" s="16">
        <f ca="1"/>
        <v>56</v>
      </c>
      <c r="G138" s="169" t="e" cm="1">
        <f t="array" aca="1" ref="G138" ca="1">CHRONO.PARSE_TIMESPAN(A138)</f>
        <v>#VALUE!</v>
      </c>
    </row>
    <row r="139" spans="1:15" x14ac:dyDescent="0.25">
      <c r="A139" s="159" t="s">
        <v>235</v>
      </c>
      <c r="B139" s="18" cm="1">
        <f t="array" aca="1" ref="B139:F139" ca="1">CHRONO.PARSE_TIMESPAN_DHMS(A139)</f>
        <v>1</v>
      </c>
      <c r="C139" s="18" t="str">
        <f ca="1"/>
        <v/>
      </c>
      <c r="D139" s="18">
        <f ca="1"/>
        <v>100</v>
      </c>
      <c r="E139" s="18">
        <f ca="1"/>
        <v>45.645000000000003</v>
      </c>
      <c r="F139" s="19" t="str">
        <f ca="1"/>
        <v/>
      </c>
      <c r="G139" s="170" t="e" cm="1">
        <f t="array" aca="1" ref="G139" ca="1">CHRONO.PARSE_TIMESPAN(A139)</f>
        <v>#VALUE!</v>
      </c>
    </row>
    <row r="140" spans="1:15" x14ac:dyDescent="0.25">
      <c r="A140" s="157" t="s">
        <v>217</v>
      </c>
      <c r="B140" s="14" t="e" cm="1">
        <f t="array" aca="1" ref="B140" ca="1">CHRONO.PARSE_TIMESPAN_DHMS(A140)</f>
        <v>#VALUE!</v>
      </c>
      <c r="C140" s="15"/>
      <c r="D140" s="14"/>
      <c r="E140" s="14"/>
      <c r="F140" s="16"/>
      <c r="G140" s="169" t="e" cm="1">
        <f t="array" aca="1" ref="G140" ca="1">CHRONO.PARSE_TIMESPAN(A140)</f>
        <v>#VALUE!</v>
      </c>
    </row>
    <row r="141" spans="1:15" x14ac:dyDescent="0.25">
      <c r="A141" s="159" t="s">
        <v>236</v>
      </c>
      <c r="B141" s="18" cm="1">
        <f t="array" aca="1" ref="B141:F141" ca="1">CHRONO.PARSE_TIMESPAN_DHMS(A141)</f>
        <v>1</v>
      </c>
      <c r="C141" s="18" t="str">
        <f ca="1"/>
        <v/>
      </c>
      <c r="D141" s="18">
        <f ca="1"/>
        <v>100.65</v>
      </c>
      <c r="E141" s="18" t="str">
        <f ca="1"/>
        <v/>
      </c>
      <c r="F141" s="19" t="str">
        <f ca="1"/>
        <v/>
      </c>
      <c r="G141" s="170" t="e" cm="1">
        <f t="array" aca="1" ref="G141" ca="1">CHRONO.PARSE_TIMESPAN(A141)</f>
        <v>#VALUE!</v>
      </c>
    </row>
    <row r="142" spans="1:15" x14ac:dyDescent="0.25">
      <c r="A142" s="157" t="s">
        <v>220</v>
      </c>
      <c r="B142" s="14" t="e" cm="1">
        <f t="array" aca="1" ref="B142" ca="1">CHRONO.PARSE_TIMESPAN_DHMS(A142)</f>
        <v>#VALUE!</v>
      </c>
      <c r="C142" s="15"/>
      <c r="D142" s="14"/>
      <c r="E142" s="14"/>
      <c r="F142" s="16"/>
      <c r="G142" s="169" cm="1">
        <f t="array" aca="1" ref="G142" ca="1">CHRONO.PARSE_TIMESPAN(A142)</f>
        <v>4.166666666666667</v>
      </c>
    </row>
    <row r="143" spans="1:15" x14ac:dyDescent="0.25">
      <c r="A143" s="159" t="s">
        <v>221</v>
      </c>
      <c r="B143" s="18" t="e" cm="1">
        <f t="array" aca="1" ref="B143" ca="1">CHRONO.PARSE_TIMESPAN_DHMS(A143)</f>
        <v>#VALUE!</v>
      </c>
      <c r="C143" s="18"/>
      <c r="D143" s="18"/>
      <c r="E143" s="18"/>
      <c r="F143" s="19"/>
      <c r="G143" s="170" t="e" cm="1">
        <f t="array" aca="1" ref="G143" ca="1">CHRONO.PARSE_TIMESPAN(A143)</f>
        <v>#VALUE!</v>
      </c>
    </row>
    <row r="144" spans="1:15" x14ac:dyDescent="0.25">
      <c r="A144" s="157" t="s">
        <v>222</v>
      </c>
      <c r="B144" s="14" t="e" cm="1">
        <f t="array" aca="1" ref="B144" ca="1">CHRONO.PARSE_TIMESPAN_DHMS(A144)</f>
        <v>#VALUE!</v>
      </c>
      <c r="C144" s="15"/>
      <c r="D144" s="14"/>
      <c r="E144" s="14"/>
      <c r="F144" s="16"/>
      <c r="G144" s="169" t="e" cm="1">
        <f t="array" aca="1" ref="G144" ca="1">CHRONO.PARSE_TIMESPAN(A144)</f>
        <v>#VALUE!</v>
      </c>
    </row>
    <row r="145" spans="1:21" x14ac:dyDescent="0.25">
      <c r="A145" s="159" t="s">
        <v>237</v>
      </c>
      <c r="B145" s="18" t="e" cm="1">
        <f t="array" aca="1" ref="B145" ca="1">CHRONO.PARSE_TIMESPAN_DHMS(A145)</f>
        <v>#VALUE!</v>
      </c>
      <c r="C145" s="18"/>
      <c r="D145" s="18"/>
      <c r="E145" s="18"/>
      <c r="F145" s="19"/>
      <c r="G145" s="170" t="e" cm="1">
        <f t="array" aca="1" ref="G145" ca="1">CHRONO.PARSE_TIMESPAN(A145)</f>
        <v>#VALUE!</v>
      </c>
    </row>
    <row r="146" spans="1:21" x14ac:dyDescent="0.25">
      <c r="A146" s="157" t="s">
        <v>223</v>
      </c>
      <c r="B146" s="14" t="e" cm="1">
        <f t="array" aca="1" ref="B146" ca="1">CHRONO.PARSE_TIMESPAN_DHMS(A146)</f>
        <v>#VALUE!</v>
      </c>
      <c r="C146" s="15"/>
      <c r="D146" s="14"/>
      <c r="E146" s="14"/>
      <c r="F146" s="16"/>
      <c r="G146" s="169" cm="1">
        <f t="array" aca="1" ref="G146" ca="1">CHRONO.PARSE_TIMESPAN(A146)</f>
        <v>6.9444444444444448E-2</v>
      </c>
    </row>
    <row r="147" spans="1:21" x14ac:dyDescent="0.25">
      <c r="A147" s="159" t="s">
        <v>238</v>
      </c>
      <c r="B147" s="18" t="e" cm="1">
        <f t="array" aca="1" ref="B147" ca="1">CHRONO.PARSE_TIMESPAN_DHMS(A147)</f>
        <v>#VALUE!</v>
      </c>
      <c r="C147" s="18"/>
      <c r="D147" s="18"/>
      <c r="E147" s="18"/>
      <c r="F147" s="19"/>
      <c r="G147" s="170" t="e" cm="1">
        <f t="array" aca="1" ref="G147" ca="1">CHRONO.PARSE_TIMESPAN(A147)</f>
        <v>#VALUE!</v>
      </c>
    </row>
    <row r="148" spans="1:21" x14ac:dyDescent="0.25">
      <c r="A148" s="157" t="s">
        <v>448</v>
      </c>
      <c r="B148" s="14" cm="1">
        <f t="array" aca="1" ref="B148:F148" ca="1">CHRONO.PARSE_TIMESPAN_DHMS(A148)</f>
        <v>0</v>
      </c>
      <c r="C148" s="15" t="str">
        <f ca="1"/>
        <v/>
      </c>
      <c r="D148" s="14" t="str">
        <f ca="1"/>
        <v/>
      </c>
      <c r="E148" s="14" t="str">
        <f ca="1"/>
        <v/>
      </c>
      <c r="F148" s="16">
        <f ca="1"/>
        <v>0</v>
      </c>
      <c r="G148" s="169" t="e" cm="1">
        <f t="array" aca="1" ref="G148" ca="1">CHRONO.PARSE_TIMESPAN(A148)</f>
        <v>#VALUE!</v>
      </c>
    </row>
    <row r="149" spans="1:21" x14ac:dyDescent="0.25">
      <c r="A149" s="233">
        <v>1.5</v>
      </c>
      <c r="B149" s="18" cm="1">
        <f t="array" aca="1" ref="B149:F149" ca="1">CHRONO.PARSE_TIMESPAN_DHMS(A149)</f>
        <v>1</v>
      </c>
      <c r="C149" s="18">
        <f ca="1"/>
        <v>1.5</v>
      </c>
      <c r="D149" s="18" t="str">
        <f ca="1"/>
        <v/>
      </c>
      <c r="E149" s="18" t="str">
        <f ca="1"/>
        <v/>
      </c>
      <c r="F149" s="19" t="str">
        <f ca="1"/>
        <v/>
      </c>
      <c r="G149" s="170" t="e" cm="1">
        <f t="array" aca="1" ref="G149" ca="1">CHRONO.PARSE_TIMESPAN(A149)</f>
        <v>#VALUE!</v>
      </c>
    </row>
    <row r="150" spans="1:21" x14ac:dyDescent="0.25">
      <c r="A150" s="46"/>
      <c r="C150" s="118"/>
      <c r="G150" s="172"/>
    </row>
    <row r="152" spans="1:21" ht="19.5" x14ac:dyDescent="0.3">
      <c r="A152" s="1" t="s">
        <v>309</v>
      </c>
      <c r="F152" s="1" t="s">
        <v>309</v>
      </c>
    </row>
    <row r="153" spans="1:21" x14ac:dyDescent="0.25">
      <c r="A153" t="s">
        <v>253</v>
      </c>
      <c r="F153" t="s">
        <v>329</v>
      </c>
    </row>
    <row r="154" spans="1:21" x14ac:dyDescent="0.25">
      <c r="A154" s="21" t="s">
        <v>119</v>
      </c>
      <c r="B154" s="22" t="s">
        <v>132</v>
      </c>
      <c r="C154" s="69" t="s">
        <v>252</v>
      </c>
      <c r="D154" s="132" t="s">
        <v>130</v>
      </c>
      <c r="F154" s="21" t="s">
        <v>119</v>
      </c>
      <c r="G154" s="22" t="s">
        <v>132</v>
      </c>
      <c r="H154" s="69" t="s">
        <v>252</v>
      </c>
      <c r="I154" s="132" t="s">
        <v>130</v>
      </c>
      <c r="P154" s="172"/>
    </row>
    <row r="155" spans="1:21" x14ac:dyDescent="0.25">
      <c r="A155" s="114">
        <v>0</v>
      </c>
      <c r="B155" s="8"/>
      <c r="C155" s="133" t="s">
        <v>240</v>
      </c>
      <c r="D155" s="133" t="str" cm="1">
        <f t="array" aca="1" ref="D155" ca="1">CHRONO.FORMAT_TIMESPAN(A155,B155)</f>
        <v>0.00:00:00</v>
      </c>
      <c r="F155" s="114">
        <v>0</v>
      </c>
      <c r="G155" s="8" t="s">
        <v>155</v>
      </c>
      <c r="H155" s="133" t="s">
        <v>240</v>
      </c>
      <c r="I155" s="133" t="e" cm="1">
        <f t="array" aca="1" ref="I155" ca="1">CHRONO.FORMAT_TIMESPAN(F155,G155)</f>
        <v>#VALUE!</v>
      </c>
    </row>
    <row r="156" spans="1:21" x14ac:dyDescent="0.25">
      <c r="A156" s="115">
        <v>-1</v>
      </c>
      <c r="B156" s="42"/>
      <c r="C156" s="134" t="s">
        <v>241</v>
      </c>
      <c r="D156" s="134" t="str" cm="1">
        <f t="array" aca="1" ref="D156" ca="1">CHRONO.FORMAT_TIMESPAN(A156,B156)</f>
        <v>−1.00:00:00</v>
      </c>
      <c r="F156" s="115">
        <v>-1</v>
      </c>
      <c r="G156" s="42" t="s">
        <v>155</v>
      </c>
      <c r="H156" s="134" t="s">
        <v>241</v>
      </c>
      <c r="I156" s="134" t="e" cm="1">
        <f t="array" aca="1" ref="I156" ca="1">CHRONO.FORMAT_TIMESPAN(F156,G156)</f>
        <v>#VALUE!</v>
      </c>
    </row>
    <row r="157" spans="1:21" x14ac:dyDescent="0.25">
      <c r="A157" s="114">
        <v>1</v>
      </c>
      <c r="B157" s="61"/>
      <c r="C157" s="133" t="s">
        <v>184</v>
      </c>
      <c r="D157" s="133" t="e" cm="1">
        <f t="array" aca="1" ref="D157" ca="1">CHRONO.FORMAT_TIMESPAN(A157,B157)</f>
        <v>#VALUE!</v>
      </c>
      <c r="F157" s="114">
        <v>1</v>
      </c>
      <c r="G157" s="61" t="s">
        <v>155</v>
      </c>
      <c r="H157" s="133" t="s">
        <v>184</v>
      </c>
      <c r="I157" s="133" t="e" cm="1">
        <f t="array" aca="1" ref="I157" ca="1">CHRONO.FORMAT_TIMESPAN(F157,G157)</f>
        <v>#VALUE!</v>
      </c>
      <c r="L157" t="s">
        <v>198</v>
      </c>
      <c r="M157" t="s">
        <v>637</v>
      </c>
      <c r="N157" t="s">
        <v>638</v>
      </c>
      <c r="O157" t="s">
        <v>627</v>
      </c>
      <c r="P157" t="s">
        <v>628</v>
      </c>
      <c r="Q157" t="s">
        <v>636</v>
      </c>
      <c r="R157" t="s">
        <v>629</v>
      </c>
      <c r="S157" t="s">
        <v>542</v>
      </c>
      <c r="T157" t="s">
        <v>630</v>
      </c>
      <c r="U157" t="s">
        <v>639</v>
      </c>
    </row>
    <row r="158" spans="1:21" x14ac:dyDescent="0.25">
      <c r="A158" s="116">
        <v>1.5416666666666665</v>
      </c>
      <c r="B158" s="128"/>
      <c r="C158" s="134" t="s">
        <v>242</v>
      </c>
      <c r="D158" s="134" t="str" cm="1">
        <f t="array" aca="1" ref="D158" ca="1">CHRONO.FORMAT_TIMESPAN(A158,B158)</f>
        <v>1.13:00:00</v>
      </c>
      <c r="F158" s="116">
        <v>1.5416666666666601</v>
      </c>
      <c r="G158" s="128" t="s">
        <v>155</v>
      </c>
      <c r="H158" s="134" t="s">
        <v>242</v>
      </c>
      <c r="I158" s="134" t="e" cm="1">
        <f t="array" aca="1" ref="I158" ca="1">CHRONO.FORMAT_TIMESPAN(F158,G158)</f>
        <v>#VALUE!</v>
      </c>
      <c r="L158" s="374" t="e" cm="1">
        <f t="array" aca="1" ref="L158" ca="1">CHRONO._FORMAT_TIMESPAN_OPTIONS("T")</f>
        <v>#VALUE!</v>
      </c>
    </row>
    <row r="159" spans="1:21" x14ac:dyDescent="0.25">
      <c r="A159" s="117">
        <v>1.5729166666666665</v>
      </c>
      <c r="B159" s="64"/>
      <c r="C159" s="133" t="s">
        <v>243</v>
      </c>
      <c r="D159" s="133" t="e" cm="1">
        <f t="array" aca="1" ref="D159" ca="1">CHRONO.FORMAT_TIMESPAN(A159,B159)</f>
        <v>#VALUE!</v>
      </c>
      <c r="F159" s="117">
        <v>1.5729166666666665</v>
      </c>
      <c r="G159" s="64" t="s">
        <v>155</v>
      </c>
      <c r="H159" s="133" t="s">
        <v>243</v>
      </c>
      <c r="I159" s="133" t="e" cm="1">
        <f t="array" aca="1" ref="I159" ca="1">CHRONO.FORMAT_TIMESPAN(F159,G159)</f>
        <v>#VALUE!</v>
      </c>
      <c r="L159" cm="1">
        <f t="array" aca="1" ref="L159:P160" ca="1">CHRONO._TIMESPAN_COMPONENTS_TRADITIONAL(A165, M158,N158,O158,P158,Q158,R158)</f>
        <v>3</v>
      </c>
      <c r="M159">
        <f ca="1"/>
        <v>2</v>
      </c>
      <c r="N159">
        <f ca="1"/>
        <v>4</v>
      </c>
      <c r="O159">
        <f ca="1"/>
        <v>0</v>
      </c>
      <c r="P159">
        <f ca="1"/>
        <v>9</v>
      </c>
    </row>
    <row r="160" spans="1:21" x14ac:dyDescent="0.25">
      <c r="A160" s="115">
        <v>1.5735648148148147</v>
      </c>
      <c r="B160" s="42"/>
      <c r="C160" s="134" t="s">
        <v>244</v>
      </c>
      <c r="D160" s="134" t="e" cm="1">
        <f t="array" aca="1" ref="D160" ca="1">CHRONO.FORMAT_TIMESPAN(A160,B160)</f>
        <v>#VALUE!</v>
      </c>
      <c r="F160" s="115">
        <v>1.5735648148148147</v>
      </c>
      <c r="G160" s="42" t="s">
        <v>155</v>
      </c>
      <c r="H160" s="134" t="s">
        <v>244</v>
      </c>
      <c r="I160" s="134" t="e" cm="1">
        <f t="array" aca="1" ref="I160" ca="1">CHRONO.FORMAT_TIMESPAN(F160,G160)</f>
        <v>#VALUE!</v>
      </c>
      <c r="L160">
        <f ca="1"/>
        <v>1</v>
      </c>
      <c r="M160">
        <f ca="1"/>
        <v>0</v>
      </c>
      <c r="N160">
        <f ca="1"/>
        <v>13</v>
      </c>
      <c r="O160">
        <f ca="1"/>
        <v>45</v>
      </c>
      <c r="P160">
        <f ca="1"/>
        <v>56.789000000000001</v>
      </c>
    </row>
    <row r="161" spans="1:20" x14ac:dyDescent="0.25">
      <c r="A161" s="114">
        <v>1.5735739467592591</v>
      </c>
      <c r="B161" s="8"/>
      <c r="C161" s="133" t="s">
        <v>245</v>
      </c>
      <c r="D161" s="133" t="e" cm="1">
        <f t="array" aca="1" ref="D161" ca="1">CHRONO.FORMAT_TIMESPAN(A161,B161)</f>
        <v>#VALUE!</v>
      </c>
      <c r="F161" s="114">
        <v>1.5735739467592591</v>
      </c>
      <c r="G161" s="8" t="s">
        <v>155</v>
      </c>
      <c r="H161" s="133" t="s">
        <v>245</v>
      </c>
      <c r="I161" s="133" t="e" cm="1">
        <f t="array" aca="1" ref="I161" ca="1">CHRONO.FORMAT_TIMESPAN(F161,G161)</f>
        <v>#VALUE!</v>
      </c>
      <c r="L161" t="str" cm="1">
        <f t="array" aca="1" ref="L161:P162" ca="1">CHRONO._FORMAT_PROVIDER_TIMESPAN_TRADITIONAL(_xlfn.ANCHORARRAY(L159),0,0,0)</f>
        <v>0</v>
      </c>
      <c r="M161" t="str">
        <f ca="1"/>
        <v>0</v>
      </c>
      <c r="N161" t="str">
        <f ca="1"/>
        <v>0</v>
      </c>
      <c r="O161">
        <f ca="1"/>
        <v>0</v>
      </c>
      <c r="P161" t="e">
        <f ca="1"/>
        <v>#N/A</v>
      </c>
    </row>
    <row r="162" spans="1:20" x14ac:dyDescent="0.25">
      <c r="A162" s="116">
        <v>0.54166666666666996</v>
      </c>
      <c r="B162" s="35"/>
      <c r="C162" s="134" t="s">
        <v>185</v>
      </c>
      <c r="D162" s="134" t="str" cm="1">
        <f t="array" aca="1" ref="D162" ca="1">CHRONO.FORMAT_TIMESPAN(A162,B162)</f>
        <v>0.13:00:00</v>
      </c>
      <c r="F162" s="116">
        <v>0.54166666666666996</v>
      </c>
      <c r="G162" s="35" t="s">
        <v>155</v>
      </c>
      <c r="H162" s="134" t="s">
        <v>185</v>
      </c>
      <c r="I162" s="134" t="e" cm="1">
        <f t="array" aca="1" ref="I162" ca="1">CHRONO.FORMAT_TIMESPAN(F162,G162)</f>
        <v>#VALUE!</v>
      </c>
      <c r="L162" t="str">
        <f ca="1"/>
        <v/>
      </c>
      <c r="M162" t="str">
        <f ca="1"/>
        <v>d</v>
      </c>
      <c r="N162" t="str">
        <f ca="1"/>
        <v>h</v>
      </c>
      <c r="O162" t="str">
        <f ca="1"/>
        <v>m</v>
      </c>
      <c r="P162" t="str">
        <f ca="1"/>
        <v>s</v>
      </c>
      <c r="T162" t="e" cm="1">
        <f t="array" aca="1" ref="T162" ca="1">CHRONO.TIMESPAN(O162:S162)</f>
        <v>#VALUE!</v>
      </c>
    </row>
    <row r="163" spans="1:20" x14ac:dyDescent="0.25">
      <c r="A163" s="117">
        <v>0.57291666666666996</v>
      </c>
      <c r="B163" s="37"/>
      <c r="C163" s="133" t="s">
        <v>246</v>
      </c>
      <c r="D163" s="133" t="e" cm="1">
        <f t="array" aca="1" ref="D163" ca="1">CHRONO.FORMAT_TIMESPAN(A163,B163)</f>
        <v>#VALUE!</v>
      </c>
      <c r="F163" s="117">
        <v>0.57291666666666996</v>
      </c>
      <c r="G163" s="37" t="s">
        <v>155</v>
      </c>
      <c r="H163" s="133" t="s">
        <v>246</v>
      </c>
      <c r="I163" s="133" t="str" cm="1">
        <f t="array" aca="1" ref="I163" ca="1">CHRONO.FORMAT_TIMESPAN(F163,G163)</f>
        <v>13h45m</v>
      </c>
    </row>
    <row r="164" spans="1:20" x14ac:dyDescent="0.25">
      <c r="A164" s="116">
        <v>0.57356481481481003</v>
      </c>
      <c r="B164" s="35"/>
      <c r="C164" s="134" t="s">
        <v>247</v>
      </c>
      <c r="D164" s="134" t="e" cm="1">
        <f t="array" aca="1" ref="D164" ca="1">CHRONO.FORMAT_TIMESPAN(A164,B164)</f>
        <v>#VALUE!</v>
      </c>
      <c r="F164" s="116">
        <v>0.57356481481481003</v>
      </c>
      <c r="G164" s="35" t="s">
        <v>155</v>
      </c>
      <c r="H164" s="134" t="s">
        <v>247</v>
      </c>
      <c r="I164" s="134" t="e" cm="1">
        <f t="array" aca="1" ref="I164" ca="1">CHRONO.FORMAT_TIMESPAN(F164,G164)</f>
        <v>#VALUE!</v>
      </c>
    </row>
    <row r="165" spans="1:20" x14ac:dyDescent="0.25">
      <c r="A165" s="114">
        <v>0.57357394675925999</v>
      </c>
      <c r="B165" s="8"/>
      <c r="C165" s="133" t="s">
        <v>248</v>
      </c>
      <c r="D165" s="133" t="e" cm="1">
        <f t="array" aca="1" ref="D165" ca="1">CHRONO.FORMAT_TIMESPAN(A165,B165)</f>
        <v>#VALUE!</v>
      </c>
      <c r="F165" s="114">
        <v>0.57357394675925999</v>
      </c>
      <c r="G165" s="8" t="s">
        <v>155</v>
      </c>
      <c r="H165" s="133" t="s">
        <v>248</v>
      </c>
      <c r="I165" s="133" t="str" cm="1">
        <f t="array" aca="1" ref="I165" ca="1">CHRONO.FORMAT_TIMESPAN(F165,G165)</f>
        <v>13h45m57s</v>
      </c>
    </row>
    <row r="166" spans="1:20" x14ac:dyDescent="0.25">
      <c r="A166" s="115">
        <v>3.125E-2</v>
      </c>
      <c r="B166" s="42"/>
      <c r="C166" s="134" t="s">
        <v>186</v>
      </c>
      <c r="D166" s="134" t="e" cm="1">
        <f t="array" aca="1" ref="D166" ca="1">CHRONO.FORMAT_TIMESPAN(A166,B166)</f>
        <v>#VALUE!</v>
      </c>
      <c r="F166" s="115">
        <v>3.125E-2</v>
      </c>
      <c r="G166" s="42" t="s">
        <v>155</v>
      </c>
      <c r="H166" s="134" t="s">
        <v>186</v>
      </c>
      <c r="I166" s="134" t="str" cm="1">
        <f t="array" aca="1" ref="I166" ca="1">CHRONO.FORMAT_TIMESPAN(F166,G166)</f>
        <v>45m</v>
      </c>
    </row>
    <row r="167" spans="1:20" x14ac:dyDescent="0.25">
      <c r="A167" s="114">
        <v>3.1898148148148148E-2</v>
      </c>
      <c r="B167" s="61"/>
      <c r="C167" s="133" t="s">
        <v>249</v>
      </c>
      <c r="D167" s="133" t="str" cm="1">
        <f t="array" aca="1" ref="D167" ca="1">CHRONO.FORMAT_TIMESPAN(A167,B167)</f>
        <v>0.00:45:56</v>
      </c>
      <c r="F167" s="114">
        <v>3.1898148148148148E-2</v>
      </c>
      <c r="G167" s="61" t="s">
        <v>155</v>
      </c>
      <c r="H167" s="133" t="s">
        <v>249</v>
      </c>
      <c r="I167" s="133" t="str" cm="1">
        <f t="array" aca="1" ref="I167" ca="1">CHRONO.FORMAT_TIMESPAN(F167,G167)</f>
        <v>45m56s</v>
      </c>
    </row>
    <row r="168" spans="1:20" x14ac:dyDescent="0.25">
      <c r="A168" s="116">
        <v>3.190728009259259E-2</v>
      </c>
      <c r="B168" s="128"/>
      <c r="C168" s="134" t="s">
        <v>250</v>
      </c>
      <c r="D168" s="134" t="e" cm="1">
        <f t="array" aca="1" ref="D168" ca="1">CHRONO.FORMAT_TIMESPAN(A168,B168)</f>
        <v>#VALUE!</v>
      </c>
      <c r="F168" s="116">
        <v>3.190728009259259E-2</v>
      </c>
      <c r="G168" s="128" t="s">
        <v>155</v>
      </c>
      <c r="H168" s="134" t="s">
        <v>250</v>
      </c>
      <c r="I168" s="134" t="e" cm="1">
        <f t="array" aca="1" ref="I168" ca="1">CHRONO.FORMAT_TIMESPAN(F168,G168)</f>
        <v>#VALUE!</v>
      </c>
    </row>
    <row r="169" spans="1:20" x14ac:dyDescent="0.25">
      <c r="A169" s="117">
        <v>6.4814814814814813E-4</v>
      </c>
      <c r="B169" s="64"/>
      <c r="C169" s="133" t="s">
        <v>198</v>
      </c>
      <c r="D169" s="133" t="e" cm="1">
        <f t="array" aca="1" ref="D169" ca="1">CHRONO.FORMAT_TIMESPAN(A169,B169)</f>
        <v>#VALUE!</v>
      </c>
      <c r="F169" s="117">
        <v>6.4814814814814813E-4</v>
      </c>
      <c r="G169" s="64" t="s">
        <v>155</v>
      </c>
      <c r="H169" s="133" t="s">
        <v>198</v>
      </c>
      <c r="I169" s="133" t="str" cm="1">
        <f t="array" aca="1" ref="I169" ca="1">CHRONO.FORMAT_TIMESPAN(F169,G169)</f>
        <v>56s</v>
      </c>
    </row>
    <row r="170" spans="1:20" x14ac:dyDescent="0.25">
      <c r="A170" s="115">
        <v>6.5728009259259266E-4</v>
      </c>
      <c r="B170" s="42"/>
      <c r="C170" s="134" t="s">
        <v>251</v>
      </c>
      <c r="D170" s="134" t="e" cm="1">
        <f t="array" aca="1" ref="D170" ca="1">CHRONO.FORMAT_TIMESPAN(A170,B170)</f>
        <v>#VALUE!</v>
      </c>
      <c r="F170" s="115">
        <v>6.5728009259259266E-4</v>
      </c>
      <c r="G170" s="42" t="s">
        <v>155</v>
      </c>
      <c r="H170" s="134" t="s">
        <v>251</v>
      </c>
      <c r="I170" s="134" t="str" cm="1">
        <f t="array" aca="1" ref="I170" ca="1">CHRONO.FORMAT_TIMESPAN(F170,G170)</f>
        <v>57s</v>
      </c>
    </row>
    <row r="171" spans="1:20" x14ac:dyDescent="0.25">
      <c r="A171" s="114">
        <v>0</v>
      </c>
      <c r="B171" s="61" t="s">
        <v>320</v>
      </c>
      <c r="C171" s="133" t="s">
        <v>240</v>
      </c>
      <c r="D171" s="133" t="e" cm="1">
        <f t="array" aca="1" ref="D171" ca="1">CHRONO.FORMAT_TIMESPAN(A171,B171)</f>
        <v>#VALUE!</v>
      </c>
      <c r="F171" s="114">
        <v>0</v>
      </c>
      <c r="G171" s="8" t="s">
        <v>322</v>
      </c>
      <c r="H171" s="133" t="s">
        <v>240</v>
      </c>
      <c r="I171" s="133" t="str" cm="1">
        <f t="array" aca="1" ref="I171" ca="1">CHRONO.FORMAT_TIMESPAN(F171,G171)</f>
        <v>0"</v>
      </c>
    </row>
    <row r="172" spans="1:20" x14ac:dyDescent="0.25">
      <c r="A172" s="116">
        <v>-1</v>
      </c>
      <c r="B172" s="35" t="s">
        <v>320</v>
      </c>
      <c r="C172" s="134" t="s">
        <v>241</v>
      </c>
      <c r="D172" s="134" t="str" cm="1">
        <f t="array" aca="1" ref="D172" ca="1">CHRONO.FORMAT_TIMESPAN(A172,B172)</f>
        <v>−01.00:00:00</v>
      </c>
      <c r="F172" s="116">
        <v>-1</v>
      </c>
      <c r="G172" s="35" t="s">
        <v>322</v>
      </c>
      <c r="H172" s="134" t="s">
        <v>241</v>
      </c>
      <c r="I172" s="134" t="e" cm="1">
        <f t="array" aca="1" ref="I172" ca="1">CHRONO.FORMAT_TIMESPAN(F172,G172)</f>
        <v>#VALUE!</v>
      </c>
    </row>
    <row r="173" spans="1:20" x14ac:dyDescent="0.25">
      <c r="A173" s="117">
        <v>1</v>
      </c>
      <c r="B173" s="37" t="s">
        <v>320</v>
      </c>
      <c r="C173" s="133" t="s">
        <v>184</v>
      </c>
      <c r="D173" s="133" t="e" cm="1">
        <f t="array" aca="1" ref="D173" ca="1">CHRONO.FORMAT_TIMESPAN(A173,B173)</f>
        <v>#VALUE!</v>
      </c>
      <c r="F173" s="117">
        <v>1</v>
      </c>
      <c r="G173" s="37" t="s">
        <v>322</v>
      </c>
      <c r="H173" s="133" t="s">
        <v>184</v>
      </c>
      <c r="I173" s="133" t="e" cm="1">
        <f t="array" aca="1" ref="I173" ca="1">CHRONO.FORMAT_TIMESPAN(F173,G173)</f>
        <v>#VALUE!</v>
      </c>
    </row>
    <row r="174" spans="1:20" x14ac:dyDescent="0.25">
      <c r="A174" s="116">
        <v>1.5416666666666665</v>
      </c>
      <c r="B174" s="35" t="s">
        <v>320</v>
      </c>
      <c r="C174" s="134" t="s">
        <v>242</v>
      </c>
      <c r="D174" s="134" t="e" cm="1">
        <f t="array" aca="1" ref="D174" ca="1">CHRONO.FORMAT_TIMESPAN(A174,B174)</f>
        <v>#VALUE!</v>
      </c>
      <c r="F174" s="116">
        <v>1.5416666666666665</v>
      </c>
      <c r="G174" s="35" t="s">
        <v>322</v>
      </c>
      <c r="H174" s="134" t="s">
        <v>242</v>
      </c>
      <c r="I174" s="134" t="e" cm="1">
        <f t="array" aca="1" ref="I174" ca="1">CHRONO.FORMAT_TIMESPAN(F174,G174)</f>
        <v>#VALUE!</v>
      </c>
    </row>
    <row r="175" spans="1:20" x14ac:dyDescent="0.25">
      <c r="A175" s="114">
        <v>1.5729166666666665</v>
      </c>
      <c r="B175" s="8" t="s">
        <v>320</v>
      </c>
      <c r="C175" s="133" t="s">
        <v>243</v>
      </c>
      <c r="D175" s="133" t="e" cm="1">
        <f t="array" aca="1" ref="D175" ca="1">CHRONO.FORMAT_TIMESPAN(A175,B175)</f>
        <v>#VALUE!</v>
      </c>
      <c r="F175" s="114">
        <v>1.5729166666666665</v>
      </c>
      <c r="G175" s="8" t="s">
        <v>322</v>
      </c>
      <c r="H175" s="133" t="s">
        <v>243</v>
      </c>
      <c r="I175" s="133" t="str" cm="1">
        <f t="array" aca="1" ref="I175" ca="1">CHRONO.FORMAT_TIMESPAN(F175,G175)</f>
        <v>1d13h45'</v>
      </c>
    </row>
    <row r="176" spans="1:20" x14ac:dyDescent="0.25">
      <c r="A176" s="115">
        <v>1.5735648148148147</v>
      </c>
      <c r="B176" s="42" t="s">
        <v>320</v>
      </c>
      <c r="C176" s="134" t="s">
        <v>244</v>
      </c>
      <c r="D176" s="134" t="e" cm="1">
        <f t="array" aca="1" ref="D176" ca="1">CHRONO.FORMAT_TIMESPAN(A176,B176)</f>
        <v>#VALUE!</v>
      </c>
      <c r="F176" s="115">
        <v>1.5735648148148147</v>
      </c>
      <c r="G176" s="42" t="s">
        <v>322</v>
      </c>
      <c r="H176" s="134" t="s">
        <v>244</v>
      </c>
      <c r="I176" s="134" t="str" cm="1">
        <f t="array" aca="1" ref="I176" ca="1">CHRONO.FORMAT_TIMESPAN(F176,G176)</f>
        <v>1d13h45'56"</v>
      </c>
    </row>
    <row r="177" spans="1:9" x14ac:dyDescent="0.25">
      <c r="A177" s="114">
        <v>1.5735739467592591</v>
      </c>
      <c r="B177" s="61" t="s">
        <v>320</v>
      </c>
      <c r="C177" s="133" t="s">
        <v>245</v>
      </c>
      <c r="D177" s="133" t="e" cm="1">
        <f t="array" aca="1" ref="D177" ca="1">CHRONO.FORMAT_TIMESPAN(A177,B177)</f>
        <v>#VALUE!</v>
      </c>
      <c r="F177" s="114">
        <v>1.5735739467592591</v>
      </c>
      <c r="G177" s="61" t="s">
        <v>322</v>
      </c>
      <c r="H177" s="133" t="s">
        <v>245</v>
      </c>
      <c r="I177" s="133" t="e" cm="1">
        <f t="array" aca="1" ref="I177" ca="1">CHRONO.FORMAT_TIMESPAN(F177,G177)</f>
        <v>#VALUE!</v>
      </c>
    </row>
    <row r="178" spans="1:9" x14ac:dyDescent="0.25">
      <c r="A178" s="116">
        <v>0.54166666666666996</v>
      </c>
      <c r="B178" s="128" t="s">
        <v>320</v>
      </c>
      <c r="C178" s="134" t="s">
        <v>185</v>
      </c>
      <c r="D178" s="134" t="str" cm="1">
        <f t="array" aca="1" ref="D178" ca="1">CHRONO.FORMAT_TIMESPAN(A178,B178)</f>
        <v>+00.13:00:00</v>
      </c>
      <c r="F178" s="116">
        <v>0.54166666666666996</v>
      </c>
      <c r="G178" s="128" t="s">
        <v>322</v>
      </c>
      <c r="H178" s="134" t="s">
        <v>185</v>
      </c>
      <c r="I178" s="134" t="e" cm="1">
        <f t="array" aca="1" ref="I178" ca="1">CHRONO.FORMAT_TIMESPAN(F178,G178)</f>
        <v>#VALUE!</v>
      </c>
    </row>
    <row r="179" spans="1:9" x14ac:dyDescent="0.25">
      <c r="A179" s="117">
        <v>0.57291666666666996</v>
      </c>
      <c r="B179" s="64" t="s">
        <v>320</v>
      </c>
      <c r="C179" s="133" t="s">
        <v>246</v>
      </c>
      <c r="D179" s="133" t="e" cm="1">
        <f t="array" aca="1" ref="D179" ca="1">CHRONO.FORMAT_TIMESPAN(A179,B179)</f>
        <v>#VALUE!</v>
      </c>
      <c r="F179" s="117">
        <v>0.57291666666666996</v>
      </c>
      <c r="G179" s="64" t="s">
        <v>322</v>
      </c>
      <c r="H179" s="133" t="s">
        <v>246</v>
      </c>
      <c r="I179" s="133" t="str" cm="1">
        <f t="array" aca="1" ref="I179" ca="1">CHRONO.FORMAT_TIMESPAN(F179,G179)</f>
        <v>13h45'</v>
      </c>
    </row>
    <row r="180" spans="1:9" x14ac:dyDescent="0.25">
      <c r="A180" s="115">
        <v>0.57356481481481003</v>
      </c>
      <c r="B180" s="42" t="s">
        <v>320</v>
      </c>
      <c r="C180" s="134" t="s">
        <v>247</v>
      </c>
      <c r="D180" s="134" t="e" cm="1">
        <f t="array" aca="1" ref="D180" ca="1">CHRONO.FORMAT_TIMESPAN(A180,B180)</f>
        <v>#VALUE!</v>
      </c>
      <c r="F180" s="115">
        <v>0.57356481481481003</v>
      </c>
      <c r="G180" s="42" t="s">
        <v>322</v>
      </c>
      <c r="H180" s="134" t="s">
        <v>247</v>
      </c>
      <c r="I180" s="134" t="e" cm="1">
        <f t="array" aca="1" ref="I180" ca="1">CHRONO.FORMAT_TIMESPAN(F180,G180)</f>
        <v>#VALUE!</v>
      </c>
    </row>
    <row r="181" spans="1:9" x14ac:dyDescent="0.25">
      <c r="A181" s="114">
        <v>0.57357394675925999</v>
      </c>
      <c r="B181" s="8" t="s">
        <v>320</v>
      </c>
      <c r="C181" s="133" t="s">
        <v>248</v>
      </c>
      <c r="D181" s="133" t="e" cm="1">
        <f t="array" aca="1" ref="D181" ca="1">CHRONO.FORMAT_TIMESPAN(A181,B181)</f>
        <v>#VALUE!</v>
      </c>
      <c r="F181" s="114">
        <v>0.57357394675925999</v>
      </c>
      <c r="G181" s="8" t="s">
        <v>322</v>
      </c>
      <c r="H181" s="133" t="s">
        <v>248</v>
      </c>
      <c r="I181" s="133" t="str" cm="1">
        <f t="array" aca="1" ref="I181" ca="1">CHRONO.FORMAT_TIMESPAN(F181,G181)</f>
        <v>13h45'57"</v>
      </c>
    </row>
    <row r="182" spans="1:9" x14ac:dyDescent="0.25">
      <c r="A182" s="116">
        <v>3.125E-2</v>
      </c>
      <c r="B182" s="35" t="s">
        <v>320</v>
      </c>
      <c r="C182" s="134" t="s">
        <v>186</v>
      </c>
      <c r="D182" s="134" t="str" cm="1">
        <f t="array" aca="1" ref="D182" ca="1">CHRONO.FORMAT_TIMESPAN(A182,B182)</f>
        <v>+00.00:45:00</v>
      </c>
      <c r="F182" s="116">
        <v>3.125E-2</v>
      </c>
      <c r="G182" s="35" t="s">
        <v>322</v>
      </c>
      <c r="H182" s="134" t="s">
        <v>186</v>
      </c>
      <c r="I182" s="134" t="str" cm="1">
        <f t="array" aca="1" ref="I182" ca="1">CHRONO.FORMAT_TIMESPAN(F182,G182)</f>
        <v>45'</v>
      </c>
    </row>
    <row r="183" spans="1:9" x14ac:dyDescent="0.25">
      <c r="A183" s="117">
        <v>3.1898148148148148E-2</v>
      </c>
      <c r="B183" s="37" t="s">
        <v>320</v>
      </c>
      <c r="C183" s="133" t="s">
        <v>249</v>
      </c>
      <c r="D183" s="133" t="str" cm="1">
        <f t="array" aca="1" ref="D183" ca="1">CHRONO.FORMAT_TIMESPAN(A183,B183)</f>
        <v>+00.00:45:56</v>
      </c>
      <c r="F183" s="117">
        <v>3.1898148148148148E-2</v>
      </c>
      <c r="G183" s="37" t="s">
        <v>322</v>
      </c>
      <c r="H183" s="133" t="s">
        <v>249</v>
      </c>
      <c r="I183" s="133" t="str" cm="1">
        <f t="array" aca="1" ref="I183" ca="1">CHRONO.FORMAT_TIMESPAN(F183,G183)</f>
        <v>45'56"</v>
      </c>
    </row>
    <row r="184" spans="1:9" x14ac:dyDescent="0.25">
      <c r="A184" s="116">
        <v>3.190728009259259E-2</v>
      </c>
      <c r="B184" s="35" t="s">
        <v>320</v>
      </c>
      <c r="C184" s="134" t="s">
        <v>250</v>
      </c>
      <c r="D184" s="134" t="e" cm="1">
        <f t="array" aca="1" ref="D184" ca="1">CHRONO.FORMAT_TIMESPAN(A184,B184)</f>
        <v>#VALUE!</v>
      </c>
      <c r="F184" s="116">
        <v>3.190728009259259E-2</v>
      </c>
      <c r="G184" s="35" t="s">
        <v>322</v>
      </c>
      <c r="H184" s="134" t="s">
        <v>250</v>
      </c>
      <c r="I184" s="134" t="e" cm="1">
        <f t="array" aca="1" ref="I184" ca="1">CHRONO.FORMAT_TIMESPAN(F184,G184)</f>
        <v>#VALUE!</v>
      </c>
    </row>
    <row r="185" spans="1:9" x14ac:dyDescent="0.25">
      <c r="A185" s="114">
        <v>6.4814814814814813E-4</v>
      </c>
      <c r="B185" s="8" t="s">
        <v>320</v>
      </c>
      <c r="C185" s="133" t="s">
        <v>198</v>
      </c>
      <c r="D185" s="133" t="e" cm="1">
        <f t="array" aca="1" ref="D185" ca="1">CHRONO.FORMAT_TIMESPAN(A185,B185)</f>
        <v>#VALUE!</v>
      </c>
      <c r="F185" s="114">
        <v>6.4814814814814813E-4</v>
      </c>
      <c r="G185" s="8" t="s">
        <v>322</v>
      </c>
      <c r="H185" s="133" t="s">
        <v>198</v>
      </c>
      <c r="I185" s="133" t="str" cm="1">
        <f t="array" aca="1" ref="I185" ca="1">CHRONO.FORMAT_TIMESPAN(F185,G185)</f>
        <v>56"</v>
      </c>
    </row>
    <row r="186" spans="1:9" x14ac:dyDescent="0.25">
      <c r="A186" s="115">
        <v>6.5728009259259266E-4</v>
      </c>
      <c r="B186" s="42" t="s">
        <v>320</v>
      </c>
      <c r="C186" s="134" t="s">
        <v>251</v>
      </c>
      <c r="D186" s="134" t="e" cm="1">
        <f t="array" aca="1" ref="D186" ca="1">CHRONO.FORMAT_TIMESPAN(A186,B186)</f>
        <v>#VALUE!</v>
      </c>
      <c r="F186" s="115">
        <v>6.5728009259259266E-4</v>
      </c>
      <c r="G186" s="42" t="s">
        <v>322</v>
      </c>
      <c r="H186" s="134" t="s">
        <v>251</v>
      </c>
      <c r="I186" s="134" t="str" cm="1">
        <f t="array" aca="1" ref="I186" ca="1">CHRONO.FORMAT_TIMESPAN(F186,G186)</f>
        <v>57"</v>
      </c>
    </row>
    <row r="187" spans="1:9" x14ac:dyDescent="0.25">
      <c r="A187" s="114">
        <v>0</v>
      </c>
      <c r="B187" s="61" t="s">
        <v>321</v>
      </c>
      <c r="C187" s="133" t="s">
        <v>240</v>
      </c>
      <c r="D187" s="133" t="str" cm="1">
        <f t="array" aca="1" ref="D187" ca="1">CHRONO.FORMAT_TIMESPAN(A187,B187)</f>
        <v>0.00:00:00</v>
      </c>
      <c r="F187" s="114">
        <v>0</v>
      </c>
      <c r="G187" s="61" t="s">
        <v>453</v>
      </c>
      <c r="H187" s="133" t="s">
        <v>240</v>
      </c>
      <c r="I187" s="133" t="str" cm="1">
        <f t="array" aca="1" ref="I187" ca="1">CHRONO.FORMAT_TIMESPAN(F187,G187)</f>
        <v>+ 0h 0.000'</v>
      </c>
    </row>
    <row r="188" spans="1:9" x14ac:dyDescent="0.25">
      <c r="A188" s="116">
        <v>-1</v>
      </c>
      <c r="B188" s="128" t="s">
        <v>321</v>
      </c>
      <c r="C188" s="134" t="s">
        <v>241</v>
      </c>
      <c r="D188" s="134" t="e" cm="1">
        <f t="array" aca="1" ref="D188" ca="1">CHRONO.FORMAT_TIMESPAN(A188,B188)</f>
        <v>#VALUE!</v>
      </c>
      <c r="F188" s="116">
        <v>-1</v>
      </c>
      <c r="G188" s="128" t="s">
        <v>453</v>
      </c>
      <c r="H188" s="134" t="s">
        <v>241</v>
      </c>
      <c r="I188" s="134" t="e" cm="1">
        <f t="array" aca="1" ref="I188" ca="1">CHRONO.FORMAT_TIMESPAN(F188,G188)</f>
        <v>#VALUE!</v>
      </c>
    </row>
    <row r="189" spans="1:9" x14ac:dyDescent="0.25">
      <c r="A189" s="117">
        <v>1</v>
      </c>
      <c r="B189" s="64" t="s">
        <v>321</v>
      </c>
      <c r="C189" s="133" t="s">
        <v>184</v>
      </c>
      <c r="D189" s="133" t="e" cm="1">
        <f t="array" aca="1" ref="D189" ca="1">CHRONO.FORMAT_TIMESPAN(A189,B189)</f>
        <v>#VALUE!</v>
      </c>
      <c r="F189" s="117">
        <v>1</v>
      </c>
      <c r="G189" s="64" t="s">
        <v>453</v>
      </c>
      <c r="H189" s="133" t="s">
        <v>184</v>
      </c>
      <c r="I189" s="133" t="e" cm="1">
        <f t="array" aca="1" ref="I189" ca="1">CHRONO.FORMAT_TIMESPAN(F189,G189)</f>
        <v>#VALUE!</v>
      </c>
    </row>
    <row r="190" spans="1:9" x14ac:dyDescent="0.25">
      <c r="A190" s="115">
        <v>1.5416666666666665</v>
      </c>
      <c r="B190" s="42" t="s">
        <v>321</v>
      </c>
      <c r="C190" s="134" t="s">
        <v>242</v>
      </c>
      <c r="D190" s="134" t="str" cm="1">
        <f t="array" aca="1" ref="D190" ca="1">CHRONO.FORMAT_TIMESPAN(A190,B190)</f>
        <v>1.13:00:00</v>
      </c>
      <c r="F190" s="115">
        <v>1.5416666666666665</v>
      </c>
      <c r="G190" s="42" t="s">
        <v>453</v>
      </c>
      <c r="H190" s="134" t="s">
        <v>242</v>
      </c>
      <c r="I190" s="134" t="e" cm="1">
        <f t="array" aca="1" ref="I190" ca="1">CHRONO.FORMAT_TIMESPAN(F190,G190)</f>
        <v>#VALUE!</v>
      </c>
    </row>
    <row r="191" spans="1:9" x14ac:dyDescent="0.25">
      <c r="A191" s="114">
        <v>1.5729166666666665</v>
      </c>
      <c r="B191" s="8" t="s">
        <v>321</v>
      </c>
      <c r="C191" s="133" t="s">
        <v>243</v>
      </c>
      <c r="D191" s="133" t="e" cm="1">
        <f t="array" aca="1" ref="D191" ca="1">CHRONO.FORMAT_TIMESPAN(A191,B191)</f>
        <v>#VALUE!</v>
      </c>
      <c r="F191" s="114">
        <v>1.5729166666666665</v>
      </c>
      <c r="G191" s="8" t="s">
        <v>453</v>
      </c>
      <c r="H191" s="133" t="s">
        <v>243</v>
      </c>
      <c r="I191" s="133" t="str" cm="1">
        <f t="array" aca="1" ref="I191" ca="1">CHRONO.FORMAT_TIMESPAN(F191,G191)</f>
        <v>+ 1d 13h 45.000'</v>
      </c>
    </row>
    <row r="192" spans="1:9" x14ac:dyDescent="0.25">
      <c r="A192" s="116">
        <v>1.5735648148148147</v>
      </c>
      <c r="B192" s="35" t="s">
        <v>321</v>
      </c>
      <c r="C192" s="134" t="s">
        <v>244</v>
      </c>
      <c r="D192" s="134" t="e" cm="1">
        <f t="array" aca="1" ref="D192" ca="1">CHRONO.FORMAT_TIMESPAN(A192,B192)</f>
        <v>#VALUE!</v>
      </c>
      <c r="F192" s="116">
        <v>1.5735648148148147</v>
      </c>
      <c r="G192" s="35" t="s">
        <v>453</v>
      </c>
      <c r="H192" s="134" t="s">
        <v>244</v>
      </c>
      <c r="I192" s="134" t="e" cm="1">
        <f t="array" aca="1" ref="I192" ca="1">CHRONO.FORMAT_TIMESPAN(F192,G192)</f>
        <v>#VALUE!</v>
      </c>
    </row>
    <row r="193" spans="1:9" x14ac:dyDescent="0.25">
      <c r="A193" s="117">
        <v>1.5735739467592591</v>
      </c>
      <c r="B193" s="37" t="s">
        <v>321</v>
      </c>
      <c r="C193" s="133" t="s">
        <v>245</v>
      </c>
      <c r="D193" s="133" t="e" cm="1">
        <f t="array" aca="1" ref="D193" ca="1">CHRONO.FORMAT_TIMESPAN(A193,B193)</f>
        <v>#VALUE!</v>
      </c>
      <c r="F193" s="117">
        <v>1.5735739467592591</v>
      </c>
      <c r="G193" s="37" t="s">
        <v>453</v>
      </c>
      <c r="H193" s="133" t="s">
        <v>245</v>
      </c>
      <c r="I193" s="133" t="e" cm="1">
        <f t="array" aca="1" ref="I193" ca="1">CHRONO.FORMAT_TIMESPAN(F193,G193)</f>
        <v>#VALUE!</v>
      </c>
    </row>
    <row r="194" spans="1:9" x14ac:dyDescent="0.25">
      <c r="A194" s="116">
        <v>0.54166666666666996</v>
      </c>
      <c r="B194" s="35" t="s">
        <v>321</v>
      </c>
      <c r="C194" s="134" t="s">
        <v>185</v>
      </c>
      <c r="D194" s="134" t="str" cm="1">
        <f t="array" aca="1" ref="D194" ca="1">CHRONO.FORMAT_TIMESPAN(A194,B194)</f>
        <v>0.13:00:00</v>
      </c>
      <c r="F194" s="116">
        <v>0.54166666666666996</v>
      </c>
      <c r="G194" s="35" t="s">
        <v>453</v>
      </c>
      <c r="H194" s="134" t="s">
        <v>185</v>
      </c>
      <c r="I194" s="134" t="e" cm="1">
        <f t="array" aca="1" ref="I194" ca="1">CHRONO.FORMAT_TIMESPAN(F194,G194)</f>
        <v>#VALUE!</v>
      </c>
    </row>
    <row r="195" spans="1:9" x14ac:dyDescent="0.25">
      <c r="A195" s="114">
        <v>0.57291666666666996</v>
      </c>
      <c r="B195" s="8" t="s">
        <v>321</v>
      </c>
      <c r="C195" s="133" t="s">
        <v>246</v>
      </c>
      <c r="D195" s="133" t="str" cm="1">
        <f t="array" aca="1" ref="D195" ca="1">CHRONO.FORMAT_TIMESPAN(A195,B195)</f>
        <v>0.13:45:00</v>
      </c>
      <c r="F195" s="114">
        <v>0.57291666666666996</v>
      </c>
      <c r="G195" s="8" t="s">
        <v>453</v>
      </c>
      <c r="H195" s="133" t="s">
        <v>246</v>
      </c>
      <c r="I195" s="133" t="str" cm="1">
        <f t="array" aca="1" ref="I195" ca="1">CHRONO.FORMAT_TIMESPAN(F195,G195)</f>
        <v>+ 13h 45.000'</v>
      </c>
    </row>
    <row r="196" spans="1:9" x14ac:dyDescent="0.25">
      <c r="A196" s="116">
        <v>0.57356481481481003</v>
      </c>
      <c r="B196" s="35" t="s">
        <v>321</v>
      </c>
      <c r="C196" s="134" t="s">
        <v>247</v>
      </c>
      <c r="D196" s="134" t="e" cm="1">
        <f t="array" aca="1" ref="D196" ca="1">CHRONO.FORMAT_TIMESPAN(A196,B196)</f>
        <v>#VALUE!</v>
      </c>
      <c r="F196" s="116">
        <v>0.57356481481481003</v>
      </c>
      <c r="G196" s="35" t="s">
        <v>453</v>
      </c>
      <c r="H196" s="134" t="s">
        <v>247</v>
      </c>
      <c r="I196" s="134" t="e" cm="1">
        <f t="array" aca="1" ref="I196" ca="1">CHRONO.FORMAT_TIMESPAN(F196,G196)</f>
        <v>#VALUE!</v>
      </c>
    </row>
    <row r="197" spans="1:9" x14ac:dyDescent="0.25">
      <c r="A197" s="117">
        <v>0.57357394675925999</v>
      </c>
      <c r="B197" s="64" t="s">
        <v>321</v>
      </c>
      <c r="C197" s="133" t="s">
        <v>248</v>
      </c>
      <c r="D197" s="133" t="e" cm="1">
        <f t="array" aca="1" ref="D197" ca="1">CHRONO.FORMAT_TIMESPAN(A197,B197)</f>
        <v>#VALUE!</v>
      </c>
      <c r="F197" s="117">
        <v>0.57357394675925999</v>
      </c>
      <c r="G197" s="37" t="s">
        <v>453</v>
      </c>
      <c r="H197" s="133" t="s">
        <v>248</v>
      </c>
      <c r="I197" s="133" t="e" cm="1">
        <f t="array" aca="1" ref="I197" ca="1">CHRONO.FORMAT_TIMESPAN(F197,G197)</f>
        <v>#VALUE!</v>
      </c>
    </row>
    <row r="198" spans="1:9" x14ac:dyDescent="0.25">
      <c r="A198" s="116">
        <v>3.125E-2</v>
      </c>
      <c r="B198" s="35" t="s">
        <v>321</v>
      </c>
      <c r="C198" s="134" t="s">
        <v>186</v>
      </c>
      <c r="D198" s="134" t="e" cm="1">
        <f t="array" aca="1" ref="D198" ca="1">CHRONO.FORMAT_TIMESPAN(A198,B198)</f>
        <v>#VALUE!</v>
      </c>
      <c r="F198" s="116">
        <v>3.125E-2</v>
      </c>
      <c r="G198" s="35" t="s">
        <v>453</v>
      </c>
      <c r="H198" s="134" t="s">
        <v>186</v>
      </c>
      <c r="I198" s="134" t="str" cm="1">
        <f t="array" aca="1" ref="I198" ca="1">CHRONO.FORMAT_TIMESPAN(F198,G198)</f>
        <v>+ 0h 45.000'</v>
      </c>
    </row>
    <row r="199" spans="1:9" x14ac:dyDescent="0.25">
      <c r="A199" s="114">
        <v>3.1898148148148148E-2</v>
      </c>
      <c r="B199" s="8" t="s">
        <v>321</v>
      </c>
      <c r="C199" s="133" t="s">
        <v>249</v>
      </c>
      <c r="D199" s="133" t="e" cm="1">
        <f t="array" aca="1" ref="D199" ca="1">CHRONO.FORMAT_TIMESPAN(A199,B199)</f>
        <v>#VALUE!</v>
      </c>
      <c r="F199" s="114">
        <v>3.1898148148148148E-2</v>
      </c>
      <c r="G199" s="8" t="s">
        <v>453</v>
      </c>
      <c r="H199" s="133" t="s">
        <v>249</v>
      </c>
      <c r="I199" s="133" t="str" cm="1">
        <f t="array" aca="1" ref="I199" ca="1">CHRONO.FORMAT_TIMESPAN(F199,G199)</f>
        <v>+ 0h 45.933'</v>
      </c>
    </row>
    <row r="200" spans="1:9" x14ac:dyDescent="0.25">
      <c r="A200" s="116">
        <v>3.190728009259259E-2</v>
      </c>
      <c r="B200" s="128" t="s">
        <v>321</v>
      </c>
      <c r="C200" s="134" t="s">
        <v>250</v>
      </c>
      <c r="D200" s="134" t="e" cm="1">
        <f t="array" aca="1" ref="D200" ca="1">CHRONO.FORMAT_TIMESPAN(A200,B200)</f>
        <v>#VALUE!</v>
      </c>
      <c r="F200" s="116">
        <v>3.190728009259259E-2</v>
      </c>
      <c r="G200" s="35" t="s">
        <v>453</v>
      </c>
      <c r="H200" s="134" t="s">
        <v>250</v>
      </c>
      <c r="I200" s="134" t="str" cm="1">
        <f t="array" aca="1" ref="I200" ca="1">CHRONO.FORMAT_TIMESPAN(F200,G200)</f>
        <v>+ 0h 45.946'</v>
      </c>
    </row>
    <row r="201" spans="1:9" x14ac:dyDescent="0.25">
      <c r="A201" s="117">
        <v>6.4814814814814813E-4</v>
      </c>
      <c r="B201" s="37" t="s">
        <v>321</v>
      </c>
      <c r="C201" s="133" t="s">
        <v>198</v>
      </c>
      <c r="D201" s="133" t="e" cm="1">
        <f t="array" aca="1" ref="D201" ca="1">CHRONO.FORMAT_TIMESPAN(A201,B201)</f>
        <v>#VALUE!</v>
      </c>
      <c r="F201" s="117">
        <v>6.4814814814814813E-4</v>
      </c>
      <c r="G201" s="37" t="s">
        <v>453</v>
      </c>
      <c r="H201" s="133" t="s">
        <v>198</v>
      </c>
      <c r="I201" s="133" t="str" cm="1">
        <f t="array" aca="1" ref="I201" ca="1">CHRONO.FORMAT_TIMESPAN(F201,G201)</f>
        <v>+ 0h 0.933'</v>
      </c>
    </row>
    <row r="202" spans="1:9" x14ac:dyDescent="0.25">
      <c r="A202" s="116">
        <v>6.5728009259259266E-4</v>
      </c>
      <c r="B202" s="35" t="s">
        <v>321</v>
      </c>
      <c r="C202" s="134" t="s">
        <v>251</v>
      </c>
      <c r="D202" s="134" t="str" cm="1">
        <f t="array" aca="1" ref="D202" ca="1">CHRONO.FORMAT_TIMESPAN(A202,B202)</f>
        <v>0.00:00:56.79</v>
      </c>
      <c r="F202" s="116">
        <v>6.5728009259259266E-4</v>
      </c>
      <c r="G202" s="35" t="s">
        <v>453</v>
      </c>
      <c r="H202" s="134" t="s">
        <v>251</v>
      </c>
      <c r="I202" s="134" t="e" cm="1">
        <f t="array" aca="1" ref="I202" ca="1">CHRONO.FORMAT_TIMESPAN(F202,G202)</f>
        <v>#VALUE!</v>
      </c>
    </row>
    <row r="203" spans="1:9" x14ac:dyDescent="0.25">
      <c r="A203" s="114">
        <v>0</v>
      </c>
      <c r="B203" s="61" t="s">
        <v>147</v>
      </c>
      <c r="C203" s="133" t="s">
        <v>240</v>
      </c>
      <c r="D203" s="133" t="e" cm="1">
        <f t="array" aca="1" ref="D203" ca="1">CHRONO.FORMAT_TIMESPAN(A203,B203)</f>
        <v>#VALUE!</v>
      </c>
      <c r="F203" s="114">
        <v>0</v>
      </c>
      <c r="G203" s="61" t="s">
        <v>323</v>
      </c>
      <c r="H203" s="133" t="s">
        <v>240</v>
      </c>
      <c r="I203" s="133" t="str" cm="1">
        <f t="array" aca="1" ref="I203" ca="1">CHRONO.FORMAT_TIMESPAN(F203,G203)</f>
        <v>0h0m</v>
      </c>
    </row>
    <row r="204" spans="1:9" x14ac:dyDescent="0.25">
      <c r="A204" s="116">
        <v>-1</v>
      </c>
      <c r="B204" s="128" t="s">
        <v>147</v>
      </c>
      <c r="C204" s="134" t="s">
        <v>241</v>
      </c>
      <c r="D204" s="134" t="str" cm="1">
        <f t="array" aca="1" ref="D204" ca="1">CHRONO.FORMAT_TIMESPAN(A204,B204)</f>
        <v>−1.00:00:00</v>
      </c>
      <c r="F204" s="116">
        <v>-1</v>
      </c>
      <c r="G204" s="128" t="s">
        <v>323</v>
      </c>
      <c r="H204" s="134" t="s">
        <v>241</v>
      </c>
      <c r="I204" s="134" t="e" cm="1">
        <f t="array" aca="1" ref="I204" ca="1">CHRONO.FORMAT_TIMESPAN(F204,G204)</f>
        <v>#VALUE!</v>
      </c>
    </row>
    <row r="205" spans="1:9" x14ac:dyDescent="0.25">
      <c r="A205" s="117">
        <v>1</v>
      </c>
      <c r="B205" s="64" t="s">
        <v>147</v>
      </c>
      <c r="C205" s="133" t="s">
        <v>184</v>
      </c>
      <c r="D205" s="133" t="e" cm="1">
        <f t="array" aca="1" ref="D205" ca="1">CHRONO.FORMAT_TIMESPAN(A205,B205)</f>
        <v>#VALUE!</v>
      </c>
      <c r="F205" s="117">
        <v>1</v>
      </c>
      <c r="G205" s="64" t="s">
        <v>323</v>
      </c>
      <c r="H205" s="133" t="s">
        <v>184</v>
      </c>
      <c r="I205" s="133" t="e" cm="1">
        <f t="array" aca="1" ref="I205" ca="1">CHRONO.FORMAT_TIMESPAN(F205,G205)</f>
        <v>#VALUE!</v>
      </c>
    </row>
    <row r="206" spans="1:9" x14ac:dyDescent="0.25">
      <c r="A206" s="115">
        <v>1.5416666666666665</v>
      </c>
      <c r="B206" s="42" t="s">
        <v>147</v>
      </c>
      <c r="C206" s="134" t="s">
        <v>242</v>
      </c>
      <c r="D206" s="134" t="e" cm="1">
        <f t="array" aca="1" ref="D206" ca="1">CHRONO.FORMAT_TIMESPAN(A206,B206)</f>
        <v>#VALUE!</v>
      </c>
      <c r="F206" s="115">
        <v>1.5416666666666665</v>
      </c>
      <c r="G206" s="42" t="s">
        <v>323</v>
      </c>
      <c r="H206" s="134" t="s">
        <v>242</v>
      </c>
      <c r="I206" s="134" t="e" cm="1">
        <f t="array" aca="1" ref="I206" ca="1">CHRONO.FORMAT_TIMESPAN(F206,G206)</f>
        <v>#VALUE!</v>
      </c>
    </row>
    <row r="207" spans="1:9" x14ac:dyDescent="0.25">
      <c r="A207" s="114">
        <v>1.5729166666666665</v>
      </c>
      <c r="B207" s="8" t="s">
        <v>147</v>
      </c>
      <c r="C207" s="133" t="s">
        <v>243</v>
      </c>
      <c r="D207" s="133" t="e" cm="1">
        <f t="array" aca="1" ref="D207" ca="1">CHRONO.FORMAT_TIMESPAN(A207,B207)</f>
        <v>#VALUE!</v>
      </c>
      <c r="F207" s="114">
        <v>1.5729166666666665</v>
      </c>
      <c r="G207" s="8" t="s">
        <v>323</v>
      </c>
      <c r="H207" s="133" t="s">
        <v>243</v>
      </c>
      <c r="I207" s="133" t="e" cm="1">
        <f t="array" aca="1" ref="I207" ca="1">CHRONO.FORMAT_TIMESPAN(F207,G207)</f>
        <v>#VALUE!</v>
      </c>
    </row>
    <row r="208" spans="1:9" x14ac:dyDescent="0.25">
      <c r="A208" s="116">
        <v>1.5735648148148147</v>
      </c>
      <c r="B208" s="35" t="s">
        <v>147</v>
      </c>
      <c r="C208" s="134" t="s">
        <v>244</v>
      </c>
      <c r="D208" s="134" t="e" cm="1">
        <f t="array" aca="1" ref="D208" ca="1">CHRONO.FORMAT_TIMESPAN(A208,B208)</f>
        <v>#VALUE!</v>
      </c>
      <c r="F208" s="116">
        <v>1.5735648148148147</v>
      </c>
      <c r="G208" s="35" t="s">
        <v>323</v>
      </c>
      <c r="H208" s="134" t="s">
        <v>244</v>
      </c>
      <c r="I208" s="134" t="e" cm="1">
        <f t="array" aca="1" ref="I208" ca="1">CHRONO.FORMAT_TIMESPAN(F208,G208)</f>
        <v>#VALUE!</v>
      </c>
    </row>
    <row r="209" spans="1:9" x14ac:dyDescent="0.25">
      <c r="A209" s="117">
        <v>1.5735739467592591</v>
      </c>
      <c r="B209" s="37" t="s">
        <v>147</v>
      </c>
      <c r="C209" s="133" t="s">
        <v>245</v>
      </c>
      <c r="D209" s="133" t="e" cm="1">
        <f t="array" aca="1" ref="D209" ca="1">CHRONO.FORMAT_TIMESPAN(A209,B209)</f>
        <v>#VALUE!</v>
      </c>
      <c r="F209" s="117">
        <v>1.5735739467592591</v>
      </c>
      <c r="G209" s="37" t="s">
        <v>323</v>
      </c>
      <c r="H209" s="133" t="s">
        <v>245</v>
      </c>
      <c r="I209" s="133" t="str" cm="1">
        <f t="array" aca="1" ref="I209" ca="1">CHRONO.FORMAT_TIMESPAN(F209,G209)</f>
        <v>37h45m57s</v>
      </c>
    </row>
    <row r="210" spans="1:9" x14ac:dyDescent="0.25">
      <c r="A210" s="116">
        <v>0.54166666666666996</v>
      </c>
      <c r="B210" s="35" t="s">
        <v>147</v>
      </c>
      <c r="C210" s="134" t="s">
        <v>185</v>
      </c>
      <c r="D210" s="134" t="e" cm="1">
        <f t="array" aca="1" ref="D210" ca="1">CHRONO.FORMAT_TIMESPAN(A210,B210)</f>
        <v>#VALUE!</v>
      </c>
      <c r="F210" s="116">
        <v>0.54166666666666996</v>
      </c>
      <c r="G210" s="35" t="s">
        <v>323</v>
      </c>
      <c r="H210" s="134" t="s">
        <v>185</v>
      </c>
      <c r="I210" s="134" t="e" cm="1">
        <f t="array" aca="1" ref="I210" ca="1">CHRONO.FORMAT_TIMESPAN(F210,G210)</f>
        <v>#VALUE!</v>
      </c>
    </row>
    <row r="211" spans="1:9" x14ac:dyDescent="0.25">
      <c r="A211" s="114">
        <v>0.57291666666666996</v>
      </c>
      <c r="B211" s="8" t="s">
        <v>147</v>
      </c>
      <c r="C211" s="133" t="s">
        <v>246</v>
      </c>
      <c r="D211" s="133" t="str" cm="1">
        <f t="array" aca="1" ref="D211" ca="1">CHRONO.FORMAT_TIMESPAN(A211,B211)</f>
        <v>0.13:45:00</v>
      </c>
      <c r="F211" s="114">
        <v>0.57291666666666996</v>
      </c>
      <c r="G211" s="8" t="s">
        <v>323</v>
      </c>
      <c r="H211" s="133" t="s">
        <v>246</v>
      </c>
      <c r="I211" s="133" t="e" cm="1">
        <f t="array" aca="1" ref="I211" ca="1">CHRONO.FORMAT_TIMESPAN(F211,G211)</f>
        <v>#VALUE!</v>
      </c>
    </row>
    <row r="212" spans="1:9" x14ac:dyDescent="0.25">
      <c r="A212" s="116">
        <v>0.57356481481481003</v>
      </c>
      <c r="B212" s="35" t="s">
        <v>147</v>
      </c>
      <c r="C212" s="134" t="s">
        <v>247</v>
      </c>
      <c r="D212" s="134" t="e" cm="1">
        <f t="array" aca="1" ref="D212" ca="1">CHRONO.FORMAT_TIMESPAN(A212,B212)</f>
        <v>#VALUE!</v>
      </c>
      <c r="F212" s="116">
        <v>0.57356481481481003</v>
      </c>
      <c r="G212" s="35" t="s">
        <v>323</v>
      </c>
      <c r="H212" s="134" t="s">
        <v>247</v>
      </c>
      <c r="I212" s="134" t="e" cm="1">
        <f t="array" aca="1" ref="I212" ca="1">CHRONO.FORMAT_TIMESPAN(F212,G212)</f>
        <v>#VALUE!</v>
      </c>
    </row>
    <row r="213" spans="1:9" x14ac:dyDescent="0.25">
      <c r="A213" s="117">
        <v>0.57357394675925999</v>
      </c>
      <c r="B213" s="37" t="s">
        <v>147</v>
      </c>
      <c r="C213" s="133" t="s">
        <v>248</v>
      </c>
      <c r="D213" s="133" t="e" cm="1">
        <f t="array" aca="1" ref="D213" ca="1">CHRONO.FORMAT_TIMESPAN(A213,B213)</f>
        <v>#VALUE!</v>
      </c>
      <c r="F213" s="117">
        <v>0.57357394675925999</v>
      </c>
      <c r="G213" s="37" t="s">
        <v>323</v>
      </c>
      <c r="H213" s="133" t="s">
        <v>248</v>
      </c>
      <c r="I213" s="133" t="str" cm="1">
        <f t="array" aca="1" ref="I213" ca="1">CHRONO.FORMAT_TIMESPAN(F213,G213)</f>
        <v>13h45m57s</v>
      </c>
    </row>
    <row r="214" spans="1:9" x14ac:dyDescent="0.25">
      <c r="A214" s="116">
        <v>3.125E-2</v>
      </c>
      <c r="B214" s="35" t="s">
        <v>147</v>
      </c>
      <c r="C214" s="134" t="s">
        <v>186</v>
      </c>
      <c r="D214" s="134" t="e" cm="1">
        <f t="array" aca="1" ref="D214" ca="1">CHRONO.FORMAT_TIMESPAN(A214,B214)</f>
        <v>#VALUE!</v>
      </c>
      <c r="F214" s="116">
        <v>3.125E-2</v>
      </c>
      <c r="G214" s="35" t="s">
        <v>323</v>
      </c>
      <c r="H214" s="134" t="s">
        <v>186</v>
      </c>
      <c r="I214" s="134" t="str" cm="1">
        <f t="array" aca="1" ref="I214" ca="1">CHRONO.FORMAT_TIMESPAN(F214,G214)</f>
        <v>0h45m</v>
      </c>
    </row>
    <row r="215" spans="1:9" x14ac:dyDescent="0.25">
      <c r="A215" s="114">
        <v>3.1898148148148148E-2</v>
      </c>
      <c r="B215" s="8" t="s">
        <v>147</v>
      </c>
      <c r="C215" s="133" t="s">
        <v>249</v>
      </c>
      <c r="D215" s="133" t="e" cm="1">
        <f t="array" aca="1" ref="D215" ca="1">CHRONO.FORMAT_TIMESPAN(A215,B215)</f>
        <v>#VALUE!</v>
      </c>
      <c r="F215" s="114">
        <v>3.1898148148148148E-2</v>
      </c>
      <c r="G215" s="8" t="s">
        <v>323</v>
      </c>
      <c r="H215" s="133" t="s">
        <v>249</v>
      </c>
      <c r="I215" s="133" t="e" cm="1">
        <f t="array" aca="1" ref="I215" ca="1">CHRONO.FORMAT_TIMESPAN(F215,G215)</f>
        <v>#VALUE!</v>
      </c>
    </row>
    <row r="216" spans="1:9" x14ac:dyDescent="0.25">
      <c r="A216" s="116">
        <v>3.190728009259259E-2</v>
      </c>
      <c r="B216" s="35" t="s">
        <v>147</v>
      </c>
      <c r="C216" s="134" t="s">
        <v>250</v>
      </c>
      <c r="D216" s="134" t="e" cm="1">
        <f t="array" aca="1" ref="D216" ca="1">CHRONO.FORMAT_TIMESPAN(A216,B216)</f>
        <v>#VALUE!</v>
      </c>
      <c r="F216" s="116">
        <v>3.190728009259259E-2</v>
      </c>
      <c r="G216" s="35" t="s">
        <v>323</v>
      </c>
      <c r="H216" s="134" t="s">
        <v>250</v>
      </c>
      <c r="I216" s="134" t="e" cm="1">
        <f t="array" aca="1" ref="I216" ca="1">CHRONO.FORMAT_TIMESPAN(F216,G216)</f>
        <v>#VALUE!</v>
      </c>
    </row>
    <row r="217" spans="1:9" x14ac:dyDescent="0.25">
      <c r="A217" s="117">
        <v>6.4814814814814813E-4</v>
      </c>
      <c r="B217" s="37" t="s">
        <v>147</v>
      </c>
      <c r="C217" s="133" t="s">
        <v>198</v>
      </c>
      <c r="D217" s="133" t="e" cm="1">
        <f t="array" aca="1" ref="D217" ca="1">CHRONO.FORMAT_TIMESPAN(A217,B217)</f>
        <v>#VALUE!</v>
      </c>
      <c r="F217" s="117">
        <v>6.4814814814814813E-4</v>
      </c>
      <c r="G217" s="37" t="s">
        <v>323</v>
      </c>
      <c r="H217" s="133" t="s">
        <v>198</v>
      </c>
      <c r="I217" s="133" t="str" cm="1">
        <f t="array" aca="1" ref="I217" ca="1">CHRONO.FORMAT_TIMESPAN(F217,G217)</f>
        <v>0h0m56s</v>
      </c>
    </row>
    <row r="218" spans="1:9" x14ac:dyDescent="0.25">
      <c r="A218" s="116">
        <v>6.5728009259259266E-4</v>
      </c>
      <c r="B218" s="35" t="s">
        <v>147</v>
      </c>
      <c r="C218" s="134" t="s">
        <v>251</v>
      </c>
      <c r="D218" s="134" t="str" cm="1">
        <f t="array" aca="1" ref="D218" ca="1">CHRONO.FORMAT_TIMESPAN(A218,B218)</f>
        <v>0.00:00:56.789</v>
      </c>
      <c r="F218" s="116">
        <v>6.5728009259259266E-4</v>
      </c>
      <c r="G218" s="35" t="s">
        <v>323</v>
      </c>
      <c r="H218" s="134" t="s">
        <v>251</v>
      </c>
      <c r="I218" s="134" t="str" cm="1">
        <f t="array" aca="1" ref="I218" ca="1">CHRONO.FORMAT_TIMESPAN(F218,G218)</f>
        <v>0h0m57s</v>
      </c>
    </row>
    <row r="219" spans="1:9" x14ac:dyDescent="0.25">
      <c r="A219" s="114">
        <v>0</v>
      </c>
      <c r="B219" s="61" t="s">
        <v>254</v>
      </c>
      <c r="C219" s="133" t="s">
        <v>240</v>
      </c>
      <c r="D219" s="133" t="e" cm="1">
        <f t="array" aca="1" ref="D219" ca="1">CHRONO.FORMAT_TIMESPAN(A219,B219)</f>
        <v>#VALUE!</v>
      </c>
      <c r="F219" s="114">
        <v>0</v>
      </c>
      <c r="G219" s="61" t="s">
        <v>454</v>
      </c>
      <c r="H219" s="133" t="s">
        <v>240</v>
      </c>
      <c r="I219" s="133" t="e" cm="1">
        <f t="array" aca="1" ref="I219" ca="1">CHRONO.FORMAT_TIMESPAN(F219,G219)</f>
        <v>#VALUE!</v>
      </c>
    </row>
    <row r="220" spans="1:9" x14ac:dyDescent="0.25">
      <c r="A220" s="116">
        <v>-1</v>
      </c>
      <c r="B220" s="128" t="s">
        <v>254</v>
      </c>
      <c r="C220" s="134" t="s">
        <v>241</v>
      </c>
      <c r="D220" s="134" t="e" cm="1">
        <f t="array" aca="1" ref="D220" ca="1">CHRONO.FORMAT_TIMESPAN(A220,B220)</f>
        <v>#VALUE!</v>
      </c>
      <c r="F220" s="116">
        <v>-1</v>
      </c>
      <c r="G220" s="128" t="s">
        <v>454</v>
      </c>
      <c r="H220" s="134" t="s">
        <v>241</v>
      </c>
      <c r="I220" s="134" t="e" cm="1">
        <f t="array" aca="1" ref="I220" ca="1">CHRONO.FORMAT_TIMESPAN(F220,G220)</f>
        <v>#VALUE!</v>
      </c>
    </row>
    <row r="221" spans="1:9" x14ac:dyDescent="0.25">
      <c r="A221" s="117">
        <v>1</v>
      </c>
      <c r="B221" s="64" t="s">
        <v>254</v>
      </c>
      <c r="C221" s="133" t="s">
        <v>184</v>
      </c>
      <c r="D221" s="133" t="e" cm="1">
        <f t="array" aca="1" ref="D221" ca="1">CHRONO.FORMAT_TIMESPAN(A221,B221)</f>
        <v>#VALUE!</v>
      </c>
      <c r="F221" s="117">
        <v>1</v>
      </c>
      <c r="G221" s="64" t="s">
        <v>454</v>
      </c>
      <c r="H221" s="133" t="s">
        <v>184</v>
      </c>
      <c r="I221" s="133" t="e" cm="1">
        <f t="array" aca="1" ref="I221" ca="1">CHRONO.FORMAT_TIMESPAN(F221,G221)</f>
        <v>#VALUE!</v>
      </c>
    </row>
    <row r="222" spans="1:9" x14ac:dyDescent="0.25">
      <c r="A222" s="115">
        <v>1.5416666666666665</v>
      </c>
      <c r="B222" s="42" t="s">
        <v>254</v>
      </c>
      <c r="C222" s="134" t="s">
        <v>242</v>
      </c>
      <c r="D222" s="134" t="e" cm="1">
        <f t="array" aca="1" ref="D222" ca="1">CHRONO.FORMAT_TIMESPAN(A222,B222)</f>
        <v>#VALUE!</v>
      </c>
      <c r="F222" s="115">
        <v>1.5416666666666665</v>
      </c>
      <c r="G222" s="42" t="s">
        <v>454</v>
      </c>
      <c r="H222" s="134" t="s">
        <v>242</v>
      </c>
      <c r="I222" s="134" t="e" cm="1">
        <f t="array" aca="1" ref="I222" ca="1">CHRONO.FORMAT_TIMESPAN(F222,G222)</f>
        <v>#VALUE!</v>
      </c>
    </row>
    <row r="223" spans="1:9" x14ac:dyDescent="0.25">
      <c r="A223" s="114">
        <v>1.5729166666666665</v>
      </c>
      <c r="B223" s="8" t="s">
        <v>254</v>
      </c>
      <c r="C223" s="133" t="s">
        <v>243</v>
      </c>
      <c r="D223" s="133" t="str" cm="1">
        <f t="array" aca="1" ref="D223" ca="1">CHRONO.FORMAT_TIMESPAN(A223,B223)</f>
        <v>37:45</v>
      </c>
      <c r="F223" s="114">
        <v>1.5729166666666665</v>
      </c>
      <c r="G223" s="8" t="s">
        <v>454</v>
      </c>
      <c r="H223" s="133" t="s">
        <v>243</v>
      </c>
      <c r="I223" s="133" t="str" cm="1">
        <f t="array" aca="1" ref="I223" ca="1">CHRONO.FORMAT_TIMESPAN(F223,G223)</f>
        <v>37h 45m 00.00s</v>
      </c>
    </row>
    <row r="224" spans="1:9" x14ac:dyDescent="0.25">
      <c r="A224" s="116">
        <v>1.57356481481481</v>
      </c>
      <c r="B224" s="35" t="s">
        <v>254</v>
      </c>
      <c r="C224" s="134" t="s">
        <v>244</v>
      </c>
      <c r="D224" s="134" t="e" cm="1">
        <f t="array" aca="1" ref="D224" ca="1">CHRONO.FORMAT_TIMESPAN(A224,B224)</f>
        <v>#VALUE!</v>
      </c>
      <c r="F224" s="116">
        <v>1.5735648148148147</v>
      </c>
      <c r="G224" s="35" t="s">
        <v>454</v>
      </c>
      <c r="H224" s="134" t="s">
        <v>244</v>
      </c>
      <c r="I224" s="134" t="e" cm="1">
        <f t="array" aca="1" ref="I224" ca="1">CHRONO.FORMAT_TIMESPAN(F224,G224)</f>
        <v>#VALUE!</v>
      </c>
    </row>
    <row r="225" spans="1:9" x14ac:dyDescent="0.25">
      <c r="A225" s="117">
        <v>1.5735739467592591</v>
      </c>
      <c r="B225" s="37" t="s">
        <v>254</v>
      </c>
      <c r="C225" s="133" t="s">
        <v>245</v>
      </c>
      <c r="D225" s="133" t="e" cm="1">
        <f t="array" aca="1" ref="D225" ca="1">CHRONO.FORMAT_TIMESPAN(A225,B225)</f>
        <v>#VALUE!</v>
      </c>
      <c r="F225" s="117">
        <v>1.5735739467592591</v>
      </c>
      <c r="G225" s="37" t="s">
        <v>454</v>
      </c>
      <c r="H225" s="133" t="s">
        <v>245</v>
      </c>
      <c r="I225" s="133" t="str" cm="1">
        <f t="array" aca="1" ref="I225" ca="1">CHRONO.FORMAT_TIMESPAN(F225,G225)</f>
        <v>37h 45m 56.79s</v>
      </c>
    </row>
    <row r="226" spans="1:9" x14ac:dyDescent="0.25">
      <c r="A226" s="116">
        <v>0.54166666666666996</v>
      </c>
      <c r="B226" s="35" t="s">
        <v>254</v>
      </c>
      <c r="C226" s="134" t="s">
        <v>185</v>
      </c>
      <c r="D226" s="134" t="str" cm="1">
        <f t="array" aca="1" ref="D226" ca="1">CHRONO.FORMAT_TIMESPAN(A226,B226)</f>
        <v>13:00</v>
      </c>
      <c r="F226" s="116">
        <v>0.54166666666666996</v>
      </c>
      <c r="G226" s="35" t="s">
        <v>454</v>
      </c>
      <c r="H226" s="134" t="s">
        <v>185</v>
      </c>
      <c r="I226" s="134" t="e" cm="1">
        <f t="array" aca="1" ref="I226" ca="1">CHRONO.FORMAT_TIMESPAN(F226,G226)</f>
        <v>#VALUE!</v>
      </c>
    </row>
    <row r="227" spans="1:9" x14ac:dyDescent="0.25">
      <c r="A227" s="114">
        <v>0.57291666666666996</v>
      </c>
      <c r="B227" s="8" t="s">
        <v>254</v>
      </c>
      <c r="C227" s="133" t="s">
        <v>246</v>
      </c>
      <c r="D227" s="133" t="str" cm="1">
        <f t="array" aca="1" ref="D227" ca="1">CHRONO.FORMAT_TIMESPAN(A227,B227)</f>
        <v>13:45</v>
      </c>
      <c r="F227" s="114">
        <v>0.57291666666666996</v>
      </c>
      <c r="G227" s="8" t="s">
        <v>454</v>
      </c>
      <c r="H227" s="133" t="s">
        <v>246</v>
      </c>
      <c r="I227" s="133" t="str" cm="1">
        <f t="array" aca="1" ref="I227" ca="1">CHRONO.FORMAT_TIMESPAN(F227,G227)</f>
        <v>13h 45m 00.00s</v>
      </c>
    </row>
    <row r="228" spans="1:9" x14ac:dyDescent="0.25">
      <c r="A228" s="116">
        <v>0.57356481481481003</v>
      </c>
      <c r="B228" s="35" t="s">
        <v>254</v>
      </c>
      <c r="C228" s="134" t="s">
        <v>247</v>
      </c>
      <c r="D228" s="134" t="e" cm="1">
        <f t="array" aca="1" ref="D228" ca="1">CHRONO.FORMAT_TIMESPAN(A228,B228)</f>
        <v>#VALUE!</v>
      </c>
      <c r="F228" s="116">
        <v>0.57356481481481003</v>
      </c>
      <c r="G228" s="35" t="s">
        <v>454</v>
      </c>
      <c r="H228" s="134" t="s">
        <v>247</v>
      </c>
      <c r="I228" s="134" t="str" cm="1">
        <f t="array" aca="1" ref="I228" ca="1">CHRONO.FORMAT_TIMESPAN(F228,G228)</f>
        <v>13h 45m 56.00s</v>
      </c>
    </row>
    <row r="229" spans="1:9" x14ac:dyDescent="0.25">
      <c r="A229" s="117">
        <v>0.57357394675925999</v>
      </c>
      <c r="B229" s="37" t="s">
        <v>254</v>
      </c>
      <c r="C229" s="133" t="s">
        <v>248</v>
      </c>
      <c r="D229" s="133" t="e" cm="1">
        <f t="array" aca="1" ref="D229" ca="1">CHRONO.FORMAT_TIMESPAN(A229,B229)</f>
        <v>#VALUE!</v>
      </c>
      <c r="F229" s="117">
        <v>0.57357394675925999</v>
      </c>
      <c r="G229" s="37" t="s">
        <v>454</v>
      </c>
      <c r="H229" s="133" t="s">
        <v>248</v>
      </c>
      <c r="I229" s="133" t="e" cm="1">
        <f t="array" aca="1" ref="I229" ca="1">CHRONO.FORMAT_TIMESPAN(F229,G229)</f>
        <v>#VALUE!</v>
      </c>
    </row>
    <row r="230" spans="1:9" x14ac:dyDescent="0.25">
      <c r="A230" s="116">
        <v>3.125E-2</v>
      </c>
      <c r="B230" s="35" t="s">
        <v>254</v>
      </c>
      <c r="C230" s="134" t="s">
        <v>186</v>
      </c>
      <c r="D230" s="134" t="e" cm="1">
        <f t="array" aca="1" ref="D230" ca="1">CHRONO.FORMAT_TIMESPAN(A230,B230)</f>
        <v>#VALUE!</v>
      </c>
      <c r="F230" s="116">
        <v>3.125E-2</v>
      </c>
      <c r="G230" s="35" t="s">
        <v>454</v>
      </c>
      <c r="H230" s="134" t="s">
        <v>186</v>
      </c>
      <c r="I230" s="134" t="str" cm="1">
        <f t="array" aca="1" ref="I230" ca="1">CHRONO.FORMAT_TIMESPAN(F230,G230)</f>
        <v>0h 45m 00.00s</v>
      </c>
    </row>
    <row r="231" spans="1:9" x14ac:dyDescent="0.25">
      <c r="A231" s="114">
        <v>3.1898148148148148E-2</v>
      </c>
      <c r="B231" s="8" t="s">
        <v>254</v>
      </c>
      <c r="C231" s="133" t="s">
        <v>249</v>
      </c>
      <c r="D231" s="133" t="e" cm="1">
        <f t="array" aca="1" ref="D231" ca="1">CHRONO.FORMAT_TIMESPAN(A231,B231)</f>
        <v>#VALUE!</v>
      </c>
      <c r="F231" s="114">
        <v>3.1898148148148148E-2</v>
      </c>
      <c r="G231" s="8" t="s">
        <v>454</v>
      </c>
      <c r="H231" s="133" t="s">
        <v>249</v>
      </c>
      <c r="I231" s="133" t="e" cm="1">
        <f t="array" aca="1" ref="I231" ca="1">CHRONO.FORMAT_TIMESPAN(F231,G231)</f>
        <v>#VALUE!</v>
      </c>
    </row>
    <row r="232" spans="1:9" x14ac:dyDescent="0.25">
      <c r="A232" s="116">
        <v>3.190728009259259E-2</v>
      </c>
      <c r="B232" s="35" t="s">
        <v>254</v>
      </c>
      <c r="C232" s="134" t="s">
        <v>250</v>
      </c>
      <c r="D232" s="134" t="e" cm="1">
        <f t="array" aca="1" ref="D232" ca="1">CHRONO.FORMAT_TIMESPAN(A232,B232)</f>
        <v>#VALUE!</v>
      </c>
      <c r="F232" s="116">
        <v>3.190728009259259E-2</v>
      </c>
      <c r="G232" s="35" t="s">
        <v>454</v>
      </c>
      <c r="H232" s="134" t="s">
        <v>250</v>
      </c>
      <c r="I232" s="134" t="e" cm="1">
        <f t="array" aca="1" ref="I232" ca="1">CHRONO.FORMAT_TIMESPAN(F232,G232)</f>
        <v>#VALUE!</v>
      </c>
    </row>
    <row r="233" spans="1:9" x14ac:dyDescent="0.25">
      <c r="A233" s="117">
        <v>6.4814814814814813E-4</v>
      </c>
      <c r="B233" s="37" t="s">
        <v>254</v>
      </c>
      <c r="C233" s="133" t="s">
        <v>198</v>
      </c>
      <c r="D233" s="133" t="e" cm="1">
        <f t="array" aca="1" ref="D233" ca="1">CHRONO.FORMAT_TIMESPAN(A233,B233)</f>
        <v>#VALUE!</v>
      </c>
      <c r="F233" s="117">
        <v>6.4814814814814813E-4</v>
      </c>
      <c r="G233" s="37" t="s">
        <v>454</v>
      </c>
      <c r="H233" s="133" t="s">
        <v>198</v>
      </c>
      <c r="I233" s="133" t="e" cm="1">
        <f t="array" aca="1" ref="I233" ca="1">CHRONO.FORMAT_TIMESPAN(F233,G233)</f>
        <v>#VALUE!</v>
      </c>
    </row>
    <row r="234" spans="1:9" x14ac:dyDescent="0.25">
      <c r="A234" s="116">
        <v>6.5728009259259298E-4</v>
      </c>
      <c r="B234" s="35" t="s">
        <v>254</v>
      </c>
      <c r="C234" s="134" t="s">
        <v>251</v>
      </c>
      <c r="D234" s="134" t="str" cm="1">
        <f t="array" aca="1" ref="D234" ca="1">CHRONO.FORMAT_TIMESPAN(A234,B234)</f>
        <v>0:00</v>
      </c>
      <c r="F234" s="116">
        <v>6.5728009259259266E-4</v>
      </c>
      <c r="G234" s="35" t="s">
        <v>454</v>
      </c>
      <c r="H234" s="134" t="s">
        <v>251</v>
      </c>
      <c r="I234" s="134" t="e" cm="1">
        <f t="array" aca="1" ref="I234" ca="1">CHRONO.FORMAT_TIMESPAN(F234,G234)</f>
        <v>#VALUE!</v>
      </c>
    </row>
    <row r="235" spans="1:9" x14ac:dyDescent="0.25">
      <c r="A235" s="114">
        <v>0</v>
      </c>
      <c r="B235" s="61" t="s">
        <v>319</v>
      </c>
      <c r="C235" s="133" t="s">
        <v>240</v>
      </c>
      <c r="D235" s="133" t="e" cm="1">
        <f t="array" aca="1" ref="D235" ca="1">CHRONO.FORMAT_TIMESPAN(A235,B235)</f>
        <v>#VALUE!</v>
      </c>
      <c r="F235" s="114">
        <v>0</v>
      </c>
      <c r="G235" s="61" t="s">
        <v>324</v>
      </c>
      <c r="H235" s="133" t="s">
        <v>240</v>
      </c>
      <c r="I235" s="133" t="e" cm="1">
        <f t="array" aca="1" ref="I235" ca="1">CHRONO.FORMAT_TIMESPAN(F235,G235)</f>
        <v>#VALUE!</v>
      </c>
    </row>
    <row r="236" spans="1:9" x14ac:dyDescent="0.25">
      <c r="A236" s="116">
        <v>-1</v>
      </c>
      <c r="B236" s="128" t="s">
        <v>319</v>
      </c>
      <c r="C236" s="134" t="s">
        <v>241</v>
      </c>
      <c r="D236" s="134" t="str" cm="1">
        <f t="array" aca="1" ref="D236" ca="1">CHRONO.FORMAT_TIMESPAN(A236,B236)</f>
        <v>−1.00:00</v>
      </c>
      <c r="F236" s="116">
        <v>-1</v>
      </c>
      <c r="G236" s="128" t="s">
        <v>324</v>
      </c>
      <c r="H236" s="134" t="s">
        <v>241</v>
      </c>
      <c r="I236" s="134" t="e" cm="1">
        <f t="array" aca="1" ref="I236" ca="1">CHRONO.FORMAT_TIMESPAN(F236,G236)</f>
        <v>#VALUE!</v>
      </c>
    </row>
    <row r="237" spans="1:9" x14ac:dyDescent="0.25">
      <c r="A237" s="117">
        <v>1</v>
      </c>
      <c r="B237" s="64" t="s">
        <v>319</v>
      </c>
      <c r="C237" s="133" t="s">
        <v>184</v>
      </c>
      <c r="D237" s="133" t="e" cm="1">
        <f t="array" aca="1" ref="D237" ca="1">CHRONO.FORMAT_TIMESPAN(A237,B237)</f>
        <v>#VALUE!</v>
      </c>
      <c r="F237" s="117">
        <v>1</v>
      </c>
      <c r="G237" s="64" t="s">
        <v>324</v>
      </c>
      <c r="H237" s="133" t="s">
        <v>184</v>
      </c>
      <c r="I237" s="133" t="str" cm="1">
        <f t="array" aca="1" ref="I237" ca="1">CHRONO.FORMAT_TIMESPAN(F237,G237)</f>
        <v>1d0h0m</v>
      </c>
    </row>
    <row r="238" spans="1:9" x14ac:dyDescent="0.25">
      <c r="A238" s="115">
        <v>1.5416666666666665</v>
      </c>
      <c r="B238" s="42" t="s">
        <v>319</v>
      </c>
      <c r="C238" s="134" t="s">
        <v>242</v>
      </c>
      <c r="D238" s="134" t="str" cm="1">
        <f t="array" aca="1" ref="D238" ca="1">CHRONO.FORMAT_TIMESPAN(A238,B238)</f>
        <v>1.13:00</v>
      </c>
      <c r="F238" s="115">
        <v>1.5416666666666665</v>
      </c>
      <c r="G238" s="42" t="s">
        <v>324</v>
      </c>
      <c r="H238" s="134" t="s">
        <v>242</v>
      </c>
      <c r="I238" s="134" t="e" cm="1">
        <f t="array" aca="1" ref="I238" ca="1">CHRONO.FORMAT_TIMESPAN(F238,G238)</f>
        <v>#VALUE!</v>
      </c>
    </row>
    <row r="239" spans="1:9" x14ac:dyDescent="0.25">
      <c r="A239" s="114">
        <v>1.5729166666666665</v>
      </c>
      <c r="B239" s="8" t="s">
        <v>319</v>
      </c>
      <c r="C239" s="133" t="s">
        <v>243</v>
      </c>
      <c r="D239" s="133" t="e" cm="1">
        <f t="array" aca="1" ref="D239" ca="1">CHRONO.FORMAT_TIMESPAN(A239,B239)</f>
        <v>#VALUE!</v>
      </c>
      <c r="F239" s="114">
        <v>1.5729166666666665</v>
      </c>
      <c r="G239" s="8" t="s">
        <v>324</v>
      </c>
      <c r="H239" s="133" t="s">
        <v>243</v>
      </c>
      <c r="I239" s="133" t="e" cm="1">
        <f t="array" aca="1" ref="I239" ca="1">CHRONO.FORMAT_TIMESPAN(F239,G239)</f>
        <v>#VALUE!</v>
      </c>
    </row>
    <row r="240" spans="1:9" x14ac:dyDescent="0.25">
      <c r="A240" s="116">
        <v>1.5735648148148147</v>
      </c>
      <c r="B240" s="35" t="s">
        <v>319</v>
      </c>
      <c r="C240" s="134" t="s">
        <v>244</v>
      </c>
      <c r="D240" s="134" t="e" cm="1">
        <f t="array" aca="1" ref="D240" ca="1">CHRONO.FORMAT_TIMESPAN(A240,B240)</f>
        <v>#VALUE!</v>
      </c>
      <c r="F240" s="116">
        <v>1.5735648148148147</v>
      </c>
      <c r="G240" s="35" t="s">
        <v>324</v>
      </c>
      <c r="H240" s="134" t="s">
        <v>244</v>
      </c>
      <c r="I240" s="134" t="e" cm="1">
        <f t="array" aca="1" ref="I240" ca="1">CHRONO.FORMAT_TIMESPAN(F240,G240)</f>
        <v>#VALUE!</v>
      </c>
    </row>
    <row r="241" spans="1:9" x14ac:dyDescent="0.25">
      <c r="A241" s="117">
        <v>1.5735739467592591</v>
      </c>
      <c r="B241" s="37" t="s">
        <v>319</v>
      </c>
      <c r="C241" s="133" t="s">
        <v>245</v>
      </c>
      <c r="D241" s="133" t="e" cm="1">
        <f t="array" aca="1" ref="D241" ca="1">CHRONO.FORMAT_TIMESPAN(A241,B241)</f>
        <v>#VALUE!</v>
      </c>
      <c r="F241" s="117">
        <v>1.5735739467592591</v>
      </c>
      <c r="G241" s="37" t="s">
        <v>324</v>
      </c>
      <c r="H241" s="133" t="s">
        <v>245</v>
      </c>
      <c r="I241" s="133" t="e" cm="1">
        <f t="array" aca="1" ref="I241" ca="1">CHRONO.FORMAT_TIMESPAN(F241,G241)</f>
        <v>#VALUE!</v>
      </c>
    </row>
    <row r="242" spans="1:9" x14ac:dyDescent="0.25">
      <c r="A242" s="116">
        <v>0.54166666666666996</v>
      </c>
      <c r="B242" s="35" t="s">
        <v>319</v>
      </c>
      <c r="C242" s="134" t="s">
        <v>185</v>
      </c>
      <c r="D242" s="134" t="e" cm="1">
        <f t="array" aca="1" ref="D242" ca="1">CHRONO.FORMAT_TIMESPAN(A242,B242)</f>
        <v>#VALUE!</v>
      </c>
      <c r="F242" s="116">
        <v>0.54166666666666996</v>
      </c>
      <c r="G242" s="35" t="s">
        <v>324</v>
      </c>
      <c r="H242" s="134" t="s">
        <v>185</v>
      </c>
      <c r="I242" s="134" t="str" cm="1">
        <f t="array" aca="1" ref="I242" ca="1">CHRONO.FORMAT_TIMESPAN(F242,G242)</f>
        <v>13h0m</v>
      </c>
    </row>
    <row r="243" spans="1:9" x14ac:dyDescent="0.25">
      <c r="A243" s="114">
        <v>0.57291666666666996</v>
      </c>
      <c r="B243" s="8" t="s">
        <v>319</v>
      </c>
      <c r="C243" s="133" t="s">
        <v>246</v>
      </c>
      <c r="D243" s="133" t="e" cm="1">
        <f t="array" aca="1" ref="D243" ca="1">CHRONO.FORMAT_TIMESPAN(A243,B243)</f>
        <v>#VALUE!</v>
      </c>
      <c r="F243" s="114">
        <v>0.57291666666666996</v>
      </c>
      <c r="G243" s="8" t="s">
        <v>324</v>
      </c>
      <c r="H243" s="133" t="s">
        <v>246</v>
      </c>
      <c r="I243" s="133" t="e" cm="1">
        <f t="array" aca="1" ref="I243" ca="1">CHRONO.FORMAT_TIMESPAN(F243,G243)</f>
        <v>#VALUE!</v>
      </c>
    </row>
    <row r="244" spans="1:9" x14ac:dyDescent="0.25">
      <c r="A244" s="116">
        <v>0.57356481481481003</v>
      </c>
      <c r="B244" s="35" t="s">
        <v>319</v>
      </c>
      <c r="C244" s="134" t="s">
        <v>247</v>
      </c>
      <c r="D244" s="134" t="e" cm="1">
        <f t="array" aca="1" ref="D244" ca="1">CHRONO.FORMAT_TIMESPAN(A244,B244)</f>
        <v>#VALUE!</v>
      </c>
      <c r="F244" s="116">
        <v>0.57356481481481003</v>
      </c>
      <c r="G244" s="35" t="s">
        <v>324</v>
      </c>
      <c r="H244" s="134" t="s">
        <v>247</v>
      </c>
      <c r="I244" s="134" t="e" cm="1">
        <f t="array" aca="1" ref="I244" ca="1">CHRONO.FORMAT_TIMESPAN(F244,G244)</f>
        <v>#VALUE!</v>
      </c>
    </row>
    <row r="245" spans="1:9" x14ac:dyDescent="0.25">
      <c r="A245" s="117">
        <v>0.57357394675925999</v>
      </c>
      <c r="B245" s="37" t="s">
        <v>319</v>
      </c>
      <c r="C245" s="133" t="s">
        <v>248</v>
      </c>
      <c r="D245" s="133" t="e" cm="1">
        <f t="array" aca="1" ref="D245" ca="1">CHRONO.FORMAT_TIMESPAN(A245,B245)</f>
        <v>#VALUE!</v>
      </c>
      <c r="F245" s="117">
        <v>0.57357394675925999</v>
      </c>
      <c r="G245" s="37" t="s">
        <v>324</v>
      </c>
      <c r="H245" s="133" t="s">
        <v>248</v>
      </c>
      <c r="I245" s="133" t="str" cm="1">
        <f t="array" aca="1" ref="I245" ca="1">CHRONO.FORMAT_TIMESPAN(F245,G245)</f>
        <v>13h45m56.789s</v>
      </c>
    </row>
    <row r="246" spans="1:9" x14ac:dyDescent="0.25">
      <c r="A246" s="116">
        <v>3.125E-2</v>
      </c>
      <c r="B246" s="35" t="s">
        <v>319</v>
      </c>
      <c r="C246" s="134" t="s">
        <v>186</v>
      </c>
      <c r="D246" s="134" t="e" cm="1">
        <f t="array" aca="1" ref="D246" ca="1">CHRONO.FORMAT_TIMESPAN(A246,B246)</f>
        <v>#VALUE!</v>
      </c>
      <c r="F246" s="116">
        <v>3.125E-2</v>
      </c>
      <c r="G246" s="35" t="s">
        <v>324</v>
      </c>
      <c r="H246" s="134" t="s">
        <v>186</v>
      </c>
      <c r="I246" s="134" t="e" cm="1">
        <f t="array" aca="1" ref="I246" ca="1">CHRONO.FORMAT_TIMESPAN(F246,G246)</f>
        <v>#VALUE!</v>
      </c>
    </row>
    <row r="247" spans="1:9" x14ac:dyDescent="0.25">
      <c r="A247" s="114">
        <v>3.1898148148148148E-2</v>
      </c>
      <c r="B247" s="8" t="s">
        <v>319</v>
      </c>
      <c r="C247" s="133" t="s">
        <v>249</v>
      </c>
      <c r="D247" s="133" t="e" cm="1">
        <f t="array" aca="1" ref="D247" ca="1">CHRONO.FORMAT_TIMESPAN(A247,B247)</f>
        <v>#VALUE!</v>
      </c>
      <c r="F247" s="114">
        <v>3.1898148148148148E-2</v>
      </c>
      <c r="G247" s="8" t="s">
        <v>324</v>
      </c>
      <c r="H247" s="133" t="s">
        <v>249</v>
      </c>
      <c r="I247" s="133" t="e" cm="1">
        <f t="array" aca="1" ref="I247" ca="1">CHRONO.FORMAT_TIMESPAN(F247,G247)</f>
        <v>#VALUE!</v>
      </c>
    </row>
    <row r="248" spans="1:9" x14ac:dyDescent="0.25">
      <c r="A248" s="116">
        <v>3.190728009259259E-2</v>
      </c>
      <c r="B248" s="35" t="s">
        <v>319</v>
      </c>
      <c r="C248" s="134" t="s">
        <v>250</v>
      </c>
      <c r="D248" s="134" t="e" cm="1">
        <f t="array" aca="1" ref="D248" ca="1">CHRONO.FORMAT_TIMESPAN(A248,B248)</f>
        <v>#VALUE!</v>
      </c>
      <c r="F248" s="116">
        <v>3.190728009259259E-2</v>
      </c>
      <c r="G248" s="35" t="s">
        <v>324</v>
      </c>
      <c r="H248" s="134" t="s">
        <v>250</v>
      </c>
      <c r="I248" s="134" t="e" cm="1">
        <f t="array" aca="1" ref="I248" ca="1">CHRONO.FORMAT_TIMESPAN(F248,G248)</f>
        <v>#VALUE!</v>
      </c>
    </row>
    <row r="249" spans="1:9" x14ac:dyDescent="0.25">
      <c r="A249" s="117">
        <v>6.4814814814814813E-4</v>
      </c>
      <c r="B249" s="37" t="s">
        <v>319</v>
      </c>
      <c r="C249" s="133" t="s">
        <v>198</v>
      </c>
      <c r="D249" s="133" t="e" cm="1">
        <f t="array" aca="1" ref="D249" ca="1">CHRONO.FORMAT_TIMESPAN(A249,B249)</f>
        <v>#VALUE!</v>
      </c>
      <c r="F249" s="117">
        <v>6.4814814814814813E-4</v>
      </c>
      <c r="G249" s="37" t="s">
        <v>324</v>
      </c>
      <c r="H249" s="133" t="s">
        <v>198</v>
      </c>
      <c r="I249" s="133" t="e" cm="1">
        <f t="array" aca="1" ref="I249" ca="1">CHRONO.FORMAT_TIMESPAN(F249,G249)</f>
        <v>#VALUE!</v>
      </c>
    </row>
    <row r="250" spans="1:9" x14ac:dyDescent="0.25">
      <c r="A250" s="116">
        <v>6.5728009259259266E-4</v>
      </c>
      <c r="B250" s="35" t="s">
        <v>319</v>
      </c>
      <c r="C250" s="134" t="s">
        <v>251</v>
      </c>
      <c r="D250" s="134" t="str" cm="1">
        <f t="array" aca="1" ref="D250" ca="1">CHRONO.FORMAT_TIMESPAN(A250,B250)</f>
        <v>0:00:56.79</v>
      </c>
      <c r="F250" s="116">
        <v>6.5728009259259266E-4</v>
      </c>
      <c r="G250" s="35" t="s">
        <v>324</v>
      </c>
      <c r="H250" s="134" t="s">
        <v>251</v>
      </c>
      <c r="I250" s="134" t="e" cm="1">
        <f t="array" aca="1" ref="I250" ca="1">CHRONO.FORMAT_TIMESPAN(F250,G250)</f>
        <v>#VALUE!</v>
      </c>
    </row>
    <row r="251" spans="1:9" x14ac:dyDescent="0.25">
      <c r="A251" s="114">
        <v>0</v>
      </c>
      <c r="B251" s="61" t="s">
        <v>325</v>
      </c>
      <c r="C251" s="133" t="s">
        <v>240</v>
      </c>
      <c r="D251" s="133" t="e" cm="1">
        <f t="array" aca="1" ref="D251" ca="1">CHRONO.FORMAT_TIMESPAN(A251,B251)</f>
        <v>#VALUE!</v>
      </c>
      <c r="F251" s="114">
        <v>0</v>
      </c>
      <c r="G251" s="61" t="s">
        <v>410</v>
      </c>
      <c r="H251" s="133" t="s">
        <v>240</v>
      </c>
      <c r="I251" s="133" t="e" cm="1">
        <f t="array" aca="1" ref="I251" ca="1">CHRONO.FORMAT_TIMESPAN(F251,G251)</f>
        <v>#VALUE!</v>
      </c>
    </row>
    <row r="252" spans="1:9" x14ac:dyDescent="0.25">
      <c r="A252" s="116">
        <v>-1</v>
      </c>
      <c r="B252" s="128" t="s">
        <v>325</v>
      </c>
      <c r="C252" s="134" t="s">
        <v>241</v>
      </c>
      <c r="D252" s="134" t="e" cm="1">
        <f t="array" aca="1" ref="D252" ca="1">CHRONO.FORMAT_TIMESPAN(A252,B252)</f>
        <v>#VALUE!</v>
      </c>
      <c r="F252" s="116">
        <v>-1</v>
      </c>
      <c r="G252" s="128" t="s">
        <v>410</v>
      </c>
      <c r="H252" s="134" t="s">
        <v>241</v>
      </c>
      <c r="I252" s="134" t="str" cm="1">
        <f t="array" aca="1" ref="I252" ca="1">CHRONO.FORMAT_TIMESPAN(F252,G252)</f>
        <v>−24h0.00m</v>
      </c>
    </row>
    <row r="253" spans="1:9" x14ac:dyDescent="0.25">
      <c r="A253" s="117">
        <v>1</v>
      </c>
      <c r="B253" s="64" t="s">
        <v>325</v>
      </c>
      <c r="C253" s="133" t="s">
        <v>184</v>
      </c>
      <c r="D253" s="133" t="e" cm="1">
        <f t="array" aca="1" ref="D253" ca="1">CHRONO.FORMAT_TIMESPAN(A253,B253)</f>
        <v>#VALUE!</v>
      </c>
      <c r="F253" s="117">
        <v>1</v>
      </c>
      <c r="G253" s="64" t="s">
        <v>410</v>
      </c>
      <c r="H253" s="133" t="s">
        <v>184</v>
      </c>
      <c r="I253" s="133" t="str" cm="1">
        <f t="array" aca="1" ref="I253" ca="1">CHRONO.FORMAT_TIMESPAN(F253,G253)</f>
        <v>24h0.00m</v>
      </c>
    </row>
    <row r="254" spans="1:9" x14ac:dyDescent="0.25">
      <c r="A254" s="115">
        <v>1.5416666666666665</v>
      </c>
      <c r="B254" s="42" t="s">
        <v>325</v>
      </c>
      <c r="C254" s="134" t="s">
        <v>242</v>
      </c>
      <c r="D254" s="134" t="e" cm="1">
        <f t="array" aca="1" ref="D254" ca="1">CHRONO.FORMAT_TIMESPAN(A254,B254)</f>
        <v>#VALUE!</v>
      </c>
      <c r="F254" s="115">
        <v>1.5416666666666665</v>
      </c>
      <c r="G254" s="42" t="s">
        <v>410</v>
      </c>
      <c r="H254" s="134" t="s">
        <v>242</v>
      </c>
      <c r="I254" s="134" t="str" cm="1">
        <f t="array" aca="1" ref="I254" ca="1">CHRONO.FORMAT_TIMESPAN(F254,G254)</f>
        <v>37h0.00m</v>
      </c>
    </row>
    <row r="255" spans="1:9" x14ac:dyDescent="0.25">
      <c r="A255" s="114">
        <v>1.5729166666666665</v>
      </c>
      <c r="B255" s="8" t="s">
        <v>325</v>
      </c>
      <c r="C255" s="133" t="s">
        <v>243</v>
      </c>
      <c r="D255" s="133" t="e" cm="1">
        <f t="array" aca="1" ref="D255" ca="1">CHRONO.FORMAT_TIMESPAN(A255,B255)</f>
        <v>#VALUE!</v>
      </c>
      <c r="F255" s="114">
        <v>1.5729166666666665</v>
      </c>
      <c r="G255" s="8" t="s">
        <v>410</v>
      </c>
      <c r="H255" s="133" t="s">
        <v>243</v>
      </c>
      <c r="I255" s="133" t="e" cm="1">
        <f t="array" aca="1" ref="I255" ca="1">CHRONO.FORMAT_TIMESPAN(F255,G255)</f>
        <v>#VALUE!</v>
      </c>
    </row>
    <row r="256" spans="1:9" x14ac:dyDescent="0.25">
      <c r="A256" s="116">
        <v>1.5735648148148147</v>
      </c>
      <c r="B256" s="35" t="s">
        <v>325</v>
      </c>
      <c r="C256" s="134" t="s">
        <v>244</v>
      </c>
      <c r="D256" s="134" t="e" cm="1">
        <f t="array" aca="1" ref="D256" ca="1">CHRONO.FORMAT_TIMESPAN(A256,B256)</f>
        <v>#VALUE!</v>
      </c>
      <c r="F256" s="116">
        <v>1.5735648148148147</v>
      </c>
      <c r="G256" s="35" t="s">
        <v>410</v>
      </c>
      <c r="H256" s="134" t="s">
        <v>244</v>
      </c>
      <c r="I256" s="134" t="e" cm="1">
        <f t="array" aca="1" ref="I256" ca="1">CHRONO.FORMAT_TIMESPAN(F256,G256)</f>
        <v>#VALUE!</v>
      </c>
    </row>
    <row r="257" spans="1:9" x14ac:dyDescent="0.25">
      <c r="A257" s="117">
        <v>1.5735739467592591</v>
      </c>
      <c r="B257" s="37" t="s">
        <v>325</v>
      </c>
      <c r="C257" s="133" t="s">
        <v>245</v>
      </c>
      <c r="D257" s="133" t="e" cm="1">
        <f t="array" aca="1" ref="D257" ca="1">CHRONO.FORMAT_TIMESPAN(A257,B257)</f>
        <v>#VALUE!</v>
      </c>
      <c r="F257" s="117">
        <v>1.5735739467592591</v>
      </c>
      <c r="G257" s="37" t="s">
        <v>410</v>
      </c>
      <c r="H257" s="133" t="s">
        <v>245</v>
      </c>
      <c r="I257" s="133" t="e" cm="1">
        <f t="array" aca="1" ref="I257" ca="1">CHRONO.FORMAT_TIMESPAN(F257,G257)</f>
        <v>#VALUE!</v>
      </c>
    </row>
    <row r="258" spans="1:9" x14ac:dyDescent="0.25">
      <c r="A258" s="116">
        <v>0.54166666666666996</v>
      </c>
      <c r="B258" s="35" t="s">
        <v>325</v>
      </c>
      <c r="C258" s="134" t="s">
        <v>185</v>
      </c>
      <c r="D258" s="134" t="e" cm="1">
        <f t="array" aca="1" ref="D258" ca="1">CHRONO.FORMAT_TIMESPAN(A258,B258)</f>
        <v>#VALUE!</v>
      </c>
      <c r="F258" s="116">
        <v>0.54166666666666996</v>
      </c>
      <c r="G258" s="35" t="s">
        <v>410</v>
      </c>
      <c r="H258" s="134" t="s">
        <v>185</v>
      </c>
      <c r="I258" s="134" t="e" cm="1">
        <f t="array" aca="1" ref="I258" ca="1">CHRONO.FORMAT_TIMESPAN(F258,G258)</f>
        <v>#VALUE!</v>
      </c>
    </row>
    <row r="259" spans="1:9" x14ac:dyDescent="0.25">
      <c r="A259" s="114">
        <v>0.57291666666666996</v>
      </c>
      <c r="B259" s="8" t="s">
        <v>325</v>
      </c>
      <c r="C259" s="133" t="s">
        <v>246</v>
      </c>
      <c r="D259" s="133" t="str" cm="1">
        <f t="array" aca="1" ref="D259" ca="1">CHRONO.FORMAT_TIMESPAN(A259,B259)</f>
        <v>13:45:00</v>
      </c>
      <c r="F259" s="114">
        <v>0.57291666666666996</v>
      </c>
      <c r="G259" s="8" t="s">
        <v>410</v>
      </c>
      <c r="H259" s="133" t="s">
        <v>246</v>
      </c>
      <c r="I259" s="133" t="str" cm="1">
        <f t="array" aca="1" ref="I259" ca="1">CHRONO.FORMAT_TIMESPAN(F259,G259)</f>
        <v>13h45.00m</v>
      </c>
    </row>
    <row r="260" spans="1:9" x14ac:dyDescent="0.25">
      <c r="A260" s="116">
        <v>0.57356481481481003</v>
      </c>
      <c r="B260" s="35" t="s">
        <v>325</v>
      </c>
      <c r="C260" s="134" t="s">
        <v>247</v>
      </c>
      <c r="D260" s="134" t="e" cm="1">
        <f t="array" aca="1" ref="D260" ca="1">CHRONO.FORMAT_TIMESPAN(A260,B260)</f>
        <v>#VALUE!</v>
      </c>
      <c r="F260" s="116">
        <v>0.57356481481481003</v>
      </c>
      <c r="G260" s="35" t="s">
        <v>410</v>
      </c>
      <c r="H260" s="134" t="s">
        <v>247</v>
      </c>
      <c r="I260" s="134" t="e" cm="1">
        <f t="array" aca="1" ref="I260" ca="1">CHRONO.FORMAT_TIMESPAN(F260,G260)</f>
        <v>#VALUE!</v>
      </c>
    </row>
    <row r="261" spans="1:9" x14ac:dyDescent="0.25">
      <c r="A261" s="117">
        <v>0.57357394675925999</v>
      </c>
      <c r="B261" s="37" t="s">
        <v>325</v>
      </c>
      <c r="C261" s="133" t="s">
        <v>248</v>
      </c>
      <c r="D261" s="133" t="e" cm="1">
        <f t="array" aca="1" ref="D261" ca="1">CHRONO.FORMAT_TIMESPAN(A261,B261)</f>
        <v>#VALUE!</v>
      </c>
      <c r="F261" s="117">
        <v>0.57357394675925999</v>
      </c>
      <c r="G261" s="37" t="s">
        <v>410</v>
      </c>
      <c r="H261" s="133" t="s">
        <v>248</v>
      </c>
      <c r="I261" s="133" t="str" cm="1">
        <f t="array" aca="1" ref="I261" ca="1">CHRONO.FORMAT_TIMESPAN(F261,G261)</f>
        <v>13h45.95m</v>
      </c>
    </row>
    <row r="262" spans="1:9" x14ac:dyDescent="0.25">
      <c r="A262" s="116">
        <v>3.125E-2</v>
      </c>
      <c r="B262" s="35" t="s">
        <v>325</v>
      </c>
      <c r="C262" s="134" t="s">
        <v>186</v>
      </c>
      <c r="D262" s="134" t="e" cm="1">
        <f t="array" aca="1" ref="D262" ca="1">CHRONO.FORMAT_TIMESPAN(A262,B262)</f>
        <v>#VALUE!</v>
      </c>
      <c r="F262" s="116">
        <v>3.125E-2</v>
      </c>
      <c r="G262" s="35" t="s">
        <v>410</v>
      </c>
      <c r="H262" s="134" t="s">
        <v>186</v>
      </c>
      <c r="I262" s="134" t="str" cm="1">
        <f t="array" aca="1" ref="I262" ca="1">CHRONO.FORMAT_TIMESPAN(F262,G262)</f>
        <v>0h45.00m</v>
      </c>
    </row>
    <row r="263" spans="1:9" x14ac:dyDescent="0.25">
      <c r="A263" s="114">
        <v>3.1898148148148148E-2</v>
      </c>
      <c r="B263" s="8" t="s">
        <v>325</v>
      </c>
      <c r="C263" s="133" t="s">
        <v>249</v>
      </c>
      <c r="D263" s="133" t="str" cm="1">
        <f t="array" aca="1" ref="D263" ca="1">CHRONO.FORMAT_TIMESPAN(A263,B263)</f>
        <v>0:45:56</v>
      </c>
      <c r="F263" s="114">
        <v>3.1898148148148148E-2</v>
      </c>
      <c r="G263" s="8" t="s">
        <v>410</v>
      </c>
      <c r="H263" s="133" t="s">
        <v>249</v>
      </c>
      <c r="I263" s="133" t="str" cm="1">
        <f t="array" aca="1" ref="I263" ca="1">CHRONO.FORMAT_TIMESPAN(F263,G263)</f>
        <v>0h45.93m</v>
      </c>
    </row>
    <row r="264" spans="1:9" x14ac:dyDescent="0.25">
      <c r="A264" s="116">
        <v>3.190728009259259E-2</v>
      </c>
      <c r="B264" s="35" t="s">
        <v>325</v>
      </c>
      <c r="C264" s="134" t="s">
        <v>250</v>
      </c>
      <c r="D264" s="134" t="e" cm="1">
        <f t="array" aca="1" ref="D264" ca="1">CHRONO.FORMAT_TIMESPAN(A264,B264)</f>
        <v>#VALUE!</v>
      </c>
      <c r="F264" s="116">
        <v>3.190728009259259E-2</v>
      </c>
      <c r="G264" s="35" t="s">
        <v>410</v>
      </c>
      <c r="H264" s="134" t="s">
        <v>250</v>
      </c>
      <c r="I264" s="134" t="e" cm="1">
        <f t="array" aca="1" ref="I264" ca="1">CHRONO.FORMAT_TIMESPAN(F264,G264)</f>
        <v>#VALUE!</v>
      </c>
    </row>
    <row r="265" spans="1:9" x14ac:dyDescent="0.25">
      <c r="A265" s="117">
        <v>6.4814814814814813E-4</v>
      </c>
      <c r="B265" s="37" t="s">
        <v>325</v>
      </c>
      <c r="C265" s="133" t="s">
        <v>198</v>
      </c>
      <c r="D265" s="133" t="e" cm="1">
        <f t="array" aca="1" ref="D265" ca="1">CHRONO.FORMAT_TIMESPAN(A265,B265)</f>
        <v>#VALUE!</v>
      </c>
      <c r="F265" s="117">
        <v>6.4814814814814813E-4</v>
      </c>
      <c r="G265" s="37" t="s">
        <v>410</v>
      </c>
      <c r="H265" s="133" t="s">
        <v>198</v>
      </c>
      <c r="I265" s="133" t="e" cm="1">
        <f t="array" aca="1" ref="I265" ca="1">CHRONO.FORMAT_TIMESPAN(F265,G265)</f>
        <v>#VALUE!</v>
      </c>
    </row>
    <row r="266" spans="1:9" x14ac:dyDescent="0.25">
      <c r="A266" s="116">
        <v>6.5728009259259266E-4</v>
      </c>
      <c r="B266" s="35" t="s">
        <v>325</v>
      </c>
      <c r="C266" s="134" t="s">
        <v>251</v>
      </c>
      <c r="D266" s="134" t="str" cm="1">
        <f t="array" aca="1" ref="D266" ca="1">CHRONO.FORMAT_TIMESPAN(A266,B266)</f>
        <v>0:00:56.79</v>
      </c>
      <c r="F266" s="116">
        <v>6.5728009259259266E-4</v>
      </c>
      <c r="G266" s="35" t="s">
        <v>410</v>
      </c>
      <c r="H266" s="134" t="s">
        <v>251</v>
      </c>
      <c r="I266" s="134" t="e" cm="1">
        <f t="array" aca="1" ref="I266" ca="1">CHRONO.FORMAT_TIMESPAN(F266,G266)</f>
        <v>#VALUE!</v>
      </c>
    </row>
    <row r="267" spans="1:9" x14ac:dyDescent="0.25">
      <c r="A267" s="114">
        <v>0</v>
      </c>
      <c r="B267" s="61" t="s">
        <v>409</v>
      </c>
      <c r="C267" s="133" t="s">
        <v>240</v>
      </c>
      <c r="D267" s="133" t="e" cm="1">
        <f t="array" aca="1" ref="D267" ca="1">CHRONO.FORMAT_TIMESPAN(A267,B267)</f>
        <v>#VALUE!</v>
      </c>
      <c r="F267" s="114">
        <v>0</v>
      </c>
      <c r="G267" s="61" t="s">
        <v>455</v>
      </c>
      <c r="H267" s="133" t="s">
        <v>240</v>
      </c>
      <c r="I267" s="133" t="e" cm="1">
        <f t="array" aca="1" ref="I267" ca="1">CHRONO.FORMAT_TIMESPAN(F267,G267)</f>
        <v>#VALUE!</v>
      </c>
    </row>
    <row r="268" spans="1:9" x14ac:dyDescent="0.25">
      <c r="A268" s="116">
        <v>-1</v>
      </c>
      <c r="B268" s="128" t="s">
        <v>409</v>
      </c>
      <c r="C268" s="134" t="s">
        <v>241</v>
      </c>
      <c r="D268" s="134" t="e" cm="1">
        <f t="array" aca="1" ref="D268" ca="1">CHRONO.FORMAT_TIMESPAN(A268,B268)</f>
        <v>#VALUE!</v>
      </c>
      <c r="F268" s="116">
        <v>-1</v>
      </c>
      <c r="G268" s="128" t="s">
        <v>455</v>
      </c>
      <c r="H268" s="134" t="s">
        <v>241</v>
      </c>
      <c r="I268" s="134" t="e" cm="1">
        <f t="array" aca="1" ref="I268" ca="1">CHRONO.FORMAT_TIMESPAN(F268,G268)</f>
        <v>#VALUE!</v>
      </c>
    </row>
    <row r="269" spans="1:9" x14ac:dyDescent="0.25">
      <c r="A269" s="117">
        <v>1</v>
      </c>
      <c r="B269" s="64" t="s">
        <v>409</v>
      </c>
      <c r="C269" s="133" t="s">
        <v>184</v>
      </c>
      <c r="D269" s="133" t="e" cm="1">
        <f t="array" aca="1" ref="D269" ca="1">CHRONO.FORMAT_TIMESPAN(A269,B269)</f>
        <v>#VALUE!</v>
      </c>
      <c r="F269" s="117">
        <v>1</v>
      </c>
      <c r="G269" s="64" t="s">
        <v>631</v>
      </c>
      <c r="H269" s="133" t="s">
        <v>184</v>
      </c>
      <c r="I269" s="133" t="str" cm="1">
        <f t="array" aca="1" ref="I269" ca="1">CHRONO.FORMAT_TIMESPAN(F269,G269)</f>
        <v>1d</v>
      </c>
    </row>
    <row r="270" spans="1:9" x14ac:dyDescent="0.25">
      <c r="A270" s="115">
        <v>1.5416666666666665</v>
      </c>
      <c r="B270" s="42" t="s">
        <v>409</v>
      </c>
      <c r="C270" s="134" t="s">
        <v>242</v>
      </c>
      <c r="D270" s="134" t="e" cm="1">
        <f t="array" aca="1" ref="D270" ca="1">CHRONO.FORMAT_TIMESPAN(A270,B270)</f>
        <v>#VALUE!</v>
      </c>
      <c r="F270" s="115">
        <v>1.5416666666666665</v>
      </c>
      <c r="G270" s="42" t="s">
        <v>632</v>
      </c>
      <c r="H270" s="134" t="s">
        <v>242</v>
      </c>
      <c r="I270" s="134" t="e" cm="1">
        <f t="array" aca="1" ref="I270" ca="1">CHRONO.FORMAT_TIMESPAN(F270,G270)</f>
        <v>#VALUE!</v>
      </c>
    </row>
    <row r="271" spans="1:9" x14ac:dyDescent="0.25">
      <c r="A271" s="114">
        <v>1.5729166666666665</v>
      </c>
      <c r="B271" s="8" t="s">
        <v>409</v>
      </c>
      <c r="C271" s="133" t="s">
        <v>243</v>
      </c>
      <c r="D271" s="133" t="e" cm="1">
        <f t="array" aca="1" ref="D271" ca="1">CHRONO.FORMAT_TIMESPAN(A271,B271)</f>
        <v>#VALUE!</v>
      </c>
      <c r="F271" s="114">
        <v>1.5729166666666665</v>
      </c>
      <c r="G271" s="8" t="s">
        <v>455</v>
      </c>
      <c r="H271" s="133" t="s">
        <v>243</v>
      </c>
      <c r="I271" s="133" t="e" cm="1">
        <f t="array" aca="1" ref="I271" ca="1">CHRONO.FORMAT_TIMESPAN(F271,G271)</f>
        <v>#VALUE!</v>
      </c>
    </row>
    <row r="272" spans="1:9" x14ac:dyDescent="0.25">
      <c r="A272" s="116">
        <v>1.5735648148148147</v>
      </c>
      <c r="B272" s="35" t="s">
        <v>409</v>
      </c>
      <c r="C272" s="134" t="s">
        <v>244</v>
      </c>
      <c r="D272" s="134" t="str" cm="1">
        <f t="array" aca="1" ref="D272" ca="1">CHRONO.FORMAT_TIMESPAN(A272,B272)</f>
        <v>37:45:56.00</v>
      </c>
      <c r="F272" s="116">
        <v>1.5735648148148147</v>
      </c>
      <c r="G272" s="35" t="s">
        <v>455</v>
      </c>
      <c r="H272" s="134" t="s">
        <v>244</v>
      </c>
      <c r="I272" s="134" t="e" cm="1">
        <f t="array" aca="1" ref="I272" ca="1">CHRONO.FORMAT_TIMESPAN(F272,G272)</f>
        <v>#VALUE!</v>
      </c>
    </row>
    <row r="273" spans="1:9" x14ac:dyDescent="0.25">
      <c r="A273" s="117">
        <v>1.5735739467592591</v>
      </c>
      <c r="B273" s="37" t="s">
        <v>409</v>
      </c>
      <c r="C273" s="133" t="s">
        <v>245</v>
      </c>
      <c r="D273" s="133" t="e" cm="1">
        <f t="array" aca="1" ref="D273" ca="1">CHRONO.FORMAT_TIMESPAN(A273,B273)</f>
        <v>#VALUE!</v>
      </c>
      <c r="F273" s="117">
        <v>1.5735739467592591</v>
      </c>
      <c r="G273" s="37" t="s">
        <v>459</v>
      </c>
      <c r="H273" s="133" t="s">
        <v>245</v>
      </c>
      <c r="I273" s="133" t="str" cm="1">
        <f t="array" aca="1" ref="I273" ca="1">CHRONO.FORMAT_TIMESPAN(F273,G273)</f>
        <v>1d13h45m56s</v>
      </c>
    </row>
    <row r="274" spans="1:9" x14ac:dyDescent="0.25">
      <c r="A274" s="116">
        <v>0.54166666666666996</v>
      </c>
      <c r="B274" s="35" t="s">
        <v>409</v>
      </c>
      <c r="C274" s="134" t="s">
        <v>185</v>
      </c>
      <c r="D274" s="134" t="str" cm="1">
        <f t="array" aca="1" ref="D274" ca="1">CHRONO.FORMAT_TIMESPAN(A274,B274)</f>
        <v>13:00:00.00</v>
      </c>
      <c r="F274" s="116">
        <v>0.54166666666666996</v>
      </c>
      <c r="G274" s="35" t="s">
        <v>455</v>
      </c>
      <c r="H274" s="134" t="s">
        <v>185</v>
      </c>
      <c r="I274" s="134" t="e" cm="1">
        <f t="array" aca="1" ref="I274" ca="1">CHRONO.FORMAT_TIMESPAN(F274,G274)</f>
        <v>#VALUE!</v>
      </c>
    </row>
    <row r="275" spans="1:9" x14ac:dyDescent="0.25">
      <c r="A275" s="114">
        <v>0.57291666666666996</v>
      </c>
      <c r="B275" s="8" t="s">
        <v>409</v>
      </c>
      <c r="C275" s="133" t="s">
        <v>246</v>
      </c>
      <c r="D275" s="133" t="e" cm="1">
        <f t="array" aca="1" ref="D275" ca="1">CHRONO.FORMAT_TIMESPAN(A275,B275)</f>
        <v>#VALUE!</v>
      </c>
      <c r="F275" s="114">
        <v>0.57291666666666996</v>
      </c>
      <c r="G275" s="8" t="s">
        <v>455</v>
      </c>
      <c r="H275" s="133" t="s">
        <v>246</v>
      </c>
      <c r="I275" s="133" t="e" cm="1">
        <f t="array" aca="1" ref="I275" ca="1">CHRONO.FORMAT_TIMESPAN(F275,G275)</f>
        <v>#VALUE!</v>
      </c>
    </row>
    <row r="276" spans="1:9" x14ac:dyDescent="0.25">
      <c r="A276" s="116">
        <v>0.57356481481481003</v>
      </c>
      <c r="B276" s="35" t="s">
        <v>409</v>
      </c>
      <c r="C276" s="134" t="s">
        <v>247</v>
      </c>
      <c r="D276" s="134" t="e" cm="1">
        <f t="array" aca="1" ref="D276" ca="1">CHRONO.FORMAT_TIMESPAN(A276,B276)</f>
        <v>#VALUE!</v>
      </c>
      <c r="F276" s="116">
        <v>0.57356481481481003</v>
      </c>
      <c r="G276" s="35" t="s">
        <v>455</v>
      </c>
      <c r="H276" s="134" t="s">
        <v>247</v>
      </c>
      <c r="I276" s="134" t="e" cm="1">
        <f t="array" aca="1" ref="I276" ca="1">CHRONO.FORMAT_TIMESPAN(F276,G276)</f>
        <v>#VALUE!</v>
      </c>
    </row>
    <row r="277" spans="1:9" x14ac:dyDescent="0.25">
      <c r="A277" s="117">
        <v>0.57357394675925999</v>
      </c>
      <c r="B277" s="37" t="s">
        <v>409</v>
      </c>
      <c r="C277" s="133" t="s">
        <v>248</v>
      </c>
      <c r="D277" s="133" t="e" cm="1">
        <f t="array" aca="1" ref="D277" ca="1">CHRONO.FORMAT_TIMESPAN(A277,B277)</f>
        <v>#VALUE!</v>
      </c>
      <c r="F277" s="117">
        <v>0.57357394675925999</v>
      </c>
      <c r="G277" s="37" t="s">
        <v>455</v>
      </c>
      <c r="H277" s="133" t="s">
        <v>248</v>
      </c>
      <c r="I277" s="133" t="e" cm="1">
        <f t="array" aca="1" ref="I277" ca="1">CHRONO.FORMAT_TIMESPAN(F277,G277)</f>
        <v>#VALUE!</v>
      </c>
    </row>
    <row r="278" spans="1:9" x14ac:dyDescent="0.25">
      <c r="A278" s="116">
        <v>3.125E-2</v>
      </c>
      <c r="B278" s="35" t="s">
        <v>409</v>
      </c>
      <c r="C278" s="134" t="s">
        <v>186</v>
      </c>
      <c r="D278" s="134" t="e" cm="1">
        <f t="array" aca="1" ref="D278" ca="1">CHRONO.FORMAT_TIMESPAN(A278,B278)</f>
        <v>#VALUE!</v>
      </c>
      <c r="F278" s="116">
        <v>3.125E-2</v>
      </c>
      <c r="G278" s="35" t="s">
        <v>455</v>
      </c>
      <c r="H278" s="134" t="s">
        <v>186</v>
      </c>
      <c r="I278" s="134" t="e" cm="1">
        <f t="array" aca="1" ref="I278" ca="1">CHRONO.FORMAT_TIMESPAN(F278,G278)</f>
        <v>#VALUE!</v>
      </c>
    </row>
    <row r="279" spans="1:9" x14ac:dyDescent="0.25">
      <c r="A279" s="114">
        <v>3.1898148148148148E-2</v>
      </c>
      <c r="B279" s="8" t="s">
        <v>409</v>
      </c>
      <c r="C279" s="133" t="s">
        <v>249</v>
      </c>
      <c r="D279" s="133" t="e" cm="1">
        <f t="array" aca="1" ref="D279" ca="1">CHRONO.FORMAT_TIMESPAN(A279,B279)</f>
        <v>#VALUE!</v>
      </c>
      <c r="F279" s="114">
        <v>3.1898148148148148E-2</v>
      </c>
      <c r="G279" s="8" t="s">
        <v>455</v>
      </c>
      <c r="H279" s="133" t="s">
        <v>249</v>
      </c>
      <c r="I279" s="133" t="e" cm="1">
        <f t="array" aca="1" ref="I279" ca="1">CHRONO.FORMAT_TIMESPAN(F279,G279)</f>
        <v>#VALUE!</v>
      </c>
    </row>
    <row r="280" spans="1:9" x14ac:dyDescent="0.25">
      <c r="A280" s="116">
        <v>3.190728009259259E-2</v>
      </c>
      <c r="B280" s="128" t="s">
        <v>409</v>
      </c>
      <c r="C280" s="134" t="s">
        <v>250</v>
      </c>
      <c r="D280" s="134" t="e" cm="1">
        <f t="array" aca="1" ref="D280" ca="1">CHRONO.FORMAT_TIMESPAN(A280,B280)</f>
        <v>#VALUE!</v>
      </c>
      <c r="F280" s="116">
        <v>3.190728009259259E-2</v>
      </c>
      <c r="G280" s="35" t="s">
        <v>455</v>
      </c>
      <c r="H280" s="134" t="s">
        <v>250</v>
      </c>
      <c r="I280" s="134" t="str" cm="1">
        <f t="array" aca="1" ref="I280" ca="1">CHRONO.FORMAT_TIMESPAN(F280,G280)</f>
        <v>0d0h46m</v>
      </c>
    </row>
    <row r="281" spans="1:9" x14ac:dyDescent="0.25">
      <c r="A281" s="117">
        <v>6.4814814814814813E-4</v>
      </c>
      <c r="B281" s="37" t="s">
        <v>409</v>
      </c>
      <c r="C281" s="133" t="s">
        <v>198</v>
      </c>
      <c r="D281" s="133" t="e" cm="1">
        <f t="array" aca="1" ref="D281" ca="1">CHRONO.FORMAT_TIMESPAN(A281,B281)</f>
        <v>#VALUE!</v>
      </c>
      <c r="F281" s="117">
        <v>6.4814814814814813E-4</v>
      </c>
      <c r="G281" s="37" t="s">
        <v>455</v>
      </c>
      <c r="H281" s="133" t="s">
        <v>198</v>
      </c>
      <c r="I281" s="133" t="str" cm="1">
        <f t="array" aca="1" ref="I281" ca="1">CHRONO.FORMAT_TIMESPAN(F281,G281)</f>
        <v>0d0h1m</v>
      </c>
    </row>
    <row r="282" spans="1:9" x14ac:dyDescent="0.25">
      <c r="A282" s="116">
        <v>6.5728009259259266E-4</v>
      </c>
      <c r="B282" s="35" t="s">
        <v>409</v>
      </c>
      <c r="C282" s="134" t="s">
        <v>251</v>
      </c>
      <c r="D282" s="134" t="str" cm="1">
        <f t="array" aca="1" ref="D282" ca="1">CHRONO.FORMAT_TIMESPAN(A282,B282)</f>
        <v>0:00:56.79</v>
      </c>
      <c r="F282" s="116">
        <v>6.5728009259259266E-4</v>
      </c>
      <c r="G282" s="35" t="s">
        <v>455</v>
      </c>
      <c r="H282" s="134" t="s">
        <v>251</v>
      </c>
      <c r="I282" s="134" t="e" cm="1">
        <f t="array" aca="1" ref="I282" ca="1">CHRONO.FORMAT_TIMESPAN(F282,G282)</f>
        <v>#VALUE!</v>
      </c>
    </row>
    <row r="283" spans="1:9" x14ac:dyDescent="0.25">
      <c r="A283" s="114">
        <v>0</v>
      </c>
      <c r="B283" s="61" t="s">
        <v>452</v>
      </c>
      <c r="C283" s="133" t="s">
        <v>240</v>
      </c>
      <c r="D283" s="133" t="e" cm="1">
        <f t="array" aca="1" ref="D283" ca="1">CHRONO.FORMAT_TIMESPAN(A283,B283)</f>
        <v>#VALUE!</v>
      </c>
      <c r="F283" s="114">
        <v>0</v>
      </c>
      <c r="G283" s="61" t="s">
        <v>411</v>
      </c>
      <c r="H283" s="133" t="s">
        <v>240</v>
      </c>
      <c r="I283" s="133" t="e" cm="1">
        <f t="array" aca="1" ref="I283" ca="1">CHRONO.FORMAT_TIMESPAN(F283,G283)</f>
        <v>#VALUE!</v>
      </c>
    </row>
    <row r="284" spans="1:9" x14ac:dyDescent="0.25">
      <c r="A284" s="116">
        <v>-1</v>
      </c>
      <c r="B284" s="128" t="s">
        <v>452</v>
      </c>
      <c r="C284" s="134" t="s">
        <v>241</v>
      </c>
      <c r="D284" s="134" t="e" cm="1">
        <f t="array" aca="1" ref="D284" ca="1">CHRONO.FORMAT_TIMESPAN(A284,B284)</f>
        <v>#VALUE!</v>
      </c>
      <c r="F284" s="116">
        <v>-1</v>
      </c>
      <c r="G284" s="128" t="s">
        <v>411</v>
      </c>
      <c r="H284" s="134" t="s">
        <v>241</v>
      </c>
      <c r="I284" s="134" t="e" cm="1">
        <f t="array" aca="1" ref="I284" ca="1">CHRONO.FORMAT_TIMESPAN(F284,G284)</f>
        <v>#VALUE!</v>
      </c>
    </row>
    <row r="285" spans="1:9" x14ac:dyDescent="0.25">
      <c r="A285" s="117">
        <v>1</v>
      </c>
      <c r="B285" s="64" t="s">
        <v>452</v>
      </c>
      <c r="C285" s="133" t="s">
        <v>184</v>
      </c>
      <c r="D285" s="133" t="e" cm="1">
        <f t="array" aca="1" ref="D285" ca="1">CHRONO.FORMAT_TIMESPAN(A285,B285)</f>
        <v>#VALUE!</v>
      </c>
      <c r="F285" s="117">
        <v>1</v>
      </c>
      <c r="G285" s="64" t="s">
        <v>411</v>
      </c>
      <c r="H285" s="133" t="s">
        <v>184</v>
      </c>
      <c r="I285" s="133" t="str" cm="1">
        <f t="array" aca="1" ref="I285" ca="1">CHRONO.FORMAT_TIMESPAN(F285,G285)</f>
        <v>24.0000h</v>
      </c>
    </row>
    <row r="286" spans="1:9" x14ac:dyDescent="0.25">
      <c r="A286" s="115">
        <v>1.5416666666666665</v>
      </c>
      <c r="B286" s="42" t="s">
        <v>452</v>
      </c>
      <c r="C286" s="134" t="s">
        <v>242</v>
      </c>
      <c r="D286" s="134" t="str" cm="1">
        <f t="array" aca="1" ref="D286" ca="1">CHRONO.FORMAT_TIMESPAN(A286,B286)</f>
        <v>37:00:00</v>
      </c>
      <c r="F286" s="115">
        <v>1.5416666666666665</v>
      </c>
      <c r="G286" s="42" t="s">
        <v>411</v>
      </c>
      <c r="H286" s="134" t="s">
        <v>242</v>
      </c>
      <c r="I286" s="134" t="e" cm="1">
        <f t="array" aca="1" ref="I286" ca="1">CHRONO.FORMAT_TIMESPAN(F286,G286)</f>
        <v>#VALUE!</v>
      </c>
    </row>
    <row r="287" spans="1:9" x14ac:dyDescent="0.25">
      <c r="A287" s="114">
        <v>1.5729166666666665</v>
      </c>
      <c r="B287" s="8" t="s">
        <v>452</v>
      </c>
      <c r="C287" s="133" t="s">
        <v>243</v>
      </c>
      <c r="D287" s="133" t="e" cm="1">
        <f t="array" aca="1" ref="D287" ca="1">CHRONO.FORMAT_TIMESPAN(A287,B287)</f>
        <v>#VALUE!</v>
      </c>
      <c r="F287" s="114">
        <v>1.5729166666666665</v>
      </c>
      <c r="G287" s="8" t="s">
        <v>411</v>
      </c>
      <c r="H287" s="133" t="s">
        <v>243</v>
      </c>
      <c r="I287" s="133" t="e" cm="1">
        <f t="array" aca="1" ref="I287" ca="1">CHRONO.FORMAT_TIMESPAN(F287,G287)</f>
        <v>#VALUE!</v>
      </c>
    </row>
    <row r="288" spans="1:9" x14ac:dyDescent="0.25">
      <c r="A288" s="116">
        <v>1.5735648148148147</v>
      </c>
      <c r="B288" s="35" t="s">
        <v>452</v>
      </c>
      <c r="C288" s="134" t="s">
        <v>244</v>
      </c>
      <c r="D288" s="134" t="e" cm="1">
        <f t="array" aca="1" ref="D288" ca="1">CHRONO.FORMAT_TIMESPAN(A288,B288)</f>
        <v>#VALUE!</v>
      </c>
      <c r="F288" s="116">
        <v>1.5735648148148147</v>
      </c>
      <c r="G288" s="35" t="s">
        <v>411</v>
      </c>
      <c r="H288" s="134" t="s">
        <v>244</v>
      </c>
      <c r="I288" s="134" t="e" cm="1">
        <f t="array" aca="1" ref="I288" ca="1">CHRONO.FORMAT_TIMESPAN(F288,G288)</f>
        <v>#VALUE!</v>
      </c>
    </row>
    <row r="289" spans="1:9" x14ac:dyDescent="0.25">
      <c r="A289" s="117">
        <v>1.5735739467592591</v>
      </c>
      <c r="B289" s="37" t="s">
        <v>452</v>
      </c>
      <c r="C289" s="133" t="s">
        <v>245</v>
      </c>
      <c r="D289" s="133" t="e" cm="1">
        <f t="array" aca="1" ref="D289" ca="1">CHRONO.FORMAT_TIMESPAN(A289,B289)</f>
        <v>#VALUE!</v>
      </c>
      <c r="F289" s="117">
        <v>1.5735739467592591</v>
      </c>
      <c r="G289" s="37" t="s">
        <v>411</v>
      </c>
      <c r="H289" s="133" t="s">
        <v>245</v>
      </c>
      <c r="I289" s="133" t="str" cm="1">
        <f t="array" aca="1" ref="I289" ca="1">CHRONO.FORMAT_TIMESPAN(F289,G289)</f>
        <v>37.7658h</v>
      </c>
    </row>
    <row r="290" spans="1:9" x14ac:dyDescent="0.25">
      <c r="A290" s="116">
        <v>0.54166666666666996</v>
      </c>
      <c r="B290" s="35" t="s">
        <v>452</v>
      </c>
      <c r="C290" s="134" t="s">
        <v>185</v>
      </c>
      <c r="D290" s="134" t="e" cm="1">
        <f t="array" aca="1" ref="D290" ca="1">CHRONO.FORMAT_TIMESPAN(A290,B290)</f>
        <v>#VALUE!</v>
      </c>
      <c r="F290" s="116">
        <v>0.54166666666666996</v>
      </c>
      <c r="G290" s="35" t="s">
        <v>411</v>
      </c>
      <c r="H290" s="134" t="s">
        <v>185</v>
      </c>
      <c r="I290" s="134" t="e" cm="1">
        <f t="array" aca="1" ref="I290" ca="1">CHRONO.FORMAT_TIMESPAN(F290,G290)</f>
        <v>#VALUE!</v>
      </c>
    </row>
    <row r="291" spans="1:9" x14ac:dyDescent="0.25">
      <c r="A291" s="114">
        <v>0.57291666666666996</v>
      </c>
      <c r="B291" s="8" t="s">
        <v>452</v>
      </c>
      <c r="C291" s="133" t="s">
        <v>246</v>
      </c>
      <c r="D291" s="133" t="str" cm="1">
        <f t="array" aca="1" ref="D291" ca="1">CHRONO.FORMAT_TIMESPAN(A291,B291)</f>
        <v>13:45:00</v>
      </c>
      <c r="F291" s="114">
        <v>0.57291666666666996</v>
      </c>
      <c r="G291" s="8" t="s">
        <v>411</v>
      </c>
      <c r="H291" s="133" t="s">
        <v>246</v>
      </c>
      <c r="I291" s="133" t="e" cm="1">
        <f t="array" aca="1" ref="I291" ca="1">CHRONO.FORMAT_TIMESPAN(F291,G291)</f>
        <v>#VALUE!</v>
      </c>
    </row>
    <row r="292" spans="1:9" x14ac:dyDescent="0.25">
      <c r="A292" s="116">
        <v>0.57356481481481003</v>
      </c>
      <c r="B292" s="35" t="s">
        <v>452</v>
      </c>
      <c r="C292" s="134" t="s">
        <v>247</v>
      </c>
      <c r="D292" s="134" t="e" cm="1">
        <f t="array" aca="1" ref="D292" ca="1">CHRONO.FORMAT_TIMESPAN(A292,B292)</f>
        <v>#VALUE!</v>
      </c>
      <c r="F292" s="116">
        <v>0.57356481481481003</v>
      </c>
      <c r="G292" s="35" t="s">
        <v>411</v>
      </c>
      <c r="H292" s="134" t="s">
        <v>247</v>
      </c>
      <c r="I292" s="134" t="e" cm="1">
        <f t="array" aca="1" ref="I292" ca="1">CHRONO.FORMAT_TIMESPAN(F292,G292)</f>
        <v>#VALUE!</v>
      </c>
    </row>
    <row r="293" spans="1:9" x14ac:dyDescent="0.25">
      <c r="A293" s="117">
        <v>0.57357394675925999</v>
      </c>
      <c r="B293" s="37" t="s">
        <v>452</v>
      </c>
      <c r="C293" s="133" t="s">
        <v>248</v>
      </c>
      <c r="D293" s="133" t="e" cm="1">
        <f t="array" aca="1" ref="D293" ca="1">CHRONO.FORMAT_TIMESPAN(A293,B293)</f>
        <v>#VALUE!</v>
      </c>
      <c r="F293" s="117">
        <v>0.57357394675925999</v>
      </c>
      <c r="G293" s="37" t="s">
        <v>411</v>
      </c>
      <c r="H293" s="133" t="s">
        <v>248</v>
      </c>
      <c r="I293" s="133" t="str" cm="1">
        <f t="array" aca="1" ref="I293" ca="1">CHRONO.FORMAT_TIMESPAN(F293,G293)</f>
        <v>13.7658h</v>
      </c>
    </row>
    <row r="294" spans="1:9" x14ac:dyDescent="0.25">
      <c r="A294" s="116">
        <v>3.125E-2</v>
      </c>
      <c r="B294" s="35" t="s">
        <v>452</v>
      </c>
      <c r="C294" s="134" t="s">
        <v>186</v>
      </c>
      <c r="D294" s="134" t="e" cm="1">
        <f t="array" aca="1" ref="D294" ca="1">CHRONO.FORMAT_TIMESPAN(A294,B294)</f>
        <v>#VALUE!</v>
      </c>
      <c r="F294" s="116">
        <v>3.125E-2</v>
      </c>
      <c r="G294" s="35" t="s">
        <v>411</v>
      </c>
      <c r="H294" s="134" t="s">
        <v>186</v>
      </c>
      <c r="I294" s="134" t="str" cm="1">
        <f t="array" aca="1" ref="I294" ca="1">CHRONO.FORMAT_TIMESPAN(F294,G294)</f>
        <v>0.7500h</v>
      </c>
    </row>
    <row r="295" spans="1:9" x14ac:dyDescent="0.25">
      <c r="A295" s="114">
        <v>3.1898148148148148E-2</v>
      </c>
      <c r="B295" s="8" t="s">
        <v>452</v>
      </c>
      <c r="C295" s="133" t="s">
        <v>249</v>
      </c>
      <c r="D295" s="133" t="e" cm="1">
        <f t="array" aca="1" ref="D295" ca="1">CHRONO.FORMAT_TIMESPAN(A295,B295)</f>
        <v>#VALUE!</v>
      </c>
      <c r="F295" s="114">
        <v>3.1898148148148148E-2</v>
      </c>
      <c r="G295" s="8" t="s">
        <v>411</v>
      </c>
      <c r="H295" s="133" t="s">
        <v>249</v>
      </c>
      <c r="I295" s="133" t="e" cm="1">
        <f t="array" aca="1" ref="I295" ca="1">CHRONO.FORMAT_TIMESPAN(F295,G295)</f>
        <v>#VALUE!</v>
      </c>
    </row>
    <row r="296" spans="1:9" x14ac:dyDescent="0.25">
      <c r="A296" s="116">
        <v>3.190728009259259E-2</v>
      </c>
      <c r="B296" s="35" t="s">
        <v>452</v>
      </c>
      <c r="C296" s="134" t="s">
        <v>250</v>
      </c>
      <c r="D296" s="134" t="e" cm="1">
        <f t="array" aca="1" ref="D296" ca="1">CHRONO.FORMAT_TIMESPAN(A296,B296)</f>
        <v>#VALUE!</v>
      </c>
      <c r="F296" s="116">
        <v>3.190728009259259E-2</v>
      </c>
      <c r="G296" s="35" t="s">
        <v>411</v>
      </c>
      <c r="H296" s="134" t="s">
        <v>250</v>
      </c>
      <c r="I296" s="134" t="e" cm="1">
        <f t="array" aca="1" ref="I296" ca="1">CHRONO.FORMAT_TIMESPAN(F296,G296)</f>
        <v>#VALUE!</v>
      </c>
    </row>
    <row r="297" spans="1:9" x14ac:dyDescent="0.25">
      <c r="A297" s="117">
        <v>6.4814814814814813E-4</v>
      </c>
      <c r="B297" s="37" t="s">
        <v>452</v>
      </c>
      <c r="C297" s="133" t="s">
        <v>198</v>
      </c>
      <c r="D297" s="133" t="e" cm="1">
        <f t="array" aca="1" ref="D297" ca="1">CHRONO.FORMAT_TIMESPAN(A297,B297)</f>
        <v>#VALUE!</v>
      </c>
      <c r="F297" s="117">
        <v>6.4814814814814813E-4</v>
      </c>
      <c r="G297" s="37" t="s">
        <v>411</v>
      </c>
      <c r="H297" s="133" t="s">
        <v>198</v>
      </c>
      <c r="I297" s="133" t="str" cm="1">
        <f t="array" aca="1" ref="I297" ca="1">CHRONO.FORMAT_TIMESPAN(F297,G297)</f>
        <v>0.0156h</v>
      </c>
    </row>
    <row r="298" spans="1:9" x14ac:dyDescent="0.25">
      <c r="A298" s="116">
        <v>6.5728009259259266E-4</v>
      </c>
      <c r="B298" s="35" t="s">
        <v>452</v>
      </c>
      <c r="C298" s="134" t="s">
        <v>251</v>
      </c>
      <c r="D298" s="134" t="e" cm="1">
        <f t="array" aca="1" ref="D298" ca="1">CHRONO.FORMAT_TIMESPAN(A298,B298)</f>
        <v>#VALUE!</v>
      </c>
      <c r="F298" s="116">
        <v>6.5728009259259266E-4</v>
      </c>
      <c r="G298" s="35" t="s">
        <v>411</v>
      </c>
      <c r="H298" s="134" t="s">
        <v>251</v>
      </c>
      <c r="I298" s="134" t="e" cm="1">
        <f t="array" aca="1" ref="I298" ca="1">CHRONO.FORMAT_TIMESPAN(F298,G298)</f>
        <v>#VALUE!</v>
      </c>
    </row>
    <row r="302" spans="1:9" x14ac:dyDescent="0.25">
      <c r="C302" s="246"/>
    </row>
    <row r="303" spans="1:9" x14ac:dyDescent="0.25">
      <c r="C303" s="246"/>
    </row>
    <row r="304" spans="1:9" x14ac:dyDescent="0.25">
      <c r="I304" s="58"/>
    </row>
    <row r="305" spans="2:15" x14ac:dyDescent="0.25">
      <c r="I305" s="118"/>
      <c r="O305" s="113"/>
    </row>
    <row r="309" spans="2:15" x14ac:dyDescent="0.25">
      <c r="B309" t="str">
        <f>MID(B308,2,1)</f>
        <v/>
      </c>
    </row>
  </sheetData>
  <phoneticPr fontId="2" type="noConversion"/>
  <pageMargins left="0.7" right="0.7" top="0.75" bottom="0.75" header="0.3" footer="0.3"/>
  <pageSetup paperSize="9" orientation="portrait" copies="0" r:id="rId1"/>
  <ignoredErrors>
    <ignoredError sqref="B188:B196 B198:B199 B201:B20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CF65-7FA7-4CB6-A492-39439D0065D4}">
  <dimension ref="A1:K194"/>
  <sheetViews>
    <sheetView topLeftCell="A154" zoomScaleNormal="100" workbookViewId="0">
      <selection activeCell="E158" sqref="E158"/>
    </sheetView>
  </sheetViews>
  <sheetFormatPr defaultRowHeight="15" x14ac:dyDescent="0.25"/>
  <cols>
    <col min="1" max="1" width="23.28515625" customWidth="1"/>
    <col min="2" max="2" width="21.7109375" customWidth="1"/>
    <col min="3" max="3" width="21" customWidth="1"/>
    <col min="4" max="4" width="22.71093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8" ht="19.5" x14ac:dyDescent="0.3">
      <c r="A1" s="1" t="s">
        <v>697</v>
      </c>
    </row>
    <row r="3" spans="1:8" x14ac:dyDescent="0.25">
      <c r="A3" s="68" t="s">
        <v>3</v>
      </c>
      <c r="B3" s="136" t="s">
        <v>46</v>
      </c>
      <c r="C3" s="26" t="s">
        <v>12</v>
      </c>
      <c r="D3" s="23" t="s">
        <v>35</v>
      </c>
    </row>
    <row r="4" spans="1:8" x14ac:dyDescent="0.25">
      <c r="A4" s="8"/>
      <c r="B4" s="9"/>
      <c r="C4" s="7" t="e" cm="1">
        <f t="array" aca="1" ref="C4" ca="1">CHRONO.VALIDATE_DT(A4:B4)</f>
        <v>#VALUE!</v>
      </c>
      <c r="D4" s="9"/>
    </row>
    <row r="5" spans="1:8" x14ac:dyDescent="0.25">
      <c r="A5" s="11" t="s">
        <v>1</v>
      </c>
      <c r="B5" s="12"/>
      <c r="C5" s="10" t="e" cm="1">
        <f t="array" aca="1" ref="C5" ca="1">CHRONO.VALIDATE_DT(A5:B5)</f>
        <v>#VALUE!</v>
      </c>
      <c r="D5" s="12"/>
    </row>
    <row r="6" spans="1:8" x14ac:dyDescent="0.25">
      <c r="A6" s="8"/>
      <c r="B6" s="9" t="s">
        <v>1</v>
      </c>
      <c r="C6" s="7" t="str" cm="1">
        <f t="array" aca="1" ref="C6:D6" ca="1">CHRONO.VALIDATE_DT(A6:B6)</f>
        <v/>
      </c>
      <c r="D6" s="9" t="e">
        <f ca="1"/>
        <v>#VALUE!</v>
      </c>
    </row>
    <row r="7" spans="1:8" x14ac:dyDescent="0.25">
      <c r="A7" s="11" t="e">
        <v>#NUM!</v>
      </c>
      <c r="B7" s="12"/>
      <c r="C7" s="10" t="e" cm="1">
        <f t="array" aca="1" ref="C7:D7" ca="1">CHRONO.VALIDATE_DT(A7:B7)</f>
        <v>#NUM!</v>
      </c>
      <c r="D7" s="12" t="str">
        <f ca="1"/>
        <v/>
      </c>
    </row>
    <row r="8" spans="1:8" x14ac:dyDescent="0.25">
      <c r="A8" s="8">
        <v>0</v>
      </c>
      <c r="B8" s="9">
        <v>1</v>
      </c>
      <c r="C8" s="7" t="e" cm="1">
        <f t="array" aca="1" ref="C8" ca="1">CHRONO.VALIDATE_DT(A8:B8)</f>
        <v>#VALUE!</v>
      </c>
      <c r="D8" s="9"/>
    </row>
    <row r="9" spans="1:8" x14ac:dyDescent="0.25">
      <c r="A9" s="11">
        <v>-1</v>
      </c>
      <c r="B9" s="12">
        <v>0</v>
      </c>
      <c r="C9" s="10" t="e" cm="1">
        <f t="array" aca="1" ref="C9" ca="1">CHRONO.VALIDATE_DT(A9:B9)</f>
        <v>#VALUE!</v>
      </c>
      <c r="D9" s="12"/>
      <c r="H9" s="240"/>
    </row>
    <row r="10" spans="1:8" x14ac:dyDescent="0.25">
      <c r="A10" s="15">
        <v>-1.5</v>
      </c>
      <c r="B10" s="16"/>
      <c r="C10" s="27" t="e" cm="1">
        <f t="array" aca="1" ref="C10" ca="1">CHRONO.VALIDATE_DT(A10:B10)</f>
        <v>#VALUE!</v>
      </c>
      <c r="D10" s="16"/>
    </row>
    <row r="11" spans="1:8" x14ac:dyDescent="0.25">
      <c r="A11" s="18"/>
      <c r="B11" s="19">
        <v>1.5</v>
      </c>
      <c r="C11" s="17" t="e" cm="1">
        <f t="array" aca="1" ref="C11" ca="1">CHRONO.VALIDATE_DT(A11:B11)</f>
        <v>#VALUE!</v>
      </c>
      <c r="D11" s="19"/>
    </row>
    <row r="12" spans="1:8" x14ac:dyDescent="0.25">
      <c r="A12" s="15"/>
      <c r="B12" s="16">
        <v>0.7</v>
      </c>
      <c r="C12" s="27" t="e" cm="1">
        <f t="array" aca="1" ref="C12" ca="1">CHRONO.VALIDATE_DT(A12:B12)</f>
        <v>#VALUE!</v>
      </c>
      <c r="D12" s="16"/>
    </row>
    <row r="13" spans="1:8" x14ac:dyDescent="0.25">
      <c r="A13" s="18">
        <v>1</v>
      </c>
      <c r="B13" s="19">
        <v>0.7</v>
      </c>
      <c r="C13" s="17" t="e" cm="1">
        <f t="array" aca="1" ref="C13" ca="1">CHRONO.VALIDATE_DT(A13:B13)</f>
        <v>#VALUE!</v>
      </c>
      <c r="D13" s="19"/>
    </row>
    <row r="14" spans="1:8" x14ac:dyDescent="0.25">
      <c r="A14" s="15">
        <v>1.2</v>
      </c>
      <c r="B14" s="16">
        <v>0.7</v>
      </c>
      <c r="C14" s="27" t="e" cm="1">
        <f t="array" aca="1" ref="C14:D14" ca="1">CHRONO.VALIDATE_DT(A14:B14)</f>
        <v>#NUM!</v>
      </c>
      <c r="D14" s="16" t="e">
        <f ca="1"/>
        <v>#NUM!</v>
      </c>
    </row>
    <row r="17" spans="1:3" ht="19.5" x14ac:dyDescent="0.3">
      <c r="A17" s="1" t="s">
        <v>703</v>
      </c>
    </row>
    <row r="19" spans="1:3" x14ac:dyDescent="0.25">
      <c r="A19" s="68" t="s">
        <v>3</v>
      </c>
      <c r="B19" s="136" t="s">
        <v>46</v>
      </c>
      <c r="C19" s="23" t="s">
        <v>137</v>
      </c>
    </row>
    <row r="20" spans="1:3" x14ac:dyDescent="0.25">
      <c r="A20" s="8"/>
      <c r="B20" s="9"/>
      <c r="C20" s="9" t="e" cm="1">
        <f t="array" aca="1" ref="C20" ca="1">CHRONO.IS_VALID_DT(A20:B20)</f>
        <v>#VALUE!</v>
      </c>
    </row>
    <row r="21" spans="1:3" x14ac:dyDescent="0.25">
      <c r="A21" s="11" t="s">
        <v>1</v>
      </c>
      <c r="B21" s="12"/>
      <c r="C21" s="12" t="e" cm="1">
        <f t="array" aca="1" ref="C21" ca="1">CHRONO.IS_VALID_DT(A21:B21)</f>
        <v>#VALUE!</v>
      </c>
    </row>
    <row r="22" spans="1:3" x14ac:dyDescent="0.25">
      <c r="A22" s="8"/>
      <c r="B22" s="9" t="s">
        <v>1</v>
      </c>
      <c r="C22" s="9" t="b" cm="1">
        <f t="array" aca="1" ref="C22" ca="1">CHRONO.IS_VALID_DT(A22:B22)</f>
        <v>0</v>
      </c>
    </row>
    <row r="23" spans="1:3" x14ac:dyDescent="0.25">
      <c r="A23" s="11" t="e">
        <v>#NUM!</v>
      </c>
      <c r="B23" s="12"/>
      <c r="C23" s="12" t="e" cm="1">
        <f t="array" aca="1" ref="C23" ca="1">CHRONO.IS_VALID_DT(A23:B23)</f>
        <v>#VALUE!</v>
      </c>
    </row>
    <row r="24" spans="1:3" x14ac:dyDescent="0.25">
      <c r="A24" s="8">
        <v>0</v>
      </c>
      <c r="B24" s="9">
        <v>1</v>
      </c>
      <c r="C24" s="9" t="e" cm="1">
        <f t="array" aca="1" ref="C24" ca="1">CHRONO.IS_VALID_DT(A24:B24)</f>
        <v>#VALUE!</v>
      </c>
    </row>
    <row r="25" spans="1:3" x14ac:dyDescent="0.25">
      <c r="A25" s="11">
        <v>-1</v>
      </c>
      <c r="B25" s="12">
        <v>0</v>
      </c>
      <c r="C25" s="12" t="e" cm="1">
        <f t="array" aca="1" ref="C25" ca="1">CHRONO.IS_VALID_DT(A25:B25)</f>
        <v>#VALUE!</v>
      </c>
    </row>
    <row r="26" spans="1:3" x14ac:dyDescent="0.25">
      <c r="A26" s="15">
        <v>-1.5</v>
      </c>
      <c r="B26" s="16"/>
      <c r="C26" s="16" t="e" cm="1">
        <f t="array" aca="1" ref="C26" ca="1">CHRONO.IS_VALID_DT(A26:B26)</f>
        <v>#VALUE!</v>
      </c>
    </row>
    <row r="27" spans="1:3" x14ac:dyDescent="0.25">
      <c r="A27" s="18"/>
      <c r="B27" s="19">
        <v>1.5</v>
      </c>
      <c r="C27" s="19" t="e" cm="1">
        <f t="array" aca="1" ref="C27" ca="1">CHRONO.IS_VALID_DT(A27:B27)</f>
        <v>#VALUE!</v>
      </c>
    </row>
    <row r="28" spans="1:3" x14ac:dyDescent="0.25">
      <c r="A28" s="15"/>
      <c r="B28" s="16">
        <v>0.7</v>
      </c>
      <c r="C28" s="16" t="e" cm="1">
        <f t="array" aca="1" ref="C28" ca="1">CHRONO.IS_VALID_DT(A28:B28)</f>
        <v>#VALUE!</v>
      </c>
    </row>
    <row r="29" spans="1:3" x14ac:dyDescent="0.25">
      <c r="A29" s="18">
        <v>1</v>
      </c>
      <c r="B29" s="19">
        <v>0.7</v>
      </c>
      <c r="C29" s="19" t="e" cm="1">
        <f t="array" aca="1" ref="C29" ca="1">CHRONO.IS_VALID_DT(A29:B29)</f>
        <v>#VALUE!</v>
      </c>
    </row>
    <row r="30" spans="1:3" x14ac:dyDescent="0.25">
      <c r="A30" s="15">
        <v>1.2</v>
      </c>
      <c r="B30" s="16">
        <v>0.7</v>
      </c>
      <c r="C30" s="16" t="b" cm="1">
        <f t="array" aca="1" ref="C30" ca="1">CHRONO.IS_VALID_DT(A30:B30)</f>
        <v>0</v>
      </c>
    </row>
    <row r="33" spans="1:6" ht="19.5" x14ac:dyDescent="0.3">
      <c r="A33" s="1" t="s">
        <v>698</v>
      </c>
    </row>
    <row r="35" spans="1:6" x14ac:dyDescent="0.25">
      <c r="A35" s="68" t="s">
        <v>3</v>
      </c>
      <c r="B35" s="136" t="s">
        <v>46</v>
      </c>
      <c r="C35" s="26" t="s">
        <v>12</v>
      </c>
      <c r="D35" s="23" t="s">
        <v>35</v>
      </c>
    </row>
    <row r="36" spans="1:6" x14ac:dyDescent="0.25">
      <c r="A36" s="8"/>
      <c r="B36" s="9"/>
      <c r="C36" s="7" t="e" cm="1">
        <f t="array" aca="1" ref="C36" ca="1">CHRONO.RESOLVE_DT(A36:B36)</f>
        <v>#VALUE!</v>
      </c>
      <c r="D36" s="9"/>
    </row>
    <row r="37" spans="1:6" x14ac:dyDescent="0.25">
      <c r="A37" s="11" t="s">
        <v>1</v>
      </c>
      <c r="B37" s="12"/>
      <c r="C37" s="10" t="e" cm="1">
        <f t="array" aca="1" ref="C37" ca="1">CHRONO.RESOLVE_DT(A37:B37)</f>
        <v>#VALUE!</v>
      </c>
      <c r="D37" s="12"/>
    </row>
    <row r="38" spans="1:6" x14ac:dyDescent="0.25">
      <c r="A38" s="8"/>
      <c r="B38" s="9" t="s">
        <v>1</v>
      </c>
      <c r="C38" s="7" t="e" cm="1">
        <f t="array" aca="1" ref="C38:D38" ca="1">CHRONO.RESOLVE_DT(A38:B38)</f>
        <v>#VALUE!</v>
      </c>
      <c r="D38" s="9" t="e">
        <f ca="1"/>
        <v>#VALUE!</v>
      </c>
    </row>
    <row r="39" spans="1:6" x14ac:dyDescent="0.25">
      <c r="A39" s="11" t="e">
        <v>#NUM!</v>
      </c>
      <c r="B39" s="12"/>
      <c r="C39" s="10" t="e" cm="1">
        <f t="array" aca="1" ref="C39" ca="1">CHRONO.RESOLVE_DT(A39:B39)</f>
        <v>#VALUE!</v>
      </c>
      <c r="D39" s="12"/>
    </row>
    <row r="40" spans="1:6" x14ac:dyDescent="0.25">
      <c r="A40" s="8">
        <v>0</v>
      </c>
      <c r="B40" s="9">
        <v>1</v>
      </c>
      <c r="C40" s="7" t="e" cm="1">
        <f t="array" aca="1" ref="C40" ca="1">CHRONO.RESOLVE_DT(A40:B40)</f>
        <v>#VALUE!</v>
      </c>
      <c r="D40" s="9"/>
    </row>
    <row r="41" spans="1:6" x14ac:dyDescent="0.25">
      <c r="A41" s="11">
        <v>-1</v>
      </c>
      <c r="B41" s="12">
        <v>0</v>
      </c>
      <c r="C41" s="10" cm="1">
        <f t="array" aca="1" ref="C41:D41" ca="1">CHRONO.RESOLVE_DT(A41:B41)</f>
        <v>0</v>
      </c>
      <c r="D41" s="12">
        <f ca="1"/>
        <v>0</v>
      </c>
    </row>
    <row r="42" spans="1:6" x14ac:dyDescent="0.25">
      <c r="A42" s="15">
        <v>-1.5</v>
      </c>
      <c r="B42" s="16"/>
      <c r="C42" s="27" t="e" cm="1">
        <f t="array" aca="1" ref="C42" ca="1">CHRONO.RESOLVE_DT(A42:B42)</f>
        <v>#VALUE!</v>
      </c>
      <c r="D42" s="16"/>
    </row>
    <row r="43" spans="1:6" x14ac:dyDescent="0.25">
      <c r="A43" s="18"/>
      <c r="B43" s="19">
        <v>1.5</v>
      </c>
      <c r="C43" s="17" t="e" cm="1">
        <f t="array" aca="1" ref="C43" ca="1">CHRONO.RESOLVE_DT(A43:B43)</f>
        <v>#VALUE!</v>
      </c>
      <c r="D43" s="19"/>
    </row>
    <row r="44" spans="1:6" x14ac:dyDescent="0.25">
      <c r="A44" s="15"/>
      <c r="B44" s="16">
        <v>0.7</v>
      </c>
      <c r="C44" s="27" cm="1">
        <f t="array" aca="1" ref="C44:D44" ca="1">CHRONO.RESOLVE_DT(A44:B44)</f>
        <v>1</v>
      </c>
      <c r="D44" s="16">
        <f ca="1"/>
        <v>0.7</v>
      </c>
    </row>
    <row r="45" spans="1:6" x14ac:dyDescent="0.25">
      <c r="A45" s="18">
        <v>1</v>
      </c>
      <c r="B45" s="19">
        <v>0.7</v>
      </c>
      <c r="C45" s="17" t="e" cm="1">
        <f t="array" aca="1" ref="C45" ca="1">CHRONO.RESOLVE_DT(A45:B45)</f>
        <v>#VALUE!</v>
      </c>
      <c r="D45" s="19"/>
    </row>
    <row r="46" spans="1:6" x14ac:dyDescent="0.25">
      <c r="A46" s="15">
        <v>1.2</v>
      </c>
      <c r="B46" s="16">
        <v>-1.7</v>
      </c>
      <c r="C46" s="27" t="e" cm="1">
        <f t="array" aca="1" ref="C46" ca="1">CHRONO.RESOLVE_DT(A46:B46)</f>
        <v>#VALUE!</v>
      </c>
      <c r="D46" s="16"/>
      <c r="F46">
        <f>SUM(A46:B46)</f>
        <v>-0.5</v>
      </c>
    </row>
    <row r="49" spans="1:3" ht="19.5" x14ac:dyDescent="0.3">
      <c r="A49" s="1" t="s">
        <v>699</v>
      </c>
    </row>
    <row r="51" spans="1:3" x14ac:dyDescent="0.25">
      <c r="A51" s="68" t="s">
        <v>3</v>
      </c>
      <c r="B51" s="136" t="s">
        <v>46</v>
      </c>
      <c r="C51" s="23" t="s">
        <v>700</v>
      </c>
    </row>
    <row r="52" spans="1:3" x14ac:dyDescent="0.25">
      <c r="A52" s="8"/>
      <c r="B52" s="9"/>
      <c r="C52" s="9" t="e" cm="1">
        <f t="array" aca="1" ref="C52" ca="1">CHRONO.COMBINE_DT(A52:B52)</f>
        <v>#VALUE!</v>
      </c>
    </row>
    <row r="53" spans="1:3" x14ac:dyDescent="0.25">
      <c r="A53" s="11" t="s">
        <v>1</v>
      </c>
      <c r="B53" s="12"/>
      <c r="C53" s="12" t="e" cm="1">
        <f t="array" aca="1" ref="C53" ca="1">CHRONO.COMBINE_DT(A53:B53)</f>
        <v>#VALUE!</v>
      </c>
    </row>
    <row r="54" spans="1:3" x14ac:dyDescent="0.25">
      <c r="A54" s="8"/>
      <c r="B54" s="9" t="s">
        <v>1</v>
      </c>
      <c r="C54" s="9" t="e" cm="1">
        <f t="array" aca="1" ref="C54" ca="1">CHRONO.COMBINE_DT(A54:B54)</f>
        <v>#VALUE!</v>
      </c>
    </row>
    <row r="55" spans="1:3" x14ac:dyDescent="0.25">
      <c r="A55" s="11" t="e">
        <v>#NUM!</v>
      </c>
      <c r="B55" s="12"/>
      <c r="C55" s="12" t="e" cm="1">
        <f t="array" aca="1" ref="C55" ca="1">CHRONO.COMBINE_DT(A55:B55)</f>
        <v>#VALUE!</v>
      </c>
    </row>
    <row r="56" spans="1:3" x14ac:dyDescent="0.25">
      <c r="A56" s="8">
        <v>0</v>
      </c>
      <c r="B56" s="9">
        <v>1</v>
      </c>
      <c r="C56" s="9" t="e" cm="1">
        <f t="array" aca="1" ref="C56" ca="1">CHRONO.COMBINE_DT(A56:B56)</f>
        <v>#VALUE!</v>
      </c>
    </row>
    <row r="57" spans="1:3" x14ac:dyDescent="0.25">
      <c r="A57" s="11">
        <v>-1</v>
      </c>
      <c r="B57" s="12">
        <v>0</v>
      </c>
      <c r="C57" s="12" cm="1">
        <f t="array" aca="1" ref="C57" ca="1">CHRONO.COMBINE_DT(A57:B57)</f>
        <v>-1</v>
      </c>
    </row>
    <row r="58" spans="1:3" x14ac:dyDescent="0.25">
      <c r="A58" s="15">
        <v>-1.5</v>
      </c>
      <c r="B58" s="16"/>
      <c r="C58" s="16" t="e" cm="1">
        <f t="array" aca="1" ref="C58" ca="1">CHRONO.COMBINE_DT(A58:B58)</f>
        <v>#VALUE!</v>
      </c>
    </row>
    <row r="59" spans="1:3" x14ac:dyDescent="0.25">
      <c r="A59" s="18"/>
      <c r="B59" s="19">
        <v>1.5</v>
      </c>
      <c r="C59" s="19" t="e" cm="1">
        <f t="array" aca="1" ref="C59" ca="1">CHRONO.COMBINE_DT(A59:B59)</f>
        <v>#VALUE!</v>
      </c>
    </row>
    <row r="60" spans="1:3" x14ac:dyDescent="0.25">
      <c r="A60" s="15"/>
      <c r="B60" s="16">
        <v>0.7</v>
      </c>
      <c r="C60" s="16" t="e" cm="1">
        <f t="array" aca="1" ref="C60" ca="1">CHRONO.COMBINE_DT(A60:B60)</f>
        <v>#VALUE!</v>
      </c>
    </row>
    <row r="61" spans="1:3" x14ac:dyDescent="0.25">
      <c r="A61" s="18">
        <v>1</v>
      </c>
      <c r="B61" s="19">
        <v>0.7</v>
      </c>
      <c r="C61" s="19" cm="1">
        <f t="array" aca="1" ref="C61" ca="1">CHRONO.COMBINE_DT(A61:B61)</f>
        <v>1.7</v>
      </c>
    </row>
    <row r="62" spans="1:3" x14ac:dyDescent="0.25">
      <c r="A62" s="15">
        <v>1.2</v>
      </c>
      <c r="B62" s="16">
        <v>-1.7</v>
      </c>
      <c r="C62" s="16" t="e" cm="1">
        <f t="array" aca="1" ref="C62" ca="1">CHRONO.COMBINE_DT(A62:B62)</f>
        <v>#VALUE!</v>
      </c>
    </row>
    <row r="65" spans="1:6" ht="19.5" x14ac:dyDescent="0.3">
      <c r="A65" s="1" t="s">
        <v>701</v>
      </c>
    </row>
    <row r="67" spans="1:6" x14ac:dyDescent="0.25">
      <c r="A67" s="68" t="s">
        <v>702</v>
      </c>
      <c r="B67" s="448" t="s">
        <v>12</v>
      </c>
      <c r="C67" s="449" t="s">
        <v>35</v>
      </c>
    </row>
    <row r="68" spans="1:6" x14ac:dyDescent="0.25">
      <c r="A68" s="8"/>
      <c r="B68" s="213" t="e" cm="1">
        <f t="array" aca="1" ref="B68" ca="1">CHRONO.DT_COMPLICATION(A68)</f>
        <v>#VALUE!</v>
      </c>
      <c r="C68" s="9"/>
    </row>
    <row r="69" spans="1:6" x14ac:dyDescent="0.25">
      <c r="A69" s="11" t="s">
        <v>1</v>
      </c>
      <c r="B69" s="214" t="e" cm="1">
        <f t="array" aca="1" ref="B69" ca="1">CHRONO.DT_COMPLICATION(A69)</f>
        <v>#VALUE!</v>
      </c>
      <c r="C69" s="12"/>
    </row>
    <row r="70" spans="1:6" x14ac:dyDescent="0.25">
      <c r="A70" s="450">
        <v>0.36458333333333331</v>
      </c>
      <c r="B70" s="213" cm="1">
        <f t="array" aca="1" ref="B70:C70" ca="1">CHRONO.DT_COMPLICATION(A70)</f>
        <v>0</v>
      </c>
      <c r="C70" s="9">
        <f ca="1"/>
        <v>0.36458333333333331</v>
      </c>
    </row>
    <row r="71" spans="1:6" x14ac:dyDescent="0.25">
      <c r="A71" s="11" t="e">
        <v>#NUM!</v>
      </c>
      <c r="B71" s="214" t="e" cm="1">
        <f t="array" aca="1" ref="B71" ca="1">CHRONO.DT_COMPLICATION(A71)</f>
        <v>#VALUE!</v>
      </c>
      <c r="C71" s="12"/>
    </row>
    <row r="72" spans="1:6" x14ac:dyDescent="0.25">
      <c r="A72" s="8">
        <v>0</v>
      </c>
      <c r="B72" s="213" cm="1">
        <f t="array" aca="1" ref="B72:C72" ca="1">CHRONO.DT_COMPLICATION(A72)</f>
        <v>0</v>
      </c>
      <c r="C72" s="9">
        <f ca="1"/>
        <v>0</v>
      </c>
    </row>
    <row r="73" spans="1:6" x14ac:dyDescent="0.25">
      <c r="A73" s="11">
        <v>-1</v>
      </c>
      <c r="B73" s="214" t="e" cm="1">
        <f t="array" aca="1" ref="B73" ca="1">CHRONO.DT_COMPLICATION(A73)</f>
        <v>#VALUE!</v>
      </c>
      <c r="C73" s="12"/>
    </row>
    <row r="74" spans="1:6" x14ac:dyDescent="0.25">
      <c r="A74" s="15">
        <v>-1.5</v>
      </c>
      <c r="B74" s="248" t="e" cm="1">
        <f t="array" aca="1" ref="B74" ca="1">CHRONO.DT_COMPLICATION(A74)</f>
        <v>#VALUE!</v>
      </c>
      <c r="C74" s="16"/>
    </row>
    <row r="75" spans="1:6" x14ac:dyDescent="0.25">
      <c r="A75" s="18">
        <v>2.8</v>
      </c>
      <c r="B75" s="368" t="e" cm="1">
        <f t="array" aca="1" ref="B75" ca="1">CHRONO.DT_COMPLICATION(A75)</f>
        <v>#VALUE!</v>
      </c>
      <c r="C75" s="19"/>
    </row>
    <row r="78" spans="1:6" ht="19.5" x14ac:dyDescent="0.3">
      <c r="A78" s="1" t="s">
        <v>704</v>
      </c>
      <c r="E78" s="1"/>
    </row>
    <row r="79" spans="1:6" x14ac:dyDescent="0.25">
      <c r="E79" s="265"/>
    </row>
    <row r="80" spans="1:6" x14ac:dyDescent="0.25">
      <c r="A80" s="21" t="s">
        <v>555</v>
      </c>
      <c r="B80" s="22" t="s">
        <v>188</v>
      </c>
      <c r="C80" s="22" t="s">
        <v>440</v>
      </c>
      <c r="D80" s="22" t="s">
        <v>464</v>
      </c>
      <c r="E80" s="119" t="s">
        <v>12</v>
      </c>
      <c r="F80" s="119" t="s">
        <v>338</v>
      </c>
    </row>
    <row r="81" spans="1:8" x14ac:dyDescent="0.25">
      <c r="A81" s="114"/>
      <c r="B81" s="8"/>
      <c r="C81" s="8"/>
      <c r="D81" s="72"/>
      <c r="E81" s="213" t="e" cm="1">
        <f t="array" aca="1" ref="E81" ca="1">CHRONO.ROUND_TO_DT(A81,B81,C81,D81)</f>
        <v>#VALUE!</v>
      </c>
      <c r="F81" s="362"/>
    </row>
    <row r="82" spans="1:8" x14ac:dyDescent="0.25">
      <c r="A82" s="115" t="s">
        <v>1</v>
      </c>
      <c r="B82" s="11"/>
      <c r="C82" s="11"/>
      <c r="D82" s="73"/>
      <c r="E82" s="214" t="e" cm="1">
        <f t="array" aca="1" ref="E82" ca="1">CHRONO.ROUND_TO_DT(A82,B82,C82,D82)</f>
        <v>#VALUE!</v>
      </c>
      <c r="F82" s="363"/>
    </row>
    <row r="83" spans="1:8" x14ac:dyDescent="0.25">
      <c r="A83" s="114" t="e">
        <v>#DIV/0!</v>
      </c>
      <c r="B83" s="8"/>
      <c r="C83" s="8"/>
      <c r="D83" s="72"/>
      <c r="E83" s="213" t="e" cm="1">
        <f t="array" aca="1" ref="E83" ca="1">CHRONO.ROUND_TO_DT(A83,B83,C83,D83)</f>
        <v>#VALUE!</v>
      </c>
      <c r="F83" s="362"/>
    </row>
    <row r="84" spans="1:8" x14ac:dyDescent="0.25">
      <c r="A84" s="115">
        <v>0.1</v>
      </c>
      <c r="B84" s="11"/>
      <c r="C84" s="11"/>
      <c r="D84" s="73"/>
      <c r="E84" s="214" t="e" cm="1">
        <f t="array" aca="1" ref="E84" ca="1">CHRONO.ROUND_TO_DT(A84,B84,C84,D84)</f>
        <v>#VALUE!</v>
      </c>
      <c r="F84" s="363"/>
    </row>
    <row r="85" spans="1:8" x14ac:dyDescent="0.25">
      <c r="A85" s="306">
        <v>1.6659999999999999</v>
      </c>
      <c r="B85" s="304">
        <v>1</v>
      </c>
      <c r="C85" s="304"/>
      <c r="D85" s="273"/>
      <c r="E85" s="213" t="e" cm="1">
        <f t="array" aca="1" ref="E85" ca="1">CHRONO.ROUND_TO_DT(A85,B85,C85,D85)</f>
        <v>#VALUE!</v>
      </c>
      <c r="F85" s="362"/>
      <c r="H85" s="365"/>
    </row>
    <row r="86" spans="1:8" x14ac:dyDescent="0.25">
      <c r="A86" s="115">
        <v>0.25001000000000001</v>
      </c>
      <c r="B86" s="11">
        <v>4</v>
      </c>
      <c r="C86" s="11">
        <v>1</v>
      </c>
      <c r="D86" s="73">
        <v>-1</v>
      </c>
      <c r="E86" s="214" cm="1">
        <f t="array" aca="1" ref="E86:F86" ca="1">CHRONO.ROUND_TO_DT(A86,B86,C86,D86)</f>
        <v>0</v>
      </c>
      <c r="F86" s="363">
        <f ca="1"/>
        <v>0.25000925925925926</v>
      </c>
      <c r="H86" s="365"/>
    </row>
    <row r="87" spans="1:8" x14ac:dyDescent="0.25">
      <c r="A87" s="244">
        <v>-0.95</v>
      </c>
      <c r="B87" s="112">
        <v>3</v>
      </c>
      <c r="C87" s="112"/>
      <c r="D87" s="165"/>
      <c r="E87" s="213" t="e" cm="1">
        <f t="array" aca="1" ref="E87" ca="1">CHRONO.ROUND_TO_DT(A87,B87,C87,D87)</f>
        <v>#VALUE!</v>
      </c>
      <c r="F87" s="362"/>
      <c r="H87" s="62"/>
    </row>
    <row r="88" spans="1:8" x14ac:dyDescent="0.25">
      <c r="A88" s="116">
        <v>-0.97</v>
      </c>
      <c r="B88" s="35">
        <v>2</v>
      </c>
      <c r="C88" s="35"/>
      <c r="D88" s="126">
        <v>1</v>
      </c>
      <c r="E88" s="221" cm="1">
        <f t="array" aca="1" ref="E88:F88" ca="1">CHRONO.ROUND_TO_DT(A88,B88,C88,D88)</f>
        <v>-1</v>
      </c>
      <c r="F88" s="364">
        <f ca="1"/>
        <v>4.1666666666666664E-2</v>
      </c>
    </row>
    <row r="89" spans="1:8" x14ac:dyDescent="0.25">
      <c r="A89" s="361"/>
      <c r="F89" s="451"/>
    </row>
    <row r="91" spans="1:8" ht="19.5" x14ac:dyDescent="0.3">
      <c r="A91" s="1" t="s">
        <v>705</v>
      </c>
      <c r="B91" s="1"/>
      <c r="C91" s="1"/>
      <c r="D91" s="1"/>
    </row>
    <row r="93" spans="1:8" x14ac:dyDescent="0.25">
      <c r="A93" s="4" t="s">
        <v>49</v>
      </c>
      <c r="B93" s="5" t="s">
        <v>50</v>
      </c>
      <c r="C93" s="5" t="s">
        <v>51</v>
      </c>
      <c r="D93" s="5" t="s">
        <v>438</v>
      </c>
      <c r="E93" s="161" t="s">
        <v>110</v>
      </c>
    </row>
    <row r="94" spans="1:8" x14ac:dyDescent="0.25">
      <c r="A94" s="7">
        <v>24</v>
      </c>
      <c r="B94" s="8">
        <v>0</v>
      </c>
      <c r="C94" s="8">
        <v>0</v>
      </c>
      <c r="D94" s="8"/>
      <c r="E94" s="162" t="e" cm="1">
        <f t="array" aca="1" ref="E94" ca="1">CHRONO.IS_VALID_TIME_OF_DAY(A94:C94,D94)</f>
        <v>#VALUE!</v>
      </c>
    </row>
    <row r="95" spans="1:8" x14ac:dyDescent="0.25">
      <c r="A95" s="10">
        <v>24</v>
      </c>
      <c r="B95" s="11">
        <v>0</v>
      </c>
      <c r="C95" s="11">
        <v>0</v>
      </c>
      <c r="D95" s="11">
        <v>1</v>
      </c>
      <c r="E95" s="163" t="e" cm="1">
        <f t="array" aca="1" ref="E95" ca="1">CHRONO.IS_VALID_TIME_OF_DAY(A95:C95,D95)</f>
        <v>#VALUE!</v>
      </c>
    </row>
    <row r="96" spans="1:8" x14ac:dyDescent="0.25">
      <c r="A96" s="7">
        <v>23</v>
      </c>
      <c r="B96" s="8">
        <v>59</v>
      </c>
      <c r="C96" s="247">
        <v>59.999999999899998</v>
      </c>
      <c r="D96" s="8"/>
      <c r="E96" s="162" t="e" cm="1">
        <f t="array" aca="1" ref="E96" ca="1">CHRONO.IS_VALID_TIME_OF_DAY(A96:C96,D96)</f>
        <v>#VALUE!</v>
      </c>
    </row>
    <row r="97" spans="1:11" x14ac:dyDescent="0.25">
      <c r="A97" s="10">
        <v>24</v>
      </c>
      <c r="B97" s="11">
        <v>0</v>
      </c>
      <c r="C97" s="11">
        <v>1</v>
      </c>
      <c r="D97" s="11">
        <v>1</v>
      </c>
      <c r="E97" s="163" t="e" cm="1">
        <f t="array" aca="1" ref="E97" ca="1">CHRONO.IS_VALID_TIME_OF_DAY(A97:C97,D97)</f>
        <v>#VALUE!</v>
      </c>
    </row>
    <row r="98" spans="1:11" x14ac:dyDescent="0.25">
      <c r="A98" s="7">
        <v>0</v>
      </c>
      <c r="B98" s="8">
        <v>0</v>
      </c>
      <c r="C98" s="8">
        <v>12.5</v>
      </c>
      <c r="D98" s="8"/>
      <c r="E98" s="162" t="e" cm="1">
        <f t="array" aca="1" ref="E98" ca="1">CHRONO.IS_VALID_TIME_OF_DAY(A98:C98,D98)</f>
        <v>#VALUE!</v>
      </c>
    </row>
    <row r="99" spans="1:11" x14ac:dyDescent="0.25">
      <c r="A99" s="10">
        <v>0</v>
      </c>
      <c r="B99" s="11">
        <v>60</v>
      </c>
      <c r="C99" s="11">
        <v>0</v>
      </c>
      <c r="D99" s="11"/>
      <c r="E99" s="163" t="b" cm="1">
        <f t="array" aca="1" ref="E99" ca="1">CHRONO.IS_VALID_TIME_OF_DAY(A99:C99,D99)</f>
        <v>0</v>
      </c>
    </row>
    <row r="100" spans="1:11" x14ac:dyDescent="0.25">
      <c r="A100" s="27" t="e">
        <v>#N/A</v>
      </c>
      <c r="B100" s="15"/>
      <c r="C100" s="15"/>
      <c r="D100" s="15"/>
      <c r="E100" s="249" t="e" cm="1">
        <f t="array" aca="1" ref="E100" ca="1">CHRONO.IS_VALID_TIME_OF_DAY(A100:C100,D100)</f>
        <v>#VALUE!</v>
      </c>
    </row>
    <row r="101" spans="1:11" x14ac:dyDescent="0.25">
      <c r="K101" s="62"/>
    </row>
    <row r="102" spans="1:11" x14ac:dyDescent="0.25">
      <c r="K102" s="118"/>
    </row>
    <row r="103" spans="1:11" ht="19.5" x14ac:dyDescent="0.3">
      <c r="A103" s="1" t="s">
        <v>427</v>
      </c>
      <c r="C103" s="1"/>
    </row>
    <row r="105" spans="1:11" x14ac:dyDescent="0.25">
      <c r="A105" s="4" t="s">
        <v>49</v>
      </c>
      <c r="B105" s="5" t="s">
        <v>50</v>
      </c>
      <c r="C105" s="5" t="s">
        <v>51</v>
      </c>
      <c r="D105" s="161" t="s">
        <v>355</v>
      </c>
    </row>
    <row r="106" spans="1:11" x14ac:dyDescent="0.25">
      <c r="A106" s="7"/>
      <c r="B106" s="8"/>
      <c r="C106" s="8"/>
      <c r="D106" s="318" t="e" cm="1">
        <f t="array" aca="1" ref="D106" ca="1">CHRONO.TIME_OF_DAY(A106:C106)</f>
        <v>#VALUE!</v>
      </c>
    </row>
    <row r="107" spans="1:11" x14ac:dyDescent="0.25">
      <c r="A107" s="10">
        <v>24</v>
      </c>
      <c r="B107" s="11">
        <v>0</v>
      </c>
      <c r="C107" s="11">
        <v>0</v>
      </c>
      <c r="D107" s="319" t="e" cm="1">
        <f t="array" aca="1" ref="D107" ca="1">CHRONO.TIME_OF_DAY(A107:C107)</f>
        <v>#VALUE!</v>
      </c>
    </row>
    <row r="108" spans="1:11" x14ac:dyDescent="0.25">
      <c r="A108" s="7">
        <v>23</v>
      </c>
      <c r="B108" s="8">
        <v>59</v>
      </c>
      <c r="C108" s="247">
        <v>59.999999999899998</v>
      </c>
      <c r="D108" s="318" t="e" cm="1">
        <f t="array" aca="1" ref="D108" ca="1">CHRONO.TIME_OF_DAY(A108:C108)</f>
        <v>#VALUE!</v>
      </c>
    </row>
    <row r="109" spans="1:11" x14ac:dyDescent="0.25">
      <c r="A109" s="10">
        <v>24</v>
      </c>
      <c r="B109" s="11">
        <v>0</v>
      </c>
      <c r="C109" s="11">
        <v>1</v>
      </c>
      <c r="D109" s="319" t="e" cm="1">
        <f t="array" aca="1" ref="D109" ca="1">CHRONO.TIME_OF_DAY(A109:C109)</f>
        <v>#VALUE!</v>
      </c>
    </row>
    <row r="110" spans="1:11" x14ac:dyDescent="0.25">
      <c r="A110" s="7">
        <v>0</v>
      </c>
      <c r="B110" s="8">
        <v>0</v>
      </c>
      <c r="C110" s="8">
        <v>12.5</v>
      </c>
      <c r="D110" s="318" t="e" cm="1">
        <f t="array" aca="1" ref="D110" ca="1">CHRONO.TIME_OF_DAY(A110:C110)</f>
        <v>#VALUE!</v>
      </c>
    </row>
    <row r="111" spans="1:11" x14ac:dyDescent="0.25">
      <c r="A111" s="10">
        <v>0</v>
      </c>
      <c r="B111" s="11">
        <v>0</v>
      </c>
      <c r="C111" s="11">
        <v>0</v>
      </c>
      <c r="D111" s="319" t="e" cm="1">
        <f t="array" aca="1" ref="D111" ca="1">CHRONO.TIME_OF_DAY(A111:C111)</f>
        <v>#VALUE!</v>
      </c>
    </row>
    <row r="112" spans="1:11" x14ac:dyDescent="0.25">
      <c r="A112" s="27" t="e">
        <v>#N/A</v>
      </c>
      <c r="B112" s="15"/>
      <c r="C112" s="15"/>
      <c r="D112" s="320" t="e" cm="1" vm="1">
        <f t="array" aca="1" ref="D112" ca="1">CHRONO.TIME_OF_DAY(A112:C112)</f>
        <v>#VALUE!</v>
      </c>
    </row>
    <row r="114" spans="1:11" x14ac:dyDescent="0.25">
      <c r="K114" s="62"/>
    </row>
    <row r="115" spans="1:11" ht="19.5" x14ac:dyDescent="0.3">
      <c r="A115" s="1" t="s">
        <v>556</v>
      </c>
      <c r="E115" s="1"/>
      <c r="K115" s="62"/>
    </row>
    <row r="116" spans="1:11" x14ac:dyDescent="0.25">
      <c r="E116" s="265"/>
    </row>
    <row r="117" spans="1:11" x14ac:dyDescent="0.25">
      <c r="A117" s="21" t="s">
        <v>555</v>
      </c>
      <c r="B117" s="22" t="s">
        <v>188</v>
      </c>
      <c r="C117" s="22" t="s">
        <v>440</v>
      </c>
      <c r="D117" s="22" t="s">
        <v>464</v>
      </c>
      <c r="E117" s="22" t="s">
        <v>12</v>
      </c>
      <c r="F117" s="22" t="s">
        <v>189</v>
      </c>
      <c r="G117" s="22" t="s">
        <v>89</v>
      </c>
      <c r="H117" s="71" t="s">
        <v>199</v>
      </c>
    </row>
    <row r="118" spans="1:11" x14ac:dyDescent="0.25">
      <c r="A118" s="114"/>
      <c r="B118" s="8"/>
      <c r="C118" s="8"/>
      <c r="D118" s="72"/>
      <c r="E118" s="8" t="e" cm="1">
        <f t="array" aca="1" ref="E118" ca="1">CHRONO.DAY_AND_TIME_TO_DHMS(A118,B118,C118,D118)</f>
        <v>#VALUE!</v>
      </c>
      <c r="F118" s="8"/>
      <c r="G118" s="8"/>
      <c r="H118" s="321"/>
    </row>
    <row r="119" spans="1:11" x14ac:dyDescent="0.25">
      <c r="A119" s="115" t="s">
        <v>1</v>
      </c>
      <c r="B119" s="11"/>
      <c r="C119" s="11"/>
      <c r="D119" s="73"/>
      <c r="E119" s="11" t="e" cm="1">
        <f t="array" aca="1" ref="E119" ca="1">CHRONO.DAY_AND_TIME_TO_DHMS(A119,B119,C119,D119)</f>
        <v>#VALUE!</v>
      </c>
      <c r="F119" s="11"/>
      <c r="G119" s="11"/>
      <c r="H119" s="322"/>
    </row>
    <row r="120" spans="1:11" x14ac:dyDescent="0.25">
      <c r="A120" s="114" t="e">
        <v>#DIV/0!</v>
      </c>
      <c r="B120" s="8"/>
      <c r="C120" s="8"/>
      <c r="D120" s="72"/>
      <c r="E120" s="8" t="e" cm="1">
        <f t="array" aca="1" ref="E120" ca="1">CHRONO.DAY_AND_TIME_TO_DHMS(A120,B120,C120,D120)</f>
        <v>#VALUE!</v>
      </c>
      <c r="F120" s="8"/>
      <c r="G120" s="8"/>
      <c r="H120" s="321"/>
    </row>
    <row r="121" spans="1:11" x14ac:dyDescent="0.25">
      <c r="A121" s="115">
        <v>0</v>
      </c>
      <c r="B121" s="11"/>
      <c r="C121" s="11"/>
      <c r="D121" s="73"/>
      <c r="E121" s="11" t="e" cm="1">
        <f t="array" aca="1" ref="E121" ca="1">CHRONO.DAY_AND_TIME_TO_DHMS(A121,B121,C121,D121)</f>
        <v>#VALUE!</v>
      </c>
      <c r="F121" s="11"/>
      <c r="G121" s="11"/>
      <c r="H121" s="322"/>
    </row>
    <row r="122" spans="1:11" x14ac:dyDescent="0.25">
      <c r="A122" s="306">
        <v>1</v>
      </c>
      <c r="B122" s="304"/>
      <c r="C122" s="304"/>
      <c r="D122" s="273"/>
      <c r="E122" s="8" t="e" cm="1">
        <f t="array" aca="1" ref="E122" ca="1">CHRONO.DAY_AND_TIME_TO_DHMS(A122,B122,C122,D122)</f>
        <v>#VALUE!</v>
      </c>
      <c r="F122" s="8"/>
      <c r="G122" s="8"/>
      <c r="H122" s="321"/>
    </row>
    <row r="123" spans="1:11" x14ac:dyDescent="0.25">
      <c r="A123" s="115">
        <v>1</v>
      </c>
      <c r="B123" s="11">
        <v>2</v>
      </c>
      <c r="C123" s="11"/>
      <c r="D123" s="73"/>
      <c r="E123" s="11" t="e" cm="1">
        <f t="array" aca="1" ref="E123" ca="1">CHRONO.DAY_AND_TIME_TO_DHMS(A123,B123,C123,D123)</f>
        <v>#VALUE!</v>
      </c>
      <c r="F123" s="11"/>
      <c r="G123" s="11"/>
      <c r="H123" s="322"/>
    </row>
    <row r="124" spans="1:11" x14ac:dyDescent="0.25">
      <c r="A124" s="244">
        <v>0.9</v>
      </c>
      <c r="B124" s="112">
        <v>1</v>
      </c>
      <c r="C124" s="112"/>
      <c r="D124" s="165">
        <v>1</v>
      </c>
      <c r="E124" s="8" t="e" cm="1">
        <f t="array" aca="1" ref="E124" ca="1">CHRONO.DAY_AND_TIME_TO_DHMS(A124,B124,C124,D124)</f>
        <v>#VALUE!</v>
      </c>
      <c r="F124" s="8"/>
      <c r="G124" s="8"/>
      <c r="H124" s="321"/>
    </row>
    <row r="125" spans="1:11" x14ac:dyDescent="0.25">
      <c r="A125" s="116">
        <v>0.11111210000000001</v>
      </c>
      <c r="B125" s="35"/>
      <c r="C125" s="35">
        <v>1</v>
      </c>
      <c r="D125" s="126"/>
      <c r="E125" s="221" cm="1">
        <f t="array" aca="1" ref="E125:H125" ca="1">CHRONO.DAY_AND_TIME_TO_DHMS(A125,B125,C125,D125)</f>
        <v>0</v>
      </c>
      <c r="F125" s="35">
        <f ca="1"/>
        <v>2</v>
      </c>
      <c r="G125" s="35">
        <f ca="1"/>
        <v>40</v>
      </c>
      <c r="H125" s="323">
        <f ca="1"/>
        <v>0.1</v>
      </c>
    </row>
    <row r="128" spans="1:11" ht="19.5" x14ac:dyDescent="0.3">
      <c r="A128" s="1" t="s">
        <v>706</v>
      </c>
      <c r="E128" s="1"/>
    </row>
    <row r="129" spans="1:11" x14ac:dyDescent="0.25">
      <c r="E129" s="265"/>
    </row>
    <row r="130" spans="1:11" x14ac:dyDescent="0.25">
      <c r="A130" s="21" t="s">
        <v>3</v>
      </c>
      <c r="B130" s="22" t="s">
        <v>49</v>
      </c>
      <c r="C130" s="22" t="s">
        <v>50</v>
      </c>
      <c r="D130" s="22" t="s">
        <v>51</v>
      </c>
      <c r="E130" s="22" t="s">
        <v>188</v>
      </c>
      <c r="F130" s="22" t="s">
        <v>440</v>
      </c>
      <c r="G130" s="22" t="s">
        <v>464</v>
      </c>
      <c r="H130" s="22" t="s">
        <v>12</v>
      </c>
      <c r="I130" s="22" t="s">
        <v>189</v>
      </c>
      <c r="J130" s="22" t="s">
        <v>89</v>
      </c>
      <c r="K130" s="71" t="s">
        <v>199</v>
      </c>
    </row>
    <row r="131" spans="1:11" x14ac:dyDescent="0.25">
      <c r="A131" s="7"/>
      <c r="B131" s="8"/>
      <c r="C131" s="8"/>
      <c r="D131" s="313"/>
      <c r="E131" s="8"/>
      <c r="F131" s="8"/>
      <c r="G131" s="72"/>
      <c r="H131" s="8" t="e" cm="1">
        <f t="array" aca="1" ref="H131" ca="1">CHRONO.RESOLVE_DAY_AND_TIME_DHMS(A131:D131,E131,F131,G131)</f>
        <v>#NAME?</v>
      </c>
      <c r="I131" s="8"/>
      <c r="J131" s="8"/>
      <c r="K131" s="321"/>
    </row>
    <row r="132" spans="1:11" x14ac:dyDescent="0.25">
      <c r="A132" s="10" t="s">
        <v>1</v>
      </c>
      <c r="B132" s="11"/>
      <c r="C132" s="11"/>
      <c r="D132" s="314"/>
      <c r="E132" s="11"/>
      <c r="F132" s="11"/>
      <c r="G132" s="73"/>
      <c r="H132" s="11" t="e" cm="1">
        <f t="array" aca="1" ref="H132" ca="1">CHRONO.RESOLVE_DAY_AND_TIME_DHMS(A132:D132,E132,F132,G132)</f>
        <v>#NAME?</v>
      </c>
      <c r="I132" s="11"/>
      <c r="J132" s="11"/>
      <c r="K132" s="322"/>
    </row>
    <row r="133" spans="1:11" x14ac:dyDescent="0.25">
      <c r="A133" s="7" t="e">
        <v>#DIV/0!</v>
      </c>
      <c r="B133" s="8"/>
      <c r="C133" s="8"/>
      <c r="D133" s="313"/>
      <c r="E133" s="8"/>
      <c r="F133" s="8"/>
      <c r="G133" s="72"/>
      <c r="H133" s="8" t="e" cm="1">
        <f t="array" aca="1" ref="H133" ca="1">CHRONO.RESOLVE_DAY_AND_TIME_DHMS(A133:D133,E133,F133,G133)</f>
        <v>#NAME?</v>
      </c>
      <c r="I133" s="8"/>
      <c r="J133" s="8"/>
      <c r="K133" s="321"/>
    </row>
    <row r="134" spans="1:11" x14ac:dyDescent="0.25">
      <c r="A134" s="10">
        <v>0</v>
      </c>
      <c r="B134" s="11"/>
      <c r="C134" s="11"/>
      <c r="D134" s="314"/>
      <c r="E134" s="11"/>
      <c r="F134" s="11"/>
      <c r="G134" s="73"/>
      <c r="H134" s="11" t="e" cm="1">
        <f t="array" aca="1" ref="H134" ca="1">CHRONO.RESOLVE_DAY_AND_TIME_DHMS(A134:D134,E134,F134,G134)</f>
        <v>#NAME?</v>
      </c>
      <c r="I134" s="11"/>
      <c r="J134" s="11"/>
      <c r="K134" s="322"/>
    </row>
    <row r="135" spans="1:11" x14ac:dyDescent="0.25">
      <c r="A135" s="324"/>
      <c r="B135" s="325">
        <v>23</v>
      </c>
      <c r="C135" s="325">
        <v>59</v>
      </c>
      <c r="D135" s="315">
        <v>55.5</v>
      </c>
      <c r="E135" s="304">
        <v>4</v>
      </c>
      <c r="F135" s="304">
        <v>0</v>
      </c>
      <c r="G135" s="273">
        <v>-1</v>
      </c>
      <c r="H135" s="8" t="e" cm="1">
        <f t="array" aca="1" ref="H135" ca="1">CHRONO.RESOLVE_DAY_AND_TIME_DHMS(A135:D135,E135,F135,G135)</f>
        <v>#NAME?</v>
      </c>
      <c r="I135" s="8"/>
      <c r="J135" s="8"/>
      <c r="K135" s="321"/>
    </row>
    <row r="136" spans="1:11" x14ac:dyDescent="0.25">
      <c r="A136" s="10"/>
      <c r="B136" s="11"/>
      <c r="C136" s="11"/>
      <c r="D136" s="314">
        <v>59</v>
      </c>
      <c r="E136" s="11">
        <v>3</v>
      </c>
      <c r="F136" s="11"/>
      <c r="G136" s="73"/>
      <c r="H136" s="11" t="e" cm="1">
        <f t="array" aca="1" ref="H136" ca="1">CHRONO.RESOLVE_DAY_AND_TIME_DHMS(A136:D136,E136,F136,G136)</f>
        <v>#NAME?</v>
      </c>
      <c r="I136" s="11"/>
      <c r="J136" s="11"/>
      <c r="K136" s="322"/>
    </row>
    <row r="137" spans="1:11" x14ac:dyDescent="0.25">
      <c r="A137" s="135">
        <v>-1</v>
      </c>
      <c r="B137" s="112">
        <v>24</v>
      </c>
      <c r="C137" s="112"/>
      <c r="D137" s="316"/>
      <c r="E137" s="112">
        <v>1</v>
      </c>
      <c r="F137" s="112"/>
      <c r="G137" s="165"/>
      <c r="H137" s="8" t="e" cm="1">
        <f t="array" aca="1" ref="H137" ca="1">CHRONO.RESOLVE_DAY_AND_TIME_DHMS(A137:D137,E137,F137,G137)</f>
        <v>#NAME?</v>
      </c>
      <c r="I137" s="8"/>
      <c r="J137" s="8"/>
      <c r="K137" s="321"/>
    </row>
    <row r="138" spans="1:11" x14ac:dyDescent="0.25">
      <c r="A138" s="57">
        <v>-8</v>
      </c>
      <c r="B138" s="35">
        <v>47</v>
      </c>
      <c r="C138" s="35">
        <v>59</v>
      </c>
      <c r="D138" s="317">
        <v>0</v>
      </c>
      <c r="E138" s="35"/>
      <c r="F138" s="35"/>
      <c r="G138" s="126"/>
      <c r="H138" s="221" t="e" cm="1">
        <f t="array" aca="1" ref="H138" ca="1">CHRONO.RESOLVE_DAY_AND_TIME_DHMS(A138:D138,E138,F138,G138)</f>
        <v>#NAME?</v>
      </c>
      <c r="I138" s="35"/>
      <c r="J138" s="35"/>
      <c r="K138" s="323"/>
    </row>
    <row r="141" spans="1:11" ht="19.5" x14ac:dyDescent="0.3">
      <c r="A141" s="1" t="s">
        <v>445</v>
      </c>
      <c r="C141" s="1"/>
      <c r="E141" s="1"/>
      <c r="G141" s="1"/>
    </row>
    <row r="143" spans="1:11" x14ac:dyDescent="0.25">
      <c r="A143" s="21" t="s">
        <v>418</v>
      </c>
      <c r="B143" s="22" t="s">
        <v>361</v>
      </c>
      <c r="C143" s="185" t="s">
        <v>189</v>
      </c>
      <c r="D143" s="5" t="s">
        <v>89</v>
      </c>
      <c r="E143" s="71" t="s">
        <v>199</v>
      </c>
      <c r="F143" s="71" t="s">
        <v>338</v>
      </c>
    </row>
    <row r="144" spans="1:11" x14ac:dyDescent="0.25">
      <c r="A144" s="7"/>
      <c r="B144" s="8"/>
      <c r="C144" s="213" t="e" cm="1">
        <f t="array" aca="1" ref="C144" ca="1">CHRONO.PARSE_TIME_OF_DAY_HMS($A144,B144)</f>
        <v>#VALUE!</v>
      </c>
      <c r="D144" s="8"/>
      <c r="E144" s="121"/>
      <c r="F144" s="330" t="e" cm="1" vm="1">
        <f t="array" aca="1" ref="F144" ca="1">CHRONO.TIME_OF_DAY(_xlfn.ANCHORARRAY(C144))</f>
        <v>#VALUE!</v>
      </c>
    </row>
    <row r="145" spans="1:11" x14ac:dyDescent="0.25">
      <c r="A145" s="10" t="s">
        <v>1</v>
      </c>
      <c r="B145" s="11"/>
      <c r="C145" s="214" t="e" cm="1">
        <f t="array" aca="1" ref="C145:E145" ca="1">CHRONO.PARSE_TIME_OF_DAY_HMS($A145,B145)</f>
        <v>#VALUE!</v>
      </c>
      <c r="D145" s="11" t="e">
        <f ca="1"/>
        <v>#VALUE!</v>
      </c>
      <c r="E145" s="122" t="e">
        <f ca="1"/>
        <v>#VALUE!</v>
      </c>
      <c r="F145" s="331" t="e" cm="1" vm="1">
        <f t="array" aca="1" ref="F145" ca="1">CHRONO.TIME_OF_DAY(_xlfn.ANCHORARRAY(C145))</f>
        <v>#VALUE!</v>
      </c>
      <c r="K145" s="102"/>
    </row>
    <row r="146" spans="1:11" x14ac:dyDescent="0.25">
      <c r="A146" s="7" t="s">
        <v>356</v>
      </c>
      <c r="B146" s="8">
        <v>1</v>
      </c>
      <c r="C146" s="213" t="e" cm="1">
        <f t="array" aca="1" ref="C146" ca="1">CHRONO.PARSE_TIME_OF_DAY_HMS($A146,B146)</f>
        <v>#VALUE!</v>
      </c>
      <c r="D146" s="8"/>
      <c r="E146" s="121"/>
      <c r="F146" s="330" t="e" cm="1" vm="1">
        <f t="array" aca="1" ref="F146" ca="1">CHRONO.TIME_OF_DAY(_xlfn.ANCHORARRAY(C146))</f>
        <v>#VALUE!</v>
      </c>
    </row>
    <row r="147" spans="1:11" x14ac:dyDescent="0.25">
      <c r="A147" s="10" t="s">
        <v>358</v>
      </c>
      <c r="B147" s="11"/>
      <c r="C147" s="214" cm="1">
        <f t="array" aca="1" ref="C147:E147" ca="1">CHRONO.PARSE_TIME_OF_DAY_HMS($A147,B147)</f>
        <v>0</v>
      </c>
      <c r="D147" s="11">
        <f ca="1"/>
        <v>1</v>
      </c>
      <c r="E147" s="122">
        <f ca="1"/>
        <v>0</v>
      </c>
      <c r="F147" s="331" t="e" cm="1" vm="1">
        <f t="array" aca="1" ref="F147" ca="1">CHRONO.TIME_OF_DAY(_xlfn.ANCHORARRAY(C147))</f>
        <v>#VALUE!</v>
      </c>
    </row>
    <row r="148" spans="1:11" x14ac:dyDescent="0.25">
      <c r="A148" s="44">
        <v>14</v>
      </c>
      <c r="B148" s="8"/>
      <c r="C148" s="213" t="e" cm="1">
        <f t="array" aca="1" ref="C148" ca="1">CHRONO.PARSE_TIME_OF_DAY_HMS($A148,B148)</f>
        <v>#VALUE!</v>
      </c>
      <c r="D148" s="8"/>
      <c r="E148" s="121"/>
      <c r="F148" s="330" t="e" cm="1" vm="1">
        <f t="array" aca="1" ref="F148" ca="1">CHRONO.TIME_OF_DAY(_xlfn.ANCHORARRAY(C148))</f>
        <v>#VALUE!</v>
      </c>
    </row>
    <row r="149" spans="1:11" x14ac:dyDescent="0.25">
      <c r="A149" s="41" t="s">
        <v>468</v>
      </c>
      <c r="B149" s="11"/>
      <c r="C149" s="214" t="e" cm="1">
        <f t="array" aca="1" ref="C149" ca="1">CHRONO.PARSE_TIME_OF_DAY_HMS($A149,B149)</f>
        <v>#VALUE!</v>
      </c>
      <c r="D149" s="11"/>
      <c r="E149" s="122"/>
      <c r="F149" s="331" t="e" cm="1" vm="1">
        <f t="array" aca="1" ref="F149" ca="1">CHRONO.TIME_OF_DAY(_xlfn.ANCHORARRAY(C149))</f>
        <v>#VALUE!</v>
      </c>
    </row>
    <row r="150" spans="1:11" x14ac:dyDescent="0.25">
      <c r="A150" s="44" t="s">
        <v>357</v>
      </c>
      <c r="B150" s="8"/>
      <c r="C150" s="213" t="e" cm="1">
        <f t="array" aca="1" ref="C150:E150" ca="1">CHRONO.PARSE_TIME_OF_DAY_HMS($A150,B150)</f>
        <v>#VALUE!</v>
      </c>
      <c r="D150" s="8" t="e">
        <f ca="1"/>
        <v>#VALUE!</v>
      </c>
      <c r="E150" s="121" t="e">
        <f ca="1"/>
        <v>#VALUE!</v>
      </c>
      <c r="F150" s="330" t="e" cm="1" vm="1">
        <f t="array" aca="1" ref="F150" ca="1">CHRONO.TIME_OF_DAY(_xlfn.ANCHORARRAY(C150))</f>
        <v>#VALUE!</v>
      </c>
      <c r="K150" s="102"/>
    </row>
    <row r="151" spans="1:11" x14ac:dyDescent="0.25">
      <c r="A151" s="41" t="s">
        <v>444</v>
      </c>
      <c r="B151" s="11"/>
      <c r="C151" s="214" t="e" cm="1">
        <f t="array" aca="1" ref="C151:E151" ca="1">CHRONO.PARSE_TIME_OF_DAY_HMS($A151,B151)</f>
        <v>#NUM!</v>
      </c>
      <c r="D151" s="11" t="e">
        <f ca="1"/>
        <v>#NUM!</v>
      </c>
      <c r="E151" s="122" t="e">
        <f ca="1"/>
        <v>#NUM!</v>
      </c>
      <c r="F151" s="331" t="e" cm="1" vm="1">
        <f t="array" aca="1" ref="F151" ca="1">CHRONO.TIME_OF_DAY(_xlfn.ANCHORARRAY(C151))</f>
        <v>#VALUE!</v>
      </c>
    </row>
    <row r="152" spans="1:11" x14ac:dyDescent="0.25">
      <c r="A152" s="27" t="s">
        <v>405</v>
      </c>
      <c r="B152" s="15"/>
      <c r="C152" s="248" t="e" cm="1">
        <f t="array" aca="1" ref="C152" ca="1">CHRONO.PARSE_TIME_OF_DAY_HMS($A152,B152)</f>
        <v>#VALUE!</v>
      </c>
      <c r="D152" s="15"/>
      <c r="E152" s="309"/>
      <c r="F152" s="332" t="e" cm="1" vm="1">
        <f t="array" aca="1" ref="F152" ca="1">CHRONO.TIME_OF_DAY(_xlfn.ANCHORARRAY(C152))</f>
        <v>#VALUE!</v>
      </c>
    </row>
    <row r="155" spans="1:11" ht="19.5" x14ac:dyDescent="0.3">
      <c r="A155" s="1" t="s">
        <v>449</v>
      </c>
      <c r="K155" s="102"/>
    </row>
    <row r="157" spans="1:11" x14ac:dyDescent="0.25">
      <c r="A157" s="21" t="s">
        <v>418</v>
      </c>
      <c r="B157" s="22" t="s">
        <v>361</v>
      </c>
      <c r="C157" s="200" t="s">
        <v>355</v>
      </c>
      <c r="D157" s="118"/>
    </row>
    <row r="158" spans="1:11" x14ac:dyDescent="0.25">
      <c r="A158" s="114"/>
      <c r="B158" s="72"/>
      <c r="C158" s="274" t="e" cm="1">
        <f t="array" aca="1" ref="C158" ca="1">CHRONO.PARSE_TIME_OF_DAY($A158, $B158)</f>
        <v>#VALUE!</v>
      </c>
      <c r="D158" s="118"/>
    </row>
    <row r="159" spans="1:11" x14ac:dyDescent="0.25">
      <c r="A159" s="115" t="s">
        <v>1</v>
      </c>
      <c r="B159" s="73"/>
      <c r="C159" s="275" t="e" cm="1">
        <f t="array" aca="1" ref="C159" ca="1">CHRONO.PARSE_TIME_OF_DAY($A159, $B159)</f>
        <v>#VALUE!</v>
      </c>
      <c r="D159" s="118"/>
    </row>
    <row r="160" spans="1:11" x14ac:dyDescent="0.25">
      <c r="A160" s="114" t="s">
        <v>428</v>
      </c>
      <c r="B160" s="72"/>
      <c r="C160" s="274" t="e" cm="1">
        <f t="array" aca="1" ref="C160" ca="1">CHRONO.PARSE_TIME_OF_DAY($A160, $B160)</f>
        <v>#VALUE!</v>
      </c>
      <c r="D160" s="118"/>
    </row>
    <row r="161" spans="1:3" x14ac:dyDescent="0.25">
      <c r="A161" s="115" t="s">
        <v>153</v>
      </c>
      <c r="B161" s="73"/>
      <c r="C161" s="275" t="e" cm="1">
        <f t="array" aca="1" ref="C161" ca="1">CHRONO.PARSE_TIME_OF_DAY($A161, $B161)</f>
        <v>#VALUE!</v>
      </c>
    </row>
    <row r="162" spans="1:3" x14ac:dyDescent="0.25">
      <c r="A162" s="306" t="s">
        <v>431</v>
      </c>
      <c r="B162" s="273"/>
      <c r="C162" s="274" t="e" cm="1">
        <f t="array" aca="1" ref="C162" ca="1">CHRONO.PARSE_TIME_OF_DAY($A162, $B162)</f>
        <v>#VALUE!</v>
      </c>
    </row>
    <row r="163" spans="1:3" x14ac:dyDescent="0.25">
      <c r="A163" s="115" t="s">
        <v>154</v>
      </c>
      <c r="B163" s="73"/>
      <c r="C163" s="275" t="e" cm="1">
        <f t="array" aca="1" ref="C163" ca="1">CHRONO.PARSE_TIME_OF_DAY($A163, $B163)</f>
        <v>#VALUE!</v>
      </c>
    </row>
    <row r="164" spans="1:3" x14ac:dyDescent="0.25">
      <c r="A164" s="244" t="s">
        <v>183</v>
      </c>
      <c r="B164" s="165"/>
      <c r="C164" s="276" t="e" cm="1" vm="1">
        <f t="array" aca="1" ref="C164" ca="1">CHRONO.PARSE_TIME_OF_DAY($A164, $B164)</f>
        <v>#VALUE!</v>
      </c>
    </row>
    <row r="165" spans="1:3" x14ac:dyDescent="0.25">
      <c r="A165" s="116" t="s">
        <v>255</v>
      </c>
      <c r="B165" s="126"/>
      <c r="C165" s="277" t="e" cm="1">
        <f t="array" aca="1" ref="C165" ca="1">CHRONO.PARSE_TIME_OF_DAY($A165, $B165)</f>
        <v>#VALUE!</v>
      </c>
    </row>
    <row r="166" spans="1:3" x14ac:dyDescent="0.25">
      <c r="A166" s="114" t="s">
        <v>359</v>
      </c>
      <c r="B166" s="72"/>
      <c r="C166" s="274" t="e" cm="1" vm="1">
        <f t="array" aca="1" ref="C166" ca="1">CHRONO.PARSE_TIME_OF_DAY($A166, $B166)</f>
        <v>#VALUE!</v>
      </c>
    </row>
    <row r="167" spans="1:3" x14ac:dyDescent="0.25">
      <c r="A167" s="305" t="s">
        <v>433</v>
      </c>
      <c r="B167" s="73"/>
      <c r="C167" s="275" t="e" cm="1">
        <f t="array" aca="1" ref="C167" ca="1">CHRONO.PARSE_TIME_OF_DAY($A167, $B167)</f>
        <v>#VALUE!</v>
      </c>
    </row>
    <row r="168" spans="1:3" x14ac:dyDescent="0.25">
      <c r="A168" s="114" t="s">
        <v>434</v>
      </c>
      <c r="B168" s="72"/>
      <c r="C168" s="274" t="e" cm="1" vm="1">
        <f t="array" aca="1" ref="C168" ca="1">CHRONO.PARSE_TIME_OF_DAY($A168, $B168)</f>
        <v>#VALUE!</v>
      </c>
    </row>
    <row r="169" spans="1:3" x14ac:dyDescent="0.25">
      <c r="A169" s="115" t="s">
        <v>404</v>
      </c>
      <c r="B169" s="73"/>
      <c r="C169" s="275" t="e" cm="1" vm="1">
        <f t="array" aca="1" ref="C169" ca="1">CHRONO.PARSE_TIME_OF_DAY($A169, $B169)</f>
        <v>#VALUE!</v>
      </c>
    </row>
    <row r="170" spans="1:3" x14ac:dyDescent="0.25">
      <c r="A170" s="306" t="s">
        <v>357</v>
      </c>
      <c r="B170" s="273"/>
      <c r="C170" s="274" t="e" cm="1" vm="1">
        <f t="array" aca="1" ref="C170" ca="1">CHRONO.PARSE_TIME_OF_DAY($A170, $B170)</f>
        <v>#VALUE!</v>
      </c>
    </row>
    <row r="171" spans="1:3" x14ac:dyDescent="0.25">
      <c r="A171" s="305" t="s">
        <v>444</v>
      </c>
      <c r="B171" s="73"/>
      <c r="C171" s="275" t="e" cm="1">
        <f t="array" aca="1" ref="C171" ca="1">CHRONO.PARSE_TIME_OF_DAY($A171, $B171)</f>
        <v>#VALUE!</v>
      </c>
    </row>
    <row r="172" spans="1:3" x14ac:dyDescent="0.25">
      <c r="A172" s="271" t="s">
        <v>362</v>
      </c>
      <c r="B172" s="165">
        <v>1</v>
      </c>
      <c r="C172" s="276" t="e" cm="1" vm="1">
        <f t="array" aca="1" ref="C172" ca="1">CHRONO.PARSE_TIME_OF_DAY($A172, $B172)</f>
        <v>#VALUE!</v>
      </c>
    </row>
    <row r="173" spans="1:3" x14ac:dyDescent="0.25">
      <c r="A173" s="272" t="s">
        <v>363</v>
      </c>
      <c r="B173" s="126">
        <v>1</v>
      </c>
      <c r="C173" s="277" t="e" cm="1" vm="1">
        <f t="array" aca="1" ref="C173" ca="1">CHRONO.PARSE_TIME_OF_DAY($A173, $B173)</f>
        <v>#VALUE!</v>
      </c>
    </row>
    <row r="174" spans="1:3" x14ac:dyDescent="0.25">
      <c r="A174" s="271" t="s">
        <v>364</v>
      </c>
      <c r="B174" s="165">
        <v>1</v>
      </c>
      <c r="C174" s="276" t="e" cm="1">
        <f t="array" aca="1" ref="C174" ca="1">CHRONO.PARSE_TIME_OF_DAY($A174, $B174)</f>
        <v>#VALUE!</v>
      </c>
    </row>
    <row r="175" spans="1:3" x14ac:dyDescent="0.25">
      <c r="A175" s="272" t="s">
        <v>463</v>
      </c>
      <c r="B175" s="126"/>
      <c r="C175" s="277" t="e" cm="1" vm="1">
        <f t="array" aca="1" ref="C175" ca="1">CHRONO.PARSE_TIME_OF_DAY($A175, $B175)</f>
        <v>#VALUE!</v>
      </c>
    </row>
    <row r="176" spans="1:3" x14ac:dyDescent="0.25">
      <c r="A176" s="333" t="s">
        <v>357</v>
      </c>
      <c r="B176" s="127">
        <v>1</v>
      </c>
      <c r="C176" s="334" t="e" cm="1" vm="1">
        <f t="array" aca="1" ref="C176" ca="1">CHRONO.PARSE_TIME_OF_DAY($A176, $B176)</f>
        <v>#VALUE!</v>
      </c>
    </row>
    <row r="177" spans="1:5" x14ac:dyDescent="0.25">
      <c r="A177" s="272"/>
      <c r="B177" s="126"/>
      <c r="C177" s="277">
        <v>1.000011574074074</v>
      </c>
    </row>
    <row r="179" spans="1:5" x14ac:dyDescent="0.25">
      <c r="B179" s="46"/>
    </row>
    <row r="180" spans="1:5" ht="19.5" x14ac:dyDescent="0.3">
      <c r="A180" s="1" t="s">
        <v>360</v>
      </c>
    </row>
    <row r="181" spans="1:5" x14ac:dyDescent="0.25">
      <c r="C181" s="265"/>
    </row>
    <row r="182" spans="1:5" x14ac:dyDescent="0.25">
      <c r="A182" s="200" t="s">
        <v>355</v>
      </c>
      <c r="B182" s="48" t="s">
        <v>132</v>
      </c>
      <c r="C182" s="266" t="s">
        <v>338</v>
      </c>
    </row>
    <row r="183" spans="1:5" x14ac:dyDescent="0.25">
      <c r="A183" s="274"/>
      <c r="B183" s="208"/>
      <c r="C183" s="208" t="e" cm="1">
        <f t="array" aca="1" ref="C183" ca="1">CHRONO.FORMAT_TIME_OF_DAY(A183,B183)</f>
        <v>#VALUE!</v>
      </c>
    </row>
    <row r="184" spans="1:5" x14ac:dyDescent="0.25">
      <c r="A184" s="275" t="s">
        <v>1</v>
      </c>
      <c r="B184" s="209"/>
      <c r="C184" s="209" t="e" cm="1">
        <f t="array" aca="1" ref="C184" ca="1">CHRONO.FORMAT_TIME_OF_DAY(A184,B184)</f>
        <v>#VALUE!</v>
      </c>
    </row>
    <row r="185" spans="1:5" x14ac:dyDescent="0.25">
      <c r="A185" s="274" t="e">
        <v>#NUM!</v>
      </c>
      <c r="B185" s="310"/>
      <c r="C185" s="208" t="e" cm="1">
        <f t="array" aca="1" ref="C185" ca="1">CHRONO.FORMAT_TIME_OF_DAY(A185,B185)</f>
        <v>#NUM!</v>
      </c>
    </row>
    <row r="186" spans="1:5" x14ac:dyDescent="0.25">
      <c r="A186" s="275">
        <v>0.1178</v>
      </c>
      <c r="B186" s="375" t="s">
        <v>460</v>
      </c>
      <c r="C186" s="209" t="str" cm="1">
        <f t="array" aca="1" ref="C186" ca="1">CHRONO.FORMAT_TIME_OF_DAY(A186,B186)</f>
        <v>2:49 AM</v>
      </c>
    </row>
    <row r="187" spans="1:5" x14ac:dyDescent="0.25">
      <c r="A187" s="274">
        <v>0.1178</v>
      </c>
      <c r="B187" s="208"/>
      <c r="C187" s="208" t="e" cm="1">
        <f t="array" aca="1" ref="C187" ca="1">CHRONO.FORMAT_TIME_OF_DAY(A187,B187)</f>
        <v>#VALUE!</v>
      </c>
    </row>
    <row r="188" spans="1:5" x14ac:dyDescent="0.25">
      <c r="A188" s="275">
        <v>0.1178</v>
      </c>
      <c r="B188" s="375" t="s">
        <v>147</v>
      </c>
      <c r="C188" s="209" t="str" cm="1">
        <f t="array" aca="1" ref="C188" ca="1">CHRONO.FORMAT_TIME_OF_DAY(A188,B188)</f>
        <v>2:49:37.92</v>
      </c>
    </row>
    <row r="189" spans="1:5" x14ac:dyDescent="0.25">
      <c r="A189" s="276">
        <v>0.1178</v>
      </c>
      <c r="B189" s="238" t="s">
        <v>635</v>
      </c>
      <c r="C189" s="238" t="e" cm="1">
        <f t="array" aca="1" ref="C189" ca="1">CHRONO.FORMAT_TIME_OF_DAY(A189,B189)</f>
        <v>#VALUE!</v>
      </c>
    </row>
    <row r="190" spans="1:5" x14ac:dyDescent="0.25">
      <c r="A190" s="277">
        <v>0.1178</v>
      </c>
      <c r="B190" s="210" t="s">
        <v>640</v>
      </c>
      <c r="C190" s="210" t="e" cm="1">
        <f t="array" aca="1" ref="C190" ca="1">CHRONO.FORMAT_TIME_OF_DAY(A190,B190)</f>
        <v>#VALUE!</v>
      </c>
    </row>
    <row r="191" spans="1:5" x14ac:dyDescent="0.25">
      <c r="A191" s="274">
        <v>0.25</v>
      </c>
      <c r="B191" s="310" t="s">
        <v>423</v>
      </c>
      <c r="C191" s="208" t="e" cm="1">
        <f t="array" aca="1" ref="C191" ca="1">CHRONO.FORMAT_TIME_OF_DAY(A191,B191)</f>
        <v>#VALUE!</v>
      </c>
    </row>
    <row r="192" spans="1:5" x14ac:dyDescent="0.25">
      <c r="A192" s="275">
        <v>1</v>
      </c>
      <c r="B192" s="209" t="s">
        <v>558</v>
      </c>
      <c r="C192" s="209" t="e" cm="1">
        <f t="array" aca="1" ref="C192" ca="1">CHRONO.FORMAT_TIME_OF_DAY(A192,B192)</f>
        <v>#VALUE!</v>
      </c>
      <c r="E192" s="373"/>
    </row>
    <row r="193" spans="1:3" x14ac:dyDescent="0.25">
      <c r="A193" s="274">
        <v>1</v>
      </c>
      <c r="B193" s="208"/>
      <c r="C193" s="208" t="e" cm="1">
        <f t="array" aca="1" ref="C193" ca="1">CHRONO.FORMAT_TIME_OF_DAY(A193,B193)</f>
        <v>#VALUE!</v>
      </c>
    </row>
    <row r="194" spans="1:3" x14ac:dyDescent="0.25">
      <c r="A194" s="277">
        <v>1.1000000000000001</v>
      </c>
      <c r="B194" s="210" t="s">
        <v>606</v>
      </c>
      <c r="C194" s="210" t="str" cm="1">
        <f t="array" aca="1" ref="C194" ca="1">CHRONO.FORMAT_TIME_OF_DAY(A194,B194)</f>
        <v>02:24 am</v>
      </c>
    </row>
  </sheetData>
  <pageMargins left="0.7" right="0.7" top="0.75" bottom="0.75" header="0.3" footer="0.3"/>
  <pageSetup paperSize="9" orientation="portrait"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0CF98-EB41-478F-B06E-FD8323D00B44}">
  <dimension ref="A1:N283"/>
  <sheetViews>
    <sheetView tabSelected="1" topLeftCell="B1" zoomScale="106" zoomScaleNormal="106" workbookViewId="0">
      <selection activeCell="F15" sqref="F15"/>
    </sheetView>
  </sheetViews>
  <sheetFormatPr defaultRowHeight="15" x14ac:dyDescent="0.25"/>
  <cols>
    <col min="1" max="1" width="24.5703125" customWidth="1"/>
    <col min="2" max="2" width="21.7109375" customWidth="1"/>
    <col min="3" max="3" width="22.28515625" customWidth="1"/>
    <col min="4" max="4" width="20" customWidth="1"/>
    <col min="5" max="5" width="15.28515625" customWidth="1"/>
    <col min="6" max="6" width="30.7109375" bestFit="1" customWidth="1"/>
    <col min="7" max="7" width="30.140625" bestFit="1" customWidth="1"/>
    <col min="8" max="8" width="20.42578125" customWidth="1"/>
    <col min="9" max="9" width="17" customWidth="1"/>
    <col min="10" max="10" width="18.42578125" bestFit="1" customWidth="1"/>
    <col min="11" max="11" width="17.42578125" customWidth="1"/>
    <col min="12" max="12" width="15.42578125" customWidth="1"/>
    <col min="13" max="13" width="18" customWidth="1"/>
    <col min="14" max="14" width="21.42578125" customWidth="1"/>
  </cols>
  <sheetData>
    <row r="1" spans="1:6" ht="19.5" x14ac:dyDescent="0.3">
      <c r="A1" s="1" t="s">
        <v>901</v>
      </c>
      <c r="B1" s="1"/>
    </row>
    <row r="3" spans="1:6" x14ac:dyDescent="0.25">
      <c r="A3" t="s">
        <v>224</v>
      </c>
      <c r="B3" t="s">
        <v>110</v>
      </c>
    </row>
    <row r="4" spans="1:6" x14ac:dyDescent="0.25">
      <c r="B4" t="b" cm="1">
        <f t="array" aca="1" ref="B4" ca="1">CHRONO.IS_VALID_TZO(Table21729263812[[#This Row],[Value]])</f>
        <v>0</v>
      </c>
    </row>
    <row r="5" spans="1:6" x14ac:dyDescent="0.25">
      <c r="A5" t="s">
        <v>1</v>
      </c>
      <c r="B5" t="b" cm="1">
        <f t="array" aca="1" ref="B5" ca="1">CHRONO.IS_VALID_TZO(Table21729263812[[#This Row],[Value]])</f>
        <v>0</v>
      </c>
    </row>
    <row r="6" spans="1:6" x14ac:dyDescent="0.25">
      <c r="A6" s="205">
        <v>0</v>
      </c>
      <c r="B6" t="b" cm="1">
        <f t="array" aca="1" ref="B6" ca="1">CHRONO.IS_VALID_TZO(Table21729263812[[#This Row],[Value]])</f>
        <v>1</v>
      </c>
    </row>
    <row r="7" spans="1:6" x14ac:dyDescent="0.25">
      <c r="A7">
        <v>-0.5</v>
      </c>
      <c r="B7" t="b" cm="1">
        <f t="array" aca="1" ref="B7" ca="1">CHRONO.IS_VALID_TZO(Table21729263812[[#This Row],[Value]])</f>
        <v>1</v>
      </c>
    </row>
    <row r="8" spans="1:6" x14ac:dyDescent="0.25">
      <c r="A8" s="344">
        <v>0.70833333333333337</v>
      </c>
      <c r="B8" t="b" cm="1">
        <f t="array" aca="1" ref="B8" ca="1">CHRONO.IS_VALID_TZO(Table21729263812[[#This Row],[Value]])</f>
        <v>0</v>
      </c>
    </row>
    <row r="9" spans="1:6" x14ac:dyDescent="0.25">
      <c r="A9" s="609">
        <v>0.625</v>
      </c>
      <c r="B9" t="b" cm="1">
        <f t="array" aca="1" ref="B9" ca="1">CHRONO.IS_VALID_TZO(Table21729263812[[#This Row],[Value]])</f>
        <v>1</v>
      </c>
    </row>
    <row r="11" spans="1:6" x14ac:dyDescent="0.25">
      <c r="A11" s="46"/>
    </row>
    <row r="12" spans="1:6" ht="19.5" x14ac:dyDescent="0.3">
      <c r="A12" s="1" t="s">
        <v>157</v>
      </c>
      <c r="C12" s="1" t="s">
        <v>330</v>
      </c>
    </row>
    <row r="14" spans="1:6" x14ac:dyDescent="0.25">
      <c r="A14" s="21" t="s">
        <v>158</v>
      </c>
      <c r="B14" s="200" t="s">
        <v>28</v>
      </c>
      <c r="C14" s="5" t="s">
        <v>132</v>
      </c>
      <c r="D14" s="71" t="s">
        <v>161</v>
      </c>
      <c r="F14" s="46"/>
    </row>
    <row r="15" spans="1:6" x14ac:dyDescent="0.25">
      <c r="A15" s="335" t="s">
        <v>144</v>
      </c>
      <c r="B15" s="610" cm="1">
        <f t="array" aca="1" ref="B15:B22" ca="1">CHRONO.PARSE_ISO_TZO(A15:A22)</f>
        <v>0</v>
      </c>
      <c r="C15" s="242" t="s">
        <v>144</v>
      </c>
      <c r="D15" s="72" t="str" cm="1">
        <f t="array" aca="1" ref="D15" ca="1">CHRONO.FORMAT_ISO_TZO(B15,C15)</f>
        <v>Z</v>
      </c>
      <c r="F15" s="46" t="e" cm="1" vm="1">
        <f t="array" aca="1" ref="F15:F22" ca="1">CHRONO.PARSE_TIME_OF_DAY(_xlfn.ANCHORARRAY(B15),TRUE)</f>
        <v>#VALUE!</v>
      </c>
    </row>
    <row r="16" spans="1:6" x14ac:dyDescent="0.25">
      <c r="A16" s="305" t="s">
        <v>159</v>
      </c>
      <c r="B16" s="611" t="e" vm="1">
        <f ca="1"/>
        <v>#VALUE!</v>
      </c>
      <c r="C16" s="243" t="s">
        <v>156</v>
      </c>
      <c r="D16" s="73" t="e" cm="1">
        <f t="array" aca="1" ref="D16" ca="1">CHRONO.FORMAT_ISO_TZO(B16,C16)</f>
        <v>#VALUE!</v>
      </c>
      <c r="F16" t="e" vm="1">
        <f ca="1"/>
        <v>#VALUE!</v>
      </c>
    </row>
    <row r="17" spans="1:7" x14ac:dyDescent="0.25">
      <c r="A17" s="335" t="s">
        <v>160</v>
      </c>
      <c r="B17" s="610" t="e" vm="1">
        <f ca="1"/>
        <v>#VALUE!</v>
      </c>
      <c r="C17" s="242"/>
      <c r="D17" s="72" t="e" cm="1">
        <f t="array" aca="1" ref="D17" ca="1">CHRONO.FORMAT_ISO_TZO(B17,C17)</f>
        <v>#VALUE!</v>
      </c>
      <c r="F17" t="e" vm="1">
        <f ca="1"/>
        <v>#VALUE!</v>
      </c>
    </row>
    <row r="18" spans="1:7" x14ac:dyDescent="0.25">
      <c r="A18" s="305" t="s">
        <v>284</v>
      </c>
      <c r="B18" s="611" t="e" vm="1">
        <f ca="1"/>
        <v>#VALUE!</v>
      </c>
      <c r="C18" s="243"/>
      <c r="D18" s="73" t="e" cm="1" vm="2">
        <f t="array" aca="1" ref="D18" ca="1">CHRONO.FORMAT_ISO_TZO(B18,C18)</f>
        <v>#VALUE!</v>
      </c>
      <c r="F18" t="e" vm="1">
        <f ca="1"/>
        <v>#VALUE!</v>
      </c>
      <c r="G18" s="46"/>
    </row>
    <row r="19" spans="1:7" x14ac:dyDescent="0.25">
      <c r="A19" s="306" t="s">
        <v>162</v>
      </c>
      <c r="B19" s="610" t="e" vm="1">
        <f ca="1"/>
        <v>#VALUE!</v>
      </c>
      <c r="C19" s="242" t="s">
        <v>96</v>
      </c>
      <c r="D19" s="72" t="e" cm="1" vm="2">
        <f t="array" aca="1" ref="D19" ca="1">CHRONO.FORMAT_ISO_TZO(B19,C19)</f>
        <v>#VALUE!</v>
      </c>
      <c r="F19" t="e" vm="1">
        <f ca="1"/>
        <v>#VALUE!</v>
      </c>
    </row>
    <row r="20" spans="1:7" x14ac:dyDescent="0.25">
      <c r="A20" s="305" t="s">
        <v>163</v>
      </c>
      <c r="B20" s="611" t="e" vm="1">
        <f ca="1"/>
        <v>#VALUE!</v>
      </c>
      <c r="C20" s="243" t="s">
        <v>388</v>
      </c>
      <c r="D20" s="73" t="e" cm="1" vm="2">
        <f t="array" aca="1" ref="D20" ca="1">CHRONO.FORMAT_ISO_TZO(B20,C20)</f>
        <v>#VALUE!</v>
      </c>
      <c r="F20" t="e" vm="1">
        <f ca="1"/>
        <v>#VALUE!</v>
      </c>
    </row>
    <row r="21" spans="1:7" x14ac:dyDescent="0.25">
      <c r="A21" s="271" t="s">
        <v>387</v>
      </c>
      <c r="B21" s="612" t="e" vm="1">
        <f ca="1"/>
        <v>#VALUE!</v>
      </c>
      <c r="C21" s="245" t="s">
        <v>98</v>
      </c>
      <c r="D21" s="165" t="e" cm="1" vm="2">
        <f t="array" aca="1" ref="D21" ca="1">CHRONO.FORMAT_ISO_TZO(B21,C21)</f>
        <v>#VALUE!</v>
      </c>
      <c r="F21" t="e" vm="1">
        <f ca="1"/>
        <v>#VALUE!</v>
      </c>
    </row>
    <row r="22" spans="1:7" x14ac:dyDescent="0.25">
      <c r="A22" s="272" t="s">
        <v>435</v>
      </c>
      <c r="B22" s="432" t="e" vm="1">
        <f ca="1"/>
        <v>#VALUE!</v>
      </c>
      <c r="C22" s="312" t="s">
        <v>96</v>
      </c>
      <c r="D22" s="126" t="e" cm="1">
        <f t="array" aca="1" ref="D22" ca="1">CHRONO.FORMAT_ISO_TZO(B22,C22)</f>
        <v>#VALUE!</v>
      </c>
      <c r="F22" t="e" vm="1">
        <f ca="1"/>
        <v>#VALUE!</v>
      </c>
    </row>
    <row r="25" spans="1:7" ht="19.5" x14ac:dyDescent="0.3">
      <c r="A25" s="1" t="s">
        <v>291</v>
      </c>
      <c r="B25" s="1"/>
      <c r="C25" s="1" t="s">
        <v>293</v>
      </c>
    </row>
    <row r="27" spans="1:7" x14ac:dyDescent="0.25">
      <c r="A27" s="4" t="s">
        <v>292</v>
      </c>
      <c r="B27" s="185" t="s">
        <v>283</v>
      </c>
      <c r="C27" s="185" t="s">
        <v>294</v>
      </c>
      <c r="D27" s="5" t="s">
        <v>283</v>
      </c>
      <c r="E27" s="6" t="s">
        <v>369</v>
      </c>
    </row>
    <row r="28" spans="1:7" x14ac:dyDescent="0.25">
      <c r="A28" s="212"/>
      <c r="B28" s="213" t="str" cm="1">
        <f t="array" aca="1" ref="B28" ca="1">CHRONO.MILITARY_TZO(A28)</f>
        <v/>
      </c>
      <c r="C28" s="213" t="str" cm="1">
        <f t="array" aca="1" ref="C28:E28" ca="1">CHRONO.TZO_TO_MILITARY(B28)</f>
        <v/>
      </c>
      <c r="D28" s="8" t="str">
        <f ca="1"/>
        <v/>
      </c>
      <c r="E28" s="9" t="str">
        <f ca="1"/>
        <v/>
      </c>
    </row>
    <row r="29" spans="1:7" x14ac:dyDescent="0.25">
      <c r="A29" s="10" t="s">
        <v>289</v>
      </c>
      <c r="B29" s="214" cm="1">
        <f t="array" aca="1" ref="B29" ca="1">CHRONO.MILITARY_TZO(A29)</f>
        <v>0.41666666666666669</v>
      </c>
      <c r="C29" s="214" t="str" cm="1">
        <f t="array" aca="1" ref="C29:E29" ca="1">CHRONO.TZO_TO_MILITARY(B29)</f>
        <v>K</v>
      </c>
      <c r="D29" s="11">
        <f ca="1"/>
        <v>0.41666666666666669</v>
      </c>
      <c r="E29" s="12">
        <f ca="1"/>
        <v>0</v>
      </c>
    </row>
    <row r="30" spans="1:7" x14ac:dyDescent="0.25">
      <c r="A30" s="7" t="s">
        <v>144</v>
      </c>
      <c r="B30" s="213" cm="1">
        <f t="array" aca="1" ref="B30" ca="1">CHRONO.MILITARY_TZO(A30)</f>
        <v>0</v>
      </c>
      <c r="C30" s="213" t="str" cm="1">
        <f t="array" aca="1" ref="C30:E30" ca="1">CHRONO.TZO_TO_MILITARY(B30)</f>
        <v>Z</v>
      </c>
      <c r="D30" s="8">
        <f ca="1"/>
        <v>0</v>
      </c>
      <c r="E30" s="9">
        <f ca="1"/>
        <v>0</v>
      </c>
    </row>
    <row r="31" spans="1:7" x14ac:dyDescent="0.25">
      <c r="A31" s="10" t="s">
        <v>100</v>
      </c>
      <c r="B31" s="214" cm="1">
        <f t="array" aca="1" ref="B31" ca="1">CHRONO.MILITARY_TZO(A31)</f>
        <v>0.5</v>
      </c>
      <c r="C31" s="214" t="e" cm="1">
        <f t="array" aca="1" ref="C31" ca="1">CHRONO.TZO_TO_MILITARY(B31)</f>
        <v>#VALUE!</v>
      </c>
      <c r="D31" s="11"/>
      <c r="E31" s="12"/>
    </row>
    <row r="32" spans="1:7" x14ac:dyDescent="0.25">
      <c r="A32" s="135" t="s">
        <v>288</v>
      </c>
      <c r="B32" s="215" t="e" cm="1">
        <f t="array" aca="1" ref="B32" ca="1">CHRONO.MILITARY_TZO(A32)</f>
        <v>#N/A</v>
      </c>
      <c r="C32" s="215" t="str" cm="1">
        <f t="array" aca="1" ref="C32:E32" ca="1">CHRONO.TZO_TO_MILITARY(B32)</f>
        <v>J</v>
      </c>
      <c r="D32" s="112" t="str">
        <f ca="1"/>
        <v/>
      </c>
      <c r="E32" s="216">
        <f ca="1"/>
        <v>0</v>
      </c>
    </row>
    <row r="33" spans="1:6" x14ac:dyDescent="0.25">
      <c r="A33" s="129"/>
      <c r="B33" s="217">
        <v>570</v>
      </c>
      <c r="C33" s="217" t="e" cm="1">
        <f t="array" aca="1" ref="C33" ca="1">CHRONO.TZO_TO_MILITARY(B33)</f>
        <v>#VALUE!</v>
      </c>
      <c r="D33" s="130"/>
      <c r="E33" s="131"/>
    </row>
    <row r="36" spans="1:6" ht="19.5" x14ac:dyDescent="0.3">
      <c r="A36" s="1" t="s">
        <v>846</v>
      </c>
      <c r="B36" s="1"/>
      <c r="C36" s="1"/>
    </row>
    <row r="38" spans="1:6" x14ac:dyDescent="0.25">
      <c r="A38" s="4" t="s">
        <v>165</v>
      </c>
      <c r="B38" s="185" t="s">
        <v>115</v>
      </c>
      <c r="C38" s="71" t="s">
        <v>276</v>
      </c>
      <c r="D38" s="200" t="s">
        <v>277</v>
      </c>
      <c r="E38" s="185" t="s">
        <v>114</v>
      </c>
      <c r="F38" s="6" t="s">
        <v>175</v>
      </c>
    </row>
    <row r="39" spans="1:6" x14ac:dyDescent="0.25">
      <c r="A39" s="188" t="s">
        <v>278</v>
      </c>
      <c r="B39" s="196" t="e" cm="1">
        <f t="array" aca="1" ref="B39" ca="1">CHRONO.ISO_DATETIME_TO_MJDATE(A39)</f>
        <v>#VALUE!</v>
      </c>
      <c r="C39" s="72"/>
      <c r="D39" s="208">
        <v>0</v>
      </c>
      <c r="E39" s="201" t="e" cm="1">
        <f t="array" aca="1" ref="E39" ca="1">CHRONO.MJDATE_TZO_SHIFT(B39,C39,D39)</f>
        <v>#NAME?</v>
      </c>
      <c r="F39" s="174" t="e" cm="1">
        <f t="array" aca="1" ref="F39" ca="1">CHRONO.MJDATE_TO_ISO_DATETIME(E39,D39)</f>
        <v>#NAME?</v>
      </c>
    </row>
    <row r="40" spans="1:6" x14ac:dyDescent="0.25">
      <c r="A40" s="173" t="s">
        <v>279</v>
      </c>
      <c r="B40" s="197" t="e" cm="1">
        <f t="array" aca="1" ref="B40" ca="1">CHRONO.ISO_DATETIME_TO_MJDATE(A40)</f>
        <v>#VALUE!</v>
      </c>
      <c r="C40" s="73"/>
      <c r="D40" s="209">
        <v>600</v>
      </c>
      <c r="E40" s="202" t="e" cm="1">
        <f t="array" aca="1" ref="E40" ca="1">CHRONO.MJDATE_TZO_SHIFT(B40,C40,D40)</f>
        <v>#NAME?</v>
      </c>
      <c r="F40" s="175" t="e" cm="1">
        <f t="array" aca="1" ref="F40" ca="1">CHRONO.MJDATE_TO_ISO_DATETIME(E40,D40)</f>
        <v>#NAME?</v>
      </c>
    </row>
    <row r="41" spans="1:6" x14ac:dyDescent="0.25">
      <c r="A41" s="188" t="s">
        <v>280</v>
      </c>
      <c r="B41" s="196" t="e" cm="1">
        <f t="array" aca="1" ref="B41:C41" ca="1">CHRONO.ISO_DATETIME_TO_MJDATE(A41)</f>
        <v>#VALUE!</v>
      </c>
      <c r="C41" s="72">
        <f ca="1"/>
        <v>0</v>
      </c>
      <c r="D41" s="208">
        <v>-240</v>
      </c>
      <c r="E41" s="201" t="e" cm="1">
        <f t="array" aca="1" ref="E41" ca="1">CHRONO.MJDATE_TZO_SHIFT(B41,C41,D41)</f>
        <v>#NAME?</v>
      </c>
      <c r="F41" s="174" t="e" cm="1">
        <f t="array" aca="1" ref="F41" ca="1">CHRONO.MJDATE_TO_ISO_DATETIME(E41,D41)</f>
        <v>#VALUE!</v>
      </c>
    </row>
    <row r="42" spans="1:6" x14ac:dyDescent="0.25">
      <c r="A42" s="186" t="s">
        <v>281</v>
      </c>
      <c r="B42" s="198" t="e" cm="1">
        <f t="array" aca="1" ref="B42:C42" ca="1">CHRONO.ISO_DATETIME_TO_MJDATE(A42)</f>
        <v>#VALUE!</v>
      </c>
      <c r="C42" s="126" t="e" vm="1">
        <f ca="1"/>
        <v>#VALUE!</v>
      </c>
      <c r="D42" s="210">
        <v>-900</v>
      </c>
      <c r="E42" s="203" t="e" cm="1">
        <f t="array" aca="1" ref="E42" ca="1">CHRONO.MJDATE_TZO_SHIFT(B42,C42,D42)</f>
        <v>#NAME?</v>
      </c>
      <c r="F42" s="54" t="e" cm="1">
        <f t="array" aca="1" ref="F42" ca="1">CHRONO.MJDATE_TO_ISO_DATETIME(E42,D42)</f>
        <v>#NAME?</v>
      </c>
    </row>
    <row r="43" spans="1:6" x14ac:dyDescent="0.25">
      <c r="A43" s="192" t="s">
        <v>282</v>
      </c>
      <c r="B43" s="199" t="e" cm="1">
        <f t="array" aca="1" ref="B43" ca="1">CHRONO.ISO_DATETIME_TO_MJDATE(A43)</f>
        <v>#VALUE!</v>
      </c>
      <c r="C43" s="127"/>
      <c r="D43" s="211">
        <v>0</v>
      </c>
      <c r="E43" s="204" t="e" cm="1">
        <f t="array" aca="1" ref="E43" ca="1">CHRONO.MJDATE_TZO_SHIFT(B43,C43,D43)</f>
        <v>#NAME?</v>
      </c>
      <c r="F43" s="195" t="e" cm="1">
        <f t="array" aca="1" ref="F43" ca="1">CHRONO.MJDATE_TO_ISO_DATETIME(E43,D43)</f>
        <v>#NAME?</v>
      </c>
    </row>
    <row r="44" spans="1:6" x14ac:dyDescent="0.25">
      <c r="A44" s="186" t="s">
        <v>278</v>
      </c>
      <c r="B44" s="198" t="e" cm="1">
        <f t="array" aca="1" ref="B44:C44" ca="1">CHRONO.ISO_DATETIME_TO_MJDATE(A44)</f>
        <v>#VALUE!</v>
      </c>
      <c r="C44" s="126" t="e" vm="1">
        <f ca="1"/>
        <v>#VALUE!</v>
      </c>
      <c r="D44" s="210">
        <v>510</v>
      </c>
      <c r="E44" s="203" t="e" cm="1">
        <f t="array" aca="1" ref="E44" ca="1">CHRONO.MJDATE_TZO_SHIFT(B44,C44,D44)</f>
        <v>#NAME?</v>
      </c>
      <c r="F44" s="54" t="e" cm="1">
        <f t="array" aca="1" ref="F44" ca="1">CHRONO.MJDATE_TO_ISO_DATETIME(E44,D44)</f>
        <v>#NAME?</v>
      </c>
    </row>
    <row r="47" spans="1:6" ht="19.5" x14ac:dyDescent="0.3">
      <c r="A47" s="1" t="s">
        <v>751</v>
      </c>
    </row>
    <row r="49" spans="1:3" x14ac:dyDescent="0.25">
      <c r="A49" s="4" t="s">
        <v>749</v>
      </c>
      <c r="B49" s="185" t="s">
        <v>745</v>
      </c>
      <c r="C49" s="71" t="s">
        <v>746</v>
      </c>
    </row>
    <row r="50" spans="1:3" x14ac:dyDescent="0.25">
      <c r="A50" s="188" t="s">
        <v>847</v>
      </c>
      <c r="B50" s="196" t="str" cm="1">
        <f t="array" aca="1" ref="B50:C51" ca="1">CHRONO.FIND_COUNTRY(A50)</f>
        <v>AU</v>
      </c>
      <c r="C50" s="72" t="str">
        <f ca="1"/>
        <v>Australia</v>
      </c>
    </row>
    <row r="51" spans="1:3" x14ac:dyDescent="0.25">
      <c r="A51" s="173"/>
      <c r="B51" s="197" t="str">
        <f ca="1"/>
        <v>AT</v>
      </c>
      <c r="C51" s="73" t="str">
        <f ca="1"/>
        <v>Austria</v>
      </c>
    </row>
    <row r="52" spans="1:3" x14ac:dyDescent="0.25">
      <c r="A52" s="188" t="s">
        <v>747</v>
      </c>
      <c r="B52" s="196" t="str" cm="1">
        <f t="array" aca="1" ref="B52:C53" ca="1">CHRONO.FIND_COUNTRY(A52)</f>
        <v>AE</v>
      </c>
      <c r="C52" s="72" t="str">
        <f ca="1"/>
        <v>United Arab Emirates</v>
      </c>
    </row>
    <row r="53" spans="1:3" x14ac:dyDescent="0.25">
      <c r="A53" s="186"/>
      <c r="B53" s="198" t="str">
        <f ca="1"/>
        <v>US</v>
      </c>
      <c r="C53" s="126" t="str">
        <f ca="1"/>
        <v>United States</v>
      </c>
    </row>
    <row r="54" spans="1:3" x14ac:dyDescent="0.25">
      <c r="A54" s="192" t="s">
        <v>748</v>
      </c>
      <c r="B54" s="199" t="str" cm="1">
        <f t="array" aca="1" ref="B54:C55" ca="1">CHRONO.FIND_COUNTRY(A54)</f>
        <v>GB</v>
      </c>
      <c r="C54" s="127" t="str">
        <f ca="1"/>
        <v>Britain (UK)</v>
      </c>
    </row>
    <row r="55" spans="1:3" x14ac:dyDescent="0.25">
      <c r="A55" s="186"/>
      <c r="B55" s="198" t="str">
        <f ca="1"/>
        <v>VG</v>
      </c>
      <c r="C55" s="126" t="str">
        <f ca="1"/>
        <v>Virgin Islands (UK)</v>
      </c>
    </row>
    <row r="56" spans="1:3" x14ac:dyDescent="0.25">
      <c r="A56" s="458"/>
      <c r="B56" s="118"/>
    </row>
    <row r="57" spans="1:3" x14ac:dyDescent="0.25">
      <c r="A57" s="458"/>
      <c r="B57" s="118"/>
    </row>
    <row r="58" spans="1:3" ht="19.5" x14ac:dyDescent="0.3">
      <c r="A58" s="1" t="s">
        <v>770</v>
      </c>
    </row>
    <row r="60" spans="1:3" x14ac:dyDescent="0.25">
      <c r="A60" s="4" t="s">
        <v>771</v>
      </c>
      <c r="B60" s="185" t="s">
        <v>757</v>
      </c>
    </row>
    <row r="61" spans="1:3" x14ac:dyDescent="0.25">
      <c r="A61" s="188" t="s">
        <v>772</v>
      </c>
      <c r="B61" s="72" t="str" cm="1">
        <f t="array" aca="1" ref="B61:B67" ca="1">CHRONO.TIMEZONE_NAME(A61:A67)</f>
        <v>Australia/Adelaide</v>
      </c>
    </row>
    <row r="62" spans="1:3" x14ac:dyDescent="0.25">
      <c r="A62" s="173" t="s">
        <v>773</v>
      </c>
      <c r="B62" s="73" t="str">
        <f ca="1"/>
        <v>Australia/Sydney</v>
      </c>
    </row>
    <row r="63" spans="1:3" x14ac:dyDescent="0.25">
      <c r="A63" s="188" t="s">
        <v>774</v>
      </c>
      <c r="B63" s="72" t="str">
        <f ca="1"/>
        <v>Australia/Sydney</v>
      </c>
    </row>
    <row r="64" spans="1:3" x14ac:dyDescent="0.25">
      <c r="A64" s="186" t="s">
        <v>776</v>
      </c>
      <c r="B64" s="126" t="str">
        <f ca="1"/>
        <v>Europe/London</v>
      </c>
    </row>
    <row r="65" spans="1:3" x14ac:dyDescent="0.25">
      <c r="A65" s="192" t="s">
        <v>819</v>
      </c>
      <c r="B65" s="127" t="str">
        <f ca="1"/>
        <v>Etc/GMT-8</v>
      </c>
    </row>
    <row r="66" spans="1:3" x14ac:dyDescent="0.25">
      <c r="A66" s="186" t="s">
        <v>818</v>
      </c>
      <c r="B66" s="126" t="str">
        <f ca="1"/>
        <v>Etc/GMT0</v>
      </c>
    </row>
    <row r="67" spans="1:3" x14ac:dyDescent="0.25">
      <c r="A67" s="192" t="s">
        <v>820</v>
      </c>
      <c r="B67" s="127" t="str">
        <f ca="1"/>
        <v>Etc/UTC</v>
      </c>
    </row>
    <row r="68" spans="1:3" x14ac:dyDescent="0.25">
      <c r="A68" s="458"/>
      <c r="B68" s="118"/>
    </row>
    <row r="69" spans="1:3" x14ac:dyDescent="0.25">
      <c r="A69" s="458"/>
      <c r="B69" s="118"/>
    </row>
    <row r="70" spans="1:3" ht="19.5" x14ac:dyDescent="0.3">
      <c r="A70" s="1" t="s">
        <v>777</v>
      </c>
    </row>
    <row r="72" spans="1:3" x14ac:dyDescent="0.25">
      <c r="A72" s="4" t="s">
        <v>757</v>
      </c>
      <c r="B72" s="185" t="s">
        <v>778</v>
      </c>
      <c r="C72" s="71" t="s">
        <v>782</v>
      </c>
    </row>
    <row r="73" spans="1:3" x14ac:dyDescent="0.25">
      <c r="A73" s="188" t="s">
        <v>758</v>
      </c>
      <c r="B73" s="505" cm="1">
        <f t="array" aca="1" ref="B73:C78" ca="1">CHRONO.TIMEZONE_COORDINATES(A73:A78)</f>
        <v>-34.9166666666667</v>
      </c>
      <c r="C73" s="121">
        <f ca="1"/>
        <v>138.583333333333</v>
      </c>
    </row>
    <row r="74" spans="1:3" x14ac:dyDescent="0.25">
      <c r="A74" s="173" t="s">
        <v>801</v>
      </c>
      <c r="B74" s="506">
        <f ca="1"/>
        <v>-33.866666666666703</v>
      </c>
      <c r="C74" s="122">
        <f ca="1"/>
        <v>151.21666666666701</v>
      </c>
    </row>
    <row r="75" spans="1:3" x14ac:dyDescent="0.25">
      <c r="A75" s="188" t="s">
        <v>801</v>
      </c>
      <c r="B75" s="505">
        <f ca="1"/>
        <v>-33.866666666666703</v>
      </c>
      <c r="C75" s="121">
        <f ca="1"/>
        <v>151.21666666666701</v>
      </c>
    </row>
    <row r="76" spans="1:3" x14ac:dyDescent="0.25">
      <c r="A76" s="186" t="s">
        <v>775</v>
      </c>
      <c r="B76" s="507">
        <f ca="1"/>
        <v>-27.466666666666701</v>
      </c>
      <c r="C76" s="123">
        <f ca="1"/>
        <v>153.03333333333299</v>
      </c>
    </row>
    <row r="77" spans="1:3" x14ac:dyDescent="0.25">
      <c r="A77" s="192" t="s">
        <v>802</v>
      </c>
      <c r="B77" s="508">
        <f ca="1"/>
        <v>-42.883333333333297</v>
      </c>
      <c r="C77" s="124">
        <f ca="1"/>
        <v>147.316666666667</v>
      </c>
    </row>
    <row r="78" spans="1:3" x14ac:dyDescent="0.25">
      <c r="A78" s="186" t="s">
        <v>803</v>
      </c>
      <c r="B78" s="507">
        <f ca="1"/>
        <v>51.508333333333297</v>
      </c>
      <c r="C78" s="123">
        <f ca="1"/>
        <v>-0.12527777777777799</v>
      </c>
    </row>
    <row r="79" spans="1:3" x14ac:dyDescent="0.25">
      <c r="A79" s="458"/>
      <c r="B79" s="118"/>
    </row>
    <row r="80" spans="1:3" x14ac:dyDescent="0.25">
      <c r="A80" s="458"/>
      <c r="B80" s="118"/>
    </row>
    <row r="81" spans="1:7" ht="19.5" x14ac:dyDescent="0.3">
      <c r="A81" s="1" t="s">
        <v>779</v>
      </c>
    </row>
    <row r="83" spans="1:7" x14ac:dyDescent="0.25">
      <c r="A83" s="4" t="s">
        <v>757</v>
      </c>
      <c r="B83" s="5" t="s">
        <v>780</v>
      </c>
      <c r="C83" s="5" t="s">
        <v>781</v>
      </c>
      <c r="D83" s="382" t="s">
        <v>783</v>
      </c>
    </row>
    <row r="84" spans="1:7" x14ac:dyDescent="0.25">
      <c r="A84" s="188" t="s">
        <v>758</v>
      </c>
      <c r="B84" s="443">
        <v>-30</v>
      </c>
      <c r="C84" s="443">
        <v>140</v>
      </c>
      <c r="D84" s="463" cm="1">
        <f t="array" aca="1" ref="D84" ca="1">CHRONO.TIMEZONE_PROXIMITY(A84,B84,C84)</f>
        <v>5.0596964907837441</v>
      </c>
    </row>
    <row r="85" spans="1:7" x14ac:dyDescent="0.25">
      <c r="A85" s="173" t="s">
        <v>801</v>
      </c>
      <c r="B85" s="445">
        <v>-30</v>
      </c>
      <c r="C85" s="445">
        <v>140</v>
      </c>
      <c r="D85" s="464" cm="1">
        <f t="array" aca="1" ref="D85" ca="1">CHRONO.TIMEZONE_PROXIMITY(A85,B85,C85)</f>
        <v>10.266949776169849</v>
      </c>
    </row>
    <row r="86" spans="1:7" x14ac:dyDescent="0.25">
      <c r="A86" s="188" t="s">
        <v>801</v>
      </c>
      <c r="B86" s="443">
        <v>-30</v>
      </c>
      <c r="C86" s="443"/>
      <c r="D86" s="463" cm="1">
        <f t="array" aca="1" ref="D86" ca="1">CHRONO.TIMEZONE_PROXIMITY(A86,B86,C86)</f>
        <v>3.8666666666666507</v>
      </c>
    </row>
    <row r="87" spans="1:7" x14ac:dyDescent="0.25">
      <c r="A87" s="186" t="s">
        <v>775</v>
      </c>
      <c r="B87" s="457"/>
      <c r="C87" s="457">
        <v>140</v>
      </c>
      <c r="D87" s="503" cm="1">
        <f t="array" aca="1" ref="D87" ca="1">CHRONO.TIMEZONE_PROXIMITY(A87,B87,C87)</f>
        <v>13.033333333332985</v>
      </c>
    </row>
    <row r="88" spans="1:7" x14ac:dyDescent="0.25">
      <c r="A88" s="192" t="s">
        <v>802</v>
      </c>
      <c r="B88" s="502"/>
      <c r="C88" s="502">
        <v>140</v>
      </c>
      <c r="D88" s="504" cm="1">
        <f t="array" aca="1" ref="D88" ca="1">CHRONO.TIMEZONE_PROXIMITY(A88,B88,C88)</f>
        <v>7.3166666666669835</v>
      </c>
    </row>
    <row r="89" spans="1:7" x14ac:dyDescent="0.25">
      <c r="A89" s="186" t="s">
        <v>803</v>
      </c>
      <c r="B89" s="457">
        <v>0</v>
      </c>
      <c r="C89" s="457">
        <v>0</v>
      </c>
      <c r="D89" s="503" cm="1">
        <f t="array" aca="1" ref="D89" ca="1">CHRONO.TIMEZONE_PROXIMITY(A89,B89,C89)</f>
        <v>51.508442244018745</v>
      </c>
    </row>
    <row r="90" spans="1:7" x14ac:dyDescent="0.25">
      <c r="A90" s="458"/>
      <c r="B90" s="118"/>
    </row>
    <row r="92" spans="1:7" ht="19.5" x14ac:dyDescent="0.3">
      <c r="A92" s="1" t="s">
        <v>845</v>
      </c>
    </row>
    <row r="94" spans="1:7" ht="15.75" thickBot="1" x14ac:dyDescent="0.3">
      <c r="A94" s="4" t="s">
        <v>749</v>
      </c>
      <c r="B94" s="185" t="s">
        <v>750</v>
      </c>
      <c r="C94" s="185" t="s">
        <v>754</v>
      </c>
      <c r="D94" s="185" t="s">
        <v>753</v>
      </c>
      <c r="E94" s="185" t="s">
        <v>836</v>
      </c>
      <c r="F94" s="185" t="s">
        <v>752</v>
      </c>
      <c r="G94" s="200" t="s">
        <v>757</v>
      </c>
    </row>
    <row r="95" spans="1:7" ht="15.75" thickBot="1" x14ac:dyDescent="0.3">
      <c r="A95" s="489"/>
      <c r="B95" s="490"/>
      <c r="C95" s="498"/>
      <c r="D95" s="498"/>
      <c r="E95" s="575"/>
      <c r="F95" s="491"/>
      <c r="G95" s="492" t="e" cm="1">
        <f t="array" aca="1" ref="G95" ca="1">CHRONO.FIND_TIMEZONE_NAME(A95,B95,C95,D95,E95,F95)</f>
        <v>#N/A</v>
      </c>
    </row>
    <row r="96" spans="1:7" x14ac:dyDescent="0.25">
      <c r="A96" s="477" t="s">
        <v>785</v>
      </c>
      <c r="B96" s="478" t="s">
        <v>755</v>
      </c>
      <c r="C96" s="499"/>
      <c r="D96" s="499"/>
      <c r="E96" s="576"/>
      <c r="F96" s="479"/>
      <c r="G96" s="480" t="str" cm="1">
        <f t="array" aca="1" ref="G96:G99" ca="1">CHRONO.FIND_TIMEZONE_NAME(A96,B96:B97,C96,D96,E96,F96)</f>
        <v>America/North_Dakota/Beulah</v>
      </c>
    </row>
    <row r="97" spans="1:14" x14ac:dyDescent="0.25">
      <c r="A97" s="481"/>
      <c r="B97" s="29" t="s">
        <v>784</v>
      </c>
      <c r="C97" s="443"/>
      <c r="D97" s="443"/>
      <c r="E97" s="8"/>
      <c r="F97" s="72"/>
      <c r="G97" s="482" t="str">
        <f ca="1"/>
        <v>America/North_Dakota/Center</v>
      </c>
    </row>
    <row r="98" spans="1:14" x14ac:dyDescent="0.25">
      <c r="A98" s="483"/>
      <c r="B98" s="470"/>
      <c r="C98" s="457"/>
      <c r="D98" s="457"/>
      <c r="E98" s="35"/>
      <c r="F98" s="126"/>
      <c r="G98" s="484" t="str">
        <f ca="1"/>
        <v>America/North_Dakota/New_Salem</v>
      </c>
    </row>
    <row r="99" spans="1:14" ht="15.75" thickBot="1" x14ac:dyDescent="0.3">
      <c r="A99" s="485"/>
      <c r="B99" s="486"/>
      <c r="C99" s="500"/>
      <c r="D99" s="500"/>
      <c r="E99" s="577"/>
      <c r="F99" s="487"/>
      <c r="G99" s="488" t="str">
        <f ca="1"/>
        <v>Australia/Darwin</v>
      </c>
    </row>
    <row r="100" spans="1:14" ht="15.75" thickBot="1" x14ac:dyDescent="0.3">
      <c r="A100" s="493"/>
      <c r="B100" s="494"/>
      <c r="C100" s="501">
        <v>90</v>
      </c>
      <c r="D100" s="501"/>
      <c r="E100" s="578"/>
      <c r="F100" s="495">
        <v>1</v>
      </c>
      <c r="G100" s="496" t="str" cm="1">
        <f t="array" aca="1" ref="G100" ca="1">CHRONO.FIND_TIMEZONE_NAME(A100,B100,C100,D100,E100,F100)</f>
        <v>America/Danmarkshavn</v>
      </c>
    </row>
    <row r="101" spans="1:14" x14ac:dyDescent="0.25">
      <c r="A101" s="551" t="s">
        <v>756</v>
      </c>
      <c r="B101" s="552"/>
      <c r="C101" s="553"/>
      <c r="D101" s="553"/>
      <c r="E101" s="579"/>
      <c r="F101" s="554"/>
      <c r="G101" s="555" t="str" cm="1">
        <f t="array" aca="1" ref="G101:G102" ca="1">CHRONO.FIND_TIMEZONE_NAME(A101,B101,C101,D101,E101,F101)</f>
        <v>Australia/Melbourne</v>
      </c>
    </row>
    <row r="102" spans="1:14" ht="15.75" thickBot="1" x14ac:dyDescent="0.3">
      <c r="A102" s="556"/>
      <c r="B102" s="544"/>
      <c r="C102" s="545"/>
      <c r="D102" s="545"/>
      <c r="E102" s="580"/>
      <c r="F102" s="543"/>
      <c r="G102" s="557" t="str">
        <f ca="1"/>
        <v>Etc/GMT+9</v>
      </c>
    </row>
    <row r="103" spans="1:14" ht="15.75" thickBot="1" x14ac:dyDescent="0.3">
      <c r="A103" s="497" t="s">
        <v>835</v>
      </c>
      <c r="B103" s="490"/>
      <c r="C103" s="498"/>
      <c r="D103" s="498"/>
      <c r="E103" s="575"/>
      <c r="F103" s="491"/>
      <c r="G103" s="492" t="str" cm="1">
        <f t="array" aca="1" ref="G103" ca="1">CHRONO.FIND_TIMEZONE_NAME(A103,B103,C103,D103,E103,F103)</f>
        <v>America/Argentina/Buenos_Aires</v>
      </c>
    </row>
    <row r="104" spans="1:14" ht="15.75" thickBot="1" x14ac:dyDescent="0.3">
      <c r="A104" s="556" t="s">
        <v>835</v>
      </c>
      <c r="B104" s="544"/>
      <c r="C104" s="545"/>
      <c r="D104" s="545"/>
      <c r="E104" s="580">
        <v>1</v>
      </c>
      <c r="F104" s="543"/>
      <c r="G104" s="557" t="e" cm="1">
        <f t="array" aca="1" ref="G104" ca="1">CHRONO.FIND_TIMEZONE_NAME(A104,B104,C104,D104,E104,F104)</f>
        <v>#N/A</v>
      </c>
    </row>
    <row r="107" spans="1:14" ht="19.5" x14ac:dyDescent="0.3">
      <c r="A107" s="1" t="s">
        <v>816</v>
      </c>
    </row>
    <row r="109" spans="1:14" x14ac:dyDescent="0.25">
      <c r="A109" s="4" t="s">
        <v>757</v>
      </c>
      <c r="B109" s="188" t="s">
        <v>758</v>
      </c>
    </row>
    <row r="110" spans="1:14" ht="15.75" thickBot="1" x14ac:dyDescent="0.3">
      <c r="A110" s="351" t="s">
        <v>814</v>
      </c>
      <c r="B110" s="154" t="s">
        <v>815</v>
      </c>
      <c r="C110" s="5" t="s">
        <v>757</v>
      </c>
      <c r="D110" s="5" t="s">
        <v>848</v>
      </c>
      <c r="E110" s="5" t="s">
        <v>849</v>
      </c>
      <c r="F110" s="185" t="s">
        <v>850</v>
      </c>
      <c r="G110" s="185" t="s">
        <v>851</v>
      </c>
      <c r="H110" s="185" t="s">
        <v>852</v>
      </c>
      <c r="I110" s="185" t="s">
        <v>853</v>
      </c>
      <c r="J110" s="185" t="s">
        <v>760</v>
      </c>
      <c r="K110" s="185" t="s">
        <v>791</v>
      </c>
      <c r="L110" s="185" t="s">
        <v>837</v>
      </c>
      <c r="M110" s="185" t="s">
        <v>792</v>
      </c>
      <c r="N110" s="185" t="s">
        <v>838</v>
      </c>
    </row>
    <row r="111" spans="1:14" ht="15.75" thickBot="1" x14ac:dyDescent="0.3">
      <c r="A111" s="547">
        <v>2020</v>
      </c>
      <c r="B111" s="491"/>
      <c r="C111" s="490" t="e" cm="1">
        <f t="array" aca="1" ref="C111" ca="1">CHRONO.TIMEZONE_INFOS($B$109,A111,B111)</f>
        <v>#NAME?</v>
      </c>
      <c r="D111" s="513"/>
      <c r="E111" s="513"/>
      <c r="F111" s="513"/>
      <c r="G111" s="513"/>
      <c r="H111" s="513"/>
      <c r="I111" s="513"/>
      <c r="J111" s="498"/>
      <c r="K111" s="490"/>
      <c r="L111" s="490"/>
      <c r="M111" s="490"/>
      <c r="N111" s="548"/>
    </row>
    <row r="112" spans="1:14" ht="15.75" thickBot="1" x14ac:dyDescent="0.3">
      <c r="A112" s="549">
        <v>1900</v>
      </c>
      <c r="B112" s="495">
        <v>1900</v>
      </c>
      <c r="C112" s="494" t="e" cm="1">
        <f t="array" aca="1" ref="C112" ca="1">CHRONO.TIMEZONE_INFOS($B$109,A112,B112)</f>
        <v>#NAME?</v>
      </c>
      <c r="D112" s="586"/>
      <c r="E112" s="586"/>
      <c r="F112" s="586"/>
      <c r="G112" s="586"/>
      <c r="H112" s="586"/>
      <c r="I112" s="586"/>
      <c r="J112" s="501"/>
      <c r="K112" s="494"/>
      <c r="L112" s="494"/>
      <c r="M112" s="494"/>
      <c r="N112" s="550"/>
    </row>
    <row r="113" spans="1:14" x14ac:dyDescent="0.25">
      <c r="A113" s="530">
        <v>1970</v>
      </c>
      <c r="B113" s="531">
        <v>1990</v>
      </c>
      <c r="C113" s="532" t="e" cm="1">
        <f t="array" aca="1" ref="C113" ca="1">CHRONO.TIMEZONE_INFOS($B$109,A113,B113)</f>
        <v>#NAME?</v>
      </c>
      <c r="D113" s="523"/>
      <c r="E113" s="523"/>
      <c r="F113" s="523"/>
      <c r="G113" s="523"/>
      <c r="H113" s="523"/>
      <c r="I113" s="523"/>
      <c r="J113" s="533"/>
      <c r="K113" s="532"/>
      <c r="L113" s="532"/>
      <c r="M113" s="532"/>
      <c r="N113" s="534"/>
    </row>
    <row r="114" spans="1:14" ht="15.75" thickBot="1" x14ac:dyDescent="0.3">
      <c r="A114" s="542"/>
      <c r="B114" s="543"/>
      <c r="C114" s="544"/>
      <c r="D114" s="587"/>
      <c r="E114" s="587"/>
      <c r="F114" s="587"/>
      <c r="G114" s="587"/>
      <c r="H114" s="587"/>
      <c r="I114" s="587"/>
      <c r="J114" s="545"/>
      <c r="K114" s="544"/>
      <c r="L114" s="544"/>
      <c r="M114" s="544"/>
      <c r="N114" s="546"/>
    </row>
    <row r="115" spans="1:14" x14ac:dyDescent="0.25">
      <c r="A115" s="530"/>
      <c r="B115" s="531"/>
      <c r="C115" s="532" t="e" cm="1">
        <f t="array" aca="1" ref="C115" ca="1">CHRONO.TIMEZONE_INFOS($B$109,A115,B115)</f>
        <v>#NAME?</v>
      </c>
      <c r="D115" s="523"/>
      <c r="E115" s="523"/>
      <c r="F115" s="523"/>
      <c r="G115" s="523"/>
      <c r="H115" s="523"/>
      <c r="I115" s="523"/>
      <c r="J115" s="533"/>
      <c r="K115" s="532"/>
      <c r="L115" s="532"/>
      <c r="M115" s="532"/>
      <c r="N115" s="534"/>
    </row>
    <row r="116" spans="1:14" x14ac:dyDescent="0.25">
      <c r="A116" s="528"/>
      <c r="B116" s="126"/>
      <c r="C116" s="470"/>
      <c r="D116" s="36"/>
      <c r="E116" s="36"/>
      <c r="F116" s="36"/>
      <c r="G116" s="36"/>
      <c r="H116" s="36"/>
      <c r="I116" s="36"/>
      <c r="J116" s="457"/>
      <c r="K116" s="470"/>
      <c r="L116" s="470"/>
      <c r="M116" s="470"/>
      <c r="N116" s="529"/>
    </row>
    <row r="117" spans="1:14" x14ac:dyDescent="0.25">
      <c r="A117" s="535"/>
      <c r="B117" s="127"/>
      <c r="C117" s="472"/>
      <c r="D117" s="38"/>
      <c r="E117" s="38"/>
      <c r="F117" s="38"/>
      <c r="G117" s="38"/>
      <c r="H117" s="38"/>
      <c r="I117" s="38"/>
      <c r="J117" s="502"/>
      <c r="K117" s="472"/>
      <c r="L117" s="472"/>
      <c r="M117" s="472"/>
      <c r="N117" s="536"/>
    </row>
    <row r="118" spans="1:14" ht="15.75" thickBot="1" x14ac:dyDescent="0.3">
      <c r="A118" s="537"/>
      <c r="B118" s="538"/>
      <c r="C118" s="539"/>
      <c r="D118" s="588"/>
      <c r="E118" s="588"/>
      <c r="F118" s="588"/>
      <c r="G118" s="588"/>
      <c r="H118" s="588"/>
      <c r="I118" s="588"/>
      <c r="J118" s="540"/>
      <c r="K118" s="539"/>
      <c r="L118" s="539"/>
      <c r="M118" s="539"/>
      <c r="N118" s="541"/>
    </row>
    <row r="119" spans="1:14" x14ac:dyDescent="0.25">
      <c r="C119" s="118"/>
      <c r="D119" s="113"/>
      <c r="E119" s="113"/>
      <c r="F119" s="113"/>
      <c r="G119" s="118"/>
      <c r="H119" s="118"/>
      <c r="I119" s="118"/>
    </row>
    <row r="121" spans="1:14" ht="19.5" x14ac:dyDescent="0.3">
      <c r="A121" s="1" t="s">
        <v>857</v>
      </c>
    </row>
    <row r="123" spans="1:14" x14ac:dyDescent="0.25">
      <c r="A123" s="351" t="s">
        <v>761</v>
      </c>
      <c r="B123" s="509" t="s">
        <v>762</v>
      </c>
    </row>
    <row r="124" spans="1:14" ht="15.75" thickBot="1" x14ac:dyDescent="0.3">
      <c r="A124" s="351" t="s">
        <v>848</v>
      </c>
      <c r="B124" s="352" t="s">
        <v>854</v>
      </c>
      <c r="C124" s="69" t="s">
        <v>761</v>
      </c>
      <c r="D124" s="386" t="s">
        <v>764</v>
      </c>
      <c r="E124" s="185" t="s">
        <v>765</v>
      </c>
      <c r="F124" s="185" t="s">
        <v>2</v>
      </c>
      <c r="G124" s="185" t="s">
        <v>841</v>
      </c>
      <c r="H124" s="185" t="s">
        <v>839</v>
      </c>
      <c r="I124" s="185" t="s">
        <v>840</v>
      </c>
      <c r="J124" s="185" t="s">
        <v>855</v>
      </c>
      <c r="K124" s="185" t="s">
        <v>787</v>
      </c>
      <c r="L124" s="185" t="s">
        <v>856</v>
      </c>
      <c r="M124" s="185" t="s">
        <v>793</v>
      </c>
      <c r="N124" s="200" t="s">
        <v>794</v>
      </c>
    </row>
    <row r="125" spans="1:14" x14ac:dyDescent="0.25">
      <c r="A125" s="593">
        <v>1974</v>
      </c>
      <c r="B125" s="594">
        <v>1974</v>
      </c>
      <c r="C125" s="532" t="e" cm="1">
        <f t="array" aca="1" ref="C125" ca="1">CHRONO.TIMEZONE_RULES($B$123,A125,B125)</f>
        <v>#NAME?</v>
      </c>
      <c r="D125" s="523"/>
      <c r="E125" s="523"/>
      <c r="F125" s="523"/>
      <c r="G125" s="523"/>
      <c r="H125" s="523"/>
      <c r="I125" s="523"/>
      <c r="J125" s="523"/>
      <c r="K125" s="589"/>
      <c r="L125" s="523"/>
      <c r="M125" s="532"/>
      <c r="N125" s="534"/>
    </row>
    <row r="126" spans="1:14" ht="15.75" thickBot="1" x14ac:dyDescent="0.3">
      <c r="A126" s="595"/>
      <c r="B126" s="596"/>
      <c r="C126" s="590"/>
      <c r="D126" s="520"/>
      <c r="E126" s="520"/>
      <c r="F126" s="520"/>
      <c r="G126" s="520"/>
      <c r="H126" s="520"/>
      <c r="I126" s="520"/>
      <c r="J126" s="520"/>
      <c r="K126" s="591"/>
      <c r="L126" s="520"/>
      <c r="M126" s="590"/>
      <c r="N126" s="592"/>
    </row>
    <row r="127" spans="1:14" x14ac:dyDescent="0.25">
      <c r="A127" s="593">
        <v>1995</v>
      </c>
      <c r="B127" s="594"/>
      <c r="C127" s="532" t="e" cm="1">
        <f t="array" aca="1" ref="C127" ca="1">CHRONO.TIMEZONE_RULES($B$123,A127,B127)</f>
        <v>#NAME?</v>
      </c>
      <c r="D127" s="523"/>
      <c r="E127" s="523"/>
      <c r="F127" s="523"/>
      <c r="G127" s="523"/>
      <c r="H127" s="523"/>
      <c r="I127" s="523"/>
      <c r="J127" s="523"/>
      <c r="K127" s="589"/>
      <c r="L127" s="523"/>
      <c r="M127" s="532"/>
      <c r="N127" s="534"/>
    </row>
    <row r="128" spans="1:14" x14ac:dyDescent="0.25">
      <c r="A128" s="597"/>
      <c r="B128" s="432"/>
      <c r="C128" s="470"/>
      <c r="D128" s="36"/>
      <c r="E128" s="36"/>
      <c r="F128" s="36"/>
      <c r="G128" s="36"/>
      <c r="H128" s="36"/>
      <c r="I128" s="36"/>
      <c r="J128" s="36"/>
      <c r="K128" s="35"/>
      <c r="L128" s="36"/>
      <c r="M128" s="470"/>
      <c r="N128" s="529"/>
    </row>
    <row r="129" spans="1:14" x14ac:dyDescent="0.25">
      <c r="A129" s="598"/>
      <c r="B129" s="430"/>
      <c r="C129" s="29"/>
      <c r="D129" s="31"/>
      <c r="E129" s="31"/>
      <c r="F129" s="31"/>
      <c r="G129" s="31"/>
      <c r="H129" s="31"/>
      <c r="I129" s="31"/>
      <c r="J129" s="31"/>
      <c r="K129" s="8"/>
      <c r="L129" s="31"/>
      <c r="M129" s="29"/>
      <c r="N129" s="599"/>
    </row>
    <row r="130" spans="1:14" x14ac:dyDescent="0.25">
      <c r="A130" s="597"/>
      <c r="B130" s="432"/>
      <c r="C130" s="470"/>
      <c r="D130" s="36"/>
      <c r="E130" s="36"/>
      <c r="F130" s="36"/>
      <c r="G130" s="36"/>
      <c r="H130" s="36"/>
      <c r="I130" s="36"/>
      <c r="J130" s="36"/>
      <c r="K130" s="35"/>
      <c r="L130" s="36"/>
      <c r="M130" s="470"/>
      <c r="N130" s="529"/>
    </row>
    <row r="131" spans="1:14" x14ac:dyDescent="0.25">
      <c r="A131" s="598"/>
      <c r="B131" s="430"/>
      <c r="C131" s="29"/>
      <c r="D131" s="31"/>
      <c r="E131" s="31"/>
      <c r="F131" s="31"/>
      <c r="G131" s="31"/>
      <c r="H131" s="31"/>
      <c r="I131" s="31"/>
      <c r="J131" s="31"/>
      <c r="K131" s="8"/>
      <c r="L131" s="31"/>
      <c r="M131" s="29"/>
      <c r="N131" s="599"/>
    </row>
    <row r="132" spans="1:14" ht="15.75" thickBot="1" x14ac:dyDescent="0.3">
      <c r="A132" s="595"/>
      <c r="B132" s="596"/>
      <c r="C132" s="590"/>
      <c r="D132" s="520"/>
      <c r="E132" s="520"/>
      <c r="F132" s="520"/>
      <c r="G132" s="520"/>
      <c r="H132" s="520"/>
      <c r="I132" s="520"/>
      <c r="J132" s="520"/>
      <c r="K132" s="591"/>
      <c r="L132" s="520"/>
      <c r="M132" s="590"/>
      <c r="N132" s="592"/>
    </row>
    <row r="133" spans="1:14" x14ac:dyDescent="0.25">
      <c r="A133" s="593"/>
      <c r="B133" s="594">
        <v>1986</v>
      </c>
      <c r="C133" s="532" t="e" cm="1">
        <f t="array" aca="1" ref="C133" ca="1">CHRONO.TIMEZONE_RULES($B$123,A133,B133)</f>
        <v>#NAME?</v>
      </c>
      <c r="D133" s="523"/>
      <c r="E133" s="523"/>
      <c r="F133" s="523"/>
      <c r="G133" s="523"/>
      <c r="H133" s="523"/>
      <c r="I133" s="523"/>
      <c r="J133" s="523"/>
      <c r="K133" s="589"/>
      <c r="L133" s="523"/>
      <c r="M133" s="532"/>
      <c r="N133" s="534"/>
    </row>
    <row r="134" spans="1:14" x14ac:dyDescent="0.25">
      <c r="A134" s="597"/>
      <c r="B134" s="432"/>
      <c r="C134" s="470"/>
      <c r="D134" s="36"/>
      <c r="E134" s="36"/>
      <c r="F134" s="36"/>
      <c r="G134" s="36"/>
      <c r="H134" s="36"/>
      <c r="I134" s="36"/>
      <c r="J134" s="36"/>
      <c r="K134" s="35"/>
      <c r="L134" s="36"/>
      <c r="M134" s="470"/>
      <c r="N134" s="529"/>
    </row>
    <row r="135" spans="1:14" x14ac:dyDescent="0.25">
      <c r="A135" s="598"/>
      <c r="B135" s="430"/>
      <c r="C135" s="29"/>
      <c r="D135" s="31"/>
      <c r="E135" s="31"/>
      <c r="F135" s="31"/>
      <c r="G135" s="31"/>
      <c r="H135" s="31"/>
      <c r="I135" s="31"/>
      <c r="J135" s="31"/>
      <c r="K135" s="8"/>
      <c r="L135" s="31"/>
      <c r="M135" s="29"/>
      <c r="N135" s="599"/>
    </row>
    <row r="136" spans="1:14" x14ac:dyDescent="0.25">
      <c r="A136" s="597"/>
      <c r="B136" s="432"/>
      <c r="C136" s="470"/>
      <c r="D136" s="36"/>
      <c r="E136" s="36"/>
      <c r="F136" s="36"/>
      <c r="G136" s="36"/>
      <c r="H136" s="36"/>
      <c r="I136" s="36"/>
      <c r="J136" s="36"/>
      <c r="K136" s="35"/>
      <c r="L136" s="36"/>
      <c r="M136" s="470"/>
      <c r="N136" s="529"/>
    </row>
    <row r="137" spans="1:14" ht="15.75" thickBot="1" x14ac:dyDescent="0.3">
      <c r="A137" s="600"/>
      <c r="B137" s="601"/>
      <c r="C137" s="602"/>
      <c r="D137" s="603"/>
      <c r="E137" s="603"/>
      <c r="F137" s="603"/>
      <c r="G137" s="603"/>
      <c r="H137" s="603"/>
      <c r="I137" s="603"/>
      <c r="J137" s="603"/>
      <c r="K137" s="604"/>
      <c r="L137" s="603"/>
      <c r="M137" s="602"/>
      <c r="N137" s="605"/>
    </row>
    <row r="140" spans="1:14" ht="19.5" x14ac:dyDescent="0.3">
      <c r="A140" s="1" t="s">
        <v>842</v>
      </c>
    </row>
    <row r="142" spans="1:14" ht="15.75" thickBot="1" x14ac:dyDescent="0.3">
      <c r="A142" s="5" t="s">
        <v>766</v>
      </c>
      <c r="B142" s="386" t="s">
        <v>5</v>
      </c>
      <c r="C142" s="382" t="s">
        <v>843</v>
      </c>
      <c r="D142" s="382" t="s">
        <v>108</v>
      </c>
    </row>
    <row r="143" spans="1:14" ht="15.75" thickBot="1" x14ac:dyDescent="0.3">
      <c r="A143" s="512" t="s">
        <v>809</v>
      </c>
      <c r="B143" s="513">
        <v>1944</v>
      </c>
      <c r="C143" s="514" t="e" cm="1">
        <f t="array" aca="1" ref="C143" ca="1">CHRONO.TIMEZONE_RULES_TRANSN_MJDN(CHRONO.TIMEZONE_RULES(A143,B143),B143)</f>
        <v>#NAME?</v>
      </c>
      <c r="D143" s="581" t="e" cm="1">
        <f t="array" aca="1" ref="D143" ca="1">CHRONO.MJDATE_TO_EXCELDATE(C143)</f>
        <v>#NAME?</v>
      </c>
    </row>
    <row r="144" spans="1:14" x14ac:dyDescent="0.25">
      <c r="A144" s="515" t="s">
        <v>809</v>
      </c>
      <c r="B144" s="516">
        <v>1942</v>
      </c>
      <c r="C144" s="517" t="e" cm="1">
        <f t="array" aca="1" ref="C144" ca="1">CHRONO.TIMEZONE_RULES_TRANSN_MJDN(CHRONO.TIMEZONE_RULES(A144,B144),B144)</f>
        <v>#NAME?</v>
      </c>
      <c r="D144" s="582" t="e" cm="1">
        <f t="array" aca="1" ref="D144" ca="1">CHRONO.MJDATE_TO_EXCELDATE(C144)</f>
        <v>#NAME?</v>
      </c>
    </row>
    <row r="145" spans="1:10" x14ac:dyDescent="0.25">
      <c r="A145" s="518"/>
      <c r="B145" s="31"/>
      <c r="C145" s="511"/>
      <c r="D145" s="583" t="str" cm="1">
        <f t="array" ref="D145">CHRONO.MJDATE_TO_EXCELDATE(C145)</f>
        <v/>
      </c>
    </row>
    <row r="146" spans="1:10" ht="15.75" thickBot="1" x14ac:dyDescent="0.3">
      <c r="A146" s="519"/>
      <c r="B146" s="520"/>
      <c r="C146" s="521"/>
      <c r="D146" s="584" t="str" cm="1">
        <f t="array" ref="D146">CHRONO.MJDATE_TO_EXCELDATE(C146)</f>
        <v/>
      </c>
    </row>
    <row r="147" spans="1:10" x14ac:dyDescent="0.25">
      <c r="A147" s="522" t="s">
        <v>844</v>
      </c>
      <c r="B147" s="523">
        <v>2024</v>
      </c>
      <c r="C147" s="524" t="e" cm="1">
        <f t="array" aca="1" ref="C147" ca="1">CHRONO.TIMEZONE_RULES_TRANSN_MJDN(CHRONO.TIMEZONE_RULES(A147,B147),B147)</f>
        <v>#NAME?</v>
      </c>
      <c r="D147" s="585" t="e" cm="1">
        <f t="array" aca="1" ref="D147" ca="1">CHRONO.MJDATE_TO_EXCELDATE(C147)</f>
        <v>#NAME?</v>
      </c>
    </row>
    <row r="148" spans="1:10" ht="15.75" thickBot="1" x14ac:dyDescent="0.3">
      <c r="A148" s="519"/>
      <c r="B148" s="520"/>
      <c r="C148" s="521"/>
      <c r="D148" s="584" t="str" cm="1">
        <f t="array" ref="D148">CHRONO.MJDATE_TO_EXCELDATE(C148)</f>
        <v/>
      </c>
    </row>
    <row r="151" spans="1:10" ht="19.5" x14ac:dyDescent="0.3">
      <c r="A151" s="1" t="s">
        <v>763</v>
      </c>
      <c r="H151" s="1" t="s">
        <v>811</v>
      </c>
    </row>
    <row r="152" spans="1:10" ht="19.5" x14ac:dyDescent="0.3">
      <c r="H152" s="1" t="s">
        <v>812</v>
      </c>
    </row>
    <row r="153" spans="1:10" ht="19.5" x14ac:dyDescent="0.3">
      <c r="A153" s="71" t="s">
        <v>757</v>
      </c>
      <c r="B153" s="469" t="s">
        <v>758</v>
      </c>
      <c r="H153" s="1" t="s">
        <v>798</v>
      </c>
      <c r="J153" s="1"/>
    </row>
    <row r="154" spans="1:10" x14ac:dyDescent="0.25">
      <c r="A154" s="69" t="s">
        <v>787</v>
      </c>
      <c r="B154" s="510">
        <v>0</v>
      </c>
    </row>
    <row r="155" spans="1:10" x14ac:dyDescent="0.25">
      <c r="A155" s="351" t="s">
        <v>108</v>
      </c>
      <c r="B155" s="385" t="s">
        <v>115</v>
      </c>
      <c r="C155" s="351" t="s">
        <v>759</v>
      </c>
      <c r="D155" s="351" t="s">
        <v>786</v>
      </c>
      <c r="E155" s="351" t="s">
        <v>817</v>
      </c>
      <c r="F155" s="351" t="s">
        <v>788</v>
      </c>
      <c r="G155" s="382" t="s">
        <v>789</v>
      </c>
      <c r="H155" s="382" t="s">
        <v>795</v>
      </c>
      <c r="I155" s="382" t="s">
        <v>796</v>
      </c>
      <c r="J155" s="382" t="s">
        <v>797</v>
      </c>
    </row>
    <row r="156" spans="1:10" x14ac:dyDescent="0.25">
      <c r="A156" s="474" t="s">
        <v>767</v>
      </c>
      <c r="B156" s="8" t="e" cm="1">
        <f t="array" aca="1" ref="B156" ca="1">_xlfn.DROP(CHRONO.ISO_DATETIME_TO_MJDATE(A156),,-1)</f>
        <v>#VALUE!</v>
      </c>
      <c r="C156" s="196" t="e" cm="1">
        <f t="array" aca="1" ref="C156" ca="1">CHRONO.TIMEZONE_OBSERVED(B156,$B$153,$B$154)</f>
        <v>#VALUE!</v>
      </c>
      <c r="D156" s="29"/>
      <c r="E156" s="8"/>
      <c r="F156" s="29"/>
      <c r="G156" s="469"/>
      <c r="H156" s="469" t="e" cm="1">
        <f t="array" aca="1" ref="H156" ca="1">CHRONO.TIMEZONE_OBSERVED_OFFSET(C156:G217)</f>
        <v>#NAME?</v>
      </c>
      <c r="I156" s="469" t="e" cm="1">
        <f t="array" aca="1" ref="I156" ca="1">CHRONO.TIMEZONE_OBSERVED_NAME(C156:G217)</f>
        <v>#NAME?</v>
      </c>
      <c r="J156" s="469" t="e" cm="1">
        <f t="array" aca="1" ref="J156" ca="1">CHRONO.TIMEZONE_OBSERVED_DLS(C156:G217)</f>
        <v>#NAME?</v>
      </c>
    </row>
    <row r="157" spans="1:10" x14ac:dyDescent="0.25">
      <c r="A157" s="473" t="s">
        <v>768</v>
      </c>
      <c r="B157" s="470" t="e" cm="1">
        <f t="array" aca="1" ref="B157" ca="1">_xlfn.DROP(CHRONO.ISO_DATETIME_TO_MJDATE(A157),,-1)</f>
        <v>#VALUE!</v>
      </c>
      <c r="C157" s="198" t="e" cm="1">
        <f t="array" aca="1" ref="C157" ca="1">CHRONO.TIMEZONE_OBSERVED(B157,$B$153,$B$154)</f>
        <v>#VALUE!</v>
      </c>
      <c r="D157" s="470"/>
      <c r="E157" s="35"/>
      <c r="F157" s="470"/>
      <c r="G157" s="471"/>
      <c r="H157" s="471"/>
      <c r="I157" s="471"/>
      <c r="J157" s="471"/>
    </row>
    <row r="158" spans="1:10" x14ac:dyDescent="0.25">
      <c r="A158" s="474" t="s">
        <v>769</v>
      </c>
      <c r="B158" s="8" t="e" cm="1">
        <f t="array" aca="1" ref="B158" ca="1">_xlfn.DROP(CHRONO.ISO_DATETIME_TO_MJDATE(A158),,-1)</f>
        <v>#VALUE!</v>
      </c>
      <c r="C158" s="196" t="e" cm="1">
        <f t="array" aca="1" ref="C158" ca="1">CHRONO.TIMEZONE_OBSERVED(B158,$B$153,$B$154)</f>
        <v>#VALUE!</v>
      </c>
      <c r="D158" s="29"/>
      <c r="E158" s="8"/>
      <c r="F158" s="29"/>
      <c r="G158" s="469"/>
      <c r="H158" s="469"/>
      <c r="I158" s="469"/>
      <c r="J158" s="469"/>
    </row>
    <row r="159" spans="1:10" x14ac:dyDescent="0.25">
      <c r="A159" s="475">
        <v>367</v>
      </c>
      <c r="B159" s="470" cm="1">
        <f t="array" ref="B159:B217">CHRONO.EXCELDATE_TO_MJDATE(A159:A217)</f>
        <v>15385</v>
      </c>
      <c r="C159" s="198" t="e" cm="1">
        <f t="array" aca="1" ref="C159" ca="1">CHRONO.TIMEZONE_OBSERVED(B159,$B$153,$B$154)</f>
        <v>#N/A</v>
      </c>
      <c r="D159" s="470"/>
      <c r="E159" s="35"/>
      <c r="F159" s="470"/>
      <c r="G159" s="471"/>
      <c r="H159" s="471"/>
      <c r="I159" s="471"/>
      <c r="J159" s="471"/>
    </row>
    <row r="160" spans="1:10" x14ac:dyDescent="0.25">
      <c r="A160" s="476">
        <v>6211</v>
      </c>
      <c r="B160" s="8">
        <v>21229</v>
      </c>
      <c r="C160" s="196" t="e" cm="1">
        <f t="array" aca="1" ref="C160" ca="1">CHRONO.TIMEZONE_OBSERVED(B160,$B$153,$B$154)</f>
        <v>#N/A</v>
      </c>
      <c r="D160" s="29"/>
      <c r="E160" s="8"/>
      <c r="F160" s="29"/>
      <c r="G160" s="469"/>
      <c r="H160" s="469"/>
      <c r="I160" s="469"/>
      <c r="J160" s="469"/>
    </row>
    <row r="161" spans="1:10" x14ac:dyDescent="0.25">
      <c r="A161" s="475">
        <v>6211.0006944444449</v>
      </c>
      <c r="B161" s="470">
        <v>21229.000694444447</v>
      </c>
      <c r="C161" s="198" t="e" cm="1">
        <f t="array" aca="1" ref="C161" ca="1">CHRONO.TIMEZONE_OBSERVED(B161,$B$153,$B$154)</f>
        <v>#N/A</v>
      </c>
      <c r="D161" s="470"/>
      <c r="E161" s="35"/>
      <c r="F161" s="470"/>
      <c r="G161" s="471"/>
      <c r="H161" s="471"/>
      <c r="I161" s="471"/>
      <c r="J161" s="471"/>
    </row>
    <row r="162" spans="1:10" x14ac:dyDescent="0.25">
      <c r="A162" s="476">
        <v>6211.041666666667</v>
      </c>
      <c r="B162" s="8">
        <v>21229.041666666668</v>
      </c>
      <c r="C162" s="196" t="e" cm="1">
        <f t="array" aca="1" ref="C162" ca="1">CHRONO.TIMEZONE_OBSERVED(B162,$B$153,$B$154)</f>
        <v>#N/A</v>
      </c>
      <c r="D162" s="29"/>
      <c r="E162" s="8"/>
      <c r="F162" s="29"/>
      <c r="G162" s="469"/>
      <c r="H162" s="469"/>
      <c r="I162" s="469"/>
      <c r="J162" s="469"/>
    </row>
    <row r="163" spans="1:10" x14ac:dyDescent="0.25">
      <c r="A163" s="475">
        <v>6211.0423611111109</v>
      </c>
      <c r="B163" s="470">
        <v>21229.042361111111</v>
      </c>
      <c r="C163" s="198" t="e" cm="1">
        <f t="array" aca="1" ref="C163" ca="1">CHRONO.TIMEZONE_OBSERVED(B163,$B$153,$B$154)</f>
        <v>#N/A</v>
      </c>
      <c r="D163" s="470"/>
      <c r="E163" s="35"/>
      <c r="F163" s="470"/>
      <c r="G163" s="471"/>
      <c r="H163" s="471"/>
      <c r="I163" s="471"/>
      <c r="J163" s="471"/>
    </row>
    <row r="164" spans="1:10" x14ac:dyDescent="0.25">
      <c r="A164" s="476">
        <v>6211.083333333333</v>
      </c>
      <c r="B164" s="8">
        <v>21229.083333333332</v>
      </c>
      <c r="C164" s="196" t="e" cm="1">
        <f t="array" aca="1" ref="C164" ca="1">CHRONO.TIMEZONE_OBSERVED(B164,$B$153,$B$154)</f>
        <v>#N/A</v>
      </c>
      <c r="D164" s="29"/>
      <c r="E164" s="8"/>
      <c r="F164" s="29"/>
      <c r="G164" s="469"/>
      <c r="H164" s="469"/>
      <c r="I164" s="469"/>
      <c r="J164" s="469"/>
    </row>
    <row r="165" spans="1:10" x14ac:dyDescent="0.25">
      <c r="A165" s="475">
        <v>6294.0826388888891</v>
      </c>
      <c r="B165" s="470">
        <v>21312.082638888889</v>
      </c>
      <c r="C165" s="198" t="e" cm="1">
        <f t="array" aca="1" ref="C165" ca="1">CHRONO.TIMEZONE_OBSERVED(B165,$B$153,$B$154)</f>
        <v>#N/A</v>
      </c>
      <c r="D165" s="470"/>
      <c r="E165" s="35"/>
      <c r="F165" s="470"/>
      <c r="G165" s="471"/>
      <c r="H165" s="471"/>
      <c r="I165" s="471"/>
      <c r="J165" s="471"/>
    </row>
    <row r="166" spans="1:10" x14ac:dyDescent="0.25">
      <c r="A166" s="476">
        <v>6294.083333333333</v>
      </c>
      <c r="B166" s="8">
        <v>21312.083333333332</v>
      </c>
      <c r="C166" s="196" t="e" cm="1">
        <f t="array" aca="1" ref="C166" ca="1">CHRONO.TIMEZONE_OBSERVED(B166,$B$153,$B$154)</f>
        <v>#N/A</v>
      </c>
      <c r="D166" s="29"/>
      <c r="E166" s="8"/>
      <c r="F166" s="29"/>
      <c r="G166" s="469"/>
      <c r="H166" s="469"/>
      <c r="I166" s="469"/>
      <c r="J166" s="469"/>
    </row>
    <row r="167" spans="1:10" x14ac:dyDescent="0.25">
      <c r="A167" s="475">
        <v>6294.1243055555551</v>
      </c>
      <c r="B167" s="470">
        <v>21312.124305555553</v>
      </c>
      <c r="C167" s="198" t="e" cm="1">
        <f t="array" aca="1" ref="C167" ca="1">CHRONO.TIMEZONE_OBSERVED(B167,$B$153,$B$154)</f>
        <v>#N/A</v>
      </c>
      <c r="D167" s="470"/>
      <c r="E167" s="35"/>
      <c r="F167" s="470"/>
      <c r="G167" s="471"/>
      <c r="H167" s="471"/>
      <c r="I167" s="471"/>
      <c r="J167" s="471"/>
    </row>
    <row r="168" spans="1:10" x14ac:dyDescent="0.25">
      <c r="A168" s="476">
        <v>6294.125</v>
      </c>
      <c r="B168" s="8">
        <v>21312.125</v>
      </c>
      <c r="C168" s="196" t="e" cm="1">
        <f t="array" aca="1" ref="C168" ca="1">CHRONO.TIMEZONE_OBSERVED(B168,$B$153,$B$154)</f>
        <v>#N/A</v>
      </c>
      <c r="D168" s="29"/>
      <c r="E168" s="8"/>
      <c r="F168" s="29"/>
      <c r="G168" s="469"/>
      <c r="H168" s="469"/>
      <c r="I168" s="469"/>
      <c r="J168" s="469"/>
    </row>
    <row r="169" spans="1:10" x14ac:dyDescent="0.25">
      <c r="A169" s="475">
        <v>15342.082638888889</v>
      </c>
      <c r="B169" s="470">
        <v>30360.082638888889</v>
      </c>
      <c r="C169" s="198" t="e" cm="1">
        <f t="array" aca="1" ref="C169" ca="1">CHRONO.TIMEZONE_OBSERVED(B169,$B$153,$B$154)</f>
        <v>#N/A</v>
      </c>
      <c r="D169" s="470"/>
      <c r="E169" s="35"/>
      <c r="F169" s="470"/>
      <c r="G169" s="471"/>
      <c r="H169" s="471"/>
      <c r="I169" s="471"/>
      <c r="J169" s="471"/>
    </row>
    <row r="170" spans="1:10" x14ac:dyDescent="0.25">
      <c r="A170" s="476">
        <v>15342.083333333334</v>
      </c>
      <c r="B170" s="8">
        <v>30360.083333333336</v>
      </c>
      <c r="C170" s="196" t="e" cm="1">
        <f t="array" aca="1" ref="C170" ca="1">CHRONO.TIMEZONE_OBSERVED(B170,$B$153,$B$154)</f>
        <v>#N/A</v>
      </c>
      <c r="D170" s="29"/>
      <c r="E170" s="8"/>
      <c r="F170" s="29"/>
      <c r="G170" s="469"/>
      <c r="H170" s="469"/>
      <c r="I170" s="469"/>
      <c r="J170" s="469"/>
    </row>
    <row r="171" spans="1:10" x14ac:dyDescent="0.25">
      <c r="A171" s="475">
        <v>15342.124305555555</v>
      </c>
      <c r="B171" s="470">
        <v>30360.124305555553</v>
      </c>
      <c r="C171" s="198" t="e" cm="1">
        <f t="array" aca="1" ref="C171" ca="1">CHRONO.TIMEZONE_OBSERVED(B171,$B$153,$B$154)</f>
        <v>#N/A</v>
      </c>
      <c r="D171" s="470"/>
      <c r="E171" s="35"/>
      <c r="F171" s="470"/>
      <c r="G171" s="471"/>
      <c r="H171" s="471"/>
      <c r="I171" s="471"/>
      <c r="J171" s="471"/>
    </row>
    <row r="172" spans="1:10" x14ac:dyDescent="0.25">
      <c r="A172" s="476">
        <v>15342.125</v>
      </c>
      <c r="B172" s="8">
        <v>30360.125</v>
      </c>
      <c r="C172" s="196" t="e" cm="1">
        <f t="array" aca="1" ref="C172" ca="1">CHRONO.TIMEZONE_OBSERVED(B172,$B$153,$B$154)</f>
        <v>#N/A</v>
      </c>
      <c r="D172" s="29"/>
      <c r="E172" s="8"/>
      <c r="F172" s="29"/>
      <c r="G172" s="469"/>
      <c r="H172" s="469"/>
      <c r="I172" s="469"/>
      <c r="J172" s="469"/>
    </row>
    <row r="173" spans="1:10" x14ac:dyDescent="0.25">
      <c r="A173" s="475">
        <v>15429.083333333334</v>
      </c>
      <c r="B173" s="470">
        <v>30447.083333333336</v>
      </c>
      <c r="C173" s="198" t="e" cm="1">
        <f t="array" aca="1" ref="C173" ca="1">CHRONO.TIMEZONE_OBSERVED(B173,$B$153,$B$154)</f>
        <v>#N/A</v>
      </c>
      <c r="D173" s="470"/>
      <c r="E173" s="35"/>
      <c r="F173" s="470"/>
      <c r="G173" s="471"/>
      <c r="H173" s="471"/>
      <c r="I173" s="471"/>
      <c r="J173" s="471"/>
    </row>
    <row r="174" spans="1:10" x14ac:dyDescent="0.25">
      <c r="A174" s="476">
        <v>15429.124305555555</v>
      </c>
      <c r="B174" s="8">
        <v>30447.124305555553</v>
      </c>
      <c r="C174" s="196" t="e" cm="1">
        <f t="array" aca="1" ref="C174" ca="1">CHRONO.TIMEZONE_OBSERVED(B174,$B$153,$B$154)</f>
        <v>#N/A</v>
      </c>
      <c r="D174" s="29"/>
      <c r="E174" s="8"/>
      <c r="F174" s="29"/>
      <c r="G174" s="469"/>
      <c r="H174" s="469"/>
      <c r="I174" s="469"/>
      <c r="J174" s="469"/>
    </row>
    <row r="175" spans="1:10" x14ac:dyDescent="0.25">
      <c r="A175" s="475">
        <v>15429.125</v>
      </c>
      <c r="B175" s="470">
        <v>30447.125</v>
      </c>
      <c r="C175" s="198" t="e" cm="1">
        <f t="array" aca="1" ref="C175" ca="1">CHRONO.TIMEZONE_OBSERVED(B175,$B$153,$B$154)</f>
        <v>#N/A</v>
      </c>
      <c r="D175" s="470"/>
      <c r="E175" s="35"/>
      <c r="F175" s="470"/>
      <c r="G175" s="471"/>
      <c r="H175" s="471"/>
      <c r="I175" s="471"/>
      <c r="J175" s="471"/>
    </row>
    <row r="176" spans="1:10" x14ac:dyDescent="0.25">
      <c r="A176" s="476">
        <v>15611.083333333334</v>
      </c>
      <c r="B176" s="8">
        <v>30629.083333333336</v>
      </c>
      <c r="C176" s="196" t="e" cm="1">
        <f t="array" aca="1" ref="C176" ca="1">CHRONO.TIMEZONE_OBSERVED(B176,$B$153,$B$154)</f>
        <v>#N/A</v>
      </c>
      <c r="D176" s="29"/>
      <c r="E176" s="8"/>
      <c r="F176" s="29"/>
      <c r="G176" s="469"/>
      <c r="H176" s="469"/>
      <c r="I176" s="469"/>
      <c r="J176" s="469"/>
    </row>
    <row r="177" spans="1:10" x14ac:dyDescent="0.25">
      <c r="A177" s="475">
        <v>15611.124305555555</v>
      </c>
      <c r="B177" s="470">
        <v>30629.124305555553</v>
      </c>
      <c r="C177" s="198" t="e" cm="1">
        <f t="array" aca="1" ref="C177" ca="1">CHRONO.TIMEZONE_OBSERVED(B177,$B$153,$B$154)</f>
        <v>#N/A</v>
      </c>
      <c r="D177" s="470"/>
      <c r="E177" s="35"/>
      <c r="F177" s="470"/>
      <c r="G177" s="471"/>
      <c r="H177" s="471"/>
      <c r="I177" s="471"/>
      <c r="J177" s="471"/>
    </row>
    <row r="178" spans="1:10" x14ac:dyDescent="0.25">
      <c r="A178" s="476">
        <v>15611.125</v>
      </c>
      <c r="B178" s="8">
        <v>30629.125</v>
      </c>
      <c r="C178" s="196" t="e" cm="1">
        <f t="array" aca="1" ref="C178" ca="1">CHRONO.TIMEZONE_OBSERVED(B178,$B$153,$B$154)</f>
        <v>#N/A</v>
      </c>
      <c r="D178" s="29"/>
      <c r="E178" s="8"/>
      <c r="F178" s="29"/>
      <c r="G178" s="469"/>
      <c r="H178" s="469"/>
      <c r="I178" s="469"/>
      <c r="J178" s="469"/>
    </row>
    <row r="179" spans="1:10" x14ac:dyDescent="0.25">
      <c r="A179" s="475">
        <v>15793.082638888889</v>
      </c>
      <c r="B179" s="470">
        <v>30811.082638888889</v>
      </c>
      <c r="C179" s="198" t="e" cm="1">
        <f t="array" aca="1" ref="C179" ca="1">CHRONO.TIMEZONE_OBSERVED(B179,$B$153,$B$154)</f>
        <v>#N/A</v>
      </c>
      <c r="D179" s="470"/>
      <c r="E179" s="35"/>
      <c r="F179" s="470"/>
      <c r="G179" s="471"/>
      <c r="H179" s="471"/>
      <c r="I179" s="471"/>
      <c r="J179" s="471"/>
    </row>
    <row r="180" spans="1:10" x14ac:dyDescent="0.25">
      <c r="A180" s="476">
        <v>15793.083333333334</v>
      </c>
      <c r="B180" s="8">
        <v>30811.083333333336</v>
      </c>
      <c r="C180" s="196" t="e" cm="1">
        <f t="array" aca="1" ref="C180" ca="1">CHRONO.TIMEZONE_OBSERVED(B180,$B$153,$B$154)</f>
        <v>#N/A</v>
      </c>
      <c r="D180" s="29"/>
      <c r="E180" s="8"/>
      <c r="F180" s="29"/>
      <c r="G180" s="469"/>
      <c r="H180" s="469"/>
      <c r="I180" s="469"/>
      <c r="J180" s="469"/>
    </row>
    <row r="181" spans="1:10" x14ac:dyDescent="0.25">
      <c r="A181" s="475">
        <v>15793.124305555555</v>
      </c>
      <c r="B181" s="470">
        <v>30811.124305555553</v>
      </c>
      <c r="C181" s="198" t="e" cm="1">
        <f t="array" aca="1" ref="C181" ca="1">CHRONO.TIMEZONE_OBSERVED(B181,$B$153,$B$154)</f>
        <v>#N/A</v>
      </c>
      <c r="D181" s="470"/>
      <c r="E181" s="35"/>
      <c r="F181" s="470"/>
      <c r="G181" s="471"/>
      <c r="H181" s="471"/>
      <c r="I181" s="471"/>
      <c r="J181" s="471"/>
    </row>
    <row r="182" spans="1:10" x14ac:dyDescent="0.25">
      <c r="A182" s="476">
        <v>15793.125</v>
      </c>
      <c r="B182" s="8">
        <v>30811.125</v>
      </c>
      <c r="C182" s="196" t="e" cm="1">
        <f t="array" aca="1" ref="C182" ca="1">CHRONO.TIMEZONE_OBSERVED(B182,$B$153,$B$154)</f>
        <v>#N/A</v>
      </c>
      <c r="D182" s="29"/>
      <c r="E182" s="8"/>
      <c r="F182" s="29"/>
      <c r="G182" s="469"/>
      <c r="H182" s="469"/>
      <c r="I182" s="469"/>
      <c r="J182" s="469"/>
    </row>
    <row r="183" spans="1:10" x14ac:dyDescent="0.25">
      <c r="A183" s="475">
        <v>15793.125694444445</v>
      </c>
      <c r="B183" s="470">
        <v>30811.125694444447</v>
      </c>
      <c r="C183" s="198" t="e" cm="1">
        <f t="array" aca="1" ref="C183" ca="1">CHRONO.TIMEZONE_OBSERVED(B183,$B$153,$B$154)</f>
        <v>#N/A</v>
      </c>
      <c r="D183" s="470"/>
      <c r="E183" s="35"/>
      <c r="F183" s="470"/>
      <c r="G183" s="471"/>
      <c r="H183" s="471"/>
      <c r="I183" s="471"/>
      <c r="J183" s="471"/>
    </row>
    <row r="184" spans="1:10" x14ac:dyDescent="0.25">
      <c r="A184" s="476">
        <v>15982.082638888889</v>
      </c>
      <c r="B184" s="8">
        <v>31000.082638888889</v>
      </c>
      <c r="C184" s="196" t="e" cm="1">
        <f t="array" aca="1" ref="C184" ca="1">CHRONO.TIMEZONE_OBSERVED(B184,$B$153,$B$154)</f>
        <v>#N/A</v>
      </c>
      <c r="D184" s="29"/>
      <c r="E184" s="8"/>
      <c r="F184" s="29"/>
      <c r="G184" s="469"/>
      <c r="H184" s="469"/>
      <c r="I184" s="469"/>
      <c r="J184" s="469"/>
    </row>
    <row r="185" spans="1:10" x14ac:dyDescent="0.25">
      <c r="A185" s="475">
        <v>15982.083333333334</v>
      </c>
      <c r="B185" s="470">
        <v>31000.083333333336</v>
      </c>
      <c r="C185" s="198" t="e" cm="1">
        <f t="array" aca="1" ref="C185" ca="1">CHRONO.TIMEZONE_OBSERVED(B185,$B$153,$B$154)</f>
        <v>#N/A</v>
      </c>
      <c r="D185" s="470"/>
      <c r="E185" s="35"/>
      <c r="F185" s="470"/>
      <c r="G185" s="471"/>
      <c r="H185" s="471"/>
      <c r="I185" s="471"/>
      <c r="J185" s="471"/>
    </row>
    <row r="186" spans="1:10" x14ac:dyDescent="0.25">
      <c r="A186" s="476">
        <v>15982.124305555555</v>
      </c>
      <c r="B186" s="8">
        <v>31000.124305555553</v>
      </c>
      <c r="C186" s="196" t="e" cm="1">
        <f t="array" aca="1" ref="C186" ca="1">CHRONO.TIMEZONE_OBSERVED(B186,$B$153,$B$154)</f>
        <v>#N/A</v>
      </c>
      <c r="D186" s="29"/>
      <c r="E186" s="8"/>
      <c r="F186" s="29"/>
      <c r="G186" s="469"/>
      <c r="H186" s="469"/>
      <c r="I186" s="469"/>
      <c r="J186" s="469"/>
    </row>
    <row r="187" spans="1:10" x14ac:dyDescent="0.25">
      <c r="A187" s="475">
        <v>15982.125</v>
      </c>
      <c r="B187" s="470">
        <v>31000.125</v>
      </c>
      <c r="C187" s="198" t="e" cm="1">
        <f t="array" aca="1" ref="C187" ca="1">CHRONO.TIMEZONE_OBSERVED(B187,$B$153,$B$154)</f>
        <v>#N/A</v>
      </c>
      <c r="D187" s="470"/>
      <c r="E187" s="35"/>
      <c r="F187" s="470"/>
      <c r="G187" s="471"/>
      <c r="H187" s="471"/>
      <c r="I187" s="471"/>
      <c r="J187" s="471"/>
    </row>
    <row r="188" spans="1:10" x14ac:dyDescent="0.25">
      <c r="A188" s="476">
        <v>16157.082638888889</v>
      </c>
      <c r="B188" s="8">
        <v>31175.082638888889</v>
      </c>
      <c r="C188" s="196" t="e" cm="1">
        <f t="array" aca="1" ref="C188" ca="1">CHRONO.TIMEZONE_OBSERVED(B188,$B$153,$B$154)</f>
        <v>#N/A</v>
      </c>
      <c r="D188" s="29"/>
      <c r="E188" s="8"/>
      <c r="F188" s="29"/>
      <c r="G188" s="469"/>
      <c r="H188" s="469"/>
      <c r="I188" s="469"/>
      <c r="J188" s="469"/>
    </row>
    <row r="189" spans="1:10" x14ac:dyDescent="0.25">
      <c r="A189" s="475">
        <v>16157.083333333334</v>
      </c>
      <c r="B189" s="470">
        <v>31175.083333333336</v>
      </c>
      <c r="C189" s="198" t="e" cm="1">
        <f t="array" aca="1" ref="C189" ca="1">CHRONO.TIMEZONE_OBSERVED(B189,$B$153,$B$154)</f>
        <v>#N/A</v>
      </c>
      <c r="D189" s="470"/>
      <c r="E189" s="35"/>
      <c r="F189" s="470"/>
      <c r="G189" s="471"/>
      <c r="H189" s="471"/>
      <c r="I189" s="471"/>
      <c r="J189" s="471"/>
    </row>
    <row r="190" spans="1:10" x14ac:dyDescent="0.25">
      <c r="A190" s="476">
        <v>16157.124305555555</v>
      </c>
      <c r="B190" s="8">
        <v>31175.124305555553</v>
      </c>
      <c r="C190" s="196" t="e" cm="1">
        <f t="array" aca="1" ref="C190" ca="1">CHRONO.TIMEZONE_OBSERVED(B190,$B$153,$B$154)</f>
        <v>#N/A</v>
      </c>
      <c r="D190" s="29"/>
      <c r="E190" s="8"/>
      <c r="F190" s="29"/>
      <c r="G190" s="469"/>
      <c r="H190" s="469"/>
      <c r="I190" s="469"/>
      <c r="J190" s="469"/>
    </row>
    <row r="191" spans="1:10" x14ac:dyDescent="0.25">
      <c r="A191" s="475">
        <v>16157.125</v>
      </c>
      <c r="B191" s="470">
        <v>31175.125</v>
      </c>
      <c r="C191" s="198" t="e" cm="1">
        <f t="array" aca="1" ref="C191" ca="1">CHRONO.TIMEZONE_OBSERVED(B191,$B$153,$B$154)</f>
        <v>#N/A</v>
      </c>
      <c r="D191" s="470"/>
      <c r="E191" s="35"/>
      <c r="F191" s="470"/>
      <c r="G191" s="471"/>
      <c r="H191" s="471"/>
      <c r="I191" s="471"/>
      <c r="J191" s="471"/>
    </row>
    <row r="192" spans="1:10" x14ac:dyDescent="0.25">
      <c r="A192" s="476">
        <v>25569</v>
      </c>
      <c r="B192" s="8">
        <v>40587</v>
      </c>
      <c r="C192" s="196" t="e" cm="1">
        <f t="array" aca="1" ref="C192" ca="1">CHRONO.TIMEZONE_OBSERVED(B192,$B$153,$B$154)</f>
        <v>#N/A</v>
      </c>
      <c r="D192" s="29"/>
      <c r="E192" s="8"/>
      <c r="F192" s="29"/>
      <c r="G192" s="469"/>
      <c r="H192" s="469"/>
      <c r="I192" s="469"/>
      <c r="J192" s="469"/>
    </row>
    <row r="193" spans="1:10" x14ac:dyDescent="0.25">
      <c r="A193" s="475">
        <v>26024</v>
      </c>
      <c r="B193" s="470">
        <v>41042</v>
      </c>
      <c r="C193" s="198" t="e" cm="1">
        <f t="array" aca="1" ref="C193" ca="1">CHRONO.TIMEZONE_OBSERVED(B193,$B$153,$B$154)</f>
        <v>#N/A</v>
      </c>
      <c r="D193" s="470"/>
      <c r="E193" s="35"/>
      <c r="F193" s="470"/>
      <c r="G193" s="471"/>
      <c r="H193" s="471"/>
      <c r="I193" s="471"/>
      <c r="J193" s="471"/>
    </row>
    <row r="194" spans="1:10" x14ac:dyDescent="0.25">
      <c r="A194" s="476">
        <v>26237.082638888889</v>
      </c>
      <c r="B194" s="8">
        <v>41255.082638888889</v>
      </c>
      <c r="C194" s="196" t="e" cm="1">
        <f t="array" aca="1" ref="C194" ca="1">CHRONO.TIMEZONE_OBSERVED(B194,$B$153,$B$154)</f>
        <v>#N/A</v>
      </c>
      <c r="D194" s="29"/>
      <c r="E194" s="8"/>
      <c r="F194" s="29"/>
      <c r="G194" s="469"/>
      <c r="H194" s="469"/>
      <c r="I194" s="469"/>
      <c r="J194" s="469"/>
    </row>
    <row r="195" spans="1:10" x14ac:dyDescent="0.25">
      <c r="A195" s="475">
        <v>26237.083333333332</v>
      </c>
      <c r="B195" s="470">
        <v>41255.083333333328</v>
      </c>
      <c r="C195" s="198" t="e" cm="1">
        <f t="array" aca="1" ref="C195" ca="1">CHRONO.TIMEZONE_OBSERVED(B195,$B$153,$B$154)</f>
        <v>#N/A</v>
      </c>
      <c r="D195" s="470"/>
      <c r="E195" s="35"/>
      <c r="F195" s="470"/>
      <c r="G195" s="471"/>
      <c r="H195" s="471"/>
      <c r="I195" s="471"/>
      <c r="J195" s="471"/>
    </row>
    <row r="196" spans="1:10" x14ac:dyDescent="0.25">
      <c r="A196" s="476">
        <v>26237.124305555557</v>
      </c>
      <c r="B196" s="8">
        <v>41255.124305555553</v>
      </c>
      <c r="C196" s="196" t="e" cm="1">
        <f t="array" aca="1" ref="C196" ca="1">CHRONO.TIMEZONE_OBSERVED(B196,$B$153,$B$154)</f>
        <v>#N/A</v>
      </c>
      <c r="D196" s="29"/>
      <c r="E196" s="8"/>
      <c r="F196" s="29"/>
      <c r="G196" s="469"/>
      <c r="H196" s="469"/>
      <c r="I196" s="469"/>
      <c r="J196" s="469"/>
    </row>
    <row r="197" spans="1:10" x14ac:dyDescent="0.25">
      <c r="A197" s="475">
        <v>26237.125</v>
      </c>
      <c r="B197" s="470">
        <v>41255.125</v>
      </c>
      <c r="C197" s="198" t="e" cm="1">
        <f t="array" aca="1" ref="C197" ca="1">CHRONO.TIMEZONE_OBSERVED(B197,$B$153,$B$154)</f>
        <v>#N/A</v>
      </c>
      <c r="D197" s="470"/>
      <c r="E197" s="35"/>
      <c r="F197" s="470"/>
      <c r="G197" s="471"/>
      <c r="H197" s="471"/>
      <c r="I197" s="471"/>
      <c r="J197" s="471"/>
    </row>
    <row r="198" spans="1:10" x14ac:dyDescent="0.25">
      <c r="A198" s="476">
        <v>26356.082638888889</v>
      </c>
      <c r="B198" s="8">
        <v>41374.082638888889</v>
      </c>
      <c r="C198" s="196" t="e" cm="1">
        <f t="array" aca="1" ref="C198" ca="1">CHRONO.TIMEZONE_OBSERVED(B198,$B$153,$B$154)</f>
        <v>#N/A</v>
      </c>
      <c r="D198" s="29"/>
      <c r="E198" s="8"/>
      <c r="F198" s="29"/>
      <c r="G198" s="469"/>
      <c r="H198" s="469"/>
      <c r="I198" s="469"/>
      <c r="J198" s="469"/>
    </row>
    <row r="199" spans="1:10" x14ac:dyDescent="0.25">
      <c r="A199" s="475">
        <v>26356.083333333332</v>
      </c>
      <c r="B199" s="470">
        <v>41374.083333333328</v>
      </c>
      <c r="C199" s="198" t="e" cm="1">
        <f t="array" aca="1" ref="C199" ca="1">CHRONO.TIMEZONE_OBSERVED(B199,$B$153,$B$154)</f>
        <v>#N/A</v>
      </c>
      <c r="D199" s="470"/>
      <c r="E199" s="35"/>
      <c r="F199" s="470"/>
      <c r="G199" s="471"/>
      <c r="H199" s="471"/>
      <c r="I199" s="471"/>
      <c r="J199" s="471"/>
    </row>
    <row r="200" spans="1:10" x14ac:dyDescent="0.25">
      <c r="A200" s="476">
        <v>26356.124305555557</v>
      </c>
      <c r="B200" s="8">
        <v>41374.124305555553</v>
      </c>
      <c r="C200" s="196" t="e" cm="1">
        <f t="array" aca="1" ref="C200" ca="1">CHRONO.TIMEZONE_OBSERVED(B200,$B$153,$B$154)</f>
        <v>#N/A</v>
      </c>
      <c r="D200" s="29"/>
      <c r="E200" s="8"/>
      <c r="F200" s="29"/>
      <c r="G200" s="469"/>
      <c r="H200" s="469"/>
      <c r="I200" s="469"/>
      <c r="J200" s="469"/>
    </row>
    <row r="201" spans="1:10" x14ac:dyDescent="0.25">
      <c r="A201" s="475">
        <v>26356.125</v>
      </c>
      <c r="B201" s="470">
        <v>41374.125</v>
      </c>
      <c r="C201" s="198" t="e" cm="1">
        <f t="array" aca="1" ref="C201" ca="1">CHRONO.TIMEZONE_OBSERVED(B201,$B$153,$B$154)</f>
        <v>#N/A</v>
      </c>
      <c r="D201" s="470"/>
      <c r="E201" s="35"/>
      <c r="F201" s="470"/>
      <c r="G201" s="471"/>
      <c r="H201" s="471"/>
      <c r="I201" s="471"/>
      <c r="J201" s="471"/>
    </row>
    <row r="202" spans="1:10" x14ac:dyDescent="0.25">
      <c r="A202" s="476">
        <v>26601.082638888889</v>
      </c>
      <c r="B202" s="8">
        <v>41619.082638888889</v>
      </c>
      <c r="C202" s="196" t="e" cm="1">
        <f t="array" aca="1" ref="C202" ca="1">CHRONO.TIMEZONE_OBSERVED(B202,$B$153,$B$154)</f>
        <v>#N/A</v>
      </c>
      <c r="D202" s="29"/>
      <c r="E202" s="8"/>
      <c r="F202" s="29"/>
      <c r="G202" s="469"/>
      <c r="H202" s="469"/>
      <c r="I202" s="469"/>
      <c r="J202" s="469"/>
    </row>
    <row r="203" spans="1:10" x14ac:dyDescent="0.25">
      <c r="A203" s="475">
        <v>26601.083333333332</v>
      </c>
      <c r="B203" s="470">
        <v>41619.083333333328</v>
      </c>
      <c r="C203" s="198" t="e" cm="1">
        <f t="array" aca="1" ref="C203" ca="1">CHRONO.TIMEZONE_OBSERVED(B203,$B$153,$B$154)</f>
        <v>#N/A</v>
      </c>
      <c r="D203" s="470"/>
      <c r="E203" s="35"/>
      <c r="F203" s="470"/>
      <c r="G203" s="471"/>
      <c r="H203" s="471"/>
      <c r="I203" s="471"/>
      <c r="J203" s="471"/>
    </row>
    <row r="204" spans="1:10" x14ac:dyDescent="0.25">
      <c r="A204" s="476">
        <v>26601.124305555557</v>
      </c>
      <c r="B204" s="8">
        <v>41619.124305555553</v>
      </c>
      <c r="C204" s="196" t="e" cm="1">
        <f t="array" aca="1" ref="C204" ca="1">CHRONO.TIMEZONE_OBSERVED(B204,$B$153,$B$154)</f>
        <v>#N/A</v>
      </c>
      <c r="D204" s="29"/>
      <c r="E204" s="8"/>
      <c r="F204" s="29"/>
      <c r="G204" s="469"/>
      <c r="H204" s="469"/>
      <c r="I204" s="469"/>
      <c r="J204" s="469"/>
    </row>
    <row r="205" spans="1:10" x14ac:dyDescent="0.25">
      <c r="A205" s="475">
        <v>26601.125</v>
      </c>
      <c r="B205" s="470">
        <v>41619.125</v>
      </c>
      <c r="C205" s="198" t="e" cm="1">
        <f t="array" aca="1" ref="C205" ca="1">CHRONO.TIMEZONE_OBSERVED(B205,$B$153,$B$154)</f>
        <v>#N/A</v>
      </c>
      <c r="D205" s="470"/>
      <c r="E205" s="35"/>
      <c r="F205" s="470"/>
      <c r="G205" s="471"/>
      <c r="H205" s="471"/>
      <c r="I205" s="471"/>
      <c r="J205" s="471"/>
    </row>
    <row r="206" spans="1:10" x14ac:dyDescent="0.25">
      <c r="A206" s="476">
        <v>26727.082638888889</v>
      </c>
      <c r="B206" s="8">
        <v>41745.082638888889</v>
      </c>
      <c r="C206" s="196" t="e" cm="1">
        <f t="array" aca="1" ref="C206" ca="1">CHRONO.TIMEZONE_OBSERVED(B206,$B$153,$B$154)</f>
        <v>#N/A</v>
      </c>
      <c r="D206" s="29"/>
      <c r="E206" s="8"/>
      <c r="F206" s="29"/>
      <c r="G206" s="469"/>
      <c r="H206" s="469"/>
      <c r="I206" s="469"/>
      <c r="J206" s="469"/>
    </row>
    <row r="207" spans="1:10" x14ac:dyDescent="0.25">
      <c r="A207" s="475">
        <v>26727.083333333332</v>
      </c>
      <c r="B207" s="470">
        <v>41745.083333333328</v>
      </c>
      <c r="C207" s="198" t="e" cm="1">
        <f t="array" aca="1" ref="C207" ca="1">CHRONO.TIMEZONE_OBSERVED(B207,$B$153,$B$154)</f>
        <v>#N/A</v>
      </c>
      <c r="D207" s="470"/>
      <c r="E207" s="35"/>
      <c r="F207" s="470"/>
      <c r="G207" s="471"/>
      <c r="H207" s="471"/>
      <c r="I207" s="471"/>
      <c r="J207" s="471"/>
    </row>
    <row r="208" spans="1:10" x14ac:dyDescent="0.25">
      <c r="A208" s="476">
        <v>26727.124305555557</v>
      </c>
      <c r="B208" s="8">
        <v>41745.124305555553</v>
      </c>
      <c r="C208" s="196" t="e" cm="1">
        <f t="array" aca="1" ref="C208" ca="1">CHRONO.TIMEZONE_OBSERVED(B208,$B$153,$B$154)</f>
        <v>#N/A</v>
      </c>
      <c r="D208" s="29"/>
      <c r="E208" s="8"/>
      <c r="F208" s="29"/>
      <c r="G208" s="469"/>
      <c r="H208" s="469"/>
      <c r="I208" s="469"/>
      <c r="J208" s="469"/>
    </row>
    <row r="209" spans="1:10" x14ac:dyDescent="0.25">
      <c r="A209" s="475">
        <v>26727.125</v>
      </c>
      <c r="B209" s="470">
        <v>41745.125</v>
      </c>
      <c r="C209" s="198" t="e" cm="1">
        <f t="array" aca="1" ref="C209" ca="1">CHRONO.TIMEZONE_OBSERVED(B209,$B$153,$B$154)</f>
        <v>#N/A</v>
      </c>
      <c r="D209" s="470"/>
      <c r="E209" s="35"/>
      <c r="F209" s="470"/>
      <c r="G209" s="471"/>
      <c r="H209" s="471"/>
      <c r="I209" s="471"/>
      <c r="J209" s="471"/>
    </row>
    <row r="210" spans="1:10" x14ac:dyDescent="0.25">
      <c r="A210" s="476">
        <v>44108.082638888889</v>
      </c>
      <c r="B210" s="8">
        <v>59126.082638888889</v>
      </c>
      <c r="C210" s="196" t="e" cm="1">
        <f t="array" aca="1" ref="C210" ca="1">CHRONO.TIMEZONE_OBSERVED(B210,$B$153,$B$154)</f>
        <v>#N/A</v>
      </c>
      <c r="D210" s="29"/>
      <c r="E210" s="8"/>
      <c r="F210" s="29"/>
      <c r="G210" s="469"/>
      <c r="H210" s="469"/>
      <c r="I210" s="469"/>
      <c r="J210" s="469"/>
    </row>
    <row r="211" spans="1:10" x14ac:dyDescent="0.25">
      <c r="A211" s="475">
        <v>44108.083333333336</v>
      </c>
      <c r="B211" s="470">
        <v>59126.083333333336</v>
      </c>
      <c r="C211" s="198" t="e" cm="1">
        <f t="array" aca="1" ref="C211" ca="1">CHRONO.TIMEZONE_OBSERVED(B211,$B$153,$B$154)</f>
        <v>#N/A</v>
      </c>
      <c r="D211" s="470"/>
      <c r="E211" s="35"/>
      <c r="F211" s="470"/>
      <c r="G211" s="471"/>
      <c r="H211" s="471"/>
      <c r="I211" s="471"/>
      <c r="J211" s="471"/>
    </row>
    <row r="212" spans="1:10" x14ac:dyDescent="0.25">
      <c r="A212" s="476">
        <v>44108.124305555553</v>
      </c>
      <c r="B212" s="8">
        <v>59126.124305555553</v>
      </c>
      <c r="C212" s="196" t="e" cm="1">
        <f t="array" aca="1" ref="C212" ca="1">CHRONO.TIMEZONE_OBSERVED(B212,$B$153,$B$154)</f>
        <v>#N/A</v>
      </c>
      <c r="D212" s="29"/>
      <c r="E212" s="8"/>
      <c r="F212" s="29"/>
      <c r="G212" s="469"/>
      <c r="H212" s="469"/>
      <c r="I212" s="469"/>
      <c r="J212" s="469"/>
    </row>
    <row r="213" spans="1:10" x14ac:dyDescent="0.25">
      <c r="A213" s="475">
        <v>44108.125</v>
      </c>
      <c r="B213" s="470">
        <v>59126.125</v>
      </c>
      <c r="C213" s="198" t="e" cm="1">
        <f t="array" aca="1" ref="C213" ca="1">CHRONO.TIMEZONE_OBSERVED(B213,$B$153,$B$154)</f>
        <v>#N/A</v>
      </c>
      <c r="D213" s="470"/>
      <c r="E213" s="35"/>
      <c r="F213" s="470"/>
      <c r="G213" s="471"/>
      <c r="H213" s="471"/>
      <c r="I213" s="471"/>
      <c r="J213" s="471"/>
    </row>
    <row r="214" spans="1:10" x14ac:dyDescent="0.25">
      <c r="A214" s="476">
        <v>44290.082638888889</v>
      </c>
      <c r="B214" s="8">
        <v>59308.082638888889</v>
      </c>
      <c r="C214" s="196" t="e" cm="1">
        <f t="array" aca="1" ref="C214" ca="1">CHRONO.TIMEZONE_OBSERVED(B214,$B$153,$B$154)</f>
        <v>#N/A</v>
      </c>
      <c r="D214" s="29"/>
      <c r="E214" s="8"/>
      <c r="F214" s="29"/>
      <c r="G214" s="469"/>
      <c r="H214" s="469"/>
      <c r="I214" s="469"/>
      <c r="J214" s="469"/>
    </row>
    <row r="215" spans="1:10" x14ac:dyDescent="0.25">
      <c r="A215" s="475">
        <v>44290.083333333336</v>
      </c>
      <c r="B215" s="470">
        <v>59308.083333333336</v>
      </c>
      <c r="C215" s="198" t="e" cm="1">
        <f t="array" aca="1" ref="C215" ca="1">CHRONO.TIMEZONE_OBSERVED(B215,$B$153,$B$154)</f>
        <v>#N/A</v>
      </c>
      <c r="D215" s="470"/>
      <c r="E215" s="35"/>
      <c r="F215" s="470"/>
      <c r="G215" s="471"/>
      <c r="H215" s="471"/>
      <c r="I215" s="471"/>
      <c r="J215" s="471"/>
    </row>
    <row r="216" spans="1:10" x14ac:dyDescent="0.25">
      <c r="A216" s="476">
        <v>44290.124305555553</v>
      </c>
      <c r="B216" s="8">
        <v>59308.124305555553</v>
      </c>
      <c r="C216" s="196" t="e" cm="1">
        <f t="array" aca="1" ref="C216" ca="1">CHRONO.TIMEZONE_OBSERVED(B216,$B$153,$B$154)</f>
        <v>#N/A</v>
      </c>
      <c r="D216" s="29"/>
      <c r="E216" s="8"/>
      <c r="F216" s="29"/>
      <c r="G216" s="469"/>
      <c r="H216" s="469"/>
      <c r="I216" s="469"/>
      <c r="J216" s="469"/>
    </row>
    <row r="217" spans="1:10" x14ac:dyDescent="0.25">
      <c r="A217" s="475">
        <v>44290.125</v>
      </c>
      <c r="B217" s="470">
        <v>59308.125</v>
      </c>
      <c r="C217" s="198" t="e" cm="1">
        <f t="array" aca="1" ref="C217" ca="1">CHRONO.TIMEZONE_OBSERVED(B217,$B$153,$B$154)</f>
        <v>#N/A</v>
      </c>
      <c r="D217" s="470"/>
      <c r="E217" s="35"/>
      <c r="F217" s="470"/>
      <c r="G217" s="471"/>
      <c r="H217" s="471"/>
      <c r="I217" s="471"/>
      <c r="J217" s="471"/>
    </row>
    <row r="220" spans="1:10" ht="19.5" x14ac:dyDescent="0.3">
      <c r="A220" s="1" t="s">
        <v>799</v>
      </c>
    </row>
    <row r="222" spans="1:10" x14ac:dyDescent="0.25">
      <c r="A222" s="4" t="s">
        <v>757</v>
      </c>
      <c r="B222" s="5" t="s">
        <v>5</v>
      </c>
      <c r="C222" s="382" t="s">
        <v>800</v>
      </c>
    </row>
    <row r="223" spans="1:10" x14ac:dyDescent="0.25">
      <c r="A223" s="188" t="s">
        <v>758</v>
      </c>
      <c r="B223" s="8">
        <v>1960</v>
      </c>
      <c r="C223" s="463" t="b" cm="1">
        <f t="array" aca="1" ref="C223" ca="1">CHRONO.TIMEZONE_HAS_DLS(A223,B223)</f>
        <v>1</v>
      </c>
    </row>
    <row r="224" spans="1:10" x14ac:dyDescent="0.25">
      <c r="A224" s="173" t="s">
        <v>801</v>
      </c>
      <c r="B224" s="11">
        <v>1970</v>
      </c>
      <c r="C224" s="464" t="b" cm="1">
        <f t="array" aca="1" ref="C224" ca="1">CHRONO.TIMEZONE_HAS_DLS(A224,B224)</f>
        <v>1</v>
      </c>
    </row>
    <row r="225" spans="1:6" x14ac:dyDescent="0.25">
      <c r="A225" s="188" t="s">
        <v>801</v>
      </c>
      <c r="B225" s="8"/>
      <c r="C225" s="463" t="b" cm="1">
        <f t="array" aca="1" ref="C225" ca="1">CHRONO.TIMEZONE_HAS_DLS(A225,B225)</f>
        <v>1</v>
      </c>
    </row>
    <row r="226" spans="1:6" x14ac:dyDescent="0.25">
      <c r="A226" s="186" t="s">
        <v>758</v>
      </c>
      <c r="B226" s="35"/>
      <c r="C226" s="503" t="b" cm="1">
        <f t="array" aca="1" ref="C226" ca="1">CHRONO.TIMEZONE_HAS_DLS(A226,B226)</f>
        <v>1</v>
      </c>
    </row>
    <row r="227" spans="1:6" x14ac:dyDescent="0.25">
      <c r="A227" s="192" t="s">
        <v>807</v>
      </c>
      <c r="B227" s="37"/>
      <c r="C227" s="504" t="b" cm="1">
        <f t="array" aca="1" ref="C227" ca="1">CHRONO.TIMEZONE_HAS_DLS(A227,B227)</f>
        <v>1</v>
      </c>
    </row>
    <row r="228" spans="1:6" x14ac:dyDescent="0.25">
      <c r="A228" s="186" t="s">
        <v>790</v>
      </c>
      <c r="B228" s="35"/>
      <c r="C228" s="503" t="b" cm="1">
        <f t="array" aca="1" ref="C228" ca="1">CHRONO.TIMEZONE_HAS_DLS(A228,B228)</f>
        <v>0</v>
      </c>
    </row>
    <row r="231" spans="1:6" ht="19.5" x14ac:dyDescent="0.3">
      <c r="A231" s="1" t="s">
        <v>804</v>
      </c>
    </row>
    <row r="233" spans="1:6" x14ac:dyDescent="0.25">
      <c r="A233" s="4" t="s">
        <v>805</v>
      </c>
      <c r="B233" s="525" t="s">
        <v>813</v>
      </c>
      <c r="C233" s="526">
        <v>23802</v>
      </c>
      <c r="D233" s="526">
        <v>27454</v>
      </c>
      <c r="E233" s="526">
        <v>39873</v>
      </c>
      <c r="F233" s="526">
        <f ca="1">TODAY()</f>
        <v>45522</v>
      </c>
    </row>
    <row r="234" spans="1:6" x14ac:dyDescent="0.25">
      <c r="A234" s="4" t="s">
        <v>115</v>
      </c>
      <c r="B234" s="527" t="e" cm="1">
        <f t="array" aca="1" ref="B234" ca="1">_xlfn.DROP(CHRONO.ISO_DATETIME_TO_MJDATE(B233),,-1)</f>
        <v>#VALUE!</v>
      </c>
      <c r="C234" s="527" cm="1">
        <f t="array" ref="C234">CHRONO.EXCELDATE_TO_MJDATE(C233)</f>
        <v>38820</v>
      </c>
      <c r="D234" s="527" cm="1">
        <f t="array" ref="D234">CHRONO.EXCELDATE_TO_MJDATE(D233)</f>
        <v>42472</v>
      </c>
      <c r="E234" s="527" cm="1">
        <f t="array" ref="E234">CHRONO.EXCELDATE_TO_MJDATE(E233)</f>
        <v>54891</v>
      </c>
      <c r="F234" s="527" cm="1">
        <f t="array" aca="1" ref="F234" ca="1">CHRONO.EXCELDATE_TO_MJDATE(F233)</f>
        <v>60540</v>
      </c>
    </row>
    <row r="235" spans="1:6" x14ac:dyDescent="0.25">
      <c r="A235" s="4" t="s">
        <v>757</v>
      </c>
      <c r="B235" s="382" t="s">
        <v>806</v>
      </c>
      <c r="C235" s="382" t="s">
        <v>806</v>
      </c>
      <c r="D235" s="382" t="s">
        <v>806</v>
      </c>
      <c r="E235" s="382" t="s">
        <v>806</v>
      </c>
      <c r="F235" s="382" t="s">
        <v>806</v>
      </c>
    </row>
    <row r="236" spans="1:6" x14ac:dyDescent="0.25">
      <c r="A236" s="188" t="s">
        <v>758</v>
      </c>
      <c r="B236" s="463" t="e" cm="1">
        <f t="array" aca="1" ref="B236" ca="1">CHRONO.TIMEZONE_FOLLOWING_DLS($A236, B$234)</f>
        <v>#VALUE!</v>
      </c>
      <c r="C236" s="463" t="e" cm="1">
        <f t="array" aca="1" ref="C236" ca="1">CHRONO.TIMEZONE_FOLLOWING_DLS($A236, C$234)</f>
        <v>#N/A</v>
      </c>
      <c r="D236" s="463" t="e" cm="1">
        <f t="array" aca="1" ref="D236" ca="1">CHRONO.TIMEZONE_FOLLOWING_DLS($A236, D$234)</f>
        <v>#N/A</v>
      </c>
      <c r="E236" s="463" t="e" cm="1">
        <f t="array" aca="1" ref="E236" ca="1">CHRONO.TIMEZONE_FOLLOWING_DLS($A236, E$234)</f>
        <v>#N/A</v>
      </c>
      <c r="F236" s="463" t="e" cm="1">
        <f t="array" aca="1" ref="F236" ca="1">CHRONO.TIMEZONE_FOLLOWING_DLS($A236, F$234)</f>
        <v>#N/A</v>
      </c>
    </row>
    <row r="237" spans="1:6" x14ac:dyDescent="0.25">
      <c r="A237" s="173" t="s">
        <v>775</v>
      </c>
      <c r="B237" s="464" t="e" cm="1">
        <f t="array" aca="1" ref="B237" ca="1">CHRONO.TIMEZONE_FOLLOWING_DLS($A237, B$234)</f>
        <v>#VALUE!</v>
      </c>
      <c r="C237" s="464" t="e" cm="1">
        <f t="array" aca="1" ref="C237" ca="1">CHRONO.TIMEZONE_FOLLOWING_DLS($A237, C$234)</f>
        <v>#N/A</v>
      </c>
      <c r="D237" s="464" t="e" cm="1">
        <f t="array" aca="1" ref="D237" ca="1">CHRONO.TIMEZONE_FOLLOWING_DLS($A237, D$234)</f>
        <v>#N/A</v>
      </c>
      <c r="E237" s="464" t="e" cm="1">
        <f t="array" aca="1" ref="E237" ca="1">CHRONO.TIMEZONE_FOLLOWING_DLS($A237, E$234)</f>
        <v>#N/A</v>
      </c>
      <c r="F237" s="464" t="e" cm="1">
        <f t="array" aca="1" ref="F237" ca="1">CHRONO.TIMEZONE_FOLLOWING_DLS($A237, F$234)</f>
        <v>#N/A</v>
      </c>
    </row>
    <row r="238" spans="1:6" x14ac:dyDescent="0.25">
      <c r="A238" s="188" t="s">
        <v>807</v>
      </c>
      <c r="B238" s="463" t="e" cm="1">
        <f t="array" aca="1" ref="B238" ca="1">CHRONO.TIMEZONE_FOLLOWING_DLS($A238, B$234)</f>
        <v>#VALUE!</v>
      </c>
      <c r="C238" s="463" t="e" cm="1">
        <f t="array" aca="1" ref="C238" ca="1">CHRONO.TIMEZONE_FOLLOWING_DLS($A238, C$234)</f>
        <v>#N/A</v>
      </c>
      <c r="D238" s="463" t="e" cm="1">
        <f t="array" aca="1" ref="D238" ca="1">CHRONO.TIMEZONE_FOLLOWING_DLS($A238, D$234)</f>
        <v>#N/A</v>
      </c>
      <c r="E238" s="463" t="e" cm="1">
        <f t="array" aca="1" ref="E238" ca="1">CHRONO.TIMEZONE_FOLLOWING_DLS($A238, E$234)</f>
        <v>#N/A</v>
      </c>
      <c r="F238" s="463" t="e" cm="1">
        <f t="array" aca="1" ref="F238" ca="1">CHRONO.TIMEZONE_FOLLOWING_DLS($A238, F$234)</f>
        <v>#N/A</v>
      </c>
    </row>
    <row r="239" spans="1:6" x14ac:dyDescent="0.25">
      <c r="A239" s="186" t="s">
        <v>808</v>
      </c>
      <c r="B239" s="503" t="e" cm="1">
        <f t="array" aca="1" ref="B239" ca="1">CHRONO.TIMEZONE_FOLLOWING_DLS($A239, B$234)</f>
        <v>#VALUE!</v>
      </c>
      <c r="C239" s="503" t="e" cm="1">
        <f t="array" aca="1" ref="C239" ca="1">CHRONO.TIMEZONE_FOLLOWING_DLS($A239, C$234)</f>
        <v>#N/A</v>
      </c>
      <c r="D239" s="503" t="e" cm="1">
        <f t="array" aca="1" ref="D239" ca="1">CHRONO.TIMEZONE_FOLLOWING_DLS($A239, D$234)</f>
        <v>#N/A</v>
      </c>
      <c r="E239" s="503" t="e" cm="1">
        <f t="array" aca="1" ref="E239" ca="1">CHRONO.TIMEZONE_FOLLOWING_DLS($A239, E$234)</f>
        <v>#N/A</v>
      </c>
      <c r="F239" s="503" t="e" cm="1">
        <f t="array" aca="1" ref="F239" ca="1">CHRONO.TIMEZONE_FOLLOWING_DLS($A239, F$234)</f>
        <v>#N/A</v>
      </c>
    </row>
    <row r="240" spans="1:6" x14ac:dyDescent="0.25">
      <c r="A240" s="192" t="s">
        <v>802</v>
      </c>
      <c r="B240" s="504" t="e" cm="1">
        <f t="array" aca="1" ref="B240" ca="1">CHRONO.TIMEZONE_FOLLOWING_DLS($A240, B$234)</f>
        <v>#VALUE!</v>
      </c>
      <c r="C240" s="504" t="e" cm="1">
        <f t="array" aca="1" ref="C240" ca="1">CHRONO.TIMEZONE_FOLLOWING_DLS($A240, C$234)</f>
        <v>#N/A</v>
      </c>
      <c r="D240" s="504" t="e" cm="1">
        <f t="array" aca="1" ref="D240" ca="1">CHRONO.TIMEZONE_FOLLOWING_DLS($A240, D$234)</f>
        <v>#N/A</v>
      </c>
      <c r="E240" s="504" t="e" cm="1">
        <f t="array" aca="1" ref="E240" ca="1">CHRONO.TIMEZONE_FOLLOWING_DLS($A240, E$234)</f>
        <v>#N/A</v>
      </c>
      <c r="F240" s="504" t="e" cm="1">
        <f t="array" aca="1" ref="F240" ca="1">CHRONO.TIMEZONE_FOLLOWING_DLS($A240, F$234)</f>
        <v>#N/A</v>
      </c>
    </row>
    <row r="241" spans="1:8" x14ac:dyDescent="0.25">
      <c r="A241" s="186" t="s">
        <v>810</v>
      </c>
      <c r="B241" s="503" t="e" cm="1">
        <f t="array" aca="1" ref="B241" ca="1">CHRONO.TIMEZONE_FOLLOWING_DLS($A241, B$234)</f>
        <v>#VALUE!</v>
      </c>
      <c r="C241" s="503" t="e" cm="1">
        <f t="array" aca="1" ref="C241" ca="1">CHRONO.TIMEZONE_FOLLOWING_DLS($A241, C$234)</f>
        <v>#N/A</v>
      </c>
      <c r="D241" s="503" t="e" cm="1">
        <f t="array" aca="1" ref="D241" ca="1">CHRONO.TIMEZONE_FOLLOWING_DLS($A241, D$234)</f>
        <v>#N/A</v>
      </c>
      <c r="E241" s="503" t="e" cm="1">
        <f t="array" aca="1" ref="E241" ca="1">CHRONO.TIMEZONE_FOLLOWING_DLS($A241, E$234)</f>
        <v>#N/A</v>
      </c>
      <c r="F241" s="503" t="e" cm="1">
        <f t="array" aca="1" ref="F241" ca="1">CHRONO.TIMEZONE_FOLLOWING_DLS($A241, F$234)</f>
        <v>#N/A</v>
      </c>
    </row>
    <row r="242" spans="1:8" x14ac:dyDescent="0.25">
      <c r="A242" s="192" t="s">
        <v>790</v>
      </c>
      <c r="B242" s="504" t="e" cm="1">
        <f t="array" aca="1" ref="B242" ca="1">CHRONO.TIMEZONE_FOLLOWING_DLS($A242, B$234)</f>
        <v>#VALUE!</v>
      </c>
      <c r="C242" s="504" t="e" cm="1">
        <f t="array" aca="1" ref="C242" ca="1">CHRONO.TIMEZONE_FOLLOWING_DLS($A242, C$234)</f>
        <v>#N/A</v>
      </c>
      <c r="D242" s="504" t="e" cm="1">
        <f t="array" aca="1" ref="D242" ca="1">CHRONO.TIMEZONE_FOLLOWING_DLS($A242, D$234)</f>
        <v>#N/A</v>
      </c>
      <c r="E242" s="504" t="e" cm="1">
        <f t="array" aca="1" ref="E242" ca="1">CHRONO.TIMEZONE_FOLLOWING_DLS($A242, E$234)</f>
        <v>#N/A</v>
      </c>
      <c r="F242" s="504" t="e" cm="1">
        <f t="array" aca="1" ref="F242" ca="1">CHRONO.TIMEZONE_FOLLOWING_DLS($A242, F$234)</f>
        <v>#N/A</v>
      </c>
    </row>
    <row r="245" spans="1:8" ht="19.5" x14ac:dyDescent="0.3">
      <c r="A245" s="1" t="s">
        <v>821</v>
      </c>
    </row>
    <row r="247" spans="1:8" x14ac:dyDescent="0.25">
      <c r="A247" s="382" t="s">
        <v>108</v>
      </c>
      <c r="B247" s="5" t="s">
        <v>115</v>
      </c>
      <c r="C247" s="69" t="s">
        <v>822</v>
      </c>
      <c r="D247" s="69" t="s">
        <v>823</v>
      </c>
      <c r="E247" s="69" t="s">
        <v>824</v>
      </c>
      <c r="F247" s="69" t="s">
        <v>825</v>
      </c>
      <c r="G247" s="69" t="s">
        <v>826</v>
      </c>
      <c r="H247" s="382" t="s">
        <v>827</v>
      </c>
    </row>
    <row r="248" spans="1:8" x14ac:dyDescent="0.25">
      <c r="A248" s="562">
        <v>45292</v>
      </c>
      <c r="B248" s="213" cm="1">
        <f t="array" ref="B248">CHRONO.EXCELDATE_TO_MJDATE(A248)</f>
        <v>60310</v>
      </c>
      <c r="C248" s="566" t="s">
        <v>758</v>
      </c>
      <c r="D248" s="566" t="s">
        <v>801</v>
      </c>
      <c r="E248" s="8">
        <v>1</v>
      </c>
      <c r="F248" s="8">
        <v>1</v>
      </c>
      <c r="G248" s="8"/>
      <c r="H248" s="558" t="e" cm="1">
        <f t="array" aca="1" ref="H248" ca="1">CHRONO.FORMAT_TIMESPAN(CHRONO.TIMEZONE_DIFFERENCE(B248,C248,D248,E248,F248,G248), "HM+")</f>
        <v>#NAME?</v>
      </c>
    </row>
    <row r="249" spans="1:8" x14ac:dyDescent="0.25">
      <c r="A249" s="563">
        <v>45292</v>
      </c>
      <c r="B249" s="214" cm="1">
        <f t="array" ref="B249">CHRONO.EXCELDATE_TO_MJDATE(A249)</f>
        <v>60310</v>
      </c>
      <c r="C249" s="11" t="s">
        <v>758</v>
      </c>
      <c r="D249" s="567" t="s">
        <v>790</v>
      </c>
      <c r="E249" s="11"/>
      <c r="F249" s="11"/>
      <c r="G249" s="11"/>
      <c r="H249" s="559" t="e" cm="1">
        <f t="array" aca="1" ref="H249" ca="1">CHRONO.FORMAT_TIMESPAN(CHRONO.TIMEZONE_DIFFERENCE(B249,C249,D249,E249,F249,G249), "HM+")</f>
        <v>#NAME?</v>
      </c>
    </row>
    <row r="250" spans="1:8" x14ac:dyDescent="0.25">
      <c r="A250" s="562">
        <v>45292</v>
      </c>
      <c r="B250" s="215" cm="1">
        <f t="array" ref="B250">CHRONO.EXCELDATE_TO_MJDATE(A250)</f>
        <v>60310</v>
      </c>
      <c r="C250" s="112"/>
      <c r="D250" s="112" t="s">
        <v>758</v>
      </c>
      <c r="E250" s="8"/>
      <c r="F250" s="8"/>
      <c r="G250" s="8"/>
      <c r="H250" s="558" t="e" cm="1">
        <f t="array" aca="1" ref="H250" ca="1">CHRONO.FORMAT_TIMESPAN(CHRONO.TIMEZONE_DIFFERENCE(B250,C250,D250,E250,F250,G250), "HM+")</f>
        <v>#NAME?</v>
      </c>
    </row>
    <row r="251" spans="1:8" x14ac:dyDescent="0.25">
      <c r="A251" s="564">
        <v>45389.083333333336</v>
      </c>
      <c r="B251" s="35" cm="1">
        <f t="array" ref="B251">CHRONO.EXCELDATE_TO_MJDATE(A251)</f>
        <v>60407.083333333336</v>
      </c>
      <c r="C251" s="35" t="s">
        <v>758</v>
      </c>
      <c r="D251" s="35" t="s">
        <v>801</v>
      </c>
      <c r="E251" s="35"/>
      <c r="F251" s="35"/>
      <c r="G251" s="35">
        <v>1</v>
      </c>
      <c r="H251" s="560" t="e" cm="1">
        <f t="array" aca="1" ref="H251" ca="1">CHRONO.FORMAT_TIMESPAN(CHRONO.TIMEZONE_DIFFERENCE(B251,C251,D251,E251,F251,G251), "HM+")</f>
        <v>#NAME?</v>
      </c>
    </row>
    <row r="252" spans="1:8" x14ac:dyDescent="0.25">
      <c r="A252" s="565">
        <v>34394.083333333336</v>
      </c>
      <c r="B252" s="37" cm="1">
        <f t="array" ref="B252">CHRONO.EXCELDATE_TO_MJDATE(A252)</f>
        <v>49412.083333333336</v>
      </c>
      <c r="C252" s="37"/>
      <c r="D252" s="37" t="s">
        <v>828</v>
      </c>
      <c r="E252" s="37"/>
      <c r="F252" s="37"/>
      <c r="G252" s="37"/>
      <c r="H252" s="561" t="e" cm="1">
        <f t="array" aca="1" ref="H252" ca="1">CHRONO.FORMAT_TIMESPAN(CHRONO.TIMEZONE_DIFFERENCE(B252,C252,D252,E252,F252,G252), "HM+")</f>
        <v>#NAME?</v>
      </c>
    </row>
    <row r="253" spans="1:8" x14ac:dyDescent="0.25">
      <c r="A253" s="564">
        <v>34399.083333333336</v>
      </c>
      <c r="B253" s="35" cm="1">
        <f t="array" ref="B253">CHRONO.EXCELDATE_TO_MJDATE(A253)</f>
        <v>49417.083333333336</v>
      </c>
      <c r="C253" s="35"/>
      <c r="D253" s="35" t="s">
        <v>828</v>
      </c>
      <c r="E253" s="35"/>
      <c r="F253" s="35"/>
      <c r="G253" s="35"/>
      <c r="H253" s="560" t="e" cm="1">
        <f t="array" aca="1" ref="H253" ca="1">CHRONO.FORMAT_TIMESPAN(CHRONO.TIMEZONE_DIFFERENCE(B253,C253,D253,E253,F253,G253), "HM+")</f>
        <v>#NAME?</v>
      </c>
    </row>
    <row r="254" spans="1:8" x14ac:dyDescent="0.25">
      <c r="A254" s="565">
        <v>34412.083333333336</v>
      </c>
      <c r="B254" s="37" cm="1">
        <f t="array" ref="B254">CHRONO.EXCELDATE_TO_MJDATE(A254)</f>
        <v>49430.083333333336</v>
      </c>
      <c r="C254" s="37"/>
      <c r="D254" s="37" t="s">
        <v>828</v>
      </c>
      <c r="E254" s="37"/>
      <c r="F254" s="37"/>
      <c r="G254" s="37"/>
      <c r="H254" s="561" t="e" cm="1">
        <f t="array" aca="1" ref="H254" ca="1">CHRONO.FORMAT_TIMESPAN(CHRONO.TIMEZONE_DIFFERENCE(B254,C254,D254,E254,F254,G254), "HM+")</f>
        <v>#NAME?</v>
      </c>
    </row>
    <row r="255" spans="1:8" x14ac:dyDescent="0.25">
      <c r="A255" s="564">
        <v>34413.083333333336</v>
      </c>
      <c r="B255" s="35" cm="1">
        <f t="array" ref="B255">CHRONO.EXCELDATE_TO_MJDATE(A255)</f>
        <v>49431.083333333336</v>
      </c>
      <c r="C255" s="35"/>
      <c r="D255" s="35" t="s">
        <v>828</v>
      </c>
      <c r="E255" s="35"/>
      <c r="F255" s="35"/>
      <c r="G255" s="35"/>
      <c r="H255" s="560" t="e" cm="1">
        <f t="array" aca="1" ref="H255" ca="1">CHRONO.FORMAT_TIMESPAN(CHRONO.TIMEZONE_DIFFERENCE(B255,C255,D255,E255,F255,G255), "HM+")</f>
        <v>#NAME?</v>
      </c>
    </row>
    <row r="256" spans="1:8" x14ac:dyDescent="0.25">
      <c r="A256" s="565">
        <v>34394.083333333336</v>
      </c>
      <c r="B256" s="37" cm="1">
        <f t="array" ref="B256">CHRONO.EXCELDATE_TO_MJDATE(A256)</f>
        <v>49412.083333333336</v>
      </c>
      <c r="C256" s="37"/>
      <c r="D256" s="37" t="s">
        <v>758</v>
      </c>
      <c r="E256" s="37"/>
      <c r="F256" s="37"/>
      <c r="G256" s="37"/>
      <c r="H256" s="561" t="e" cm="1">
        <f t="array" aca="1" ref="H256" ca="1">CHRONO.FORMAT_TIMESPAN(CHRONO.TIMEZONE_DIFFERENCE(B256,C256,D256,E256,F256,G256), "HM+")</f>
        <v>#NAME?</v>
      </c>
    </row>
    <row r="257" spans="1:8" x14ac:dyDescent="0.25">
      <c r="A257" s="564">
        <v>34399.083333333336</v>
      </c>
      <c r="B257" s="35" cm="1">
        <f t="array" ref="B257">CHRONO.EXCELDATE_TO_MJDATE(A257)</f>
        <v>49417.083333333336</v>
      </c>
      <c r="C257" s="35"/>
      <c r="D257" s="35" t="s">
        <v>758</v>
      </c>
      <c r="E257" s="35"/>
      <c r="F257" s="35"/>
      <c r="G257" s="35"/>
      <c r="H257" s="560" t="e" cm="1">
        <f t="array" aca="1" ref="H257" ca="1">CHRONO.FORMAT_TIMESPAN(CHRONO.TIMEZONE_DIFFERENCE(B257,C257,D257,E257,F257,G257), "HM+")</f>
        <v>#NAME?</v>
      </c>
    </row>
    <row r="258" spans="1:8" x14ac:dyDescent="0.25">
      <c r="A258" s="565">
        <v>34412.083333333336</v>
      </c>
      <c r="B258" s="37" cm="1">
        <f t="array" ref="B258">CHRONO.EXCELDATE_TO_MJDATE(A258)</f>
        <v>49430.083333333336</v>
      </c>
      <c r="C258" s="37"/>
      <c r="D258" s="37" t="s">
        <v>758</v>
      </c>
      <c r="E258" s="37"/>
      <c r="F258" s="37"/>
      <c r="G258" s="37"/>
      <c r="H258" s="561" t="e" cm="1">
        <f t="array" aca="1" ref="H258" ca="1">CHRONO.FORMAT_TIMESPAN(CHRONO.TIMEZONE_DIFFERENCE(B258,C258,D258,E258,F258,G258), "HM+")</f>
        <v>#NAME?</v>
      </c>
    </row>
    <row r="259" spans="1:8" x14ac:dyDescent="0.25">
      <c r="A259" s="564">
        <v>34413.083333333336</v>
      </c>
      <c r="B259" s="35" cm="1">
        <f t="array" ref="B259">CHRONO.EXCELDATE_TO_MJDATE(A259)</f>
        <v>49431.083333333336</v>
      </c>
      <c r="C259" s="35"/>
      <c r="D259" s="35" t="s">
        <v>758</v>
      </c>
      <c r="E259" s="35"/>
      <c r="F259" s="35"/>
      <c r="G259" s="35"/>
      <c r="H259" s="560" t="e" cm="1">
        <f t="array" aca="1" ref="H259" ca="1">CHRONO.FORMAT_TIMESPAN(CHRONO.TIMEZONE_DIFFERENCE(B259,C259,D259,E259,F259,G259), "HM+")</f>
        <v>#NAME?</v>
      </c>
    </row>
    <row r="260" spans="1:8" x14ac:dyDescent="0.25">
      <c r="A260" s="565">
        <v>34394.083333333336</v>
      </c>
      <c r="B260" s="37" cm="1">
        <f t="array" ref="B260">CHRONO.EXCELDATE_TO_MJDATE(A260)</f>
        <v>49412.083333333336</v>
      </c>
      <c r="C260" s="37" t="s">
        <v>758</v>
      </c>
      <c r="D260" s="37" t="s">
        <v>828</v>
      </c>
      <c r="E260" s="37">
        <v>1</v>
      </c>
      <c r="F260" s="37">
        <v>0</v>
      </c>
      <c r="G260" s="37"/>
      <c r="H260" s="561" t="e" cm="1">
        <f t="array" aca="1" ref="H260" ca="1">CHRONO.FORMAT_TIMESPAN(CHRONO.TIMEZONE_DIFFERENCE(B260,C260,D260,E260,F260,G260), "HM+")</f>
        <v>#NAME?</v>
      </c>
    </row>
    <row r="261" spans="1:8" x14ac:dyDescent="0.25">
      <c r="A261" s="564">
        <v>34399.083333333336</v>
      </c>
      <c r="B261" s="35" cm="1">
        <f t="array" ref="B261">CHRONO.EXCELDATE_TO_MJDATE(A261)</f>
        <v>49417.083333333336</v>
      </c>
      <c r="C261" s="35" t="s">
        <v>758</v>
      </c>
      <c r="D261" s="35" t="s">
        <v>828</v>
      </c>
      <c r="E261" s="35">
        <v>1</v>
      </c>
      <c r="F261" s="35">
        <v>0</v>
      </c>
      <c r="G261" s="35"/>
      <c r="H261" s="560" t="e" cm="1">
        <f t="array" aca="1" ref="H261" ca="1">CHRONO.FORMAT_TIMESPAN(CHRONO.TIMEZONE_DIFFERENCE(B261,C261,D261,E261,F261,G261), "HM+")</f>
        <v>#NAME?</v>
      </c>
    </row>
    <row r="262" spans="1:8" x14ac:dyDescent="0.25">
      <c r="A262" s="565">
        <v>34412.083333333336</v>
      </c>
      <c r="B262" s="37" cm="1">
        <f t="array" ref="B262">CHRONO.EXCELDATE_TO_MJDATE(A262)</f>
        <v>49430.083333333336</v>
      </c>
      <c r="C262" s="37" t="s">
        <v>758</v>
      </c>
      <c r="D262" s="37" t="s">
        <v>828</v>
      </c>
      <c r="E262" s="37">
        <v>1</v>
      </c>
      <c r="F262" s="37">
        <v>0</v>
      </c>
      <c r="G262" s="37"/>
      <c r="H262" s="561" t="e" cm="1">
        <f t="array" aca="1" ref="H262" ca="1">CHRONO.FORMAT_TIMESPAN(CHRONO.TIMEZONE_DIFFERENCE(B262,C262,D262,E262,F262,G262), "HM+")</f>
        <v>#NAME?</v>
      </c>
    </row>
    <row r="263" spans="1:8" x14ac:dyDescent="0.25">
      <c r="A263" s="564">
        <v>34413.083333333336</v>
      </c>
      <c r="B263" s="35" cm="1">
        <f t="array" ref="B263">CHRONO.EXCELDATE_TO_MJDATE(A263)</f>
        <v>49431.083333333336</v>
      </c>
      <c r="C263" s="35" t="s">
        <v>758</v>
      </c>
      <c r="D263" s="35" t="s">
        <v>828</v>
      </c>
      <c r="E263" s="35">
        <v>1</v>
      </c>
      <c r="F263" s="35">
        <v>0</v>
      </c>
      <c r="G263" s="35"/>
      <c r="H263" s="560" t="e" cm="1">
        <f t="array" aca="1" ref="H263" ca="1">CHRONO.FORMAT_TIMESPAN(CHRONO.TIMEZONE_DIFFERENCE(B263,C263,D263,E263,F263,G263), "HM+")</f>
        <v>#NAME?</v>
      </c>
    </row>
    <row r="264" spans="1:8" x14ac:dyDescent="0.25">
      <c r="A264" s="565">
        <v>34394.083333333336</v>
      </c>
      <c r="B264" s="37" cm="1">
        <f t="array" ref="B264">CHRONO.EXCELDATE_TO_MJDATE(A264)</f>
        <v>49412.083333333336</v>
      </c>
      <c r="C264" s="37" t="s">
        <v>828</v>
      </c>
      <c r="D264" s="37" t="s">
        <v>758</v>
      </c>
      <c r="E264" s="37">
        <v>0</v>
      </c>
      <c r="F264" s="37">
        <v>1</v>
      </c>
      <c r="G264" s="37"/>
      <c r="H264" s="561" t="e" cm="1">
        <f t="array" aca="1" ref="H264" ca="1">CHRONO.FORMAT_TIMESPAN(CHRONO.TIMEZONE_DIFFERENCE(B264,C264,D264,E264,F264,G264), "HM+")</f>
        <v>#NAME?</v>
      </c>
    </row>
    <row r="265" spans="1:8" x14ac:dyDescent="0.25">
      <c r="A265" s="564">
        <v>34399.083333333336</v>
      </c>
      <c r="B265" s="35" cm="1">
        <f t="array" ref="B265">CHRONO.EXCELDATE_TO_MJDATE(A265)</f>
        <v>49417.083333333336</v>
      </c>
      <c r="C265" s="35" t="s">
        <v>828</v>
      </c>
      <c r="D265" s="35" t="s">
        <v>758</v>
      </c>
      <c r="E265" s="35">
        <v>0</v>
      </c>
      <c r="F265" s="35">
        <v>1</v>
      </c>
      <c r="G265" s="35"/>
      <c r="H265" s="560" t="e" cm="1">
        <f t="array" aca="1" ref="H265" ca="1">CHRONO.FORMAT_TIMESPAN(CHRONO.TIMEZONE_DIFFERENCE(B265,C265,D265,E265,F265,G265), "HM+")</f>
        <v>#NAME?</v>
      </c>
    </row>
    <row r="266" spans="1:8" x14ac:dyDescent="0.25">
      <c r="A266" s="565">
        <v>34412.083333333336</v>
      </c>
      <c r="B266" s="37" cm="1">
        <f t="array" ref="B266">CHRONO.EXCELDATE_TO_MJDATE(A266)</f>
        <v>49430.083333333336</v>
      </c>
      <c r="C266" s="37" t="s">
        <v>828</v>
      </c>
      <c r="D266" s="37" t="s">
        <v>758</v>
      </c>
      <c r="E266" s="37">
        <v>0</v>
      </c>
      <c r="F266" s="37">
        <v>1</v>
      </c>
      <c r="G266" s="37"/>
      <c r="H266" s="561" t="e" cm="1">
        <f t="array" aca="1" ref="H266" ca="1">CHRONO.FORMAT_TIMESPAN(CHRONO.TIMEZONE_DIFFERENCE(B266,C266,D266,E266,F266,G266), "HM+")</f>
        <v>#NAME?</v>
      </c>
    </row>
    <row r="267" spans="1:8" x14ac:dyDescent="0.25">
      <c r="A267" s="564">
        <v>34413.083333333336</v>
      </c>
      <c r="B267" s="35" cm="1">
        <f t="array" ref="B267">CHRONO.EXCELDATE_TO_MJDATE(A267)</f>
        <v>49431.083333333336</v>
      </c>
      <c r="C267" s="35" t="s">
        <v>828</v>
      </c>
      <c r="D267" s="35" t="s">
        <v>758</v>
      </c>
      <c r="E267" s="35">
        <v>0</v>
      </c>
      <c r="F267" s="35">
        <v>1</v>
      </c>
      <c r="G267" s="35"/>
      <c r="H267" s="560" t="e" cm="1">
        <f t="array" aca="1" ref="H267" ca="1">CHRONO.FORMAT_TIMESPAN(CHRONO.TIMEZONE_DIFFERENCE(B267,C267,D267,E267,F267,G267), "HM+")</f>
        <v>#NAME?</v>
      </c>
    </row>
    <row r="268" spans="1:8" x14ac:dyDescent="0.25">
      <c r="A268" s="565"/>
      <c r="B268" s="37" t="str" cm="1">
        <f t="array" ref="B268">CHRONO.EXCELDATE_TO_MJDATE(A268)</f>
        <v/>
      </c>
      <c r="C268" s="37"/>
      <c r="D268" s="37"/>
      <c r="E268" s="37"/>
      <c r="F268" s="37"/>
      <c r="G268" s="37"/>
      <c r="H268" s="561" t="e" cm="1">
        <f t="array" aca="1" ref="H268" ca="1">CHRONO.FORMAT_TIMESPAN(CHRONO.TIMEZONE_DIFFERENCE(B268,C268,D268,E268,F268,G268), "HM+")</f>
        <v>#NAME?</v>
      </c>
    </row>
    <row r="269" spans="1:8" x14ac:dyDescent="0.25">
      <c r="A269" s="564"/>
      <c r="B269" s="35" t="str" cm="1">
        <f t="array" ref="B269">CHRONO.EXCELDATE_TO_MJDATE(A269)</f>
        <v/>
      </c>
      <c r="C269" s="35"/>
      <c r="D269" s="35"/>
      <c r="E269" s="35"/>
      <c r="F269" s="35"/>
      <c r="G269" s="35"/>
      <c r="H269" s="560" t="e" cm="1">
        <f t="array" aca="1" ref="H269" ca="1">CHRONO.FORMAT_TIMESPAN(CHRONO.TIMEZONE_DIFFERENCE(B269,C269,D269,E269,F269,G269), "HM+")</f>
        <v>#NAME?</v>
      </c>
    </row>
    <row r="270" spans="1:8" x14ac:dyDescent="0.25">
      <c r="A270" s="565"/>
      <c r="B270" s="37" t="str" cm="1">
        <f t="array" ref="B270">CHRONO.EXCELDATE_TO_MJDATE(A270)</f>
        <v/>
      </c>
      <c r="C270" s="37"/>
      <c r="D270" s="37"/>
      <c r="E270" s="37"/>
      <c r="F270" s="37"/>
      <c r="G270" s="37"/>
      <c r="H270" s="561" t="e" cm="1">
        <f t="array" aca="1" ref="H270" ca="1">CHRONO.FORMAT_TIMESPAN(CHRONO.TIMEZONE_DIFFERENCE(B270,C270,D270,E270,F270,G270), "HM+")</f>
        <v>#NAME?</v>
      </c>
    </row>
    <row r="271" spans="1:8" x14ac:dyDescent="0.25">
      <c r="A271" s="564"/>
      <c r="B271" s="35" t="str" cm="1">
        <f t="array" ref="B271">CHRONO.EXCELDATE_TO_MJDATE(A271)</f>
        <v/>
      </c>
      <c r="C271" s="35"/>
      <c r="D271" s="35"/>
      <c r="E271" s="35"/>
      <c r="F271" s="35"/>
      <c r="G271" s="35"/>
      <c r="H271" s="560" t="e" cm="1">
        <f t="array" aca="1" ref="H271" ca="1">CHRONO.FORMAT_TIMESPAN(CHRONO.TIMEZONE_DIFFERENCE(B271,C271,D271,E271,F271,G271), "HM+")</f>
        <v>#NAME?</v>
      </c>
    </row>
    <row r="272" spans="1:8" x14ac:dyDescent="0.25">
      <c r="A272" s="565"/>
      <c r="B272" s="37" t="str" cm="1">
        <f t="array" ref="B272">CHRONO.EXCELDATE_TO_MJDATE(A272)</f>
        <v/>
      </c>
      <c r="C272" s="37"/>
      <c r="D272" s="37"/>
      <c r="E272" s="37"/>
      <c r="F272" s="37"/>
      <c r="G272" s="37"/>
      <c r="H272" s="561" t="e" cm="1">
        <f t="array" aca="1" ref="H272" ca="1">CHRONO.FORMAT_TIMESPAN(CHRONO.TIMEZONE_DIFFERENCE(B272,C272,D272,E272,F272,G272), "HM+")</f>
        <v>#NAME?</v>
      </c>
    </row>
    <row r="273" spans="1:8" x14ac:dyDescent="0.25">
      <c r="A273" s="564"/>
      <c r="B273" s="35" t="str" cm="1">
        <f t="array" ref="B273">CHRONO.EXCELDATE_TO_MJDATE(A273)</f>
        <v/>
      </c>
      <c r="C273" s="35"/>
      <c r="D273" s="35"/>
      <c r="E273" s="35"/>
      <c r="F273" s="35"/>
      <c r="G273" s="35"/>
      <c r="H273" s="560" t="e" cm="1">
        <f t="array" aca="1" ref="H273" ca="1">CHRONO.FORMAT_TIMESPAN(CHRONO.TIMEZONE_DIFFERENCE(B273,C273,D273,E273,F273,G273), "HM+")</f>
        <v>#NAME?</v>
      </c>
    </row>
    <row r="276" spans="1:8" x14ac:dyDescent="0.25">
      <c r="H276" t="str" cm="1">
        <f t="array" aca="1" ref="H276" ca="1">CHRONO.MJDATE_TO_ISO_DATETIME(D276)</f>
        <v/>
      </c>
    </row>
    <row r="277" spans="1:8" x14ac:dyDescent="0.25">
      <c r="H277" t="str" cm="1">
        <f t="array" aca="1" ref="H277" ca="1">CHRONO.MJDATE_TO_ISO_DATETIME(D277)</f>
        <v/>
      </c>
    </row>
    <row r="279" spans="1:8" x14ac:dyDescent="0.25">
      <c r="H279" t="str" cm="1">
        <f t="array" aca="1" ref="H279" ca="1">CHRONO.MJDATE_TO_ISO_DATETIME(D279)</f>
        <v/>
      </c>
    </row>
    <row r="280" spans="1:8" x14ac:dyDescent="0.25">
      <c r="H280" t="str" cm="1">
        <f t="array" aca="1" ref="H280" ca="1">CHRONO.MJDATE_TO_ISO_DATETIME(D280)</f>
        <v/>
      </c>
    </row>
    <row r="281" spans="1:8" x14ac:dyDescent="0.25">
      <c r="H281" t="str" cm="1">
        <f t="array" aca="1" ref="H281" ca="1">CHRONO.MJDATE_TO_ISO_DATETIME(D281)</f>
        <v/>
      </c>
    </row>
    <row r="282" spans="1:8" x14ac:dyDescent="0.25">
      <c r="H282" t="str" cm="1">
        <f t="array" aca="1" ref="H282" ca="1">CHRONO.MJDATE_TO_ISO_DATETIME(D282)</f>
        <v/>
      </c>
    </row>
    <row r="283" spans="1:8" x14ac:dyDescent="0.25">
      <c r="H283" t="str" cm="1">
        <f t="array" aca="1" ref="H283" ca="1">CHRONO.MJDATE_TO_ISO_DATETIME(D283)</f>
        <v/>
      </c>
    </row>
  </sheetData>
  <pageMargins left="0.7" right="0.7" top="0.75" bottom="0.75" header="0.3" footer="0.3"/>
  <pageSetup paperSize="9" orientation="portrait" copies="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41DC-34EF-4FFE-9ECF-1DC1A75C15A9}">
  <dimension ref="A1:G80"/>
  <sheetViews>
    <sheetView topLeftCell="A54" zoomScaleNormal="100" workbookViewId="0">
      <selection activeCell="E24" sqref="E24"/>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7" ht="19.5" x14ac:dyDescent="0.3">
      <c r="A1" s="1" t="s">
        <v>365</v>
      </c>
    </row>
    <row r="3" spans="1:7" x14ac:dyDescent="0.25">
      <c r="A3" s="68" t="s">
        <v>366</v>
      </c>
      <c r="B3" s="136" t="s">
        <v>367</v>
      </c>
      <c r="C3" s="136" t="s">
        <v>368</v>
      </c>
    </row>
    <row r="4" spans="1:7" x14ac:dyDescent="0.25">
      <c r="A4" s="8"/>
      <c r="B4" s="9" t="str" cm="1">
        <f t="array" aca="1" ref="B4" ca="1">CHRONO.YEAR_BCE_TO_CE(A4)</f>
        <v/>
      </c>
      <c r="C4" s="9" t="str" cm="1">
        <f t="array" aca="1" ref="C4" ca="1">CHRONO.YEAR_BCE_TO_CE(B4)</f>
        <v/>
      </c>
    </row>
    <row r="5" spans="1:7" x14ac:dyDescent="0.25">
      <c r="A5" s="11" t="s">
        <v>1</v>
      </c>
      <c r="B5" s="12" t="e" cm="1">
        <f t="array" aca="1" ref="B5" ca="1">CHRONO.YEAR_BCE_TO_CE(A5)</f>
        <v>#VALUE!</v>
      </c>
      <c r="C5" s="12" t="e" cm="1">
        <f t="array" aca="1" ref="C5" ca="1">CHRONO.YEAR_BCE_TO_CE(B5)</f>
        <v>#VALUE!</v>
      </c>
    </row>
    <row r="6" spans="1:7" x14ac:dyDescent="0.25">
      <c r="A6" s="8">
        <v>2</v>
      </c>
      <c r="B6" s="9" cm="1">
        <f t="array" aca="1" ref="B6" ca="1">CHRONO.YEAR_BCE_TO_CE(A6)</f>
        <v>-1</v>
      </c>
      <c r="C6" s="9" cm="1">
        <f t="array" aca="1" ref="C6" ca="1">CHRONO.YEAR_BCE_TO_CE(B6)</f>
        <v>2</v>
      </c>
    </row>
    <row r="7" spans="1:7" x14ac:dyDescent="0.25">
      <c r="A7" s="11">
        <v>1</v>
      </c>
      <c r="B7" s="12" cm="1">
        <f t="array" aca="1" ref="B7" ca="1">CHRONO.YEAR_BCE_TO_CE(A7)</f>
        <v>0</v>
      </c>
      <c r="C7" s="12" cm="1">
        <f t="array" aca="1" ref="C7" ca="1">CHRONO.YEAR_BCE_TO_CE(B7)</f>
        <v>1</v>
      </c>
    </row>
    <row r="8" spans="1:7" x14ac:dyDescent="0.25">
      <c r="A8" s="8">
        <v>0</v>
      </c>
      <c r="B8" s="9" cm="1">
        <f t="array" aca="1" ref="B8" ca="1">CHRONO.YEAR_BCE_TO_CE(A8)</f>
        <v>1</v>
      </c>
      <c r="C8" s="9" cm="1">
        <f t="array" aca="1" ref="C8" ca="1">CHRONO.YEAR_BCE_TO_CE(B8)</f>
        <v>0</v>
      </c>
    </row>
    <row r="9" spans="1:7" x14ac:dyDescent="0.25">
      <c r="A9" s="11">
        <v>-1</v>
      </c>
      <c r="B9" s="12" cm="1">
        <f t="array" aca="1" ref="B9" ca="1">CHRONO.YEAR_BCE_TO_CE(A9)</f>
        <v>2</v>
      </c>
      <c r="C9" s="12" cm="1">
        <f t="array" aca="1" ref="C9" ca="1">CHRONO.YEAR_BCE_TO_CE(B9)</f>
        <v>-1</v>
      </c>
      <c r="G9" s="240"/>
    </row>
    <row r="10" spans="1:7" x14ac:dyDescent="0.25">
      <c r="A10" s="14">
        <v>300</v>
      </c>
      <c r="B10" s="16" cm="1">
        <f t="array" aca="1" ref="B10" ca="1">CHRONO.YEAR_BCE_TO_CE(A10)</f>
        <v>-299</v>
      </c>
      <c r="C10" s="16" cm="1">
        <f t="array" aca="1" ref="C10" ca="1">CHRONO.YEAR_BCE_TO_CE(B10)</f>
        <v>300</v>
      </c>
    </row>
    <row r="11" spans="1:7" x14ac:dyDescent="0.25">
      <c r="A11" s="18">
        <v>-300</v>
      </c>
      <c r="B11" s="19" cm="1">
        <f t="array" aca="1" ref="B11" ca="1">CHRONO.YEAR_BCE_TO_CE(A11)</f>
        <v>301</v>
      </c>
      <c r="C11" s="19" cm="1">
        <f t="array" aca="1" ref="C11" ca="1">CHRONO.YEAR_BCE_TO_CE(B11)</f>
        <v>-300</v>
      </c>
    </row>
    <row r="14" spans="1:7" ht="19.5" x14ac:dyDescent="0.3">
      <c r="A14" s="1" t="s">
        <v>326</v>
      </c>
      <c r="B14" s="1"/>
      <c r="C14" s="1"/>
    </row>
    <row r="16" spans="1:7" x14ac:dyDescent="0.25">
      <c r="A16" t="s">
        <v>0</v>
      </c>
      <c r="B16" t="s">
        <v>4</v>
      </c>
      <c r="C16" t="s">
        <v>109</v>
      </c>
    </row>
    <row r="17" spans="1:3" x14ac:dyDescent="0.25">
      <c r="C17" t="str" cm="1">
        <f t="array" aca="1" ref="C17" ca="1">CHRONO.IS_LEAP_YEAR(Table21829[[#This Row],[YearCE]],Table21829[[#This Row],[JulianCalendar]])</f>
        <v/>
      </c>
    </row>
    <row r="18" spans="1:3" x14ac:dyDescent="0.25">
      <c r="A18" t="s">
        <v>1</v>
      </c>
      <c r="C18" t="e" cm="1">
        <f t="array" aca="1" ref="C18" ca="1">CHRONO.IS_LEAP_YEAR(Table21829[[#This Row],[YearCE]],Table21829[[#This Row],[JulianCalendar]])</f>
        <v>#VALUE!</v>
      </c>
    </row>
    <row r="19" spans="1:3" x14ac:dyDescent="0.25">
      <c r="A19">
        <v>2023</v>
      </c>
      <c r="C19" t="e" cm="1">
        <f t="array" aca="1" ref="C19" ca="1">CHRONO.IS_LEAP_YEAR(Table21829[[#This Row],[YearCE]],Table21829[[#This Row],[JulianCalendar]])</f>
        <v>#VALUE!</v>
      </c>
    </row>
    <row r="20" spans="1:3" x14ac:dyDescent="0.25">
      <c r="A20">
        <v>2000</v>
      </c>
      <c r="C20" t="b" cm="1">
        <f t="array" aca="1" ref="C20" ca="1">CHRONO.IS_LEAP_YEAR(Table21829[[#This Row],[YearCE]],Table21829[[#This Row],[JulianCalendar]])</f>
        <v>1</v>
      </c>
    </row>
    <row r="21" spans="1:3" x14ac:dyDescent="0.25">
      <c r="A21">
        <v>2100</v>
      </c>
      <c r="B21" s="2"/>
      <c r="C21" t="b" cm="1">
        <f t="array" aca="1" ref="C21" ca="1">CHRONO.IS_LEAP_YEAR(Table21829[[#This Row],[YearCE]],Table21829[[#This Row],[JulianCalendar]])</f>
        <v>0</v>
      </c>
    </row>
    <row r="22" spans="1:3" x14ac:dyDescent="0.25">
      <c r="A22">
        <v>2100</v>
      </c>
      <c r="B22">
        <v>1</v>
      </c>
      <c r="C22" t="e" cm="1">
        <f t="array" aca="1" ref="C22" ca="1">CHRONO.IS_LEAP_YEAR(Table21829[[#This Row],[YearCE]],Table21829[[#This Row],[JulianCalendar]])</f>
        <v>#VALUE!</v>
      </c>
    </row>
    <row r="23" spans="1:3" x14ac:dyDescent="0.25">
      <c r="A23">
        <v>2400</v>
      </c>
      <c r="C23" t="b" cm="1">
        <f t="array" aca="1" ref="C23" ca="1">CHRONO.IS_LEAP_YEAR(Table21829[[#This Row],[YearCE]],Table21829[[#This Row],[JulianCalendar]])</f>
        <v>1</v>
      </c>
    </row>
    <row r="24" spans="1:3" x14ac:dyDescent="0.25">
      <c r="A24">
        <v>2024</v>
      </c>
      <c r="C24" t="b" cm="1">
        <f t="array" aca="1" ref="C24" ca="1">CHRONO.IS_LEAP_YEAR(Table21829[[#This Row],[YearCE]],Table21829[[#This Row],[JulianCalendar]])</f>
        <v>1</v>
      </c>
    </row>
    <row r="25" spans="1:3" x14ac:dyDescent="0.25">
      <c r="A25" s="2">
        <v>0</v>
      </c>
      <c r="B25" s="2"/>
      <c r="C25" t="b" cm="1">
        <f t="array" aca="1" ref="C25" ca="1">CHRONO.IS_LEAP_YEAR(Table21829[[#This Row],[YearCE]],Table21829[[#This Row],[JulianCalendar]])</f>
        <v>1</v>
      </c>
    </row>
    <row r="26" spans="1:3" x14ac:dyDescent="0.25">
      <c r="A26" s="2">
        <v>-1</v>
      </c>
      <c r="B26" s="2"/>
      <c r="C26" t="e" cm="1">
        <f t="array" aca="1" ref="C26" ca="1">CHRONO.IS_LEAP_YEAR(Table21829[[#This Row],[YearCE]],Table21829[[#This Row],[JulianCalendar]])</f>
        <v>#VALUE!</v>
      </c>
    </row>
    <row r="27" spans="1:3" x14ac:dyDescent="0.25">
      <c r="A27" s="2">
        <v>-4</v>
      </c>
      <c r="B27" s="2"/>
      <c r="C27" t="b" cm="1">
        <f t="array" aca="1" ref="C27" ca="1">CHRONO.IS_LEAP_YEAR(Table21829[[#This Row],[YearCE]],Table21829[[#This Row],[JulianCalendar]])</f>
        <v>1</v>
      </c>
    </row>
    <row r="28" spans="1:3" x14ac:dyDescent="0.25">
      <c r="A28" s="2"/>
      <c r="B28" s="2"/>
    </row>
    <row r="30" spans="1:3" ht="19.5" x14ac:dyDescent="0.3">
      <c r="A30" s="1" t="s">
        <v>68</v>
      </c>
      <c r="B30" s="1"/>
    </row>
    <row r="32" spans="1:3" x14ac:dyDescent="0.25">
      <c r="A32" t="s">
        <v>0</v>
      </c>
      <c r="B32" t="s">
        <v>4</v>
      </c>
      <c r="C32" t="s">
        <v>111</v>
      </c>
    </row>
    <row r="33" spans="1:4" x14ac:dyDescent="0.25">
      <c r="C33" t="str" cm="1">
        <f t="array" aca="1" ref="C33" ca="1">CHRONO.DAYS_IN_YEAR(Table7624[[#This Row],[YearCE]],Table7624[[#This Row],[JulianCalendar]])</f>
        <v/>
      </c>
    </row>
    <row r="34" spans="1:4" x14ac:dyDescent="0.25">
      <c r="A34" t="s">
        <v>1</v>
      </c>
      <c r="C34" t="e" cm="1">
        <f t="array" aca="1" ref="C34" ca="1">CHRONO.DAYS_IN_YEAR(Table7624[[#This Row],[YearCE]],Table7624[[#This Row],[JulianCalendar]])</f>
        <v>#VALUE!</v>
      </c>
    </row>
    <row r="35" spans="1:4" x14ac:dyDescent="0.25">
      <c r="A35">
        <v>2000</v>
      </c>
      <c r="C35" cm="1">
        <f t="array" aca="1" ref="C35" ca="1">CHRONO.DAYS_IN_YEAR(Table7624[[#This Row],[YearCE]],Table7624[[#This Row],[JulianCalendar]])</f>
        <v>366</v>
      </c>
    </row>
    <row r="36" spans="1:4" x14ac:dyDescent="0.25">
      <c r="A36">
        <v>1900</v>
      </c>
      <c r="C36" cm="1">
        <f t="array" aca="1" ref="C36" ca="1">CHRONO.DAYS_IN_YEAR(Table7624[[#This Row],[YearCE]],Table7624[[#This Row],[JulianCalendar]])</f>
        <v>365</v>
      </c>
    </row>
    <row r="37" spans="1:4" x14ac:dyDescent="0.25">
      <c r="A37">
        <v>1900</v>
      </c>
      <c r="B37">
        <v>1</v>
      </c>
      <c r="C37" cm="1">
        <f t="array" aca="1" ref="C37" ca="1">CHRONO.DAYS_IN_YEAR(Table7624[[#This Row],[YearCE]],Table7624[[#This Row],[JulianCalendar]])</f>
        <v>366</v>
      </c>
    </row>
    <row r="40" spans="1:4" ht="19.5" x14ac:dyDescent="0.3">
      <c r="A40" s="1" t="s">
        <v>503</v>
      </c>
      <c r="C40" s="1" t="s">
        <v>509</v>
      </c>
    </row>
    <row r="42" spans="1:4" x14ac:dyDescent="0.25">
      <c r="A42" s="21" t="s">
        <v>418</v>
      </c>
      <c r="B42" s="40" t="s">
        <v>10</v>
      </c>
      <c r="C42" s="349" t="s">
        <v>510</v>
      </c>
      <c r="D42" s="278" t="s">
        <v>508</v>
      </c>
    </row>
    <row r="43" spans="1:4" x14ac:dyDescent="0.25">
      <c r="A43" s="7"/>
      <c r="B43" s="8" t="str" cm="1">
        <f t="array" ref="B43:B54">CHRONO.PARSE_ISO_YEAR(A43:A54)</f>
        <v/>
      </c>
      <c r="C43" s="208"/>
      <c r="D43" s="162" t="str" cm="1">
        <f t="array" ref="D43">CHRONO.FORMAT_ISO_YEAR(B43,C43)</f>
        <v/>
      </c>
    </row>
    <row r="44" spans="1:4" x14ac:dyDescent="0.25">
      <c r="A44" s="10" t="s">
        <v>1</v>
      </c>
      <c r="B44" s="11" t="e">
        <v>#VALUE!</v>
      </c>
      <c r="C44" s="209"/>
      <c r="D44" s="163" t="e" cm="1">
        <f t="array" ref="D44">CHRONO.FORMAT_ISO_YEAR(B44,C44)</f>
        <v>#VALUE!</v>
      </c>
    </row>
    <row r="45" spans="1:4" x14ac:dyDescent="0.25">
      <c r="A45" s="7">
        <v>1987</v>
      </c>
      <c r="B45" s="8">
        <v>1987</v>
      </c>
      <c r="C45" s="208"/>
      <c r="D45" s="162" t="str" cm="1">
        <f t="array" ref="D45">CHRONO.FORMAT_ISO_YEAR(B45,C45)</f>
        <v>1987</v>
      </c>
    </row>
    <row r="46" spans="1:4" x14ac:dyDescent="0.25">
      <c r="A46" s="10">
        <v>-500</v>
      </c>
      <c r="B46" s="11">
        <v>-500</v>
      </c>
      <c r="C46" s="209"/>
      <c r="D46" s="163" t="e" cm="1">
        <f t="array" ref="D46">CHRONO.FORMAT_ISO_YEAR(B46,C46)</f>
        <v>#VALUE!</v>
      </c>
    </row>
    <row r="47" spans="1:4" x14ac:dyDescent="0.25">
      <c r="A47" s="7">
        <v>25.5</v>
      </c>
      <c r="B47" s="8" t="e">
        <v>#NUM!</v>
      </c>
      <c r="C47" s="208"/>
      <c r="D47" s="162" t="e" cm="1">
        <f t="array" ref="D47">CHRONO.FORMAT_ISO_YEAR(B47,C47)</f>
        <v>#NUM!</v>
      </c>
    </row>
    <row r="48" spans="1:4" x14ac:dyDescent="0.25">
      <c r="A48" s="41" t="s">
        <v>504</v>
      </c>
      <c r="B48" s="11">
        <v>2024</v>
      </c>
      <c r="C48" s="209"/>
      <c r="D48" s="163" t="e" cm="1">
        <f t="array" ref="D48">CHRONO.FORMAT_ISO_YEAR(B48,C48)</f>
        <v>#VALUE!</v>
      </c>
    </row>
    <row r="49" spans="1:4" x14ac:dyDescent="0.25">
      <c r="A49" s="44" t="s">
        <v>505</v>
      </c>
      <c r="B49" s="8">
        <v>-200</v>
      </c>
      <c r="C49" s="208"/>
      <c r="D49" s="162" t="e" cm="1">
        <f t="array" ref="D49">CHRONO.FORMAT_ISO_YEAR(B49,C49)</f>
        <v>#VALUE!</v>
      </c>
    </row>
    <row r="50" spans="1:4" x14ac:dyDescent="0.25">
      <c r="A50" s="41" t="s">
        <v>506</v>
      </c>
      <c r="B50" s="11" t="e">
        <v>#NUM!</v>
      </c>
      <c r="C50" s="209"/>
      <c r="D50" s="163" t="e" cm="1">
        <f t="array" ref="D50">CHRONO.FORMAT_ISO_YEAR(B50,C50)</f>
        <v>#NUM!</v>
      </c>
    </row>
    <row r="51" spans="1:4" x14ac:dyDescent="0.25">
      <c r="A51" s="7" t="s">
        <v>65</v>
      </c>
      <c r="B51" s="8">
        <v>354</v>
      </c>
      <c r="C51" s="208"/>
      <c r="D51" s="162" t="str" cm="1">
        <f t="array" ref="D51">CHRONO.FORMAT_ISO_YEAR(B51,C51)</f>
        <v>0354</v>
      </c>
    </row>
    <row r="52" spans="1:4" x14ac:dyDescent="0.25">
      <c r="A52" s="10" t="s">
        <v>66</v>
      </c>
      <c r="B52" s="11">
        <v>-354</v>
      </c>
      <c r="C52" s="209"/>
      <c r="D52" s="163" t="e" cm="1">
        <f t="array" ref="D52">CHRONO.FORMAT_ISO_YEAR(B52,C52)</f>
        <v>#VALUE!</v>
      </c>
    </row>
    <row r="53" spans="1:4" x14ac:dyDescent="0.25">
      <c r="A53" s="7" t="s">
        <v>67</v>
      </c>
      <c r="B53" s="8">
        <v>-354</v>
      </c>
      <c r="C53" s="208"/>
      <c r="D53" s="162" t="str" cm="1">
        <f t="array" ref="D53">CHRONO.FORMAT_ISO_YEAR(B53,C53)</f>
        <v>−0354</v>
      </c>
    </row>
    <row r="54" spans="1:4" x14ac:dyDescent="0.25">
      <c r="A54" s="346" t="s">
        <v>507</v>
      </c>
      <c r="B54" s="35">
        <v>0</v>
      </c>
      <c r="C54" s="210"/>
      <c r="D54" s="166" t="e" cm="1">
        <f t="array" ref="D54">CHRONO.FORMAT_ISO_YEAR(B54,C54)</f>
        <v>#VALUE!</v>
      </c>
    </row>
    <row r="57" spans="1:4" ht="19.5" x14ac:dyDescent="0.3">
      <c r="A57" s="1" t="s">
        <v>416</v>
      </c>
      <c r="C57" s="1" t="s">
        <v>385</v>
      </c>
    </row>
    <row r="59" spans="1:4" x14ac:dyDescent="0.25">
      <c r="A59" s="21" t="s">
        <v>418</v>
      </c>
      <c r="B59" s="40" t="s">
        <v>10</v>
      </c>
      <c r="C59" s="185" t="s">
        <v>132</v>
      </c>
      <c r="D59" s="278" t="s">
        <v>176</v>
      </c>
    </row>
    <row r="60" spans="1:4" x14ac:dyDescent="0.25">
      <c r="A60" s="7"/>
      <c r="B60" s="8" t="str" cm="1">
        <f t="array" ref="B60:B75">CHRONO.PARSE_LITERARY_YEAR(A60:A75)</f>
        <v/>
      </c>
      <c r="C60" s="213"/>
      <c r="D60" s="162" t="str" cm="1">
        <f t="array" ref="D60">CHRONO.FORMAT_LITERARY_YEAR(B60,C60)</f>
        <v/>
      </c>
    </row>
    <row r="61" spans="1:4" x14ac:dyDescent="0.25">
      <c r="A61" s="10" t="s">
        <v>1</v>
      </c>
      <c r="B61" s="11" t="e">
        <v>#VALUE!</v>
      </c>
      <c r="C61" s="214"/>
      <c r="D61" s="163" t="e" cm="1">
        <f t="array" ref="D61">CHRONO.FORMAT_LITERARY_YEAR(B61,C61)</f>
        <v>#VALUE!</v>
      </c>
    </row>
    <row r="62" spans="1:4" x14ac:dyDescent="0.25">
      <c r="A62" s="7" t="s">
        <v>61</v>
      </c>
      <c r="B62" s="8">
        <v>1987</v>
      </c>
      <c r="C62" s="213"/>
      <c r="D62" s="162" t="e" cm="1">
        <f t="array" ref="D62">CHRONO.FORMAT_LITERARY_YEAR(B62,C62)</f>
        <v>#VALUE!</v>
      </c>
    </row>
    <row r="63" spans="1:4" x14ac:dyDescent="0.25">
      <c r="A63" s="10" t="s">
        <v>177</v>
      </c>
      <c r="B63" s="11">
        <v>1024</v>
      </c>
      <c r="C63" s="214" t="s">
        <v>187</v>
      </c>
      <c r="D63" s="163" t="str" cm="1">
        <f t="array" ref="D63">CHRONO.FORMAT_LITERARY_YEAR(B63,C63)</f>
        <v>1024 CE</v>
      </c>
    </row>
    <row r="64" spans="1:4" x14ac:dyDescent="0.25">
      <c r="A64" s="7" t="s">
        <v>62</v>
      </c>
      <c r="B64" s="8">
        <v>400</v>
      </c>
      <c r="C64" s="213"/>
      <c r="D64" s="162" t="str" cm="1">
        <f t="array" ref="D64">CHRONO.FORMAT_LITERARY_YEAR(B64,C64)</f>
        <v>400 CE</v>
      </c>
    </row>
    <row r="65" spans="1:4" x14ac:dyDescent="0.25">
      <c r="A65" s="10" t="s">
        <v>461</v>
      </c>
      <c r="B65" s="11">
        <v>-353</v>
      </c>
      <c r="C65" s="214"/>
      <c r="D65" s="163" t="str" cm="1">
        <f t="array" ref="D65">CHRONO.FORMAT_LITERARY_YEAR(B65,C65)</f>
        <v>354 BCE</v>
      </c>
    </row>
    <row r="66" spans="1:4" x14ac:dyDescent="0.25">
      <c r="A66" s="7" t="s">
        <v>127</v>
      </c>
      <c r="B66" s="8">
        <v>-1</v>
      </c>
      <c r="C66" s="213"/>
      <c r="D66" s="162" t="str" cm="1">
        <f t="array" ref="D66">CHRONO.FORMAT_LITERARY_YEAR(B66,C66)</f>
        <v>2 BCE</v>
      </c>
    </row>
    <row r="67" spans="1:4" x14ac:dyDescent="0.25">
      <c r="A67" s="10" t="s">
        <v>128</v>
      </c>
      <c r="B67" s="11">
        <v>-1</v>
      </c>
      <c r="C67" s="214"/>
      <c r="D67" s="163" t="e" cm="1">
        <f t="array" ref="D67">CHRONO.FORMAT_LITERARY_YEAR(B67,C67)</f>
        <v>#VALUE!</v>
      </c>
    </row>
    <row r="68" spans="1:4" x14ac:dyDescent="0.25">
      <c r="A68" s="7" t="s">
        <v>65</v>
      </c>
      <c r="B68" s="8">
        <v>354</v>
      </c>
      <c r="C68" s="213"/>
      <c r="D68" s="162" t="e" cm="1">
        <f t="array" ref="D68">CHRONO.FORMAT_LITERARY_YEAR(B68,C68)</f>
        <v>#VALUE!</v>
      </c>
    </row>
    <row r="69" spans="1:4" x14ac:dyDescent="0.25">
      <c r="A69" s="10" t="s">
        <v>66</v>
      </c>
      <c r="B69" s="11">
        <v>-354</v>
      </c>
      <c r="C69" s="214" t="s">
        <v>462</v>
      </c>
      <c r="D69" s="163" t="e" cm="1">
        <f t="array" ref="D69">CHRONO.FORMAT_LITERARY_YEAR(B69,C69)</f>
        <v>#VALUE!</v>
      </c>
    </row>
    <row r="70" spans="1:4" x14ac:dyDescent="0.25">
      <c r="A70" s="7" t="s">
        <v>67</v>
      </c>
      <c r="B70" s="8">
        <v>-354</v>
      </c>
      <c r="C70" s="213"/>
      <c r="D70" s="162" t="e" cm="1">
        <f t="array" ref="D70">CHRONO.FORMAT_LITERARY_YEAR(B70,C70)</f>
        <v>#VALUE!</v>
      </c>
    </row>
    <row r="71" spans="1:4" x14ac:dyDescent="0.25">
      <c r="A71" s="10" t="s">
        <v>372</v>
      </c>
      <c r="B71" s="11">
        <v>0</v>
      </c>
      <c r="C71" s="214"/>
      <c r="D71" s="163" t="e" cm="1">
        <f t="array" ref="D71">CHRONO.FORMAT_LITERARY_YEAR(B71,C71)</f>
        <v>#VALUE!</v>
      </c>
    </row>
    <row r="72" spans="1:4" x14ac:dyDescent="0.25">
      <c r="A72" s="7" t="s">
        <v>373</v>
      </c>
      <c r="B72" s="8">
        <v>1</v>
      </c>
      <c r="C72" s="213"/>
      <c r="D72" s="162" t="e" cm="1">
        <f t="array" ref="D72">CHRONO.FORMAT_LITERARY_YEAR(B72,C72)</f>
        <v>#VALUE!</v>
      </c>
    </row>
    <row r="73" spans="1:4" x14ac:dyDescent="0.25">
      <c r="A73" s="220" t="s">
        <v>374</v>
      </c>
      <c r="B73" s="130">
        <v>2</v>
      </c>
      <c r="C73" s="217"/>
      <c r="D73" s="279" t="str" cm="1">
        <f t="array" ref="D73">CHRONO.FORMAT_LITERARY_YEAR(B73,C73)</f>
        <v>2 CE</v>
      </c>
    </row>
    <row r="74" spans="1:4" x14ac:dyDescent="0.25">
      <c r="A74" s="7" t="s">
        <v>371</v>
      </c>
      <c r="B74" s="8">
        <v>1023</v>
      </c>
      <c r="C74" s="213" t="s">
        <v>370</v>
      </c>
      <c r="D74" s="162" t="e" cm="1">
        <f t="array" ref="D74">CHRONO.FORMAT_LITERARY_YEAR(B74,C74)</f>
        <v>#VALUE!</v>
      </c>
    </row>
    <row r="75" spans="1:4" x14ac:dyDescent="0.25">
      <c r="A75" s="129">
        <v>-40</v>
      </c>
      <c r="B75" s="130">
        <v>-40</v>
      </c>
      <c r="C75" s="217" t="s">
        <v>456</v>
      </c>
      <c r="D75" s="279" t="e" cm="1">
        <f t="array" ref="D75">CHRONO.FORMAT_LITERARY_YEAR(B75,C75)</f>
        <v>#VALUE!</v>
      </c>
    </row>
    <row r="78" spans="1:4" x14ac:dyDescent="0.25">
      <c r="A78" s="46"/>
    </row>
    <row r="80" spans="1:4" ht="19.5" x14ac:dyDescent="0.3">
      <c r="D80" s="1"/>
    </row>
  </sheetData>
  <pageMargins left="0.7" right="0.7" top="0.75" bottom="0.75" header="0.3" footer="0.3"/>
  <pageSetup paperSize="9" orientation="portrait" copies="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CBEC3-00AC-4F0B-AABD-AFDF4031BF8C}">
  <dimension ref="A2:Z282"/>
  <sheetViews>
    <sheetView topLeftCell="A92" workbookViewId="0">
      <selection activeCell="A93" sqref="A93"/>
    </sheetView>
  </sheetViews>
  <sheetFormatPr defaultRowHeight="15" x14ac:dyDescent="0.25"/>
  <cols>
    <col min="1" max="1" width="23.140625" customWidth="1"/>
    <col min="2" max="4" width="18.85546875" bestFit="1" customWidth="1"/>
    <col min="5" max="5" width="13.85546875" customWidth="1"/>
    <col min="6" max="6" width="13" customWidth="1"/>
    <col min="7" max="7" width="17" customWidth="1"/>
    <col min="8" max="8" width="21.85546875" customWidth="1"/>
    <col min="9" max="9" width="20.42578125" customWidth="1"/>
    <col min="10" max="10" width="18.85546875" bestFit="1" customWidth="1"/>
    <col min="11" max="11" width="10.7109375" bestFit="1" customWidth="1"/>
    <col min="12" max="12" width="10.7109375" customWidth="1"/>
    <col min="13" max="13" width="28.42578125" bestFit="1" customWidth="1"/>
    <col min="17" max="17" width="17.85546875" customWidth="1"/>
  </cols>
  <sheetData>
    <row r="2" spans="1:22" x14ac:dyDescent="0.25">
      <c r="A2" t="s">
        <v>758</v>
      </c>
    </row>
    <row r="3" spans="1:22" x14ac:dyDescent="0.25">
      <c r="A3" t="s">
        <v>864</v>
      </c>
      <c r="B3" t="s">
        <v>557</v>
      </c>
      <c r="C3" t="s">
        <v>860</v>
      </c>
      <c r="D3" t="s">
        <v>861</v>
      </c>
      <c r="E3" t="s">
        <v>862</v>
      </c>
      <c r="F3" t="s">
        <v>863</v>
      </c>
      <c r="G3" t="s">
        <v>865</v>
      </c>
      <c r="H3" t="s">
        <v>875</v>
      </c>
      <c r="I3" t="s">
        <v>186</v>
      </c>
      <c r="J3" t="s">
        <v>184</v>
      </c>
      <c r="K3" t="s">
        <v>876</v>
      </c>
      <c r="L3" t="s">
        <v>858</v>
      </c>
      <c r="M3" t="s">
        <v>787</v>
      </c>
      <c r="N3" t="s">
        <v>859</v>
      </c>
    </row>
    <row r="4" spans="1:22" x14ac:dyDescent="0.25">
      <c r="A4" t="e" cm="1">
        <f t="array" aca="1" ref="A4" ca="1">CHRONO.MJDATE_TO_ISO_DATETIME(N4,,"s")</f>
        <v>#NUM!</v>
      </c>
      <c r="B4" t="str">
        <f ca="1">U4</f>
        <v>LMT</v>
      </c>
      <c r="C4" t="str" cm="1">
        <f t="array" aca="1" ref="C4" ca="1">CHRONO.MJDATE_TO_ISO_DATETIME(O4,,"s")</f>
        <v/>
      </c>
      <c r="D4" t="str" cm="1">
        <f t="array" aca="1" ref="D4" ca="1">CHRONO.MJDATE_TO_ISO_DATETIME(P4,,"s")</f>
        <v>1895-02-01T00:00:00</v>
      </c>
      <c r="E4" t="str" cm="1">
        <f t="array" aca="1" ref="E4" ca="1">CHRONO.FORMAT_TIMESPAN(R4,"+PHs")</f>
        <v>+00:00:00</v>
      </c>
      <c r="F4" t="str" cm="1">
        <f t="array" aca="1" ref="F4" ca="1">CHRONO.FORMAT_TIMESPAN(S4,"+PHs")</f>
        <v/>
      </c>
      <c r="G4" t="str" cm="1">
        <f t="array" aca="1" ref="G4" ca="1">_xlfn.SWITCH(Q4,0,"At boundary, no clock change",-1,"End of Clock back",-2, "Clock back", 1,"Clock forward",2, "discontinuity","")</f>
        <v/>
      </c>
      <c r="H4">
        <v>1850</v>
      </c>
      <c r="I4">
        <v>1</v>
      </c>
      <c r="J4">
        <v>1</v>
      </c>
      <c r="K4" s="62">
        <v>0</v>
      </c>
      <c r="L4" cm="1">
        <f t="array" aca="1" ref="L4" ca="1">CHRONO.MODIFIED_JULIAN_DATE(H4:K4)</f>
        <v>-3242</v>
      </c>
      <c r="M4">
        <v>0</v>
      </c>
      <c r="N4" cm="1">
        <f t="array" aca="1" ref="N4:V4" ca="1">CHRONO.TIMEZONE_OBSERVED($A$2,L4,M4)</f>
        <v>-3242</v>
      </c>
      <c r="O4" t="str">
        <f ca="1"/>
        <v/>
      </c>
      <c r="P4">
        <f ca="1"/>
        <v>13225</v>
      </c>
      <c r="Q4">
        <f ca="1"/>
        <v>0.38495370370370369</v>
      </c>
      <c r="R4">
        <f ca="1"/>
        <v>0</v>
      </c>
      <c r="S4" t="str">
        <f ca="1"/>
        <v/>
      </c>
      <c r="T4" t="b">
        <f ca="1"/>
        <v>0</v>
      </c>
      <c r="U4" t="str">
        <f ca="1"/>
        <v>LMT</v>
      </c>
      <c r="V4" t="str">
        <f ca="1"/>
        <v>Local Mean Time</v>
      </c>
    </row>
    <row r="5" spans="1:22" x14ac:dyDescent="0.25">
      <c r="A5" t="str" cm="1">
        <f t="array" aca="1" ref="A5" ca="1">CHRONO.MJDATE_TO_ISO_DATETIME(N5,,"s")</f>
        <v>1895-01-31T23:45:40</v>
      </c>
      <c r="B5" t="str">
        <f t="shared" ref="B5:B28" ca="1" si="0">U5</f>
        <v>LMT</v>
      </c>
      <c r="C5" t="str" cm="1">
        <f t="array" aca="1" ref="C5" ca="1">CHRONO.MJDATE_TO_ISO_DATETIME(O5,,"s")</f>
        <v/>
      </c>
      <c r="D5" t="str" cm="1">
        <f t="array" aca="1" ref="D5" ca="1">CHRONO.MJDATE_TO_ISO_DATETIME(P5,,"s")</f>
        <v>1895-02-01T00:00:00</v>
      </c>
      <c r="E5" t="str" cm="1">
        <f t="array" aca="1" ref="E5" ca="1">CHRONO.FORMAT_TIMESPAN(R5,"+PHs")</f>
        <v>+00:00:00</v>
      </c>
      <c r="F5" t="str" cm="1">
        <f t="array" aca="1" ref="F5" ca="1">CHRONO.FORMAT_TIMESPAN(S5,"+PHs")</f>
        <v>−48:00:00</v>
      </c>
      <c r="G5" t="str" cm="1">
        <f t="array" aca="1" ref="G5" ca="1">_xlfn.SWITCH(Q5,0,"At boundary, no clock change",-1,"End of Clock back",-2, "Clock back", 1,"Clock forward",2, "discontinuity","")</f>
        <v/>
      </c>
      <c r="H5">
        <v>1895</v>
      </c>
      <c r="I5">
        <v>1</v>
      </c>
      <c r="J5">
        <v>31</v>
      </c>
      <c r="K5" s="62">
        <v>0.99004629629629626</v>
      </c>
      <c r="L5" cm="1">
        <f t="array" aca="1" ref="L5" ca="1">CHRONO.MODIFIED_JULIAN_DATE(H5:K5)</f>
        <v>13224.990046296296</v>
      </c>
      <c r="M5">
        <v>0</v>
      </c>
      <c r="N5" cm="1">
        <f t="array" aca="1" ref="N5:V5" ca="1">CHRONO.TIMEZONE_OBSERVED($A$2,L5,M5)</f>
        <v>13224.990046296296</v>
      </c>
      <c r="O5" t="str">
        <f ca="1"/>
        <v/>
      </c>
      <c r="P5">
        <f ca="1"/>
        <v>13225</v>
      </c>
      <c r="Q5">
        <f ca="1"/>
        <v>0.38495370370370369</v>
      </c>
      <c r="R5">
        <f ca="1"/>
        <v>0</v>
      </c>
      <c r="S5">
        <f ca="1"/>
        <v>-2</v>
      </c>
      <c r="T5" t="b">
        <f ca="1"/>
        <v>0</v>
      </c>
      <c r="U5" t="str">
        <f ca="1"/>
        <v>LMT</v>
      </c>
      <c r="V5" t="str">
        <f ca="1"/>
        <v>Local Mean Time</v>
      </c>
    </row>
    <row r="6" spans="1:22" x14ac:dyDescent="0.25">
      <c r="A6" t="str" cm="1">
        <f t="array" aca="1" ref="A6" ca="1">CHRONO.MJDATE_TO_ISO_DATETIME(N6,,"s")</f>
        <v>1895-01-31T23:59:59</v>
      </c>
      <c r="B6" t="str">
        <f t="shared" ca="1" si="0"/>
        <v>LMT</v>
      </c>
      <c r="C6" t="str" cm="1">
        <f t="array" aca="1" ref="C6" ca="1">CHRONO.MJDATE_TO_ISO_DATETIME(O6,,"s")</f>
        <v/>
      </c>
      <c r="D6" t="str" cm="1">
        <f t="array" aca="1" ref="D6" ca="1">CHRONO.MJDATE_TO_ISO_DATETIME(P6,,"s")</f>
        <v>1895-02-01T00:00:00</v>
      </c>
      <c r="E6" t="str" cm="1">
        <f t="array" aca="1" ref="E6" ca="1">CHRONO.FORMAT_TIMESPAN(R6,"+PHs")</f>
        <v>+00:00:00</v>
      </c>
      <c r="F6" t="str" cm="1">
        <f t="array" aca="1" ref="F6" ca="1">CHRONO.FORMAT_TIMESPAN(S6,"+PHs")</f>
        <v>−48:00:00</v>
      </c>
      <c r="G6" t="str" cm="1">
        <f t="array" aca="1" ref="G6" ca="1">_xlfn.SWITCH(Q6,0,"At boundary, no clock change",-1,"End of Clock back",-2, "Clock back", 1,"Clock forward",2, "discontinuity","")</f>
        <v/>
      </c>
      <c r="H6">
        <v>1895</v>
      </c>
      <c r="I6">
        <v>1</v>
      </c>
      <c r="J6">
        <v>31</v>
      </c>
      <c r="K6" s="62">
        <v>0.99998842592592596</v>
      </c>
      <c r="L6" cm="1">
        <f t="array" aca="1" ref="L6" ca="1">CHRONO.MODIFIED_JULIAN_DATE(H6:K6)</f>
        <v>13224.999988425925</v>
      </c>
      <c r="M6">
        <v>0</v>
      </c>
      <c r="N6" cm="1">
        <f t="array" aca="1" ref="N6:V6" ca="1">CHRONO.TIMEZONE_OBSERVED($A$2,L6,M6)</f>
        <v>13224.999988425925</v>
      </c>
      <c r="O6" t="str">
        <f ca="1"/>
        <v/>
      </c>
      <c r="P6">
        <f ca="1"/>
        <v>13225</v>
      </c>
      <c r="Q6">
        <f ca="1"/>
        <v>0.38495370370370369</v>
      </c>
      <c r="R6">
        <f ca="1"/>
        <v>0</v>
      </c>
      <c r="S6">
        <f ca="1"/>
        <v>-2</v>
      </c>
      <c r="T6" t="b">
        <f ca="1"/>
        <v>0</v>
      </c>
      <c r="U6" t="str">
        <f ca="1"/>
        <v>LMT</v>
      </c>
      <c r="V6" t="str">
        <f ca="1"/>
        <v>Local Mean Time</v>
      </c>
    </row>
    <row r="7" spans="1:22" x14ac:dyDescent="0.25">
      <c r="A7" t="e" cm="1">
        <f t="array" aca="1" ref="A7" ca="1">CHRONO.MJDATE_TO_ISO_DATETIME(N7,,"s")</f>
        <v>#NUM!</v>
      </c>
      <c r="B7" t="str">
        <f t="shared" ca="1" si="0"/>
        <v>ACST</v>
      </c>
      <c r="C7" t="str" cm="1">
        <f t="array" aca="1" ref="C7" ca="1">CHRONO.MJDATE_TO_ISO_DATETIME(O7,,"s")</f>
        <v>1895-02-01T00:00:00</v>
      </c>
      <c r="D7" t="e" cm="1">
        <f t="array" aca="1" ref="D7" ca="1">CHRONO.MJDATE_TO_ISO_DATETIME(P7,,"s")</f>
        <v>#NUM!</v>
      </c>
      <c r="E7" t="str" cm="1">
        <f t="array" aca="1" ref="E7" ca="1">CHRONO.FORMAT_TIMESPAN(R7,"+PHs")</f>
        <v>+00:00:00</v>
      </c>
      <c r="F7" t="str" cm="1">
        <f t="array" aca="1" ref="F7" ca="1">CHRONO.FORMAT_TIMESPAN(S7,"+PHs")</f>
        <v>−24:00:00</v>
      </c>
      <c r="G7" t="str" cm="1">
        <f t="array" aca="1" ref="G7" ca="1">_xlfn.SWITCH(Q7,0,"At boundary, no clock change",-1,"End of Clock back",-2, "Clock back", 1,"Clock forward",2, "discontinuity","")</f>
        <v/>
      </c>
      <c r="H7">
        <v>1895</v>
      </c>
      <c r="I7">
        <v>2</v>
      </c>
      <c r="J7">
        <v>1</v>
      </c>
      <c r="K7" s="62">
        <v>0</v>
      </c>
      <c r="L7" cm="1">
        <f t="array" aca="1" ref="L7" ca="1">CHRONO.MODIFIED_JULIAN_DATE(H7:K7)</f>
        <v>13225</v>
      </c>
      <c r="M7">
        <v>0</v>
      </c>
      <c r="N7" cm="1">
        <f t="array" aca="1" ref="N7:V7" ca="1">CHRONO.TIMEZONE_OBSERVED($A$2,L7,M7)</f>
        <v>13225</v>
      </c>
      <c r="O7">
        <f ca="1"/>
        <v>13225</v>
      </c>
      <c r="P7">
        <f ca="1"/>
        <v>14775</v>
      </c>
      <c r="Q7">
        <f ca="1"/>
        <v>0.375</v>
      </c>
      <c r="R7">
        <f ca="1"/>
        <v>0</v>
      </c>
      <c r="S7">
        <f ca="1"/>
        <v>-1</v>
      </c>
      <c r="T7" t="b">
        <f ca="1"/>
        <v>0</v>
      </c>
      <c r="U7" t="str">
        <f ca="1"/>
        <v>ACST</v>
      </c>
      <c r="V7" t="str">
        <f ca="1"/>
        <v>Australian Central Standard Time</v>
      </c>
    </row>
    <row r="8" spans="1:22" x14ac:dyDescent="0.25">
      <c r="A8" t="str" cm="1">
        <f t="array" aca="1" ref="A8" ca="1">CHRONO.MJDATE_TO_ISO_DATETIME(N8,,"s")</f>
        <v>1899-04-30T23:59:59</v>
      </c>
      <c r="B8" t="str">
        <f t="shared" ca="1" si="0"/>
        <v>ACST</v>
      </c>
      <c r="C8" t="str" cm="1">
        <f t="array" aca="1" ref="C8" ca="1">CHRONO.MJDATE_TO_ISO_DATETIME(O8,,"s")</f>
        <v>1895-02-01T00:00:00</v>
      </c>
      <c r="D8" t="str" cm="1">
        <f t="array" aca="1" ref="D8" ca="1">CHRONO.MJDATE_TO_ISO_DATETIME(P8,,"s")</f>
        <v>1899-05-01T00:00:00</v>
      </c>
      <c r="E8" t="str" cm="1">
        <f t="array" aca="1" ref="E8" ca="1">CHRONO.FORMAT_TIMESPAN(R8,"+PHs")</f>
        <v>+00:00:00</v>
      </c>
      <c r="F8" t="str" cm="1">
        <f t="array" aca="1" ref="F8" ca="1">CHRONO.FORMAT_TIMESPAN(S8,"+PHs")</f>
        <v/>
      </c>
      <c r="G8" t="str" cm="1">
        <f t="array" aca="1" ref="G8" ca="1">_xlfn.SWITCH(Q8,0,"At boundary, no clock change",-1,"End of Clock back",-2, "Clock back", 1,"Clock forward",2, "discontinuity","")</f>
        <v/>
      </c>
      <c r="H8">
        <v>1899</v>
      </c>
      <c r="I8">
        <v>4</v>
      </c>
      <c r="J8">
        <v>30</v>
      </c>
      <c r="K8" s="62">
        <v>0.99998842592592596</v>
      </c>
      <c r="L8" cm="1">
        <f t="array" aca="1" ref="L8" ca="1">CHRONO.MODIFIED_JULIAN_DATE(H8:K8)</f>
        <v>14774.999988425925</v>
      </c>
      <c r="M8">
        <v>0</v>
      </c>
      <c r="N8" cm="1">
        <f t="array" aca="1" ref="N8:V8" ca="1">CHRONO.TIMEZONE_OBSERVED($A$2,L8,M8)</f>
        <v>14774.999988425925</v>
      </c>
      <c r="O8">
        <f ca="1"/>
        <v>13225</v>
      </c>
      <c r="P8">
        <f ca="1"/>
        <v>14775</v>
      </c>
      <c r="Q8">
        <f ca="1"/>
        <v>0.375</v>
      </c>
      <c r="R8">
        <f ca="1"/>
        <v>0</v>
      </c>
      <c r="S8" t="str">
        <f ca="1"/>
        <v/>
      </c>
      <c r="T8" t="b">
        <f ca="1"/>
        <v>0</v>
      </c>
      <c r="U8" t="str">
        <f ca="1"/>
        <v>ACST</v>
      </c>
      <c r="V8" t="str">
        <f ca="1"/>
        <v>Australian Central Standard Time</v>
      </c>
    </row>
    <row r="9" spans="1:22" x14ac:dyDescent="0.25">
      <c r="A9" t="str" cm="1">
        <f t="array" aca="1" ref="A9" ca="1">CHRONO.MJDATE_TO_ISO_DATETIME(N9,,"s")</f>
        <v>1899-05-01T00:30:00</v>
      </c>
      <c r="B9" t="str">
        <f t="shared" ca="1" si="0"/>
        <v>ACST</v>
      </c>
      <c r="C9" t="str" cm="1">
        <f t="array" aca="1" ref="C9" ca="1">CHRONO.MJDATE_TO_ISO_DATETIME(O9,,"s")</f>
        <v>1899-05-01T00:00:00</v>
      </c>
      <c r="D9" t="str" cm="1">
        <f t="array" aca="1" ref="D9" ca="1">CHRONO.MJDATE_TO_ISO_DATETIME(P9,,"s")</f>
        <v>1917-01-01T02:00:00</v>
      </c>
      <c r="E9" t="str" cm="1">
        <f t="array" aca="1" ref="E9" ca="1">CHRONO.FORMAT_TIMESPAN(R9,"+PHs")</f>
        <v>+00:00:00</v>
      </c>
      <c r="F9" t="str" cm="1">
        <f t="array" aca="1" ref="F9" ca="1">CHRONO.FORMAT_TIMESPAN(S9,"+PHs")</f>
        <v>+48:00:00</v>
      </c>
      <c r="G9" t="str" cm="1">
        <f t="array" aca="1" ref="G9" ca="1">_xlfn.SWITCH(Q9,0,"At boundary, no clock change",-1,"End of Clock back",-2, "Clock back", 1,"Clock forward",2, "discontinuity","")</f>
        <v/>
      </c>
      <c r="H9">
        <v>1899</v>
      </c>
      <c r="I9">
        <v>5</v>
      </c>
      <c r="J9">
        <v>1</v>
      </c>
      <c r="K9" s="62">
        <v>0</v>
      </c>
      <c r="L9" cm="1">
        <f t="array" aca="1" ref="L9" ca="1">CHRONO.MODIFIED_JULIAN_DATE(H9:K9)</f>
        <v>14775</v>
      </c>
      <c r="M9">
        <v>0</v>
      </c>
      <c r="N9" cm="1">
        <f t="array" aca="1" ref="N9:V9" ca="1">CHRONO.TIMEZONE_OBSERVED($A$2,L9,M9)</f>
        <v>14775.020833333334</v>
      </c>
      <c r="O9">
        <f ca="1"/>
        <v>14775</v>
      </c>
      <c r="P9">
        <f ca="1"/>
        <v>21229.083333333332</v>
      </c>
      <c r="Q9">
        <f ca="1"/>
        <v>0.39583333333333331</v>
      </c>
      <c r="R9">
        <f ca="1"/>
        <v>0</v>
      </c>
      <c r="S9">
        <f ca="1"/>
        <v>2</v>
      </c>
      <c r="T9" t="b">
        <f ca="1"/>
        <v>0</v>
      </c>
      <c r="U9" t="str">
        <f ca="1"/>
        <v>ACST</v>
      </c>
      <c r="V9" t="str">
        <f ca="1"/>
        <v>Australian Central Standard Time</v>
      </c>
    </row>
    <row r="10" spans="1:22" x14ac:dyDescent="0.25">
      <c r="A10" t="e" cm="1">
        <f t="array" aca="1" ref="A10" ca="1">CHRONO.MJDATE_TO_ISO_DATETIME(N10,,"s")</f>
        <v>#VALUE!</v>
      </c>
      <c r="B10">
        <f t="shared" ca="1" si="0"/>
        <v>0</v>
      </c>
      <c r="C10" t="str" cm="1">
        <f t="array" aca="1" ref="C10" ca="1">CHRONO.MJDATE_TO_ISO_DATETIME(O10,,"s")</f>
        <v/>
      </c>
      <c r="D10" t="str" cm="1">
        <f t="array" aca="1" ref="D10" ca="1">CHRONO.MJDATE_TO_ISO_DATETIME(P10,,"s")</f>
        <v/>
      </c>
      <c r="E10" t="str" cm="1">
        <f t="array" aca="1" ref="E10" ca="1">CHRONO.FORMAT_TIMESPAN(R10,"+PHs")</f>
        <v/>
      </c>
      <c r="F10" t="str" cm="1">
        <f t="array" aca="1" ref="F10" ca="1">CHRONO.FORMAT_TIMESPAN(S10,"+PHs")</f>
        <v/>
      </c>
      <c r="G10" t="str" cm="1">
        <f t="array" ref="G10">_xlfn.SWITCH(Q10,0,"At boundary, no clock change",-1,"End of Clock back",-2, "Clock back", 1,"Clock forward",2, "discontinuity","")</f>
        <v>At boundary, no clock change</v>
      </c>
      <c r="H10">
        <v>1899</v>
      </c>
      <c r="I10">
        <v>5</v>
      </c>
      <c r="J10">
        <v>1</v>
      </c>
      <c r="K10" s="62">
        <v>2.0821759259259259E-2</v>
      </c>
      <c r="L10" cm="1">
        <f t="array" aca="1" ref="L10" ca="1">CHRONO.MODIFIED_JULIAN_DATE(H10:K10)</f>
        <v>14775.020821759259</v>
      </c>
      <c r="M10">
        <v>0</v>
      </c>
      <c r="N10" t="e" cm="1">
        <f t="array" aca="1" ref="N10" ca="1">CHRONO.TIMEZONE_OBSERVED($A$2,L10,M10)</f>
        <v>#VALUE!</v>
      </c>
    </row>
    <row r="11" spans="1:22" x14ac:dyDescent="0.25">
      <c r="A11" t="e" cm="1">
        <f t="array" aca="1" ref="A11" ca="1">CHRONO.MJDATE_TO_ISO_DATETIME(N11,,"s")</f>
        <v>#VALUE!</v>
      </c>
      <c r="B11">
        <f t="shared" ca="1" si="0"/>
        <v>0</v>
      </c>
      <c r="C11" t="str" cm="1">
        <f t="array" aca="1" ref="C11" ca="1">CHRONO.MJDATE_TO_ISO_DATETIME(O11,,"s")</f>
        <v/>
      </c>
      <c r="D11" t="str" cm="1">
        <f t="array" aca="1" ref="D11" ca="1">CHRONO.MJDATE_TO_ISO_DATETIME(P11,,"s")</f>
        <v/>
      </c>
      <c r="E11" t="str" cm="1">
        <f t="array" aca="1" ref="E11" ca="1">CHRONO.FORMAT_TIMESPAN(R11,"+PHs")</f>
        <v/>
      </c>
      <c r="F11" t="str" cm="1">
        <f t="array" aca="1" ref="F11" ca="1">CHRONO.FORMAT_TIMESPAN(S11,"+PHs")</f>
        <v/>
      </c>
      <c r="G11" t="str" cm="1">
        <f t="array" ref="G11">_xlfn.SWITCH(Q11,0,"At boundary, no clock change",-1,"End of Clock back",-2, "Clock back", 1,"Clock forward",2, "discontinuity","")</f>
        <v>At boundary, no clock change</v>
      </c>
      <c r="H11">
        <v>1899</v>
      </c>
      <c r="I11">
        <v>5</v>
      </c>
      <c r="J11">
        <v>1</v>
      </c>
      <c r="K11" s="62">
        <v>2.0833333333333332E-2</v>
      </c>
      <c r="L11" cm="1">
        <f t="array" aca="1" ref="L11" ca="1">CHRONO.MODIFIED_JULIAN_DATE(H11:K11)</f>
        <v>14775.020833333334</v>
      </c>
      <c r="M11">
        <v>0</v>
      </c>
      <c r="N11" t="e" cm="1">
        <f t="array" aca="1" ref="N11" ca="1">CHRONO.TIMEZONE_OBSERVED($A$2,L11,M11)</f>
        <v>#VALUE!</v>
      </c>
    </row>
    <row r="12" spans="1:22" x14ac:dyDescent="0.25">
      <c r="A12" t="str" cm="1">
        <f t="array" aca="1" ref="A12" ca="1">CHRONO.MJDATE_TO_ISO_DATETIME(N12,,"s")</f>
        <v>1916-12-31T23:59:59</v>
      </c>
      <c r="B12" t="str">
        <f t="shared" ca="1" si="0"/>
        <v>ACST</v>
      </c>
      <c r="C12" t="str" cm="1">
        <f t="array" aca="1" ref="C12" ca="1">CHRONO.MJDATE_TO_ISO_DATETIME(O12,,"s")</f>
        <v>1899-05-01T00:00:00</v>
      </c>
      <c r="D12" t="str" cm="1">
        <f t="array" aca="1" ref="D12" ca="1">CHRONO.MJDATE_TO_ISO_DATETIME(P12,,"s")</f>
        <v>1917-01-01T02:00:00</v>
      </c>
      <c r="E12" t="str" cm="1">
        <f t="array" aca="1" ref="E12" ca="1">CHRONO.FORMAT_TIMESPAN(R12,"+PHs")</f>
        <v>+00:00:00</v>
      </c>
      <c r="F12" t="str" cm="1">
        <f t="array" aca="1" ref="F12" ca="1">CHRONO.FORMAT_TIMESPAN(S12,"+PHs")</f>
        <v/>
      </c>
      <c r="G12" t="str" cm="1">
        <f t="array" aca="1" ref="G12" ca="1">_xlfn.SWITCH(Q12,0,"At boundary, no clock change",-1,"End of Clock back",-2, "Clock back", 1,"Clock forward",2, "discontinuity","")</f>
        <v/>
      </c>
      <c r="H12">
        <v>1916</v>
      </c>
      <c r="I12">
        <v>12</v>
      </c>
      <c r="J12">
        <v>31</v>
      </c>
      <c r="K12" s="62">
        <v>0.99998842592592596</v>
      </c>
      <c r="L12" cm="1">
        <f t="array" aca="1" ref="L12" ca="1">CHRONO.MODIFIED_JULIAN_DATE(H12:K12)</f>
        <v>21228.999988425927</v>
      </c>
      <c r="M12">
        <v>0</v>
      </c>
      <c r="N12" cm="1">
        <f t="array" aca="1" ref="N12:V12" ca="1">CHRONO.TIMEZONE_OBSERVED($A$2,L12,M12)</f>
        <v>21228.999988425927</v>
      </c>
      <c r="O12">
        <f ca="1"/>
        <v>14775</v>
      </c>
      <c r="P12">
        <f ca="1"/>
        <v>21229.083333333332</v>
      </c>
      <c r="Q12">
        <f ca="1"/>
        <v>0.39583333333333331</v>
      </c>
      <c r="R12">
        <f ca="1"/>
        <v>0</v>
      </c>
      <c r="S12" t="str">
        <f ca="1"/>
        <v/>
      </c>
      <c r="T12" t="b">
        <f ca="1"/>
        <v>0</v>
      </c>
      <c r="U12" t="str">
        <f ca="1"/>
        <v>ACST</v>
      </c>
      <c r="V12" t="str">
        <f ca="1"/>
        <v>Australian Central Standard Time</v>
      </c>
    </row>
    <row r="13" spans="1:22" x14ac:dyDescent="0.25">
      <c r="A13" t="e" cm="1">
        <f t="array" aca="1" ref="A13" ca="1">CHRONO.MJDATE_TO_ISO_DATETIME(N13,,"s")</f>
        <v>#VALUE!</v>
      </c>
      <c r="B13">
        <f t="shared" ca="1" si="0"/>
        <v>0</v>
      </c>
      <c r="C13" t="str" cm="1">
        <f t="array" aca="1" ref="C13" ca="1">CHRONO.MJDATE_TO_ISO_DATETIME(O13,,"s")</f>
        <v/>
      </c>
      <c r="D13" t="str" cm="1">
        <f t="array" aca="1" ref="D13" ca="1">CHRONO.MJDATE_TO_ISO_DATETIME(P13,,"s")</f>
        <v/>
      </c>
      <c r="E13" t="str" cm="1">
        <f t="array" aca="1" ref="E13" ca="1">CHRONO.FORMAT_TIMESPAN(R13,"+PHs")</f>
        <v/>
      </c>
      <c r="F13" t="str" cm="1">
        <f t="array" aca="1" ref="F13" ca="1">CHRONO.FORMAT_TIMESPAN(S13,"+PHs")</f>
        <v/>
      </c>
      <c r="G13" t="str" cm="1">
        <f t="array" ref="G13">_xlfn.SWITCH(Q13,0,"At boundary, no clock change",-1,"End of Clock back",-2, "Clock back", 1,"Clock forward",2, "discontinuity","")</f>
        <v>At boundary, no clock change</v>
      </c>
      <c r="H13">
        <v>1917</v>
      </c>
      <c r="I13">
        <v>1</v>
      </c>
      <c r="J13">
        <v>1</v>
      </c>
      <c r="K13" s="62">
        <v>8.3321759259259262E-2</v>
      </c>
      <c r="L13" cm="1">
        <f t="array" aca="1" ref="L13" ca="1">CHRONO.MODIFIED_JULIAN_DATE(H13:K13)</f>
        <v>21229.083321759259</v>
      </c>
      <c r="M13">
        <v>0</v>
      </c>
      <c r="N13" t="e" cm="1">
        <f t="array" aca="1" ref="N13" ca="1">CHRONO.TIMEZONE_OBSERVED($A$2,L13,M13)</f>
        <v>#VALUE!</v>
      </c>
    </row>
    <row r="14" spans="1:22" x14ac:dyDescent="0.25">
      <c r="A14" t="e" cm="1">
        <f t="array" aca="1" ref="A14" ca="1">CHRONO.MJDATE_TO_ISO_DATETIME(N14,,"s")</f>
        <v>#VALUE!</v>
      </c>
      <c r="B14">
        <f t="shared" ca="1" si="0"/>
        <v>0</v>
      </c>
      <c r="C14" t="str" cm="1">
        <f t="array" aca="1" ref="C14" ca="1">CHRONO.MJDATE_TO_ISO_DATETIME(O14,,"s")</f>
        <v/>
      </c>
      <c r="D14" t="str" cm="1">
        <f t="array" aca="1" ref="D14" ca="1">CHRONO.MJDATE_TO_ISO_DATETIME(P14,,"s")</f>
        <v/>
      </c>
      <c r="E14" t="str" cm="1">
        <f t="array" aca="1" ref="E14" ca="1">CHRONO.FORMAT_TIMESPAN(R14,"+PHs")</f>
        <v/>
      </c>
      <c r="F14" t="str" cm="1">
        <f t="array" aca="1" ref="F14" ca="1">CHRONO.FORMAT_TIMESPAN(S14,"+PHs")</f>
        <v/>
      </c>
      <c r="G14" t="str" cm="1">
        <f t="array" ref="G14">_xlfn.SWITCH(Q14,0,"At boundary, no clock change",-1,"End of Clock back",-2, "Clock back", 1,"Clock forward",2, "discontinuity","")</f>
        <v>At boundary, no clock change</v>
      </c>
      <c r="H14">
        <v>1917</v>
      </c>
      <c r="I14">
        <v>1</v>
      </c>
      <c r="J14">
        <v>1</v>
      </c>
      <c r="K14" s="62">
        <v>8.3333333333333329E-2</v>
      </c>
      <c r="L14" cm="1">
        <f t="array" aca="1" ref="L14" ca="1">CHRONO.MODIFIED_JULIAN_DATE(H14:K14)</f>
        <v>21229.083333333332</v>
      </c>
      <c r="M14">
        <v>0</v>
      </c>
      <c r="N14" t="e" cm="1">
        <f t="array" aca="1" ref="N14" ca="1">CHRONO.TIMEZONE_OBSERVED($A$2,L14,M14)</f>
        <v>#VALUE!</v>
      </c>
    </row>
    <row r="15" spans="1:22" x14ac:dyDescent="0.25">
      <c r="A15" t="str" cm="1">
        <f t="array" aca="1" ref="A15" ca="1">CHRONO.MJDATE_TO_ISO_DATETIME(N15,,"s")</f>
        <v>1917-01-01T02:59:59</v>
      </c>
      <c r="B15" t="str">
        <f t="shared" ca="1" si="0"/>
        <v>ACDT</v>
      </c>
      <c r="C15" t="e" cm="1">
        <f t="array" aca="1" ref="C15" ca="1">CHRONO.MJDATE_TO_ISO_DATETIME(O15,,"s")</f>
        <v>#NUM!</v>
      </c>
      <c r="D15" t="str" cm="1">
        <f t="array" aca="1" ref="D15" ca="1">CHRONO.MJDATE_TO_ISO_DATETIME(P15,,"s")</f>
        <v>1917-03-25T03:00:00</v>
      </c>
      <c r="E15" t="str" cm="1">
        <f t="array" aca="1" ref="E15" ca="1">CHRONO.FORMAT_TIMESPAN(R15,"+PHs")</f>
        <v>+01:00:00</v>
      </c>
      <c r="F15" t="str" cm="1">
        <f t="array" aca="1" ref="F15" ca="1">CHRONO.FORMAT_TIMESPAN(S15,"+PHs")</f>
        <v/>
      </c>
      <c r="G15" t="str" cm="1">
        <f t="array" aca="1" ref="G15" ca="1">_xlfn.SWITCH(Q15,0,"At boundary, no clock change",-1,"End of Clock back",-2, "Clock back", 1,"Clock forward",2, "discontinuity","")</f>
        <v/>
      </c>
      <c r="H15">
        <v>1917</v>
      </c>
      <c r="I15">
        <v>1</v>
      </c>
      <c r="J15">
        <v>1</v>
      </c>
      <c r="K15" s="62">
        <v>0.12498842592592592</v>
      </c>
      <c r="L15" cm="1">
        <f t="array" aca="1" ref="L15" ca="1">CHRONO.MODIFIED_JULIAN_DATE(H15:K15)</f>
        <v>21229.124988425927</v>
      </c>
      <c r="M15">
        <v>0</v>
      </c>
      <c r="N15" cm="1">
        <f t="array" aca="1" ref="N15:V15" ca="1">CHRONO.TIMEZONE_OBSERVED($A$2,L15,M15)</f>
        <v>21229.124988425927</v>
      </c>
      <c r="O15">
        <f ca="1"/>
        <v>21229.083333333332</v>
      </c>
      <c r="P15">
        <f ca="1"/>
        <v>21312.125</v>
      </c>
      <c r="Q15">
        <f ca="1"/>
        <v>0.39583333333333331</v>
      </c>
      <c r="R15">
        <f ca="1"/>
        <v>4.1666666666666664E-2</v>
      </c>
      <c r="S15" t="str">
        <f ca="1"/>
        <v/>
      </c>
      <c r="T15" t="b">
        <f ca="1"/>
        <v>1</v>
      </c>
      <c r="U15" t="str">
        <f ca="1"/>
        <v>ACDT</v>
      </c>
      <c r="V15" t="str">
        <f ca="1"/>
        <v>Australian Central Daylight Time</v>
      </c>
    </row>
    <row r="16" spans="1:22" x14ac:dyDescent="0.25">
      <c r="A16" t="str" cm="1">
        <f t="array" aca="1" ref="A16" ca="1">CHRONO.MJDATE_TO_ISO_DATETIME(N16,,"s")</f>
        <v>1917-01-01T03:00:00</v>
      </c>
      <c r="B16" t="str">
        <f t="shared" ca="1" si="0"/>
        <v>ACDT</v>
      </c>
      <c r="C16" t="str" cm="1">
        <f t="array" aca="1" ref="C16" ca="1">CHRONO.MJDATE_TO_ISO_DATETIME(O16,,"s")</f>
        <v>1917-01-01T02:00:00</v>
      </c>
      <c r="D16" t="str" cm="1">
        <f t="array" aca="1" ref="D16" ca="1">CHRONO.MJDATE_TO_ISO_DATETIME(P16,,"s")</f>
        <v>1917-03-25T03:00:00</v>
      </c>
      <c r="E16" t="str" cm="1">
        <f t="array" aca="1" ref="E16" ca="1">CHRONO.FORMAT_TIMESPAN(R16,"+PHs")</f>
        <v>+01:00:00</v>
      </c>
      <c r="F16" t="str" cm="1">
        <f t="array" aca="1" ref="F16" ca="1">CHRONO.FORMAT_TIMESPAN(S16,"+PHs")</f>
        <v/>
      </c>
      <c r="G16" t="str" cm="1">
        <f t="array" aca="1" ref="G16" ca="1">_xlfn.SWITCH(Q16,0,"At boundary, no clock change",-1,"End of Clock back",-2, "Clock back", 1,"Clock forward",2, "discontinuity","")</f>
        <v/>
      </c>
      <c r="H16">
        <v>1917</v>
      </c>
      <c r="I16">
        <v>1</v>
      </c>
      <c r="J16">
        <v>1</v>
      </c>
      <c r="K16" s="62">
        <v>0.125</v>
      </c>
      <c r="L16" cm="1">
        <f t="array" aca="1" ref="L16" ca="1">CHRONO.MODIFIED_JULIAN_DATE(H16:K16)</f>
        <v>21229.125</v>
      </c>
      <c r="M16">
        <v>0</v>
      </c>
      <c r="N16" cm="1">
        <f t="array" aca="1" ref="N16:V16" ca="1">CHRONO.TIMEZONE_OBSERVED($A$2,L16,M16)</f>
        <v>21229.125</v>
      </c>
      <c r="O16">
        <f ca="1"/>
        <v>21229.083333333332</v>
      </c>
      <c r="P16">
        <f ca="1"/>
        <v>21312.125</v>
      </c>
      <c r="Q16">
        <f ca="1"/>
        <v>0.39583333333333331</v>
      </c>
      <c r="R16">
        <f ca="1"/>
        <v>4.1666666666666664E-2</v>
      </c>
      <c r="S16" t="str">
        <f ca="1"/>
        <v/>
      </c>
      <c r="T16" t="b">
        <f ca="1"/>
        <v>1</v>
      </c>
      <c r="U16" t="str">
        <f ca="1"/>
        <v>ACDT</v>
      </c>
      <c r="V16" t="str">
        <f ca="1"/>
        <v>Australian Central Daylight Time</v>
      </c>
    </row>
    <row r="17" spans="1:22" x14ac:dyDescent="0.25">
      <c r="A17" t="str" cm="1">
        <f t="array" aca="1" ref="A17" ca="1">CHRONO.MJDATE_TO_ISO_DATETIME(N17,,"s")</f>
        <v>1917-03-25T01:59:59</v>
      </c>
      <c r="B17" t="str">
        <f t="shared" ca="1" si="0"/>
        <v>ACDT</v>
      </c>
      <c r="C17" t="str" cm="1">
        <f t="array" aca="1" ref="C17" ca="1">CHRONO.MJDATE_TO_ISO_DATETIME(O17,,"s")</f>
        <v>1917-01-01T02:00:00</v>
      </c>
      <c r="D17" t="e" cm="1">
        <f t="array" aca="1" ref="D17" ca="1">CHRONO.MJDATE_TO_ISO_DATETIME(P17,,"s")</f>
        <v>#NUM!</v>
      </c>
      <c r="E17" t="str" cm="1">
        <f t="array" aca="1" ref="E17" ca="1">CHRONO.FORMAT_TIMESPAN(R17,"+PHs")</f>
        <v>+01:00:00</v>
      </c>
      <c r="F17" t="str" cm="1">
        <f t="array" aca="1" ref="F17" ca="1">CHRONO.FORMAT_TIMESPAN(S17,"+PHs")</f>
        <v/>
      </c>
      <c r="G17" t="str" cm="1">
        <f t="array" aca="1" ref="G17" ca="1">_xlfn.SWITCH(Q17,0,"At boundary, no clock change",-1,"End of Clock back",-2, "Clock back", 1,"Clock forward",2, "discontinuity","")</f>
        <v/>
      </c>
      <c r="H17">
        <v>1917</v>
      </c>
      <c r="I17">
        <v>3</v>
      </c>
      <c r="J17">
        <v>25</v>
      </c>
      <c r="K17" s="62">
        <v>8.3321759259259262E-2</v>
      </c>
      <c r="L17" cm="1">
        <f t="array" aca="1" ref="L17" ca="1">CHRONO.MODIFIED_JULIAN_DATE(H17:K17)</f>
        <v>21312.083321759259</v>
      </c>
      <c r="M17">
        <v>0</v>
      </c>
      <c r="N17" cm="1">
        <f t="array" aca="1" ref="N17:V17" ca="1">CHRONO.TIMEZONE_OBSERVED($A$2,L17,M17)</f>
        <v>21312.083321759259</v>
      </c>
      <c r="O17">
        <f ca="1"/>
        <v>21229.083333333332</v>
      </c>
      <c r="P17">
        <f ca="1"/>
        <v>21312.125</v>
      </c>
      <c r="Q17">
        <f ca="1"/>
        <v>0.39583333333333331</v>
      </c>
      <c r="R17">
        <f ca="1"/>
        <v>4.1666666666666664E-2</v>
      </c>
      <c r="S17" t="str">
        <f ca="1"/>
        <v/>
      </c>
      <c r="T17" t="b">
        <f ca="1"/>
        <v>1</v>
      </c>
      <c r="U17" t="str">
        <f ca="1"/>
        <v>ACDT</v>
      </c>
      <c r="V17" t="str">
        <f ca="1"/>
        <v>Australian Central Daylight Time</v>
      </c>
    </row>
    <row r="18" spans="1:22" x14ac:dyDescent="0.25">
      <c r="A18" t="str" cm="1">
        <f t="array" aca="1" ref="A18" ca="1">CHRONO.MJDATE_TO_ISO_DATETIME(N18,,"s")</f>
        <v>1917-03-25T02:00:00</v>
      </c>
      <c r="B18" t="str">
        <f t="shared" ca="1" si="0"/>
        <v>ACDT</v>
      </c>
      <c r="C18" t="str" cm="1">
        <f t="array" aca="1" ref="C18" ca="1">CHRONO.MJDATE_TO_ISO_DATETIME(O18,,"s")</f>
        <v>1917-01-01T02:00:00</v>
      </c>
      <c r="D18" t="str" cm="1">
        <f t="array" aca="1" ref="D18" ca="1">CHRONO.MJDATE_TO_ISO_DATETIME(P18,,"s")</f>
        <v>1917-03-25T03:00:00</v>
      </c>
      <c r="E18" t="str" cm="1">
        <f t="array" aca="1" ref="E18" ca="1">CHRONO.FORMAT_TIMESPAN(R18,"+PHs")</f>
        <v>+01:00:00</v>
      </c>
      <c r="F18" t="str" cm="1">
        <f t="array" aca="1" ref="F18" ca="1">CHRONO.FORMAT_TIMESPAN(S18,"+PHs")</f>
        <v/>
      </c>
      <c r="G18" t="str" cm="1">
        <f t="array" aca="1" ref="G18" ca="1">_xlfn.SWITCH(Q18,0,"At boundary, no clock change",-1,"End of Clock back",-2, "Clock back", 1,"Clock forward",2, "discontinuity","")</f>
        <v/>
      </c>
      <c r="H18">
        <v>1917</v>
      </c>
      <c r="I18">
        <v>3</v>
      </c>
      <c r="J18">
        <v>25</v>
      </c>
      <c r="K18" s="62">
        <v>8.3333333333333329E-2</v>
      </c>
      <c r="L18" cm="1">
        <f t="array" aca="1" ref="L18" ca="1">CHRONO.MODIFIED_JULIAN_DATE(H18:K18)</f>
        <v>21312.083333333332</v>
      </c>
      <c r="M18">
        <v>0</v>
      </c>
      <c r="N18" cm="1">
        <f t="array" aca="1" ref="N18:V18" ca="1">CHRONO.TIMEZONE_OBSERVED($A$2,L18,M18)</f>
        <v>21312.083333333332</v>
      </c>
      <c r="O18">
        <f ca="1"/>
        <v>21229.083333333332</v>
      </c>
      <c r="P18">
        <f ca="1"/>
        <v>21312.125</v>
      </c>
      <c r="Q18">
        <f ca="1"/>
        <v>0.39583333333333331</v>
      </c>
      <c r="R18">
        <f ca="1"/>
        <v>4.1666666666666664E-2</v>
      </c>
      <c r="S18" t="str">
        <f ca="1"/>
        <v/>
      </c>
      <c r="T18" t="b">
        <f ca="1"/>
        <v>1</v>
      </c>
      <c r="U18" t="str">
        <f ca="1"/>
        <v>ACDT</v>
      </c>
      <c r="V18" t="str">
        <f ca="1"/>
        <v>Australian Central Daylight Time</v>
      </c>
    </row>
    <row r="19" spans="1:22" x14ac:dyDescent="0.25">
      <c r="A19" t="str" cm="1">
        <f t="array" aca="1" ref="A19" ca="1">CHRONO.MJDATE_TO_ISO_DATETIME(N19,,"s")</f>
        <v>1917-03-25T02:59:59</v>
      </c>
      <c r="B19" t="str">
        <f t="shared" ca="1" si="0"/>
        <v>ACDT</v>
      </c>
      <c r="C19" t="str" cm="1">
        <f t="array" aca="1" ref="C19" ca="1">CHRONO.MJDATE_TO_ISO_DATETIME(O19,,"s")</f>
        <v>1917-01-01T02:00:00</v>
      </c>
      <c r="D19" t="str" cm="1">
        <f t="array" aca="1" ref="D19" ca="1">CHRONO.MJDATE_TO_ISO_DATETIME(P19,,"s")</f>
        <v>1917-03-25T03:00:00</v>
      </c>
      <c r="E19" t="str" cm="1">
        <f t="array" aca="1" ref="E19" ca="1">CHRONO.FORMAT_TIMESPAN(R19,"+PHs")</f>
        <v>+01:00:00</v>
      </c>
      <c r="F19" t="str" cm="1">
        <f t="array" aca="1" ref="F19" ca="1">CHRONO.FORMAT_TIMESPAN(S19,"+PHs")</f>
        <v/>
      </c>
      <c r="G19" t="str" cm="1">
        <f t="array" aca="1" ref="G19" ca="1">_xlfn.SWITCH(Q19,0,"At boundary, no clock change",-1,"End of Clock back",-2, "Clock back", 1,"Clock forward",2, "discontinuity","")</f>
        <v/>
      </c>
      <c r="H19">
        <v>1917</v>
      </c>
      <c r="I19">
        <v>3</v>
      </c>
      <c r="J19">
        <v>25</v>
      </c>
      <c r="K19" s="62">
        <v>0.12498842592592592</v>
      </c>
      <c r="L19" cm="1">
        <f t="array" aca="1" ref="L19" ca="1">CHRONO.MODIFIED_JULIAN_DATE(H19:K19)</f>
        <v>21312.124988425927</v>
      </c>
      <c r="M19">
        <v>0</v>
      </c>
      <c r="N19" cm="1">
        <f t="array" aca="1" ref="N19:V19" ca="1">CHRONO.TIMEZONE_OBSERVED($A$2,L19,M19)</f>
        <v>21312.124988425927</v>
      </c>
      <c r="O19">
        <f ca="1"/>
        <v>21229.083333333332</v>
      </c>
      <c r="P19">
        <f ca="1"/>
        <v>21312.125</v>
      </c>
      <c r="Q19">
        <f ca="1"/>
        <v>0.39583333333333331</v>
      </c>
      <c r="R19">
        <f ca="1"/>
        <v>4.1666666666666664E-2</v>
      </c>
      <c r="S19" t="str">
        <f ca="1"/>
        <v/>
      </c>
      <c r="T19" t="b">
        <f ca="1"/>
        <v>1</v>
      </c>
      <c r="U19" t="str">
        <f ca="1"/>
        <v>ACDT</v>
      </c>
      <c r="V19" t="str">
        <f ca="1"/>
        <v>Australian Central Daylight Time</v>
      </c>
    </row>
    <row r="20" spans="1:22" x14ac:dyDescent="0.25">
      <c r="A20" t="e" cm="1">
        <f t="array" aca="1" ref="A20" ca="1">CHRONO.MJDATE_TO_ISO_DATETIME(N20,,"s")</f>
        <v>#VALUE!</v>
      </c>
      <c r="B20">
        <f t="shared" ca="1" si="0"/>
        <v>0</v>
      </c>
      <c r="C20" t="str" cm="1">
        <f t="array" aca="1" ref="C20" ca="1">CHRONO.MJDATE_TO_ISO_DATETIME(O20,,"s")</f>
        <v/>
      </c>
      <c r="D20" t="str" cm="1">
        <f t="array" aca="1" ref="D20" ca="1">CHRONO.MJDATE_TO_ISO_DATETIME(P20,,"s")</f>
        <v/>
      </c>
      <c r="E20" t="str" cm="1">
        <f t="array" aca="1" ref="E20" ca="1">CHRONO.FORMAT_TIMESPAN(R20,"+PHs")</f>
        <v/>
      </c>
      <c r="F20" t="str" cm="1">
        <f t="array" aca="1" ref="F20" ca="1">CHRONO.FORMAT_TIMESPAN(S20,"+PHs")</f>
        <v/>
      </c>
      <c r="G20" t="str" cm="1">
        <f t="array" ref="G20">_xlfn.SWITCH(Q20,0,"At boundary, no clock change",-1,"End of Clock back",-2, "Clock back", 1,"Clock forward",2, "discontinuity","")</f>
        <v>At boundary, no clock change</v>
      </c>
      <c r="H20">
        <v>1917</v>
      </c>
      <c r="I20">
        <v>3</v>
      </c>
      <c r="J20">
        <v>25</v>
      </c>
      <c r="K20" s="62">
        <v>0.125</v>
      </c>
      <c r="L20" cm="1">
        <f t="array" aca="1" ref="L20" ca="1">CHRONO.MODIFIED_JULIAN_DATE(H20:K20)</f>
        <v>21312.125</v>
      </c>
      <c r="M20">
        <v>0</v>
      </c>
      <c r="N20" t="e" cm="1">
        <f t="array" aca="1" ref="N20" ca="1">CHRONO.TIMEZONE_OBSERVED($A$2,L20,M20)</f>
        <v>#VALUE!</v>
      </c>
    </row>
    <row r="21" spans="1:22" x14ac:dyDescent="0.25">
      <c r="A21" t="str" cm="1">
        <f t="array" aca="1" ref="A21" ca="1">CHRONO.MJDATE_TO_ISO_DATETIME(N21,,"s")</f>
        <v>1942-01-01T01:59:59</v>
      </c>
      <c r="B21" t="str">
        <f t="shared" ca="1" si="0"/>
        <v>ACST</v>
      </c>
      <c r="C21" t="str" cm="1">
        <f t="array" aca="1" ref="C21" ca="1">CHRONO.MJDATE_TO_ISO_DATETIME(O21,,"s")</f>
        <v>1917-03-25T03:00:00</v>
      </c>
      <c r="D21" t="e" cm="1">
        <f t="array" aca="1" ref="D21" ca="1">CHRONO.MJDATE_TO_ISO_DATETIME(P21,,"s")</f>
        <v>#NUM!</v>
      </c>
      <c r="E21" t="str" cm="1">
        <f t="array" aca="1" ref="E21" ca="1">CHRONO.FORMAT_TIMESPAN(R21,"+PHs")</f>
        <v>+00:00:00</v>
      </c>
      <c r="F21" t="str" cm="1">
        <f t="array" aca="1" ref="F21" ca="1">CHRONO.FORMAT_TIMESPAN(S21,"+PHs")</f>
        <v/>
      </c>
      <c r="G21" t="str" cm="1">
        <f t="array" aca="1" ref="G21" ca="1">_xlfn.SWITCH(Q21,0,"At boundary, no clock change",-1,"End of Clock back",-2, "Clock back", 1,"Clock forward",2, "discontinuity","")</f>
        <v/>
      </c>
      <c r="H21">
        <v>1942</v>
      </c>
      <c r="I21">
        <v>1</v>
      </c>
      <c r="J21">
        <v>1</v>
      </c>
      <c r="K21" s="62">
        <v>8.3321759259259262E-2</v>
      </c>
      <c r="L21" cm="1">
        <f t="array" aca="1" ref="L21" ca="1">CHRONO.MODIFIED_JULIAN_DATE(H21:K21)</f>
        <v>30360.083321759259</v>
      </c>
      <c r="M21">
        <v>0</v>
      </c>
      <c r="N21" cm="1">
        <f t="array" aca="1" ref="N21:V21" ca="1">CHRONO.TIMEZONE_OBSERVED($A$2,L21,M21)</f>
        <v>30360.083321759259</v>
      </c>
      <c r="O21">
        <f ca="1"/>
        <v>21312.125</v>
      </c>
      <c r="P21">
        <f ca="1"/>
        <v>30360.083333333332</v>
      </c>
      <c r="Q21">
        <f ca="1"/>
        <v>0.39583333333333331</v>
      </c>
      <c r="R21">
        <f ca="1"/>
        <v>0</v>
      </c>
      <c r="S21" t="str">
        <f ca="1"/>
        <v/>
      </c>
      <c r="T21" t="b">
        <f ca="1"/>
        <v>0</v>
      </c>
      <c r="U21" t="str">
        <f ca="1"/>
        <v>ACST</v>
      </c>
      <c r="V21" t="str">
        <f ca="1"/>
        <v>Australian Central Standard Time</v>
      </c>
    </row>
    <row r="22" spans="1:22" x14ac:dyDescent="0.25">
      <c r="A22" t="e" cm="1">
        <f t="array" aca="1" ref="A22" ca="1">CHRONO.MJDATE_TO_ISO_DATETIME(N22,,"s")</f>
        <v>#VALUE!</v>
      </c>
      <c r="B22">
        <f t="shared" ca="1" si="0"/>
        <v>0</v>
      </c>
      <c r="C22" t="str" cm="1">
        <f t="array" aca="1" ref="C22" ca="1">CHRONO.MJDATE_TO_ISO_DATETIME(O22,,"s")</f>
        <v/>
      </c>
      <c r="D22" t="str" cm="1">
        <f t="array" aca="1" ref="D22" ca="1">CHRONO.MJDATE_TO_ISO_DATETIME(P22,,"s")</f>
        <v/>
      </c>
      <c r="E22" t="str" cm="1">
        <f t="array" aca="1" ref="E22" ca="1">CHRONO.FORMAT_TIMESPAN(R22,"+PHs")</f>
        <v/>
      </c>
      <c r="F22" t="str" cm="1">
        <f t="array" aca="1" ref="F22" ca="1">CHRONO.FORMAT_TIMESPAN(S22,"+PHs")</f>
        <v/>
      </c>
      <c r="G22" t="str" cm="1">
        <f t="array" ref="G22">_xlfn.SWITCH(Q22,0,"At boundary, no clock change",-1,"End of Clock back",-2, "Clock back", 1,"Clock forward",2, "discontinuity","")</f>
        <v>At boundary, no clock change</v>
      </c>
      <c r="H22">
        <v>1942</v>
      </c>
      <c r="I22">
        <v>1</v>
      </c>
      <c r="J22">
        <v>1</v>
      </c>
      <c r="K22" s="62">
        <v>8.3333333333333329E-2</v>
      </c>
      <c r="L22" cm="1">
        <f t="array" aca="1" ref="L22" ca="1">CHRONO.MODIFIED_JULIAN_DATE(H22:K22)</f>
        <v>30360.083333333332</v>
      </c>
      <c r="M22">
        <v>0</v>
      </c>
      <c r="N22" t="e" cm="1">
        <f t="array" aca="1" ref="N22" ca="1">CHRONO.TIMEZONE_OBSERVED($A$2,L22,M22)</f>
        <v>#VALUE!</v>
      </c>
    </row>
    <row r="23" spans="1:22" x14ac:dyDescent="0.25">
      <c r="A23" t="str" cm="1">
        <f t="array" aca="1" ref="A23" ca="1">CHRONO.MJDATE_TO_ISO_DATETIME(N23,,"s")</f>
        <v>1942-01-03T02:00:00</v>
      </c>
      <c r="B23" t="str">
        <f t="shared" ca="1" si="0"/>
        <v>ACDT</v>
      </c>
      <c r="C23" t="e" cm="1">
        <f t="array" aca="1" ref="C23" ca="1">CHRONO.MJDATE_TO_ISO_DATETIME(O23,,"s")</f>
        <v>#NUM!</v>
      </c>
      <c r="D23" t="str" cm="1">
        <f t="array" aca="1" ref="D23" ca="1">CHRONO.MJDATE_TO_ISO_DATETIME(P23,,"s")</f>
        <v>1942-03-29T03:00:00</v>
      </c>
      <c r="E23" t="str" cm="1">
        <f t="array" aca="1" ref="E23" ca="1">CHRONO.FORMAT_TIMESPAN(R23,"+PHs")</f>
        <v>+01:00:00</v>
      </c>
      <c r="F23" t="str" cm="1">
        <f t="array" aca="1" ref="F23" ca="1">CHRONO.FORMAT_TIMESPAN(S23,"+PHs")</f>
        <v>+48:00:00</v>
      </c>
      <c r="G23" t="str" cm="1">
        <f t="array" aca="1" ref="G23" ca="1">_xlfn.SWITCH(Q23,0,"At boundary, no clock change",-1,"End of Clock back",-2, "Clock back", 1,"Clock forward",2, "discontinuity","")</f>
        <v/>
      </c>
      <c r="H23">
        <v>1942</v>
      </c>
      <c r="I23">
        <v>1</v>
      </c>
      <c r="J23">
        <v>1</v>
      </c>
      <c r="K23" s="62">
        <v>0.12498842592592592</v>
      </c>
      <c r="L23" cm="1">
        <f t="array" aca="1" ref="L23" ca="1">CHRONO.MODIFIED_JULIAN_DATE(H23:K23)</f>
        <v>30360.124988425927</v>
      </c>
      <c r="M23">
        <v>0</v>
      </c>
      <c r="N23" cm="1">
        <f t="array" aca="1" ref="N23:V23" ca="1">CHRONO.TIMEZONE_OBSERVED($A$2,L23,M23)</f>
        <v>30362.083333333332</v>
      </c>
      <c r="O23">
        <f ca="1"/>
        <v>30360.083333333332</v>
      </c>
      <c r="P23">
        <f ca="1"/>
        <v>30447.125</v>
      </c>
      <c r="Q23">
        <f ca="1"/>
        <v>0.39583333333333331</v>
      </c>
      <c r="R23">
        <f ca="1"/>
        <v>4.1666666666666664E-2</v>
      </c>
      <c r="S23">
        <f ca="1"/>
        <v>2</v>
      </c>
      <c r="T23" t="b">
        <f ca="1"/>
        <v>1</v>
      </c>
      <c r="U23" t="str">
        <f ca="1"/>
        <v>ACDT</v>
      </c>
      <c r="V23" t="str">
        <f ca="1"/>
        <v>Australian Central Daylight Time</v>
      </c>
    </row>
    <row r="24" spans="1:22" x14ac:dyDescent="0.25">
      <c r="A24" t="str" cm="1">
        <f t="array" aca="1" ref="A24" ca="1">CHRONO.MJDATE_TO_ISO_DATETIME(N24,,"s")</f>
        <v>1942-01-03T02:00:00</v>
      </c>
      <c r="B24" t="str">
        <f t="shared" ca="1" si="0"/>
        <v>ACDT</v>
      </c>
      <c r="C24" t="str" cm="1">
        <f t="array" aca="1" ref="C24" ca="1">CHRONO.MJDATE_TO_ISO_DATETIME(O24,,"s")</f>
        <v>1942-01-01T02:00:00</v>
      </c>
      <c r="D24" t="str" cm="1">
        <f t="array" aca="1" ref="D24" ca="1">CHRONO.MJDATE_TO_ISO_DATETIME(P24,,"s")</f>
        <v>1942-03-29T03:00:00</v>
      </c>
      <c r="E24" t="str" cm="1">
        <f t="array" aca="1" ref="E24" ca="1">CHRONO.FORMAT_TIMESPAN(R24,"+PHs")</f>
        <v>+01:00:00</v>
      </c>
      <c r="F24" t="str" cm="1">
        <f t="array" aca="1" ref="F24" ca="1">CHRONO.FORMAT_TIMESPAN(S24,"+PHs")</f>
        <v>+48:00:00</v>
      </c>
      <c r="G24" t="str" cm="1">
        <f t="array" aca="1" ref="G24" ca="1">_xlfn.SWITCH(Q24,0,"At boundary, no clock change",-1,"End of Clock back",-2, "Clock back", 1,"Clock forward",2, "discontinuity","")</f>
        <v/>
      </c>
      <c r="H24">
        <v>1942</v>
      </c>
      <c r="I24">
        <v>1</v>
      </c>
      <c r="J24">
        <v>1</v>
      </c>
      <c r="K24" s="62">
        <v>0.125</v>
      </c>
      <c r="L24" cm="1">
        <f t="array" aca="1" ref="L24" ca="1">CHRONO.MODIFIED_JULIAN_DATE(H24:K24)</f>
        <v>30360.125</v>
      </c>
      <c r="M24">
        <v>0</v>
      </c>
      <c r="N24" cm="1">
        <f t="array" aca="1" ref="N24:V24" ca="1">CHRONO.TIMEZONE_OBSERVED($A$2,L24,M24)</f>
        <v>30362.083333333332</v>
      </c>
      <c r="O24">
        <f ca="1"/>
        <v>30360.083333333332</v>
      </c>
      <c r="P24">
        <f ca="1"/>
        <v>30447.125</v>
      </c>
      <c r="Q24">
        <f ca="1"/>
        <v>0.39583333333333331</v>
      </c>
      <c r="R24">
        <f ca="1"/>
        <v>4.1666666666666664E-2</v>
      </c>
      <c r="S24">
        <f ca="1"/>
        <v>2</v>
      </c>
      <c r="T24" t="b">
        <f ca="1"/>
        <v>1</v>
      </c>
      <c r="U24" t="str">
        <f ca="1"/>
        <v>ACDT</v>
      </c>
      <c r="V24" t="str">
        <f ca="1"/>
        <v>Australian Central Daylight Time</v>
      </c>
    </row>
    <row r="25" spans="1:22" x14ac:dyDescent="0.25">
      <c r="A25" t="e" cm="1">
        <f t="array" aca="1" ref="A25" ca="1">CHRONO.MJDATE_TO_ISO_DATETIME(N25,,"s")</f>
        <v>#VALUE!</v>
      </c>
      <c r="B25">
        <f t="shared" ca="1" si="0"/>
        <v>0</v>
      </c>
      <c r="C25" t="str" cm="1">
        <f t="array" aca="1" ref="C25" ca="1">CHRONO.MJDATE_TO_ISO_DATETIME(O25,,"s")</f>
        <v/>
      </c>
      <c r="D25" t="str" cm="1">
        <f t="array" aca="1" ref="D25" ca="1">CHRONO.MJDATE_TO_ISO_DATETIME(P25,,"s")</f>
        <v/>
      </c>
      <c r="E25" t="str" cm="1">
        <f t="array" aca="1" ref="E25" ca="1">CHRONO.FORMAT_TIMESPAN(R25,"+PHs")</f>
        <v/>
      </c>
      <c r="F25" t="str" cm="1">
        <f t="array" aca="1" ref="F25" ca="1">CHRONO.FORMAT_TIMESPAN(S25,"+PHs")</f>
        <v/>
      </c>
      <c r="G25" t="str" cm="1">
        <f t="array" ref="G25">_xlfn.SWITCH(Q25,0,"At boundary, no clock change",-1,"End of Clock back",-2, "Clock back", 1,"Clock forward",2, "discontinuity","")</f>
        <v>At boundary, no clock change</v>
      </c>
      <c r="H25">
        <v>1942</v>
      </c>
      <c r="I25">
        <v>3</v>
      </c>
      <c r="J25">
        <v>29</v>
      </c>
      <c r="K25" s="62">
        <v>8.2638888888888887E-2</v>
      </c>
      <c r="L25" cm="1">
        <f t="array" aca="1" ref="L25" ca="1">CHRONO.MODIFIED_JULIAN_DATE(H25:K25)</f>
        <v>30447.082638888889</v>
      </c>
      <c r="M25">
        <v>0</v>
      </c>
      <c r="N25" t="e" cm="1">
        <f t="array" aca="1" ref="N25" ca="1">CHRONO.TIMEZONE_OBSERVED($A$2,L25,M25)</f>
        <v>#VALUE!</v>
      </c>
    </row>
    <row r="26" spans="1:22" x14ac:dyDescent="0.25">
      <c r="A26" t="str" cm="1">
        <f t="array" aca="1" ref="A26" ca="1">CHRONO.MJDATE_TO_ISO_DATETIME(N26,,"s")</f>
        <v>1942-03-29T02:00:00</v>
      </c>
      <c r="B26" t="str">
        <f t="shared" ca="1" si="0"/>
        <v>ACDT</v>
      </c>
      <c r="C26" t="str" cm="1">
        <f t="array" aca="1" ref="C26" ca="1">CHRONO.MJDATE_TO_ISO_DATETIME(O26,,"s")</f>
        <v>1942-01-01T02:00:00</v>
      </c>
      <c r="D26" t="str" cm="1">
        <f t="array" aca="1" ref="D26" ca="1">CHRONO.MJDATE_TO_ISO_DATETIME(P26,,"s")</f>
        <v>1942-03-29T03:00:00</v>
      </c>
      <c r="E26" t="str" cm="1">
        <f t="array" aca="1" ref="E26" ca="1">CHRONO.FORMAT_TIMESPAN(R26,"+PHs")</f>
        <v>+01:00:00</v>
      </c>
      <c r="F26" t="str" cm="1">
        <f t="array" aca="1" ref="F26" ca="1">CHRONO.FORMAT_TIMESPAN(S26,"+PHs")</f>
        <v/>
      </c>
      <c r="G26" t="str" cm="1">
        <f t="array" aca="1" ref="G26" ca="1">_xlfn.SWITCH(Q26,0,"At boundary, no clock change",-1,"End of Clock back",-2, "Clock back", 1,"Clock forward",2, "discontinuity","")</f>
        <v/>
      </c>
      <c r="H26">
        <v>1942</v>
      </c>
      <c r="I26">
        <v>3</v>
      </c>
      <c r="J26">
        <v>29</v>
      </c>
      <c r="K26" s="62">
        <v>8.3333333333333329E-2</v>
      </c>
      <c r="L26" cm="1">
        <f t="array" aca="1" ref="L26" ca="1">CHRONO.MODIFIED_JULIAN_DATE(H26:K26)</f>
        <v>30447.083333333332</v>
      </c>
      <c r="M26">
        <v>0</v>
      </c>
      <c r="N26" cm="1">
        <f t="array" aca="1" ref="N26:V26" ca="1">CHRONO.TIMEZONE_OBSERVED($A$2,L26,M26)</f>
        <v>30447.083333333332</v>
      </c>
      <c r="O26">
        <f ca="1"/>
        <v>30360.083333333332</v>
      </c>
      <c r="P26">
        <f ca="1"/>
        <v>30447.125</v>
      </c>
      <c r="Q26">
        <f ca="1"/>
        <v>0.39583333333333331</v>
      </c>
      <c r="R26">
        <f ca="1"/>
        <v>4.1666666666666664E-2</v>
      </c>
      <c r="S26" t="str">
        <f ca="1"/>
        <v/>
      </c>
      <c r="T26" t="b">
        <f ca="1"/>
        <v>1</v>
      </c>
      <c r="U26" t="str">
        <f ca="1"/>
        <v>ACDT</v>
      </c>
      <c r="V26" t="str">
        <f ca="1"/>
        <v>Australian Central Daylight Time</v>
      </c>
    </row>
    <row r="27" spans="1:22" x14ac:dyDescent="0.25">
      <c r="A27" t="e" cm="1">
        <f t="array" aca="1" ref="A27" ca="1">CHRONO.MJDATE_TO_ISO_DATETIME(N27,,"s")</f>
        <v>#VALUE!</v>
      </c>
      <c r="B27">
        <f t="shared" ca="1" si="0"/>
        <v>0</v>
      </c>
      <c r="C27" t="str" cm="1">
        <f t="array" aca="1" ref="C27" ca="1">CHRONO.MJDATE_TO_ISO_DATETIME(O27,,"s")</f>
        <v/>
      </c>
      <c r="D27" t="str" cm="1">
        <f t="array" aca="1" ref="D27" ca="1">CHRONO.MJDATE_TO_ISO_DATETIME(P27,,"s")</f>
        <v/>
      </c>
      <c r="E27" t="str" cm="1">
        <f t="array" aca="1" ref="E27" ca="1">CHRONO.FORMAT_TIMESPAN(R27,"+PHs")</f>
        <v/>
      </c>
      <c r="F27" t="str" cm="1">
        <f t="array" aca="1" ref="F27" ca="1">CHRONO.FORMAT_TIMESPAN(S27,"+PHs")</f>
        <v/>
      </c>
      <c r="G27" t="str" cm="1">
        <f t="array" ref="G27">_xlfn.SWITCH(Q27,0,"At boundary, no clock change",-1,"End of Clock back",-2, "Clock back", 1,"Clock forward",2, "discontinuity","")</f>
        <v>At boundary, no clock change</v>
      </c>
      <c r="H27">
        <v>1942</v>
      </c>
      <c r="I27">
        <v>3</v>
      </c>
      <c r="J27">
        <v>29</v>
      </c>
      <c r="K27" s="62">
        <v>0.12498842592592592</v>
      </c>
      <c r="L27" cm="1">
        <f t="array" aca="1" ref="L27" ca="1">CHRONO.MODIFIED_JULIAN_DATE(H27:K27)</f>
        <v>30447.124988425927</v>
      </c>
      <c r="M27">
        <v>0</v>
      </c>
      <c r="N27" t="e" cm="1">
        <f t="array" aca="1" ref="N27" ca="1">CHRONO.TIMEZONE_OBSERVED($A$2,L27,M27)</f>
        <v>#VALUE!</v>
      </c>
    </row>
    <row r="28" spans="1:22" x14ac:dyDescent="0.25">
      <c r="A28" t="str" cm="1">
        <f t="array" aca="1" ref="A28" ca="1">CHRONO.MJDATE_TO_ISO_DATETIME(N28,,"s")</f>
        <v>1942-04-01T03:00:00</v>
      </c>
      <c r="B28" t="str">
        <f t="shared" ca="1" si="0"/>
        <v>ACST</v>
      </c>
      <c r="C28" t="str" cm="1">
        <f t="array" aca="1" ref="C28" ca="1">CHRONO.MJDATE_TO_ISO_DATETIME(O28,,"s")</f>
        <v>1942-03-29T03:00:00</v>
      </c>
      <c r="D28" t="str" cm="1">
        <f t="array" aca="1" ref="D28" ca="1">CHRONO.MJDATE_TO_ISO_DATETIME(P28,,"s")</f>
        <v>1942-09-27T02:00:00</v>
      </c>
      <c r="E28" t="str" cm="1">
        <f t="array" aca="1" ref="E28" ca="1">CHRONO.FORMAT_TIMESPAN(R28,"+PHs")</f>
        <v>+00:00:00</v>
      </c>
      <c r="F28" t="str" cm="1">
        <f t="array" aca="1" ref="F28" ca="1">CHRONO.FORMAT_TIMESPAN(S28,"+PHs")</f>
        <v>+48:00:00</v>
      </c>
      <c r="G28" t="str" cm="1">
        <f t="array" aca="1" ref="G28" ca="1">_xlfn.SWITCH(Q28,0,"At boundary, no clock change",-1,"End of Clock back",-2, "Clock back", 1,"Clock forward",2, "discontinuity","")</f>
        <v/>
      </c>
      <c r="H28">
        <v>1942</v>
      </c>
      <c r="I28">
        <v>3</v>
      </c>
      <c r="J28">
        <v>29</v>
      </c>
      <c r="K28" s="62">
        <v>0.125</v>
      </c>
      <c r="L28" cm="1">
        <f t="array" aca="1" ref="L28" ca="1">CHRONO.MODIFIED_JULIAN_DATE(H28:K28)</f>
        <v>30447.125</v>
      </c>
      <c r="M28">
        <v>0</v>
      </c>
      <c r="N28" cm="1">
        <f t="array" aca="1" ref="N28:V28" ca="1">CHRONO.TIMEZONE_OBSERVED($A$2,L28,M28)</f>
        <v>30450.125</v>
      </c>
      <c r="O28">
        <f ca="1"/>
        <v>30447.125</v>
      </c>
      <c r="P28">
        <f ca="1"/>
        <v>30629.083333333332</v>
      </c>
      <c r="Q28">
        <f ca="1"/>
        <v>0.39583333333333331</v>
      </c>
      <c r="R28">
        <f ca="1"/>
        <v>0</v>
      </c>
      <c r="S28">
        <f ca="1"/>
        <v>2</v>
      </c>
      <c r="T28" t="b">
        <f ca="1"/>
        <v>0</v>
      </c>
      <c r="U28" t="str">
        <f ca="1"/>
        <v>ACST</v>
      </c>
      <c r="V28" t="str">
        <f ca="1"/>
        <v>Australian Central Standard Time</v>
      </c>
    </row>
    <row r="31" spans="1:22" x14ac:dyDescent="0.25">
      <c r="A31">
        <v>14778.020821759301</v>
      </c>
    </row>
    <row r="32" spans="1:22" x14ac:dyDescent="0.25">
      <c r="A32" t="s">
        <v>758</v>
      </c>
      <c r="B32" t="s">
        <v>900</v>
      </c>
    </row>
    <row r="33" spans="1:17" x14ac:dyDescent="0.25">
      <c r="A33" t="str" cm="1">
        <f t="array" aca="1" ref="A33:N33" ca="1">CHRONO_DATA.TIMEZONE_INFOS("Etc/UTC")</f>
        <v>Etc/UTC</v>
      </c>
      <c r="B33" t="str">
        <f ca="1"/>
        <v/>
      </c>
      <c r="C33" t="str">
        <f ca="1"/>
        <v/>
      </c>
      <c r="D33">
        <f ca="1"/>
        <v>0</v>
      </c>
      <c r="E33">
        <f ca="1"/>
        <v>0</v>
      </c>
      <c r="F33" t="str">
        <f ca="1"/>
        <v/>
      </c>
      <c r="G33" t="str">
        <f ca="1"/>
        <v/>
      </c>
      <c r="H33" t="str">
        <f ca="1"/>
        <v/>
      </c>
      <c r="I33" t="str">
        <f ca="1"/>
        <v/>
      </c>
      <c r="J33" t="str">
        <f ca="1"/>
        <v/>
      </c>
      <c r="K33" t="str">
        <f ca="1"/>
        <v>UTC</v>
      </c>
      <c r="L33" t="str">
        <f ca="1"/>
        <v/>
      </c>
      <c r="M33" t="str">
        <f ca="1"/>
        <v>Coordinated Universal Time</v>
      </c>
      <c r="N33" t="str">
        <f ca="1"/>
        <v/>
      </c>
    </row>
    <row r="34" spans="1:17" x14ac:dyDescent="0.25">
      <c r="A34" cm="1">
        <f t="array" aca="1" ref="A34" ca="1">CHRONO._TZONE_EFFECTIVE_IDX(_xlfn.ANCHORARRAY(A33), A31,0)</f>
        <v>1</v>
      </c>
    </row>
    <row r="35" spans="1:17" x14ac:dyDescent="0.25">
      <c r="A35" t="str" cm="1">
        <f t="array" aca="1" ref="A35:N35" ca="1">_xlfn.CHOOSEROWS(_xlfn.ANCHORARRAY(A33),A34)</f>
        <v>Etc/UTC</v>
      </c>
      <c r="B35" t="str">
        <f ca="1"/>
        <v/>
      </c>
      <c r="C35" t="str">
        <f ca="1"/>
        <v/>
      </c>
      <c r="D35">
        <f ca="1"/>
        <v>0</v>
      </c>
      <c r="E35">
        <f ca="1"/>
        <v>0</v>
      </c>
      <c r="F35" t="str">
        <f ca="1"/>
        <v/>
      </c>
      <c r="G35" t="str">
        <f ca="1"/>
        <v/>
      </c>
      <c r="H35" t="str">
        <f ca="1"/>
        <v/>
      </c>
      <c r="I35" t="str">
        <f ca="1"/>
        <v/>
      </c>
      <c r="J35" t="str">
        <f ca="1"/>
        <v/>
      </c>
      <c r="K35" t="str">
        <f ca="1"/>
        <v>UTC</v>
      </c>
      <c r="L35" t="str">
        <f ca="1"/>
        <v/>
      </c>
      <c r="M35" t="str">
        <f ca="1"/>
        <v>Coordinated Universal Time</v>
      </c>
      <c r="N35" t="str">
        <f ca="1"/>
        <v/>
      </c>
    </row>
    <row r="36" spans="1:17" x14ac:dyDescent="0.25">
      <c r="A36" cm="1">
        <f t="array" aca="1" ref="A36:I36" ca="1">CHRONO._TZ_OBSERVED(A34,_xlfn.ANCHORARRAY(A35),A31,0)</f>
        <v>14778.020821759301</v>
      </c>
      <c r="B36" t="str">
        <f ca="1"/>
        <v/>
      </c>
      <c r="C36" t="str">
        <f ca="1"/>
        <v/>
      </c>
      <c r="D36">
        <f ca="1"/>
        <v>0</v>
      </c>
      <c r="E36">
        <f ca="1"/>
        <v>0</v>
      </c>
      <c r="F36" t="str">
        <f ca="1"/>
        <v/>
      </c>
      <c r="G36" t="b">
        <f ca="1"/>
        <v>0</v>
      </c>
      <c r="H36" t="str">
        <f ca="1"/>
        <v>UTC</v>
      </c>
      <c r="I36" t="str">
        <f ca="1"/>
        <v>Coordinated Universal Time</v>
      </c>
    </row>
    <row r="37" spans="1:17" x14ac:dyDescent="0.25">
      <c r="A37" t="str" cm="1">
        <f t="array" aca="1" ref="A37:P37" ca="1">CHRONO._TZ_INSTANCE_OBSERVED(A34,_xlfn.ANCHORARRAY(A35),A31,0)</f>
        <v>Etc/UTC</v>
      </c>
      <c r="B37">
        <f ca="1"/>
        <v>1</v>
      </c>
      <c r="C37">
        <f ca="1"/>
        <v>0</v>
      </c>
      <c r="D37" t="str">
        <f ca="1"/>
        <v/>
      </c>
      <c r="E37">
        <f ca="1"/>
        <v>0</v>
      </c>
      <c r="F37" t="str">
        <f ca="1"/>
        <v/>
      </c>
      <c r="G37" t="str">
        <f ca="1"/>
        <v/>
      </c>
      <c r="H37">
        <f ca="1"/>
        <v>0</v>
      </c>
      <c r="I37">
        <f ca="1"/>
        <v>0</v>
      </c>
      <c r="J37" t="str">
        <f ca="1"/>
        <v/>
      </c>
      <c r="K37" t="str">
        <f ca="1"/>
        <v/>
      </c>
      <c r="L37" t="str">
        <f ca="1"/>
        <v/>
      </c>
      <c r="M37" t="str">
        <f ca="1"/>
        <v/>
      </c>
      <c r="N37" t="b">
        <f ca="1"/>
        <v>0</v>
      </c>
      <c r="O37" t="str">
        <f ca="1"/>
        <v>UTC</v>
      </c>
      <c r="P37" t="str">
        <f ca="1"/>
        <v>Coordinated Universal Time</v>
      </c>
    </row>
    <row r="39" spans="1:17" x14ac:dyDescent="0.25">
      <c r="D39" s="205">
        <v>0.625</v>
      </c>
    </row>
    <row r="40" spans="1:17" x14ac:dyDescent="0.25">
      <c r="D40" s="239">
        <f>D39</f>
        <v>0.625</v>
      </c>
    </row>
    <row r="41" spans="1:17" x14ac:dyDescent="0.25">
      <c r="F41" s="608">
        <f>720/60</f>
        <v>12</v>
      </c>
    </row>
    <row r="42" spans="1:17" x14ac:dyDescent="0.25">
      <c r="A42" cm="1">
        <f t="array" aca="1" ref="A42:E42" ca="1">CHRONO.TIMEZONE_COMPARE(A32, A31,2)</f>
        <v>14778.020821759301</v>
      </c>
      <c r="B42">
        <f ca="1"/>
        <v>0</v>
      </c>
      <c r="C42">
        <f ca="1"/>
        <v>0</v>
      </c>
      <c r="D42" t="str">
        <f ca="1"/>
        <v/>
      </c>
      <c r="E42" t="str">
        <f ca="1"/>
        <v/>
      </c>
    </row>
    <row r="43" spans="1:17" x14ac:dyDescent="0.25">
      <c r="A43" cm="1">
        <f t="array" aca="1" ref="A43" ca="1">CHRONO.TIMEZONE_SHIFT(A32,A31,2,B32,0)</f>
        <v>14778.123090277821</v>
      </c>
    </row>
    <row r="46" spans="1:17" x14ac:dyDescent="0.25">
      <c r="A46" s="607">
        <v>1</v>
      </c>
      <c r="B46" s="62">
        <v>0.38495370370370369</v>
      </c>
      <c r="C46" s="607">
        <f>A46-B46</f>
        <v>0.61504629629629637</v>
      </c>
    </row>
    <row r="47" spans="1:17" x14ac:dyDescent="0.25">
      <c r="A47" t="str" cm="1">
        <f t="array" aca="1" ref="A47" ca="1">CHRONO.MJDATE_TO_ISO_DATETIME(E47,,"s")</f>
        <v/>
      </c>
      <c r="B47" t="str" cm="1">
        <f t="array" aca="1" ref="B47" ca="1">CHRONO.MJDATE_TO_ISO_DATETIME(F47,,"s")</f>
        <v>1895-02-01T00:00:00</v>
      </c>
      <c r="C47" t="str" cm="1">
        <f t="array" aca="1" ref="C47" ca="1">CHRONO.FORMAT_TIMESPAN(G47,"+Ps")</f>
        <v>+00.09:14:20</v>
      </c>
      <c r="D47" t="str" cm="1">
        <f t="array" aca="1" ref="D47:Q50" ca="1">CHRONO_DATA.TIMEZONE_INFOS(A2)</f>
        <v>Australia/Adelaide</v>
      </c>
      <c r="E47" t="str">
        <f ca="1"/>
        <v/>
      </c>
      <c r="F47">
        <f ca="1"/>
        <v>13225</v>
      </c>
      <c r="G47">
        <f ca="1"/>
        <v>0.38495370370370369</v>
      </c>
      <c r="H47">
        <f ca="1"/>
        <v>0</v>
      </c>
      <c r="I47" t="str">
        <f ca="1"/>
        <v/>
      </c>
      <c r="J47" t="str">
        <f ca="1"/>
        <v/>
      </c>
      <c r="K47">
        <f ca="1"/>
        <v>-9.9537037037037042E-3</v>
      </c>
      <c r="L47">
        <f ca="1"/>
        <v>0</v>
      </c>
      <c r="M47" t="str">
        <f ca="1"/>
        <v/>
      </c>
      <c r="N47" t="str">
        <f ca="1"/>
        <v>LMT</v>
      </c>
      <c r="O47" t="str">
        <f ca="1"/>
        <v/>
      </c>
      <c r="P47" t="str">
        <f ca="1"/>
        <v>Local Mean Time</v>
      </c>
      <c r="Q47" t="str">
        <f ca="1"/>
        <v/>
      </c>
    </row>
    <row r="48" spans="1:17" x14ac:dyDescent="0.25">
      <c r="A48" t="str" cm="1">
        <f t="array" aca="1" ref="A48" ca="1">CHRONO.MJDATE_TO_ISO_DATETIME(E48,,"s")</f>
        <v>1895-02-01T00:00:00</v>
      </c>
      <c r="B48" t="str" cm="1">
        <f t="array" aca="1" ref="B48" ca="1">CHRONO.MJDATE_TO_ISO_DATETIME(F48,,"s")</f>
        <v>1899-05-01T00:00:00</v>
      </c>
      <c r="C48" t="str" cm="1">
        <f t="array" aca="1" ref="C48" ca="1">CHRONO.FORMAT_TIMESPAN(G48,"+Ps")</f>
        <v>+00.09:00:00</v>
      </c>
      <c r="D48" t="str">
        <f ca="1"/>
        <v>Australia/Adelaide</v>
      </c>
      <c r="E48">
        <f ca="1"/>
        <v>13225</v>
      </c>
      <c r="F48">
        <f ca="1"/>
        <v>14775</v>
      </c>
      <c r="G48">
        <f ca="1"/>
        <v>0.375</v>
      </c>
      <c r="H48">
        <f ca="1"/>
        <v>0</v>
      </c>
      <c r="I48">
        <f ca="1"/>
        <v>-9.9537037037037042E-3</v>
      </c>
      <c r="J48">
        <f ca="1"/>
        <v>0</v>
      </c>
      <c r="K48">
        <f ca="1"/>
        <v>2.0833333333333332E-2</v>
      </c>
      <c r="L48">
        <f ca="1"/>
        <v>0</v>
      </c>
      <c r="M48" t="str">
        <f ca="1"/>
        <v/>
      </c>
      <c r="N48" t="str">
        <f ca="1"/>
        <v>ACST</v>
      </c>
      <c r="O48" t="str">
        <f ca="1"/>
        <v/>
      </c>
      <c r="P48" t="str">
        <f ca="1"/>
        <v>Australian Central Standard Time</v>
      </c>
      <c r="Q48" t="str">
        <f ca="1"/>
        <v/>
      </c>
    </row>
    <row r="49" spans="1:17" x14ac:dyDescent="0.25">
      <c r="A49" t="str" cm="1">
        <f t="array" aca="1" ref="A49" ca="1">CHRONO.MJDATE_TO_ISO_DATETIME(E49,,"s")</f>
        <v>1899-05-01T00:00:00</v>
      </c>
      <c r="B49" t="str" cm="1">
        <f t="array" aca="1" ref="B49" ca="1">CHRONO.MJDATE_TO_ISO_DATETIME(F49,,"s")</f>
        <v>1971-01-01T00:00:00</v>
      </c>
      <c r="C49" t="str" cm="1">
        <f t="array" aca="1" ref="C49" ca="1">CHRONO.FORMAT_TIMESPAN(G49,"+Ps")</f>
        <v>+00.09:30:00</v>
      </c>
      <c r="D49" t="str">
        <f ca="1"/>
        <v>Australia/Adelaide</v>
      </c>
      <c r="E49">
        <f ca="1"/>
        <v>14775</v>
      </c>
      <c r="F49">
        <f ca="1"/>
        <v>40952</v>
      </c>
      <c r="G49">
        <f ca="1"/>
        <v>0.39583333333333331</v>
      </c>
      <c r="H49">
        <f ca="1"/>
        <v>0</v>
      </c>
      <c r="I49">
        <f ca="1"/>
        <v>2.0833333333333332E-2</v>
      </c>
      <c r="J49">
        <f ca="1"/>
        <v>0</v>
      </c>
      <c r="K49">
        <f ca="1"/>
        <v>0</v>
      </c>
      <c r="L49">
        <f ca="1"/>
        <v>0</v>
      </c>
      <c r="M49" t="str">
        <f ca="1"/>
        <v>Aus</v>
      </c>
      <c r="N49" t="str">
        <f ca="1"/>
        <v>AC%T</v>
      </c>
      <c r="O49" t="str">
        <f ca="1"/>
        <v/>
      </c>
      <c r="P49" t="str">
        <f ca="1"/>
        <v>Australian Central% Time</v>
      </c>
      <c r="Q49" t="str">
        <f ca="1"/>
        <v/>
      </c>
    </row>
    <row r="50" spans="1:17" x14ac:dyDescent="0.25">
      <c r="A50" t="str" cm="1">
        <f t="array" aca="1" ref="A50" ca="1">CHRONO.MJDATE_TO_ISO_DATETIME(E50,,"s")</f>
        <v>1971-01-01T00:00:00</v>
      </c>
      <c r="B50" t="str" cm="1">
        <f t="array" aca="1" ref="B50" ca="1">CHRONO.MJDATE_TO_ISO_DATETIME(F50,,"s")</f>
        <v/>
      </c>
      <c r="C50" t="str" cm="1">
        <f t="array" aca="1" ref="C50" ca="1">CHRONO.FORMAT_TIMESPAN(G50,"+Ps")</f>
        <v>+00.09:30:00</v>
      </c>
      <c r="D50" t="str">
        <f ca="1"/>
        <v>Australia/Adelaide</v>
      </c>
      <c r="E50">
        <f ca="1"/>
        <v>40952</v>
      </c>
      <c r="F50" t="str">
        <f ca="1"/>
        <v/>
      </c>
      <c r="G50">
        <f ca="1"/>
        <v>0.39583333333333331</v>
      </c>
      <c r="H50">
        <f ca="1"/>
        <v>0</v>
      </c>
      <c r="I50">
        <f ca="1"/>
        <v>0</v>
      </c>
      <c r="J50">
        <f ca="1"/>
        <v>0</v>
      </c>
      <c r="K50" t="str">
        <f ca="1"/>
        <v/>
      </c>
      <c r="L50" t="str">
        <f ca="1"/>
        <v/>
      </c>
      <c r="M50" t="str">
        <f ca="1"/>
        <v>AS</v>
      </c>
      <c r="N50" t="str">
        <f ca="1"/>
        <v>AC%T</v>
      </c>
      <c r="O50" t="str">
        <f ca="1"/>
        <v/>
      </c>
      <c r="P50" t="str">
        <f ca="1"/>
        <v>Australian Central% Time</v>
      </c>
      <c r="Q50" t="str">
        <f ca="1"/>
        <v/>
      </c>
    </row>
    <row r="52" spans="1:17" x14ac:dyDescent="0.25">
      <c r="A52" t="s">
        <v>875</v>
      </c>
      <c r="B52" t="s">
        <v>186</v>
      </c>
      <c r="C52" t="s">
        <v>184</v>
      </c>
      <c r="D52" t="s">
        <v>876</v>
      </c>
      <c r="E52" t="s">
        <v>858</v>
      </c>
      <c r="F52" t="s">
        <v>787</v>
      </c>
    </row>
    <row r="53" spans="1:17" x14ac:dyDescent="0.25">
      <c r="A53">
        <v>1901</v>
      </c>
      <c r="B53">
        <v>5</v>
      </c>
      <c r="C53">
        <v>1</v>
      </c>
      <c r="D53" s="62">
        <v>0</v>
      </c>
      <c r="E53" cm="1">
        <f t="array" aca="1" ref="E53" ca="1">CHRONO.MODIFIED_JULIAN_DATE(A53:D53)</f>
        <v>15505</v>
      </c>
      <c r="F53">
        <v>0</v>
      </c>
    </row>
    <row r="54" spans="1:17" x14ac:dyDescent="0.25">
      <c r="A54" t="s">
        <v>877</v>
      </c>
      <c r="B54" cm="1">
        <f t="array" aca="1" ref="B54" ca="1">CHRONO._TZONE_EFFECTIVE_IDX(_xlfn.ANCHORARRAY(D47), E53, F53)</f>
        <v>3</v>
      </c>
    </row>
    <row r="55" spans="1:17" x14ac:dyDescent="0.25">
      <c r="A55" t="s">
        <v>878</v>
      </c>
      <c r="B55" t="str" cm="1">
        <f t="array" aca="1" ref="B55:O55" ca="1">_xlfn.CHOOSEROWS(_xlfn.ANCHORARRAY(D47), B54)</f>
        <v>Australia/Adelaide</v>
      </c>
      <c r="C55">
        <f ca="1"/>
        <v>14775</v>
      </c>
      <c r="D55">
        <f ca="1"/>
        <v>40952</v>
      </c>
      <c r="E55">
        <f ca="1"/>
        <v>0.39583333333333331</v>
      </c>
      <c r="F55">
        <f ca="1"/>
        <v>0</v>
      </c>
      <c r="G55">
        <f ca="1"/>
        <v>2.0833333333333332E-2</v>
      </c>
      <c r="H55">
        <f ca="1"/>
        <v>0</v>
      </c>
      <c r="I55">
        <f ca="1"/>
        <v>0</v>
      </c>
      <c r="J55">
        <f ca="1"/>
        <v>0</v>
      </c>
      <c r="K55" t="str">
        <f ca="1"/>
        <v>Aus</v>
      </c>
      <c r="L55" t="str">
        <f ca="1"/>
        <v>AC%T</v>
      </c>
      <c r="M55" t="str">
        <f ca="1"/>
        <v/>
      </c>
      <c r="N55" t="str">
        <f ca="1"/>
        <v>Australian Central% Time</v>
      </c>
      <c r="O55" t="str">
        <f ca="1"/>
        <v/>
      </c>
    </row>
    <row r="56" spans="1:17" x14ac:dyDescent="0.25">
      <c r="A56" t="s">
        <v>866</v>
      </c>
      <c r="B56" t="str" cm="1">
        <f t="array" aca="1" ref="B56" ca="1">_xlfn.CHOOSECOLS(_xlfn.ANCHORARRAY(B55), 10)</f>
        <v>Aus</v>
      </c>
    </row>
    <row r="57" spans="1:17" x14ac:dyDescent="0.25">
      <c r="A57" t="s">
        <v>868</v>
      </c>
      <c r="B57" cm="1">
        <f t="array" aca="1" ref="B57" ca="1">CHRONO.MJDATE_YEAR(_xlfn.CHOOSECOLS(_xlfn.ANCHORARRAY(B55), 2))</f>
        <v>1899</v>
      </c>
    </row>
    <row r="58" spans="1:17" x14ac:dyDescent="0.25">
      <c r="A58" t="s">
        <v>869</v>
      </c>
      <c r="B58" cm="1">
        <f t="array" aca="1" ref="B58" ca="1">CHRONO.MJDATE_YEAR(_xlfn.CHOOSECOLS(_xlfn.ANCHORARRAY(B55),3))</f>
        <v>1971</v>
      </c>
    </row>
    <row r="59" spans="1:17" x14ac:dyDescent="0.25">
      <c r="A59" t="s">
        <v>870</v>
      </c>
      <c r="B59" cm="1">
        <f t="array" aca="1" ref="B59" ca="1">_xlfn.CHOOSECOLS(_xlfn.ANCHORARRAY(B55), 4)</f>
        <v>0.39583333333333331</v>
      </c>
    </row>
    <row r="60" spans="1:17" x14ac:dyDescent="0.25">
      <c r="A60" t="s">
        <v>871</v>
      </c>
      <c r="B60" t="str" cm="1">
        <f t="array" aca="1" ref="B60:M66" ca="1">CHRONO_DATA.TIMEZONE_RULES(B56)</f>
        <v>Aus</v>
      </c>
      <c r="C60">
        <f ca="1"/>
        <v>1917</v>
      </c>
      <c r="D60">
        <f ca="1"/>
        <v>1917</v>
      </c>
      <c r="E60">
        <f ca="1"/>
        <v>1</v>
      </c>
      <c r="F60">
        <f ca="1"/>
        <v>0</v>
      </c>
      <c r="G60">
        <f ca="1"/>
        <v>0</v>
      </c>
      <c r="H60">
        <f ca="1"/>
        <v>1</v>
      </c>
      <c r="I60">
        <f ca="1"/>
        <v>8.3333333333333329E-2</v>
      </c>
      <c r="J60">
        <f ca="1"/>
        <v>1</v>
      </c>
      <c r="K60">
        <f ca="1"/>
        <v>4.1666666666666664E-2</v>
      </c>
      <c r="L60" t="str">
        <f ca="1"/>
        <v>D</v>
      </c>
      <c r="M60" t="str">
        <f ca="1"/>
        <v xml:space="preserve"> Daylight</v>
      </c>
    </row>
    <row r="61" spans="1:17" x14ac:dyDescent="0.25">
      <c r="A61" t="s">
        <v>867</v>
      </c>
      <c r="B61" t="str">
        <f ca="1"/>
        <v>Aus</v>
      </c>
      <c r="C61">
        <f ca="1"/>
        <v>1917</v>
      </c>
      <c r="D61">
        <f ca="1"/>
        <v>1917</v>
      </c>
      <c r="E61">
        <f ca="1"/>
        <v>3</v>
      </c>
      <c r="F61">
        <f ca="1"/>
        <v>-1</v>
      </c>
      <c r="G61">
        <f ca="1"/>
        <v>7</v>
      </c>
      <c r="H61">
        <f ca="1"/>
        <v>0</v>
      </c>
      <c r="I61">
        <f ca="1"/>
        <v>8.3333333333333329E-2</v>
      </c>
      <c r="J61">
        <f ca="1"/>
        <v>1</v>
      </c>
      <c r="K61">
        <f ca="1"/>
        <v>0</v>
      </c>
      <c r="L61" t="str">
        <f ca="1"/>
        <v>S</v>
      </c>
      <c r="M61" t="str">
        <f ca="1"/>
        <v xml:space="preserve"> Standard</v>
      </c>
    </row>
    <row r="62" spans="1:17" x14ac:dyDescent="0.25">
      <c r="B62" t="str">
        <f ca="1"/>
        <v>Aus</v>
      </c>
      <c r="C62">
        <f ca="1"/>
        <v>1942</v>
      </c>
      <c r="D62">
        <f ca="1"/>
        <v>1942</v>
      </c>
      <c r="E62">
        <f ca="1"/>
        <v>1</v>
      </c>
      <c r="F62">
        <f ca="1"/>
        <v>0</v>
      </c>
      <c r="G62">
        <f ca="1"/>
        <v>0</v>
      </c>
      <c r="H62">
        <f ca="1"/>
        <v>1</v>
      </c>
      <c r="I62">
        <f ca="1"/>
        <v>8.3333333333333329E-2</v>
      </c>
      <c r="J62">
        <f ca="1"/>
        <v>1</v>
      </c>
      <c r="K62">
        <f ca="1"/>
        <v>4.1666666666666664E-2</v>
      </c>
      <c r="L62" t="str">
        <f ca="1"/>
        <v>D</v>
      </c>
      <c r="M62" t="str">
        <f ca="1"/>
        <v xml:space="preserve"> Daylight</v>
      </c>
    </row>
    <row r="63" spans="1:17" x14ac:dyDescent="0.25">
      <c r="B63" t="str">
        <f ca="1"/>
        <v>Aus</v>
      </c>
      <c r="C63">
        <f ca="1"/>
        <v>1942</v>
      </c>
      <c r="D63">
        <f ca="1"/>
        <v>1942</v>
      </c>
      <c r="E63">
        <f ca="1"/>
        <v>3</v>
      </c>
      <c r="F63">
        <f ca="1"/>
        <v>-1</v>
      </c>
      <c r="G63">
        <f ca="1"/>
        <v>7</v>
      </c>
      <c r="H63">
        <f ca="1"/>
        <v>0</v>
      </c>
      <c r="I63">
        <f ca="1"/>
        <v>8.3333333333333329E-2</v>
      </c>
      <c r="J63">
        <f ca="1"/>
        <v>1</v>
      </c>
      <c r="K63">
        <f ca="1"/>
        <v>0</v>
      </c>
      <c r="L63" t="str">
        <f ca="1"/>
        <v>S</v>
      </c>
      <c r="M63" t="str">
        <f ca="1"/>
        <v xml:space="preserve"> Standard</v>
      </c>
    </row>
    <row r="64" spans="1:17" x14ac:dyDescent="0.25">
      <c r="B64" t="str">
        <f ca="1"/>
        <v>Aus</v>
      </c>
      <c r="C64">
        <f ca="1"/>
        <v>1942</v>
      </c>
      <c r="D64">
        <f ca="1"/>
        <v>1942</v>
      </c>
      <c r="E64">
        <f ca="1"/>
        <v>9</v>
      </c>
      <c r="F64">
        <f ca="1"/>
        <v>0</v>
      </c>
      <c r="G64">
        <f ca="1"/>
        <v>0</v>
      </c>
      <c r="H64">
        <f ca="1"/>
        <v>27</v>
      </c>
      <c r="I64">
        <f ca="1"/>
        <v>8.3333333333333329E-2</v>
      </c>
      <c r="J64">
        <f ca="1"/>
        <v>1</v>
      </c>
      <c r="K64">
        <f ca="1"/>
        <v>4.1666666666666664E-2</v>
      </c>
      <c r="L64" t="str">
        <f ca="1"/>
        <v>D</v>
      </c>
      <c r="M64" t="str">
        <f ca="1"/>
        <v xml:space="preserve"> Daylight</v>
      </c>
    </row>
    <row r="65" spans="1:13" x14ac:dyDescent="0.25">
      <c r="B65" t="str">
        <f ca="1"/>
        <v>Aus</v>
      </c>
      <c r="C65">
        <f ca="1"/>
        <v>1943</v>
      </c>
      <c r="D65">
        <f ca="1"/>
        <v>1943</v>
      </c>
      <c r="E65">
        <f ca="1"/>
        <v>10</v>
      </c>
      <c r="F65">
        <f ca="1"/>
        <v>0</v>
      </c>
      <c r="G65">
        <f ca="1"/>
        <v>0</v>
      </c>
      <c r="H65">
        <f ca="1"/>
        <v>3</v>
      </c>
      <c r="I65">
        <f ca="1"/>
        <v>8.3333333333333329E-2</v>
      </c>
      <c r="J65">
        <f ca="1"/>
        <v>1</v>
      </c>
      <c r="K65">
        <f ca="1"/>
        <v>4.1666666666666664E-2</v>
      </c>
      <c r="L65" t="str">
        <f ca="1"/>
        <v>D</v>
      </c>
      <c r="M65" t="str">
        <f ca="1"/>
        <v xml:space="preserve"> Daylight</v>
      </c>
    </row>
    <row r="66" spans="1:13" x14ac:dyDescent="0.25">
      <c r="B66" t="str">
        <f ca="1"/>
        <v>Aus</v>
      </c>
      <c r="C66">
        <f ca="1"/>
        <v>1943</v>
      </c>
      <c r="D66">
        <f ca="1"/>
        <v>1944</v>
      </c>
      <c r="E66">
        <f ca="1"/>
        <v>3</v>
      </c>
      <c r="F66">
        <f ca="1"/>
        <v>-1</v>
      </c>
      <c r="G66">
        <f ca="1"/>
        <v>7</v>
      </c>
      <c r="H66">
        <f ca="1"/>
        <v>0</v>
      </c>
      <c r="I66">
        <f ca="1"/>
        <v>8.3333333333333329E-2</v>
      </c>
      <c r="J66">
        <f ca="1"/>
        <v>1</v>
      </c>
      <c r="K66">
        <f ca="1"/>
        <v>0</v>
      </c>
      <c r="L66" t="str">
        <f ca="1"/>
        <v>S</v>
      </c>
      <c r="M66" t="str">
        <f ca="1"/>
        <v xml:space="preserve"> Standard</v>
      </c>
    </row>
    <row r="67" spans="1:13" x14ac:dyDescent="0.25">
      <c r="A67" s="606" t="s">
        <v>872</v>
      </c>
      <c r="B67" cm="1">
        <f t="array" aca="1" ref="B67:C71" ca="1">CHRONO._TZRULE_ADJACENT_RECURRENCES(_xlfn.ANCHORARRAY(B60), E53, B57,B58, 2)</f>
        <v>1</v>
      </c>
      <c r="C67">
        <f ca="1"/>
        <v>1917</v>
      </c>
    </row>
    <row r="68" spans="1:13" x14ac:dyDescent="0.25">
      <c r="B68">
        <f ca="1"/>
        <v>2</v>
      </c>
      <c r="C68">
        <f ca="1"/>
        <v>1917</v>
      </c>
    </row>
    <row r="69" spans="1:13" x14ac:dyDescent="0.25">
      <c r="B69">
        <f ca="1"/>
        <v>3</v>
      </c>
      <c r="C69">
        <f ca="1"/>
        <v>1942</v>
      </c>
    </row>
    <row r="70" spans="1:13" x14ac:dyDescent="0.25">
      <c r="B70">
        <f ca="1"/>
        <v>4</v>
      </c>
      <c r="C70">
        <f ca="1"/>
        <v>1942</v>
      </c>
    </row>
    <row r="71" spans="1:13" x14ac:dyDescent="0.25">
      <c r="B71">
        <f ca="1"/>
        <v>5</v>
      </c>
      <c r="C71">
        <f ca="1"/>
        <v>1942</v>
      </c>
    </row>
    <row r="72" spans="1:13" x14ac:dyDescent="0.25">
      <c r="A72" t="s">
        <v>874</v>
      </c>
      <c r="B72" cm="1">
        <f t="array" aca="1" ref="B72:G77" ca="1">CHRONO._TZRULE_INSTANCES(_xlfn.ANCHORARRAY(B55),_xlfn.ANCHORARRAY( B60),_xlfn.ANCHORARRAY( B67))</f>
        <v>0</v>
      </c>
      <c r="C72">
        <f ca="1"/>
        <v>14775</v>
      </c>
      <c r="D72">
        <f ca="1"/>
        <v>21229.083333333332</v>
      </c>
      <c r="E72">
        <f ca="1"/>
        <v>0</v>
      </c>
      <c r="F72">
        <f ca="1"/>
        <v>0</v>
      </c>
      <c r="G72">
        <f ca="1"/>
        <v>1</v>
      </c>
    </row>
    <row r="73" spans="1:13" x14ac:dyDescent="0.25">
      <c r="B73">
        <f ca="1"/>
        <v>1</v>
      </c>
      <c r="C73">
        <f ca="1"/>
        <v>21229.083333333332</v>
      </c>
      <c r="D73">
        <f ca="1"/>
        <v>21312.125</v>
      </c>
      <c r="E73">
        <f ca="1"/>
        <v>4.1666666666666664E-2</v>
      </c>
      <c r="F73">
        <f ca="1"/>
        <v>0</v>
      </c>
      <c r="G73">
        <f ca="1"/>
        <v>2</v>
      </c>
    </row>
    <row r="74" spans="1:13" x14ac:dyDescent="0.25">
      <c r="B74">
        <f ca="1"/>
        <v>2</v>
      </c>
      <c r="C74">
        <f ca="1"/>
        <v>21312.125</v>
      </c>
      <c r="D74">
        <f ca="1"/>
        <v>30360.083333333332</v>
      </c>
      <c r="E74">
        <f ca="1"/>
        <v>0</v>
      </c>
      <c r="F74">
        <f ca="1"/>
        <v>1</v>
      </c>
      <c r="G74">
        <f ca="1"/>
        <v>3</v>
      </c>
    </row>
    <row r="75" spans="1:13" x14ac:dyDescent="0.25">
      <c r="B75">
        <f ca="1"/>
        <v>3</v>
      </c>
      <c r="C75">
        <f ca="1"/>
        <v>30360.083333333332</v>
      </c>
      <c r="D75">
        <f ca="1"/>
        <v>30447.125</v>
      </c>
      <c r="E75">
        <f ca="1"/>
        <v>4.1666666666666664E-2</v>
      </c>
      <c r="F75">
        <f ca="1"/>
        <v>2</v>
      </c>
      <c r="G75">
        <f ca="1"/>
        <v>4</v>
      </c>
    </row>
    <row r="76" spans="1:13" x14ac:dyDescent="0.25">
      <c r="B76">
        <f ca="1"/>
        <v>4</v>
      </c>
      <c r="C76">
        <f ca="1"/>
        <v>30447.125</v>
      </c>
      <c r="D76">
        <f ca="1"/>
        <v>30629.083333333332</v>
      </c>
      <c r="E76">
        <f ca="1"/>
        <v>0</v>
      </c>
      <c r="F76">
        <f ca="1"/>
        <v>3</v>
      </c>
      <c r="G76">
        <f ca="1"/>
        <v>5</v>
      </c>
    </row>
    <row r="77" spans="1:13" x14ac:dyDescent="0.25">
      <c r="B77">
        <f ca="1"/>
        <v>5</v>
      </c>
      <c r="C77">
        <f ca="1"/>
        <v>30629.083333333332</v>
      </c>
      <c r="D77">
        <f ca="1"/>
        <v>40952</v>
      </c>
      <c r="E77">
        <f ca="1"/>
        <v>4.1666666666666664E-2</v>
      </c>
      <c r="F77">
        <f ca="1"/>
        <v>4</v>
      </c>
      <c r="G77">
        <f ca="1"/>
        <v>0</v>
      </c>
    </row>
    <row r="78" spans="1:13" x14ac:dyDescent="0.25">
      <c r="A78" t="s">
        <v>873</v>
      </c>
      <c r="B78" t="e" cm="1">
        <f t="array" aca="1" ref="B78" ca="1">CHRONO._TZ_INSTANCE_OBSERVED(B54,_xlfn.ANCHORARRAY( B55), E53, F53)</f>
        <v>#VALUE!</v>
      </c>
    </row>
    <row r="79" spans="1:13" x14ac:dyDescent="0.25">
      <c r="A79" t="s">
        <v>879</v>
      </c>
      <c r="B79" cm="1">
        <f t="array" aca="1" ref="B79:J79" ca="1">CHRONO.TIMEZONE_OBSERVED(A2, E53, F53)</f>
        <v>15505</v>
      </c>
      <c r="C79">
        <f ca="1"/>
        <v>14775</v>
      </c>
      <c r="D79">
        <f ca="1"/>
        <v>21229.083333333332</v>
      </c>
      <c r="E79">
        <f ca="1"/>
        <v>0.39583333333333331</v>
      </c>
      <c r="F79">
        <f ca="1"/>
        <v>0</v>
      </c>
      <c r="G79" t="str">
        <f ca="1"/>
        <v/>
      </c>
      <c r="H79" t="b">
        <f ca="1"/>
        <v>0</v>
      </c>
      <c r="I79" t="str">
        <f ca="1"/>
        <v>ACST</v>
      </c>
      <c r="J79" t="str">
        <f ca="1"/>
        <v>Australian Central Standard Time</v>
      </c>
    </row>
    <row r="80" spans="1:13" x14ac:dyDescent="0.25">
      <c r="D80" s="62"/>
    </row>
    <row r="81" spans="1:11" x14ac:dyDescent="0.25">
      <c r="D81" s="205"/>
    </row>
    <row r="82" spans="1:11" x14ac:dyDescent="0.25">
      <c r="A82" t="str" cm="1">
        <f t="array" aca="1" ref="A82:K82" ca="1">CHRONO._TZ_INSTANCE_CHANGE(B54,_xlfn.ANCHORARRAY( B55), E53,F53)</f>
        <v>Australia/Adelaide</v>
      </c>
      <c r="B82">
        <f ca="1"/>
        <v>3</v>
      </c>
      <c r="C82">
        <f ca="1"/>
        <v>2</v>
      </c>
      <c r="D82" s="205" t="str">
        <f ca="1"/>
        <v>Aus</v>
      </c>
      <c r="E82">
        <f ca="1"/>
        <v>0</v>
      </c>
      <c r="F82">
        <f ca="1"/>
        <v>14775</v>
      </c>
      <c r="G82">
        <f ca="1"/>
        <v>21229.083333333332</v>
      </c>
      <c r="H82">
        <f ca="1"/>
        <v>0.39583333333333331</v>
      </c>
      <c r="I82">
        <f ca="1"/>
        <v>0</v>
      </c>
      <c r="J82" t="str">
        <f ca="1"/>
        <v>ACST</v>
      </c>
      <c r="K82" t="str">
        <f ca="1"/>
        <v>Australian Central Standard Time</v>
      </c>
    </row>
    <row r="83" spans="1:11" x14ac:dyDescent="0.25">
      <c r="D83" s="205"/>
    </row>
    <row r="84" spans="1:11" x14ac:dyDescent="0.25">
      <c r="D84" s="205"/>
    </row>
    <row r="85" spans="1:11" x14ac:dyDescent="0.25">
      <c r="D85" s="205"/>
    </row>
    <row r="86" spans="1:11" x14ac:dyDescent="0.25">
      <c r="D86" s="205"/>
    </row>
    <row r="87" spans="1:11" x14ac:dyDescent="0.25">
      <c r="D87" s="205"/>
    </row>
    <row r="88" spans="1:11" x14ac:dyDescent="0.25">
      <c r="D88" s="205"/>
    </row>
    <row r="89" spans="1:11" x14ac:dyDescent="0.25">
      <c r="D89" s="205"/>
      <c r="I89">
        <f>_xlfn.BITAND(4,2)</f>
        <v>0</v>
      </c>
    </row>
    <row r="90" spans="1:11" x14ac:dyDescent="0.25">
      <c r="D90" s="205"/>
    </row>
    <row r="91" spans="1:11" x14ac:dyDescent="0.25">
      <c r="D91" s="205"/>
    </row>
    <row r="92" spans="1:11" x14ac:dyDescent="0.25">
      <c r="D92" s="205"/>
    </row>
    <row r="93" spans="1:11" x14ac:dyDescent="0.25">
      <c r="A93" cm="1">
        <f t="array" aca="1" ref="A93:G93" ca="1">CHRONO.TIMEZONE_PREVIOUS_CHANGE(E53,B55,F53,1)</f>
        <v>8</v>
      </c>
      <c r="B93">
        <f ca="1"/>
        <v>14775</v>
      </c>
      <c r="C93">
        <f ca="1"/>
        <v>21229.083333333332</v>
      </c>
      <c r="D93" s="118">
        <f ca="1"/>
        <v>0.39583333333333331</v>
      </c>
      <c r="E93">
        <f ca="1"/>
        <v>0</v>
      </c>
      <c r="F93" t="str">
        <f ca="1"/>
        <v>ACST</v>
      </c>
      <c r="G93" t="str">
        <f ca="1"/>
        <v>Australian Central Standard Time</v>
      </c>
    </row>
    <row r="94" spans="1:11" x14ac:dyDescent="0.25">
      <c r="A94" cm="1">
        <f t="array" aca="1" ref="A94:G94" ca="1">CHRONO.TIMEZONE_NEXT_CHANGE(D93,B55,F53,1)</f>
        <v>11</v>
      </c>
      <c r="B94" t="str">
        <f ca="1"/>
        <v/>
      </c>
      <c r="C94">
        <f ca="1"/>
        <v>13225</v>
      </c>
      <c r="D94" s="118">
        <f ca="1"/>
        <v>0.38495370370370369</v>
      </c>
      <c r="E94">
        <f ca="1"/>
        <v>0</v>
      </c>
      <c r="F94" t="str">
        <f ca="1"/>
        <v>LMT</v>
      </c>
      <c r="G94" t="str">
        <f ca="1"/>
        <v>Local Mean Time</v>
      </c>
    </row>
    <row r="95" spans="1:11" x14ac:dyDescent="0.25">
      <c r="A95" cm="1">
        <f t="array" aca="1" ref="A95:G95" ca="1">CHRONO.TIMEZONE_NEXT_CHANGE(D94,A82,0,1)</f>
        <v>11</v>
      </c>
      <c r="B95" t="str">
        <f ca="1"/>
        <v/>
      </c>
      <c r="C95">
        <f ca="1"/>
        <v>13225</v>
      </c>
      <c r="D95" s="118">
        <f ca="1"/>
        <v>0.38495370370370369</v>
      </c>
      <c r="E95">
        <f ca="1"/>
        <v>0</v>
      </c>
      <c r="F95" t="str">
        <f ca="1"/>
        <v>LMT</v>
      </c>
      <c r="G95" t="str">
        <f ca="1"/>
        <v>Local Mean Time</v>
      </c>
    </row>
    <row r="96" spans="1:11" x14ac:dyDescent="0.25">
      <c r="D96" s="205"/>
    </row>
    <row r="97" spans="1:26" x14ac:dyDescent="0.25">
      <c r="D97" s="205"/>
    </row>
    <row r="98" spans="1:26" x14ac:dyDescent="0.25">
      <c r="D98" s="205"/>
    </row>
    <row r="99" spans="1:26" x14ac:dyDescent="0.25">
      <c r="D99" s="205"/>
    </row>
    <row r="100" spans="1:26" x14ac:dyDescent="0.25">
      <c r="D100" s="205"/>
    </row>
    <row r="101" spans="1:26" x14ac:dyDescent="0.25">
      <c r="D101" s="205"/>
    </row>
    <row r="102" spans="1:26" x14ac:dyDescent="0.25">
      <c r="D102" s="205"/>
    </row>
    <row r="103" spans="1:26" x14ac:dyDescent="0.25">
      <c r="D103" s="205"/>
    </row>
    <row r="105" spans="1:26" x14ac:dyDescent="0.25">
      <c r="A105" t="s">
        <v>758</v>
      </c>
    </row>
    <row r="106" spans="1:26" x14ac:dyDescent="0.25">
      <c r="A106" t="s">
        <v>880</v>
      </c>
      <c r="B106" t="s">
        <v>864</v>
      </c>
      <c r="C106" t="s">
        <v>557</v>
      </c>
      <c r="D106" t="s">
        <v>860</v>
      </c>
      <c r="E106" t="s">
        <v>861</v>
      </c>
      <c r="F106" t="s">
        <v>862</v>
      </c>
      <c r="G106" t="s">
        <v>863</v>
      </c>
      <c r="H106" t="s">
        <v>865</v>
      </c>
      <c r="I106" t="s">
        <v>875</v>
      </c>
      <c r="J106" t="s">
        <v>186</v>
      </c>
      <c r="K106" t="s">
        <v>184</v>
      </c>
      <c r="L106" t="s">
        <v>876</v>
      </c>
      <c r="M106" t="s">
        <v>858</v>
      </c>
      <c r="N106" t="s">
        <v>787</v>
      </c>
      <c r="O106" t="s">
        <v>859</v>
      </c>
    </row>
    <row r="107" spans="1:26" x14ac:dyDescent="0.25">
      <c r="A107" t="e" cm="1">
        <f t="array" aca="1" ref="A107" ca="1">CHRONO.MJDATE_TO_ISO_DATETIME(O107-T107,,"s")</f>
        <v>#VALUE!</v>
      </c>
      <c r="B107" t="str" cm="1">
        <f t="array" aca="1" ref="B107" ca="1">CHRONO.MJDATE_TO_ISO_DATETIME(O107,,"s")</f>
        <v>1850-01-01T00:00:00</v>
      </c>
      <c r="C107" t="str">
        <f ca="1">V107</f>
        <v>LMT</v>
      </c>
      <c r="D107" t="str" cm="1">
        <f t="array" aca="1" ref="D107" ca="1">CHRONO.MJDATE_TO_ISO_DATETIME(P107,,"s")</f>
        <v/>
      </c>
      <c r="E107" t="str" cm="1">
        <f t="array" aca="1" ref="E107" ca="1">CHRONO.MJDATE_TO_ISO_DATETIME(Q107,,"s")</f>
        <v>1895-02-01T00:00:00</v>
      </c>
      <c r="F107" t="str" cm="1">
        <f t="array" aca="1" ref="F107" ca="1">CHRONO.FORMAT_TIMESPAN(S107,"+PHs")</f>
        <v>+00:00:00</v>
      </c>
      <c r="G107" t="str" cm="1">
        <f t="array" aca="1" ref="G107" ca="1">CHRONO.FORMAT_TIMESPAN(T107,"+PHs")</f>
        <v/>
      </c>
      <c r="H107" t="str" cm="1">
        <f t="array" aca="1" ref="H107" ca="1">_xlfn.SWITCH(R107,0,"At boundary, no clock change",-1,"End of Clock back",-2, "Clock back", 1,"Clock forward",2, "discontinuity","")</f>
        <v/>
      </c>
      <c r="I107">
        <v>1850</v>
      </c>
      <c r="J107">
        <v>1</v>
      </c>
      <c r="K107">
        <v>1</v>
      </c>
      <c r="L107" s="62">
        <v>0</v>
      </c>
      <c r="M107" cm="1">
        <f t="array" aca="1" ref="M107" ca="1">CHRONO.MODIFIED_JULIAN_DATE(I107:L107)</f>
        <v>-3242</v>
      </c>
      <c r="N107">
        <v>1</v>
      </c>
      <c r="O107" cm="1">
        <f t="array" aca="1" ref="O107:W107" ca="1">CHRONO.TIMEZONE_OBSERVED($A$2,M107,N107)</f>
        <v>-3242</v>
      </c>
      <c r="P107" t="str">
        <f ca="1"/>
        <v/>
      </c>
      <c r="Q107">
        <f ca="1"/>
        <v>13225</v>
      </c>
      <c r="R107">
        <f ca="1"/>
        <v>0.38495370370370369</v>
      </c>
      <c r="S107">
        <f ca="1"/>
        <v>0</v>
      </c>
      <c r="T107" t="str">
        <f ca="1"/>
        <v/>
      </c>
      <c r="U107" t="b">
        <f ca="1"/>
        <v>0</v>
      </c>
      <c r="V107" t="str">
        <f ca="1"/>
        <v>LMT</v>
      </c>
      <c r="W107" t="str">
        <f ca="1"/>
        <v>Local Mean Time</v>
      </c>
      <c r="Z107">
        <f ca="1">O107-S107</f>
        <v>-3242</v>
      </c>
    </row>
    <row r="108" spans="1:26" x14ac:dyDescent="0.25">
      <c r="A108" t="str" cm="1">
        <f t="array" aca="1" ref="A108" ca="1">CHRONO.MJDATE_TO_ISO_DATETIME(O108-T108,,"s")</f>
        <v>1895-02-02T23:45:40</v>
      </c>
      <c r="B108" t="str" cm="1">
        <f t="array" aca="1" ref="B108" ca="1">CHRONO.MJDATE_TO_ISO_DATETIME(O108,,"s")</f>
        <v>1895-01-31T23:45:40</v>
      </c>
      <c r="C108" t="str">
        <f t="shared" ref="C108:C131" ca="1" si="1">V108</f>
        <v>LMT</v>
      </c>
      <c r="D108" t="str" cm="1">
        <f t="array" aca="1" ref="D108" ca="1">CHRONO.MJDATE_TO_ISO_DATETIME(P108,,"s")</f>
        <v/>
      </c>
      <c r="E108" t="str" cm="1">
        <f t="array" aca="1" ref="E108" ca="1">CHRONO.MJDATE_TO_ISO_DATETIME(Q108,,"s")</f>
        <v>1895-02-01T00:00:00</v>
      </c>
      <c r="F108" t="str" cm="1">
        <f t="array" aca="1" ref="F108" ca="1">CHRONO.FORMAT_TIMESPAN(S108,"+PHs")</f>
        <v>+00:00:00</v>
      </c>
      <c r="G108" t="str" cm="1">
        <f t="array" aca="1" ref="G108" ca="1">CHRONO.FORMAT_TIMESPAN(T108,"+PHs")</f>
        <v>−48:00:00</v>
      </c>
      <c r="H108" t="str" cm="1">
        <f t="array" aca="1" ref="H108" ca="1">_xlfn.SWITCH(R108,0,"At boundary, no clock change",-1,"End of Clock back",-2, "Clock back", 1,"Clock forward",2, "discontinuity","")</f>
        <v/>
      </c>
      <c r="I108">
        <v>1895</v>
      </c>
      <c r="J108">
        <v>1</v>
      </c>
      <c r="K108">
        <v>31</v>
      </c>
      <c r="L108" s="62">
        <v>0.99004629629629626</v>
      </c>
      <c r="M108" cm="1">
        <f t="array" aca="1" ref="M108" ca="1">CHRONO.MODIFIED_JULIAN_DATE(I108:L108)</f>
        <v>13224.990046296296</v>
      </c>
      <c r="N108">
        <v>1</v>
      </c>
      <c r="O108" cm="1">
        <f t="array" aca="1" ref="O108:W108" ca="1">CHRONO.TIMEZONE_OBSERVED($A$2,M108,N108)</f>
        <v>13224.990046296296</v>
      </c>
      <c r="P108" t="str">
        <f ca="1"/>
        <v/>
      </c>
      <c r="Q108">
        <f ca="1"/>
        <v>13225</v>
      </c>
      <c r="R108">
        <f ca="1"/>
        <v>0.38495370370370369</v>
      </c>
      <c r="S108">
        <f ca="1"/>
        <v>0</v>
      </c>
      <c r="T108">
        <f ca="1"/>
        <v>-2</v>
      </c>
      <c r="U108" t="b">
        <f ca="1"/>
        <v>0</v>
      </c>
      <c r="V108" t="str">
        <f ca="1"/>
        <v>LMT</v>
      </c>
      <c r="W108" t="str">
        <f ca="1"/>
        <v>Local Mean Time</v>
      </c>
      <c r="Z108">
        <f t="shared" ref="Z108:Z131" ca="1" si="2">O108-S108</f>
        <v>13224.990046296296</v>
      </c>
    </row>
    <row r="109" spans="1:26" x14ac:dyDescent="0.25">
      <c r="A109" t="str" cm="1">
        <f t="array" aca="1" ref="A109" ca="1">CHRONO.MJDATE_TO_ISO_DATETIME(O109-T109,,"s")</f>
        <v>1895-02-02T23:59:59</v>
      </c>
      <c r="B109" t="e" cm="1">
        <f t="array" aca="1" ref="B109" ca="1">CHRONO.MJDATE_TO_ISO_DATETIME(O109,,"s")</f>
        <v>#NUM!</v>
      </c>
      <c r="C109" t="str">
        <f t="shared" ca="1" si="1"/>
        <v>LMT</v>
      </c>
      <c r="D109" t="str" cm="1">
        <f t="array" aca="1" ref="D109" ca="1">CHRONO.MJDATE_TO_ISO_DATETIME(P109,,"s")</f>
        <v/>
      </c>
      <c r="E109" t="str" cm="1">
        <f t="array" aca="1" ref="E109" ca="1">CHRONO.MJDATE_TO_ISO_DATETIME(Q109,,"s")</f>
        <v>1895-02-01T00:00:00</v>
      </c>
      <c r="F109" t="str" cm="1">
        <f t="array" aca="1" ref="F109" ca="1">CHRONO.FORMAT_TIMESPAN(S109,"+PHs")</f>
        <v>+00:00:00</v>
      </c>
      <c r="G109" t="str" cm="1">
        <f t="array" aca="1" ref="G109" ca="1">CHRONO.FORMAT_TIMESPAN(T109,"+PHs")</f>
        <v>−48:00:00</v>
      </c>
      <c r="H109" t="str" cm="1">
        <f t="array" aca="1" ref="H109" ca="1">_xlfn.SWITCH(R109,0,"At boundary, no clock change",-1,"End of Clock back",-2, "Clock back", 1,"Clock forward",2, "discontinuity","")</f>
        <v/>
      </c>
      <c r="I109">
        <v>1895</v>
      </c>
      <c r="J109">
        <v>1</v>
      </c>
      <c r="K109">
        <v>31</v>
      </c>
      <c r="L109" s="62">
        <v>0.99998842592592596</v>
      </c>
      <c r="M109" cm="1">
        <f t="array" aca="1" ref="M109" ca="1">CHRONO.MODIFIED_JULIAN_DATE(I109:L109)</f>
        <v>13224.999988425925</v>
      </c>
      <c r="N109">
        <v>1</v>
      </c>
      <c r="O109" cm="1">
        <f t="array" aca="1" ref="O109:W109" ca="1">CHRONO.TIMEZONE_OBSERVED($A$2,M109,N109)</f>
        <v>13224.999988425925</v>
      </c>
      <c r="P109" t="str">
        <f ca="1"/>
        <v/>
      </c>
      <c r="Q109">
        <f ca="1"/>
        <v>13225</v>
      </c>
      <c r="R109">
        <f ca="1"/>
        <v>0.38495370370370369</v>
      </c>
      <c r="S109">
        <f ca="1"/>
        <v>0</v>
      </c>
      <c r="T109">
        <f ca="1"/>
        <v>-2</v>
      </c>
      <c r="U109" t="b">
        <f ca="1"/>
        <v>0</v>
      </c>
      <c r="V109" t="str">
        <f ca="1"/>
        <v>LMT</v>
      </c>
      <c r="W109" t="str">
        <f ca="1"/>
        <v>Local Mean Time</v>
      </c>
      <c r="Z109">
        <f t="shared" ca="1" si="2"/>
        <v>13224.999988425925</v>
      </c>
    </row>
    <row r="110" spans="1:26" x14ac:dyDescent="0.25">
      <c r="A110" t="e" cm="1">
        <f t="array" aca="1" ref="A110" ca="1">CHRONO.MJDATE_TO_ISO_DATETIME(O110-T110,,"s")</f>
        <v>#VALUE!</v>
      </c>
      <c r="B110" t="e" cm="1">
        <f t="array" aca="1" ref="B110" ca="1">CHRONO.MJDATE_TO_ISO_DATETIME(O110,,"s")</f>
        <v>#VALUE!</v>
      </c>
      <c r="C110">
        <f t="shared" ca="1" si="1"/>
        <v>0</v>
      </c>
      <c r="D110" t="str" cm="1">
        <f t="array" aca="1" ref="D110" ca="1">CHRONO.MJDATE_TO_ISO_DATETIME(P110,,"s")</f>
        <v/>
      </c>
      <c r="E110" t="str" cm="1">
        <f t="array" aca="1" ref="E110" ca="1">CHRONO.MJDATE_TO_ISO_DATETIME(Q110,,"s")</f>
        <v/>
      </c>
      <c r="F110" t="str" cm="1">
        <f t="array" aca="1" ref="F110" ca="1">CHRONO.FORMAT_TIMESPAN(S110,"+PHs")</f>
        <v/>
      </c>
      <c r="G110" t="str" cm="1">
        <f t="array" aca="1" ref="G110" ca="1">CHRONO.FORMAT_TIMESPAN(T110,"+PHs")</f>
        <v/>
      </c>
      <c r="H110" t="str" cm="1">
        <f t="array" ref="H110">_xlfn.SWITCH(R110,0,"At boundary, no clock change",-1,"End of Clock back",-2, "Clock back", 1,"Clock forward",2, "discontinuity","")</f>
        <v>At boundary, no clock change</v>
      </c>
      <c r="I110">
        <v>1895</v>
      </c>
      <c r="J110">
        <v>2</v>
      </c>
      <c r="K110">
        <v>1</v>
      </c>
      <c r="L110" s="62">
        <v>0</v>
      </c>
      <c r="M110" t="e" cm="1">
        <f t="array" aca="1" ref="M110" ca="1">CHRONO.MODIFIED_JULIAN_DATE(I110:L110)</f>
        <v>#VALUE!</v>
      </c>
      <c r="N110">
        <v>1</v>
      </c>
      <c r="O110" t="e" cm="1">
        <f t="array" aca="1" ref="O110" ca="1">CHRONO.TIMEZONE_OBSERVED($A$2,M110,N110)</f>
        <v>#VALUE!</v>
      </c>
      <c r="Z110" t="e">
        <f t="shared" ca="1" si="2"/>
        <v>#VALUE!</v>
      </c>
    </row>
    <row r="111" spans="1:26" x14ac:dyDescent="0.25">
      <c r="A111" t="e" cm="1">
        <f t="array" aca="1" ref="A111" ca="1">CHRONO.MJDATE_TO_ISO_DATETIME(O111-T111,,"s")</f>
        <v>#VALUE!</v>
      </c>
      <c r="B111" t="str" cm="1">
        <f t="array" aca="1" ref="B111" ca="1">CHRONO.MJDATE_TO_ISO_DATETIME(O111,,"s")</f>
        <v>1899-04-30T23:59:59</v>
      </c>
      <c r="C111" t="str">
        <f t="shared" ca="1" si="1"/>
        <v>ACST</v>
      </c>
      <c r="D111" t="str" cm="1">
        <f t="array" aca="1" ref="D111" ca="1">CHRONO.MJDATE_TO_ISO_DATETIME(P111,,"s")</f>
        <v>1895-02-01T00:00:00</v>
      </c>
      <c r="E111" t="str" cm="1">
        <f t="array" aca="1" ref="E111" ca="1">CHRONO.MJDATE_TO_ISO_DATETIME(Q111,,"s")</f>
        <v>1899-05-01T00:00:00</v>
      </c>
      <c r="F111" t="str" cm="1">
        <f t="array" aca="1" ref="F111" ca="1">CHRONO.FORMAT_TIMESPAN(S111,"+PHs")</f>
        <v>+00:00:00</v>
      </c>
      <c r="G111" t="str" cm="1">
        <f t="array" aca="1" ref="G111" ca="1">CHRONO.FORMAT_TIMESPAN(T111,"+PHs")</f>
        <v/>
      </c>
      <c r="H111" t="str" cm="1">
        <f t="array" aca="1" ref="H111" ca="1">_xlfn.SWITCH(R111,0,"At boundary, no clock change",-1,"End of Clock back",-2, "Clock back", 1,"Clock forward",2, "discontinuity","")</f>
        <v/>
      </c>
      <c r="I111">
        <v>1899</v>
      </c>
      <c r="J111">
        <v>4</v>
      </c>
      <c r="K111">
        <v>30</v>
      </c>
      <c r="L111" s="62">
        <v>0.99998842592592596</v>
      </c>
      <c r="M111" cm="1">
        <f t="array" aca="1" ref="M111" ca="1">CHRONO.MODIFIED_JULIAN_DATE(I111:L111)</f>
        <v>14774.999988425925</v>
      </c>
      <c r="N111">
        <v>1</v>
      </c>
      <c r="O111" cm="1">
        <f t="array" aca="1" ref="O111:W111" ca="1">CHRONO.TIMEZONE_OBSERVED($A$2,M111,N111)</f>
        <v>14774.999988425925</v>
      </c>
      <c r="P111">
        <f ca="1"/>
        <v>13225</v>
      </c>
      <c r="Q111">
        <f ca="1"/>
        <v>14775</v>
      </c>
      <c r="R111">
        <f ca="1"/>
        <v>0.375</v>
      </c>
      <c r="S111">
        <f ca="1"/>
        <v>0</v>
      </c>
      <c r="T111" t="str">
        <f ca="1"/>
        <v/>
      </c>
      <c r="U111" t="b">
        <f ca="1"/>
        <v>0</v>
      </c>
      <c r="V111" t="str">
        <f ca="1"/>
        <v>ACST</v>
      </c>
      <c r="W111" t="str">
        <f ca="1"/>
        <v>Australian Central Standard Time</v>
      </c>
      <c r="Z111">
        <f t="shared" ca="1" si="2"/>
        <v>14774.999988425925</v>
      </c>
    </row>
    <row r="112" spans="1:26" x14ac:dyDescent="0.25">
      <c r="A112" t="e" cm="1">
        <f t="array" aca="1" ref="A112" ca="1">CHRONO.MJDATE_TO_ISO_DATETIME(O112-T112,,"s")</f>
        <v>#VALUE!</v>
      </c>
      <c r="B112" t="e" cm="1">
        <f t="array" aca="1" ref="B112" ca="1">CHRONO.MJDATE_TO_ISO_DATETIME(O112,,"s")</f>
        <v>#VALUE!</v>
      </c>
      <c r="C112">
        <f t="shared" ca="1" si="1"/>
        <v>0</v>
      </c>
      <c r="D112" t="str" cm="1">
        <f t="array" aca="1" ref="D112" ca="1">CHRONO.MJDATE_TO_ISO_DATETIME(P112,,"s")</f>
        <v/>
      </c>
      <c r="E112" t="str" cm="1">
        <f t="array" aca="1" ref="E112" ca="1">CHRONO.MJDATE_TO_ISO_DATETIME(Q112,,"s")</f>
        <v/>
      </c>
      <c r="F112" t="str" cm="1">
        <f t="array" aca="1" ref="F112" ca="1">CHRONO.FORMAT_TIMESPAN(S112,"+PHs")</f>
        <v/>
      </c>
      <c r="G112" t="str" cm="1">
        <f t="array" aca="1" ref="G112" ca="1">CHRONO.FORMAT_TIMESPAN(T112,"+PHs")</f>
        <v/>
      </c>
      <c r="H112" t="str" cm="1">
        <f t="array" ref="H112">_xlfn.SWITCH(R112,0,"At boundary, no clock change",-1,"End of Clock back",-2, "Clock back", 1,"Clock forward",2, "discontinuity","")</f>
        <v>At boundary, no clock change</v>
      </c>
      <c r="I112">
        <v>1899</v>
      </c>
      <c r="J112">
        <v>5</v>
      </c>
      <c r="K112">
        <v>1</v>
      </c>
      <c r="L112" s="62">
        <v>0</v>
      </c>
      <c r="M112" cm="1">
        <f t="array" aca="1" ref="M112" ca="1">CHRONO.MODIFIED_JULIAN_DATE(I112:L112)</f>
        <v>14775</v>
      </c>
      <c r="N112">
        <v>1</v>
      </c>
      <c r="O112" t="e" cm="1">
        <f t="array" aca="1" ref="O112" ca="1">CHRONO.TIMEZONE_OBSERVED($A$2,M112,N112)</f>
        <v>#VALUE!</v>
      </c>
      <c r="Z112" t="e">
        <f t="shared" ca="1" si="2"/>
        <v>#VALUE!</v>
      </c>
    </row>
    <row r="113" spans="1:26" x14ac:dyDescent="0.25">
      <c r="A113" t="str" cm="1">
        <f t="array" aca="1" ref="A113" ca="1">CHRONO.MJDATE_TO_ISO_DATETIME(O113-T113,,"s")</f>
        <v>1899-04-29T00:30:00</v>
      </c>
      <c r="B113" t="str" cm="1">
        <f t="array" aca="1" ref="B113" ca="1">CHRONO.MJDATE_TO_ISO_DATETIME(O113,,"s")</f>
        <v>1899-05-01T00:30:00</v>
      </c>
      <c r="C113" t="str">
        <f t="shared" ca="1" si="1"/>
        <v>ACST</v>
      </c>
      <c r="D113" t="str" cm="1">
        <f t="array" aca="1" ref="D113" ca="1">CHRONO.MJDATE_TO_ISO_DATETIME(P113,,"s")</f>
        <v>1899-05-01T00:00:00</v>
      </c>
      <c r="E113" t="str" cm="1">
        <f t="array" aca="1" ref="E113" ca="1">CHRONO.MJDATE_TO_ISO_DATETIME(Q113,,"s")</f>
        <v>1917-01-01T02:00:00</v>
      </c>
      <c r="F113" t="str" cm="1">
        <f t="array" aca="1" ref="F113" ca="1">CHRONO.FORMAT_TIMESPAN(S113,"+PHs")</f>
        <v>+00:00:00</v>
      </c>
      <c r="G113" t="str" cm="1">
        <f t="array" aca="1" ref="G113" ca="1">CHRONO.FORMAT_TIMESPAN(T113,"+PHs")</f>
        <v>+48:00:00</v>
      </c>
      <c r="H113" t="str" cm="1">
        <f t="array" aca="1" ref="H113" ca="1">_xlfn.SWITCH(R113,0,"At boundary, no clock change",-1,"End of Clock back",-2, "Clock back", 1,"Clock forward",2, "discontinuity","")</f>
        <v/>
      </c>
      <c r="I113">
        <v>1899</v>
      </c>
      <c r="J113">
        <v>5</v>
      </c>
      <c r="K113">
        <v>1</v>
      </c>
      <c r="L113" s="62">
        <v>2.0821759259259259E-2</v>
      </c>
      <c r="M113" cm="1">
        <f t="array" aca="1" ref="M113" ca="1">CHRONO.MODIFIED_JULIAN_DATE(I113:L113)</f>
        <v>14775.020821759259</v>
      </c>
      <c r="N113">
        <v>1</v>
      </c>
      <c r="O113" cm="1">
        <f t="array" aca="1" ref="O113:W113" ca="1">CHRONO.TIMEZONE_OBSERVED($A$2,M113,N113)</f>
        <v>14775.020833333334</v>
      </c>
      <c r="P113">
        <f ca="1"/>
        <v>14775</v>
      </c>
      <c r="Q113">
        <f ca="1"/>
        <v>21229.083333333332</v>
      </c>
      <c r="R113">
        <f ca="1"/>
        <v>0.39583333333333331</v>
      </c>
      <c r="S113">
        <f ca="1"/>
        <v>0</v>
      </c>
      <c r="T113">
        <f ca="1"/>
        <v>2</v>
      </c>
      <c r="U113" t="b">
        <f ca="1"/>
        <v>0</v>
      </c>
      <c r="V113" t="str">
        <f ca="1"/>
        <v>ACST</v>
      </c>
      <c r="W113" t="str">
        <f ca="1"/>
        <v>Australian Central Standard Time</v>
      </c>
      <c r="Z113">
        <f t="shared" ca="1" si="2"/>
        <v>14775.020833333334</v>
      </c>
    </row>
    <row r="114" spans="1:26" x14ac:dyDescent="0.25">
      <c r="A114" t="e" cm="1">
        <f t="array" aca="1" ref="A114" ca="1">CHRONO.MJDATE_TO_ISO_DATETIME(O114-T114,,"s")</f>
        <v>#NUM!</v>
      </c>
      <c r="B114" t="str" cm="1">
        <f t="array" aca="1" ref="B114" ca="1">CHRONO.MJDATE_TO_ISO_DATETIME(O114,,"s")</f>
        <v>1899-05-01T00:30:00</v>
      </c>
      <c r="C114" t="str">
        <f t="shared" ca="1" si="1"/>
        <v>ACST</v>
      </c>
      <c r="D114" t="str" cm="1">
        <f t="array" aca="1" ref="D114" ca="1">CHRONO.MJDATE_TO_ISO_DATETIME(P114,,"s")</f>
        <v>1899-05-01T00:00:00</v>
      </c>
      <c r="E114" t="str" cm="1">
        <f t="array" aca="1" ref="E114" ca="1">CHRONO.MJDATE_TO_ISO_DATETIME(Q114,,"s")</f>
        <v>1917-01-01T02:00:00</v>
      </c>
      <c r="F114" t="str" cm="1">
        <f t="array" aca="1" ref="F114" ca="1">CHRONO.FORMAT_TIMESPAN(S114,"+PHs")</f>
        <v>+00:00:00</v>
      </c>
      <c r="G114" t="str" cm="1">
        <f t="array" aca="1" ref="G114" ca="1">CHRONO.FORMAT_TIMESPAN(T114,"+PHs")</f>
        <v>+24:00:00</v>
      </c>
      <c r="H114" t="str" cm="1">
        <f t="array" aca="1" ref="H114" ca="1">_xlfn.SWITCH(R114,0,"At boundary, no clock change",-1,"End of Clock back",-2, "Clock back", 1,"Clock forward",2, "discontinuity","")</f>
        <v/>
      </c>
      <c r="I114">
        <v>1899</v>
      </c>
      <c r="J114">
        <v>5</v>
      </c>
      <c r="K114">
        <v>1</v>
      </c>
      <c r="L114" s="62">
        <v>2.0833333333333332E-2</v>
      </c>
      <c r="M114" cm="1">
        <f t="array" aca="1" ref="M114" ca="1">CHRONO.MODIFIED_JULIAN_DATE(I114:L114)</f>
        <v>14775.020833333334</v>
      </c>
      <c r="N114">
        <v>1</v>
      </c>
      <c r="O114" cm="1">
        <f t="array" aca="1" ref="O114:W114" ca="1">CHRONO.TIMEZONE_OBSERVED($A$2,M114,N114)</f>
        <v>14775.020833333334</v>
      </c>
      <c r="P114">
        <f ca="1"/>
        <v>14775</v>
      </c>
      <c r="Q114">
        <f ca="1"/>
        <v>21229.083333333332</v>
      </c>
      <c r="R114">
        <f ca="1"/>
        <v>0.39583333333333331</v>
      </c>
      <c r="S114">
        <f ca="1"/>
        <v>0</v>
      </c>
      <c r="T114">
        <f ca="1"/>
        <v>1</v>
      </c>
      <c r="U114" t="b">
        <f ca="1"/>
        <v>0</v>
      </c>
      <c r="V114" t="str">
        <f ca="1"/>
        <v>ACST</v>
      </c>
      <c r="W114" t="str">
        <f ca="1"/>
        <v>Australian Central Standard Time</v>
      </c>
      <c r="Z114">
        <f t="shared" ca="1" si="2"/>
        <v>14775.020833333334</v>
      </c>
    </row>
    <row r="115" spans="1:26" x14ac:dyDescent="0.25">
      <c r="A115" t="e" cm="1">
        <f t="array" aca="1" ref="A115" ca="1">CHRONO.MJDATE_TO_ISO_DATETIME(O115-T115,,"s")</f>
        <v>#VALUE!</v>
      </c>
      <c r="B115" t="str" cm="1">
        <f t="array" aca="1" ref="B115" ca="1">CHRONO.MJDATE_TO_ISO_DATETIME(O115,,"s")</f>
        <v>1916-12-31T23:59:59</v>
      </c>
      <c r="C115" t="str">
        <f t="shared" ca="1" si="1"/>
        <v>ACST</v>
      </c>
      <c r="D115" t="str" cm="1">
        <f t="array" aca="1" ref="D115" ca="1">CHRONO.MJDATE_TO_ISO_DATETIME(P115,,"s")</f>
        <v>1899-05-01T00:00:00</v>
      </c>
      <c r="E115" t="str" cm="1">
        <f t="array" aca="1" ref="E115" ca="1">CHRONO.MJDATE_TO_ISO_DATETIME(Q115,,"s")</f>
        <v>1917-01-01T02:00:00</v>
      </c>
      <c r="F115" t="str" cm="1">
        <f t="array" aca="1" ref="F115" ca="1">CHRONO.FORMAT_TIMESPAN(S115,"+PHs")</f>
        <v>+00:00:00</v>
      </c>
      <c r="G115" t="str" cm="1">
        <f t="array" aca="1" ref="G115" ca="1">CHRONO.FORMAT_TIMESPAN(T115,"+PHs")</f>
        <v/>
      </c>
      <c r="H115" t="str" cm="1">
        <f t="array" aca="1" ref="H115" ca="1">_xlfn.SWITCH(R115,0,"At boundary, no clock change",-1,"End of Clock back",-2, "Clock back", 1,"Clock forward",2, "discontinuity","")</f>
        <v/>
      </c>
      <c r="I115">
        <v>1916</v>
      </c>
      <c r="J115">
        <v>12</v>
      </c>
      <c r="K115">
        <v>31</v>
      </c>
      <c r="L115" s="62">
        <v>0.99998842592592596</v>
      </c>
      <c r="M115" cm="1">
        <f t="array" aca="1" ref="M115" ca="1">CHRONO.MODIFIED_JULIAN_DATE(I115:L115)</f>
        <v>21228.999988425927</v>
      </c>
      <c r="N115">
        <v>1</v>
      </c>
      <c r="O115" cm="1">
        <f t="array" aca="1" ref="O115:W115" ca="1">CHRONO.TIMEZONE_OBSERVED($A$2,M115,N115)</f>
        <v>21228.999988425927</v>
      </c>
      <c r="P115">
        <f ca="1"/>
        <v>14775</v>
      </c>
      <c r="Q115">
        <f ca="1"/>
        <v>21229.083333333332</v>
      </c>
      <c r="R115">
        <f ca="1"/>
        <v>0.39583333333333331</v>
      </c>
      <c r="S115">
        <f ca="1"/>
        <v>0</v>
      </c>
      <c r="T115" t="str">
        <f ca="1"/>
        <v/>
      </c>
      <c r="U115" t="b">
        <f ca="1"/>
        <v>0</v>
      </c>
      <c r="V115" t="str">
        <f ca="1"/>
        <v>ACST</v>
      </c>
      <c r="W115" t="str">
        <f ca="1"/>
        <v>Australian Central Standard Time</v>
      </c>
      <c r="Z115">
        <f t="shared" ca="1" si="2"/>
        <v>21228.999988425927</v>
      </c>
    </row>
    <row r="116" spans="1:26" x14ac:dyDescent="0.25">
      <c r="A116" t="e" cm="1">
        <f t="array" aca="1" ref="A116" ca="1">CHRONO.MJDATE_TO_ISO_DATETIME(O116-T116,,"s")</f>
        <v>#VALUE!</v>
      </c>
      <c r="B116" t="str" cm="1">
        <f t="array" aca="1" ref="B116" ca="1">CHRONO.MJDATE_TO_ISO_DATETIME(O116,,"s")</f>
        <v>1917-01-01T01:59:59</v>
      </c>
      <c r="C116" t="str">
        <f t="shared" ca="1" si="1"/>
        <v>ACST</v>
      </c>
      <c r="D116" t="e" cm="1">
        <f t="array" aca="1" ref="D116" ca="1">CHRONO.MJDATE_TO_ISO_DATETIME(P116,,"s")</f>
        <v>#NUM!</v>
      </c>
      <c r="E116" t="e" cm="1">
        <f t="array" aca="1" ref="E116" ca="1">CHRONO.MJDATE_TO_ISO_DATETIME(Q116,,"s")</f>
        <v>#NUM!</v>
      </c>
      <c r="F116" t="str" cm="1">
        <f t="array" aca="1" ref="F116" ca="1">CHRONO.FORMAT_TIMESPAN(S116,"+PHs")</f>
        <v>+00:00:00</v>
      </c>
      <c r="G116" t="str" cm="1">
        <f t="array" aca="1" ref="G116" ca="1">CHRONO.FORMAT_TIMESPAN(T116,"+PHs")</f>
        <v/>
      </c>
      <c r="H116" t="str" cm="1">
        <f t="array" aca="1" ref="H116" ca="1">_xlfn.SWITCH(R116,0,"At boundary, no clock change",-1,"End of Clock back",-2, "Clock back", 1,"Clock forward",2, "discontinuity","")</f>
        <v/>
      </c>
      <c r="I116">
        <v>1917</v>
      </c>
      <c r="J116">
        <v>1</v>
      </c>
      <c r="K116">
        <v>1</v>
      </c>
      <c r="L116" s="62">
        <v>8.3321759259259262E-2</v>
      </c>
      <c r="M116" cm="1">
        <f t="array" aca="1" ref="M116" ca="1">CHRONO.MODIFIED_JULIAN_DATE(I116:L116)</f>
        <v>21229.083321759259</v>
      </c>
      <c r="N116">
        <v>1</v>
      </c>
      <c r="O116" cm="1">
        <f t="array" aca="1" ref="O116:W116" ca="1">CHRONO.TIMEZONE_OBSERVED($A$2,M116,N116)</f>
        <v>21229.083321759259</v>
      </c>
      <c r="P116">
        <f ca="1"/>
        <v>14775</v>
      </c>
      <c r="Q116">
        <f ca="1"/>
        <v>21229.083333333332</v>
      </c>
      <c r="R116">
        <f ca="1"/>
        <v>0.39583333333333331</v>
      </c>
      <c r="S116">
        <f ca="1"/>
        <v>0</v>
      </c>
      <c r="T116" t="str">
        <f ca="1"/>
        <v/>
      </c>
      <c r="U116" t="b">
        <f ca="1"/>
        <v>0</v>
      </c>
      <c r="V116" t="str">
        <f ca="1"/>
        <v>ACST</v>
      </c>
      <c r="W116" t="str">
        <f ca="1"/>
        <v>Australian Central Standard Time</v>
      </c>
      <c r="Z116">
        <f t="shared" ca="1" si="2"/>
        <v>21229.083321759259</v>
      </c>
    </row>
    <row r="117" spans="1:26" x14ac:dyDescent="0.25">
      <c r="A117" t="e" cm="1">
        <f t="array" aca="1" ref="A117" ca="1">CHRONO.MJDATE_TO_ISO_DATETIME(O117-T117,,"s")</f>
        <v>#VALUE!</v>
      </c>
      <c r="B117" t="str" cm="1">
        <f t="array" aca="1" ref="B117" ca="1">CHRONO.MJDATE_TO_ISO_DATETIME(O117,,"s")</f>
        <v>1917-01-01T01:00:00</v>
      </c>
      <c r="C117" t="str">
        <f t="shared" ca="1" si="1"/>
        <v>ACST</v>
      </c>
      <c r="D117" t="str" cm="1">
        <f t="array" aca="1" ref="D117" ca="1">CHRONO.MJDATE_TO_ISO_DATETIME(P117,,"s")</f>
        <v>1899-05-01T00:00:00</v>
      </c>
      <c r="E117" t="str" cm="1">
        <f t="array" aca="1" ref="E117" ca="1">CHRONO.MJDATE_TO_ISO_DATETIME(Q117,,"s")</f>
        <v>1917-01-01T02:00:00</v>
      </c>
      <c r="F117" t="str" cm="1">
        <f t="array" aca="1" ref="F117" ca="1">CHRONO.FORMAT_TIMESPAN(S117,"+PHs")</f>
        <v>+00:00:00</v>
      </c>
      <c r="G117" t="str" cm="1">
        <f t="array" aca="1" ref="G117" ca="1">CHRONO.FORMAT_TIMESPAN(T117,"+PHs")</f>
        <v/>
      </c>
      <c r="H117" t="str" cm="1">
        <f t="array" aca="1" ref="H117" ca="1">_xlfn.SWITCH(R117,0,"At boundary, no clock change",-1,"End of Clock back",-2, "Clock back", 1,"Clock forward",2, "discontinuity","")</f>
        <v/>
      </c>
      <c r="I117">
        <v>1917</v>
      </c>
      <c r="J117">
        <v>1</v>
      </c>
      <c r="K117">
        <v>1</v>
      </c>
      <c r="L117" s="62">
        <v>4.1666666666666664E-2</v>
      </c>
      <c r="M117" cm="1">
        <f t="array" aca="1" ref="M117" ca="1">CHRONO.MODIFIED_JULIAN_DATE(I117:L117)</f>
        <v>21229.041666666668</v>
      </c>
      <c r="N117">
        <v>1</v>
      </c>
      <c r="O117" cm="1">
        <f t="array" aca="1" ref="O117:W117" ca="1">CHRONO.TIMEZONE_OBSERVED($A$2,M117,N117)</f>
        <v>21229.041666666668</v>
      </c>
      <c r="P117">
        <f ca="1"/>
        <v>14775</v>
      </c>
      <c r="Q117">
        <f ca="1"/>
        <v>21229.083333333332</v>
      </c>
      <c r="R117">
        <f ca="1"/>
        <v>0.39583333333333331</v>
      </c>
      <c r="S117">
        <f ca="1"/>
        <v>0</v>
      </c>
      <c r="T117" t="str">
        <f ca="1"/>
        <v/>
      </c>
      <c r="U117" t="b">
        <f ca="1"/>
        <v>0</v>
      </c>
      <c r="V117" t="str">
        <f ca="1"/>
        <v>ACST</v>
      </c>
      <c r="W117" t="str">
        <f ca="1"/>
        <v>Australian Central Standard Time</v>
      </c>
      <c r="Z117">
        <f t="shared" ca="1" si="2"/>
        <v>21229.041666666668</v>
      </c>
    </row>
    <row r="118" spans="1:26" x14ac:dyDescent="0.25">
      <c r="A118" t="e" cm="1">
        <f t="array" aca="1" ref="A118" ca="1">CHRONO.MJDATE_TO_ISO_DATETIME(O118-T118,,"s")</f>
        <v>#VALUE!</v>
      </c>
      <c r="B118" t="str" cm="1">
        <f t="array" aca="1" ref="B118" ca="1">CHRONO.MJDATE_TO_ISO_DATETIME(O118,,"s")</f>
        <v>1917-01-01T01:59:59</v>
      </c>
      <c r="C118" t="str">
        <f t="shared" ca="1" si="1"/>
        <v>ACST</v>
      </c>
      <c r="D118" t="str" cm="1">
        <f t="array" aca="1" ref="D118" ca="1">CHRONO.MJDATE_TO_ISO_DATETIME(P118,,"s")</f>
        <v>1899-05-01T00:00:00</v>
      </c>
      <c r="E118" t="str" cm="1">
        <f t="array" aca="1" ref="E118" ca="1">CHRONO.MJDATE_TO_ISO_DATETIME(Q118,,"s")</f>
        <v>1917-01-01T02:00:00</v>
      </c>
      <c r="F118" t="str" cm="1">
        <f t="array" aca="1" ref="F118" ca="1">CHRONO.FORMAT_TIMESPAN(S118,"+PHs")</f>
        <v>+00:00:00</v>
      </c>
      <c r="G118" t="str" cm="1">
        <f t="array" aca="1" ref="G118" ca="1">CHRONO.FORMAT_TIMESPAN(T118,"+PHs")</f>
        <v/>
      </c>
      <c r="H118" t="str" cm="1">
        <f t="array" aca="1" ref="H118" ca="1">_xlfn.SWITCH(R118,0,"At boundary, no clock change",-1,"End of Clock back",-2, "Clock back", 1,"Clock forward",2, "discontinuity","")</f>
        <v/>
      </c>
      <c r="I118">
        <v>1917</v>
      </c>
      <c r="J118">
        <v>1</v>
      </c>
      <c r="K118">
        <v>1</v>
      </c>
      <c r="L118" s="62">
        <v>8.3321759259259262E-2</v>
      </c>
      <c r="M118" cm="1">
        <f t="array" aca="1" ref="M118" ca="1">CHRONO.MODIFIED_JULIAN_DATE(I118:L118)</f>
        <v>21229.083321759259</v>
      </c>
      <c r="N118">
        <v>1</v>
      </c>
      <c r="O118" cm="1">
        <f t="array" aca="1" ref="O118:W118" ca="1">CHRONO.TIMEZONE_OBSERVED($A$2,M118,N118)</f>
        <v>21229.083321759259</v>
      </c>
      <c r="P118">
        <f ca="1"/>
        <v>14775</v>
      </c>
      <c r="Q118">
        <f ca="1"/>
        <v>21229.083333333332</v>
      </c>
      <c r="R118">
        <f ca="1"/>
        <v>0.39583333333333331</v>
      </c>
      <c r="S118">
        <f ca="1"/>
        <v>0</v>
      </c>
      <c r="T118" t="str">
        <f ca="1"/>
        <v/>
      </c>
      <c r="U118" t="b">
        <f ca="1"/>
        <v>0</v>
      </c>
      <c r="V118" t="str">
        <f ca="1"/>
        <v>ACST</v>
      </c>
      <c r="W118" t="str">
        <f ca="1"/>
        <v>Australian Central Standard Time</v>
      </c>
      <c r="Z118">
        <f t="shared" ca="1" si="2"/>
        <v>21229.083321759259</v>
      </c>
    </row>
    <row r="119" spans="1:26" x14ac:dyDescent="0.25">
      <c r="A119" t="e" cm="1">
        <f t="array" aca="1" ref="A119" ca="1">CHRONO.MJDATE_TO_ISO_DATETIME(O119-T119,,"s")</f>
        <v>#VALUE!</v>
      </c>
      <c r="B119" t="e" cm="1">
        <f t="array" aca="1" ref="B119" ca="1">CHRONO.MJDATE_TO_ISO_DATETIME(O119,,"s")</f>
        <v>#VALUE!</v>
      </c>
      <c r="C119">
        <f t="shared" ca="1" si="1"/>
        <v>0</v>
      </c>
      <c r="D119" t="str" cm="1">
        <f t="array" aca="1" ref="D119" ca="1">CHRONO.MJDATE_TO_ISO_DATETIME(P119,,"s")</f>
        <v/>
      </c>
      <c r="E119" t="str" cm="1">
        <f t="array" aca="1" ref="E119" ca="1">CHRONO.MJDATE_TO_ISO_DATETIME(Q119,,"s")</f>
        <v/>
      </c>
      <c r="F119" t="str" cm="1">
        <f t="array" aca="1" ref="F119" ca="1">CHRONO.FORMAT_TIMESPAN(S119,"+PHs")</f>
        <v/>
      </c>
      <c r="G119" t="str" cm="1">
        <f t="array" aca="1" ref="G119" ca="1">CHRONO.FORMAT_TIMESPAN(T119,"+PHs")</f>
        <v/>
      </c>
      <c r="H119" t="str" cm="1">
        <f t="array" ref="H119">_xlfn.SWITCH(R119,0,"At boundary, no clock change",-1,"End of Clock back",-2, "Clock back", 1,"Clock forward",2, "discontinuity","")</f>
        <v>At boundary, no clock change</v>
      </c>
      <c r="I119">
        <v>1917</v>
      </c>
      <c r="J119">
        <v>1</v>
      </c>
      <c r="K119">
        <v>1</v>
      </c>
      <c r="L119" s="62">
        <v>8.3333333333333329E-2</v>
      </c>
      <c r="M119" cm="1">
        <f t="array" aca="1" ref="M119" ca="1">CHRONO.MODIFIED_JULIAN_DATE(I119:L119)</f>
        <v>21229.083333333332</v>
      </c>
      <c r="N119">
        <v>1</v>
      </c>
      <c r="O119" t="e" cm="1">
        <f t="array" aca="1" ref="O119" ca="1">CHRONO.TIMEZONE_OBSERVED($A$2,M119,N119)</f>
        <v>#VALUE!</v>
      </c>
      <c r="Z119" t="e">
        <f t="shared" ca="1" si="2"/>
        <v>#VALUE!</v>
      </c>
    </row>
    <row r="120" spans="1:26" x14ac:dyDescent="0.25">
      <c r="A120" t="e" cm="1">
        <f t="array" aca="1" ref="A120" ca="1">CHRONO.MJDATE_TO_ISO_DATETIME(O120-T120,,"s")</f>
        <v>#VALUE!</v>
      </c>
      <c r="B120" t="e" cm="1">
        <f t="array" aca="1" ref="B120" ca="1">CHRONO.MJDATE_TO_ISO_DATETIME(O120,,"s")</f>
        <v>#VALUE!</v>
      </c>
      <c r="C120">
        <f t="shared" ca="1" si="1"/>
        <v>0</v>
      </c>
      <c r="D120" t="str" cm="1">
        <f t="array" aca="1" ref="D120" ca="1">CHRONO.MJDATE_TO_ISO_DATETIME(P120,,"s")</f>
        <v/>
      </c>
      <c r="E120" t="str" cm="1">
        <f t="array" aca="1" ref="E120" ca="1">CHRONO.MJDATE_TO_ISO_DATETIME(Q120,,"s")</f>
        <v/>
      </c>
      <c r="F120" t="str" cm="1">
        <f t="array" aca="1" ref="F120" ca="1">CHRONO.FORMAT_TIMESPAN(S120,"+PHs")</f>
        <v/>
      </c>
      <c r="G120" t="str" cm="1">
        <f t="array" aca="1" ref="G120" ca="1">CHRONO.FORMAT_TIMESPAN(T120,"+PHs")</f>
        <v/>
      </c>
      <c r="H120" t="str" cm="1">
        <f t="array" ref="H120">_xlfn.SWITCH(R120,0,"At boundary, no clock change",-1,"End of Clock back",-2, "Clock back", 1,"Clock forward",2, "discontinuity","")</f>
        <v>At boundary, no clock change</v>
      </c>
      <c r="I120">
        <v>1917</v>
      </c>
      <c r="J120">
        <v>3</v>
      </c>
      <c r="K120">
        <v>25</v>
      </c>
      <c r="L120" s="62">
        <v>8.3321759259259262E-2</v>
      </c>
      <c r="M120" cm="1">
        <f t="array" aca="1" ref="M120" ca="1">CHRONO.MODIFIED_JULIAN_DATE(I120:L120)</f>
        <v>21312.083321759259</v>
      </c>
      <c r="N120">
        <v>1</v>
      </c>
      <c r="O120" t="e" cm="1">
        <f t="array" aca="1" ref="O120" ca="1">CHRONO.TIMEZONE_OBSERVED($A$2,M120,N120)</f>
        <v>#VALUE!</v>
      </c>
      <c r="Z120" t="e">
        <f t="shared" ca="1" si="2"/>
        <v>#VALUE!</v>
      </c>
    </row>
    <row r="121" spans="1:26" x14ac:dyDescent="0.25">
      <c r="A121" t="str" cm="1">
        <f t="array" aca="1" ref="A121" ca="1">CHRONO.MJDATE_TO_ISO_DATETIME(O121-T121,,"s")</f>
        <v>1917-03-24T03:00:00</v>
      </c>
      <c r="B121" t="e" cm="1">
        <f t="array" aca="1" ref="B121" ca="1">CHRONO.MJDATE_TO_ISO_DATETIME(O121,,"s")</f>
        <v>#NUM!</v>
      </c>
      <c r="C121" t="str">
        <f t="shared" ca="1" si="1"/>
        <v>ACST</v>
      </c>
      <c r="D121" t="str" cm="1">
        <f t="array" aca="1" ref="D121" ca="1">CHRONO.MJDATE_TO_ISO_DATETIME(P121,,"s")</f>
        <v>1917-03-25T03:00:00</v>
      </c>
      <c r="E121" t="str" cm="1">
        <f t="array" aca="1" ref="E121" ca="1">CHRONO.MJDATE_TO_ISO_DATETIME(Q121,,"s")</f>
        <v>1942-01-01T02:00:00</v>
      </c>
      <c r="F121" t="str" cm="1">
        <f t="array" aca="1" ref="F121" ca="1">CHRONO.FORMAT_TIMESPAN(S121,"+PHs")</f>
        <v>+00:00:00</v>
      </c>
      <c r="G121" t="str" cm="1">
        <f t="array" aca="1" ref="G121" ca="1">CHRONO.FORMAT_TIMESPAN(T121,"+PHs")</f>
        <v>+48:00:00</v>
      </c>
      <c r="H121" t="str" cm="1">
        <f t="array" aca="1" ref="H121" ca="1">_xlfn.SWITCH(R121,0,"At boundary, no clock change",-1,"End of Clock back",-2, "Clock back", 1,"Clock forward",2, "discontinuity","")</f>
        <v/>
      </c>
      <c r="I121">
        <v>1917</v>
      </c>
      <c r="J121">
        <v>3</v>
      </c>
      <c r="K121">
        <v>25</v>
      </c>
      <c r="L121" s="62">
        <v>8.3333333333333329E-2</v>
      </c>
      <c r="M121" cm="1">
        <f t="array" aca="1" ref="M121" ca="1">CHRONO.MODIFIED_JULIAN_DATE(I121:L121)</f>
        <v>21312.083333333332</v>
      </c>
      <c r="N121">
        <v>1</v>
      </c>
      <c r="O121" cm="1">
        <f t="array" aca="1" ref="O121:W121" ca="1">CHRONO.TIMEZONE_OBSERVED($A$2,M121,N121)</f>
        <v>21313.125</v>
      </c>
      <c r="P121">
        <f ca="1"/>
        <v>21312.125</v>
      </c>
      <c r="Q121">
        <f ca="1"/>
        <v>30360.083333333332</v>
      </c>
      <c r="R121">
        <f ca="1"/>
        <v>0.39583333333333331</v>
      </c>
      <c r="S121">
        <f ca="1"/>
        <v>0</v>
      </c>
      <c r="T121">
        <f ca="1"/>
        <v>2</v>
      </c>
      <c r="U121" t="b">
        <f ca="1"/>
        <v>0</v>
      </c>
      <c r="V121" t="str">
        <f ca="1"/>
        <v>ACST</v>
      </c>
      <c r="W121" t="str">
        <f ca="1"/>
        <v>Australian Central Standard Time</v>
      </c>
      <c r="Z121">
        <f t="shared" ca="1" si="2"/>
        <v>21313.125</v>
      </c>
    </row>
    <row r="122" spans="1:26" x14ac:dyDescent="0.25">
      <c r="A122" t="e" cm="1">
        <f t="array" aca="1" ref="A122" ca="1">CHRONO.MJDATE_TO_ISO_DATETIME(O122-T122,,"s")</f>
        <v>#NUM!</v>
      </c>
      <c r="B122" t="str" cm="1">
        <f t="array" aca="1" ref="B122" ca="1">CHRONO.MJDATE_TO_ISO_DATETIME(O122,,"s")</f>
        <v>1917-03-26T03:00:00</v>
      </c>
      <c r="C122" t="str">
        <f t="shared" ca="1" si="1"/>
        <v>ACST</v>
      </c>
      <c r="D122" t="e" cm="1">
        <f t="array" aca="1" ref="D122" ca="1">CHRONO.MJDATE_TO_ISO_DATETIME(P122,,"s")</f>
        <v>#NUM!</v>
      </c>
      <c r="E122" t="str" cm="1">
        <f t="array" aca="1" ref="E122" ca="1">CHRONO.MJDATE_TO_ISO_DATETIME(Q122,,"s")</f>
        <v>1942-01-01T02:00:00</v>
      </c>
      <c r="F122" t="str" cm="1">
        <f t="array" aca="1" ref="F122" ca="1">CHRONO.FORMAT_TIMESPAN(S122,"+PHs")</f>
        <v>+00:00:00</v>
      </c>
      <c r="G122" t="str" cm="1">
        <f t="array" aca="1" ref="G122" ca="1">CHRONO.FORMAT_TIMESPAN(T122,"+PHs")</f>
        <v>+48:00:00</v>
      </c>
      <c r="H122" t="str" cm="1">
        <f t="array" aca="1" ref="H122" ca="1">_xlfn.SWITCH(R122,0,"At boundary, no clock change",-1,"End of Clock back",-2, "Clock back", 1,"Clock forward",2, "discontinuity","")</f>
        <v/>
      </c>
      <c r="I122">
        <v>1917</v>
      </c>
      <c r="J122">
        <v>3</v>
      </c>
      <c r="K122">
        <v>25</v>
      </c>
      <c r="L122" s="62">
        <v>0.12498842592592592</v>
      </c>
      <c r="M122" cm="1">
        <f t="array" aca="1" ref="M122" ca="1">CHRONO.MODIFIED_JULIAN_DATE(I122:L122)</f>
        <v>21312.124988425927</v>
      </c>
      <c r="N122">
        <v>1</v>
      </c>
      <c r="O122" cm="1">
        <f t="array" aca="1" ref="O122:W122" ca="1">CHRONO.TIMEZONE_OBSERVED($A$2,M122,N122)</f>
        <v>21313.125</v>
      </c>
      <c r="P122">
        <f ca="1"/>
        <v>21312.125</v>
      </c>
      <c r="Q122">
        <f ca="1"/>
        <v>30360.083333333332</v>
      </c>
      <c r="R122">
        <f ca="1"/>
        <v>0.39583333333333331</v>
      </c>
      <c r="S122">
        <f ca="1"/>
        <v>0</v>
      </c>
      <c r="T122">
        <f ca="1"/>
        <v>2</v>
      </c>
      <c r="U122" t="b">
        <f ca="1"/>
        <v>0</v>
      </c>
      <c r="V122" t="str">
        <f ca="1"/>
        <v>ACST</v>
      </c>
      <c r="W122" t="str">
        <f ca="1"/>
        <v>Australian Central Standard Time</v>
      </c>
      <c r="Z122">
        <f t="shared" ca="1" si="2"/>
        <v>21313.125</v>
      </c>
    </row>
    <row r="123" spans="1:26" x14ac:dyDescent="0.25">
      <c r="A123" t="str" cm="1">
        <f t="array" aca="1" ref="A123" ca="1">CHRONO.MJDATE_TO_ISO_DATETIME(O123-T123,,"s")</f>
        <v>1917-03-24T03:00:00</v>
      </c>
      <c r="B123" t="e" cm="1">
        <f t="array" aca="1" ref="B123" ca="1">CHRONO.MJDATE_TO_ISO_DATETIME(O123,,"s")</f>
        <v>#NUM!</v>
      </c>
      <c r="C123" t="str">
        <f t="shared" ca="1" si="1"/>
        <v>ACST</v>
      </c>
      <c r="D123" t="str" cm="1">
        <f t="array" aca="1" ref="D123" ca="1">CHRONO.MJDATE_TO_ISO_DATETIME(P123,,"s")</f>
        <v>1917-03-25T03:00:00</v>
      </c>
      <c r="E123" t="str" cm="1">
        <f t="array" aca="1" ref="E123" ca="1">CHRONO.MJDATE_TO_ISO_DATETIME(Q123,,"s")</f>
        <v>1942-01-01T02:00:00</v>
      </c>
      <c r="F123" t="str" cm="1">
        <f t="array" aca="1" ref="F123" ca="1">CHRONO.FORMAT_TIMESPAN(S123,"+PHs")</f>
        <v>+00:00:00</v>
      </c>
      <c r="G123" t="str" cm="1">
        <f t="array" aca="1" ref="G123" ca="1">CHRONO.FORMAT_TIMESPAN(T123,"+PHs")</f>
        <v>+48:00:00</v>
      </c>
      <c r="H123" t="str" cm="1">
        <f t="array" aca="1" ref="H123" ca="1">_xlfn.SWITCH(R123,0,"At boundary, no clock change",-1,"End of Clock back",-2, "Clock back", 1,"Clock forward",2, "discontinuity","")</f>
        <v/>
      </c>
      <c r="I123">
        <v>1917</v>
      </c>
      <c r="J123">
        <v>3</v>
      </c>
      <c r="K123">
        <v>25</v>
      </c>
      <c r="L123" s="62">
        <v>0.125</v>
      </c>
      <c r="M123" cm="1">
        <f t="array" aca="1" ref="M123" ca="1">CHRONO.MODIFIED_JULIAN_DATE(I123:L123)</f>
        <v>21312.125</v>
      </c>
      <c r="N123">
        <v>1</v>
      </c>
      <c r="O123" cm="1">
        <f t="array" aca="1" ref="O123:W123" ca="1">CHRONO.TIMEZONE_OBSERVED($A$2,M123,N123)</f>
        <v>21313.125</v>
      </c>
      <c r="P123">
        <f ca="1"/>
        <v>21312.125</v>
      </c>
      <c r="Q123">
        <f ca="1"/>
        <v>30360.083333333332</v>
      </c>
      <c r="R123">
        <f ca="1"/>
        <v>0.39583333333333331</v>
      </c>
      <c r="S123">
        <f ca="1"/>
        <v>0</v>
      </c>
      <c r="T123">
        <f ca="1"/>
        <v>2</v>
      </c>
      <c r="U123" t="b">
        <f ca="1"/>
        <v>0</v>
      </c>
      <c r="V123" t="str">
        <f ca="1"/>
        <v>ACST</v>
      </c>
      <c r="W123" t="str">
        <f ca="1"/>
        <v>Australian Central Standard Time</v>
      </c>
      <c r="Z123">
        <f t="shared" ca="1" si="2"/>
        <v>21313.125</v>
      </c>
    </row>
    <row r="124" spans="1:26" x14ac:dyDescent="0.25">
      <c r="A124" t="e" cm="1">
        <f t="array" aca="1" ref="A124" ca="1">CHRONO.MJDATE_TO_ISO_DATETIME(O124-T124,,"s")</f>
        <v>#VALUE!</v>
      </c>
      <c r="B124" t="str" cm="1">
        <f t="array" aca="1" ref="B124" ca="1">CHRONO.MJDATE_TO_ISO_DATETIME(O124,,"s")</f>
        <v>1942-01-01T01:59:59</v>
      </c>
      <c r="C124" t="str">
        <f t="shared" ca="1" si="1"/>
        <v>ACST</v>
      </c>
      <c r="D124" t="str" cm="1">
        <f t="array" aca="1" ref="D124" ca="1">CHRONO.MJDATE_TO_ISO_DATETIME(P124,,"s")</f>
        <v>1917-03-25T03:00:00</v>
      </c>
      <c r="E124" t="str" cm="1">
        <f t="array" aca="1" ref="E124" ca="1">CHRONO.MJDATE_TO_ISO_DATETIME(Q124,,"s")</f>
        <v>1942-01-01T02:00:00</v>
      </c>
      <c r="F124" t="str" cm="1">
        <f t="array" aca="1" ref="F124" ca="1">CHRONO.FORMAT_TIMESPAN(S124,"+PHs")</f>
        <v>+00:00:00</v>
      </c>
      <c r="G124" t="str" cm="1">
        <f t="array" aca="1" ref="G124" ca="1">CHRONO.FORMAT_TIMESPAN(T124,"+PHs")</f>
        <v/>
      </c>
      <c r="H124" t="str" cm="1">
        <f t="array" aca="1" ref="H124" ca="1">_xlfn.SWITCH(R124,0,"At boundary, no clock change",-1,"End of Clock back",-2, "Clock back", 1,"Clock forward",2, "discontinuity","")</f>
        <v/>
      </c>
      <c r="I124">
        <v>1942</v>
      </c>
      <c r="J124">
        <v>1</v>
      </c>
      <c r="K124">
        <v>1</v>
      </c>
      <c r="L124" s="62">
        <v>8.3321759259259262E-2</v>
      </c>
      <c r="M124" cm="1">
        <f t="array" aca="1" ref="M124" ca="1">CHRONO.MODIFIED_JULIAN_DATE(I124:L124)</f>
        <v>30360.083321759259</v>
      </c>
      <c r="N124">
        <v>1</v>
      </c>
      <c r="O124" cm="1">
        <f t="array" aca="1" ref="O124:W124" ca="1">CHRONO.TIMEZONE_OBSERVED($A$2,M124,N124)</f>
        <v>30360.083321759259</v>
      </c>
      <c r="P124">
        <f ca="1"/>
        <v>21312.125</v>
      </c>
      <c r="Q124">
        <f ca="1"/>
        <v>30360.083333333332</v>
      </c>
      <c r="R124">
        <f ca="1"/>
        <v>0.39583333333333331</v>
      </c>
      <c r="S124">
        <f ca="1"/>
        <v>0</v>
      </c>
      <c r="T124" t="str">
        <f ca="1"/>
        <v/>
      </c>
      <c r="U124" t="b">
        <f ca="1"/>
        <v>0</v>
      </c>
      <c r="V124" t="str">
        <f ca="1"/>
        <v>ACST</v>
      </c>
      <c r="W124" t="str">
        <f ca="1"/>
        <v>Australian Central Standard Time</v>
      </c>
      <c r="Z124">
        <f t="shared" ca="1" si="2"/>
        <v>30360.083321759259</v>
      </c>
    </row>
    <row r="125" spans="1:26" x14ac:dyDescent="0.25">
      <c r="A125" t="str" cm="1">
        <f t="array" aca="1" ref="A125" ca="1">CHRONO.MJDATE_TO_ISO_DATETIME(O125-T125,,"s")</f>
        <v>1942-01-01T02:00:00</v>
      </c>
      <c r="B125" t="str" cm="1">
        <f t="array" aca="1" ref="B125" ca="1">CHRONO.MJDATE_TO_ISO_DATETIME(O125,,"s")</f>
        <v>1942-01-03T02:00:00</v>
      </c>
      <c r="C125" t="str">
        <f t="shared" ca="1" si="1"/>
        <v>ACDT</v>
      </c>
      <c r="D125" t="str" cm="1">
        <f t="array" aca="1" ref="D125" ca="1">CHRONO.MJDATE_TO_ISO_DATETIME(P125,,"s")</f>
        <v>1942-01-01T02:00:00</v>
      </c>
      <c r="E125" t="str" cm="1">
        <f t="array" aca="1" ref="E125" ca="1">CHRONO.MJDATE_TO_ISO_DATETIME(Q125,,"s")</f>
        <v>1942-03-29T03:00:00</v>
      </c>
      <c r="F125" t="str" cm="1">
        <f t="array" aca="1" ref="F125" ca="1">CHRONO.FORMAT_TIMESPAN(S125,"+PHs")</f>
        <v>+01:00:00</v>
      </c>
      <c r="G125" t="str" cm="1">
        <f t="array" aca="1" ref="G125" ca="1">CHRONO.FORMAT_TIMESPAN(T125,"+PHs")</f>
        <v>+48:00:00</v>
      </c>
      <c r="H125" t="str" cm="1">
        <f t="array" aca="1" ref="H125" ca="1">_xlfn.SWITCH(R125,0,"At boundary, no clock change",-1,"End of Clock back",-2, "Clock back", 1,"Clock forward",2, "discontinuity","")</f>
        <v/>
      </c>
      <c r="I125">
        <v>1942</v>
      </c>
      <c r="J125">
        <v>1</v>
      </c>
      <c r="K125">
        <v>1</v>
      </c>
      <c r="L125" s="62">
        <v>8.3333333333333329E-2</v>
      </c>
      <c r="M125" cm="1">
        <f t="array" aca="1" ref="M125" ca="1">CHRONO.MODIFIED_JULIAN_DATE(I125:L125)</f>
        <v>30360.083333333332</v>
      </c>
      <c r="N125">
        <v>1</v>
      </c>
      <c r="O125" cm="1">
        <f t="array" aca="1" ref="O125:W125" ca="1">CHRONO.TIMEZONE_OBSERVED($A$2,M125,N125)</f>
        <v>30362.083333333332</v>
      </c>
      <c r="P125">
        <f ca="1"/>
        <v>30360.083333333332</v>
      </c>
      <c r="Q125">
        <f ca="1"/>
        <v>30447.125</v>
      </c>
      <c r="R125">
        <f ca="1"/>
        <v>0.39583333333333331</v>
      </c>
      <c r="S125">
        <f ca="1"/>
        <v>4.1666666666666664E-2</v>
      </c>
      <c r="T125">
        <f ca="1"/>
        <v>2</v>
      </c>
      <c r="U125" t="b">
        <f ca="1"/>
        <v>1</v>
      </c>
      <c r="V125" t="str">
        <f ca="1"/>
        <v>ACDT</v>
      </c>
      <c r="W125" t="str">
        <f ca="1"/>
        <v>Australian Central Daylight Time</v>
      </c>
      <c r="Z125">
        <f t="shared" ca="1" si="2"/>
        <v>30362.041666666664</v>
      </c>
    </row>
    <row r="126" spans="1:26" x14ac:dyDescent="0.25">
      <c r="A126" t="str" cm="1">
        <f t="array" aca="1" ref="A126" ca="1">CHRONO.MJDATE_TO_ISO_DATETIME(O126-T126,,"s")</f>
        <v>1942-01-01T02:00:00</v>
      </c>
      <c r="B126" t="str" cm="1">
        <f t="array" aca="1" ref="B126" ca="1">CHRONO.MJDATE_TO_ISO_DATETIME(O126,,"s")</f>
        <v>1942-01-03T02:00:00</v>
      </c>
      <c r="C126" t="str">
        <f t="shared" ca="1" si="1"/>
        <v>ACDT</v>
      </c>
      <c r="D126" t="e" cm="1">
        <f t="array" aca="1" ref="D126" ca="1">CHRONO.MJDATE_TO_ISO_DATETIME(P126,,"s")</f>
        <v>#NUM!</v>
      </c>
      <c r="E126" t="str" cm="1">
        <f t="array" aca="1" ref="E126" ca="1">CHRONO.MJDATE_TO_ISO_DATETIME(Q126,,"s")</f>
        <v>1942-03-29T03:00:00</v>
      </c>
      <c r="F126" t="str" cm="1">
        <f t="array" aca="1" ref="F126" ca="1">CHRONO.FORMAT_TIMESPAN(S126,"+PHs")</f>
        <v>+01:00:00</v>
      </c>
      <c r="G126" t="str" cm="1">
        <f t="array" aca="1" ref="G126" ca="1">CHRONO.FORMAT_TIMESPAN(T126,"+PHs")</f>
        <v>+48:00:00</v>
      </c>
      <c r="H126" t="str" cm="1">
        <f t="array" aca="1" ref="H126" ca="1">_xlfn.SWITCH(R126,0,"At boundary, no clock change",-1,"End of Clock back",-2, "Clock back", 1,"Clock forward",2, "discontinuity","")</f>
        <v/>
      </c>
      <c r="I126">
        <v>1942</v>
      </c>
      <c r="J126">
        <v>1</v>
      </c>
      <c r="K126">
        <v>1</v>
      </c>
      <c r="L126" s="62">
        <v>0.12498842592592592</v>
      </c>
      <c r="M126" cm="1">
        <f t="array" aca="1" ref="M126" ca="1">CHRONO.MODIFIED_JULIAN_DATE(I126:L126)</f>
        <v>30360.124988425927</v>
      </c>
      <c r="N126">
        <v>1</v>
      </c>
      <c r="O126" cm="1">
        <f t="array" aca="1" ref="O126:W126" ca="1">CHRONO.TIMEZONE_OBSERVED($A$2,M126,N126)</f>
        <v>30362.083333333332</v>
      </c>
      <c r="P126">
        <f ca="1"/>
        <v>30360.083333333332</v>
      </c>
      <c r="Q126">
        <f ca="1"/>
        <v>30447.125</v>
      </c>
      <c r="R126">
        <f ca="1"/>
        <v>0.39583333333333331</v>
      </c>
      <c r="S126">
        <f ca="1"/>
        <v>4.1666666666666664E-2</v>
      </c>
      <c r="T126">
        <f ca="1"/>
        <v>2</v>
      </c>
      <c r="U126" t="b">
        <f ca="1"/>
        <v>1</v>
      </c>
      <c r="V126" t="str">
        <f ca="1"/>
        <v>ACDT</v>
      </c>
      <c r="W126" t="str">
        <f ca="1"/>
        <v>Australian Central Daylight Time</v>
      </c>
      <c r="Z126">
        <f t="shared" ca="1" si="2"/>
        <v>30362.041666666664</v>
      </c>
    </row>
    <row r="127" spans="1:26" x14ac:dyDescent="0.25">
      <c r="A127" t="e" cm="1">
        <f t="array" aca="1" ref="A127" ca="1">CHRONO.MJDATE_TO_ISO_DATETIME(O127-T127,,"s")</f>
        <v>#VALUE!</v>
      </c>
      <c r="B127" t="e" cm="1">
        <f t="array" aca="1" ref="B127" ca="1">CHRONO.MJDATE_TO_ISO_DATETIME(O127,,"s")</f>
        <v>#VALUE!</v>
      </c>
      <c r="C127">
        <f t="shared" ca="1" si="1"/>
        <v>0</v>
      </c>
      <c r="D127" t="str" cm="1">
        <f t="array" aca="1" ref="D127" ca="1">CHRONO.MJDATE_TO_ISO_DATETIME(P127,,"s")</f>
        <v/>
      </c>
      <c r="E127" t="str" cm="1">
        <f t="array" aca="1" ref="E127" ca="1">CHRONO.MJDATE_TO_ISO_DATETIME(Q127,,"s")</f>
        <v/>
      </c>
      <c r="F127" t="str" cm="1">
        <f t="array" aca="1" ref="F127" ca="1">CHRONO.FORMAT_TIMESPAN(S127,"+PHs")</f>
        <v/>
      </c>
      <c r="G127" t="str" cm="1">
        <f t="array" aca="1" ref="G127" ca="1">CHRONO.FORMAT_TIMESPAN(T127,"+PHs")</f>
        <v/>
      </c>
      <c r="H127" t="str" cm="1">
        <f t="array" ref="H127">_xlfn.SWITCH(R127,0,"At boundary, no clock change",-1,"End of Clock back",-2, "Clock back", 1,"Clock forward",2, "discontinuity","")</f>
        <v>At boundary, no clock change</v>
      </c>
      <c r="I127">
        <v>1942</v>
      </c>
      <c r="J127">
        <v>1</v>
      </c>
      <c r="K127">
        <v>1</v>
      </c>
      <c r="L127" s="62">
        <v>0.125</v>
      </c>
      <c r="M127" cm="1">
        <f t="array" aca="1" ref="M127" ca="1">CHRONO.MODIFIED_JULIAN_DATE(I127:L127)</f>
        <v>30360.125</v>
      </c>
      <c r="N127">
        <v>1</v>
      </c>
      <c r="O127" t="e" cm="1">
        <f t="array" aca="1" ref="O127" ca="1">CHRONO.TIMEZONE_OBSERVED($A$2,M127,N127)</f>
        <v>#VALUE!</v>
      </c>
      <c r="Z127" t="e">
        <f t="shared" ca="1" si="2"/>
        <v>#VALUE!</v>
      </c>
    </row>
    <row r="128" spans="1:26" x14ac:dyDescent="0.25">
      <c r="A128" t="e" cm="1">
        <f t="array" aca="1" ref="A128" ca="1">CHRONO.MJDATE_TO_ISO_DATETIME(O128-T128,,"s")</f>
        <v>#VALUE!</v>
      </c>
      <c r="B128" t="e" cm="1">
        <f t="array" aca="1" ref="B128" ca="1">CHRONO.MJDATE_TO_ISO_DATETIME(O128,,"s")</f>
        <v>#VALUE!</v>
      </c>
      <c r="C128">
        <f t="shared" ca="1" si="1"/>
        <v>0</v>
      </c>
      <c r="D128" t="str" cm="1">
        <f t="array" aca="1" ref="D128" ca="1">CHRONO.MJDATE_TO_ISO_DATETIME(P128,,"s")</f>
        <v/>
      </c>
      <c r="E128" t="str" cm="1">
        <f t="array" aca="1" ref="E128" ca="1">CHRONO.MJDATE_TO_ISO_DATETIME(Q128,,"s")</f>
        <v/>
      </c>
      <c r="F128" t="str" cm="1">
        <f t="array" aca="1" ref="F128" ca="1">CHRONO.FORMAT_TIMESPAN(S128,"+PHs")</f>
        <v/>
      </c>
      <c r="G128" t="str" cm="1">
        <f t="array" aca="1" ref="G128" ca="1">CHRONO.FORMAT_TIMESPAN(T128,"+PHs")</f>
        <v/>
      </c>
      <c r="H128" t="str" cm="1">
        <f t="array" ref="H128">_xlfn.SWITCH(R128,0,"At boundary, no clock change",-1,"End of Clock back",-2, "Clock back", 1,"Clock forward",2, "discontinuity","")</f>
        <v>At boundary, no clock change</v>
      </c>
      <c r="I128">
        <v>1942</v>
      </c>
      <c r="J128">
        <v>3</v>
      </c>
      <c r="K128">
        <v>29</v>
      </c>
      <c r="L128" s="62">
        <v>8.2638888888888887E-2</v>
      </c>
      <c r="M128" cm="1">
        <f t="array" aca="1" ref="M128" ca="1">CHRONO.MODIFIED_JULIAN_DATE(I128:L128)</f>
        <v>30447.082638888889</v>
      </c>
      <c r="N128">
        <v>1</v>
      </c>
      <c r="O128" t="e" cm="1">
        <f t="array" aca="1" ref="O128" ca="1">CHRONO.TIMEZONE_OBSERVED($A$2,M128,N128)</f>
        <v>#VALUE!</v>
      </c>
      <c r="Z128" t="e">
        <f t="shared" ca="1" si="2"/>
        <v>#VALUE!</v>
      </c>
    </row>
    <row r="129" spans="1:26" x14ac:dyDescent="0.25">
      <c r="A129" t="str" cm="1">
        <f t="array" aca="1" ref="A129" ca="1">CHRONO.MJDATE_TO_ISO_DATETIME(O129-T129,,"s")</f>
        <v>1942-03-30T03:00:00</v>
      </c>
      <c r="B129" t="e" cm="1">
        <f t="array" aca="1" ref="B129" ca="1">CHRONO.MJDATE_TO_ISO_DATETIME(O129,,"s")</f>
        <v>#NUM!</v>
      </c>
      <c r="C129" t="str">
        <f t="shared" ca="1" si="1"/>
        <v>ACST</v>
      </c>
      <c r="D129" t="str" cm="1">
        <f t="array" aca="1" ref="D129" ca="1">CHRONO.MJDATE_TO_ISO_DATETIME(P129,,"s")</f>
        <v>1942-03-29T03:00:00</v>
      </c>
      <c r="E129" t="e" cm="1">
        <f t="array" aca="1" ref="E129" ca="1">CHRONO.MJDATE_TO_ISO_DATETIME(Q129,,"s")</f>
        <v>#NUM!</v>
      </c>
      <c r="F129" t="str" cm="1">
        <f t="array" aca="1" ref="F129" ca="1">CHRONO.FORMAT_TIMESPAN(S129,"+PHs")</f>
        <v>+00:00:00</v>
      </c>
      <c r="G129" t="str" cm="1">
        <f t="array" aca="1" ref="G129" ca="1">CHRONO.FORMAT_TIMESPAN(T129,"+PHs")</f>
        <v>+48:00:00</v>
      </c>
      <c r="H129" t="str" cm="1">
        <f t="array" aca="1" ref="H129" ca="1">_xlfn.SWITCH(R129,0,"At boundary, no clock change",-1,"End of Clock back",-2, "Clock back", 1,"Clock forward",2, "discontinuity","")</f>
        <v/>
      </c>
      <c r="I129">
        <v>1942</v>
      </c>
      <c r="J129">
        <v>3</v>
      </c>
      <c r="K129">
        <v>29</v>
      </c>
      <c r="L129" s="62">
        <v>8.3333333333333329E-2</v>
      </c>
      <c r="M129" cm="1">
        <f t="array" aca="1" ref="M129" ca="1">CHRONO.MODIFIED_JULIAN_DATE(I129:L129)</f>
        <v>30447.083333333332</v>
      </c>
      <c r="N129">
        <v>1</v>
      </c>
      <c r="O129" cm="1">
        <f t="array" aca="1" ref="O129:W129" ca="1">CHRONO.TIMEZONE_OBSERVED($A$2,M129,N129)</f>
        <v>30450.125</v>
      </c>
      <c r="P129">
        <f ca="1"/>
        <v>30447.125</v>
      </c>
      <c r="Q129">
        <f ca="1"/>
        <v>30629.083333333332</v>
      </c>
      <c r="R129">
        <f ca="1"/>
        <v>0.39583333333333331</v>
      </c>
      <c r="S129">
        <f ca="1"/>
        <v>0</v>
      </c>
      <c r="T129">
        <f ca="1"/>
        <v>2</v>
      </c>
      <c r="U129" t="b">
        <f ca="1"/>
        <v>0</v>
      </c>
      <c r="V129" t="str">
        <f ca="1"/>
        <v>ACST</v>
      </c>
      <c r="W129" t="str">
        <f ca="1"/>
        <v>Australian Central Standard Time</v>
      </c>
      <c r="Z129">
        <f t="shared" ca="1" si="2"/>
        <v>30450.125</v>
      </c>
    </row>
    <row r="130" spans="1:26" x14ac:dyDescent="0.25">
      <c r="A130" t="str" cm="1">
        <f t="array" aca="1" ref="A130" ca="1">CHRONO.MJDATE_TO_ISO_DATETIME(O130-T130,,"s")</f>
        <v>1942-03-30T03:00:00</v>
      </c>
      <c r="B130" t="e" cm="1">
        <f t="array" aca="1" ref="B130" ca="1">CHRONO.MJDATE_TO_ISO_DATETIME(O130,,"s")</f>
        <v>#NUM!</v>
      </c>
      <c r="C130" t="str">
        <f t="shared" ca="1" si="1"/>
        <v>ACST</v>
      </c>
      <c r="D130" t="str" cm="1">
        <f t="array" aca="1" ref="D130" ca="1">CHRONO.MJDATE_TO_ISO_DATETIME(P130,,"s")</f>
        <v>1942-03-29T03:00:00</v>
      </c>
      <c r="E130" t="str" cm="1">
        <f t="array" aca="1" ref="E130" ca="1">CHRONO.MJDATE_TO_ISO_DATETIME(Q130,,"s")</f>
        <v>1942-09-27T02:00:00</v>
      </c>
      <c r="F130" t="str" cm="1">
        <f t="array" aca="1" ref="F130" ca="1">CHRONO.FORMAT_TIMESPAN(S130,"+PHs")</f>
        <v>+00:00:00</v>
      </c>
      <c r="G130" t="str" cm="1">
        <f t="array" aca="1" ref="G130" ca="1">CHRONO.FORMAT_TIMESPAN(T130,"+PHs")</f>
        <v>+48:00:00</v>
      </c>
      <c r="H130" t="str" cm="1">
        <f t="array" aca="1" ref="H130" ca="1">_xlfn.SWITCH(R130,0,"At boundary, no clock change",-1,"End of Clock back",-2, "Clock back", 1,"Clock forward",2, "discontinuity","")</f>
        <v/>
      </c>
      <c r="I130">
        <v>1942</v>
      </c>
      <c r="J130">
        <v>3</v>
      </c>
      <c r="K130">
        <v>29</v>
      </c>
      <c r="L130" s="62">
        <v>0.12498842592592592</v>
      </c>
      <c r="M130" cm="1">
        <f t="array" aca="1" ref="M130" ca="1">CHRONO.MODIFIED_JULIAN_DATE(I130:L130)</f>
        <v>30447.124988425927</v>
      </c>
      <c r="N130">
        <v>1</v>
      </c>
      <c r="O130" cm="1">
        <f t="array" aca="1" ref="O130:W130" ca="1">CHRONO.TIMEZONE_OBSERVED($A$2,M130,N130)</f>
        <v>30450.125</v>
      </c>
      <c r="P130">
        <f ca="1"/>
        <v>30447.125</v>
      </c>
      <c r="Q130">
        <f ca="1"/>
        <v>30629.083333333332</v>
      </c>
      <c r="R130">
        <f ca="1"/>
        <v>0.39583333333333331</v>
      </c>
      <c r="S130">
        <f ca="1"/>
        <v>0</v>
      </c>
      <c r="T130">
        <f ca="1"/>
        <v>2</v>
      </c>
      <c r="U130" t="b">
        <f ca="1"/>
        <v>0</v>
      </c>
      <c r="V130" t="str">
        <f ca="1"/>
        <v>ACST</v>
      </c>
      <c r="W130" t="str">
        <f ca="1"/>
        <v>Australian Central Standard Time</v>
      </c>
      <c r="Z130">
        <f t="shared" ca="1" si="2"/>
        <v>30450.125</v>
      </c>
    </row>
    <row r="131" spans="1:26" x14ac:dyDescent="0.25">
      <c r="A131" t="e" cm="1">
        <f t="array" aca="1" ref="A131" ca="1">CHRONO.MJDATE_TO_ISO_DATETIME(O131-T131,,"s")</f>
        <v>#NUM!</v>
      </c>
      <c r="B131" t="str" cm="1">
        <f t="array" aca="1" ref="B131" ca="1">CHRONO.MJDATE_TO_ISO_DATETIME(O131,,"s")</f>
        <v>1942-04-01T03:00:00</v>
      </c>
      <c r="C131" t="str">
        <f t="shared" ca="1" si="1"/>
        <v>ACST</v>
      </c>
      <c r="D131" t="str" cm="1">
        <f t="array" aca="1" ref="D131" ca="1">CHRONO.MJDATE_TO_ISO_DATETIME(P131,,"s")</f>
        <v>1942-03-29T03:00:00</v>
      </c>
      <c r="E131" t="e" cm="1">
        <f t="array" aca="1" ref="E131" ca="1">CHRONO.MJDATE_TO_ISO_DATETIME(Q131,,"s")</f>
        <v>#NUM!</v>
      </c>
      <c r="F131" t="str" cm="1">
        <f t="array" aca="1" ref="F131" ca="1">CHRONO.FORMAT_TIMESPAN(S131,"+PHs")</f>
        <v>+00:00:00</v>
      </c>
      <c r="G131" t="str" cm="1">
        <f t="array" aca="1" ref="G131" ca="1">CHRONO.FORMAT_TIMESPAN(T131,"+PHs")</f>
        <v>+48:00:00</v>
      </c>
      <c r="H131" t="str" cm="1">
        <f t="array" aca="1" ref="H131" ca="1">_xlfn.SWITCH(R131,0,"At boundary, no clock change",-1,"End of Clock back",-2, "Clock back", 1,"Clock forward",2, "discontinuity","")</f>
        <v/>
      </c>
      <c r="I131">
        <v>1942</v>
      </c>
      <c r="J131">
        <v>3</v>
      </c>
      <c r="K131">
        <v>29</v>
      </c>
      <c r="L131" s="62">
        <v>0.125</v>
      </c>
      <c r="M131" cm="1">
        <f t="array" aca="1" ref="M131" ca="1">CHRONO.MODIFIED_JULIAN_DATE(I131:L131)</f>
        <v>30447.125</v>
      </c>
      <c r="N131">
        <v>1</v>
      </c>
      <c r="O131" cm="1">
        <f t="array" aca="1" ref="O131:W131" ca="1">CHRONO.TIMEZONE_OBSERVED($A$2,M131,N131)</f>
        <v>30450.125</v>
      </c>
      <c r="P131">
        <f ca="1"/>
        <v>30447.125</v>
      </c>
      <c r="Q131">
        <f ca="1"/>
        <v>30629.083333333332</v>
      </c>
      <c r="R131">
        <f ca="1"/>
        <v>0.39583333333333331</v>
      </c>
      <c r="S131">
        <f ca="1"/>
        <v>0</v>
      </c>
      <c r="T131">
        <f ca="1"/>
        <v>2</v>
      </c>
      <c r="U131" t="b">
        <f ca="1"/>
        <v>0</v>
      </c>
      <c r="V131" t="str">
        <f ca="1"/>
        <v>ACST</v>
      </c>
      <c r="W131" t="str">
        <f ca="1"/>
        <v>Australian Central Standard Time</v>
      </c>
      <c r="Z131">
        <f t="shared" ca="1" si="2"/>
        <v>30450.125</v>
      </c>
    </row>
    <row r="133" spans="1:26" x14ac:dyDescent="0.25">
      <c r="A133" t="s">
        <v>758</v>
      </c>
    </row>
    <row r="134" spans="1:26" x14ac:dyDescent="0.25">
      <c r="A134" t="s">
        <v>881</v>
      </c>
      <c r="B134" t="s">
        <v>864</v>
      </c>
      <c r="C134" t="s">
        <v>557</v>
      </c>
      <c r="D134" t="s">
        <v>860</v>
      </c>
      <c r="E134" t="s">
        <v>861</v>
      </c>
      <c r="F134" t="s">
        <v>862</v>
      </c>
      <c r="G134" t="s">
        <v>863</v>
      </c>
      <c r="H134" t="s">
        <v>865</v>
      </c>
      <c r="I134" t="s">
        <v>875</v>
      </c>
      <c r="J134" t="s">
        <v>186</v>
      </c>
      <c r="K134" t="s">
        <v>184</v>
      </c>
      <c r="L134" t="s">
        <v>876</v>
      </c>
      <c r="M134" t="s">
        <v>858</v>
      </c>
      <c r="N134" t="s">
        <v>787</v>
      </c>
      <c r="O134" t="s">
        <v>859</v>
      </c>
    </row>
    <row r="135" spans="1:26" x14ac:dyDescent="0.25">
      <c r="A135" t="e" cm="1">
        <f t="array" aca="1" ref="A135" ca="1">CHRONO.MJDATE_TO_ISO_DATETIME(O135-T135,,"s")</f>
        <v>#VALUE!</v>
      </c>
      <c r="B135" t="str" cm="1">
        <f t="array" aca="1" ref="B135" ca="1">CHRONO.MJDATE_TO_ISO_DATETIME(O135,,"s")</f>
        <v>1850-01-01T00:00:00</v>
      </c>
      <c r="C135" t="str">
        <f ca="1">V135</f>
        <v>LMT</v>
      </c>
      <c r="D135" t="str" cm="1">
        <f t="array" aca="1" ref="D135" ca="1">CHRONO.MJDATE_TO_ISO_DATETIME(P135,,"s")</f>
        <v/>
      </c>
      <c r="E135" t="str" cm="1">
        <f t="array" aca="1" ref="E135" ca="1">CHRONO.MJDATE_TO_ISO_DATETIME(Q135,,"s")</f>
        <v>1895-02-01T00:00:00</v>
      </c>
      <c r="F135" t="str" cm="1">
        <f t="array" aca="1" ref="F135" ca="1">CHRONO.FORMAT_TIMESPAN(S135,"+PHs")</f>
        <v>+00:00:00</v>
      </c>
      <c r="G135" t="str" cm="1">
        <f t="array" aca="1" ref="G135" ca="1">CHRONO.FORMAT_TIMESPAN(T135,"+PHs")</f>
        <v/>
      </c>
      <c r="H135" t="str" cm="1">
        <f t="array" aca="1" ref="H135" ca="1">_xlfn.SWITCH(R135,0,"At boundary, no clock change",-1,"End of Clock back",-2, "Clock back", 1,"Clock forward",2, "discontinuity","")</f>
        <v/>
      </c>
      <c r="I135">
        <v>1849</v>
      </c>
      <c r="J135">
        <v>12</v>
      </c>
      <c r="K135">
        <v>31</v>
      </c>
      <c r="L135" s="62">
        <v>0.6150462962964468</v>
      </c>
      <c r="M135" cm="1">
        <f t="array" aca="1" ref="M135" ca="1">CHRONO.MODIFIED_JULIAN_DATE(I135:L135)</f>
        <v>-3242.3849537037036</v>
      </c>
      <c r="N135">
        <v>2</v>
      </c>
      <c r="O135" cm="1">
        <f t="array" aca="1" ref="O135:W135" ca="1">CHRONO.TIMEZONE_OBSERVED($A$2,M135,N135)</f>
        <v>-3242</v>
      </c>
      <c r="P135" t="str">
        <f ca="1"/>
        <v/>
      </c>
      <c r="Q135">
        <f ca="1"/>
        <v>13225</v>
      </c>
      <c r="R135">
        <f ca="1"/>
        <v>0.38495370370370369</v>
      </c>
      <c r="S135">
        <f ca="1"/>
        <v>0</v>
      </c>
      <c r="T135" t="str">
        <f ca="1"/>
        <v/>
      </c>
      <c r="U135" t="b">
        <f ca="1"/>
        <v>0</v>
      </c>
      <c r="V135" t="str">
        <f ca="1"/>
        <v>LMT</v>
      </c>
      <c r="W135" t="str">
        <f ca="1"/>
        <v>Local Mean Time</v>
      </c>
    </row>
    <row r="136" spans="1:26" x14ac:dyDescent="0.25">
      <c r="A136" t="str" cm="1">
        <f t="array" aca="1" ref="A136" ca="1">CHRONO.MJDATE_TO_ISO_DATETIME(O136-T136,,"s")</f>
        <v>1895-02-02T23:45:40</v>
      </c>
      <c r="B136" t="str" cm="1">
        <f t="array" aca="1" ref="B136" ca="1">CHRONO.MJDATE_TO_ISO_DATETIME(O136,,"s")</f>
        <v>1895-01-31T23:45:40</v>
      </c>
      <c r="C136" t="str">
        <f t="shared" ref="C136:C159" ca="1" si="3">V136</f>
        <v>LMT</v>
      </c>
      <c r="D136" t="str" cm="1">
        <f t="array" aca="1" ref="D136" ca="1">CHRONO.MJDATE_TO_ISO_DATETIME(P136,,"s")</f>
        <v/>
      </c>
      <c r="E136" t="str" cm="1">
        <f t="array" aca="1" ref="E136" ca="1">CHRONO.MJDATE_TO_ISO_DATETIME(Q136,,"s")</f>
        <v>1895-02-01T00:00:00</v>
      </c>
      <c r="F136" t="str" cm="1">
        <f t="array" aca="1" ref="F136" ca="1">CHRONO.FORMAT_TIMESPAN(S136,"+PHs")</f>
        <v>+00:00:00</v>
      </c>
      <c r="G136" t="str" cm="1">
        <f t="array" aca="1" ref="G136" ca="1">CHRONO.FORMAT_TIMESPAN(T136,"+PHs")</f>
        <v>−48:00:00</v>
      </c>
      <c r="H136" t="str" cm="1">
        <f t="array" aca="1" ref="H136" ca="1">_xlfn.SWITCH(R136,0,"At boundary, no clock change",-1,"End of Clock back",-2, "Clock back", 1,"Clock forward",2, "discontinuity","")</f>
        <v/>
      </c>
      <c r="I136">
        <v>1895</v>
      </c>
      <c r="J136">
        <v>1</v>
      </c>
      <c r="K136">
        <v>31</v>
      </c>
      <c r="L136" s="62">
        <v>0.60509259259196757</v>
      </c>
      <c r="M136" cm="1">
        <f t="array" aca="1" ref="M136" ca="1">CHRONO.MODIFIED_JULIAN_DATE(I136:L136)</f>
        <v>13224.605092592592</v>
      </c>
      <c r="N136">
        <v>2</v>
      </c>
      <c r="O136" cm="1">
        <f t="array" aca="1" ref="O136:W136" ca="1">CHRONO.TIMEZONE_OBSERVED($A$2,M136,N136)</f>
        <v>13224.990046296296</v>
      </c>
      <c r="P136" t="str">
        <f ca="1"/>
        <v/>
      </c>
      <c r="Q136">
        <f ca="1"/>
        <v>13225</v>
      </c>
      <c r="R136">
        <f ca="1"/>
        <v>0.38495370370370369</v>
      </c>
      <c r="S136">
        <f ca="1"/>
        <v>0</v>
      </c>
      <c r="T136">
        <f ca="1"/>
        <v>-2</v>
      </c>
      <c r="U136" t="b">
        <f ca="1"/>
        <v>0</v>
      </c>
      <c r="V136" t="str">
        <f ca="1"/>
        <v>LMT</v>
      </c>
      <c r="W136" t="str">
        <f ca="1"/>
        <v>Local Mean Time</v>
      </c>
    </row>
    <row r="137" spans="1:26" x14ac:dyDescent="0.25">
      <c r="A137" t="str" cm="1">
        <f t="array" aca="1" ref="A137" ca="1">CHRONO.MJDATE_TO_ISO_DATETIME(O137-T137,,"s")</f>
        <v>1895-02-02T23:59:59</v>
      </c>
      <c r="B137" t="str" cm="1">
        <f t="array" aca="1" ref="B137" ca="1">CHRONO.MJDATE_TO_ISO_DATETIME(O137,,"s")</f>
        <v>1895-01-31T23:59:59</v>
      </c>
      <c r="C137" t="str">
        <f t="shared" ca="1" si="3"/>
        <v>LMT</v>
      </c>
      <c r="D137" t="str" cm="1">
        <f t="array" aca="1" ref="D137" ca="1">CHRONO.MJDATE_TO_ISO_DATETIME(P137,,"s")</f>
        <v/>
      </c>
      <c r="E137" t="e" cm="1">
        <f t="array" aca="1" ref="E137" ca="1">CHRONO.MJDATE_TO_ISO_DATETIME(Q137,,"s")</f>
        <v>#NUM!</v>
      </c>
      <c r="F137" t="str" cm="1">
        <f t="array" aca="1" ref="F137" ca="1">CHRONO.FORMAT_TIMESPAN(S137,"+PHs")</f>
        <v>+00:00:00</v>
      </c>
      <c r="G137" t="str" cm="1">
        <f t="array" aca="1" ref="G137" ca="1">CHRONO.FORMAT_TIMESPAN(T137,"+PHs")</f>
        <v>−48:00:00</v>
      </c>
      <c r="H137" t="str" cm="1">
        <f t="array" aca="1" ref="H137" ca="1">_xlfn.SWITCH(R137,0,"At boundary, no clock change",-1,"End of Clock back",-2, "Clock back", 1,"Clock forward",2, "discontinuity","")</f>
        <v/>
      </c>
      <c r="I137">
        <v>1895</v>
      </c>
      <c r="J137">
        <v>1</v>
      </c>
      <c r="K137">
        <v>31</v>
      </c>
      <c r="L137" s="62">
        <v>0.61503472222103006</v>
      </c>
      <c r="M137" cm="1">
        <f t="array" aca="1" ref="M137" ca="1">CHRONO.MODIFIED_JULIAN_DATE(I137:L137)</f>
        <v>13224.615034722221</v>
      </c>
      <c r="N137">
        <v>2</v>
      </c>
      <c r="O137" cm="1">
        <f t="array" aca="1" ref="O137:W137" ca="1">CHRONO.TIMEZONE_OBSERVED($A$2,M137,N137)</f>
        <v>13224.999988425925</v>
      </c>
      <c r="P137" t="str">
        <f ca="1"/>
        <v/>
      </c>
      <c r="Q137">
        <f ca="1"/>
        <v>13225</v>
      </c>
      <c r="R137">
        <f ca="1"/>
        <v>0.38495370370370369</v>
      </c>
      <c r="S137">
        <f ca="1"/>
        <v>0</v>
      </c>
      <c r="T137">
        <f ca="1"/>
        <v>-2</v>
      </c>
      <c r="U137" t="b">
        <f ca="1"/>
        <v>0</v>
      </c>
      <c r="V137" t="str">
        <f ca="1"/>
        <v>LMT</v>
      </c>
      <c r="W137" t="str">
        <f ca="1"/>
        <v>Local Mean Time</v>
      </c>
    </row>
    <row r="138" spans="1:26" x14ac:dyDescent="0.25">
      <c r="A138" t="str" cm="1">
        <f t="array" aca="1" ref="A138" ca="1">CHRONO.MJDATE_TO_ISO_DATETIME(O138-T138,,"s")</f>
        <v>1895-02-02T00:00:00</v>
      </c>
      <c r="B138" t="str" cm="1">
        <f t="array" aca="1" ref="B138" ca="1">CHRONO.MJDATE_TO_ISO_DATETIME(O138,,"s")</f>
        <v>1895-02-01T00:00:00</v>
      </c>
      <c r="C138" t="str">
        <f t="shared" ca="1" si="3"/>
        <v>ACST</v>
      </c>
      <c r="D138" t="str" cm="1">
        <f t="array" aca="1" ref="D138" ca="1">CHRONO.MJDATE_TO_ISO_DATETIME(P138,,"s")</f>
        <v>1895-02-01T00:00:00</v>
      </c>
      <c r="E138" t="str" cm="1">
        <f t="array" aca="1" ref="E138" ca="1">CHRONO.MJDATE_TO_ISO_DATETIME(Q138,,"s")</f>
        <v>1899-05-01T00:00:00</v>
      </c>
      <c r="F138" t="str" cm="1">
        <f t="array" aca="1" ref="F138" ca="1">CHRONO.FORMAT_TIMESPAN(S138,"+PHs")</f>
        <v>+00:00:00</v>
      </c>
      <c r="G138" t="str" cm="1">
        <f t="array" aca="1" ref="G138" ca="1">CHRONO.FORMAT_TIMESPAN(T138,"+PHs")</f>
        <v>−24:00:00</v>
      </c>
      <c r="H138" t="str" cm="1">
        <f t="array" aca="1" ref="H138" ca="1">_xlfn.SWITCH(R138,0,"At boundary, no clock change",-1,"End of Clock back",-2, "Clock back", 1,"Clock forward",2, "discontinuity","")</f>
        <v/>
      </c>
      <c r="I138">
        <v>1895</v>
      </c>
      <c r="J138">
        <v>1</v>
      </c>
      <c r="K138">
        <v>31</v>
      </c>
      <c r="L138" s="62">
        <v>0.625</v>
      </c>
      <c r="M138" cm="1">
        <f t="array" aca="1" ref="M138" ca="1">CHRONO.MODIFIED_JULIAN_DATE(I138:L138)</f>
        <v>13224.625</v>
      </c>
      <c r="N138">
        <v>2</v>
      </c>
      <c r="O138" cm="1">
        <f t="array" aca="1" ref="O138:W138" ca="1">CHRONO.TIMEZONE_OBSERVED($A$2,M138,N138)</f>
        <v>13225</v>
      </c>
      <c r="P138">
        <f ca="1"/>
        <v>13225</v>
      </c>
      <c r="Q138">
        <f ca="1"/>
        <v>14775</v>
      </c>
      <c r="R138">
        <f ca="1"/>
        <v>0.375</v>
      </c>
      <c r="S138">
        <f ca="1"/>
        <v>0</v>
      </c>
      <c r="T138">
        <f ca="1"/>
        <v>-1</v>
      </c>
      <c r="U138" t="b">
        <f ca="1"/>
        <v>0</v>
      </c>
      <c r="V138" t="str">
        <f ca="1"/>
        <v>ACST</v>
      </c>
      <c r="W138" t="str">
        <f ca="1"/>
        <v>Australian Central Standard Time</v>
      </c>
    </row>
    <row r="139" spans="1:26" x14ac:dyDescent="0.25">
      <c r="A139" t="e" cm="1">
        <f t="array" aca="1" ref="A139" ca="1">CHRONO.MJDATE_TO_ISO_DATETIME(O139-T139,,"s")</f>
        <v>#VALUE!</v>
      </c>
      <c r="B139" t="str" cm="1">
        <f t="array" aca="1" ref="B139" ca="1">CHRONO.MJDATE_TO_ISO_DATETIME(O139,,"s")</f>
        <v>1899-04-30T23:59:59</v>
      </c>
      <c r="C139" t="str">
        <f t="shared" ca="1" si="3"/>
        <v>ACST</v>
      </c>
      <c r="D139" t="str" cm="1">
        <f t="array" aca="1" ref="D139" ca="1">CHRONO.MJDATE_TO_ISO_DATETIME(P139,,"s")</f>
        <v>1895-02-01T00:00:00</v>
      </c>
      <c r="E139" t="str" cm="1">
        <f t="array" aca="1" ref="E139" ca="1">CHRONO.MJDATE_TO_ISO_DATETIME(Q139,,"s")</f>
        <v>1899-05-01T00:00:00</v>
      </c>
      <c r="F139" t="str" cm="1">
        <f t="array" aca="1" ref="F139" ca="1">CHRONO.FORMAT_TIMESPAN(S139,"+PHs")</f>
        <v>+00:00:00</v>
      </c>
      <c r="G139" t="str" cm="1">
        <f t="array" aca="1" ref="G139" ca="1">CHRONO.FORMAT_TIMESPAN(T139,"+PHs")</f>
        <v/>
      </c>
      <c r="H139" t="str" cm="1">
        <f t="array" aca="1" ref="H139" ca="1">_xlfn.SWITCH(R139,0,"At boundary, no clock change",-1,"End of Clock back",-2, "Clock back", 1,"Clock forward",2, "discontinuity","")</f>
        <v/>
      </c>
      <c r="I139">
        <v>1899</v>
      </c>
      <c r="J139">
        <v>4</v>
      </c>
      <c r="K139">
        <v>30</v>
      </c>
      <c r="L139" s="62">
        <v>0.62498842592503467</v>
      </c>
      <c r="M139" cm="1">
        <f t="array" aca="1" ref="M139" ca="1">CHRONO.MODIFIED_JULIAN_DATE(I139:L139)</f>
        <v>14774.624988425925</v>
      </c>
      <c r="N139">
        <v>2</v>
      </c>
      <c r="O139" cm="1">
        <f t="array" aca="1" ref="O139:W139" ca="1">CHRONO.TIMEZONE_OBSERVED($A$2,M139,N139)</f>
        <v>14774.999988425925</v>
      </c>
      <c r="P139">
        <f ca="1"/>
        <v>13225</v>
      </c>
      <c r="Q139">
        <f ca="1"/>
        <v>14775</v>
      </c>
      <c r="R139">
        <f ca="1"/>
        <v>0.375</v>
      </c>
      <c r="S139">
        <f ca="1"/>
        <v>0</v>
      </c>
      <c r="T139" t="str">
        <f ca="1"/>
        <v/>
      </c>
      <c r="U139" t="b">
        <f ca="1"/>
        <v>0</v>
      </c>
      <c r="V139" t="str">
        <f ca="1"/>
        <v>ACST</v>
      </c>
      <c r="W139" t="str">
        <f ca="1"/>
        <v>Australian Central Standard Time</v>
      </c>
    </row>
    <row r="140" spans="1:26" x14ac:dyDescent="0.25">
      <c r="A140" t="e" cm="1">
        <f t="array" aca="1" ref="A140" ca="1">CHRONO.MJDATE_TO_ISO_DATETIME(O140-T140,,"s")</f>
        <v>#VALUE!</v>
      </c>
      <c r="B140" t="str" cm="1">
        <f t="array" aca="1" ref="B140" ca="1">CHRONO.MJDATE_TO_ISO_DATETIME(O140,,"s")</f>
        <v>1899-04-30T23:30:00</v>
      </c>
      <c r="C140" t="str">
        <f t="shared" ca="1" si="3"/>
        <v>ACST</v>
      </c>
      <c r="D140" t="str" cm="1">
        <f t="array" aca="1" ref="D140" ca="1">CHRONO.MJDATE_TO_ISO_DATETIME(P140,,"s")</f>
        <v>1895-02-01T00:00:00</v>
      </c>
      <c r="E140" t="str" cm="1">
        <f t="array" aca="1" ref="E140" ca="1">CHRONO.MJDATE_TO_ISO_DATETIME(Q140,,"s")</f>
        <v>1899-05-01T00:00:00</v>
      </c>
      <c r="F140" t="str" cm="1">
        <f t="array" aca="1" ref="F140" ca="1">CHRONO.FORMAT_TIMESPAN(S140,"+PHs")</f>
        <v>+00:00:00</v>
      </c>
      <c r="G140" t="str" cm="1">
        <f t="array" aca="1" ref="G140" ca="1">CHRONO.FORMAT_TIMESPAN(T140,"+PHs")</f>
        <v/>
      </c>
      <c r="H140" t="str" cm="1">
        <f t="array" aca="1" ref="H140" ca="1">_xlfn.SWITCH(R140,0,"At boundary, no clock change",-1,"End of Clock back",-2, "Clock back", 1,"Clock forward",2, "discontinuity","")</f>
        <v/>
      </c>
      <c r="I140">
        <v>1899</v>
      </c>
      <c r="J140">
        <v>4</v>
      </c>
      <c r="K140">
        <v>30</v>
      </c>
      <c r="L140" s="62">
        <v>0.60416666666606478</v>
      </c>
      <c r="M140" cm="1">
        <f t="array" aca="1" ref="M140" ca="1">CHRONO.MODIFIED_JULIAN_DATE(I140:L140)</f>
        <v>14774.604166666666</v>
      </c>
      <c r="N140">
        <v>2</v>
      </c>
      <c r="O140" cm="1">
        <f t="array" aca="1" ref="O140:W140" ca="1">CHRONO.TIMEZONE_OBSERVED($A$2,M140,N140)</f>
        <v>14774.979166666666</v>
      </c>
      <c r="P140">
        <f ca="1"/>
        <v>13225</v>
      </c>
      <c r="Q140">
        <f ca="1"/>
        <v>14775</v>
      </c>
      <c r="R140">
        <f ca="1"/>
        <v>0.375</v>
      </c>
      <c r="S140">
        <f ca="1"/>
        <v>0</v>
      </c>
      <c r="T140" t="str">
        <f ca="1"/>
        <v/>
      </c>
      <c r="U140" t="b">
        <f ca="1"/>
        <v>0</v>
      </c>
      <c r="V140" t="str">
        <f ca="1"/>
        <v>ACST</v>
      </c>
      <c r="W140" t="str">
        <f ca="1"/>
        <v>Australian Central Standard Time</v>
      </c>
    </row>
    <row r="141" spans="1:26" x14ac:dyDescent="0.25">
      <c r="A141" t="e" cm="1">
        <f t="array" aca="1" ref="A141" ca="1">CHRONO.MJDATE_TO_ISO_DATETIME(O141-T141,,"s")</f>
        <v>#VALUE!</v>
      </c>
      <c r="B141" t="e" cm="1">
        <f t="array" aca="1" ref="B141" ca="1">CHRONO.MJDATE_TO_ISO_DATETIME(O141,,"s")</f>
        <v>#NUM!</v>
      </c>
      <c r="C141" t="str">
        <f t="shared" ca="1" si="3"/>
        <v>ACST</v>
      </c>
      <c r="D141" t="str" cm="1">
        <f t="array" aca="1" ref="D141" ca="1">CHRONO.MJDATE_TO_ISO_DATETIME(P141,,"s")</f>
        <v>1895-02-01T00:00:00</v>
      </c>
      <c r="E141" t="str" cm="1">
        <f t="array" aca="1" ref="E141" ca="1">CHRONO.MJDATE_TO_ISO_DATETIME(Q141,,"s")</f>
        <v>1899-05-01T00:00:00</v>
      </c>
      <c r="F141" t="str" cm="1">
        <f t="array" aca="1" ref="F141" ca="1">CHRONO.FORMAT_TIMESPAN(S141,"+PHs")</f>
        <v>+00:00:00</v>
      </c>
      <c r="G141" t="str" cm="1">
        <f t="array" aca="1" ref="G141" ca="1">CHRONO.FORMAT_TIMESPAN(T141,"+PHs")</f>
        <v/>
      </c>
      <c r="H141" t="str" cm="1">
        <f t="array" aca="1" ref="H141" ca="1">_xlfn.SWITCH(R141,0,"At boundary, no clock change",-1,"End of Clock back",-2, "Clock back", 1,"Clock forward",2, "discontinuity","")</f>
        <v/>
      </c>
      <c r="I141">
        <v>1899</v>
      </c>
      <c r="J141">
        <v>4</v>
      </c>
      <c r="K141">
        <v>30</v>
      </c>
      <c r="L141" s="62">
        <v>0.62498842592503467</v>
      </c>
      <c r="M141" cm="1">
        <f t="array" aca="1" ref="M141" ca="1">CHRONO.MODIFIED_JULIAN_DATE(I141:L141)</f>
        <v>14774.624988425925</v>
      </c>
      <c r="N141">
        <v>2</v>
      </c>
      <c r="O141" cm="1">
        <f t="array" aca="1" ref="O141:W141" ca="1">CHRONO.TIMEZONE_OBSERVED($A$2,M141,N141)</f>
        <v>14774.999988425925</v>
      </c>
      <c r="P141">
        <f ca="1"/>
        <v>13225</v>
      </c>
      <c r="Q141">
        <f ca="1"/>
        <v>14775</v>
      </c>
      <c r="R141">
        <f ca="1"/>
        <v>0.375</v>
      </c>
      <c r="S141">
        <f ca="1"/>
        <v>0</v>
      </c>
      <c r="T141" t="str">
        <f ca="1"/>
        <v/>
      </c>
      <c r="U141" t="b">
        <f ca="1"/>
        <v>0</v>
      </c>
      <c r="V141" t="str">
        <f ca="1"/>
        <v>ACST</v>
      </c>
      <c r="W141" t="str">
        <f ca="1"/>
        <v>Australian Central Standard Time</v>
      </c>
    </row>
    <row r="142" spans="1:26" x14ac:dyDescent="0.25">
      <c r="A142" t="e" cm="1">
        <f t="array" aca="1" ref="A142" ca="1">CHRONO.MJDATE_TO_ISO_DATETIME(O142-T142,,"s")</f>
        <v>#VALUE!</v>
      </c>
      <c r="B142" t="e" cm="1">
        <f t="array" aca="1" ref="B142" ca="1">CHRONO.MJDATE_TO_ISO_DATETIME(O142,,"s")</f>
        <v>#VALUE!</v>
      </c>
      <c r="C142">
        <f t="shared" ca="1" si="3"/>
        <v>0</v>
      </c>
      <c r="D142" t="str" cm="1">
        <f t="array" aca="1" ref="D142" ca="1">CHRONO.MJDATE_TO_ISO_DATETIME(P142,,"s")</f>
        <v/>
      </c>
      <c r="E142" t="str" cm="1">
        <f t="array" aca="1" ref="E142" ca="1">CHRONO.MJDATE_TO_ISO_DATETIME(Q142,,"s")</f>
        <v/>
      </c>
      <c r="F142" t="str" cm="1">
        <f t="array" aca="1" ref="F142" ca="1">CHRONO.FORMAT_TIMESPAN(S142,"+PHs")</f>
        <v/>
      </c>
      <c r="G142" t="str" cm="1">
        <f t="array" aca="1" ref="G142" ca="1">CHRONO.FORMAT_TIMESPAN(T142,"+PHs")</f>
        <v/>
      </c>
      <c r="H142" t="str" cm="1">
        <f t="array" ref="H142">_xlfn.SWITCH(R142,0,"At boundary, no clock change",-1,"End of Clock back",-2, "Clock back", 1,"Clock forward",2, "discontinuity","")</f>
        <v>At boundary, no clock change</v>
      </c>
      <c r="I142">
        <v>1899</v>
      </c>
      <c r="J142">
        <v>4</v>
      </c>
      <c r="K142">
        <v>30</v>
      </c>
      <c r="L142" s="62">
        <v>0.625</v>
      </c>
      <c r="M142" cm="1">
        <f t="array" aca="1" ref="M142" ca="1">CHRONO.MODIFIED_JULIAN_DATE(I142:L142)</f>
        <v>14774.625</v>
      </c>
      <c r="N142">
        <v>2</v>
      </c>
      <c r="O142" t="e" cm="1">
        <f t="array" aca="1" ref="O142" ca="1">CHRONO.TIMEZONE_OBSERVED($A$2,M142,N142)</f>
        <v>#VALUE!</v>
      </c>
    </row>
    <row r="143" spans="1:26" x14ac:dyDescent="0.25">
      <c r="A143" t="e" cm="1">
        <f t="array" aca="1" ref="A143" ca="1">CHRONO.MJDATE_TO_ISO_DATETIME(O143-T143,,"s")</f>
        <v>#VALUE!</v>
      </c>
      <c r="B143" t="str" cm="1">
        <f t="array" aca="1" ref="B143" ca="1">CHRONO.MJDATE_TO_ISO_DATETIME(O143,,"s")</f>
        <v>1916-12-31T23:59:59</v>
      </c>
      <c r="C143" t="str">
        <f t="shared" ca="1" si="3"/>
        <v>ACST</v>
      </c>
      <c r="D143" t="str" cm="1">
        <f t="array" aca="1" ref="D143" ca="1">CHRONO.MJDATE_TO_ISO_DATETIME(P143,,"s")</f>
        <v>1899-05-01T00:00:00</v>
      </c>
      <c r="E143" t="e" cm="1">
        <f t="array" aca="1" ref="E143" ca="1">CHRONO.MJDATE_TO_ISO_DATETIME(Q143,,"s")</f>
        <v>#NUM!</v>
      </c>
      <c r="F143" t="str" cm="1">
        <f t="array" aca="1" ref="F143" ca="1">CHRONO.FORMAT_TIMESPAN(S143,"+PHs")</f>
        <v>+00:00:00</v>
      </c>
      <c r="G143" t="str" cm="1">
        <f t="array" aca="1" ref="G143" ca="1">CHRONO.FORMAT_TIMESPAN(T143,"+PHs")</f>
        <v/>
      </c>
      <c r="H143" t="str" cm="1">
        <f t="array" aca="1" ref="H143" ca="1">_xlfn.SWITCH(R143,0,"At boundary, no clock change",-1,"End of Clock back",-2, "Clock back", 1,"Clock forward",2, "discontinuity","")</f>
        <v/>
      </c>
      <c r="I143">
        <v>1916</v>
      </c>
      <c r="J143">
        <v>12</v>
      </c>
      <c r="K143">
        <v>31</v>
      </c>
      <c r="L143" s="62">
        <v>0.60415509259473377</v>
      </c>
      <c r="M143" cm="1">
        <f t="array" aca="1" ref="M143" ca="1">CHRONO.MODIFIED_JULIAN_DATE(I143:L143)</f>
        <v>21228.604155092595</v>
      </c>
      <c r="N143">
        <v>2</v>
      </c>
      <c r="O143" cm="1">
        <f t="array" aca="1" ref="O143:W143" ca="1">CHRONO.TIMEZONE_OBSERVED($A$2,M143,N143)</f>
        <v>21228.999988425927</v>
      </c>
      <c r="P143">
        <f ca="1"/>
        <v>14775</v>
      </c>
      <c r="Q143">
        <f ca="1"/>
        <v>21229.083333333332</v>
      </c>
      <c r="R143">
        <f ca="1"/>
        <v>0.39583333333333331</v>
      </c>
      <c r="S143">
        <f ca="1"/>
        <v>0</v>
      </c>
      <c r="T143" t="str">
        <f ca="1"/>
        <v/>
      </c>
      <c r="U143" t="b">
        <f ca="1"/>
        <v>0</v>
      </c>
      <c r="V143" t="str">
        <f ca="1"/>
        <v>ACST</v>
      </c>
      <c r="W143" t="str">
        <f ca="1"/>
        <v>Australian Central Standard Time</v>
      </c>
    </row>
    <row r="144" spans="1:26" x14ac:dyDescent="0.25">
      <c r="A144" t="e" cm="1">
        <f t="array" aca="1" ref="A144" ca="1">CHRONO.MJDATE_TO_ISO_DATETIME(O144-T144,,"s")</f>
        <v>#VALUE!</v>
      </c>
      <c r="B144" t="str" cm="1">
        <f t="array" aca="1" ref="B144" ca="1">CHRONO.MJDATE_TO_ISO_DATETIME(O144,,"s")</f>
        <v>1917-01-01T01:59:59</v>
      </c>
      <c r="C144" t="str">
        <f t="shared" ca="1" si="3"/>
        <v>ACST</v>
      </c>
      <c r="D144" t="str" cm="1">
        <f t="array" aca="1" ref="D144" ca="1">CHRONO.MJDATE_TO_ISO_DATETIME(P144,,"s")</f>
        <v>1899-05-01T00:00:00</v>
      </c>
      <c r="E144" t="e" cm="1">
        <f t="array" aca="1" ref="E144" ca="1">CHRONO.MJDATE_TO_ISO_DATETIME(Q144,,"s")</f>
        <v>#NUM!</v>
      </c>
      <c r="F144" t="str" cm="1">
        <f t="array" aca="1" ref="F144" ca="1">CHRONO.FORMAT_TIMESPAN(S144,"+PHs")</f>
        <v>+00:00:00</v>
      </c>
      <c r="G144" t="str" cm="1">
        <f t="array" aca="1" ref="G144" ca="1">CHRONO.FORMAT_TIMESPAN(T144,"+PHs")</f>
        <v/>
      </c>
      <c r="H144" t="str" cm="1">
        <f t="array" aca="1" ref="H144" ca="1">_xlfn.SWITCH(R144,0,"At boundary, no clock change",-1,"End of Clock back",-2, "Clock back", 1,"Clock forward",2, "discontinuity","")</f>
        <v/>
      </c>
      <c r="I144">
        <v>1916</v>
      </c>
      <c r="J144">
        <v>12</v>
      </c>
      <c r="K144">
        <v>31</v>
      </c>
      <c r="L144" s="62">
        <v>0.68748842592686343</v>
      </c>
      <c r="M144" cm="1">
        <f t="array" aca="1" ref="M144" ca="1">CHRONO.MODIFIED_JULIAN_DATE(I144:L144)</f>
        <v>21228.687488425927</v>
      </c>
      <c r="N144">
        <v>2</v>
      </c>
      <c r="O144" cm="1">
        <f t="array" aca="1" ref="O144:W144" ca="1">CHRONO.TIMEZONE_OBSERVED($A$2,M144,N144)</f>
        <v>21229.083321759259</v>
      </c>
      <c r="P144">
        <f ca="1"/>
        <v>14775</v>
      </c>
      <c r="Q144">
        <f ca="1"/>
        <v>21229.083333333332</v>
      </c>
      <c r="R144">
        <f ca="1"/>
        <v>0.39583333333333331</v>
      </c>
      <c r="S144">
        <f ca="1"/>
        <v>0</v>
      </c>
      <c r="T144" t="str">
        <f ca="1"/>
        <v/>
      </c>
      <c r="U144" t="b">
        <f ca="1"/>
        <v>0</v>
      </c>
      <c r="V144" t="str">
        <f ca="1"/>
        <v>ACST</v>
      </c>
      <c r="W144" t="str">
        <f ca="1"/>
        <v>Australian Central Standard Time</v>
      </c>
    </row>
    <row r="145" spans="1:23" x14ac:dyDescent="0.25">
      <c r="A145" t="e" cm="1">
        <f t="array" aca="1" ref="A145" ca="1">CHRONO.MJDATE_TO_ISO_DATETIME(O145-T145,,"s")</f>
        <v>#VALUE!</v>
      </c>
      <c r="B145" t="str" cm="1">
        <f t="array" aca="1" ref="B145" ca="1">CHRONO.MJDATE_TO_ISO_DATETIME(O145,,"s")</f>
        <v>1917-01-01T01:00:00</v>
      </c>
      <c r="C145" t="str">
        <f t="shared" ca="1" si="3"/>
        <v>ACST</v>
      </c>
      <c r="D145" t="str" cm="1">
        <f t="array" aca="1" ref="D145" ca="1">CHRONO.MJDATE_TO_ISO_DATETIME(P145,,"s")</f>
        <v>1899-05-01T00:00:00</v>
      </c>
      <c r="E145" t="str" cm="1">
        <f t="array" aca="1" ref="E145" ca="1">CHRONO.MJDATE_TO_ISO_DATETIME(Q145,,"s")</f>
        <v>1917-01-01T02:00:00</v>
      </c>
      <c r="F145" t="str" cm="1">
        <f t="array" aca="1" ref="F145" ca="1">CHRONO.FORMAT_TIMESPAN(S145,"+PHs")</f>
        <v>+00:00:00</v>
      </c>
      <c r="G145" t="str" cm="1">
        <f t="array" aca="1" ref="G145" ca="1">CHRONO.FORMAT_TIMESPAN(T145,"+PHs")</f>
        <v/>
      </c>
      <c r="H145" t="str" cm="1">
        <f t="array" aca="1" ref="H145" ca="1">_xlfn.SWITCH(R145,0,"At boundary, no clock change",-1,"End of Clock back",-2, "Clock back", 1,"Clock forward",2, "discontinuity","")</f>
        <v/>
      </c>
      <c r="I145">
        <v>1916</v>
      </c>
      <c r="J145">
        <v>12</v>
      </c>
      <c r="K145">
        <v>31</v>
      </c>
      <c r="L145" s="62">
        <v>0.64583333333576387</v>
      </c>
      <c r="M145" cm="1">
        <f t="array" aca="1" ref="M145" ca="1">CHRONO.MODIFIED_JULIAN_DATE(I145:L145)</f>
        <v>21228.645833333336</v>
      </c>
      <c r="N145">
        <v>2</v>
      </c>
      <c r="O145" cm="1">
        <f t="array" aca="1" ref="O145:W145" ca="1">CHRONO.TIMEZONE_OBSERVED($A$2,M145,N145)</f>
        <v>21229.041666666668</v>
      </c>
      <c r="P145">
        <f ca="1"/>
        <v>14775</v>
      </c>
      <c r="Q145">
        <f ca="1"/>
        <v>21229.083333333332</v>
      </c>
      <c r="R145">
        <f ca="1"/>
        <v>0.39583333333333331</v>
      </c>
      <c r="S145">
        <f ca="1"/>
        <v>0</v>
      </c>
      <c r="T145" t="str">
        <f ca="1"/>
        <v/>
      </c>
      <c r="U145" t="b">
        <f ca="1"/>
        <v>0</v>
      </c>
      <c r="V145" t="str">
        <f ca="1"/>
        <v>ACST</v>
      </c>
      <c r="W145" t="str">
        <f ca="1"/>
        <v>Australian Central Standard Time</v>
      </c>
    </row>
    <row r="146" spans="1:23" x14ac:dyDescent="0.25">
      <c r="A146" t="e" cm="1">
        <f t="array" aca="1" ref="A146" ca="1">CHRONO.MJDATE_TO_ISO_DATETIME(O146-T146,,"s")</f>
        <v>#VALUE!</v>
      </c>
      <c r="B146" t="str" cm="1">
        <f t="array" aca="1" ref="B146" ca="1">CHRONO.MJDATE_TO_ISO_DATETIME(O146,,"s")</f>
        <v>1917-01-01T01:59:59</v>
      </c>
      <c r="C146" t="str">
        <f t="shared" ca="1" si="3"/>
        <v>ACST</v>
      </c>
      <c r="D146" t="str" cm="1">
        <f t="array" aca="1" ref="D146" ca="1">CHRONO.MJDATE_TO_ISO_DATETIME(P146,,"s")</f>
        <v>1899-05-01T00:00:00</v>
      </c>
      <c r="E146" t="e" cm="1">
        <f t="array" aca="1" ref="E146" ca="1">CHRONO.MJDATE_TO_ISO_DATETIME(Q146,,"s")</f>
        <v>#NUM!</v>
      </c>
      <c r="F146" t="str" cm="1">
        <f t="array" aca="1" ref="F146" ca="1">CHRONO.FORMAT_TIMESPAN(S146,"+PHs")</f>
        <v>+00:00:00</v>
      </c>
      <c r="G146" t="str" cm="1">
        <f t="array" aca="1" ref="G146" ca="1">CHRONO.FORMAT_TIMESPAN(T146,"+PHs")</f>
        <v/>
      </c>
      <c r="H146" t="str" cm="1">
        <f t="array" aca="1" ref="H146" ca="1">_xlfn.SWITCH(R146,0,"At boundary, no clock change",-1,"End of Clock back",-2, "Clock back", 1,"Clock forward",2, "discontinuity","")</f>
        <v/>
      </c>
      <c r="I146">
        <v>1916</v>
      </c>
      <c r="J146">
        <v>12</v>
      </c>
      <c r="K146">
        <v>31</v>
      </c>
      <c r="L146" s="62">
        <v>0.68748842592686343</v>
      </c>
      <c r="M146" cm="1">
        <f t="array" aca="1" ref="M146" ca="1">CHRONO.MODIFIED_JULIAN_DATE(I146:L146)</f>
        <v>21228.687488425927</v>
      </c>
      <c r="N146">
        <v>2</v>
      </c>
      <c r="O146" cm="1">
        <f t="array" aca="1" ref="O146:W146" ca="1">CHRONO.TIMEZONE_OBSERVED($A$2,M146,N146)</f>
        <v>21229.083321759259</v>
      </c>
      <c r="P146">
        <f ca="1"/>
        <v>14775</v>
      </c>
      <c r="Q146">
        <f ca="1"/>
        <v>21229.083333333332</v>
      </c>
      <c r="R146">
        <f ca="1"/>
        <v>0.39583333333333331</v>
      </c>
      <c r="S146">
        <f ca="1"/>
        <v>0</v>
      </c>
      <c r="T146" t="str">
        <f ca="1"/>
        <v/>
      </c>
      <c r="U146" t="b">
        <f ca="1"/>
        <v>0</v>
      </c>
      <c r="V146" t="str">
        <f ca="1"/>
        <v>ACST</v>
      </c>
      <c r="W146" t="str">
        <f ca="1"/>
        <v>Australian Central Standard Time</v>
      </c>
    </row>
    <row r="147" spans="1:23" x14ac:dyDescent="0.25">
      <c r="A147" t="e" cm="1">
        <f t="array" aca="1" ref="A147" ca="1">CHRONO.MJDATE_TO_ISO_DATETIME(O147-T147,,"s")</f>
        <v>#VALUE!</v>
      </c>
      <c r="B147" t="e" cm="1">
        <f t="array" aca="1" ref="B147" ca="1">CHRONO.MJDATE_TO_ISO_DATETIME(O147,,"s")</f>
        <v>#VALUE!</v>
      </c>
      <c r="C147">
        <f t="shared" ca="1" si="3"/>
        <v>0</v>
      </c>
      <c r="D147" t="str" cm="1">
        <f t="array" aca="1" ref="D147" ca="1">CHRONO.MJDATE_TO_ISO_DATETIME(P147,,"s")</f>
        <v/>
      </c>
      <c r="E147" t="str" cm="1">
        <f t="array" aca="1" ref="E147" ca="1">CHRONO.MJDATE_TO_ISO_DATETIME(Q147,,"s")</f>
        <v/>
      </c>
      <c r="F147" t="str" cm="1">
        <f t="array" aca="1" ref="F147" ca="1">CHRONO.FORMAT_TIMESPAN(S147,"+PHs")</f>
        <v/>
      </c>
      <c r="G147" t="str" cm="1">
        <f t="array" aca="1" ref="G147" ca="1">CHRONO.FORMAT_TIMESPAN(T147,"+PHs")</f>
        <v/>
      </c>
      <c r="H147" t="str" cm="1">
        <f t="array" ref="H147">_xlfn.SWITCH(R147,0,"At boundary, no clock change",-1,"End of Clock back",-2, "Clock back", 1,"Clock forward",2, "discontinuity","")</f>
        <v>At boundary, no clock change</v>
      </c>
      <c r="I147">
        <v>1916</v>
      </c>
      <c r="J147">
        <v>12</v>
      </c>
      <c r="K147">
        <v>31</v>
      </c>
      <c r="L147" s="62">
        <v>0.72916666666788199</v>
      </c>
      <c r="M147" cm="1">
        <f t="array" aca="1" ref="M147" ca="1">CHRONO.MODIFIED_JULIAN_DATE(I147:L147)</f>
        <v>21228.729166666668</v>
      </c>
      <c r="N147">
        <v>2</v>
      </c>
      <c r="O147" t="e" cm="1">
        <f t="array" aca="1" ref="O147" ca="1">CHRONO.TIMEZONE_OBSERVED($A$2,M147,N147)</f>
        <v>#VALUE!</v>
      </c>
    </row>
    <row r="148" spans="1:23" x14ac:dyDescent="0.25">
      <c r="A148" t="str" cm="1">
        <f t="array" aca="1" ref="A148" ca="1">CHRONO.MJDATE_TO_ISO_DATETIME(O148-T148,,"s")</f>
        <v>1917-03-24T03:00:00</v>
      </c>
      <c r="B148" t="str" cm="1">
        <f t="array" aca="1" ref="B148" ca="1">CHRONO.MJDATE_TO_ISO_DATETIME(O148,,"s")</f>
        <v>1917-03-26T03:00:00</v>
      </c>
      <c r="C148" t="str">
        <f t="shared" ca="1" si="3"/>
        <v>ACST</v>
      </c>
      <c r="D148" t="str" cm="1">
        <f t="array" aca="1" ref="D148" ca="1">CHRONO.MJDATE_TO_ISO_DATETIME(P148,,"s")</f>
        <v>1917-03-25T03:00:00</v>
      </c>
      <c r="E148" t="str" cm="1">
        <f t="array" aca="1" ref="E148" ca="1">CHRONO.MJDATE_TO_ISO_DATETIME(Q148,,"s")</f>
        <v>1942-01-01T02:00:00</v>
      </c>
      <c r="F148" t="str" cm="1">
        <f t="array" aca="1" ref="F148" ca="1">CHRONO.FORMAT_TIMESPAN(S148,"+PHs")</f>
        <v>+00:00:00</v>
      </c>
      <c r="G148" t="str" cm="1">
        <f t="array" aca="1" ref="G148" ca="1">CHRONO.FORMAT_TIMESPAN(T148,"+PHs")</f>
        <v>+48:00:00</v>
      </c>
      <c r="H148" t="str" cm="1">
        <f t="array" aca="1" ref="H148" ca="1">_xlfn.SWITCH(R148,0,"At boundary, no clock change",-1,"End of Clock back",-2, "Clock back", 1,"Clock forward",2, "discontinuity","")</f>
        <v/>
      </c>
      <c r="I148">
        <v>1917</v>
      </c>
      <c r="J148">
        <v>3</v>
      </c>
      <c r="K148">
        <v>24</v>
      </c>
      <c r="L148" s="62">
        <v>0.72915509259473377</v>
      </c>
      <c r="M148" cm="1">
        <f t="array" aca="1" ref="M148" ca="1">CHRONO.MODIFIED_JULIAN_DATE(I148:L148)</f>
        <v>21311.729155092595</v>
      </c>
      <c r="N148">
        <v>2</v>
      </c>
      <c r="O148" cm="1">
        <f t="array" aca="1" ref="O148:W148" ca="1">CHRONO.TIMEZONE_OBSERVED($A$2,M148,N148)</f>
        <v>21313.125</v>
      </c>
      <c r="P148">
        <f ca="1"/>
        <v>21312.125</v>
      </c>
      <c r="Q148">
        <f ca="1"/>
        <v>30360.083333333332</v>
      </c>
      <c r="R148">
        <f ca="1"/>
        <v>0.39583333333333331</v>
      </c>
      <c r="S148">
        <f ca="1"/>
        <v>0</v>
      </c>
      <c r="T148">
        <f ca="1"/>
        <v>2</v>
      </c>
      <c r="U148" t="b">
        <f ca="1"/>
        <v>0</v>
      </c>
      <c r="V148" t="str">
        <f ca="1"/>
        <v>ACST</v>
      </c>
      <c r="W148" t="str">
        <f ca="1"/>
        <v>Australian Central Standard Time</v>
      </c>
    </row>
    <row r="149" spans="1:23" x14ac:dyDescent="0.25">
      <c r="A149" t="str" cm="1">
        <f t="array" aca="1" ref="A149" ca="1">CHRONO.MJDATE_TO_ISO_DATETIME(O149-T149,,"s")</f>
        <v>1917-03-24T03:00:00</v>
      </c>
      <c r="B149" t="str" cm="1">
        <f t="array" aca="1" ref="B149" ca="1">CHRONO.MJDATE_TO_ISO_DATETIME(O149,,"s")</f>
        <v>1917-03-26T03:00:00</v>
      </c>
      <c r="C149" t="str">
        <f t="shared" ca="1" si="3"/>
        <v>ACST</v>
      </c>
      <c r="D149" t="str" cm="1">
        <f t="array" aca="1" ref="D149" ca="1">CHRONO.MJDATE_TO_ISO_DATETIME(P149,,"s")</f>
        <v>1917-03-25T03:00:00</v>
      </c>
      <c r="E149" t="str" cm="1">
        <f t="array" aca="1" ref="E149" ca="1">CHRONO.MJDATE_TO_ISO_DATETIME(Q149,,"s")</f>
        <v>1942-01-01T02:00:00</v>
      </c>
      <c r="F149" t="str" cm="1">
        <f t="array" aca="1" ref="F149" ca="1">CHRONO.FORMAT_TIMESPAN(S149,"+PHs")</f>
        <v>+00:00:00</v>
      </c>
      <c r="G149" t="str" cm="1">
        <f t="array" aca="1" ref="G149" ca="1">CHRONO.FORMAT_TIMESPAN(T149,"+PHs")</f>
        <v>+48:00:00</v>
      </c>
      <c r="H149" t="str" cm="1">
        <f t="array" aca="1" ref="H149" ca="1">_xlfn.SWITCH(R149,0,"At boundary, no clock change",-1,"End of Clock back",-2, "Clock back", 1,"Clock forward",2, "discontinuity","")</f>
        <v/>
      </c>
      <c r="I149">
        <v>1917</v>
      </c>
      <c r="J149">
        <v>3</v>
      </c>
      <c r="K149">
        <v>24</v>
      </c>
      <c r="L149" s="62">
        <v>0.6875</v>
      </c>
      <c r="M149" cm="1">
        <f t="array" aca="1" ref="M149" ca="1">CHRONO.MODIFIED_JULIAN_DATE(I149:L149)</f>
        <v>21311.6875</v>
      </c>
      <c r="N149">
        <v>2</v>
      </c>
      <c r="O149" cm="1">
        <f t="array" aca="1" ref="O149:W149" ca="1">CHRONO.TIMEZONE_OBSERVED($A$2,M149,N149)</f>
        <v>21313.125</v>
      </c>
      <c r="P149">
        <f ca="1"/>
        <v>21312.125</v>
      </c>
      <c r="Q149">
        <f ca="1"/>
        <v>30360.083333333332</v>
      </c>
      <c r="R149">
        <f ca="1"/>
        <v>0.39583333333333331</v>
      </c>
      <c r="S149">
        <f ca="1"/>
        <v>0</v>
      </c>
      <c r="T149">
        <f ca="1"/>
        <v>2</v>
      </c>
      <c r="U149" t="b">
        <f ca="1"/>
        <v>0</v>
      </c>
      <c r="V149" t="str">
        <f ca="1"/>
        <v>ACST</v>
      </c>
      <c r="W149" t="str">
        <f ca="1"/>
        <v>Australian Central Standard Time</v>
      </c>
    </row>
    <row r="150" spans="1:23" x14ac:dyDescent="0.25">
      <c r="A150" t="str" cm="1">
        <f t="array" aca="1" ref="A150" ca="1">CHRONO.MJDATE_TO_ISO_DATETIME(O150-T150,,"s")</f>
        <v>1917-03-24T03:00:00</v>
      </c>
      <c r="B150" t="str" cm="1">
        <f t="array" aca="1" ref="B150" ca="1">CHRONO.MJDATE_TO_ISO_DATETIME(O150,,"s")</f>
        <v>1917-03-26T03:00:00</v>
      </c>
      <c r="C150" t="str">
        <f t="shared" ca="1" si="3"/>
        <v>ACST</v>
      </c>
      <c r="D150" t="str" cm="1">
        <f t="array" aca="1" ref="D150" ca="1">CHRONO.MJDATE_TO_ISO_DATETIME(P150,,"s")</f>
        <v>1917-03-25T03:00:00</v>
      </c>
      <c r="E150" t="e" cm="1">
        <f t="array" aca="1" ref="E150" ca="1">CHRONO.MJDATE_TO_ISO_DATETIME(Q150,,"s")</f>
        <v>#NUM!</v>
      </c>
      <c r="F150" t="str" cm="1">
        <f t="array" aca="1" ref="F150" ca="1">CHRONO.FORMAT_TIMESPAN(S150,"+PHs")</f>
        <v>+00:00:00</v>
      </c>
      <c r="G150" t="str" cm="1">
        <f t="array" aca="1" ref="G150" ca="1">CHRONO.FORMAT_TIMESPAN(T150,"+PHs")</f>
        <v>+48:00:00</v>
      </c>
      <c r="H150" t="str" cm="1">
        <f t="array" aca="1" ref="H150" ca="1">_xlfn.SWITCH(R150,0,"At boundary, no clock change",-1,"End of Clock back",-2, "Clock back", 1,"Clock forward",2, "discontinuity","")</f>
        <v/>
      </c>
      <c r="I150">
        <v>1917</v>
      </c>
      <c r="J150">
        <v>3</v>
      </c>
      <c r="K150">
        <v>24</v>
      </c>
      <c r="L150" s="62">
        <v>0.72915509259473377</v>
      </c>
      <c r="M150" cm="1">
        <f t="array" aca="1" ref="M150" ca="1">CHRONO.MODIFIED_JULIAN_DATE(I150:L150)</f>
        <v>21311.729155092595</v>
      </c>
      <c r="N150">
        <v>2</v>
      </c>
      <c r="O150" cm="1">
        <f t="array" aca="1" ref="O150:W150" ca="1">CHRONO.TIMEZONE_OBSERVED($A$2,M150,N150)</f>
        <v>21313.125</v>
      </c>
      <c r="P150">
        <f ca="1"/>
        <v>21312.125</v>
      </c>
      <c r="Q150">
        <f ca="1"/>
        <v>30360.083333333332</v>
      </c>
      <c r="R150">
        <f ca="1"/>
        <v>0.39583333333333331</v>
      </c>
      <c r="S150">
        <f ca="1"/>
        <v>0</v>
      </c>
      <c r="T150">
        <f ca="1"/>
        <v>2</v>
      </c>
      <c r="U150" t="b">
        <f ca="1"/>
        <v>0</v>
      </c>
      <c r="V150" t="str">
        <f ca="1"/>
        <v>ACST</v>
      </c>
      <c r="W150" t="str">
        <f ca="1"/>
        <v>Australian Central Standard Time</v>
      </c>
    </row>
    <row r="151" spans="1:23" x14ac:dyDescent="0.25">
      <c r="A151" t="str" cm="1">
        <f t="array" aca="1" ref="A151" ca="1">CHRONO.MJDATE_TO_ISO_DATETIME(O151-T151,,"s")</f>
        <v>1917-03-24T03:00:00</v>
      </c>
      <c r="B151" t="str" cm="1">
        <f t="array" aca="1" ref="B151" ca="1">CHRONO.MJDATE_TO_ISO_DATETIME(O151,,"s")</f>
        <v>1917-03-26T03:00:00</v>
      </c>
      <c r="C151" t="str">
        <f t="shared" ca="1" si="3"/>
        <v>ACST</v>
      </c>
      <c r="D151" t="str" cm="1">
        <f t="array" aca="1" ref="D151" ca="1">CHRONO.MJDATE_TO_ISO_DATETIME(P151,,"s")</f>
        <v>1917-03-25T03:00:00</v>
      </c>
      <c r="E151" t="str" cm="1">
        <f t="array" aca="1" ref="E151" ca="1">CHRONO.MJDATE_TO_ISO_DATETIME(Q151,,"s")</f>
        <v>1942-01-01T02:00:00</v>
      </c>
      <c r="F151" t="str" cm="1">
        <f t="array" aca="1" ref="F151" ca="1">CHRONO.FORMAT_TIMESPAN(S151,"+PHs")</f>
        <v>+00:00:00</v>
      </c>
      <c r="G151" t="str" cm="1">
        <f t="array" aca="1" ref="G151" ca="1">CHRONO.FORMAT_TIMESPAN(T151,"+PHs")</f>
        <v>+48:00:00</v>
      </c>
      <c r="H151" t="str" cm="1">
        <f t="array" aca="1" ref="H151" ca="1">_xlfn.SWITCH(R151,0,"At boundary, no clock change",-1,"End of Clock back",-2, "Clock back", 1,"Clock forward",2, "discontinuity","")</f>
        <v/>
      </c>
      <c r="I151">
        <v>1917</v>
      </c>
      <c r="J151">
        <v>3</v>
      </c>
      <c r="K151">
        <v>24</v>
      </c>
      <c r="L151" s="62">
        <v>0.72916666666788199</v>
      </c>
      <c r="M151" cm="1">
        <f t="array" aca="1" ref="M151" ca="1">CHRONO.MODIFIED_JULIAN_DATE(I151:L151)</f>
        <v>21311.729166666668</v>
      </c>
      <c r="N151">
        <v>2</v>
      </c>
      <c r="O151" cm="1">
        <f t="array" aca="1" ref="O151:W151" ca="1">CHRONO.TIMEZONE_OBSERVED($A$2,M151,N151)</f>
        <v>21313.125</v>
      </c>
      <c r="P151">
        <f ca="1"/>
        <v>21312.125</v>
      </c>
      <c r="Q151">
        <f ca="1"/>
        <v>30360.083333333332</v>
      </c>
      <c r="R151">
        <f ca="1"/>
        <v>0.39583333333333331</v>
      </c>
      <c r="S151">
        <f ca="1"/>
        <v>0</v>
      </c>
      <c r="T151">
        <f ca="1"/>
        <v>2</v>
      </c>
      <c r="U151" t="b">
        <f ca="1"/>
        <v>0</v>
      </c>
      <c r="V151" t="str">
        <f ca="1"/>
        <v>ACST</v>
      </c>
      <c r="W151" t="str">
        <f ca="1"/>
        <v>Australian Central Standard Time</v>
      </c>
    </row>
    <row r="152" spans="1:23" x14ac:dyDescent="0.25">
      <c r="A152" t="e" cm="1">
        <f t="array" aca="1" ref="A152" ca="1">CHRONO.MJDATE_TO_ISO_DATETIME(O152-T152,,"s")</f>
        <v>#VALUE!</v>
      </c>
      <c r="B152" t="str" cm="1">
        <f t="array" aca="1" ref="B152" ca="1">CHRONO.MJDATE_TO_ISO_DATETIME(O152,,"s")</f>
        <v>1942-01-01T01:59:59</v>
      </c>
      <c r="C152" t="str">
        <f t="shared" ca="1" si="3"/>
        <v>ACST</v>
      </c>
      <c r="D152" t="str" cm="1">
        <f t="array" aca="1" ref="D152" ca="1">CHRONO.MJDATE_TO_ISO_DATETIME(P152,,"s")</f>
        <v>1917-03-25T03:00:00</v>
      </c>
      <c r="E152" t="str" cm="1">
        <f t="array" aca="1" ref="E152" ca="1">CHRONO.MJDATE_TO_ISO_DATETIME(Q152,,"s")</f>
        <v>1942-01-01T02:00:00</v>
      </c>
      <c r="F152" t="str" cm="1">
        <f t="array" aca="1" ref="F152" ca="1">CHRONO.FORMAT_TIMESPAN(S152,"+PHs")</f>
        <v>+00:00:00</v>
      </c>
      <c r="G152" t="str" cm="1">
        <f t="array" aca="1" ref="G152" ca="1">CHRONO.FORMAT_TIMESPAN(T152,"+PHs")</f>
        <v/>
      </c>
      <c r="H152" t="str" cm="1">
        <f t="array" aca="1" ref="H152" ca="1">_xlfn.SWITCH(R152,0,"At boundary, no clock change",-1,"End of Clock back",-2, "Clock back", 1,"Clock forward",2, "discontinuity","")</f>
        <v/>
      </c>
      <c r="I152">
        <v>1941</v>
      </c>
      <c r="J152">
        <v>12</v>
      </c>
      <c r="K152">
        <v>31</v>
      </c>
      <c r="L152" s="62">
        <v>0.68748842592686343</v>
      </c>
      <c r="M152" cm="1">
        <f t="array" aca="1" ref="M152" ca="1">CHRONO.MODIFIED_JULIAN_DATE(I152:L152)</f>
        <v>30359.687488425927</v>
      </c>
      <c r="N152">
        <v>2</v>
      </c>
      <c r="O152" cm="1">
        <f t="array" aca="1" ref="O152:W152" ca="1">CHRONO.TIMEZONE_OBSERVED($A$2,M152,N152)</f>
        <v>30360.083321759259</v>
      </c>
      <c r="P152">
        <f ca="1"/>
        <v>21312.125</v>
      </c>
      <c r="Q152">
        <f ca="1"/>
        <v>30360.083333333332</v>
      </c>
      <c r="R152">
        <f ca="1"/>
        <v>0.39583333333333331</v>
      </c>
      <c r="S152">
        <f ca="1"/>
        <v>0</v>
      </c>
      <c r="T152" t="str">
        <f ca="1"/>
        <v/>
      </c>
      <c r="U152" t="b">
        <f ca="1"/>
        <v>0</v>
      </c>
      <c r="V152" t="str">
        <f ca="1"/>
        <v>ACST</v>
      </c>
      <c r="W152" t="str">
        <f ca="1"/>
        <v>Australian Central Standard Time</v>
      </c>
    </row>
    <row r="153" spans="1:23" x14ac:dyDescent="0.25">
      <c r="A153" t="str" cm="1">
        <f t="array" aca="1" ref="A153" ca="1">CHRONO.MJDATE_TO_ISO_DATETIME(O153-T153,,"s")</f>
        <v>1942-01-01T02:00:00</v>
      </c>
      <c r="B153" t="str" cm="1">
        <f t="array" aca="1" ref="B153" ca="1">CHRONO.MJDATE_TO_ISO_DATETIME(O153,,"s")</f>
        <v>1942-01-03T02:00:00</v>
      </c>
      <c r="C153" t="str">
        <f t="shared" ca="1" si="3"/>
        <v>ACDT</v>
      </c>
      <c r="D153" t="e" cm="1">
        <f t="array" aca="1" ref="D153" ca="1">CHRONO.MJDATE_TO_ISO_DATETIME(P153,,"s")</f>
        <v>#NUM!</v>
      </c>
      <c r="E153" t="str" cm="1">
        <f t="array" aca="1" ref="E153" ca="1">CHRONO.MJDATE_TO_ISO_DATETIME(Q153,,"s")</f>
        <v>1942-03-29T03:00:00</v>
      </c>
      <c r="F153" t="str" cm="1">
        <f t="array" aca="1" ref="F153" ca="1">CHRONO.FORMAT_TIMESPAN(S153,"+PHs")</f>
        <v>+01:00:00</v>
      </c>
      <c r="G153" t="str" cm="1">
        <f t="array" aca="1" ref="G153" ca="1">CHRONO.FORMAT_TIMESPAN(T153,"+PHs")</f>
        <v>+48:00:00</v>
      </c>
      <c r="H153" t="str" cm="1">
        <f t="array" aca="1" ref="H153" ca="1">_xlfn.SWITCH(R153,0,"At boundary, no clock change",-1,"End of Clock back",-2, "Clock back", 1,"Clock forward",2, "discontinuity","")</f>
        <v/>
      </c>
      <c r="I153">
        <v>1941</v>
      </c>
      <c r="J153">
        <v>12</v>
      </c>
      <c r="K153">
        <v>31</v>
      </c>
      <c r="L153" s="62">
        <v>0.72916666666788199</v>
      </c>
      <c r="M153" cm="1">
        <f t="array" aca="1" ref="M153" ca="1">CHRONO.MODIFIED_JULIAN_DATE(I153:L153)</f>
        <v>30359.729166666668</v>
      </c>
      <c r="N153">
        <v>2</v>
      </c>
      <c r="O153" cm="1">
        <f t="array" aca="1" ref="O153:W153" ca="1">CHRONO.TIMEZONE_OBSERVED($A$2,M153,N153)</f>
        <v>30362.083333333332</v>
      </c>
      <c r="P153">
        <f ca="1"/>
        <v>30360.083333333332</v>
      </c>
      <c r="Q153">
        <f ca="1"/>
        <v>30447.125</v>
      </c>
      <c r="R153">
        <f ca="1"/>
        <v>0.39583333333333331</v>
      </c>
      <c r="S153">
        <f ca="1"/>
        <v>4.1666666666666664E-2</v>
      </c>
      <c r="T153">
        <f ca="1"/>
        <v>2</v>
      </c>
      <c r="U153" t="b">
        <f ca="1"/>
        <v>1</v>
      </c>
      <c r="V153" t="str">
        <f ca="1"/>
        <v>ACDT</v>
      </c>
      <c r="W153" t="str">
        <f ca="1"/>
        <v>Australian Central Daylight Time</v>
      </c>
    </row>
    <row r="154" spans="1:23" x14ac:dyDescent="0.25">
      <c r="A154" t="str" cm="1">
        <f t="array" aca="1" ref="A154" ca="1">CHRONO.MJDATE_TO_ISO_DATETIME(O154-T154,,"s")</f>
        <v>1942-01-01T02:00:00</v>
      </c>
      <c r="B154" t="e" cm="1">
        <f t="array" aca="1" ref="B154" ca="1">CHRONO.MJDATE_TO_ISO_DATETIME(O154,,"s")</f>
        <v>#NUM!</v>
      </c>
      <c r="C154" t="str">
        <f t="shared" ca="1" si="3"/>
        <v>ACDT</v>
      </c>
      <c r="D154" t="str" cm="1">
        <f t="array" aca="1" ref="D154" ca="1">CHRONO.MJDATE_TO_ISO_DATETIME(P154,,"s")</f>
        <v>1942-01-01T02:00:00</v>
      </c>
      <c r="E154" t="str" cm="1">
        <f t="array" aca="1" ref="E154" ca="1">CHRONO.MJDATE_TO_ISO_DATETIME(Q154,,"s")</f>
        <v>1942-03-29T03:00:00</v>
      </c>
      <c r="F154" t="str" cm="1">
        <f t="array" aca="1" ref="F154" ca="1">CHRONO.FORMAT_TIMESPAN(S154,"+PHs")</f>
        <v>+01:00:00</v>
      </c>
      <c r="G154" t="str" cm="1">
        <f t="array" aca="1" ref="G154" ca="1">CHRONO.FORMAT_TIMESPAN(T154,"+PHs")</f>
        <v>+48:00:00</v>
      </c>
      <c r="H154" t="str" cm="1">
        <f t="array" aca="1" ref="H154" ca="1">_xlfn.SWITCH(R154,0,"At boundary, no clock change",-1,"End of Clock back",-2, "Clock back", 1,"Clock forward",2, "discontinuity","")</f>
        <v/>
      </c>
      <c r="I154">
        <v>1941</v>
      </c>
      <c r="J154">
        <v>12</v>
      </c>
      <c r="K154">
        <v>31</v>
      </c>
      <c r="L154" s="62">
        <v>0.77082175926261576</v>
      </c>
      <c r="M154" cm="1">
        <f t="array" aca="1" ref="M154" ca="1">CHRONO.MODIFIED_JULIAN_DATE(I154:L154)</f>
        <v>30359.770821759263</v>
      </c>
      <c r="N154">
        <v>2</v>
      </c>
      <c r="O154" cm="1">
        <f t="array" aca="1" ref="O154:W154" ca="1">CHRONO.TIMEZONE_OBSERVED($A$2,M154,N154)</f>
        <v>30362.083333333332</v>
      </c>
      <c r="P154">
        <f ca="1"/>
        <v>30360.083333333332</v>
      </c>
      <c r="Q154">
        <f ca="1"/>
        <v>30447.125</v>
      </c>
      <c r="R154">
        <f ca="1"/>
        <v>0.39583333333333331</v>
      </c>
      <c r="S154">
        <f ca="1"/>
        <v>4.1666666666666664E-2</v>
      </c>
      <c r="T154">
        <f ca="1"/>
        <v>2</v>
      </c>
      <c r="U154" t="b">
        <f ca="1"/>
        <v>1</v>
      </c>
      <c r="V154" t="str">
        <f ca="1"/>
        <v>ACDT</v>
      </c>
      <c r="W154" t="str">
        <f ca="1"/>
        <v>Australian Central Daylight Time</v>
      </c>
    </row>
    <row r="155" spans="1:23" x14ac:dyDescent="0.25">
      <c r="A155" t="e" cm="1">
        <f t="array" aca="1" ref="A155" ca="1">CHRONO.MJDATE_TO_ISO_DATETIME(O155-T155,,"s")</f>
        <v>#VALUE!</v>
      </c>
      <c r="B155" t="e" cm="1">
        <f t="array" aca="1" ref="B155" ca="1">CHRONO.MJDATE_TO_ISO_DATETIME(O155,,"s")</f>
        <v>#VALUE!</v>
      </c>
      <c r="C155">
        <f t="shared" ca="1" si="3"/>
        <v>0</v>
      </c>
      <c r="D155" t="str" cm="1">
        <f t="array" aca="1" ref="D155" ca="1">CHRONO.MJDATE_TO_ISO_DATETIME(P155,,"s")</f>
        <v/>
      </c>
      <c r="E155" t="str" cm="1">
        <f t="array" aca="1" ref="E155" ca="1">CHRONO.MJDATE_TO_ISO_DATETIME(Q155,,"s")</f>
        <v/>
      </c>
      <c r="F155" t="str" cm="1">
        <f t="array" aca="1" ref="F155" ca="1">CHRONO.FORMAT_TIMESPAN(S155,"+PHs")</f>
        <v/>
      </c>
      <c r="G155" t="str" cm="1">
        <f t="array" aca="1" ref="G155" ca="1">CHRONO.FORMAT_TIMESPAN(T155,"+PHs")</f>
        <v/>
      </c>
      <c r="H155" t="str" cm="1">
        <f t="array" ref="H155">_xlfn.SWITCH(R155,0,"At boundary, no clock change",-1,"End of Clock back",-2, "Clock back", 1,"Clock forward",2, "discontinuity","")</f>
        <v>At boundary, no clock change</v>
      </c>
      <c r="I155">
        <v>1941</v>
      </c>
      <c r="J155">
        <v>12</v>
      </c>
      <c r="K155">
        <v>31</v>
      </c>
      <c r="L155" s="62">
        <v>0.77083333333576387</v>
      </c>
      <c r="M155" cm="1">
        <f t="array" aca="1" ref="M155" ca="1">CHRONO.MODIFIED_JULIAN_DATE(I155:L155)</f>
        <v>30359.770833333336</v>
      </c>
      <c r="N155">
        <v>2</v>
      </c>
      <c r="O155" t="e" cm="1">
        <f t="array" aca="1" ref="O155" ca="1">CHRONO.TIMEZONE_OBSERVED($A$2,M155,N155)</f>
        <v>#VALUE!</v>
      </c>
    </row>
    <row r="156" spans="1:23" x14ac:dyDescent="0.25">
      <c r="A156" t="str" cm="1">
        <f t="array" aca="1" ref="A156" ca="1">CHRONO.MJDATE_TO_ISO_DATETIME(O156-T156,,"s")</f>
        <v>1942-03-30T03:00:00</v>
      </c>
      <c r="B156" t="str" cm="1">
        <f t="array" aca="1" ref="B156" ca="1">CHRONO.MJDATE_TO_ISO_DATETIME(O156,,"s")</f>
        <v>1942-04-01T03:00:00</v>
      </c>
      <c r="C156" t="str">
        <f t="shared" ca="1" si="3"/>
        <v>ACST</v>
      </c>
      <c r="D156" t="str" cm="1">
        <f t="array" aca="1" ref="D156" ca="1">CHRONO.MJDATE_TO_ISO_DATETIME(P156,,"s")</f>
        <v>1942-03-29T03:00:00</v>
      </c>
      <c r="E156" t="e" cm="1">
        <f t="array" aca="1" ref="E156" ca="1">CHRONO.MJDATE_TO_ISO_DATETIME(Q156,,"s")</f>
        <v>#NUM!</v>
      </c>
      <c r="F156" t="str" cm="1">
        <f t="array" aca="1" ref="F156" ca="1">CHRONO.FORMAT_TIMESPAN(S156,"+PHs")</f>
        <v>+00:00:00</v>
      </c>
      <c r="G156" t="str" cm="1">
        <f t="array" aca="1" ref="G156" ca="1">CHRONO.FORMAT_TIMESPAN(T156,"+PHs")</f>
        <v>+48:00:00</v>
      </c>
      <c r="H156" t="str" cm="1">
        <f t="array" aca="1" ref="H156" ca="1">_xlfn.SWITCH(R156,0,"At boundary, no clock change",-1,"End of Clock back",-2, "Clock back", 1,"Clock forward",2, "discontinuity","")</f>
        <v/>
      </c>
      <c r="I156">
        <v>1942</v>
      </c>
      <c r="J156">
        <v>3</v>
      </c>
      <c r="K156">
        <v>28</v>
      </c>
      <c r="L156" s="62">
        <v>0.72847222222481478</v>
      </c>
      <c r="M156" cm="1">
        <f t="array" aca="1" ref="M156" ca="1">CHRONO.MODIFIED_JULIAN_DATE(I156:L156)</f>
        <v>30446.728472222225</v>
      </c>
      <c r="N156">
        <v>2</v>
      </c>
      <c r="O156" cm="1">
        <f t="array" aca="1" ref="O156:W156" ca="1">CHRONO.TIMEZONE_OBSERVED($A$2,M156,N156)</f>
        <v>30450.125</v>
      </c>
      <c r="P156">
        <f ca="1"/>
        <v>30447.125</v>
      </c>
      <c r="Q156">
        <f ca="1"/>
        <v>30629.083333333332</v>
      </c>
      <c r="R156">
        <f ca="1"/>
        <v>0.39583333333333331</v>
      </c>
      <c r="S156">
        <f ca="1"/>
        <v>0</v>
      </c>
      <c r="T156">
        <f ca="1"/>
        <v>2</v>
      </c>
      <c r="U156" t="b">
        <f ca="1"/>
        <v>0</v>
      </c>
      <c r="V156" t="str">
        <f ca="1"/>
        <v>ACST</v>
      </c>
      <c r="W156" t="str">
        <f ca="1"/>
        <v>Australian Central Standard Time</v>
      </c>
    </row>
    <row r="157" spans="1:23" x14ac:dyDescent="0.25">
      <c r="A157" t="str" cm="1">
        <f t="array" aca="1" ref="A157" ca="1">CHRONO.MJDATE_TO_ISO_DATETIME(O157-T157,,"s")</f>
        <v>1942-03-30T03:00:00</v>
      </c>
      <c r="B157" t="str" cm="1">
        <f t="array" aca="1" ref="B157" ca="1">CHRONO.MJDATE_TO_ISO_DATETIME(O157,,"s")</f>
        <v>1942-04-01T03:00:00</v>
      </c>
      <c r="C157" t="str">
        <f t="shared" ca="1" si="3"/>
        <v>ACST</v>
      </c>
      <c r="D157" t="str" cm="1">
        <f t="array" aca="1" ref="D157" ca="1">CHRONO.MJDATE_TO_ISO_DATETIME(P157,,"s")</f>
        <v>1942-03-29T03:00:00</v>
      </c>
      <c r="E157" t="str" cm="1">
        <f t="array" aca="1" ref="E157" ca="1">CHRONO.MJDATE_TO_ISO_DATETIME(Q157,,"s")</f>
        <v>1942-09-27T02:00:00</v>
      </c>
      <c r="F157" t="str" cm="1">
        <f t="array" aca="1" ref="F157" ca="1">CHRONO.FORMAT_TIMESPAN(S157,"+PHs")</f>
        <v>+00:00:00</v>
      </c>
      <c r="G157" t="str" cm="1">
        <f t="array" aca="1" ref="G157" ca="1">CHRONO.FORMAT_TIMESPAN(T157,"+PHs")</f>
        <v>+48:00:00</v>
      </c>
      <c r="H157" t="str" cm="1">
        <f t="array" aca="1" ref="H157" ca="1">_xlfn.SWITCH(R157,0,"At boundary, no clock change",-1,"End of Clock back",-2, "Clock back", 1,"Clock forward",2, "discontinuity","")</f>
        <v/>
      </c>
      <c r="I157">
        <v>1942</v>
      </c>
      <c r="J157">
        <v>3</v>
      </c>
      <c r="K157">
        <v>28</v>
      </c>
      <c r="L157" s="62">
        <v>0.6875</v>
      </c>
      <c r="M157" cm="1">
        <f t="array" aca="1" ref="M157" ca="1">CHRONO.MODIFIED_JULIAN_DATE(I157:L157)</f>
        <v>30446.6875</v>
      </c>
      <c r="N157">
        <v>2</v>
      </c>
      <c r="O157" cm="1">
        <f t="array" aca="1" ref="O157:W157" ca="1">CHRONO.TIMEZONE_OBSERVED($A$2,M157,N157)</f>
        <v>30450.125</v>
      </c>
      <c r="P157">
        <f ca="1"/>
        <v>30447.125</v>
      </c>
      <c r="Q157">
        <f ca="1"/>
        <v>30629.083333333332</v>
      </c>
      <c r="R157">
        <f ca="1"/>
        <v>0.39583333333333331</v>
      </c>
      <c r="S157">
        <f ca="1"/>
        <v>0</v>
      </c>
      <c r="T157">
        <f ca="1"/>
        <v>2</v>
      </c>
      <c r="U157" t="b">
        <f ca="1"/>
        <v>0</v>
      </c>
      <c r="V157" t="str">
        <f ca="1"/>
        <v>ACST</v>
      </c>
      <c r="W157" t="str">
        <f ca="1"/>
        <v>Australian Central Standard Time</v>
      </c>
    </row>
    <row r="158" spans="1:23" x14ac:dyDescent="0.25">
      <c r="A158" t="str" cm="1">
        <f t="array" aca="1" ref="A158" ca="1">CHRONO.MJDATE_TO_ISO_DATETIME(O158-T158,,"s")</f>
        <v>1942-03-30T03:00:00</v>
      </c>
      <c r="B158" t="str" cm="1">
        <f t="array" aca="1" ref="B158" ca="1">CHRONO.MJDATE_TO_ISO_DATETIME(O158,,"s")</f>
        <v>1942-04-01T03:00:00</v>
      </c>
      <c r="C158" t="str">
        <f t="shared" ca="1" si="3"/>
        <v>ACST</v>
      </c>
      <c r="D158" t="str" cm="1">
        <f t="array" aca="1" ref="D158" ca="1">CHRONO.MJDATE_TO_ISO_DATETIME(P158,,"s")</f>
        <v>1942-03-29T03:00:00</v>
      </c>
      <c r="E158" t="e" cm="1">
        <f t="array" aca="1" ref="E158" ca="1">CHRONO.MJDATE_TO_ISO_DATETIME(Q158,,"s")</f>
        <v>#NUM!</v>
      </c>
      <c r="F158" t="str" cm="1">
        <f t="array" aca="1" ref="F158" ca="1">CHRONO.FORMAT_TIMESPAN(S158,"+PHs")</f>
        <v>+00:00:00</v>
      </c>
      <c r="G158" t="str" cm="1">
        <f t="array" aca="1" ref="G158" ca="1">CHRONO.FORMAT_TIMESPAN(T158,"+PHs")</f>
        <v>+48:00:00</v>
      </c>
      <c r="H158" t="str" cm="1">
        <f t="array" aca="1" ref="H158" ca="1">_xlfn.SWITCH(R158,0,"At boundary, no clock change",-1,"End of Clock back",-2, "Clock back", 1,"Clock forward",2, "discontinuity","")</f>
        <v/>
      </c>
      <c r="I158">
        <v>1942</v>
      </c>
      <c r="J158">
        <v>3</v>
      </c>
      <c r="K158">
        <v>28</v>
      </c>
      <c r="L158" s="62">
        <v>0.72915509259473377</v>
      </c>
      <c r="M158" cm="1">
        <f t="array" aca="1" ref="M158" ca="1">CHRONO.MODIFIED_JULIAN_DATE(I158:L158)</f>
        <v>30446.729155092595</v>
      </c>
      <c r="N158">
        <v>2</v>
      </c>
      <c r="O158" cm="1">
        <f t="array" aca="1" ref="O158:W158" ca="1">CHRONO.TIMEZONE_OBSERVED($A$2,M158,N158)</f>
        <v>30450.125</v>
      </c>
      <c r="P158">
        <f ca="1"/>
        <v>30447.125</v>
      </c>
      <c r="Q158">
        <f ca="1"/>
        <v>30629.083333333332</v>
      </c>
      <c r="R158">
        <f ca="1"/>
        <v>0.39583333333333331</v>
      </c>
      <c r="S158">
        <f ca="1"/>
        <v>0</v>
      </c>
      <c r="T158">
        <f ca="1"/>
        <v>2</v>
      </c>
      <c r="U158" t="b">
        <f ca="1"/>
        <v>0</v>
      </c>
      <c r="V158" t="str">
        <f ca="1"/>
        <v>ACST</v>
      </c>
      <c r="W158" t="str">
        <f ca="1"/>
        <v>Australian Central Standard Time</v>
      </c>
    </row>
    <row r="159" spans="1:23" x14ac:dyDescent="0.25">
      <c r="A159" t="e" cm="1">
        <f t="array" aca="1" ref="A159" ca="1">CHRONO.MJDATE_TO_ISO_DATETIME(O159-T159,,"s")</f>
        <v>#NUM!</v>
      </c>
      <c r="B159" t="str" cm="1">
        <f t="array" aca="1" ref="B159" ca="1">CHRONO.MJDATE_TO_ISO_DATETIME(O159,,"s")</f>
        <v>1942-04-01T03:00:00</v>
      </c>
      <c r="C159" t="str">
        <f t="shared" ca="1" si="3"/>
        <v>ACST</v>
      </c>
      <c r="D159" t="str" cm="1">
        <f t="array" aca="1" ref="D159" ca="1">CHRONO.MJDATE_TO_ISO_DATETIME(P159,,"s")</f>
        <v>1942-03-29T03:00:00</v>
      </c>
      <c r="E159" t="str" cm="1">
        <f t="array" aca="1" ref="E159" ca="1">CHRONO.MJDATE_TO_ISO_DATETIME(Q159,,"s")</f>
        <v>1942-09-27T02:00:00</v>
      </c>
      <c r="F159" t="str" cm="1">
        <f t="array" aca="1" ref="F159" ca="1">CHRONO.FORMAT_TIMESPAN(S159,"+PHs")</f>
        <v>+00:00:00</v>
      </c>
      <c r="G159" t="str" cm="1">
        <f t="array" aca="1" ref="G159" ca="1">CHRONO.FORMAT_TIMESPAN(T159,"+PHs")</f>
        <v>+48:00:00</v>
      </c>
      <c r="H159" t="str" cm="1">
        <f t="array" aca="1" ref="H159" ca="1">_xlfn.SWITCH(R159,0,"At boundary, no clock change",-1,"End of Clock back",-2, "Clock back", 1,"Clock forward",2, "discontinuity","")</f>
        <v/>
      </c>
      <c r="I159">
        <v>1942</v>
      </c>
      <c r="J159">
        <v>3</v>
      </c>
      <c r="K159">
        <v>28</v>
      </c>
      <c r="L159" s="62">
        <v>0.72916666666788199</v>
      </c>
      <c r="M159" cm="1">
        <f t="array" aca="1" ref="M159" ca="1">CHRONO.MODIFIED_JULIAN_DATE(I159:L159)</f>
        <v>30446.729166666668</v>
      </c>
      <c r="N159">
        <v>2</v>
      </c>
      <c r="O159" cm="1">
        <f t="array" aca="1" ref="O159:W159" ca="1">CHRONO.TIMEZONE_OBSERVED($A$2,M159,N159)</f>
        <v>30450.125</v>
      </c>
      <c r="P159">
        <f ca="1"/>
        <v>30447.125</v>
      </c>
      <c r="Q159">
        <f ca="1"/>
        <v>30629.083333333332</v>
      </c>
      <c r="R159">
        <f ca="1"/>
        <v>0.39583333333333331</v>
      </c>
      <c r="S159">
        <f ca="1"/>
        <v>0</v>
      </c>
      <c r="T159">
        <f ca="1"/>
        <v>2</v>
      </c>
      <c r="U159" t="b">
        <f ca="1"/>
        <v>0</v>
      </c>
      <c r="V159" t="str">
        <f ca="1"/>
        <v>ACST</v>
      </c>
      <c r="W159" t="str">
        <f ca="1"/>
        <v>Australian Central Standard Time</v>
      </c>
    </row>
    <row r="161" spans="1:15" x14ac:dyDescent="0.25">
      <c r="A161" t="e" cm="1" vm="3">
        <f t="array" aca="1" ref="A161" ca="1">CHRONO_DATA.TIMEZONE_INFOS($A$2)</f>
        <v>#VALUE!</v>
      </c>
      <c r="O161" t="e" cm="1">
        <f t="array" aca="1" ref="O161" ca="1">CHRONO._TZONE_EFFECTIVE_IDX(_xlfn.ANCHORARRAY(A161),M135,2)</f>
        <v>#VALUE!</v>
      </c>
    </row>
    <row r="163" spans="1:15" x14ac:dyDescent="0.25">
      <c r="C163" t="s">
        <v>896</v>
      </c>
    </row>
    <row r="166" spans="1:15" x14ac:dyDescent="0.25">
      <c r="B166" t="e" cm="1">
        <f t="array" aca="1" ref="B166" ca="1">INDEX(_xlfn.ANCHORARRAY(A161),, 3)</f>
        <v>#REF!</v>
      </c>
      <c r="C166" t="e" cm="1">
        <f t="array" aca="1" ref="C166" ca="1">_xlfn.ANCHORARRAY(B166)-INDEX(_xlfn.ANCHORARRAY(A161),,4)-INDEX(_xlfn.ANCHORARRAY(A161),,5)</f>
        <v>#REF!</v>
      </c>
      <c r="D166" t="e" cm="1">
        <f t="array" aca="1" ref="D166" ca="1">IF(_xlfn.ANCHORARRAY(B166)="","",_xlfn.ANCHORARRAY(C166))</f>
        <v>#REF!</v>
      </c>
      <c r="E166" t="e" cm="1">
        <f t="array" aca="1" ref="E166" ca="1">N(_xlfn.ANCHORARRAY(D166)&gt;F166)</f>
        <v>#REF!</v>
      </c>
      <c r="F166">
        <f ca="1">M135</f>
        <v>-3242.3849537037036</v>
      </c>
      <c r="G166" t="e">
        <f ca="1">_xlfn.XMATCH(1,_xlfn.ANCHORARRAY(E166),0,1)</f>
        <v>#N/A</v>
      </c>
    </row>
    <row r="171" spans="1:15" x14ac:dyDescent="0.25">
      <c r="A171" t="s">
        <v>758</v>
      </c>
      <c r="B171">
        <v>1970</v>
      </c>
      <c r="C171" t="b" cm="1">
        <f t="array" aca="1" ref="C171" ca="1">CHRONO.TIMEZONE_HAS_DLS(A171,B171)</f>
        <v>1</v>
      </c>
    </row>
    <row r="178" spans="1:5" x14ac:dyDescent="0.25">
      <c r="A178" t="s">
        <v>85</v>
      </c>
      <c r="B178" t="s">
        <v>882</v>
      </c>
    </row>
    <row r="179" spans="1:5" x14ac:dyDescent="0.25">
      <c r="A179" t="s">
        <v>883</v>
      </c>
      <c r="B179" t="s">
        <v>884</v>
      </c>
    </row>
    <row r="180" spans="1:5" x14ac:dyDescent="0.25">
      <c r="A180" t="s">
        <v>885</v>
      </c>
      <c r="B180" t="s">
        <v>886</v>
      </c>
    </row>
    <row r="181" spans="1:5" x14ac:dyDescent="0.25">
      <c r="A181" t="s">
        <v>886</v>
      </c>
      <c r="B181" t="s">
        <v>85</v>
      </c>
    </row>
    <row r="184" spans="1:5" x14ac:dyDescent="0.25">
      <c r="A184" t="b" cm="1">
        <f t="array" aca="1" ref="A184" ca="1">CHRONO.TIMEZONE_HAS_DLS(A196,A186,B186)</f>
        <v>0</v>
      </c>
      <c r="C184">
        <v>1</v>
      </c>
      <c r="D184">
        <v>86400</v>
      </c>
      <c r="E184">
        <f>C184/D184</f>
        <v>1.1574074074074073E-5</v>
      </c>
    </row>
    <row r="186" spans="1:5" x14ac:dyDescent="0.25">
      <c r="A186">
        <v>1938</v>
      </c>
      <c r="B186">
        <v>1940</v>
      </c>
    </row>
    <row r="187" spans="1:5" x14ac:dyDescent="0.25">
      <c r="A187" t="b" cm="1">
        <f t="array" aca="1" ref="A187" ca="1">CHRONO.TIMEZONE_HAS_DLS(A171,A186,B186)</f>
        <v>0</v>
      </c>
    </row>
    <row r="195" spans="1:15" x14ac:dyDescent="0.25">
      <c r="A195" cm="1">
        <f t="array" aca="1" ref="A195" ca="1">CHRONO.MODIFIED_JULIAN_DATE(A186)</f>
        <v>28899</v>
      </c>
      <c r="B195" cm="1">
        <f t="array" aca="1" ref="B195" ca="1">IF(B186="","",CHRONO.MODIFIED_JULIAN_DATE(B186+1)-0.000001)</f>
        <v>29994.999999</v>
      </c>
    </row>
    <row r="196" spans="1:15" x14ac:dyDescent="0.25">
      <c r="A196" t="str" cm="1">
        <f t="array" aca="1" ref="A196:N196" ca="1">CHRONO_DATA.FILTER_TIMEZONE_INFOS(A171,A195,B195)</f>
        <v>Australia/Adelaide</v>
      </c>
      <c r="B196">
        <f ca="1"/>
        <v>14775</v>
      </c>
      <c r="C196">
        <f ca="1"/>
        <v>40952</v>
      </c>
      <c r="D196">
        <f ca="1"/>
        <v>0.39583333333333331</v>
      </c>
      <c r="E196">
        <f ca="1"/>
        <v>0</v>
      </c>
      <c r="F196">
        <f ca="1"/>
        <v>2.0833333333333332E-2</v>
      </c>
      <c r="G196">
        <f ca="1"/>
        <v>0</v>
      </c>
      <c r="H196">
        <f ca="1"/>
        <v>0</v>
      </c>
      <c r="I196">
        <f ca="1"/>
        <v>0</v>
      </c>
      <c r="J196" t="str">
        <f ca="1"/>
        <v>Aus</v>
      </c>
      <c r="K196" t="str">
        <f ca="1"/>
        <v>AC%T</v>
      </c>
      <c r="L196" t="str">
        <f ca="1"/>
        <v/>
      </c>
      <c r="M196" t="str">
        <f ca="1"/>
        <v>Australian Central% Time</v>
      </c>
      <c r="N196" t="str">
        <f ca="1"/>
        <v/>
      </c>
    </row>
    <row r="198" spans="1:15" x14ac:dyDescent="0.25">
      <c r="A198" t="s">
        <v>807</v>
      </c>
    </row>
    <row r="199" spans="1:15" x14ac:dyDescent="0.25">
      <c r="A199" t="s">
        <v>875</v>
      </c>
      <c r="B199" t="s">
        <v>186</v>
      </c>
      <c r="C199" t="s">
        <v>184</v>
      </c>
      <c r="D199" t="s">
        <v>876</v>
      </c>
      <c r="E199" t="s">
        <v>858</v>
      </c>
      <c r="F199" t="s">
        <v>787</v>
      </c>
    </row>
    <row r="200" spans="1:15" x14ac:dyDescent="0.25">
      <c r="A200">
        <v>2020</v>
      </c>
      <c r="B200">
        <v>3</v>
      </c>
      <c r="C200">
        <v>29</v>
      </c>
      <c r="D200" s="62">
        <v>0.12430555555555556</v>
      </c>
      <c r="E200" cm="1">
        <f t="array" aca="1" ref="E200" ca="1">CHRONO.MODIFIED_JULIAN_DATE(A200:D200)</f>
        <v>58937.124305555553</v>
      </c>
      <c r="F200">
        <v>0</v>
      </c>
    </row>
    <row r="202" spans="1:15" x14ac:dyDescent="0.25">
      <c r="A202" t="s">
        <v>887</v>
      </c>
      <c r="B202" t="e" cm="1">
        <f t="array" aca="1" ref="B202" ca="1">CHRONO._TZ_RULE_NEXT_OCCURANCES(_xlfn.ANCHORARRAY(B206), E200,"", 2)</f>
        <v>#NAME?</v>
      </c>
    </row>
    <row r="205" spans="1:15" x14ac:dyDescent="0.25">
      <c r="A205" t="s">
        <v>888</v>
      </c>
      <c r="B205" t="s">
        <v>807</v>
      </c>
      <c r="C205">
        <v>30906</v>
      </c>
      <c r="D205" t="s">
        <v>85</v>
      </c>
      <c r="E205">
        <v>0.33333333333333331</v>
      </c>
      <c r="F205">
        <v>0</v>
      </c>
      <c r="G205">
        <v>0</v>
      </c>
      <c r="H205">
        <v>0</v>
      </c>
      <c r="I205" t="s">
        <v>85</v>
      </c>
      <c r="J205" t="s">
        <v>85</v>
      </c>
      <c r="K205" t="s">
        <v>889</v>
      </c>
      <c r="L205" t="s">
        <v>890</v>
      </c>
      <c r="M205" t="s">
        <v>85</v>
      </c>
      <c r="N205" t="s">
        <v>891</v>
      </c>
      <c r="O205" t="s">
        <v>85</v>
      </c>
    </row>
    <row r="206" spans="1:15" x14ac:dyDescent="0.25">
      <c r="A206" t="s">
        <v>892</v>
      </c>
      <c r="B206" t="str" cm="1">
        <f t="array" aca="1" ref="B206:M214" ca="1">CHRONO_DATA.TIMEZONE_RULES("AW")</f>
        <v>AW</v>
      </c>
      <c r="C206">
        <f ca="1"/>
        <v>1974</v>
      </c>
      <c r="D206">
        <f ca="1"/>
        <v>1974</v>
      </c>
      <c r="E206">
        <f ca="1"/>
        <v>10</v>
      </c>
      <c r="F206">
        <f ca="1"/>
        <v>-1</v>
      </c>
      <c r="G206">
        <f ca="1"/>
        <v>7</v>
      </c>
      <c r="H206">
        <f ca="1"/>
        <v>0</v>
      </c>
      <c r="I206">
        <f ca="1"/>
        <v>8.3333333333333329E-2</v>
      </c>
      <c r="J206">
        <f ca="1"/>
        <v>1</v>
      </c>
      <c r="K206">
        <f ca="1"/>
        <v>4.1666666666666664E-2</v>
      </c>
      <c r="L206" t="str">
        <f ca="1"/>
        <v>D</v>
      </c>
      <c r="M206" t="str">
        <f ca="1"/>
        <v xml:space="preserve"> Daylight</v>
      </c>
    </row>
    <row r="207" spans="1:15" x14ac:dyDescent="0.25">
      <c r="B207" t="str">
        <f ca="1"/>
        <v>AW</v>
      </c>
      <c r="C207">
        <f ca="1"/>
        <v>1975</v>
      </c>
      <c r="D207">
        <f ca="1"/>
        <v>1975</v>
      </c>
      <c r="E207">
        <f ca="1"/>
        <v>3</v>
      </c>
      <c r="F207">
        <f ca="1"/>
        <v>1</v>
      </c>
      <c r="G207">
        <f ca="1"/>
        <v>7</v>
      </c>
      <c r="H207">
        <f ca="1"/>
        <v>1</v>
      </c>
      <c r="I207">
        <f ca="1"/>
        <v>8.3333333333333329E-2</v>
      </c>
      <c r="J207">
        <f ca="1"/>
        <v>1</v>
      </c>
      <c r="K207">
        <f ca="1"/>
        <v>0</v>
      </c>
      <c r="L207" t="str">
        <f ca="1"/>
        <v>S</v>
      </c>
      <c r="M207" t="str">
        <f ca="1"/>
        <v xml:space="preserve"> Standard</v>
      </c>
    </row>
    <row r="208" spans="1:15" x14ac:dyDescent="0.25">
      <c r="B208" t="str">
        <f ca="1"/>
        <v>AW</v>
      </c>
      <c r="C208">
        <f ca="1"/>
        <v>1983</v>
      </c>
      <c r="D208">
        <f ca="1"/>
        <v>1983</v>
      </c>
      <c r="E208">
        <f ca="1"/>
        <v>10</v>
      </c>
      <c r="F208">
        <f ca="1"/>
        <v>-1</v>
      </c>
      <c r="G208">
        <f ca="1"/>
        <v>7</v>
      </c>
      <c r="H208">
        <f ca="1"/>
        <v>0</v>
      </c>
      <c r="I208">
        <f ca="1"/>
        <v>8.3333333333333329E-2</v>
      </c>
      <c r="J208">
        <f ca="1"/>
        <v>1</v>
      </c>
      <c r="K208">
        <f ca="1"/>
        <v>4.1666666666666664E-2</v>
      </c>
      <c r="L208" t="str">
        <f ca="1"/>
        <v>D</v>
      </c>
      <c r="M208" t="str">
        <f ca="1"/>
        <v xml:space="preserve"> Daylight</v>
      </c>
    </row>
    <row r="209" spans="1:13" x14ac:dyDescent="0.25">
      <c r="B209" t="str">
        <f ca="1"/>
        <v>AW</v>
      </c>
      <c r="C209">
        <f ca="1"/>
        <v>1984</v>
      </c>
      <c r="D209">
        <f ca="1"/>
        <v>1984</v>
      </c>
      <c r="E209">
        <f ca="1"/>
        <v>3</v>
      </c>
      <c r="F209">
        <f ca="1"/>
        <v>1</v>
      </c>
      <c r="G209">
        <f ca="1"/>
        <v>7</v>
      </c>
      <c r="H209">
        <f ca="1"/>
        <v>1</v>
      </c>
      <c r="I209">
        <f ca="1"/>
        <v>8.3333333333333329E-2</v>
      </c>
      <c r="J209">
        <f ca="1"/>
        <v>1</v>
      </c>
      <c r="K209">
        <f ca="1"/>
        <v>0</v>
      </c>
      <c r="L209" t="str">
        <f ca="1"/>
        <v>S</v>
      </c>
      <c r="M209" t="str">
        <f ca="1"/>
        <v xml:space="preserve"> Standard</v>
      </c>
    </row>
    <row r="210" spans="1:13" x14ac:dyDescent="0.25">
      <c r="B210" t="str">
        <f ca="1"/>
        <v>AW</v>
      </c>
      <c r="C210">
        <f ca="1"/>
        <v>1991</v>
      </c>
      <c r="D210">
        <f ca="1"/>
        <v>1991</v>
      </c>
      <c r="E210">
        <f ca="1"/>
        <v>11</v>
      </c>
      <c r="F210">
        <f ca="1"/>
        <v>0</v>
      </c>
      <c r="G210">
        <f ca="1"/>
        <v>0</v>
      </c>
      <c r="H210">
        <f ca="1"/>
        <v>17</v>
      </c>
      <c r="I210">
        <f ca="1"/>
        <v>8.3333333333333329E-2</v>
      </c>
      <c r="J210">
        <f ca="1"/>
        <v>1</v>
      </c>
      <c r="K210">
        <f ca="1"/>
        <v>4.1666666666666664E-2</v>
      </c>
      <c r="L210" t="str">
        <f ca="1"/>
        <v>D</v>
      </c>
      <c r="M210" t="str">
        <f ca="1"/>
        <v xml:space="preserve"> Daylight</v>
      </c>
    </row>
    <row r="211" spans="1:13" x14ac:dyDescent="0.25">
      <c r="B211" t="str">
        <f ca="1"/>
        <v>AW</v>
      </c>
      <c r="C211">
        <f ca="1"/>
        <v>1992</v>
      </c>
      <c r="D211">
        <f ca="1"/>
        <v>1992</v>
      </c>
      <c r="E211">
        <f ca="1"/>
        <v>3</v>
      </c>
      <c r="F211">
        <f ca="1"/>
        <v>1</v>
      </c>
      <c r="G211">
        <f ca="1"/>
        <v>7</v>
      </c>
      <c r="H211">
        <f ca="1"/>
        <v>1</v>
      </c>
      <c r="I211">
        <f ca="1"/>
        <v>8.3333333333333329E-2</v>
      </c>
      <c r="J211">
        <f ca="1"/>
        <v>1</v>
      </c>
      <c r="K211">
        <f ca="1"/>
        <v>0</v>
      </c>
      <c r="L211" t="str">
        <f ca="1"/>
        <v>S</v>
      </c>
      <c r="M211" t="str">
        <f ca="1"/>
        <v xml:space="preserve"> Standard</v>
      </c>
    </row>
    <row r="212" spans="1:13" x14ac:dyDescent="0.25">
      <c r="B212" t="str">
        <f ca="1"/>
        <v>AW</v>
      </c>
      <c r="C212">
        <f ca="1"/>
        <v>2006</v>
      </c>
      <c r="D212">
        <f ca="1"/>
        <v>2006</v>
      </c>
      <c r="E212">
        <f ca="1"/>
        <v>12</v>
      </c>
      <c r="F212">
        <f ca="1"/>
        <v>0</v>
      </c>
      <c r="G212">
        <f ca="1"/>
        <v>0</v>
      </c>
      <c r="H212">
        <f ca="1"/>
        <v>3</v>
      </c>
      <c r="I212">
        <f ca="1"/>
        <v>8.3333333333333329E-2</v>
      </c>
      <c r="J212">
        <f ca="1"/>
        <v>1</v>
      </c>
      <c r="K212">
        <f ca="1"/>
        <v>4.1666666666666664E-2</v>
      </c>
      <c r="L212" t="str">
        <f ca="1"/>
        <v>D</v>
      </c>
      <c r="M212" t="str">
        <f ca="1"/>
        <v xml:space="preserve"> Daylight</v>
      </c>
    </row>
    <row r="213" spans="1:13" x14ac:dyDescent="0.25">
      <c r="B213" t="str">
        <f ca="1"/>
        <v>AW</v>
      </c>
      <c r="C213">
        <f ca="1"/>
        <v>2007</v>
      </c>
      <c r="D213">
        <f ca="1"/>
        <v>2008</v>
      </c>
      <c r="E213">
        <f ca="1"/>
        <v>10</v>
      </c>
      <c r="F213">
        <f ca="1"/>
        <v>-1</v>
      </c>
      <c r="G213">
        <f ca="1"/>
        <v>7</v>
      </c>
      <c r="H213">
        <f ca="1"/>
        <v>0</v>
      </c>
      <c r="I213">
        <f ca="1"/>
        <v>8.3333333333333329E-2</v>
      </c>
      <c r="J213">
        <f ca="1"/>
        <v>1</v>
      </c>
      <c r="K213">
        <f ca="1"/>
        <v>4.1666666666666664E-2</v>
      </c>
      <c r="L213" t="str">
        <f ca="1"/>
        <v>D</v>
      </c>
      <c r="M213" t="str">
        <f ca="1"/>
        <v xml:space="preserve"> Daylight</v>
      </c>
    </row>
    <row r="214" spans="1:13" x14ac:dyDescent="0.25">
      <c r="B214" t="str">
        <f ca="1"/>
        <v>AW</v>
      </c>
      <c r="C214">
        <f ca="1"/>
        <v>2007</v>
      </c>
      <c r="D214">
        <f ca="1"/>
        <v>2009</v>
      </c>
      <c r="E214">
        <f ca="1"/>
        <v>3</v>
      </c>
      <c r="F214">
        <f ca="1"/>
        <v>-1</v>
      </c>
      <c r="G214">
        <f ca="1"/>
        <v>7</v>
      </c>
      <c r="H214">
        <f ca="1"/>
        <v>0</v>
      </c>
      <c r="I214">
        <f ca="1"/>
        <v>8.3333333333333329E-2</v>
      </c>
      <c r="J214">
        <f ca="1"/>
        <v>1</v>
      </c>
      <c r="K214">
        <f ca="1"/>
        <v>0</v>
      </c>
      <c r="L214" t="str">
        <f ca="1"/>
        <v>S</v>
      </c>
      <c r="M214" t="str">
        <f ca="1"/>
        <v xml:space="preserve"> Standard</v>
      </c>
    </row>
    <row r="215" spans="1:13" x14ac:dyDescent="0.25">
      <c r="B215" t="e" cm="1">
        <f t="array" aca="1" ref="B215" ca="1">CHRONO._TZRULE_INSTANCES(B205:N205,_xlfn.ANCHORARRAY( B206),_xlfn.ANCHORARRAY( B202))</f>
        <v>#NAME?</v>
      </c>
    </row>
    <row r="221" spans="1:13" x14ac:dyDescent="0.25">
      <c r="C221" t="str" cm="1">
        <f t="array" aca="1" ref="C221" ca="1">CHRONO.MJDATE_TO_ISO_DATETIME(C216,,"s")</f>
        <v/>
      </c>
    </row>
    <row r="222" spans="1:13" x14ac:dyDescent="0.25">
      <c r="A222" t="b" cm="1">
        <f t="array" aca="1" ref="A222" ca="1">CHRONO.TIMEZONE_FOLLOWING_DLS(E200,A198,F200)</f>
        <v>0</v>
      </c>
    </row>
    <row r="224" spans="1:13" x14ac:dyDescent="0.25">
      <c r="A224" s="606" t="b">
        <v>0</v>
      </c>
      <c r="B224" t="s">
        <v>894</v>
      </c>
      <c r="C224" t="s">
        <v>893</v>
      </c>
    </row>
    <row r="225" spans="1:15" x14ac:dyDescent="0.25">
      <c r="B225">
        <v>0</v>
      </c>
      <c r="C225" t="b">
        <v>0</v>
      </c>
    </row>
    <row r="227" spans="1:15" x14ac:dyDescent="0.25">
      <c r="A227" t="s">
        <v>807</v>
      </c>
    </row>
    <row r="228" spans="1:15" x14ac:dyDescent="0.25">
      <c r="A228" t="s">
        <v>875</v>
      </c>
      <c r="B228" t="s">
        <v>186</v>
      </c>
      <c r="C228" t="s">
        <v>184</v>
      </c>
      <c r="D228" t="s">
        <v>876</v>
      </c>
      <c r="E228" t="s">
        <v>858</v>
      </c>
      <c r="F228" t="s">
        <v>787</v>
      </c>
      <c r="G228" t="s">
        <v>895</v>
      </c>
    </row>
    <row r="229" spans="1:15" x14ac:dyDescent="0.25">
      <c r="A229">
        <v>2020</v>
      </c>
      <c r="B229">
        <v>3</v>
      </c>
      <c r="C229">
        <v>29</v>
      </c>
      <c r="D229" s="62">
        <v>0</v>
      </c>
      <c r="E229" cm="1">
        <f t="array" aca="1" ref="E229" ca="1">CHRONO.MODIFIED_JULIAN_DATE(A229:D229)</f>
        <v>58937</v>
      </c>
      <c r="F229">
        <v>0</v>
      </c>
      <c r="G229" t="b">
        <v>0</v>
      </c>
      <c r="H229" t="str" cm="1">
        <f t="array" aca="1" ref="H229" ca="1">CHRONO.MJDATE_TO_ISO_DATETIME(N229,,"s")</f>
        <v/>
      </c>
      <c r="I229" t="e" cm="1">
        <f t="array" aca="1" ref="I229" ca="1">CHRONO.TIMEZONE_PREVIOUS_CHANGE(E229,$A$227,F229,G229)</f>
        <v>#VALUE!</v>
      </c>
    </row>
    <row r="230" spans="1:15" x14ac:dyDescent="0.25">
      <c r="A230">
        <v>2009</v>
      </c>
      <c r="B230">
        <v>3</v>
      </c>
      <c r="C230">
        <v>29</v>
      </c>
      <c r="D230" s="62">
        <v>8.3333333333333329E-2</v>
      </c>
      <c r="E230" cm="1">
        <f t="array" aca="1" ref="E230" ca="1">CHRONO.MODIFIED_JULIAN_DATE(A230:D230)</f>
        <v>54919.083333333336</v>
      </c>
      <c r="F230">
        <v>0</v>
      </c>
      <c r="G230" t="b">
        <v>0</v>
      </c>
      <c r="H230" t="str" cm="1">
        <f t="array" aca="1" ref="H230" ca="1">CHRONO.MJDATE_TO_ISO_DATETIME(N230,,"s")</f>
        <v/>
      </c>
      <c r="I230" t="e" cm="1">
        <f t="array" aca="1" ref="I230" ca="1">CHRONO.TIMEZONE_PREVIOUS_CHANGE(E230,$A$227,F230,G230)</f>
        <v>#VALUE!</v>
      </c>
    </row>
    <row r="231" spans="1:15" x14ac:dyDescent="0.25">
      <c r="A231">
        <v>2008</v>
      </c>
      <c r="B231">
        <v>10</v>
      </c>
      <c r="C231">
        <v>26</v>
      </c>
      <c r="D231" s="62">
        <v>0.125</v>
      </c>
      <c r="E231" cm="1">
        <f t="array" aca="1" ref="E231" ca="1">CHRONO.MODIFIED_JULIAN_DATE(A231:D231)</f>
        <v>54765.125</v>
      </c>
      <c r="F231">
        <v>0</v>
      </c>
      <c r="G231" t="b">
        <v>0</v>
      </c>
      <c r="H231" t="e" cm="1">
        <f t="array" aca="1" ref="H231" ca="1">CHRONO.MJDATE_TO_ISO_DATETIME(N231,,"s")</f>
        <v>#VALUE!</v>
      </c>
      <c r="I231" cm="1">
        <f t="array" aca="1" ref="I231:O231" ca="1">CHRONO.TIMEZONE_PREVIOUS_CHANGE(E231,$A$227,F231,G231)</f>
        <v>7</v>
      </c>
      <c r="J231">
        <f ca="1"/>
        <v>54765.083333333336</v>
      </c>
      <c r="K231">
        <f ca="1"/>
        <v>54919.125</v>
      </c>
      <c r="L231">
        <f ca="1"/>
        <v>0.33333333333333331</v>
      </c>
      <c r="M231">
        <f ca="1"/>
        <v>4.1666666666666664E-2</v>
      </c>
      <c r="N231" t="str">
        <f ca="1"/>
        <v>AWDT</v>
      </c>
      <c r="O231" t="str">
        <f ca="1"/>
        <v>Australian Western Daylight Time</v>
      </c>
    </row>
    <row r="232" spans="1:15" x14ac:dyDescent="0.25">
      <c r="A232">
        <v>2008</v>
      </c>
      <c r="B232">
        <v>10</v>
      </c>
      <c r="C232">
        <v>20</v>
      </c>
      <c r="D232" s="205">
        <v>8.3333333333333329E-2</v>
      </c>
      <c r="E232" cm="1">
        <f t="array" aca="1" ref="E232" ca="1">CHRONO.MODIFIED_JULIAN_DATE(A232:D232)</f>
        <v>54759.083333333336</v>
      </c>
      <c r="F232">
        <v>0</v>
      </c>
      <c r="G232" t="b">
        <v>0</v>
      </c>
      <c r="H232" t="str" cm="1">
        <f t="array" aca="1" ref="H232" ca="1">CHRONO.MJDATE_TO_ISO_DATETIME(N232,,"s")</f>
        <v/>
      </c>
      <c r="I232" t="e" cm="1">
        <f t="array" aca="1" ref="I232" ca="1">CHRONO.TIMEZONE_PREVIOUS_CHANGE(E232,$A$227,F232,G232)</f>
        <v>#VALUE!</v>
      </c>
    </row>
    <row r="233" spans="1:15" x14ac:dyDescent="0.25">
      <c r="A233">
        <v>2008</v>
      </c>
      <c r="B233">
        <v>3</v>
      </c>
      <c r="C233">
        <v>30</v>
      </c>
      <c r="D233" s="205">
        <v>8.3333333333333329E-2</v>
      </c>
      <c r="E233" cm="1">
        <f t="array" aca="1" ref="E233" ca="1">CHRONO.MODIFIED_JULIAN_DATE(A233:D233)</f>
        <v>54555.083333333336</v>
      </c>
      <c r="F233">
        <v>0</v>
      </c>
      <c r="G233" t="b">
        <v>0</v>
      </c>
      <c r="H233" t="str" cm="1">
        <f t="array" aca="1" ref="H233" ca="1">CHRONO.MJDATE_TO_ISO_DATETIME(N233,,"s")</f>
        <v/>
      </c>
      <c r="I233" t="e" cm="1">
        <f t="array" aca="1" ref="I233" ca="1">CHRONO.TIMEZONE_PREVIOUS_CHANGE(E233,$A$227,F233,G233)</f>
        <v>#VALUE!</v>
      </c>
    </row>
    <row r="234" spans="1:15" x14ac:dyDescent="0.25">
      <c r="A234">
        <v>2008</v>
      </c>
      <c r="B234">
        <v>3</v>
      </c>
      <c r="C234">
        <v>30</v>
      </c>
      <c r="D234" s="205">
        <v>8.3333333333333329E-2</v>
      </c>
      <c r="E234" cm="1">
        <f t="array" aca="1" ref="E234" ca="1">CHRONO.MODIFIED_JULIAN_DATE(A234:D234)</f>
        <v>54555.083333333336</v>
      </c>
      <c r="F234">
        <v>0</v>
      </c>
      <c r="G234" t="b">
        <v>0</v>
      </c>
      <c r="H234" t="str" cm="1">
        <f t="array" aca="1" ref="H234" ca="1">CHRONO.MJDATE_TO_ISO_DATETIME(N234,,"s")</f>
        <v/>
      </c>
      <c r="I234" t="e" cm="1">
        <f t="array" aca="1" ref="I234" ca="1">CHRONO.TIMEZONE_PREVIOUS_CHANGE(E234,$A$227,F234,G234)</f>
        <v>#VALUE!</v>
      </c>
    </row>
    <row r="235" spans="1:15" x14ac:dyDescent="0.25">
      <c r="A235">
        <v>1950</v>
      </c>
      <c r="B235">
        <v>3</v>
      </c>
      <c r="C235">
        <v>30</v>
      </c>
      <c r="D235" s="205">
        <v>8.3333333333333329E-2</v>
      </c>
      <c r="E235" cm="1">
        <f t="array" aca="1" ref="E235" ca="1">CHRONO.MODIFIED_JULIAN_DATE(A235:D235)</f>
        <v>33370.083333333336</v>
      </c>
      <c r="F235">
        <v>0</v>
      </c>
      <c r="G235" t="b">
        <v>0</v>
      </c>
      <c r="H235" t="str" cm="1">
        <f t="array" aca="1" ref="H235" ca="1">CHRONO.MJDATE_TO_ISO_DATETIME(N235,,"s")</f>
        <v/>
      </c>
      <c r="I235" t="e" cm="1">
        <f t="array" aca="1" ref="I235" ca="1">CHRONO.TIMEZONE_PREVIOUS_CHANGE(E235,$A$227,F235,G235)</f>
        <v>#VALUE!</v>
      </c>
    </row>
    <row r="236" spans="1:15" x14ac:dyDescent="0.25">
      <c r="A236">
        <v>1943</v>
      </c>
      <c r="B236">
        <v>3</v>
      </c>
      <c r="C236">
        <v>28</v>
      </c>
      <c r="D236" s="205">
        <v>8.3333333333333329E-2</v>
      </c>
      <c r="E236" cm="1">
        <f t="array" aca="1" ref="E236" ca="1">CHRONO.MODIFIED_JULIAN_DATE(A236:D236)</f>
        <v>30811.083333333332</v>
      </c>
      <c r="F236">
        <v>0</v>
      </c>
      <c r="G236" t="b">
        <v>0</v>
      </c>
      <c r="H236" t="str" cm="1">
        <f t="array" aca="1" ref="H236" ca="1">CHRONO.MJDATE_TO_ISO_DATETIME(N236,,"s")</f>
        <v/>
      </c>
      <c r="I236" t="e" cm="1">
        <f t="array" aca="1" ref="I236" ca="1">CHRONO.TIMEZONE_PREVIOUS_CHANGE(E236,$A$227,F236,G236)</f>
        <v>#VALUE!</v>
      </c>
    </row>
    <row r="237" spans="1:15" x14ac:dyDescent="0.25">
      <c r="A237">
        <v>1942</v>
      </c>
      <c r="B237">
        <v>1</v>
      </c>
      <c r="C237">
        <v>1</v>
      </c>
      <c r="D237" s="205">
        <v>8.3333333333333329E-2</v>
      </c>
      <c r="E237" cm="1">
        <f t="array" aca="1" ref="E237" ca="1">CHRONO.MODIFIED_JULIAN_DATE(A237:D237)</f>
        <v>30360.083333333332</v>
      </c>
      <c r="F237">
        <v>0</v>
      </c>
      <c r="G237" t="b">
        <v>0</v>
      </c>
      <c r="H237" t="e" cm="1">
        <f t="array" aca="1" ref="H237" ca="1">CHRONO.MJDATE_TO_ISO_DATETIME(N237,,"s")</f>
        <v>#VALUE!</v>
      </c>
      <c r="I237" cm="1">
        <f t="array" aca="1" ref="I237:O237" ca="1">CHRONO.TIMEZONE_PREVIOUS_CHANGE(E237,$A$227,F237,G237)</f>
        <v>7</v>
      </c>
      <c r="J237">
        <f ca="1"/>
        <v>30360.083333333332</v>
      </c>
      <c r="K237">
        <f ca="1"/>
        <v>30447.125</v>
      </c>
      <c r="L237">
        <f ca="1"/>
        <v>0.33333333333333331</v>
      </c>
      <c r="M237">
        <f ca="1"/>
        <v>4.1666666666666664E-2</v>
      </c>
      <c r="N237" t="str">
        <f ca="1"/>
        <v>AWDT</v>
      </c>
      <c r="O237" t="str">
        <f ca="1"/>
        <v>Australian Western Daylight Time</v>
      </c>
    </row>
    <row r="238" spans="1:15" x14ac:dyDescent="0.25">
      <c r="A238">
        <v>1942</v>
      </c>
      <c r="B238">
        <v>1</v>
      </c>
      <c r="C238">
        <v>1</v>
      </c>
      <c r="D238" s="205">
        <v>8.2638888888888887E-2</v>
      </c>
      <c r="E238" cm="1">
        <f t="array" aca="1" ref="E238" ca="1">CHRONO.MODIFIED_JULIAN_DATE(A238:D238)</f>
        <v>30360.082638888889</v>
      </c>
      <c r="F238">
        <v>0</v>
      </c>
      <c r="G238" t="b">
        <v>0</v>
      </c>
      <c r="H238" t="str" cm="1">
        <f t="array" aca="1" ref="H238" ca="1">CHRONO.MJDATE_TO_ISO_DATETIME(N238,,"s")</f>
        <v/>
      </c>
      <c r="I238" t="e" cm="1">
        <f t="array" aca="1" ref="I238" ca="1">CHRONO.TIMEZONE_PREVIOUS_CHANGE(E238,$A$227,F238,G238)</f>
        <v>#VALUE!</v>
      </c>
    </row>
    <row r="239" spans="1:15" x14ac:dyDescent="0.25">
      <c r="A239">
        <v>1917</v>
      </c>
      <c r="B239">
        <v>3</v>
      </c>
      <c r="C239">
        <v>25</v>
      </c>
      <c r="D239" s="205">
        <v>8.3333333333333329E-2</v>
      </c>
      <c r="E239" cm="1">
        <f t="array" aca="1" ref="E239" ca="1">CHRONO.MODIFIED_JULIAN_DATE(A239:D239)</f>
        <v>21312.083333333332</v>
      </c>
      <c r="F239">
        <v>0</v>
      </c>
      <c r="G239" t="b">
        <v>0</v>
      </c>
      <c r="H239" t="e" cm="1">
        <f t="array" aca="1" ref="H239" ca="1">CHRONO.MJDATE_TO_ISO_DATETIME(N239,,"s")</f>
        <v>#VALUE!</v>
      </c>
      <c r="I239" cm="1">
        <f t="array" aca="1" ref="I239:O239" ca="1">CHRONO.TIMEZONE_PREVIOUS_CHANGE(E239,$A$227,F239,G239)</f>
        <v>7</v>
      </c>
      <c r="J239">
        <f ca="1"/>
        <v>21229.083333333332</v>
      </c>
      <c r="K239">
        <f ca="1"/>
        <v>21312.125</v>
      </c>
      <c r="L239">
        <f ca="1"/>
        <v>0.33333333333333331</v>
      </c>
      <c r="M239">
        <f ca="1"/>
        <v>4.1666666666666664E-2</v>
      </c>
      <c r="N239" t="str">
        <f ca="1"/>
        <v>AWDT</v>
      </c>
      <c r="O239" t="str">
        <f ca="1"/>
        <v>Australian Western Daylight Time</v>
      </c>
    </row>
    <row r="240" spans="1:15" x14ac:dyDescent="0.25">
      <c r="A240">
        <v>1917</v>
      </c>
      <c r="B240">
        <v>1</v>
      </c>
      <c r="C240">
        <v>1</v>
      </c>
      <c r="D240" s="205">
        <v>8.2638888888888887E-2</v>
      </c>
      <c r="E240" cm="1">
        <f t="array" aca="1" ref="E240" ca="1">CHRONO.MODIFIED_JULIAN_DATE(A240:D240)</f>
        <v>21229.082638888889</v>
      </c>
      <c r="F240">
        <v>0</v>
      </c>
      <c r="G240" t="b">
        <v>0</v>
      </c>
      <c r="H240" t="str" cm="1">
        <f t="array" aca="1" ref="H240" ca="1">CHRONO.MJDATE_TO_ISO_DATETIME(N240,,"s")</f>
        <v/>
      </c>
      <c r="I240" t="e" cm="1">
        <f t="array" aca="1" ref="I240" ca="1">CHRONO.TIMEZONE_PREVIOUS_CHANGE(E240,$A$227,F240,G240)</f>
        <v>#VALUE!</v>
      </c>
    </row>
    <row r="241" spans="1:24" x14ac:dyDescent="0.25">
      <c r="A241">
        <v>1895</v>
      </c>
      <c r="B241">
        <v>11</v>
      </c>
      <c r="C241">
        <v>30</v>
      </c>
      <c r="D241" s="205">
        <v>0.99930555555555556</v>
      </c>
      <c r="E241" cm="1">
        <f t="array" aca="1" ref="E241" ca="1">CHRONO.MODIFIED_JULIAN_DATE(A241:D241)</f>
        <v>13527.999305555555</v>
      </c>
      <c r="F241">
        <v>0</v>
      </c>
      <c r="G241" t="b">
        <v>0</v>
      </c>
      <c r="H241" t="e" cm="1">
        <f t="array" aca="1" ref="H241" ca="1">CHRONO.MJDATE_TO_ISO_DATETIME(N241,,"s")</f>
        <v>#VALUE!</v>
      </c>
      <c r="I241" cm="1">
        <f t="array" aca="1" ref="I241:O241" ca="1">CHRONO.TIMEZONE_PREVIOUS_CHANGE(E241,$A$227,F241,G241)</f>
        <v>0</v>
      </c>
      <c r="J241" t="str">
        <f ca="1"/>
        <v/>
      </c>
      <c r="K241">
        <f ca="1"/>
        <v>13528</v>
      </c>
      <c r="L241">
        <f ca="1"/>
        <v>0.32180555555555557</v>
      </c>
      <c r="M241">
        <f ca="1"/>
        <v>0</v>
      </c>
      <c r="N241" t="str">
        <f ca="1"/>
        <v>LMT</v>
      </c>
      <c r="O241" t="str">
        <f ca="1"/>
        <v>Local Mean Time</v>
      </c>
    </row>
    <row r="242" spans="1:24" x14ac:dyDescent="0.25">
      <c r="A242">
        <v>1895</v>
      </c>
      <c r="B242">
        <v>11</v>
      </c>
      <c r="C242">
        <v>30</v>
      </c>
      <c r="D242" s="205">
        <v>0.99930555555555556</v>
      </c>
      <c r="E242" cm="1">
        <f t="array" aca="1" ref="E242" ca="1">CHRONO.MODIFIED_JULIAN_DATE(A242:D242)</f>
        <v>13527.999305555555</v>
      </c>
      <c r="F242">
        <v>0</v>
      </c>
      <c r="G242" t="b">
        <v>0</v>
      </c>
      <c r="H242" t="e" cm="1">
        <f t="array" aca="1" ref="H242" ca="1">CHRONO.MJDATE_TO_ISO_DATETIME(O242,,"s")</f>
        <v>#VALUE!</v>
      </c>
      <c r="I242" t="e" cm="1">
        <f t="array" aca="1" ref="I242:O242" ca="1">CHRONO.TIMEZONE_NEXT_CHANGE(E242,$A$227,F242,G242)</f>
        <v>#VALUE!</v>
      </c>
      <c r="J242" t="e">
        <f ca="1"/>
        <v>#VALUE!</v>
      </c>
      <c r="K242" t="e">
        <f ca="1"/>
        <v>#VALUE!</v>
      </c>
      <c r="L242" t="e">
        <f ca="1"/>
        <v>#VALUE!</v>
      </c>
      <c r="M242" t="e">
        <f ca="1"/>
        <v>#VALUE!</v>
      </c>
      <c r="N242" t="e">
        <f ca="1"/>
        <v>#VALUE!</v>
      </c>
      <c r="O242" t="e">
        <f ca="1"/>
        <v>#VALUE!</v>
      </c>
    </row>
    <row r="243" spans="1:24" x14ac:dyDescent="0.25">
      <c r="A243">
        <v>1895</v>
      </c>
      <c r="B243">
        <v>12</v>
      </c>
      <c r="C243">
        <v>1</v>
      </c>
      <c r="D243" s="205">
        <v>0</v>
      </c>
      <c r="E243" cm="1">
        <f t="array" aca="1" ref="E243" ca="1">CHRONO.MODIFIED_JULIAN_DATE(A243:D243)</f>
        <v>13528</v>
      </c>
      <c r="F243">
        <v>0</v>
      </c>
      <c r="G243" t="b">
        <v>0</v>
      </c>
      <c r="H243" t="e" cm="1">
        <f t="array" aca="1" ref="H243" ca="1">CHRONO.MJDATE_TO_ISO_DATETIME(O243,,"s")</f>
        <v>#VALUE!</v>
      </c>
      <c r="I243" cm="1">
        <f t="array" aca="1" ref="I243:O243" ca="1">CHRONO.TIMEZONE_NEXT_CHANGE(E243,$A$227,F243,G243)</f>
        <v>7</v>
      </c>
      <c r="J243">
        <f ca="1"/>
        <v>13528</v>
      </c>
      <c r="K243">
        <f ca="1"/>
        <v>21229.083333333332</v>
      </c>
      <c r="L243">
        <f ca="1"/>
        <v>0.33333333333333331</v>
      </c>
      <c r="M243">
        <f ca="1"/>
        <v>0</v>
      </c>
      <c r="N243" t="str">
        <f ca="1"/>
        <v>AWST</v>
      </c>
      <c r="O243" t="str">
        <f ca="1"/>
        <v>Australian Western Standard Time</v>
      </c>
    </row>
    <row r="244" spans="1:24" x14ac:dyDescent="0.25">
      <c r="A244">
        <v>1917</v>
      </c>
      <c r="B244">
        <v>1</v>
      </c>
      <c r="C244">
        <v>1</v>
      </c>
      <c r="D244" s="205">
        <v>8.3333333333333329E-2</v>
      </c>
      <c r="E244" cm="1">
        <f t="array" aca="1" ref="E244" ca="1">CHRONO.MODIFIED_JULIAN_DATE(A244:D244)</f>
        <v>21229.083333333332</v>
      </c>
      <c r="F244">
        <v>0</v>
      </c>
      <c r="G244" t="b">
        <v>0</v>
      </c>
      <c r="H244" t="str" cm="1">
        <f t="array" aca="1" ref="H244" ca="1">CHRONO.MJDATE_TO_ISO_DATETIME(O244,,"s")</f>
        <v/>
      </c>
      <c r="I244" t="e" cm="1">
        <f t="array" aca="1" ref="I244" ca="1">CHRONO.TIMEZONE_NEXT_CHANGE(E244,$A$227,F244,G244)</f>
        <v>#VALUE!</v>
      </c>
    </row>
    <row r="245" spans="1:24" x14ac:dyDescent="0.25">
      <c r="A245">
        <v>1917</v>
      </c>
      <c r="B245">
        <v>3</v>
      </c>
      <c r="C245">
        <v>25</v>
      </c>
      <c r="D245" s="205">
        <v>0.125</v>
      </c>
      <c r="E245" cm="1">
        <f t="array" aca="1" ref="E245" ca="1">CHRONO.MODIFIED_JULIAN_DATE(A245:D245)</f>
        <v>21312.125</v>
      </c>
      <c r="F245">
        <v>0</v>
      </c>
      <c r="G245" t="b">
        <v>0</v>
      </c>
      <c r="H245" t="str" cm="1">
        <f t="array" aca="1" ref="H245" ca="1">CHRONO.MJDATE_TO_ISO_DATETIME(O245,,"s")</f>
        <v/>
      </c>
      <c r="I245" t="e" cm="1">
        <f t="array" aca="1" ref="I245" ca="1">CHRONO.TIMEZONE_NEXT_CHANGE(E245,$A$227,F245,G245)</f>
        <v>#VALUE!</v>
      </c>
    </row>
    <row r="246" spans="1:24" x14ac:dyDescent="0.25">
      <c r="A246">
        <v>1942</v>
      </c>
      <c r="B246">
        <v>1</v>
      </c>
      <c r="C246">
        <v>1</v>
      </c>
      <c r="D246" s="205">
        <v>8.3333333333333329E-2</v>
      </c>
      <c r="E246" cm="1">
        <f t="array" aca="1" ref="E246" ca="1">CHRONO.MODIFIED_JULIAN_DATE(A246:D246)</f>
        <v>30360.083333333332</v>
      </c>
      <c r="F246">
        <v>0</v>
      </c>
      <c r="G246" t="b">
        <v>0</v>
      </c>
      <c r="H246" t="e" cm="1">
        <f t="array" aca="1" ref="H246" ca="1">CHRONO.MJDATE_TO_ISO_DATETIME(O246,,"s")</f>
        <v>#VALUE!</v>
      </c>
      <c r="I246" cm="1">
        <f t="array" aca="1" ref="I246:O246" ca="1">CHRONO.TIMEZONE_NEXT_CHANGE(E246,$A$227,F246,G246)</f>
        <v>7</v>
      </c>
      <c r="J246">
        <f ca="1"/>
        <v>30360.083333333332</v>
      </c>
      <c r="K246">
        <f ca="1"/>
        <v>30447.125</v>
      </c>
      <c r="L246">
        <f ca="1"/>
        <v>0.33333333333333331</v>
      </c>
      <c r="M246">
        <f ca="1"/>
        <v>4.1666666666666664E-2</v>
      </c>
      <c r="N246" t="str">
        <f ca="1"/>
        <v>AWDT</v>
      </c>
      <c r="O246" t="str">
        <f ca="1"/>
        <v>Australian Western Daylight Time</v>
      </c>
    </row>
    <row r="247" spans="1:24" x14ac:dyDescent="0.25">
      <c r="A247">
        <v>1942</v>
      </c>
      <c r="B247">
        <v>3</v>
      </c>
      <c r="C247">
        <v>29</v>
      </c>
      <c r="D247" s="205">
        <v>0.125</v>
      </c>
      <c r="E247" cm="1">
        <f t="array" aca="1" ref="E247" ca="1">CHRONO.MODIFIED_JULIAN_DATE(A247:D247)</f>
        <v>30447.125</v>
      </c>
      <c r="F247">
        <v>0</v>
      </c>
      <c r="G247" t="b">
        <v>0</v>
      </c>
      <c r="H247" t="str" cm="1">
        <f t="array" aca="1" ref="H247" ca="1">CHRONO.MJDATE_TO_ISO_DATETIME(O247,,"s")</f>
        <v/>
      </c>
      <c r="I247" t="e" cm="1">
        <f t="array" aca="1" ref="I247" ca="1">CHRONO.TIMEZONE_NEXT_CHANGE(E247,$A$227,F247,G247)</f>
        <v>#VALUE!</v>
      </c>
    </row>
    <row r="248" spans="1:24" x14ac:dyDescent="0.25">
      <c r="A248">
        <v>1942</v>
      </c>
      <c r="B248">
        <v>9</v>
      </c>
      <c r="C248">
        <v>27</v>
      </c>
      <c r="D248" s="205">
        <v>8.3333333333333329E-2</v>
      </c>
      <c r="E248" cm="1">
        <f t="array" aca="1" ref="E248" ca="1">CHRONO.MODIFIED_JULIAN_DATE(A248:D248)</f>
        <v>30629.083333333332</v>
      </c>
      <c r="F248">
        <v>0</v>
      </c>
      <c r="G248" t="b">
        <v>0</v>
      </c>
      <c r="H248" t="e" cm="1">
        <f t="array" aca="1" ref="H248" ca="1">CHRONO.MJDATE_TO_ISO_DATETIME(O248,,"s")</f>
        <v>#VALUE!</v>
      </c>
      <c r="I248" cm="1">
        <f t="array" aca="1" ref="I248:O248" ca="1">CHRONO.TIMEZONE_NEXT_CHANGE(E248,$A$227,F248,G248)</f>
        <v>7</v>
      </c>
      <c r="J248">
        <f ca="1"/>
        <v>30629.083333333332</v>
      </c>
      <c r="K248">
        <f ca="1"/>
        <v>30811.125</v>
      </c>
      <c r="L248">
        <f ca="1"/>
        <v>0.33333333333333331</v>
      </c>
      <c r="M248">
        <f ca="1"/>
        <v>4.1666666666666664E-2</v>
      </c>
      <c r="N248" t="str">
        <f ca="1"/>
        <v>AWDT</v>
      </c>
      <c r="O248" t="str">
        <f ca="1"/>
        <v>Australian Western Daylight Time</v>
      </c>
    </row>
    <row r="249" spans="1:24" x14ac:dyDescent="0.25">
      <c r="A249">
        <v>1943</v>
      </c>
      <c r="B249">
        <v>3</v>
      </c>
      <c r="C249">
        <v>28</v>
      </c>
      <c r="D249" s="205">
        <v>0.125</v>
      </c>
      <c r="E249" cm="1">
        <f t="array" aca="1" ref="E249" ca="1">CHRONO.MODIFIED_JULIAN_DATE(A249:D249)</f>
        <v>30811.125</v>
      </c>
      <c r="F249">
        <v>0</v>
      </c>
      <c r="G249" t="b">
        <v>1</v>
      </c>
      <c r="H249" t="e" cm="1">
        <f t="array" aca="1" ref="H249" ca="1">CHRONO.MJDATE_TO_ISO_DATETIME(O249,,"s")</f>
        <v>#VALUE!</v>
      </c>
      <c r="I249" cm="1">
        <f t="array" aca="1" ref="I249:O249" ca="1">CHRONO.TIMEZONE_NEXT_CHANGE(E249,$A$227,F249,G249)</f>
        <v>7</v>
      </c>
      <c r="J249">
        <f ca="1"/>
        <v>30906</v>
      </c>
      <c r="K249">
        <f ca="1"/>
        <v>42347.083333333336</v>
      </c>
      <c r="L249">
        <f ca="1"/>
        <v>0.33333333333333331</v>
      </c>
      <c r="M249">
        <f ca="1"/>
        <v>0</v>
      </c>
      <c r="N249" t="str">
        <f ca="1"/>
        <v>AWST</v>
      </c>
      <c r="O249" t="str">
        <f ca="1"/>
        <v>Australian Western Standard Time</v>
      </c>
    </row>
    <row r="250" spans="1:24" x14ac:dyDescent="0.25">
      <c r="A250">
        <v>1974</v>
      </c>
      <c r="B250">
        <v>10</v>
      </c>
      <c r="C250">
        <v>27</v>
      </c>
      <c r="D250" s="205">
        <v>8.3333333333333329E-2</v>
      </c>
      <c r="E250" cm="1">
        <f t="array" aca="1" ref="E250" ca="1">CHRONO.MODIFIED_JULIAN_DATE(A250:D250)</f>
        <v>42347.083333333336</v>
      </c>
      <c r="F250">
        <v>0</v>
      </c>
      <c r="G250" t="b">
        <v>0</v>
      </c>
      <c r="H250" t="e" cm="1">
        <f t="array" aca="1" ref="H250" ca="1">CHRONO.MJDATE_TO_ISO_DATETIME(O250,,"s")</f>
        <v>#VALUE!</v>
      </c>
      <c r="I250" cm="1">
        <f t="array" aca="1" ref="I250:O250" ca="1">CHRONO.TIMEZONE_NEXT_CHANGE(E250,$A$227,F250,G250)</f>
        <v>7</v>
      </c>
      <c r="J250">
        <f ca="1"/>
        <v>42347.083333333336</v>
      </c>
      <c r="K250">
        <f ca="1"/>
        <v>42473.125</v>
      </c>
      <c r="L250">
        <f ca="1"/>
        <v>0.33333333333333331</v>
      </c>
      <c r="M250">
        <f ca="1"/>
        <v>4.1666666666666664E-2</v>
      </c>
      <c r="N250" t="str">
        <f ca="1"/>
        <v>AWDT</v>
      </c>
      <c r="O250" t="str">
        <f ca="1"/>
        <v>Australian Western Daylight Time</v>
      </c>
    </row>
    <row r="251" spans="1:24" x14ac:dyDescent="0.25">
      <c r="I251" t="s">
        <v>807</v>
      </c>
      <c r="J251">
        <v>3</v>
      </c>
      <c r="K251">
        <v>-1</v>
      </c>
      <c r="L251" t="s">
        <v>889</v>
      </c>
      <c r="M251">
        <v>0</v>
      </c>
      <c r="N251">
        <v>30906</v>
      </c>
      <c r="O251">
        <v>42347.083333333336</v>
      </c>
      <c r="P251">
        <v>0.33333333333333331</v>
      </c>
      <c r="Q251">
        <v>0</v>
      </c>
      <c r="R251">
        <v>0</v>
      </c>
      <c r="S251">
        <v>0</v>
      </c>
      <c r="T251">
        <v>0</v>
      </c>
      <c r="U251">
        <v>4.1666666666666664E-2</v>
      </c>
      <c r="V251" t="b">
        <v>0</v>
      </c>
      <c r="W251" t="s">
        <v>897</v>
      </c>
      <c r="X251" t="s">
        <v>898</v>
      </c>
    </row>
    <row r="253" spans="1:24" x14ac:dyDescent="0.25">
      <c r="A253" t="s">
        <v>899</v>
      </c>
    </row>
    <row r="254" spans="1:24" x14ac:dyDescent="0.25">
      <c r="G254" s="62">
        <v>6.9444444444444447E-4</v>
      </c>
      <c r="H254">
        <f>G254</f>
        <v>6.9444444444444447E-4</v>
      </c>
      <c r="I254" s="608">
        <v>1E-3</v>
      </c>
    </row>
    <row r="255" spans="1:24" x14ac:dyDescent="0.25">
      <c r="A255" t="str" cm="1">
        <f t="array" aca="1" ref="A255:N257" ca="1">CHRONO_DATA.TIMEZONE_INFOS(A227)</f>
        <v>Australia/Perth</v>
      </c>
      <c r="B255" t="str">
        <f ca="1"/>
        <v/>
      </c>
      <c r="C255">
        <f ca="1"/>
        <v>13528</v>
      </c>
      <c r="D255">
        <f ca="1"/>
        <v>0.32180555555555557</v>
      </c>
      <c r="E255">
        <f ca="1"/>
        <v>0</v>
      </c>
      <c r="F255" t="str">
        <f ca="1"/>
        <v/>
      </c>
      <c r="G255" t="str">
        <f ca="1"/>
        <v/>
      </c>
      <c r="H255">
        <f ca="1"/>
        <v>1.1527777777777777E-2</v>
      </c>
      <c r="I255">
        <f ca="1"/>
        <v>0</v>
      </c>
      <c r="J255" t="str">
        <f ca="1"/>
        <v/>
      </c>
      <c r="K255" t="str">
        <f ca="1"/>
        <v>LMT</v>
      </c>
      <c r="L255" t="str">
        <f ca="1"/>
        <v/>
      </c>
      <c r="M255" t="str">
        <f ca="1"/>
        <v>Local Mean Time</v>
      </c>
      <c r="N255" t="str">
        <f ca="1"/>
        <v/>
      </c>
    </row>
    <row r="256" spans="1:24" x14ac:dyDescent="0.25">
      <c r="A256" t="str">
        <f ca="1"/>
        <v>Australia/Perth</v>
      </c>
      <c r="B256">
        <f ca="1"/>
        <v>13528</v>
      </c>
      <c r="C256">
        <f ca="1"/>
        <v>30906</v>
      </c>
      <c r="D256">
        <f ca="1"/>
        <v>0.33333333333333331</v>
      </c>
      <c r="E256">
        <f ca="1"/>
        <v>0</v>
      </c>
      <c r="F256">
        <f ca="1"/>
        <v>1.1527777777777777E-2</v>
      </c>
      <c r="G256">
        <f ca="1"/>
        <v>0</v>
      </c>
      <c r="H256">
        <f ca="1"/>
        <v>0</v>
      </c>
      <c r="I256">
        <f ca="1"/>
        <v>0</v>
      </c>
      <c r="J256" t="str">
        <f ca="1"/>
        <v>Aus</v>
      </c>
      <c r="K256" t="str">
        <f ca="1"/>
        <v>AW%T</v>
      </c>
      <c r="L256" t="str">
        <f ca="1"/>
        <v/>
      </c>
      <c r="M256" t="str">
        <f ca="1"/>
        <v>Australian Western% Time</v>
      </c>
      <c r="N256" t="str">
        <f ca="1"/>
        <v/>
      </c>
    </row>
    <row r="257" spans="1:14" x14ac:dyDescent="0.25">
      <c r="A257" t="str">
        <f ca="1"/>
        <v>Australia/Perth</v>
      </c>
      <c r="B257">
        <f ca="1"/>
        <v>30906</v>
      </c>
      <c r="C257" t="str">
        <f ca="1"/>
        <v/>
      </c>
      <c r="D257">
        <f ca="1"/>
        <v>0.33333333333333331</v>
      </c>
      <c r="E257">
        <f ca="1"/>
        <v>0</v>
      </c>
      <c r="F257">
        <f ca="1"/>
        <v>0</v>
      </c>
      <c r="G257">
        <f ca="1"/>
        <v>0</v>
      </c>
      <c r="H257" t="str">
        <f ca="1"/>
        <v/>
      </c>
      <c r="I257" t="str">
        <f ca="1"/>
        <v/>
      </c>
      <c r="J257" t="str">
        <f ca="1"/>
        <v>AW</v>
      </c>
      <c r="K257" t="str">
        <f ca="1"/>
        <v>AW%T</v>
      </c>
      <c r="L257" t="str">
        <f ca="1"/>
        <v/>
      </c>
      <c r="M257" t="str">
        <f ca="1"/>
        <v>Australian Western% Time</v>
      </c>
      <c r="N257" t="str">
        <f ca="1"/>
        <v/>
      </c>
    </row>
    <row r="258" spans="1:14" x14ac:dyDescent="0.25">
      <c r="B258" t="str" cm="1">
        <f t="array" aca="1" ref="B258" ca="1">CHRONO.MJDATE_TO_ISO_DATETIME(B257)</f>
        <v>1943-07-01T00:00</v>
      </c>
    </row>
    <row r="260" spans="1:14" x14ac:dyDescent="0.25">
      <c r="A260" t="str" cm="1">
        <f t="array" aca="1" ref="A260:L266" ca="1">CHRONO_DATA.TIMEZONE_RULES("AUS")</f>
        <v>Aus</v>
      </c>
      <c r="B260">
        <f ca="1"/>
        <v>1917</v>
      </c>
      <c r="C260">
        <f ca="1"/>
        <v>1917</v>
      </c>
      <c r="D260">
        <f ca="1"/>
        <v>1</v>
      </c>
      <c r="E260">
        <f ca="1"/>
        <v>0</v>
      </c>
      <c r="F260">
        <f ca="1"/>
        <v>0</v>
      </c>
      <c r="G260">
        <f ca="1"/>
        <v>1</v>
      </c>
      <c r="H260">
        <f ca="1"/>
        <v>8.3333333333333329E-2</v>
      </c>
      <c r="I260">
        <f ca="1"/>
        <v>1</v>
      </c>
      <c r="J260">
        <f ca="1"/>
        <v>4.1666666666666664E-2</v>
      </c>
      <c r="K260" t="str">
        <f ca="1"/>
        <v>D</v>
      </c>
      <c r="L260" t="str">
        <f ca="1"/>
        <v xml:space="preserve"> Daylight</v>
      </c>
    </row>
    <row r="261" spans="1:14" x14ac:dyDescent="0.25">
      <c r="A261" t="str">
        <f ca="1"/>
        <v>Aus</v>
      </c>
      <c r="B261">
        <f ca="1"/>
        <v>1917</v>
      </c>
      <c r="C261">
        <f ca="1"/>
        <v>1917</v>
      </c>
      <c r="D261">
        <f ca="1"/>
        <v>3</v>
      </c>
      <c r="E261">
        <f ca="1"/>
        <v>-1</v>
      </c>
      <c r="F261">
        <f ca="1"/>
        <v>7</v>
      </c>
      <c r="G261">
        <f ca="1"/>
        <v>0</v>
      </c>
      <c r="H261">
        <f ca="1"/>
        <v>8.3333333333333329E-2</v>
      </c>
      <c r="I261">
        <f ca="1"/>
        <v>1</v>
      </c>
      <c r="J261">
        <f ca="1"/>
        <v>0</v>
      </c>
      <c r="K261" t="str">
        <f ca="1"/>
        <v>S</v>
      </c>
      <c r="L261" t="str">
        <f ca="1"/>
        <v xml:space="preserve"> Standard</v>
      </c>
    </row>
    <row r="262" spans="1:14" x14ac:dyDescent="0.25">
      <c r="A262" s="606" t="str">
        <f ca="1"/>
        <v>Aus</v>
      </c>
      <c r="B262">
        <f ca="1"/>
        <v>1942</v>
      </c>
      <c r="C262">
        <f ca="1"/>
        <v>1942</v>
      </c>
      <c r="D262">
        <f ca="1"/>
        <v>1</v>
      </c>
      <c r="E262">
        <f ca="1"/>
        <v>0</v>
      </c>
      <c r="F262">
        <f ca="1"/>
        <v>0</v>
      </c>
      <c r="G262">
        <f ca="1"/>
        <v>1</v>
      </c>
      <c r="H262">
        <f ca="1"/>
        <v>8.3333333333333329E-2</v>
      </c>
      <c r="I262">
        <f ca="1"/>
        <v>1</v>
      </c>
      <c r="J262">
        <f ca="1"/>
        <v>4.1666666666666664E-2</v>
      </c>
      <c r="K262" t="str">
        <f ca="1"/>
        <v>D</v>
      </c>
      <c r="L262" t="str">
        <f ca="1"/>
        <v xml:space="preserve"> Daylight</v>
      </c>
    </row>
    <row r="263" spans="1:14" x14ac:dyDescent="0.25">
      <c r="A263" t="str">
        <f ca="1"/>
        <v>Aus</v>
      </c>
      <c r="B263">
        <f ca="1"/>
        <v>1942</v>
      </c>
      <c r="C263">
        <f ca="1"/>
        <v>1942</v>
      </c>
      <c r="D263">
        <f ca="1"/>
        <v>3</v>
      </c>
      <c r="E263">
        <f ca="1"/>
        <v>-1</v>
      </c>
      <c r="F263">
        <f ca="1"/>
        <v>7</v>
      </c>
      <c r="G263">
        <f ca="1"/>
        <v>0</v>
      </c>
      <c r="H263">
        <f ca="1"/>
        <v>8.3333333333333329E-2</v>
      </c>
      <c r="I263">
        <f ca="1"/>
        <v>1</v>
      </c>
      <c r="J263">
        <f ca="1"/>
        <v>0</v>
      </c>
      <c r="K263" t="str">
        <f ca="1"/>
        <v>S</v>
      </c>
      <c r="L263" t="str">
        <f ca="1"/>
        <v xml:space="preserve"> Standard</v>
      </c>
    </row>
    <row r="264" spans="1:14" x14ac:dyDescent="0.25">
      <c r="A264" t="str">
        <f ca="1"/>
        <v>Aus</v>
      </c>
      <c r="B264">
        <f ca="1"/>
        <v>1942</v>
      </c>
      <c r="C264">
        <f ca="1"/>
        <v>1942</v>
      </c>
      <c r="D264" s="205">
        <f ca="1"/>
        <v>9</v>
      </c>
      <c r="E264">
        <f ca="1"/>
        <v>0</v>
      </c>
      <c r="F264">
        <f ca="1"/>
        <v>0</v>
      </c>
      <c r="G264">
        <f ca="1"/>
        <v>27</v>
      </c>
      <c r="H264">
        <f ca="1"/>
        <v>8.3333333333333329E-2</v>
      </c>
      <c r="I264">
        <f ca="1"/>
        <v>1</v>
      </c>
      <c r="J264">
        <f ca="1"/>
        <v>4.1666666666666664E-2</v>
      </c>
      <c r="K264" t="str">
        <f ca="1"/>
        <v>D</v>
      </c>
      <c r="L264" t="str">
        <f ca="1"/>
        <v xml:space="preserve"> Daylight</v>
      </c>
    </row>
    <row r="265" spans="1:14" x14ac:dyDescent="0.25">
      <c r="A265" t="str">
        <f ca="1"/>
        <v>Aus</v>
      </c>
      <c r="B265">
        <f ca="1"/>
        <v>1943</v>
      </c>
      <c r="C265">
        <f ca="1"/>
        <v>1943</v>
      </c>
      <c r="D265">
        <f ca="1"/>
        <v>10</v>
      </c>
      <c r="E265">
        <f ca="1"/>
        <v>0</v>
      </c>
      <c r="F265">
        <f ca="1"/>
        <v>0</v>
      </c>
      <c r="G265">
        <f ca="1"/>
        <v>3</v>
      </c>
      <c r="H265">
        <f ca="1"/>
        <v>8.3333333333333329E-2</v>
      </c>
      <c r="I265">
        <f ca="1"/>
        <v>1</v>
      </c>
      <c r="J265">
        <f ca="1"/>
        <v>4.1666666666666664E-2</v>
      </c>
      <c r="K265" t="str">
        <f ca="1"/>
        <v>D</v>
      </c>
      <c r="L265" t="str">
        <f ca="1"/>
        <v xml:space="preserve"> Daylight</v>
      </c>
    </row>
    <row r="266" spans="1:14" x14ac:dyDescent="0.25">
      <c r="A266" t="str">
        <f ca="1"/>
        <v>Aus</v>
      </c>
      <c r="B266">
        <f ca="1"/>
        <v>1943</v>
      </c>
      <c r="C266">
        <f ca="1"/>
        <v>1944</v>
      </c>
      <c r="D266" s="205">
        <f ca="1"/>
        <v>3</v>
      </c>
      <c r="E266">
        <f ca="1"/>
        <v>-1</v>
      </c>
      <c r="F266">
        <f ca="1"/>
        <v>7</v>
      </c>
      <c r="G266">
        <f ca="1"/>
        <v>0</v>
      </c>
      <c r="H266">
        <f ca="1"/>
        <v>8.3333333333333329E-2</v>
      </c>
      <c r="I266">
        <f ca="1"/>
        <v>1</v>
      </c>
      <c r="J266">
        <f ca="1"/>
        <v>0</v>
      </c>
      <c r="K266" t="str">
        <f ca="1"/>
        <v>S</v>
      </c>
      <c r="L266" t="str">
        <f ca="1"/>
        <v xml:space="preserve"> Standard</v>
      </c>
    </row>
    <row r="267" spans="1:14" x14ac:dyDescent="0.25">
      <c r="E267" s="205"/>
    </row>
    <row r="270" spans="1:14" x14ac:dyDescent="0.25">
      <c r="A270" t="str" cm="1">
        <f t="array" aca="1" ref="A270:N270" ca="1">_xlfn.CHOOSEROWS(_xlfn.ANCHORARRAY(A255),2)</f>
        <v>Australia/Perth</v>
      </c>
      <c r="B270">
        <f ca="1"/>
        <v>13528</v>
      </c>
      <c r="C270">
        <f ca="1"/>
        <v>30906</v>
      </c>
      <c r="D270">
        <f ca="1"/>
        <v>0.33333333333333331</v>
      </c>
      <c r="E270">
        <f ca="1"/>
        <v>0</v>
      </c>
      <c r="F270">
        <f ca="1"/>
        <v>1.1527777777777777E-2</v>
      </c>
      <c r="G270">
        <f ca="1"/>
        <v>0</v>
      </c>
      <c r="H270">
        <f ca="1"/>
        <v>0</v>
      </c>
      <c r="I270">
        <f ca="1"/>
        <v>0</v>
      </c>
      <c r="J270" t="str">
        <f ca="1"/>
        <v>Aus</v>
      </c>
      <c r="K270" t="str">
        <f ca="1"/>
        <v>AW%T</v>
      </c>
      <c r="L270" t="str">
        <f ca="1"/>
        <v/>
      </c>
      <c r="M270" t="str">
        <f ca="1"/>
        <v>Australian Western% Time</v>
      </c>
      <c r="N270" t="str">
        <f ca="1"/>
        <v/>
      </c>
    </row>
    <row r="271" spans="1:14" x14ac:dyDescent="0.25">
      <c r="A271" cm="1">
        <f t="array" aca="1" ref="A271:B275" ca="1">CHRONO._TZRULE_ADJACENT_RECURRENCES(_xlfn.ANCHORARRAY(A260),E249,1901,1943,2)</f>
        <v>3</v>
      </c>
      <c r="B271">
        <f ca="1"/>
        <v>1942</v>
      </c>
    </row>
    <row r="272" spans="1:14" x14ac:dyDescent="0.25">
      <c r="A272">
        <f ca="1"/>
        <v>4</v>
      </c>
      <c r="B272">
        <f ca="1"/>
        <v>1942</v>
      </c>
    </row>
    <row r="273" spans="1:8" x14ac:dyDescent="0.25">
      <c r="A273">
        <f ca="1"/>
        <v>5</v>
      </c>
      <c r="B273">
        <f ca="1"/>
        <v>1942</v>
      </c>
    </row>
    <row r="274" spans="1:8" x14ac:dyDescent="0.25">
      <c r="A274">
        <f ca="1"/>
        <v>6</v>
      </c>
      <c r="B274">
        <f ca="1"/>
        <v>1943</v>
      </c>
    </row>
    <row r="275" spans="1:8" x14ac:dyDescent="0.25">
      <c r="A275">
        <f ca="1"/>
        <v>7</v>
      </c>
      <c r="B275">
        <f ca="1"/>
        <v>1943</v>
      </c>
    </row>
    <row r="277" spans="1:8" x14ac:dyDescent="0.25">
      <c r="A277" cm="1">
        <f t="array" aca="1" ref="A277:F281" ca="1">CHRONO._TZRULE_INSTANCES(_xlfn.ANCHORARRAY(A270),_xlfn.ANCHORARRAY(A260),_xlfn.ANCHORARRAY(A271))</f>
        <v>0</v>
      </c>
      <c r="B277">
        <f ca="1"/>
        <v>13528</v>
      </c>
      <c r="C277">
        <f ca="1"/>
        <v>30360.083333333332</v>
      </c>
      <c r="D277">
        <f ca="1"/>
        <v>0</v>
      </c>
      <c r="E277">
        <f ca="1"/>
        <v>0</v>
      </c>
      <c r="F277">
        <f ca="1"/>
        <v>3</v>
      </c>
      <c r="G277" t="e" cm="1">
        <f t="array" aca="1" ref="G277" ca="1">CHRONO.MJDATE_TO_ISO_DATETIME(C277)</f>
        <v>#NUM!</v>
      </c>
      <c r="H277" t="b">
        <f ca="1">B270=""</f>
        <v>0</v>
      </c>
    </row>
    <row r="278" spans="1:8" x14ac:dyDescent="0.25">
      <c r="A278">
        <f ca="1"/>
        <v>3</v>
      </c>
      <c r="B278">
        <f ca="1"/>
        <v>30360.083333333332</v>
      </c>
      <c r="C278">
        <f ca="1"/>
        <v>30447.125</v>
      </c>
      <c r="D278">
        <f ca="1"/>
        <v>4.1666666666666664E-2</v>
      </c>
      <c r="E278">
        <f ca="1"/>
        <v>0</v>
      </c>
      <c r="F278">
        <f ca="1"/>
        <v>4</v>
      </c>
      <c r="G278" t="str" cm="1">
        <f t="array" aca="1" ref="G278" ca="1">CHRONO.MJDATE_TO_ISO_DATETIME(C278)</f>
        <v>1942-03-29T03:00</v>
      </c>
    </row>
    <row r="279" spans="1:8" x14ac:dyDescent="0.25">
      <c r="A279">
        <f ca="1"/>
        <v>4</v>
      </c>
      <c r="B279">
        <f ca="1"/>
        <v>30447.125</v>
      </c>
      <c r="C279">
        <f ca="1"/>
        <v>30629.083333333332</v>
      </c>
      <c r="D279">
        <f ca="1"/>
        <v>0</v>
      </c>
      <c r="E279">
        <f ca="1"/>
        <v>3</v>
      </c>
      <c r="F279">
        <f ca="1"/>
        <v>5</v>
      </c>
      <c r="G279" t="str" cm="1">
        <f t="array" aca="1" ref="G279" ca="1">CHRONO.MJDATE_TO_ISO_DATETIME(C279)</f>
        <v>1942-09-27T01:59</v>
      </c>
    </row>
    <row r="280" spans="1:8" x14ac:dyDescent="0.25">
      <c r="A280">
        <f ca="1"/>
        <v>5</v>
      </c>
      <c r="B280">
        <f ca="1"/>
        <v>30629.083333333332</v>
      </c>
      <c r="C280">
        <f ca="1"/>
        <v>30811.125</v>
      </c>
      <c r="D280">
        <f ca="1"/>
        <v>4.1666666666666664E-2</v>
      </c>
      <c r="E280">
        <f ca="1"/>
        <v>4</v>
      </c>
      <c r="F280">
        <f ca="1"/>
        <v>7</v>
      </c>
      <c r="G280" t="str" cm="1">
        <f t="array" aca="1" ref="G280" ca="1">CHRONO.MJDATE_TO_ISO_DATETIME(C280)</f>
        <v>1943-03-28T03:00</v>
      </c>
    </row>
    <row r="281" spans="1:8" x14ac:dyDescent="0.25">
      <c r="A281">
        <f ca="1"/>
        <v>7</v>
      </c>
      <c r="B281">
        <f ca="1"/>
        <v>30811.125</v>
      </c>
      <c r="C281">
        <f ca="1"/>
        <v>30906</v>
      </c>
      <c r="D281">
        <f ca="1"/>
        <v>0</v>
      </c>
      <c r="E281">
        <f ca="1"/>
        <v>5</v>
      </c>
      <c r="F281">
        <f ca="1"/>
        <v>0</v>
      </c>
      <c r="G281" t="str" cm="1">
        <f t="array" aca="1" ref="G281" ca="1">CHRONO.MJDATE_TO_ISO_DATETIME(C281)</f>
        <v>1943-07-01T00:00</v>
      </c>
    </row>
    <row r="282" spans="1:8" x14ac:dyDescent="0.25">
      <c r="G282" t="str" cm="1">
        <f t="array" aca="1" ref="G282" ca="1">CHRONO.MJDATE_TO_ISO_DATETIME(C282)</f>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8E1E5-45A8-4CED-B82B-C3EDF5BC5750}">
  <dimension ref="A1:J35"/>
  <sheetViews>
    <sheetView zoomScaleNormal="100" workbookViewId="0">
      <selection activeCell="F27" sqref="F27"/>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4" ht="19.5" x14ac:dyDescent="0.3">
      <c r="A1" s="1" t="s">
        <v>689</v>
      </c>
    </row>
    <row r="3" spans="1:4" x14ac:dyDescent="0.25">
      <c r="A3" s="94" t="s">
        <v>418</v>
      </c>
      <c r="B3" s="95" t="s">
        <v>683</v>
      </c>
      <c r="C3" s="357" t="s">
        <v>11</v>
      </c>
    </row>
    <row r="4" spans="1:4" x14ac:dyDescent="0.25">
      <c r="A4" s="98"/>
      <c r="B4" s="8"/>
      <c r="C4" s="208" t="e" cm="1">
        <f t="array" ref="C4">CHRONO.PARSE_MONTH(A4,B4)</f>
        <v>#VALUE!</v>
      </c>
    </row>
    <row r="5" spans="1:4" x14ac:dyDescent="0.25">
      <c r="A5" s="99" t="s">
        <v>1</v>
      </c>
      <c r="B5" s="11"/>
      <c r="C5" s="209" t="e" cm="1">
        <f t="array" ref="C5">CHRONO.PARSE_MONTH(A5,B5)</f>
        <v>#VALUE!</v>
      </c>
    </row>
    <row r="6" spans="1:4" x14ac:dyDescent="0.25">
      <c r="A6" s="98" t="s">
        <v>31</v>
      </c>
      <c r="B6" s="8"/>
      <c r="C6" s="208" cm="1">
        <f t="array" ref="C6">CHRONO.PARSE_MONTH(A6,B6)</f>
        <v>1</v>
      </c>
    </row>
    <row r="7" spans="1:4" x14ac:dyDescent="0.25">
      <c r="A7" s="99" t="s">
        <v>32</v>
      </c>
      <c r="B7" s="11" t="s">
        <v>681</v>
      </c>
      <c r="C7" s="209" cm="1">
        <f t="array" ref="C7">CHRONO.PARSE_MONTH(A7,B7)</f>
        <v>1</v>
      </c>
    </row>
    <row r="8" spans="1:4" x14ac:dyDescent="0.25">
      <c r="A8" s="98" t="s">
        <v>423</v>
      </c>
      <c r="B8" s="8"/>
      <c r="C8" s="208" t="e" cm="1">
        <f t="array" ref="C8">CHRONO.PARSE_MONTH(A8,B8)</f>
        <v>#VALUE!</v>
      </c>
    </row>
    <row r="9" spans="1:4" x14ac:dyDescent="0.25">
      <c r="A9" s="99" t="s">
        <v>690</v>
      </c>
      <c r="B9" s="11" t="s">
        <v>685</v>
      </c>
      <c r="C9" s="209" t="e" cm="1">
        <f t="array" ref="C9">CHRONO.PARSE_MONTH(A9,B9)</f>
        <v>#VALUE!</v>
      </c>
    </row>
    <row r="10" spans="1:4" x14ac:dyDescent="0.25">
      <c r="A10" s="356">
        <v>4</v>
      </c>
      <c r="B10" s="14"/>
      <c r="C10" s="358" t="e" cm="1">
        <f t="array" ref="C10">CHRONO.PARSE_MONTH(A10,B10)</f>
        <v>#VALUE!</v>
      </c>
    </row>
    <row r="13" spans="1:4" ht="19.5" x14ac:dyDescent="0.3">
      <c r="A13" s="1" t="s">
        <v>107</v>
      </c>
    </row>
    <row r="15" spans="1:4" x14ac:dyDescent="0.25">
      <c r="A15" s="355" t="s">
        <v>2</v>
      </c>
      <c r="B15" s="137" t="s">
        <v>15</v>
      </c>
      <c r="C15" s="69" t="s">
        <v>683</v>
      </c>
      <c r="D15" s="132" t="s">
        <v>152</v>
      </c>
    </row>
    <row r="16" spans="1:4" x14ac:dyDescent="0.25">
      <c r="A16" s="9"/>
      <c r="B16" s="7"/>
      <c r="C16" s="8"/>
      <c r="D16" s="208" t="e" cm="1">
        <f t="array" ref="D16">CHRONO.MONTH_NAME($A16,$B16,$C16)</f>
        <v>#VALUE!</v>
      </c>
    </row>
    <row r="17" spans="1:10" x14ac:dyDescent="0.25">
      <c r="A17" s="12" t="s">
        <v>1</v>
      </c>
      <c r="B17" s="10"/>
      <c r="C17" s="11"/>
      <c r="D17" s="209" t="e" cm="1">
        <f t="array" ref="D17">CHRONO.MONTH_NAME($A17,$B17,$C17)</f>
        <v>#VALUE!</v>
      </c>
    </row>
    <row r="18" spans="1:10" x14ac:dyDescent="0.25">
      <c r="A18" s="9">
        <v>0</v>
      </c>
      <c r="B18" s="7"/>
      <c r="C18" s="8"/>
      <c r="D18" s="208" t="str" cm="1">
        <f t="array" ref="D18">CHRONO.MONTH_NAME($A18,$B18,$C18)</f>
        <v>December</v>
      </c>
      <c r="I18" s="46"/>
      <c r="J18" s="46"/>
    </row>
    <row r="19" spans="1:10" x14ac:dyDescent="0.25">
      <c r="A19" s="12">
        <v>1</v>
      </c>
      <c r="B19" s="10">
        <v>1</v>
      </c>
      <c r="C19" s="11"/>
      <c r="D19" s="209" t="str" cm="1">
        <f t="array" ref="D19">CHRONO.MONTH_NAME($A19,$B19,$C19)</f>
        <v>Jan</v>
      </c>
      <c r="I19" s="46"/>
      <c r="J19" s="46"/>
    </row>
    <row r="20" spans="1:10" x14ac:dyDescent="0.25">
      <c r="A20" s="9">
        <v>2</v>
      </c>
      <c r="B20" s="7"/>
      <c r="C20" s="8"/>
      <c r="D20" s="208" t="str" cm="1">
        <f t="array" ref="D20">CHRONO.MONTH_NAME($A20,$B20,$C20)</f>
        <v>February</v>
      </c>
      <c r="I20" s="46"/>
      <c r="J20" s="46"/>
    </row>
    <row r="21" spans="1:10" x14ac:dyDescent="0.25">
      <c r="A21" s="12">
        <v>12</v>
      </c>
      <c r="B21" s="10">
        <v>1</v>
      </c>
      <c r="C21" s="11" t="s">
        <v>685</v>
      </c>
      <c r="D21" s="209" t="str" cm="1">
        <f t="array" ref="D21">CHRONO.MONTH_NAME($A21,$B21,$C21)</f>
        <v>déc.</v>
      </c>
      <c r="E21" s="46"/>
      <c r="I21" s="46"/>
      <c r="J21" s="46"/>
    </row>
    <row r="22" spans="1:10" x14ac:dyDescent="0.25">
      <c r="A22" s="16">
        <v>13</v>
      </c>
      <c r="B22" s="135"/>
      <c r="C22" s="112"/>
      <c r="D22" s="238" t="e" cm="1">
        <f t="array" ref="D22">CHRONO.MONTH_NAME($A22,$B22,$C22)</f>
        <v>#VALUE!</v>
      </c>
      <c r="E22" s="46"/>
      <c r="I22" s="46"/>
      <c r="J22" s="46"/>
    </row>
    <row r="23" spans="1:10" x14ac:dyDescent="0.25">
      <c r="E23" s="46"/>
      <c r="I23" s="46"/>
      <c r="J23" s="46"/>
    </row>
    <row r="25" spans="1:10" ht="19.5" x14ac:dyDescent="0.3">
      <c r="A25" s="1" t="s">
        <v>69</v>
      </c>
      <c r="B25" s="1"/>
    </row>
    <row r="27" spans="1:10" x14ac:dyDescent="0.25">
      <c r="A27" t="s">
        <v>2</v>
      </c>
      <c r="B27" t="s">
        <v>0</v>
      </c>
      <c r="C27" t="s">
        <v>4</v>
      </c>
      <c r="D27" t="s">
        <v>112</v>
      </c>
    </row>
    <row r="28" spans="1:10" x14ac:dyDescent="0.25">
      <c r="D28" t="e" cm="1">
        <f t="array" aca="1" ref="D28" ca="1">CHRONO.DAYS_IN_MONTH(Table797[[#This Row],[Month]],Table797[[#This Row],[YearCE]],Table797[[#This Row],[JulianCalendar]])</f>
        <v>#VALUE!</v>
      </c>
    </row>
    <row r="29" spans="1:10" x14ac:dyDescent="0.25">
      <c r="A29" t="s">
        <v>1</v>
      </c>
      <c r="D29" t="e" cm="1">
        <f t="array" aca="1" ref="D29" ca="1">CHRONO.DAYS_IN_MONTH(Table797[[#This Row],[Month]],Table797[[#This Row],[YearCE]],Table797[[#This Row],[JulianCalendar]])</f>
        <v>#VALUE!</v>
      </c>
    </row>
    <row r="30" spans="1:10" x14ac:dyDescent="0.25">
      <c r="A30">
        <v>2</v>
      </c>
      <c r="B30">
        <v>2020</v>
      </c>
      <c r="D30" t="e" cm="1">
        <f t="array" aca="1" ref="D30" ca="1">CHRONO.DAYS_IN_MONTH(Table797[[#This Row],[Month]],Table797[[#This Row],[YearCE]],Table797[[#This Row],[JulianCalendar]])</f>
        <v>#VALUE!</v>
      </c>
    </row>
    <row r="31" spans="1:10" x14ac:dyDescent="0.25">
      <c r="A31">
        <v>2</v>
      </c>
      <c r="B31">
        <v>1900</v>
      </c>
      <c r="D31" t="e" cm="1">
        <f t="array" aca="1" ref="D31" ca="1">CHRONO.DAYS_IN_MONTH(Table797[[#This Row],[Month]],Table797[[#This Row],[YearCE]],Table797[[#This Row],[JulianCalendar]])</f>
        <v>#VALUE!</v>
      </c>
    </row>
    <row r="32" spans="1:10" x14ac:dyDescent="0.25">
      <c r="A32">
        <v>2</v>
      </c>
      <c r="B32">
        <v>1900</v>
      </c>
      <c r="C32">
        <v>1</v>
      </c>
      <c r="D32" cm="1">
        <f t="array" aca="1" ref="D32" ca="1">CHRONO.DAYS_IN_MONTH(Table797[[#This Row],[Month]],Table797[[#This Row],[YearCE]],Table797[[#This Row],[JulianCalendar]])</f>
        <v>29</v>
      </c>
    </row>
    <row r="33" spans="1:4" x14ac:dyDescent="0.25">
      <c r="A33">
        <v>2</v>
      </c>
      <c r="D33" cm="1">
        <f t="array" aca="1" ref="D33" ca="1">CHRONO.DAYS_IN_MONTH(Table797[[#This Row],[Month]],Table797[[#This Row],[YearCE]],Table797[[#This Row],[JulianCalendar]])</f>
        <v>28</v>
      </c>
    </row>
    <row r="34" spans="1:4" x14ac:dyDescent="0.25">
      <c r="A34">
        <v>7</v>
      </c>
      <c r="D34" t="e" cm="1">
        <f t="array" aca="1" ref="D34" ca="1">CHRONO.DAYS_IN_MONTH(Table797[[#This Row],[Month]],Table797[[#This Row],[YearCE]],Table797[[#This Row],[JulianCalendar]])</f>
        <v>#VALUE!</v>
      </c>
    </row>
    <row r="35" spans="1:4" x14ac:dyDescent="0.25">
      <c r="A35">
        <v>8.5</v>
      </c>
      <c r="D35" t="e" cm="1">
        <f t="array" aca="1" ref="D35" ca="1">CHRONO.DAYS_IN_MONTH(Table797[[#This Row],[Month]],Table797[[#This Row],[YearCE]],Table797[[#This Row],[JulianCalendar]])</f>
        <v>#NUM!</v>
      </c>
    </row>
  </sheetData>
  <pageMargins left="0.7" right="0.7" top="0.75" bottom="0.75" header="0.3" footer="0.3"/>
  <pageSetup paperSize="9" orientation="portrait" copies="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2FD2-E8CF-490B-A979-A30BE5587AD6}">
  <dimension ref="A1:D49"/>
  <sheetViews>
    <sheetView workbookViewId="0">
      <selection activeCell="D51" sqref="D51"/>
    </sheetView>
  </sheetViews>
  <sheetFormatPr defaultRowHeight="15" x14ac:dyDescent="0.25"/>
  <cols>
    <col min="1" max="1" width="16.42578125" customWidth="1"/>
    <col min="2" max="2" width="17.42578125" customWidth="1"/>
    <col min="3" max="3" width="22" customWidth="1"/>
    <col min="4" max="4" width="23" customWidth="1"/>
    <col min="5" max="5" width="19.140625" customWidth="1"/>
    <col min="6" max="6" width="21.28515625" customWidth="1"/>
    <col min="7" max="7" width="30.140625" customWidth="1"/>
    <col min="8" max="8" width="28.42578125" customWidth="1"/>
    <col min="10" max="10" width="15" customWidth="1"/>
    <col min="11" max="11" width="13.7109375" customWidth="1"/>
    <col min="12" max="12" width="24.28515625" customWidth="1"/>
    <col min="13" max="13" width="44" customWidth="1"/>
  </cols>
  <sheetData>
    <row r="1" spans="1:3" ht="19.5" x14ac:dyDescent="0.3">
      <c r="A1" s="1" t="s">
        <v>71</v>
      </c>
    </row>
    <row r="3" spans="1:3" x14ac:dyDescent="0.25">
      <c r="A3" s="94" t="s">
        <v>540</v>
      </c>
      <c r="B3" s="96" t="s">
        <v>72</v>
      </c>
      <c r="C3" s="288" t="s">
        <v>116</v>
      </c>
    </row>
    <row r="4" spans="1:3" x14ac:dyDescent="0.25">
      <c r="A4" s="98"/>
      <c r="B4" s="8"/>
      <c r="C4" s="289" t="e" cm="1">
        <f t="array" ref="C4">CHRONO.CONVERT_WEEKDAY_NUMBER($A4,$B4)</f>
        <v>#VALUE!</v>
      </c>
    </row>
    <row r="5" spans="1:3" x14ac:dyDescent="0.25">
      <c r="A5" s="99" t="s">
        <v>1</v>
      </c>
      <c r="B5" s="11"/>
      <c r="C5" s="290" t="e" cm="1">
        <f t="array" ref="C5">CHRONO.CONVERT_WEEKDAY_NUMBER($A5,$B5)</f>
        <v>#VALUE!</v>
      </c>
    </row>
    <row r="6" spans="1:3" x14ac:dyDescent="0.25">
      <c r="A6" s="98">
        <v>0</v>
      </c>
      <c r="B6" s="8"/>
      <c r="C6" s="289" cm="1">
        <f t="array" ref="C6">CHRONO.CONVERT_WEEKDAY_NUMBER($A6,$B6)</f>
        <v>6</v>
      </c>
    </row>
    <row r="7" spans="1:3" x14ac:dyDescent="0.25">
      <c r="A7" s="99">
        <v>1</v>
      </c>
      <c r="B7" s="11"/>
      <c r="C7" s="290" cm="1">
        <f t="array" ref="C7">CHRONO.CONVERT_WEEKDAY_NUMBER($A7,$B7)</f>
        <v>7</v>
      </c>
    </row>
    <row r="8" spans="1:3" x14ac:dyDescent="0.25">
      <c r="A8" s="98">
        <v>2</v>
      </c>
      <c r="B8" s="8"/>
      <c r="C8" s="289" cm="1">
        <f t="array" ref="C8">CHRONO.CONVERT_WEEKDAY_NUMBER($A8,$B8)</f>
        <v>1</v>
      </c>
    </row>
    <row r="9" spans="1:3" x14ac:dyDescent="0.25">
      <c r="A9" s="99">
        <v>3</v>
      </c>
      <c r="B9" s="11"/>
      <c r="C9" s="290" cm="1">
        <f t="array" ref="C9">CHRONO.CONVERT_WEEKDAY_NUMBER($A9,$B9)</f>
        <v>2</v>
      </c>
    </row>
    <row r="10" spans="1:3" x14ac:dyDescent="0.25">
      <c r="A10" s="291">
        <v>4</v>
      </c>
      <c r="B10" s="31"/>
      <c r="C10" s="289" cm="1">
        <f t="array" ref="C10">CHRONO.CONVERT_WEEKDAY_NUMBER($A10,$B10)</f>
        <v>3</v>
      </c>
    </row>
    <row r="11" spans="1:3" x14ac:dyDescent="0.25">
      <c r="A11" s="292">
        <v>5</v>
      </c>
      <c r="B11" s="70"/>
      <c r="C11" s="293" t="e" cm="1">
        <f t="array" ref="C11">CHRONO.CONVERT_WEEKDAY_NUMBER($A11,$B11)</f>
        <v>#VALUE!</v>
      </c>
    </row>
    <row r="12" spans="1:3" x14ac:dyDescent="0.25">
      <c r="A12" s="98">
        <v>6</v>
      </c>
      <c r="B12" s="8"/>
      <c r="C12" s="289" t="e" cm="1">
        <f t="array" ref="C12">CHRONO.CONVERT_WEEKDAY_NUMBER($A12,$B12)</f>
        <v>#VALUE!</v>
      </c>
    </row>
    <row r="13" spans="1:3" x14ac:dyDescent="0.25">
      <c r="A13" s="99">
        <v>7</v>
      </c>
      <c r="B13" s="11"/>
      <c r="C13" s="290" cm="1">
        <f t="array" ref="C13">CHRONO.CONVERT_WEEKDAY_NUMBER($A13,$B13)</f>
        <v>6</v>
      </c>
    </row>
    <row r="14" spans="1:3" x14ac:dyDescent="0.25">
      <c r="A14" s="98">
        <v>8</v>
      </c>
      <c r="B14" s="8"/>
      <c r="C14" s="289" cm="1">
        <f t="array" ref="C14">CHRONO.CONVERT_WEEKDAY_NUMBER($A14,$B14)</f>
        <v>7</v>
      </c>
    </row>
    <row r="15" spans="1:3" x14ac:dyDescent="0.25">
      <c r="A15" s="99">
        <v>0</v>
      </c>
      <c r="B15" s="11">
        <v>1</v>
      </c>
      <c r="C15" s="290" cm="1">
        <f t="array" ref="C15">CHRONO.CONVERT_WEEKDAY_NUMBER($A15,$B15)</f>
        <v>1</v>
      </c>
    </row>
    <row r="16" spans="1:3" x14ac:dyDescent="0.25">
      <c r="A16" s="98">
        <v>1</v>
      </c>
      <c r="B16" s="8">
        <v>1</v>
      </c>
      <c r="C16" s="289" cm="1">
        <f t="array" ref="C16">CHRONO.CONVERT_WEEKDAY_NUMBER($A16,$B16)</f>
        <v>2</v>
      </c>
    </row>
    <row r="17" spans="1:3" x14ac:dyDescent="0.25">
      <c r="A17" s="99">
        <v>2</v>
      </c>
      <c r="B17" s="11">
        <v>1</v>
      </c>
      <c r="C17" s="290" cm="1">
        <f t="array" ref="C17">CHRONO.CONVERT_WEEKDAY_NUMBER($A17,$B17)</f>
        <v>3</v>
      </c>
    </row>
    <row r="18" spans="1:3" x14ac:dyDescent="0.25">
      <c r="A18" s="98">
        <v>3</v>
      </c>
      <c r="B18" s="8">
        <v>1</v>
      </c>
      <c r="C18" s="289" cm="1">
        <f t="array" ref="C18">CHRONO.CONVERT_WEEKDAY_NUMBER($A18,$B18)</f>
        <v>4</v>
      </c>
    </row>
    <row r="19" spans="1:3" x14ac:dyDescent="0.25">
      <c r="A19" s="99">
        <v>4</v>
      </c>
      <c r="B19" s="11">
        <v>1</v>
      </c>
      <c r="C19" s="290" t="e" cm="1">
        <f t="array" ref="C19">CHRONO.CONVERT_WEEKDAY_NUMBER($A19,$B19)</f>
        <v>#VALUE!</v>
      </c>
    </row>
    <row r="20" spans="1:3" x14ac:dyDescent="0.25">
      <c r="A20" s="98">
        <v>5</v>
      </c>
      <c r="B20" s="8">
        <v>1</v>
      </c>
      <c r="C20" s="289" t="e" cm="1">
        <f t="array" ref="C20">CHRONO.CONVERT_WEEKDAY_NUMBER($A20,$B20)</f>
        <v>#VALUE!</v>
      </c>
    </row>
    <row r="21" spans="1:3" x14ac:dyDescent="0.25">
      <c r="A21" s="99">
        <v>6</v>
      </c>
      <c r="B21" s="11">
        <v>1</v>
      </c>
      <c r="C21" s="290" t="e" cm="1">
        <f t="array" ref="C21">CHRONO.CONVERT_WEEKDAY_NUMBER($A21,$B21)</f>
        <v>#VALUE!</v>
      </c>
    </row>
    <row r="22" spans="1:3" x14ac:dyDescent="0.25">
      <c r="A22" s="98">
        <v>7</v>
      </c>
      <c r="B22" s="8">
        <v>1</v>
      </c>
      <c r="C22" s="289" cm="1">
        <f t="array" ref="C22">CHRONO.CONVERT_WEEKDAY_NUMBER($A22,$B22)</f>
        <v>1</v>
      </c>
    </row>
    <row r="23" spans="1:3" x14ac:dyDescent="0.25">
      <c r="A23" s="294">
        <v>8</v>
      </c>
      <c r="B23" s="295">
        <v>1</v>
      </c>
      <c r="C23" s="296" cm="1">
        <f t="array" ref="C23">CHRONO.CONVERT_WEEKDAY_NUMBER($A23,$B23)</f>
        <v>2</v>
      </c>
    </row>
    <row r="26" spans="1:3" ht="19.5" x14ac:dyDescent="0.3">
      <c r="A26" s="1" t="s">
        <v>694</v>
      </c>
    </row>
    <row r="28" spans="1:3" x14ac:dyDescent="0.25">
      <c r="A28" s="21" t="s">
        <v>541</v>
      </c>
      <c r="B28" s="5" t="s">
        <v>683</v>
      </c>
      <c r="C28" s="278" t="s">
        <v>124</v>
      </c>
    </row>
    <row r="29" spans="1:3" x14ac:dyDescent="0.25">
      <c r="A29" s="7"/>
      <c r="B29" s="8"/>
      <c r="C29" s="162" t="str" cm="1">
        <f t="array" ref="C29">CHRONO.PARSE_WEEKDAY(A29,B29)</f>
        <v/>
      </c>
    </row>
    <row r="30" spans="1:3" x14ac:dyDescent="0.25">
      <c r="A30" s="10" t="s">
        <v>1</v>
      </c>
      <c r="B30" s="11"/>
      <c r="C30" s="163" t="e" cm="1">
        <f t="array" ref="C30">CHRONO.PARSE_WEEKDAY(A30,B30)</f>
        <v>#VALUE!</v>
      </c>
    </row>
    <row r="31" spans="1:3" x14ac:dyDescent="0.25">
      <c r="A31" s="7" t="s">
        <v>16</v>
      </c>
      <c r="B31" s="8"/>
      <c r="C31" s="162" t="e" cm="1">
        <f t="array" ref="C31">CHRONO.PARSE_WEEKDAY(A31,B31)</f>
        <v>#VALUE!</v>
      </c>
    </row>
    <row r="32" spans="1:3" x14ac:dyDescent="0.25">
      <c r="A32" s="10" t="s">
        <v>17</v>
      </c>
      <c r="B32" s="11"/>
      <c r="C32" s="163" t="e" cm="1">
        <f t="array" ref="C32">CHRONO.PARSE_WEEKDAY(A32,B32)</f>
        <v>#VALUE!</v>
      </c>
    </row>
    <row r="33" spans="1:4" x14ac:dyDescent="0.25">
      <c r="A33" s="7" t="s">
        <v>693</v>
      </c>
      <c r="B33" s="8" t="s">
        <v>691</v>
      </c>
      <c r="C33" s="162" t="e" cm="1">
        <f t="array" ref="C33">CHRONO.PARSE_WEEKDAY(A33,B33)</f>
        <v>#VALUE!</v>
      </c>
    </row>
    <row r="34" spans="1:4" x14ac:dyDescent="0.25">
      <c r="A34" s="10" t="s">
        <v>18</v>
      </c>
      <c r="B34" s="11"/>
      <c r="C34" s="163" t="e" cm="1">
        <f t="array" ref="C34">CHRONO.PARSE_WEEKDAY(A34,B34)</f>
        <v>#VALUE!</v>
      </c>
    </row>
    <row r="35" spans="1:4" x14ac:dyDescent="0.25">
      <c r="A35" s="13" t="s">
        <v>381</v>
      </c>
      <c r="B35" s="14"/>
      <c r="C35" s="249" t="e" cm="1">
        <f t="array" ref="C35">CHRONO.PARSE_WEEKDAY(A35,B35)</f>
        <v>#VALUE!</v>
      </c>
    </row>
    <row r="36" spans="1:4" x14ac:dyDescent="0.25">
      <c r="A36" s="17" t="s">
        <v>19</v>
      </c>
      <c r="B36" s="18"/>
      <c r="C36" s="297" t="e" cm="1">
        <f t="array" ref="C36">CHRONO.PARSE_WEEKDAY(A36,B36)</f>
        <v>#VALUE!</v>
      </c>
    </row>
    <row r="39" spans="1:4" ht="19.5" x14ac:dyDescent="0.3">
      <c r="A39" s="1" t="s">
        <v>692</v>
      </c>
    </row>
    <row r="41" spans="1:4" x14ac:dyDescent="0.25">
      <c r="A41" s="94" t="s">
        <v>540</v>
      </c>
      <c r="B41" s="22" t="s">
        <v>15</v>
      </c>
      <c r="C41" s="22" t="s">
        <v>683</v>
      </c>
      <c r="D41" s="300" t="s">
        <v>382</v>
      </c>
    </row>
    <row r="42" spans="1:4" x14ac:dyDescent="0.25">
      <c r="A42" s="162"/>
      <c r="B42" s="8"/>
      <c r="C42" s="8"/>
      <c r="D42" s="162" t="str" cm="1">
        <f t="array" ref="D42">CHRONO.WEEKDAY_NAME(A42,B42,C42)</f>
        <v/>
      </c>
    </row>
    <row r="43" spans="1:4" x14ac:dyDescent="0.25">
      <c r="A43" s="163" t="s">
        <v>1</v>
      </c>
      <c r="B43" s="11"/>
      <c r="C43" s="11"/>
      <c r="D43" s="163" t="e" cm="1">
        <f t="array" ref="D43">CHRONO.WEEKDAY_NAME(A43,B43,C43)</f>
        <v>#VALUE!</v>
      </c>
    </row>
    <row r="44" spans="1:4" x14ac:dyDescent="0.25">
      <c r="A44" s="162">
        <v>0</v>
      </c>
      <c r="B44" s="8"/>
      <c r="C44" s="8"/>
      <c r="D44" s="162" t="e" cm="1">
        <f t="array" ref="D44">CHRONO.WEEKDAY_NAME(A44,B44,C44)</f>
        <v>#VALUE!</v>
      </c>
    </row>
    <row r="45" spans="1:4" x14ac:dyDescent="0.25">
      <c r="A45" s="163">
        <v>1</v>
      </c>
      <c r="B45" s="11"/>
      <c r="C45" s="11"/>
      <c r="D45" s="163" t="e" cm="1">
        <f t="array" ref="D45">CHRONO.WEEKDAY_NAME(A45,B45,C45)</f>
        <v>#VALUE!</v>
      </c>
    </row>
    <row r="46" spans="1:4" x14ac:dyDescent="0.25">
      <c r="A46" s="162">
        <v>2</v>
      </c>
      <c r="B46" s="8"/>
      <c r="C46" s="8" t="s">
        <v>691</v>
      </c>
      <c r="D46" s="162" t="e" cm="1">
        <f t="array" ref="D46">CHRONO.WEEKDAY_NAME(A46,B46,C46)</f>
        <v>#VALUE!</v>
      </c>
    </row>
    <row r="47" spans="1:4" x14ac:dyDescent="0.25">
      <c r="A47" s="163">
        <v>3</v>
      </c>
      <c r="B47" s="11">
        <v>1</v>
      </c>
      <c r="C47" s="11"/>
      <c r="D47" s="163" t="e" cm="1">
        <f t="array" ref="D47">CHRONO.WEEKDAY_NAME(A47,B47,C47)</f>
        <v>#VALUE!</v>
      </c>
    </row>
    <row r="48" spans="1:4" x14ac:dyDescent="0.25">
      <c r="A48" s="249">
        <v>7</v>
      </c>
      <c r="B48" s="14">
        <v>1</v>
      </c>
      <c r="C48" s="14"/>
      <c r="D48" s="249" t="e" cm="1">
        <f t="array" ref="D48">CHRONO.WEEKDAY_NAME(A48,B48,C48)</f>
        <v>#VALUE!</v>
      </c>
    </row>
    <row r="49" spans="1:4" x14ac:dyDescent="0.25">
      <c r="A49" s="297">
        <v>8</v>
      </c>
      <c r="B49" s="18">
        <v>1</v>
      </c>
      <c r="C49" s="18" t="s">
        <v>681</v>
      </c>
      <c r="D49" s="297" t="str" cm="1">
        <f t="array" ref="D49">CHRONO.WEEKDAY_NAME(A49,B49,C49)</f>
        <v>Mon</v>
      </c>
    </row>
  </sheetData>
  <pageMargins left="0.7" right="0.7" top="0.75" bottom="0.75" header="0.3" footer="0.3"/>
  <pageSetup paperSize="9" orientation="portrait"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H175"/>
  <sheetViews>
    <sheetView topLeftCell="A136" zoomScaleNormal="100" workbookViewId="0">
      <selection activeCell="C150" sqref="C150"/>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21.28515625" customWidth="1"/>
    <col min="7" max="7" width="19.7109375" customWidth="1"/>
    <col min="8" max="8" width="28.140625" customWidth="1"/>
    <col min="9" max="9" width="14.140625" bestFit="1" customWidth="1"/>
    <col min="11" max="11" width="35.5703125" customWidth="1"/>
  </cols>
  <sheetData>
    <row r="1" spans="1:7" ht="19.5" x14ac:dyDescent="0.3">
      <c r="A1" s="1" t="s">
        <v>708</v>
      </c>
      <c r="B1" s="1"/>
      <c r="C1" s="1"/>
      <c r="D1" s="1"/>
    </row>
    <row r="3" spans="1:7" x14ac:dyDescent="0.25">
      <c r="A3" s="4" t="s">
        <v>0</v>
      </c>
      <c r="B3" s="5" t="s">
        <v>2</v>
      </c>
      <c r="C3" s="5" t="s">
        <v>3</v>
      </c>
      <c r="D3" s="71" t="s">
        <v>4</v>
      </c>
      <c r="E3" s="5" t="s">
        <v>10</v>
      </c>
      <c r="F3" s="5" t="s">
        <v>11</v>
      </c>
      <c r="G3" s="6" t="s">
        <v>12</v>
      </c>
    </row>
    <row r="4" spans="1:7" x14ac:dyDescent="0.25">
      <c r="A4" s="7"/>
      <c r="B4" s="8"/>
      <c r="C4" s="8"/>
      <c r="D4" s="72"/>
      <c r="E4" s="8" t="str" cm="1">
        <f t="array" aca="1" ref="E4:G4" ca="1">CHRONO.VALIDATE_CALENDAR_DATE(A4:C4,D4)</f>
        <v/>
      </c>
      <c r="F4" s="8" t="str">
        <f ca="1"/>
        <v/>
      </c>
      <c r="G4" s="9" t="str">
        <f ca="1"/>
        <v/>
      </c>
    </row>
    <row r="5" spans="1:7" x14ac:dyDescent="0.25">
      <c r="A5" s="10"/>
      <c r="B5" s="11">
        <v>2</v>
      </c>
      <c r="C5" s="11">
        <v>29</v>
      </c>
      <c r="D5" s="73"/>
      <c r="E5" s="11" t="str" cm="1">
        <f t="array" aca="1" ref="E5:G5" ca="1">CHRONO.VALIDATE_CALENDAR_DATE(A5:C5,D5)</f>
        <v/>
      </c>
      <c r="F5" s="11">
        <f ca="1"/>
        <v>2</v>
      </c>
      <c r="G5" s="12">
        <f ca="1"/>
        <v>29</v>
      </c>
    </row>
    <row r="6" spans="1:7" x14ac:dyDescent="0.25">
      <c r="A6" s="7">
        <v>2024</v>
      </c>
      <c r="B6" s="8"/>
      <c r="C6" s="8">
        <v>29</v>
      </c>
      <c r="D6" s="72"/>
      <c r="E6" s="8" cm="1">
        <f t="array" aca="1" ref="E6:G6" ca="1">CHRONO.VALIDATE_CALENDAR_DATE(A6:C6,D6)</f>
        <v>2024</v>
      </c>
      <c r="F6" s="8" t="e">
        <f ca="1"/>
        <v>#VALUE!</v>
      </c>
      <c r="G6" s="9">
        <f ca="1"/>
        <v>29</v>
      </c>
    </row>
    <row r="7" spans="1:7" x14ac:dyDescent="0.25">
      <c r="A7" s="10">
        <v>2100</v>
      </c>
      <c r="B7" s="11">
        <v>2</v>
      </c>
      <c r="C7" s="11">
        <v>29</v>
      </c>
      <c r="D7" s="73"/>
      <c r="E7" s="11" t="e" cm="1">
        <f t="array" aca="1" ref="E7" ca="1">CHRONO.VALIDATE_CALENDAR_DATE(A7:C7,D7)</f>
        <v>#VALUE!</v>
      </c>
      <c r="F7" s="11"/>
      <c r="G7" s="12"/>
    </row>
    <row r="8" spans="1:7" x14ac:dyDescent="0.25">
      <c r="A8" s="7">
        <v>2100</v>
      </c>
      <c r="B8" s="8">
        <v>2</v>
      </c>
      <c r="C8" s="8">
        <v>29</v>
      </c>
      <c r="D8" s="72">
        <v>1</v>
      </c>
      <c r="E8" s="8" t="e" cm="1">
        <f t="array" aca="1" ref="E8" ca="1">CHRONO.VALIDATE_CALENDAR_DATE(A8:C8,D8)</f>
        <v>#VALUE!</v>
      </c>
      <c r="F8" s="8"/>
      <c r="G8" s="9"/>
    </row>
    <row r="9" spans="1:7" x14ac:dyDescent="0.25">
      <c r="A9" s="10">
        <v>2020</v>
      </c>
      <c r="B9" s="11">
        <v>5</v>
      </c>
      <c r="C9" s="11"/>
      <c r="D9" s="73"/>
      <c r="E9" s="11" t="e" cm="1">
        <f t="array" aca="1" ref="E9" ca="1">CHRONO.VALIDATE_CALENDAR_DATE(A9:C9,D9)</f>
        <v>#VALUE!</v>
      </c>
      <c r="F9" s="11"/>
      <c r="G9" s="12"/>
    </row>
    <row r="10" spans="1:7" x14ac:dyDescent="0.25">
      <c r="A10" s="7">
        <v>2024</v>
      </c>
      <c r="B10" s="8"/>
      <c r="C10" s="8"/>
      <c r="D10" s="72"/>
      <c r="E10" s="8" t="e" cm="1">
        <f t="array" aca="1" ref="E10" ca="1">CHRONO.VALIDATE_CALENDAR_DATE(A10:C10,D10)</f>
        <v>#VALUE!</v>
      </c>
      <c r="F10" s="8"/>
      <c r="G10" s="9"/>
    </row>
    <row r="11" spans="1:7" x14ac:dyDescent="0.25">
      <c r="A11" s="241">
        <v>2024.5</v>
      </c>
      <c r="B11" s="11">
        <v>2</v>
      </c>
      <c r="C11" s="11">
        <v>29</v>
      </c>
      <c r="D11" s="73"/>
      <c r="E11" s="11" t="e" cm="1">
        <f t="array" aca="1" ref="E11" ca="1">CHRONO.VALIDATE_CALENDAR_DATE(A11:C11,D11)</f>
        <v>#VALUE!</v>
      </c>
      <c r="F11" s="11"/>
      <c r="G11" s="12"/>
    </row>
    <row r="12" spans="1:7" x14ac:dyDescent="0.25">
      <c r="A12" s="7">
        <v>2023</v>
      </c>
      <c r="B12" s="8">
        <v>1.5</v>
      </c>
      <c r="C12" s="8">
        <v>1</v>
      </c>
      <c r="D12" s="72"/>
      <c r="E12" s="8" t="e" cm="1">
        <f t="array" aca="1" ref="E12" ca="1">CHRONO.VALIDATE_CALENDAR_DATE(A12:C12,D12)</f>
        <v>#VALUE!</v>
      </c>
      <c r="F12" s="8"/>
      <c r="G12" s="9"/>
    </row>
    <row r="13" spans="1:7" x14ac:dyDescent="0.25">
      <c r="A13" s="129">
        <v>2023</v>
      </c>
      <c r="B13" s="130" t="e">
        <v>#N/A</v>
      </c>
      <c r="C13" s="130">
        <v>31.99</v>
      </c>
      <c r="D13" s="144"/>
      <c r="E13" s="130" cm="1">
        <f t="array" aca="1" ref="E13:G13" ca="1">CHRONO.VALIDATE_CALENDAR_DATE(A13:C13,D13)</f>
        <v>2023</v>
      </c>
      <c r="F13" s="130" t="e">
        <f ca="1"/>
        <v>#N/A</v>
      </c>
      <c r="G13" s="131">
        <f ca="1"/>
        <v>31</v>
      </c>
    </row>
    <row r="16" spans="1:7" ht="19.5" x14ac:dyDescent="0.3">
      <c r="A16" s="1" t="s">
        <v>709</v>
      </c>
      <c r="B16" s="1"/>
      <c r="C16" s="1"/>
      <c r="D16" s="1"/>
    </row>
    <row r="18" spans="1:6" x14ac:dyDescent="0.25">
      <c r="A18" t="s">
        <v>0</v>
      </c>
      <c r="B18" t="s">
        <v>2</v>
      </c>
      <c r="C18" t="s">
        <v>3</v>
      </c>
      <c r="D18" t="s">
        <v>414</v>
      </c>
      <c r="E18" t="s">
        <v>4</v>
      </c>
      <c r="F18" t="s">
        <v>110</v>
      </c>
    </row>
    <row r="19" spans="1:6" x14ac:dyDescent="0.25">
      <c r="F19" t="e" cm="1">
        <f t="array" aca="1" ref="F19" ca="1">CHRONO.IS_VALID_CALENDAR_DATE(Table23[[#This Row],[YearCE]:[Day]],Table23[[#This Row],[AllowPartial]],Table23[[#This Row],[JulianCalendar]])</f>
        <v>#VALUE!</v>
      </c>
    </row>
    <row r="20" spans="1:6" x14ac:dyDescent="0.25">
      <c r="A20" t="s">
        <v>1</v>
      </c>
      <c r="F20" t="e" cm="1">
        <f t="array" aca="1" ref="F20" ca="1">CHRONO.IS_VALID_CALENDAR_DATE(Table23[[#This Row],[YearCE]:[Day]],Table23[[#This Row],[AllowPartial]],Table23[[#This Row],[JulianCalendar]])</f>
        <v>#VALUE!</v>
      </c>
    </row>
    <row r="21" spans="1:6" x14ac:dyDescent="0.25">
      <c r="A21" t="e">
        <v>#VALUE!</v>
      </c>
      <c r="B21">
        <v>2</v>
      </c>
      <c r="C21">
        <v>12</v>
      </c>
      <c r="F21" t="e" cm="1">
        <f t="array" aca="1" ref="F21" ca="1">CHRONO.IS_VALID_CALENDAR_DATE(Table23[[#This Row],[YearCE]:[Day]],Table23[[#This Row],[AllowPartial]],Table23[[#This Row],[JulianCalendar]])</f>
        <v>#VALUE!</v>
      </c>
    </row>
    <row r="22" spans="1:6" x14ac:dyDescent="0.25">
      <c r="B22">
        <v>2</v>
      </c>
      <c r="C22">
        <v>29</v>
      </c>
      <c r="D22">
        <v>1</v>
      </c>
      <c r="F22" t="b" cm="1">
        <f t="array" aca="1" ref="F22" ca="1">CHRONO.IS_VALID_CALENDAR_DATE(Table23[[#This Row],[YearCE]:[Day]],Table23[[#This Row],[AllowPartial]],Table23[[#This Row],[JulianCalendar]])</f>
        <v>0</v>
      </c>
    </row>
    <row r="23" spans="1:6" x14ac:dyDescent="0.25">
      <c r="A23">
        <v>2100</v>
      </c>
      <c r="B23">
        <v>2</v>
      </c>
      <c r="C23">
        <v>29</v>
      </c>
      <c r="E23">
        <v>1</v>
      </c>
      <c r="F23" t="b" cm="1">
        <f t="array" aca="1" ref="F23" ca="1">CHRONO.IS_VALID_CALENDAR_DATE(Table23[[#This Row],[YearCE]:[Day]],Table23[[#This Row],[AllowPartial]],Table23[[#This Row],[JulianCalendar]])</f>
        <v>1</v>
      </c>
    </row>
    <row r="24" spans="1:6" x14ac:dyDescent="0.25">
      <c r="A24">
        <v>2023</v>
      </c>
      <c r="D24">
        <v>1</v>
      </c>
      <c r="F24" t="b" cm="1">
        <f t="array" aca="1" ref="F24" ca="1">CHRONO.IS_VALID_CALENDAR_DATE(Table23[[#This Row],[YearCE]:[Day]],Table23[[#This Row],[AllowPartial]],Table23[[#This Row],[JulianCalendar]])</f>
        <v>1</v>
      </c>
    </row>
    <row r="25" spans="1:6" x14ac:dyDescent="0.25">
      <c r="A25">
        <v>2023</v>
      </c>
      <c r="B25">
        <v>12</v>
      </c>
      <c r="C25">
        <v>31.5</v>
      </c>
      <c r="F25" t="b" cm="1">
        <f t="array" aca="1" ref="F25" ca="1">CHRONO.IS_VALID_CALENDAR_DATE(Table23[[#This Row],[YearCE]:[Day]],Table23[[#This Row],[AllowPartial]],Table23[[#This Row],[JulianCalendar]])</f>
        <v>1</v>
      </c>
    </row>
    <row r="26" spans="1:6" x14ac:dyDescent="0.25">
      <c r="A26">
        <v>2023</v>
      </c>
      <c r="B26">
        <v>1.5</v>
      </c>
      <c r="F26" t="e" cm="1">
        <f t="array" aca="1" ref="F26" ca="1">CHRONO.IS_VALID_CALENDAR_DATE(Table23[[#This Row],[YearCE]:[Day]],Table23[[#This Row],[AllowPartial]],Table23[[#This Row],[JulianCalendar]])</f>
        <v>#VALUE!</v>
      </c>
    </row>
    <row r="27" spans="1:6" x14ac:dyDescent="0.25">
      <c r="A27">
        <v>2023</v>
      </c>
      <c r="B27">
        <v>8</v>
      </c>
      <c r="D27">
        <v>1</v>
      </c>
      <c r="F27" t="e" cm="1">
        <f t="array" aca="1" ref="F27" ca="1">CHRONO.IS_VALID_CALENDAR_DATE(Table23[[#This Row],[YearCE]:[Day]],Table23[[#This Row],[AllowPartial]],Table23[[#This Row],[JulianCalendar]])</f>
        <v>#VALUE!</v>
      </c>
    </row>
    <row r="28" spans="1:6" x14ac:dyDescent="0.25">
      <c r="B28">
        <v>4</v>
      </c>
      <c r="C28">
        <v>23</v>
      </c>
      <c r="D28">
        <v>1</v>
      </c>
      <c r="F28" t="e" cm="1">
        <f t="array" aca="1" ref="F28" ca="1">CHRONO.IS_VALID_CALENDAR_DATE(Table23[[#This Row],[YearCE]:[Day]],Table23[[#This Row],[AllowPartial]],Table23[[#This Row],[JulianCalendar]])</f>
        <v>#VALUE!</v>
      </c>
    </row>
    <row r="31" spans="1:6" ht="19.5" x14ac:dyDescent="0.3">
      <c r="A31" s="1" t="s">
        <v>415</v>
      </c>
      <c r="B31" s="1"/>
      <c r="C31" s="1"/>
      <c r="D31" s="1"/>
    </row>
    <row r="33" spans="1:7" x14ac:dyDescent="0.25">
      <c r="A33" s="4" t="s">
        <v>0</v>
      </c>
      <c r="B33" s="5" t="s">
        <v>2</v>
      </c>
      <c r="C33" s="5" t="s">
        <v>3</v>
      </c>
      <c r="D33" s="71" t="s">
        <v>4</v>
      </c>
      <c r="E33" s="5" t="s">
        <v>10</v>
      </c>
      <c r="F33" s="5" t="s">
        <v>11</v>
      </c>
      <c r="G33" s="6" t="s">
        <v>12</v>
      </c>
    </row>
    <row r="34" spans="1:7" x14ac:dyDescent="0.25">
      <c r="A34" s="7"/>
      <c r="B34" s="8"/>
      <c r="C34" s="8"/>
      <c r="D34" s="72"/>
      <c r="E34" s="8" t="str" cm="1">
        <f t="array" aca="1" ref="E34:G34" ca="1">CHRONO.RESOLVE_CALENDAR_DATE(A34:C34,D34)</f>
        <v/>
      </c>
      <c r="F34" s="8" t="str">
        <f ca="1"/>
        <v/>
      </c>
      <c r="G34" s="9" t="str">
        <f ca="1"/>
        <v/>
      </c>
    </row>
    <row r="35" spans="1:7" x14ac:dyDescent="0.25">
      <c r="A35" s="10"/>
      <c r="B35" s="11" t="e">
        <v>#N/A</v>
      </c>
      <c r="C35" s="11"/>
      <c r="D35" s="73"/>
      <c r="E35" s="11" t="e" cm="1">
        <f t="array" aca="1" ref="E35" ca="1">CHRONO.RESOLVE_CALENDAR_DATE(A35:C35,D35)</f>
        <v>#VALUE!</v>
      </c>
      <c r="F35" s="11"/>
      <c r="G35" s="12"/>
    </row>
    <row r="36" spans="1:7" x14ac:dyDescent="0.25">
      <c r="A36" s="7" t="s">
        <v>1</v>
      </c>
      <c r="B36" s="8"/>
      <c r="C36" s="8"/>
      <c r="D36" s="72"/>
      <c r="E36" s="8" t="e" cm="1">
        <f t="array" aca="1" ref="E36" ca="1">CHRONO.RESOLVE_CALENDAR_DATE(A36:C36,D36)</f>
        <v>#VALUE!</v>
      </c>
      <c r="F36" s="8"/>
      <c r="G36" s="9"/>
    </row>
    <row r="37" spans="1:7" x14ac:dyDescent="0.25">
      <c r="A37" s="10">
        <v>2024.5</v>
      </c>
      <c r="B37" s="11"/>
      <c r="C37" s="11"/>
      <c r="D37" s="73"/>
      <c r="E37" s="11" t="e" cm="1">
        <f t="array" aca="1" ref="E37" ca="1">CHRONO.RESOLVE_CALENDAR_DATE(A37:C37,D37)</f>
        <v>#VALUE!</v>
      </c>
      <c r="F37" s="11"/>
      <c r="G37" s="12"/>
    </row>
    <row r="38" spans="1:7" x14ac:dyDescent="0.25">
      <c r="A38" s="7">
        <v>2024</v>
      </c>
      <c r="B38" s="8"/>
      <c r="C38" s="8"/>
      <c r="D38" s="72"/>
      <c r="E38" s="8" t="e" cm="1">
        <f t="array" aca="1" ref="E38" ca="1">CHRONO.RESOLVE_CALENDAR_DATE(A38:C38,D38)</f>
        <v>#VALUE!</v>
      </c>
      <c r="F38" s="8"/>
      <c r="G38" s="9"/>
    </row>
    <row r="39" spans="1:7" x14ac:dyDescent="0.25">
      <c r="A39" s="10">
        <v>2024</v>
      </c>
      <c r="B39" s="11">
        <v>1.5</v>
      </c>
      <c r="C39" s="11"/>
      <c r="D39" s="73"/>
      <c r="E39" s="11" t="e" cm="1">
        <f t="array" aca="1" ref="E39" ca="1">CHRONO.RESOLVE_CALENDAR_DATE(A39:C39,D39)</f>
        <v>#VALUE!</v>
      </c>
      <c r="F39" s="11"/>
      <c r="G39" s="12"/>
    </row>
    <row r="40" spans="1:7" x14ac:dyDescent="0.25">
      <c r="A40" s="7">
        <v>2024</v>
      </c>
      <c r="B40" s="8">
        <v>8</v>
      </c>
      <c r="C40" s="8"/>
      <c r="D40" s="72"/>
      <c r="E40" s="8" t="e" cm="1">
        <f t="array" aca="1" ref="E40" ca="1">CHRONO.RESOLVE_CALENDAR_DATE(A40:C40,D40)</f>
        <v>#VALUE!</v>
      </c>
      <c r="F40" s="8"/>
      <c r="G40" s="9"/>
    </row>
    <row r="41" spans="1:7" x14ac:dyDescent="0.25">
      <c r="A41" s="223">
        <v>2023</v>
      </c>
      <c r="B41" s="11">
        <v>14</v>
      </c>
      <c r="C41" s="11">
        <v>45.8</v>
      </c>
      <c r="D41" s="73"/>
      <c r="E41" s="11" cm="1">
        <f t="array" aca="1" ref="E41:G41" ca="1">CHRONO.RESOLVE_CALENDAR_DATE(A41:C41,D41)</f>
        <v>2024</v>
      </c>
      <c r="F41" s="11">
        <f ca="1"/>
        <v>3</v>
      </c>
      <c r="G41" s="12">
        <f ca="1"/>
        <v>16</v>
      </c>
    </row>
    <row r="42" spans="1:7" x14ac:dyDescent="0.25">
      <c r="A42" s="7">
        <v>2023</v>
      </c>
      <c r="B42" s="8"/>
      <c r="C42" s="8">
        <v>366</v>
      </c>
      <c r="D42" s="72"/>
      <c r="E42" s="8" t="e" cm="1">
        <f t="array" aca="1" ref="E42" ca="1">CHRONO.RESOLVE_CALENDAR_DATE(A42:C42,D42)</f>
        <v>#VALUE!</v>
      </c>
      <c r="F42" s="8"/>
      <c r="G42" s="9"/>
    </row>
    <row r="43" spans="1:7" x14ac:dyDescent="0.25">
      <c r="A43" s="129">
        <v>2023</v>
      </c>
      <c r="B43" s="130">
        <v>-1</v>
      </c>
      <c r="C43" s="130">
        <v>-1</v>
      </c>
      <c r="D43" s="144"/>
      <c r="E43" s="130" cm="1">
        <f t="array" aca="1" ref="E43:G43" ca="1">CHRONO.RESOLVE_CALENDAR_DATE(A43:C43,D43)</f>
        <v>2022</v>
      </c>
      <c r="F43" s="130">
        <f ca="1"/>
        <v>10</v>
      </c>
      <c r="G43" s="131">
        <f ca="1"/>
        <v>30</v>
      </c>
    </row>
    <row r="46" spans="1:7" ht="19.5" x14ac:dyDescent="0.3">
      <c r="A46" s="1" t="s">
        <v>327</v>
      </c>
    </row>
    <row r="48" spans="1:7" x14ac:dyDescent="0.25">
      <c r="A48" s="47" t="s">
        <v>5</v>
      </c>
      <c r="B48" s="48" t="s">
        <v>2</v>
      </c>
      <c r="C48" s="48" t="s">
        <v>3</v>
      </c>
      <c r="D48" s="5" t="s">
        <v>10</v>
      </c>
      <c r="E48" s="5" t="s">
        <v>11</v>
      </c>
      <c r="F48" s="6" t="s">
        <v>12</v>
      </c>
    </row>
    <row r="49" spans="1:6" x14ac:dyDescent="0.25">
      <c r="A49" s="7"/>
      <c r="B49" s="8"/>
      <c r="C49" s="8"/>
      <c r="D49" s="8" t="str" cm="1">
        <f t="array" aca="1" ref="D49:F49" ca="1">CHRONO.GREGORIAN_TO_JULIAN(A49:C49)</f>
        <v/>
      </c>
      <c r="E49" s="8" t="str">
        <f ca="1"/>
        <v/>
      </c>
      <c r="F49" s="9" t="str">
        <f ca="1"/>
        <v/>
      </c>
    </row>
    <row r="50" spans="1:6" x14ac:dyDescent="0.25">
      <c r="A50" s="10">
        <v>1900</v>
      </c>
      <c r="B50" s="11">
        <v>2</v>
      </c>
      <c r="C50" s="11">
        <v>29</v>
      </c>
      <c r="D50" s="11" t="e" cm="1">
        <f t="array" aca="1" ref="D50" ca="1">CHRONO.GREGORIAN_TO_JULIAN(A50:C50)</f>
        <v>#VALUE!</v>
      </c>
      <c r="E50" s="11"/>
      <c r="F50" s="12"/>
    </row>
    <row r="51" spans="1:6" x14ac:dyDescent="0.25">
      <c r="A51" s="7">
        <v>2023</v>
      </c>
      <c r="B51" s="8">
        <v>1</v>
      </c>
      <c r="C51" s="8">
        <v>1</v>
      </c>
      <c r="D51" s="8" t="e" cm="1">
        <f t="array" aca="1" ref="D51" ca="1">CHRONO.GREGORIAN_TO_JULIAN(A51:C51)</f>
        <v>#VALUE!</v>
      </c>
      <c r="E51" s="8"/>
      <c r="F51" s="9"/>
    </row>
    <row r="52" spans="1:6" x14ac:dyDescent="0.25">
      <c r="A52" s="57">
        <v>1582</v>
      </c>
      <c r="B52" s="35">
        <v>10</v>
      </c>
      <c r="C52" s="35">
        <v>15</v>
      </c>
      <c r="D52" s="35" t="e" cm="1">
        <f t="array" aca="1" ref="D52" ca="1">CHRONO.GREGORIAN_TO_JULIAN(A52:C52)</f>
        <v>#VALUE!</v>
      </c>
      <c r="E52" s="35"/>
      <c r="F52" s="54"/>
    </row>
    <row r="55" spans="1:6" ht="19.5" x14ac:dyDescent="0.3">
      <c r="A55" s="1" t="s">
        <v>328</v>
      </c>
    </row>
    <row r="57" spans="1:6" x14ac:dyDescent="0.25">
      <c r="A57" s="47" t="s">
        <v>5</v>
      </c>
      <c r="B57" s="48" t="s">
        <v>2</v>
      </c>
      <c r="C57" s="48" t="s">
        <v>3</v>
      </c>
      <c r="D57" s="5" t="s">
        <v>10</v>
      </c>
      <c r="E57" s="5" t="s">
        <v>11</v>
      </c>
      <c r="F57" s="6" t="s">
        <v>12</v>
      </c>
    </row>
    <row r="58" spans="1:6" x14ac:dyDescent="0.25">
      <c r="A58" s="7"/>
      <c r="B58" s="8"/>
      <c r="C58" s="8"/>
      <c r="D58" s="8" t="e" cm="1">
        <f t="array" aca="1" ref="D58" ca="1">CHRONO.JULIAN_TO_GREGORIAN(A58:C58)</f>
        <v>#VALUE!</v>
      </c>
      <c r="E58" s="8"/>
      <c r="F58" s="9"/>
    </row>
    <row r="59" spans="1:6" x14ac:dyDescent="0.25">
      <c r="A59" s="10">
        <v>1900</v>
      </c>
      <c r="B59" s="11">
        <v>2</v>
      </c>
      <c r="C59" s="11">
        <v>29</v>
      </c>
      <c r="D59" s="11" cm="1">
        <f t="array" aca="1" ref="D59:F59" ca="1">CHRONO.JULIAN_TO_GREGORIAN(A59:C59)</f>
        <v>1900</v>
      </c>
      <c r="E59" s="11">
        <f ca="1"/>
        <v>3</v>
      </c>
      <c r="F59" s="12">
        <f ca="1"/>
        <v>13</v>
      </c>
    </row>
    <row r="60" spans="1:6" x14ac:dyDescent="0.25">
      <c r="A60" s="7">
        <v>2023</v>
      </c>
      <c r="B60" s="8">
        <v>1</v>
      </c>
      <c r="C60" s="8">
        <v>1</v>
      </c>
      <c r="D60" s="8" cm="1">
        <f t="array" aca="1" ref="D60:F60" ca="1">CHRONO.JULIAN_TO_GREGORIAN(A60:C60)</f>
        <v>2023</v>
      </c>
      <c r="E60" s="8">
        <f ca="1"/>
        <v>1</v>
      </c>
      <c r="F60" s="9">
        <f ca="1"/>
        <v>14</v>
      </c>
    </row>
    <row r="61" spans="1:6" x14ac:dyDescent="0.25">
      <c r="A61" s="57">
        <v>1582</v>
      </c>
      <c r="B61" s="35">
        <v>10</v>
      </c>
      <c r="C61" s="35">
        <v>5</v>
      </c>
      <c r="D61" s="35" cm="1">
        <f t="array" aca="1" ref="D61:F61" ca="1">CHRONO.JULIAN_TO_GREGORIAN(A61:C61)</f>
        <v>1582</v>
      </c>
      <c r="E61" s="35">
        <f ca="1"/>
        <v>10</v>
      </c>
      <c r="F61" s="54">
        <f ca="1"/>
        <v>15</v>
      </c>
    </row>
    <row r="64" spans="1:6" ht="19.5" x14ac:dyDescent="0.3">
      <c r="A64" s="1" t="s">
        <v>58</v>
      </c>
    </row>
    <row r="66" spans="1:5" x14ac:dyDescent="0.25">
      <c r="A66" s="47" t="s">
        <v>5</v>
      </c>
      <c r="B66" s="48" t="s">
        <v>2</v>
      </c>
      <c r="C66" s="48" t="s">
        <v>3</v>
      </c>
      <c r="D66" s="5" t="s">
        <v>57</v>
      </c>
      <c r="E66" s="6" t="s">
        <v>29</v>
      </c>
    </row>
    <row r="67" spans="1:5" x14ac:dyDescent="0.25">
      <c r="A67" s="7"/>
      <c r="B67" s="8"/>
      <c r="C67" s="8"/>
      <c r="D67" s="8"/>
      <c r="E67" s="9" t="e" cm="1">
        <f t="array" aca="1" ref="E67" ca="1">CHRONO.SECULAR_DIFFERENCE(A67:C67,D67)</f>
        <v>#VALUE!</v>
      </c>
    </row>
    <row r="68" spans="1:5" x14ac:dyDescent="0.25">
      <c r="A68" s="10">
        <v>2023</v>
      </c>
      <c r="B68" s="11"/>
      <c r="C68" s="11"/>
      <c r="D68" s="11"/>
      <c r="E68" s="12" t="e" cm="1">
        <f t="array" aca="1" ref="E68" ca="1">CHRONO.SECULAR_DIFFERENCE(A68:C68,D68)</f>
        <v>#VALUE!</v>
      </c>
    </row>
    <row r="69" spans="1:5" x14ac:dyDescent="0.25">
      <c r="A69" s="7">
        <v>2100</v>
      </c>
      <c r="B69" s="8">
        <v>2</v>
      </c>
      <c r="C69" s="8">
        <v>29</v>
      </c>
      <c r="D69" s="8">
        <v>1</v>
      </c>
      <c r="E69" s="9" t="e" cm="1">
        <f t="array" aca="1" ref="E69" ca="1">CHRONO.SECULAR_DIFFERENCE(A69:C69,D69)</f>
        <v>#VALUE!</v>
      </c>
    </row>
    <row r="70" spans="1:5" x14ac:dyDescent="0.25">
      <c r="A70" s="57">
        <v>1582</v>
      </c>
      <c r="B70" s="35">
        <v>10</v>
      </c>
      <c r="C70" s="35">
        <v>15</v>
      </c>
      <c r="D70" s="35"/>
      <c r="E70" s="54" cm="1">
        <f t="array" aca="1" ref="E70" ca="1">CHRONO.SECULAR_DIFFERENCE(A70:C70,D70)</f>
        <v>10</v>
      </c>
    </row>
    <row r="71" spans="1:5" x14ac:dyDescent="0.25">
      <c r="A71" s="7">
        <v>1700</v>
      </c>
      <c r="B71" s="8">
        <v>2</v>
      </c>
      <c r="C71" s="8">
        <v>28</v>
      </c>
      <c r="D71" s="8"/>
      <c r="E71" s="9" t="e" cm="1">
        <f t="array" aca="1" ref="E71" ca="1">CHRONO.SECULAR_DIFFERENCE(A71:C71,D71)</f>
        <v>#VALUE!</v>
      </c>
    </row>
    <row r="72" spans="1:5" x14ac:dyDescent="0.25">
      <c r="A72" s="10">
        <v>1700</v>
      </c>
      <c r="B72" s="11">
        <v>3</v>
      </c>
      <c r="C72" s="11">
        <v>1</v>
      </c>
      <c r="D72" s="11"/>
      <c r="E72" s="12" cm="1">
        <f t="array" aca="1" ref="E72" ca="1">CHRONO.SECULAR_DIFFERENCE(A72:C72,D72)</f>
        <v>11</v>
      </c>
    </row>
    <row r="73" spans="1:5" x14ac:dyDescent="0.25">
      <c r="A73" s="7">
        <v>1800</v>
      </c>
      <c r="B73" s="8">
        <v>2</v>
      </c>
      <c r="C73" s="8">
        <v>28</v>
      </c>
      <c r="D73" s="8"/>
      <c r="E73" s="9" cm="1">
        <f t="array" aca="1" ref="E73" ca="1">CHRONO.SECULAR_DIFFERENCE(A73:C73,D73)</f>
        <v>11</v>
      </c>
    </row>
    <row r="74" spans="1:5" x14ac:dyDescent="0.25">
      <c r="A74" s="57">
        <v>1800</v>
      </c>
      <c r="B74" s="35">
        <v>3</v>
      </c>
      <c r="C74" s="35">
        <v>1</v>
      </c>
      <c r="D74" s="35"/>
      <c r="E74" s="54" cm="1">
        <f t="array" aca="1" ref="E74" ca="1">CHRONO.SECULAR_DIFFERENCE(A74:C74,D74)</f>
        <v>12</v>
      </c>
    </row>
    <row r="75" spans="1:5" x14ac:dyDescent="0.25">
      <c r="A75" s="7">
        <v>1900</v>
      </c>
      <c r="B75" s="8">
        <v>2</v>
      </c>
      <c r="C75" s="8">
        <v>28</v>
      </c>
      <c r="D75" s="8"/>
      <c r="E75" s="9" t="e" cm="1">
        <f t="array" aca="1" ref="E75" ca="1">CHRONO.SECULAR_DIFFERENCE(A75:C75,D75)</f>
        <v>#VALUE!</v>
      </c>
    </row>
    <row r="76" spans="1:5" x14ac:dyDescent="0.25">
      <c r="A76" s="10">
        <v>1900</v>
      </c>
      <c r="B76" s="11">
        <v>3</v>
      </c>
      <c r="C76" s="11">
        <v>1</v>
      </c>
      <c r="D76" s="11"/>
      <c r="E76" s="12" t="e" cm="1">
        <f t="array" aca="1" ref="E76" ca="1">CHRONO.SECULAR_DIFFERENCE(A76:C76,D76)</f>
        <v>#VALUE!</v>
      </c>
    </row>
    <row r="77" spans="1:5" x14ac:dyDescent="0.25">
      <c r="A77" s="7">
        <v>2100</v>
      </c>
      <c r="B77" s="8">
        <v>2</v>
      </c>
      <c r="C77" s="8">
        <v>28</v>
      </c>
      <c r="D77" s="8"/>
      <c r="E77" s="9" t="e" cm="1">
        <f t="array" aca="1" ref="E77" ca="1">CHRONO.SECULAR_DIFFERENCE(A77:C77,D77)</f>
        <v>#VALUE!</v>
      </c>
    </row>
    <row r="78" spans="1:5" x14ac:dyDescent="0.25">
      <c r="A78" s="57">
        <v>2100</v>
      </c>
      <c r="B78" s="35">
        <v>3</v>
      </c>
      <c r="C78" s="35">
        <v>1</v>
      </c>
      <c r="D78" s="35"/>
      <c r="E78" s="54" t="e" cm="1">
        <f t="array" aca="1" ref="E78" ca="1">CHRONO.SECULAR_DIFFERENCE(A78:C78,D78)</f>
        <v>#VALUE!</v>
      </c>
    </row>
    <row r="79" spans="1:5" x14ac:dyDescent="0.25">
      <c r="A79" s="7">
        <v>2200</v>
      </c>
      <c r="B79" s="8">
        <v>2</v>
      </c>
      <c r="C79" s="8">
        <v>28</v>
      </c>
      <c r="D79" s="8"/>
      <c r="E79" s="9" t="e" cm="1">
        <f t="array" aca="1" ref="E79" ca="1">CHRONO.SECULAR_DIFFERENCE(A79:C79,D79)</f>
        <v>#VALUE!</v>
      </c>
    </row>
    <row r="80" spans="1:5" x14ac:dyDescent="0.25">
      <c r="A80" s="57">
        <v>2200</v>
      </c>
      <c r="B80" s="35">
        <v>3</v>
      </c>
      <c r="C80" s="35">
        <v>1</v>
      </c>
      <c r="D80" s="35"/>
      <c r="E80" s="54" cm="1">
        <f t="array" aca="1" ref="E80" ca="1">CHRONO.SECULAR_DIFFERENCE(A80:C80,D80)</f>
        <v>15</v>
      </c>
    </row>
    <row r="81" spans="1:5" x14ac:dyDescent="0.25">
      <c r="A81" s="7">
        <v>2400</v>
      </c>
      <c r="B81" s="8">
        <v>2</v>
      </c>
      <c r="C81" s="8">
        <v>29</v>
      </c>
      <c r="D81" s="8"/>
      <c r="E81" s="9" cm="1">
        <f t="array" aca="1" ref="E81" ca="1">CHRONO.SECULAR_DIFFERENCE(A81:C81,D81)</f>
        <v>16</v>
      </c>
    </row>
    <row r="82" spans="1:5" x14ac:dyDescent="0.25">
      <c r="A82" s="10">
        <v>2400</v>
      </c>
      <c r="B82" s="11">
        <v>3</v>
      </c>
      <c r="C82" s="11">
        <v>1</v>
      </c>
      <c r="D82" s="11"/>
      <c r="E82" s="12" cm="1">
        <f t="array" aca="1" ref="E82" ca="1">CHRONO.SECULAR_DIFFERENCE(A82:C82,D82)</f>
        <v>16</v>
      </c>
    </row>
    <row r="83" spans="1:5" x14ac:dyDescent="0.25">
      <c r="A83" s="7">
        <v>1582</v>
      </c>
      <c r="B83" s="8">
        <v>10</v>
      </c>
      <c r="C83" s="8">
        <v>5</v>
      </c>
      <c r="D83" s="8">
        <v>1</v>
      </c>
      <c r="E83" s="9" t="e" cm="1">
        <f t="array" aca="1" ref="E83" ca="1">CHRONO.SECULAR_DIFFERENCE(A83:C83,D83)</f>
        <v>#VALUE!</v>
      </c>
    </row>
    <row r="84" spans="1:5" x14ac:dyDescent="0.25">
      <c r="A84" s="57">
        <v>1700</v>
      </c>
      <c r="B84" s="35">
        <v>2</v>
      </c>
      <c r="C84" s="35">
        <v>18</v>
      </c>
      <c r="D84" s="35">
        <v>1</v>
      </c>
      <c r="E84" s="54" cm="1">
        <f t="array" aca="1" ref="E84" ca="1">CHRONO.SECULAR_DIFFERENCE(A84:C84,D84)</f>
        <v>10</v>
      </c>
    </row>
    <row r="85" spans="1:5" x14ac:dyDescent="0.25">
      <c r="A85" s="7">
        <v>1700</v>
      </c>
      <c r="B85" s="8">
        <v>2</v>
      </c>
      <c r="C85" s="8">
        <v>19</v>
      </c>
      <c r="D85" s="8">
        <v>1</v>
      </c>
      <c r="E85" s="9" t="e" cm="1">
        <f t="array" aca="1" ref="E85" ca="1">CHRONO.SECULAR_DIFFERENCE(A85:C85,D85)</f>
        <v>#VALUE!</v>
      </c>
    </row>
    <row r="86" spans="1:5" x14ac:dyDescent="0.25">
      <c r="A86" s="10">
        <v>1800</v>
      </c>
      <c r="B86" s="11">
        <v>2</v>
      </c>
      <c r="C86" s="11">
        <v>17</v>
      </c>
      <c r="D86" s="11">
        <v>1</v>
      </c>
      <c r="E86" s="12" t="e" cm="1">
        <f t="array" aca="1" ref="E86" ca="1">CHRONO.SECULAR_DIFFERENCE(A86:C86,D86)</f>
        <v>#VALUE!</v>
      </c>
    </row>
    <row r="87" spans="1:5" x14ac:dyDescent="0.25">
      <c r="A87" s="7">
        <v>1800</v>
      </c>
      <c r="B87" s="8">
        <v>2</v>
      </c>
      <c r="C87" s="8">
        <v>18</v>
      </c>
      <c r="D87" s="8">
        <v>1</v>
      </c>
      <c r="E87" s="9" t="e" cm="1">
        <f t="array" aca="1" ref="E87" ca="1">CHRONO.SECULAR_DIFFERENCE(A87:C87,D87)</f>
        <v>#VALUE!</v>
      </c>
    </row>
    <row r="88" spans="1:5" x14ac:dyDescent="0.25">
      <c r="A88" s="57">
        <v>1900</v>
      </c>
      <c r="B88" s="35">
        <v>2</v>
      </c>
      <c r="C88" s="35">
        <v>16</v>
      </c>
      <c r="D88" s="35">
        <v>1</v>
      </c>
      <c r="E88" s="54" cm="1">
        <f t="array" aca="1" ref="E88" ca="1">CHRONO.SECULAR_DIFFERENCE(A88:C88,D88)</f>
        <v>12</v>
      </c>
    </row>
    <row r="89" spans="1:5" x14ac:dyDescent="0.25">
      <c r="A89" s="7">
        <v>1900</v>
      </c>
      <c r="B89" s="8">
        <v>2</v>
      </c>
      <c r="C89" s="8">
        <v>17</v>
      </c>
      <c r="D89" s="8">
        <v>1</v>
      </c>
      <c r="E89" s="9" cm="1">
        <f t="array" aca="1" ref="E89" ca="1">CHRONO.SECULAR_DIFFERENCE(A89:C89,D89)</f>
        <v>13</v>
      </c>
    </row>
    <row r="90" spans="1:5" x14ac:dyDescent="0.25">
      <c r="A90" s="57">
        <v>2100</v>
      </c>
      <c r="B90" s="35">
        <v>2</v>
      </c>
      <c r="C90" s="35">
        <v>15</v>
      </c>
      <c r="D90" s="35">
        <v>1</v>
      </c>
      <c r="E90" s="54" cm="1">
        <f t="array" aca="1" ref="E90" ca="1">CHRONO.SECULAR_DIFFERENCE(A90:C90,D90)</f>
        <v>13</v>
      </c>
    </row>
    <row r="91" spans="1:5" x14ac:dyDescent="0.25">
      <c r="A91" s="7">
        <v>48902</v>
      </c>
      <c r="B91" s="8">
        <v>1</v>
      </c>
      <c r="C91" s="8">
        <v>1</v>
      </c>
      <c r="D91" s="8"/>
      <c r="E91" s="9" t="e" cm="1">
        <f t="array" aca="1" ref="E91" ca="1">CHRONO.SECULAR_DIFFERENCE(A91:C91,D91)</f>
        <v>#VALUE!</v>
      </c>
    </row>
    <row r="92" spans="1:5" x14ac:dyDescent="0.25">
      <c r="A92" s="57">
        <v>-48401</v>
      </c>
      <c r="B92" s="35">
        <v>1</v>
      </c>
      <c r="C92" s="35">
        <v>1</v>
      </c>
      <c r="D92" s="35"/>
      <c r="E92" s="54" t="e" cm="1">
        <f t="array" aca="1" ref="E92" ca="1">CHRONO.SECULAR_DIFFERENCE(A92:C92,D92)</f>
        <v>#VALUE!</v>
      </c>
    </row>
    <row r="95" spans="1:5" ht="19.5" x14ac:dyDescent="0.3">
      <c r="A95" s="1" t="s">
        <v>424</v>
      </c>
    </row>
    <row r="97" spans="1:5" x14ac:dyDescent="0.25">
      <c r="A97" s="21" t="s">
        <v>418</v>
      </c>
      <c r="B97" s="40" t="s">
        <v>4</v>
      </c>
      <c r="C97" s="267" t="s">
        <v>34</v>
      </c>
      <c r="D97" s="40" t="s">
        <v>11</v>
      </c>
      <c r="E97" s="23" t="s">
        <v>12</v>
      </c>
    </row>
    <row r="98" spans="1:5" x14ac:dyDescent="0.25">
      <c r="A98" s="7"/>
      <c r="B98" s="8"/>
      <c r="C98" s="213" t="e" cm="1">
        <f t="array" aca="1" ref="C98" ca="1">CHRONO.PARSE_ISO_CALENDAR_DATE(A98,B98)</f>
        <v>#VALUE!</v>
      </c>
      <c r="D98" s="8"/>
      <c r="E98" s="9"/>
    </row>
    <row r="99" spans="1:5" x14ac:dyDescent="0.25">
      <c r="A99" s="10" t="s">
        <v>1</v>
      </c>
      <c r="B99" s="11"/>
      <c r="C99" s="214" t="e" cm="1">
        <f t="array" aca="1" ref="C99" ca="1">CHRONO.PARSE_ISO_CALENDAR_DATE(A99,B99)</f>
        <v>#VALUE!</v>
      </c>
      <c r="D99" s="11"/>
      <c r="E99" s="12"/>
    </row>
    <row r="100" spans="1:5" x14ac:dyDescent="0.25">
      <c r="A100" s="49" t="s">
        <v>173</v>
      </c>
      <c r="B100" s="8"/>
      <c r="C100" s="213" t="e" cm="1">
        <f t="array" aca="1" ref="C100" ca="1">CHRONO.PARSE_ISO_CALENDAR_DATE(A100,B100)</f>
        <v>#VALUE!</v>
      </c>
      <c r="D100" s="8"/>
      <c r="E100" s="9"/>
    </row>
    <row r="101" spans="1:5" x14ac:dyDescent="0.25">
      <c r="A101" s="41" t="s">
        <v>256</v>
      </c>
      <c r="B101" s="11"/>
      <c r="C101" s="214" t="e" cm="1">
        <f t="array" aca="1" ref="C101" ca="1">CHRONO.PARSE_ISO_CALENDAR_DATE(A101,B101)</f>
        <v>#VALUE!</v>
      </c>
      <c r="D101" s="11"/>
      <c r="E101" s="12"/>
    </row>
    <row r="102" spans="1:5" x14ac:dyDescent="0.25">
      <c r="A102" s="39" t="s">
        <v>42</v>
      </c>
      <c r="B102" s="8">
        <v>1</v>
      </c>
      <c r="C102" s="213" t="e" cm="1">
        <f t="array" aca="1" ref="C102" ca="1">CHRONO.PARSE_ISO_CALENDAR_DATE(A102,B102)</f>
        <v>#VALUE!</v>
      </c>
      <c r="D102" s="8"/>
      <c r="E102" s="9"/>
    </row>
    <row r="103" spans="1:5" x14ac:dyDescent="0.25">
      <c r="A103" s="53" t="s">
        <v>257</v>
      </c>
      <c r="B103" s="35"/>
      <c r="C103" s="221" t="e" cm="1">
        <f t="array" aca="1" ref="C103" ca="1">CHRONO.PARSE_ISO_CALENDAR_DATE(A103,B103)</f>
        <v>#VALUE!</v>
      </c>
      <c r="D103" s="35"/>
      <c r="E103" s="54"/>
    </row>
    <row r="104" spans="1:5" x14ac:dyDescent="0.25">
      <c r="A104" s="39" t="s">
        <v>166</v>
      </c>
      <c r="B104" s="8"/>
      <c r="C104" s="213" cm="1">
        <f t="array" aca="1" ref="C104:E104" ca="1">CHRONO.PARSE_ISO_CALENDAR_DATE(A104,B104)</f>
        <v>2023</v>
      </c>
      <c r="D104" s="8" t="str">
        <f ca="1"/>
        <v/>
      </c>
      <c r="E104" s="9" t="str">
        <f ca="1"/>
        <v/>
      </c>
    </row>
    <row r="105" spans="1:5" x14ac:dyDescent="0.25">
      <c r="A105" s="53" t="s">
        <v>174</v>
      </c>
      <c r="B105" s="35"/>
      <c r="C105" s="221" t="e" cm="1">
        <f t="array" aca="1" ref="C105:E105" ca="1">CHRONO.PARSE_ISO_CALENDAR_DATE(A105,B105)</f>
        <v>#VALUE!</v>
      </c>
      <c r="D105" s="35" t="e">
        <f ca="1"/>
        <v>#VALUE!</v>
      </c>
      <c r="E105" s="54" t="e">
        <f ca="1"/>
        <v>#VALUE!</v>
      </c>
    </row>
    <row r="106" spans="1:5" x14ac:dyDescent="0.25">
      <c r="A106" s="360"/>
    </row>
    <row r="107" spans="1:5" x14ac:dyDescent="0.25">
      <c r="A107" s="360"/>
    </row>
    <row r="108" spans="1:5" ht="19.5" x14ac:dyDescent="0.3">
      <c r="A108" s="1" t="s">
        <v>543</v>
      </c>
    </row>
    <row r="110" spans="1:5" x14ac:dyDescent="0.25">
      <c r="A110" s="21" t="s">
        <v>5</v>
      </c>
      <c r="B110" s="21" t="s">
        <v>2</v>
      </c>
      <c r="C110" s="21" t="s">
        <v>3</v>
      </c>
      <c r="D110" s="40" t="s">
        <v>132</v>
      </c>
      <c r="E110" s="359" t="s">
        <v>131</v>
      </c>
    </row>
    <row r="111" spans="1:5" x14ac:dyDescent="0.25">
      <c r="A111" s="7"/>
      <c r="B111" s="8"/>
      <c r="C111" s="8"/>
      <c r="D111" s="8"/>
      <c r="E111" s="208" t="e" cm="1">
        <f t="array" aca="1" ref="E111" ca="1">CHRONO.FORMAT_ISO_CALENDAR_DATE(A111:C111,D111,B98)</f>
        <v>#VALUE!</v>
      </c>
    </row>
    <row r="112" spans="1:5" x14ac:dyDescent="0.25">
      <c r="A112" s="10" t="s">
        <v>1</v>
      </c>
      <c r="B112" s="11"/>
      <c r="C112" s="11"/>
      <c r="D112" s="11"/>
      <c r="E112" s="209" t="e" cm="1">
        <f t="array" aca="1" ref="E112" ca="1">CHRONO.FORMAT_ISO_CALENDAR_DATE(A112:C112,D112,B99)</f>
        <v>#VALUE!</v>
      </c>
    </row>
    <row r="113" spans="1:5" x14ac:dyDescent="0.25">
      <c r="A113" s="44" t="e">
        <v>#N/A</v>
      </c>
      <c r="B113" s="61"/>
      <c r="C113" s="61"/>
      <c r="D113" s="8"/>
      <c r="E113" s="208" t="e" cm="1">
        <f t="array" aca="1" ref="E113" ca="1">CHRONO.FORMAT_ISO_CALENDAR_DATE(A113:C113,D113,B100)</f>
        <v>#VALUE!</v>
      </c>
    </row>
    <row r="114" spans="1:5" x14ac:dyDescent="0.25">
      <c r="A114" s="41">
        <v>2024</v>
      </c>
      <c r="B114" s="42"/>
      <c r="C114" s="42"/>
      <c r="D114" s="42" t="s">
        <v>542</v>
      </c>
      <c r="E114" s="209" t="e" cm="1">
        <f t="array" aca="1" ref="E114" ca="1">CHRONO.FORMAT_ISO_CALENDAR_DATE(A114:C114,D114,B101)</f>
        <v>#VALUE!</v>
      </c>
    </row>
    <row r="115" spans="1:5" x14ac:dyDescent="0.25">
      <c r="A115" s="44">
        <v>2024</v>
      </c>
      <c r="B115" s="61">
        <v>2</v>
      </c>
      <c r="C115" s="61"/>
      <c r="D115" s="8"/>
      <c r="E115" s="208" t="e" cm="1">
        <f t="array" aca="1" ref="E115" ca="1">CHRONO.FORMAT_ISO_CALENDAR_DATE(A115:C115,D115,B102)</f>
        <v>#VALUE!</v>
      </c>
    </row>
    <row r="116" spans="1:5" x14ac:dyDescent="0.25">
      <c r="A116" s="346">
        <v>2024</v>
      </c>
      <c r="B116" s="128">
        <v>2</v>
      </c>
      <c r="C116" s="128"/>
      <c r="D116" s="128" t="s">
        <v>156</v>
      </c>
      <c r="E116" s="210" t="e" cm="1">
        <f t="array" aca="1" ref="E116" ca="1">CHRONO.FORMAT_ISO_CALENDAR_DATE(A116:C116,D116,B103)</f>
        <v>#VALUE!</v>
      </c>
    </row>
    <row r="117" spans="1:5" x14ac:dyDescent="0.25">
      <c r="A117" s="44">
        <v>-365</v>
      </c>
      <c r="B117" s="61">
        <v>2</v>
      </c>
      <c r="C117" s="61">
        <v>1</v>
      </c>
      <c r="D117" s="8" t="s">
        <v>156</v>
      </c>
      <c r="E117" s="208" t="str" cm="1">
        <f t="array" aca="1" ref="E117" ca="1">CHRONO.FORMAT_ISO_CALENDAR_DATE(A117:C117,D117,B104)</f>
        <v>−03650201</v>
      </c>
    </row>
    <row r="118" spans="1:5" x14ac:dyDescent="0.25">
      <c r="A118" s="346">
        <v>10000</v>
      </c>
      <c r="B118" s="128">
        <v>2</v>
      </c>
      <c r="C118" s="128">
        <v>1</v>
      </c>
      <c r="D118" s="35"/>
      <c r="E118" s="210" t="str" cm="1">
        <f t="array" aca="1" ref="E118" ca="1">CHRONO.FORMAT_ISO_CALENDAR_DATE(A118:C118,D118,B105)</f>
        <v>+10000-02-01</v>
      </c>
    </row>
    <row r="119" spans="1:5" x14ac:dyDescent="0.25">
      <c r="A119" s="44">
        <v>10000</v>
      </c>
      <c r="B119" s="61">
        <v>2</v>
      </c>
      <c r="C119" s="61">
        <v>1</v>
      </c>
      <c r="D119" s="8" t="s">
        <v>156</v>
      </c>
      <c r="E119" s="208" t="e" cm="1">
        <f t="array" aca="1" ref="E119" ca="1">CHRONO.FORMAT_ISO_CALENDAR_DATE(A119:C119,D119,B106)</f>
        <v>#VALUE!</v>
      </c>
    </row>
    <row r="120" spans="1:5" x14ac:dyDescent="0.25">
      <c r="A120" s="346">
        <v>2024</v>
      </c>
      <c r="B120" s="128">
        <v>2</v>
      </c>
      <c r="C120" s="128">
        <v>11</v>
      </c>
      <c r="D120" s="35"/>
      <c r="E120" s="210" t="str" cm="1">
        <f t="array" aca="1" ref="E120" ca="1">CHRONO.FORMAT_ISO_CALENDAR_DATE(A120:C120,D120,B122)</f>
        <v>2024-02-11</v>
      </c>
    </row>
    <row r="121" spans="1:5" x14ac:dyDescent="0.25">
      <c r="A121" s="360"/>
    </row>
    <row r="123" spans="1:5" ht="19.5" x14ac:dyDescent="0.3">
      <c r="A123" s="1" t="s">
        <v>598</v>
      </c>
    </row>
    <row r="125" spans="1:5" x14ac:dyDescent="0.25">
      <c r="A125" s="21" t="s">
        <v>418</v>
      </c>
      <c r="B125" s="40" t="s">
        <v>599</v>
      </c>
      <c r="C125" s="267" t="s">
        <v>34</v>
      </c>
      <c r="D125" s="40" t="s">
        <v>11</v>
      </c>
      <c r="E125" s="23" t="s">
        <v>12</v>
      </c>
    </row>
    <row r="126" spans="1:5" x14ac:dyDescent="0.25">
      <c r="A126" s="7"/>
      <c r="B126" s="8"/>
      <c r="C126" s="213" t="str" cm="1">
        <f t="array" aca="1" ref="C126:E126" ca="1">CHRONO.PARSE_CALENDAR_DATE(A126,B126)</f>
        <v/>
      </c>
      <c r="D126" s="8" t="str">
        <f ca="1"/>
        <v/>
      </c>
      <c r="E126" s="9" t="str">
        <f ca="1"/>
        <v/>
      </c>
    </row>
    <row r="127" spans="1:5" x14ac:dyDescent="0.25">
      <c r="A127" s="10" t="s">
        <v>1</v>
      </c>
      <c r="B127" s="11"/>
      <c r="C127" s="214" t="e" cm="1">
        <f t="array" aca="1" ref="C127:E127" ca="1">CHRONO.PARSE_CALENDAR_DATE(A127,B127)</f>
        <v>#VALUE!</v>
      </c>
      <c r="D127" s="11" t="e">
        <f ca="1"/>
        <v>#VALUE!</v>
      </c>
      <c r="E127" s="12" t="e">
        <f ca="1"/>
        <v>#VALUE!</v>
      </c>
    </row>
    <row r="128" spans="1:5" x14ac:dyDescent="0.25">
      <c r="A128" s="49" t="s">
        <v>546</v>
      </c>
      <c r="B128" s="8"/>
      <c r="C128" s="213" t="e" cm="1">
        <f t="array" aca="1" ref="C128" ca="1">CHRONO.PARSE_CALENDAR_DATE(A128,B128)</f>
        <v>#VALUE!</v>
      </c>
      <c r="D128" s="8"/>
      <c r="E128" s="9"/>
    </row>
    <row r="129" spans="1:6" x14ac:dyDescent="0.25">
      <c r="A129" s="41" t="s">
        <v>547</v>
      </c>
      <c r="B129" s="11"/>
      <c r="C129" s="214" t="e" cm="1">
        <f t="array" aca="1" ref="C129" ca="1">CHRONO.PARSE_CALENDAR_DATE(A129,B129)</f>
        <v>#VALUE!</v>
      </c>
      <c r="D129" s="11"/>
      <c r="E129" s="12"/>
    </row>
    <row r="130" spans="1:6" x14ac:dyDescent="0.25">
      <c r="A130" s="39" t="s">
        <v>548</v>
      </c>
      <c r="B130" s="8">
        <v>0</v>
      </c>
      <c r="C130" s="213" t="e" cm="1">
        <f t="array" aca="1" ref="C130" ca="1">CHRONO.PARSE_CALENDAR_DATE(A130,B130)</f>
        <v>#VALUE!</v>
      </c>
      <c r="D130" s="8"/>
      <c r="E130" s="9"/>
    </row>
    <row r="131" spans="1:6" x14ac:dyDescent="0.25">
      <c r="A131" s="53" t="s">
        <v>549</v>
      </c>
      <c r="B131" s="35">
        <v>0</v>
      </c>
      <c r="C131" s="221" t="e" cm="1">
        <f t="array" aca="1" ref="C131" ca="1">CHRONO.PARSE_CALENDAR_DATE(A131,B131)</f>
        <v>#VALUE!</v>
      </c>
      <c r="D131" s="35"/>
      <c r="E131" s="54"/>
    </row>
    <row r="132" spans="1:6" x14ac:dyDescent="0.25">
      <c r="A132" s="39" t="s">
        <v>550</v>
      </c>
      <c r="B132" s="8">
        <v>1</v>
      </c>
      <c r="C132" s="213" t="e" cm="1">
        <f t="array" aca="1" ref="C132" ca="1">CHRONO.PARSE_CALENDAR_DATE(A132,B132)</f>
        <v>#VALUE!</v>
      </c>
      <c r="D132" s="8"/>
      <c r="E132" s="9"/>
    </row>
    <row r="133" spans="1:6" x14ac:dyDescent="0.25">
      <c r="A133" s="53" t="s">
        <v>551</v>
      </c>
      <c r="B133" s="35">
        <v>1</v>
      </c>
      <c r="C133" s="221" t="e" cm="1">
        <f t="array" aca="1" ref="C133" ca="1">CHRONO.PARSE_CALENDAR_DATE(A133,B133)</f>
        <v>#VALUE!</v>
      </c>
      <c r="D133" s="35"/>
      <c r="E133" s="54"/>
    </row>
    <row r="136" spans="1:6" ht="19.5" x14ac:dyDescent="0.3">
      <c r="A136" s="1" t="s">
        <v>552</v>
      </c>
    </row>
    <row r="138" spans="1:6" x14ac:dyDescent="0.25">
      <c r="A138" s="267" t="s">
        <v>5</v>
      </c>
      <c r="B138" s="40" t="s">
        <v>2</v>
      </c>
      <c r="C138" s="23" t="s">
        <v>3</v>
      </c>
      <c r="D138" s="21" t="s">
        <v>132</v>
      </c>
      <c r="E138" s="40" t="s">
        <v>4</v>
      </c>
      <c r="F138" s="161" t="s">
        <v>553</v>
      </c>
    </row>
    <row r="139" spans="1:6" x14ac:dyDescent="0.25">
      <c r="A139" s="213"/>
      <c r="B139" s="8"/>
      <c r="C139" s="9"/>
      <c r="D139" s="7"/>
      <c r="E139" s="8"/>
      <c r="F139" s="162" t="str" cm="1">
        <f t="array" aca="1" ref="F139" ca="1">CHRONO.FORMAT_CALENDAR_DATE(A139:C139,D139,E139)</f>
        <v/>
      </c>
    </row>
    <row r="140" spans="1:6" x14ac:dyDescent="0.25">
      <c r="A140" s="214">
        <v>-327</v>
      </c>
      <c r="B140" s="11">
        <v>10</v>
      </c>
      <c r="C140" s="12">
        <v>15</v>
      </c>
      <c r="D140" s="10"/>
      <c r="E140" s="11"/>
      <c r="F140" s="163" t="str" cm="1">
        <f t="array" aca="1" ref="F140" ca="1">CHRONO.FORMAT_CALENDAR_DATE(A140:C140,D140,E140)</f>
        <v>15/10/−0327</v>
      </c>
    </row>
    <row r="141" spans="1:6" x14ac:dyDescent="0.25">
      <c r="A141" s="213">
        <v>2024</v>
      </c>
      <c r="B141" s="8">
        <v>12</v>
      </c>
      <c r="C141" s="9">
        <v>31.9</v>
      </c>
      <c r="D141" s="49" t="s">
        <v>147</v>
      </c>
      <c r="E141" s="8"/>
      <c r="F141" s="162" t="e" cm="1">
        <f t="array" aca="1" ref="F141" ca="1">CHRONO.FORMAT_CALENDAR_DATE(A141:C141,D141,E141)</f>
        <v>#VALUE!</v>
      </c>
    </row>
    <row r="142" spans="1:6" x14ac:dyDescent="0.25">
      <c r="A142" s="214">
        <v>2024</v>
      </c>
      <c r="B142" s="11">
        <v>2</v>
      </c>
      <c r="C142" s="12">
        <v>29</v>
      </c>
      <c r="D142" s="41" t="s">
        <v>600</v>
      </c>
      <c r="E142" s="11"/>
      <c r="F142" s="163" t="str" cm="1">
        <f t="array" aca="1" ref="F142" ca="1">CHRONO.FORMAT_CALENDAR_DATE(A142:C142,D142,E142)</f>
        <v>29-02-2024</v>
      </c>
    </row>
    <row r="143" spans="1:6" x14ac:dyDescent="0.25">
      <c r="A143" s="213">
        <v>1900</v>
      </c>
      <c r="B143" s="8">
        <v>2</v>
      </c>
      <c r="C143" s="9">
        <v>29</v>
      </c>
      <c r="D143" s="39" t="s">
        <v>554</v>
      </c>
      <c r="E143" s="8">
        <v>1</v>
      </c>
      <c r="F143" s="162" t="str" cm="1">
        <f t="array" aca="1" ref="F143" ca="1">CHRONO.FORMAT_CALENDAR_DATE(A143:C143,D143,E143)</f>
        <v>29.2.+1900</v>
      </c>
    </row>
    <row r="144" spans="1:6" x14ac:dyDescent="0.25">
      <c r="A144" s="221">
        <v>2024</v>
      </c>
      <c r="B144" s="35">
        <v>10</v>
      </c>
      <c r="C144" s="54">
        <v>30</v>
      </c>
      <c r="D144" s="53" t="s">
        <v>641</v>
      </c>
      <c r="E144" s="35"/>
      <c r="F144" s="166" t="e" cm="1">
        <f t="array" aca="1" ref="F144" ca="1">CHRONO.FORMAT_CALENDAR_DATE(A144:C144,D144,E144)</f>
        <v>#VALUE!</v>
      </c>
    </row>
    <row r="147" spans="1:8" ht="19.5" x14ac:dyDescent="0.3">
      <c r="A147" s="1" t="s">
        <v>695</v>
      </c>
      <c r="F147" t="str" cm="1">
        <f t="array" ref="F147">FN.SIFT_FOR_CHARS("x*y",".-")</f>
        <v/>
      </c>
    </row>
    <row r="149" spans="1:8" x14ac:dyDescent="0.25">
      <c r="A149" s="21" t="s">
        <v>418</v>
      </c>
      <c r="B149" s="22" t="s">
        <v>683</v>
      </c>
      <c r="C149" s="267" t="s">
        <v>34</v>
      </c>
      <c r="D149" s="40" t="s">
        <v>11</v>
      </c>
      <c r="E149" s="23" t="s">
        <v>12</v>
      </c>
      <c r="F149" s="23" t="s">
        <v>124</v>
      </c>
      <c r="H149" s="45"/>
    </row>
    <row r="150" spans="1:8" x14ac:dyDescent="0.25">
      <c r="A150" s="7"/>
      <c r="B150" s="8"/>
      <c r="C150" s="213" t="e" cm="1">
        <f t="array" aca="1" ref="C150" ca="1">CHRONO.PARSE_LITERARY_DATE(A150,B150)</f>
        <v>#VALUE!</v>
      </c>
      <c r="D150" s="8"/>
      <c r="E150" s="8"/>
      <c r="F150" s="9"/>
    </row>
    <row r="151" spans="1:8" x14ac:dyDescent="0.25">
      <c r="A151" s="10" t="s">
        <v>501</v>
      </c>
      <c r="B151" s="11"/>
      <c r="C151" s="214" t="e" cm="1">
        <f t="array" aca="1" ref="C151" ca="1">CHRONO.PARSE_LITERARY_DATE(A151,B151)</f>
        <v>#VALUE!</v>
      </c>
      <c r="D151" s="11"/>
      <c r="E151" s="11"/>
      <c r="F151" s="12"/>
    </row>
    <row r="152" spans="1:8" x14ac:dyDescent="0.25">
      <c r="A152" s="49" t="s">
        <v>568</v>
      </c>
      <c r="B152" s="438"/>
      <c r="C152" s="213" cm="1">
        <f t="array" aca="1" ref="C152:F152" ca="1">CHRONO.PARSE_LITERARY_DATE(A152,B152)</f>
        <v>20</v>
      </c>
      <c r="D152" s="8">
        <f ca="1"/>
        <v>1</v>
      </c>
      <c r="E152" s="8">
        <f ca="1"/>
        <v>1</v>
      </c>
      <c r="F152" s="9" t="str">
        <f ca="1"/>
        <v/>
      </c>
    </row>
    <row r="153" spans="1:8" x14ac:dyDescent="0.25">
      <c r="A153" s="41" t="s">
        <v>478</v>
      </c>
      <c r="B153" s="42"/>
      <c r="C153" s="214" cm="1">
        <f t="array" aca="1" ref="C153:F153" ca="1">CHRONO.PARSE_LITERARY_DATE(A153,B153)</f>
        <v>2000</v>
      </c>
      <c r="D153" s="11">
        <f ca="1"/>
        <v>1</v>
      </c>
      <c r="E153" s="11">
        <f ca="1"/>
        <v>1</v>
      </c>
      <c r="F153" s="12">
        <f ca="1"/>
        <v>6</v>
      </c>
    </row>
    <row r="154" spans="1:8" x14ac:dyDescent="0.25">
      <c r="A154" s="39" t="s">
        <v>479</v>
      </c>
      <c r="B154" s="439"/>
      <c r="C154" s="213" cm="1">
        <f t="array" aca="1" ref="C154:F154" ca="1">CHRONO.PARSE_LITERARY_DATE(A154,B154)</f>
        <v>2000</v>
      </c>
      <c r="D154" s="8">
        <f ca="1"/>
        <v>1</v>
      </c>
      <c r="E154" s="8">
        <f ca="1"/>
        <v>1</v>
      </c>
      <c r="F154" s="9" t="e">
        <f ca="1"/>
        <v>#NUM!</v>
      </c>
    </row>
    <row r="155" spans="1:8" x14ac:dyDescent="0.25">
      <c r="A155" s="53" t="s">
        <v>696</v>
      </c>
      <c r="B155" s="440" t="s">
        <v>686</v>
      </c>
      <c r="C155" s="221" cm="1">
        <f t="array" aca="1" ref="C155:F155" ca="1">CHRONO.PARSE_LITERARY_DATE(A155,B155)</f>
        <v>2023</v>
      </c>
      <c r="D155" s="35">
        <f ca="1"/>
        <v>2</v>
      </c>
      <c r="E155" s="35" t="str">
        <f ca="1"/>
        <v/>
      </c>
      <c r="F155" s="54">
        <f ca="1"/>
        <v>3</v>
      </c>
    </row>
    <row r="156" spans="1:8" x14ac:dyDescent="0.25">
      <c r="A156" s="39" t="s">
        <v>474</v>
      </c>
      <c r="B156" s="439"/>
      <c r="C156" s="213" t="e" cm="1">
        <f t="array" aca="1" ref="C156" ca="1">CHRONO.PARSE_LITERARY_DATE(A156,B156)</f>
        <v>#VALUE!</v>
      </c>
      <c r="D156" s="8"/>
      <c r="E156" s="8"/>
      <c r="F156" s="9"/>
    </row>
    <row r="157" spans="1:8" x14ac:dyDescent="0.25">
      <c r="A157" s="53" t="s">
        <v>475</v>
      </c>
      <c r="B157" s="440"/>
      <c r="C157" s="221" t="e" cm="1">
        <f t="array" aca="1" ref="C157" ca="1">CHRONO.PARSE_LITERARY_DATE(A157,B157)</f>
        <v>#VALUE!</v>
      </c>
      <c r="D157" s="35"/>
      <c r="E157" s="35"/>
      <c r="F157" s="54"/>
    </row>
    <row r="158" spans="1:8" x14ac:dyDescent="0.25">
      <c r="A158" s="39" t="s">
        <v>476</v>
      </c>
      <c r="B158" s="439"/>
      <c r="C158" s="213" t="e" cm="1">
        <f t="array" aca="1" ref="C158" ca="1">CHRONO.PARSE_LITERARY_DATE(A158,B158)</f>
        <v>#VALUE!</v>
      </c>
      <c r="D158" s="8"/>
      <c r="E158" s="8"/>
      <c r="F158" s="9"/>
    </row>
    <row r="159" spans="1:8" x14ac:dyDescent="0.25">
      <c r="A159" s="53" t="s">
        <v>544</v>
      </c>
      <c r="B159" s="440"/>
      <c r="C159" s="221" t="e" cm="1">
        <f t="array" aca="1" ref="C159" ca="1">CHRONO.PARSE_LITERARY_DATE(A159,B159)</f>
        <v>#VALUE!</v>
      </c>
      <c r="D159" s="35"/>
      <c r="E159" s="35"/>
      <c r="F159" s="54"/>
    </row>
    <row r="160" spans="1:8" x14ac:dyDescent="0.25">
      <c r="A160" s="55" t="s">
        <v>477</v>
      </c>
      <c r="B160" s="441"/>
      <c r="C160" s="268" t="str" cm="1">
        <f t="array" aca="1" ref="C160:F160" ca="1">CHRONO.PARSE_LITERARY_DATE(A160,B160)</f>
        <v/>
      </c>
      <c r="D160" s="37" t="str">
        <f ca="1"/>
        <v/>
      </c>
      <c r="E160" s="37">
        <f ca="1"/>
        <v>3</v>
      </c>
      <c r="F160" s="56">
        <f ca="1"/>
        <v>3</v>
      </c>
    </row>
    <row r="163" spans="1:7" ht="19.5" x14ac:dyDescent="0.3">
      <c r="A163" s="1" t="s">
        <v>724</v>
      </c>
    </row>
    <row r="165" spans="1:7" x14ac:dyDescent="0.25">
      <c r="A165" s="267" t="s">
        <v>5</v>
      </c>
      <c r="B165" s="40" t="s">
        <v>2</v>
      </c>
      <c r="C165" s="23" t="s">
        <v>3</v>
      </c>
      <c r="D165" s="23" t="s">
        <v>472</v>
      </c>
      <c r="E165" s="26" t="s">
        <v>132</v>
      </c>
      <c r="F165" s="23" t="s">
        <v>683</v>
      </c>
      <c r="G165" s="23" t="s">
        <v>178</v>
      </c>
    </row>
    <row r="166" spans="1:7" x14ac:dyDescent="0.25">
      <c r="A166" s="213"/>
      <c r="B166" s="8"/>
      <c r="C166" s="8"/>
      <c r="D166" s="9"/>
      <c r="E166" s="7"/>
      <c r="F166" s="9"/>
      <c r="G166" s="9" t="e" cm="1">
        <f t="array" aca="1" ref="G166" ca="1">CHRONO.FORMAT_LITERARY_DATE(A166:D166,E166,F166)</f>
        <v>#NUM!</v>
      </c>
    </row>
    <row r="167" spans="1:7" x14ac:dyDescent="0.25">
      <c r="A167" s="214" t="s">
        <v>1</v>
      </c>
      <c r="B167" s="11"/>
      <c r="C167" s="11"/>
      <c r="D167" s="12"/>
      <c r="E167" s="10"/>
      <c r="F167" s="12"/>
      <c r="G167" s="12" t="e" cm="1">
        <f t="array" aca="1" ref="G167" ca="1">CHRONO.FORMAT_LITERARY_DATE(A167:D167,E167,F167)</f>
        <v>#VALUE!</v>
      </c>
    </row>
    <row r="168" spans="1:7" x14ac:dyDescent="0.25">
      <c r="A168" s="213" t="e">
        <v>#N/A</v>
      </c>
      <c r="B168" s="8"/>
      <c r="C168" s="8"/>
      <c r="D168" s="9"/>
      <c r="E168" s="7"/>
      <c r="F168" s="9"/>
      <c r="G168" s="9" t="e" cm="1">
        <f t="array" aca="1" ref="G168" ca="1">CHRONO.FORMAT_LITERARY_DATE(A168:D168,E168,F168)</f>
        <v>#VALUE!</v>
      </c>
    </row>
    <row r="169" spans="1:7" x14ac:dyDescent="0.25">
      <c r="A169" s="214">
        <v>2023</v>
      </c>
      <c r="B169" s="11"/>
      <c r="C169" s="11">
        <v>31</v>
      </c>
      <c r="D169" s="12">
        <v>2</v>
      </c>
      <c r="E169" s="10" t="s">
        <v>545</v>
      </c>
      <c r="F169" s="12"/>
      <c r="G169" s="12" t="str" cm="1">
        <f t="array" aca="1" ref="G169" ca="1">CHRONO.FORMAT_LITERARY_DATE(A169:D169,E169,F169)</f>
        <v>Tuesday, 31st, 2023 AD</v>
      </c>
    </row>
    <row r="170" spans="1:7" x14ac:dyDescent="0.25">
      <c r="A170" s="213"/>
      <c r="B170" s="8">
        <v>2</v>
      </c>
      <c r="C170" s="8">
        <v>1</v>
      </c>
      <c r="D170" s="9">
        <v>3</v>
      </c>
      <c r="E170" s="7" t="s">
        <v>569</v>
      </c>
      <c r="F170" s="9"/>
      <c r="G170" s="9" t="e" cm="1">
        <f t="array" aca="1" ref="G170" ca="1">CHRONO.FORMAT_LITERARY_DATE(A170:D170,E170,F170)</f>
        <v>#VALUE!</v>
      </c>
    </row>
    <row r="171" spans="1:7" x14ac:dyDescent="0.25">
      <c r="A171" s="221">
        <v>2023</v>
      </c>
      <c r="B171" s="35"/>
      <c r="C171" s="35">
        <v>2</v>
      </c>
      <c r="D171" s="54">
        <v>1</v>
      </c>
      <c r="E171" s="57" t="s">
        <v>99</v>
      </c>
      <c r="F171" s="54"/>
      <c r="G171" s="54" t="e" cm="1">
        <f t="array" aca="1" ref="G171" ca="1">CHRONO.FORMAT_LITERARY_DATE(A171:D171,E171,F171)</f>
        <v>#VALUE!</v>
      </c>
    </row>
    <row r="172" spans="1:7" x14ac:dyDescent="0.25">
      <c r="A172" s="213"/>
      <c r="B172" s="8">
        <v>2</v>
      </c>
      <c r="C172" s="8"/>
      <c r="D172" s="9"/>
      <c r="E172" s="7" t="s">
        <v>384</v>
      </c>
      <c r="F172" s="9"/>
      <c r="G172" s="9" t="e" cm="1">
        <f t="array" aca="1" ref="G172" ca="1">CHRONO.FORMAT_LITERARY_DATE(A172:D172,E172,F172)</f>
        <v>#VALUE!</v>
      </c>
    </row>
    <row r="173" spans="1:7" x14ac:dyDescent="0.25">
      <c r="A173" s="221">
        <v>2023</v>
      </c>
      <c r="B173" s="35">
        <v>2</v>
      </c>
      <c r="C173" s="35"/>
      <c r="D173" s="54">
        <v>3</v>
      </c>
      <c r="E173" s="57" t="s">
        <v>99</v>
      </c>
      <c r="F173" s="54" t="s">
        <v>686</v>
      </c>
      <c r="G173" s="54" t="str" cm="1">
        <f t="array" aca="1" ref="G173" ca="1">CHRONO.FORMAT_LITERARY_DATE(A173:D173,E173,F173)</f>
        <v>Mittwoch, Februar, 2023</v>
      </c>
    </row>
    <row r="174" spans="1:7" x14ac:dyDescent="0.25">
      <c r="A174" s="213">
        <v>2023</v>
      </c>
      <c r="B174" s="8">
        <v>2</v>
      </c>
      <c r="C174" s="8">
        <v>28</v>
      </c>
      <c r="D174" s="9"/>
      <c r="E174" s="7" t="s">
        <v>480</v>
      </c>
      <c r="F174" s="9"/>
      <c r="G174" s="9" t="str" cm="1">
        <f t="array" aca="1" ref="G174" ca="1">CHRONO.FORMAT_LITERARY_DATE(A174:D174,E174,F174)</f>
        <v>February 28th, 2023 A.D.</v>
      </c>
    </row>
    <row r="175" spans="1:7" x14ac:dyDescent="0.25">
      <c r="A175" s="221">
        <v>2024</v>
      </c>
      <c r="B175" s="35">
        <v>1</v>
      </c>
      <c r="C175" s="35">
        <v>15</v>
      </c>
      <c r="D175" s="54"/>
      <c r="E175" s="57" t="s">
        <v>99</v>
      </c>
      <c r="F175" s="54"/>
      <c r="G175" s="54" t="e" cm="1">
        <f t="array" aca="1" ref="G175" ca="1">CHRONO.FORMAT_LITERARY_DATE(A175:D175,E175,F175)</f>
        <v>#VALUE!</v>
      </c>
    </row>
  </sheetData>
  <phoneticPr fontId="2" type="noConversion"/>
  <pageMargins left="0.7" right="0.7" top="0.75" bottom="0.75" header="0.3" footer="0.3"/>
  <pageSetup paperSize="9" orientation="portrait" copies="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DB3E-FE5D-47D3-89F0-7A8DCA2FC67B}">
  <dimension ref="A1:J214"/>
  <sheetViews>
    <sheetView topLeftCell="A202" zoomScaleNormal="100" workbookViewId="0">
      <selection activeCell="D209" sqref="D209"/>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6" ht="19.5" x14ac:dyDescent="0.3">
      <c r="A1" s="1" t="s">
        <v>707</v>
      </c>
    </row>
    <row r="3" spans="1:6" x14ac:dyDescent="0.25">
      <c r="A3" t="s">
        <v>5</v>
      </c>
      <c r="B3" t="s">
        <v>2</v>
      </c>
      <c r="C3" t="s">
        <v>3</v>
      </c>
      <c r="D3" t="s">
        <v>4</v>
      </c>
      <c r="E3" t="s">
        <v>27</v>
      </c>
      <c r="F3" t="s">
        <v>6</v>
      </c>
    </row>
    <row r="4" spans="1:6" x14ac:dyDescent="0.25">
      <c r="E4" t="str" cm="1">
        <f t="array" aca="1" ref="E4" ca="1">CHRONO.JDN(Table24531[[#This Row],[Year]:[Day]],Table24531[[#This Row],[JulianCalendar]])</f>
        <v/>
      </c>
    </row>
    <row r="5" spans="1:6" x14ac:dyDescent="0.25">
      <c r="A5">
        <v>2023</v>
      </c>
      <c r="B5">
        <v>2</v>
      </c>
      <c r="C5">
        <v>20</v>
      </c>
      <c r="E5" t="e" cm="1">
        <f t="array" aca="1" ref="E5" ca="1">CHRONO.JDN(Table24531[[#This Row],[Year]:[Day]],Table24531[[#This Row],[JulianCalendar]])</f>
        <v>#VALUE!</v>
      </c>
    </row>
    <row r="6" spans="1:6" x14ac:dyDescent="0.25">
      <c r="A6">
        <v>2023</v>
      </c>
      <c r="B6">
        <v>1</v>
      </c>
      <c r="E6" t="e" cm="1">
        <f t="array" aca="1" ref="E6" ca="1">CHRONO.JDN(Table24531[[#This Row],[Year]:[Day]],Table24531[[#This Row],[JulianCalendar]])</f>
        <v>#VALUE!</v>
      </c>
    </row>
    <row r="7" spans="1:6" x14ac:dyDescent="0.25">
      <c r="A7">
        <v>2023</v>
      </c>
      <c r="B7">
        <v>1</v>
      </c>
      <c r="C7">
        <v>1.9</v>
      </c>
      <c r="E7" cm="1">
        <f t="array" aca="1" ref="E7" ca="1">CHRONO.JDN(Table24531[[#This Row],[Year]:[Day]],Table24531[[#This Row],[JulianCalendar]])</f>
        <v>2459946</v>
      </c>
    </row>
    <row r="8" spans="1:6" x14ac:dyDescent="0.25">
      <c r="A8">
        <v>1582</v>
      </c>
      <c r="B8">
        <v>10</v>
      </c>
      <c r="C8">
        <v>4</v>
      </c>
      <c r="D8">
        <v>1</v>
      </c>
      <c r="E8" t="e" cm="1">
        <f t="array" aca="1" ref="E8" ca="1">CHRONO.JDN(Table24531[[#This Row],[Year]:[Day]],Table24531[[#This Row],[JulianCalendar]])</f>
        <v>#VALUE!</v>
      </c>
    </row>
    <row r="9" spans="1:6" ht="180" x14ac:dyDescent="0.25">
      <c r="A9">
        <v>1582</v>
      </c>
      <c r="B9">
        <v>10</v>
      </c>
      <c r="C9">
        <v>15</v>
      </c>
      <c r="E9" t="e" cm="1">
        <f t="array" aca="1" ref="E9" ca="1">CHRONO.JDN(Table24531[[#This Row],[Year]:[Day]],Table24531[[#This Row],[JulianCalendar]])</f>
        <v>#VALUE!</v>
      </c>
      <c r="F9" s="3" t="s">
        <v>56</v>
      </c>
    </row>
    <row r="10" spans="1:6" ht="45" x14ac:dyDescent="0.25">
      <c r="A10" s="2">
        <v>-4712</v>
      </c>
      <c r="B10" s="2">
        <v>1</v>
      </c>
      <c r="C10">
        <v>1</v>
      </c>
      <c r="D10">
        <v>1</v>
      </c>
      <c r="E10" t="e" cm="1">
        <f t="array" aca="1" ref="E10" ca="1">CHRONO.JDN(Table24531[[#This Row],[Year]:[Day]],Table24531[[#This Row],[JulianCalendar]])</f>
        <v>#VALUE!</v>
      </c>
      <c r="F10" s="3" t="s">
        <v>7</v>
      </c>
    </row>
    <row r="11" spans="1:6" ht="30" x14ac:dyDescent="0.25">
      <c r="A11" s="2">
        <v>-4713</v>
      </c>
      <c r="B11" s="2">
        <v>11</v>
      </c>
      <c r="C11">
        <v>25</v>
      </c>
      <c r="E11" cm="1">
        <f t="array" aca="1" ref="E11" ca="1">CHRONO.JDN(Table24531[[#This Row],[Year]:[Day]],Table24531[[#This Row],[JulianCalendar]])</f>
        <v>1</v>
      </c>
      <c r="F11" s="3" t="s">
        <v>8</v>
      </c>
    </row>
    <row r="14" spans="1:6" ht="19.5" x14ac:dyDescent="0.3">
      <c r="A14" s="1" t="s">
        <v>710</v>
      </c>
    </row>
    <row r="16" spans="1:6" x14ac:dyDescent="0.25">
      <c r="A16" t="s">
        <v>5</v>
      </c>
      <c r="B16" t="s">
        <v>2</v>
      </c>
      <c r="C16" t="s">
        <v>3</v>
      </c>
      <c r="D16" t="s">
        <v>4</v>
      </c>
      <c r="E16" t="s">
        <v>190</v>
      </c>
      <c r="F16" t="s">
        <v>6</v>
      </c>
    </row>
    <row r="17" spans="1:6" x14ac:dyDescent="0.25">
      <c r="E17" t="str" cm="1">
        <f t="array" aca="1" ref="E17" ca="1">CHRONO.MJDN(Table2453435[[#This Row],[Year]:[Day]],Table2453435[[#This Row],[JulianCalendar]])</f>
        <v/>
      </c>
    </row>
    <row r="18" spans="1:6" x14ac:dyDescent="0.25">
      <c r="A18">
        <v>1858</v>
      </c>
      <c r="B18">
        <v>11</v>
      </c>
      <c r="C18">
        <v>17</v>
      </c>
      <c r="E18" t="e" cm="1">
        <f t="array" aca="1" ref="E18" ca="1">CHRONO.MJDN(Table2453435[[#This Row],[Year]:[Day]],Table2453435[[#This Row],[JulianCalendar]])</f>
        <v>#VALUE!</v>
      </c>
      <c r="F18" t="s">
        <v>191</v>
      </c>
    </row>
    <row r="19" spans="1:6" x14ac:dyDescent="0.25">
      <c r="A19">
        <v>2023</v>
      </c>
      <c r="B19">
        <v>5</v>
      </c>
      <c r="C19">
        <v>1</v>
      </c>
      <c r="E19" t="e" cm="1">
        <f t="array" aca="1" ref="E19" ca="1">CHRONO.MJDN(Table2453435[[#This Row],[Year]:[Day]],Table2453435[[#This Row],[JulianCalendar]])</f>
        <v>#VALUE!</v>
      </c>
    </row>
    <row r="20" spans="1:6" ht="60" x14ac:dyDescent="0.25">
      <c r="A20" s="2">
        <v>-4712</v>
      </c>
      <c r="B20" s="2">
        <v>1</v>
      </c>
      <c r="C20">
        <v>1</v>
      </c>
      <c r="D20">
        <v>1</v>
      </c>
      <c r="E20" t="e" cm="1">
        <f t="array" aca="1" ref="E20" ca="1">CHRONO.MJDN(Table2453435[[#This Row],[Year]:[Day]],Table2453435[[#This Row],[JulianCalendar]])</f>
        <v>#VALUE!</v>
      </c>
      <c r="F20" s="3" t="s">
        <v>193</v>
      </c>
    </row>
    <row r="21" spans="1:6" ht="45" x14ac:dyDescent="0.25">
      <c r="A21" s="2">
        <v>-4713</v>
      </c>
      <c r="B21" s="2">
        <v>11</v>
      </c>
      <c r="C21">
        <v>24</v>
      </c>
      <c r="E21" t="e" cm="1">
        <f t="array" aca="1" ref="E21" ca="1">CHRONO.MJDN(Table2453435[[#This Row],[Year]:[Day]],Table2453435[[#This Row],[JulianCalendar]])</f>
        <v>#VALUE!</v>
      </c>
      <c r="F21" s="3" t="s">
        <v>192</v>
      </c>
    </row>
    <row r="24" spans="1:6" ht="19.5" x14ac:dyDescent="0.3">
      <c r="A24" s="1" t="s">
        <v>194</v>
      </c>
      <c r="D24" s="1" t="s">
        <v>195</v>
      </c>
    </row>
    <row r="26" spans="1:6" x14ac:dyDescent="0.25">
      <c r="A26" s="4" t="s">
        <v>9</v>
      </c>
      <c r="B26" s="6" t="s">
        <v>190</v>
      </c>
      <c r="D26" s="4" t="s">
        <v>196</v>
      </c>
      <c r="E26" s="6" t="s">
        <v>27</v>
      </c>
    </row>
    <row r="27" spans="1:6" x14ac:dyDescent="0.25">
      <c r="A27" s="7"/>
      <c r="B27" s="9" t="e" cm="1">
        <f t="array" aca="1" ref="B27" ca="1">CHRONO.JDN_TO_MODIFIED(A27:A32)</f>
        <v>#NAME?</v>
      </c>
      <c r="D27" s="7"/>
      <c r="E27" s="9" t="e" cm="1">
        <f t="array" aca="1" ref="E27" ca="1">CHRONO.MODIFIED_TO_JDN(D27:D32)</f>
        <v>#NAME?</v>
      </c>
    </row>
    <row r="28" spans="1:6" x14ac:dyDescent="0.25">
      <c r="A28" s="10" t="s">
        <v>1</v>
      </c>
      <c r="B28" s="12"/>
      <c r="D28" s="10" t="s">
        <v>1</v>
      </c>
      <c r="E28" s="12"/>
    </row>
    <row r="29" spans="1:6" x14ac:dyDescent="0.25">
      <c r="A29" s="7" t="e">
        <v>#N/A</v>
      </c>
      <c r="B29" s="9"/>
      <c r="D29" s="7" t="e">
        <v>#N/A</v>
      </c>
      <c r="E29" s="9"/>
    </row>
    <row r="30" spans="1:6" x14ac:dyDescent="0.25">
      <c r="A30" s="10">
        <v>0</v>
      </c>
      <c r="B30" s="12"/>
      <c r="D30" s="10">
        <v>-2400001</v>
      </c>
      <c r="E30" s="12"/>
    </row>
    <row r="31" spans="1:6" x14ac:dyDescent="0.25">
      <c r="A31" s="7">
        <v>2400001</v>
      </c>
      <c r="B31" s="9"/>
      <c r="D31" s="7">
        <v>0</v>
      </c>
      <c r="E31" s="9"/>
    </row>
    <row r="32" spans="1:6" x14ac:dyDescent="0.25">
      <c r="A32" s="129">
        <v>2460066</v>
      </c>
      <c r="B32" s="131"/>
      <c r="D32" s="129">
        <v>60065</v>
      </c>
      <c r="E32" s="131"/>
    </row>
    <row r="35" spans="1:5" ht="19.5" x14ac:dyDescent="0.3">
      <c r="A35" s="1" t="s">
        <v>13</v>
      </c>
    </row>
    <row r="37" spans="1:5" x14ac:dyDescent="0.25">
      <c r="A37" s="4" t="s">
        <v>9</v>
      </c>
      <c r="B37" s="71" t="s">
        <v>4</v>
      </c>
      <c r="C37" s="5" t="s">
        <v>10</v>
      </c>
      <c r="D37" s="5" t="s">
        <v>11</v>
      </c>
      <c r="E37" s="6" t="s">
        <v>12</v>
      </c>
    </row>
    <row r="38" spans="1:5" x14ac:dyDescent="0.25">
      <c r="A38" s="7"/>
      <c r="B38" s="72"/>
      <c r="C38" s="8" t="str" cm="1">
        <f t="array" ref="C38:E38">CHRONO.JDN_TO_CALENDAR_DATE($A38,$B38)</f>
        <v/>
      </c>
      <c r="D38" s="8" t="str">
        <v/>
      </c>
      <c r="E38" s="9" t="str">
        <v/>
      </c>
    </row>
    <row r="39" spans="1:5" x14ac:dyDescent="0.25">
      <c r="A39" s="10">
        <v>2459946</v>
      </c>
      <c r="B39" s="73"/>
      <c r="C39" s="11" t="e" cm="1">
        <f t="array" ref="C39">CHRONO.JDN_TO_CALENDAR_DATE($A39,$B39)</f>
        <v>#VALUE!</v>
      </c>
      <c r="D39" s="11"/>
      <c r="E39" s="12"/>
    </row>
    <row r="40" spans="1:5" x14ac:dyDescent="0.25">
      <c r="A40" s="7">
        <v>2459959</v>
      </c>
      <c r="B40" s="72">
        <v>1</v>
      </c>
      <c r="C40" s="8" cm="1">
        <f t="array" ref="C40:E40">CHRONO.JDN_TO_CALENDAR_DATE($A40,$B40)</f>
        <v>2023</v>
      </c>
      <c r="D40" s="8">
        <v>1</v>
      </c>
      <c r="E40" s="9">
        <v>1</v>
      </c>
    </row>
    <row r="41" spans="1:5" x14ac:dyDescent="0.25">
      <c r="A41" s="10">
        <v>2299160</v>
      </c>
      <c r="B41" s="73">
        <v>1</v>
      </c>
      <c r="C41" s="11" t="e" cm="1">
        <f t="array" ref="C41">CHRONO.JDN_TO_CALENDAR_DATE($A41,$B41)</f>
        <v>#VALUE!</v>
      </c>
      <c r="D41" s="11"/>
      <c r="E41" s="12"/>
    </row>
    <row r="42" spans="1:5" x14ac:dyDescent="0.25">
      <c r="A42" s="7">
        <v>2299161</v>
      </c>
      <c r="B42" s="72"/>
      <c r="C42" s="8" t="e" cm="1">
        <f t="array" ref="C42">CHRONO.JDN_TO_CALENDAR_DATE($A42,$B42)</f>
        <v>#VALUE!</v>
      </c>
      <c r="D42" s="8"/>
      <c r="E42" s="9"/>
    </row>
    <row r="43" spans="1:5" x14ac:dyDescent="0.25">
      <c r="A43" s="10">
        <v>0.5</v>
      </c>
      <c r="B43" s="73">
        <v>1</v>
      </c>
      <c r="C43" s="11" t="e" cm="1">
        <f t="array" ref="C43">CHRONO.JDN_TO_CALENDAR_DATE($A43,$B43)</f>
        <v>#VALUE!</v>
      </c>
      <c r="D43" s="11"/>
      <c r="E43" s="12"/>
    </row>
    <row r="44" spans="1:5" x14ac:dyDescent="0.25">
      <c r="A44" s="150" t="e">
        <v>#N/A</v>
      </c>
      <c r="B44" s="149"/>
      <c r="C44" s="15" t="e" cm="1">
        <f t="array" ref="C44:E44">CHRONO.JDN_TO_CALENDAR_DATE($A44,$B44)</f>
        <v>#N/A</v>
      </c>
      <c r="D44" s="15" t="e">
        <v>#N/A</v>
      </c>
      <c r="E44" s="16" t="e">
        <v>#N/A</v>
      </c>
    </row>
    <row r="47" spans="1:5" ht="19.5" x14ac:dyDescent="0.3">
      <c r="A47" s="1" t="s">
        <v>197</v>
      </c>
    </row>
    <row r="49" spans="1:7" x14ac:dyDescent="0.25">
      <c r="A49" s="4" t="s">
        <v>196</v>
      </c>
      <c r="B49" s="71" t="s">
        <v>4</v>
      </c>
      <c r="C49" s="5" t="s">
        <v>10</v>
      </c>
      <c r="D49" s="5" t="s">
        <v>11</v>
      </c>
      <c r="E49" s="6" t="s">
        <v>12</v>
      </c>
    </row>
    <row r="50" spans="1:7" x14ac:dyDescent="0.25">
      <c r="A50" s="7"/>
      <c r="B50" s="72"/>
      <c r="C50" s="8" t="str" cm="1">
        <f t="array" ref="C50:E50">CHRONO.MJDN_TO_CALENDAR_DATE($A50,$B50)</f>
        <v/>
      </c>
      <c r="D50" s="8" t="str">
        <v/>
      </c>
      <c r="E50" s="9" t="str">
        <v/>
      </c>
    </row>
    <row r="51" spans="1:7" x14ac:dyDescent="0.25">
      <c r="A51" s="10">
        <v>59945</v>
      </c>
      <c r="B51" s="73"/>
      <c r="C51" s="11" cm="1">
        <f t="array" ref="C51:E51">CHRONO.MJDN_TO_CALENDAR_DATE($A51,$B51)</f>
        <v>2023</v>
      </c>
      <c r="D51" s="11">
        <v>1</v>
      </c>
      <c r="E51" s="12">
        <v>1</v>
      </c>
    </row>
    <row r="52" spans="1:7" x14ac:dyDescent="0.25">
      <c r="A52" s="7">
        <v>59958</v>
      </c>
      <c r="B52" s="72"/>
      <c r="C52" s="8" t="e" cm="1">
        <f t="array" ref="C52">CHRONO.MJDN_TO_CALENDAR_DATE($A52,$B52)</f>
        <v>#VALUE!</v>
      </c>
      <c r="D52" s="8"/>
      <c r="E52" s="9"/>
    </row>
    <row r="53" spans="1:7" x14ac:dyDescent="0.25">
      <c r="A53" s="10">
        <v>-100841</v>
      </c>
      <c r="B53" s="73">
        <v>1</v>
      </c>
      <c r="C53" s="11" t="e" cm="1">
        <f t="array" ref="C53">CHRONO.MJDN_TO_CALENDAR_DATE($A53,$B53)</f>
        <v>#VALUE!</v>
      </c>
      <c r="D53" s="11"/>
      <c r="E53" s="12"/>
    </row>
    <row r="54" spans="1:7" x14ac:dyDescent="0.25">
      <c r="A54" s="7">
        <v>-100840</v>
      </c>
      <c r="B54" s="72"/>
      <c r="C54" s="8" t="e" cm="1">
        <f t="array" ref="C54">CHRONO.MJDN_TO_CALENDAR_DATE($A54,$B54)</f>
        <v>#VALUE!</v>
      </c>
      <c r="D54" s="8"/>
      <c r="E54" s="9"/>
    </row>
    <row r="55" spans="1:7" x14ac:dyDescent="0.25">
      <c r="A55" s="10">
        <v>0</v>
      </c>
      <c r="B55" s="73"/>
      <c r="C55" s="11" t="e" cm="1">
        <f t="array" ref="C55">CHRONO.MJDN_TO_CALENDAR_DATE($A55,$B55)</f>
        <v>#VALUE!</v>
      </c>
      <c r="D55" s="11"/>
      <c r="E55" s="12"/>
    </row>
    <row r="56" spans="1:7" x14ac:dyDescent="0.25">
      <c r="A56" s="150">
        <v>0.8</v>
      </c>
      <c r="B56" s="149">
        <v>1</v>
      </c>
      <c r="C56" s="15" t="e" cm="1">
        <f t="array" ref="C56">CHRONO.MJDN_TO_CALENDAR_DATE($A56,$B56)</f>
        <v>#VALUE!</v>
      </c>
      <c r="D56" s="15"/>
      <c r="E56" s="16"/>
    </row>
    <row r="59" spans="1:7" ht="19.5" x14ac:dyDescent="0.3">
      <c r="A59" s="1" t="s">
        <v>471</v>
      </c>
      <c r="E59" s="1" t="s">
        <v>473</v>
      </c>
    </row>
    <row r="61" spans="1:7" x14ac:dyDescent="0.25">
      <c r="A61" s="21" t="s">
        <v>14</v>
      </c>
      <c r="B61" s="22" t="s">
        <v>9</v>
      </c>
      <c r="C61" s="161" t="s">
        <v>117</v>
      </c>
      <c r="D61" s="6" t="s">
        <v>472</v>
      </c>
      <c r="E61" s="22" t="s">
        <v>196</v>
      </c>
      <c r="F61" s="161" t="s">
        <v>117</v>
      </c>
      <c r="G61" s="6" t="s">
        <v>472</v>
      </c>
    </row>
    <row r="62" spans="1:7" x14ac:dyDescent="0.25">
      <c r="A62" s="20"/>
      <c r="B62" s="8"/>
      <c r="C62" s="162" t="str" cm="1">
        <f t="array" ref="C62">CHRONO.JDN_TO_WEEKDAY(B62)</f>
        <v/>
      </c>
      <c r="D62" s="9" t="str" cm="1">
        <f t="array" ref="D62">CHRONO.WEEKDAY_NAME(C62)</f>
        <v/>
      </c>
      <c r="E62" s="8"/>
      <c r="F62" s="162" t="str" cm="1">
        <f t="array" ref="F62">CHRONO.MJDN_TO_WEEKDAY(E62)</f>
        <v/>
      </c>
      <c r="G62" s="9" t="str" cm="1">
        <f t="array" ref="G62">CHRONO.WEEKDAY_NAME(F62)</f>
        <v/>
      </c>
    </row>
    <row r="63" spans="1:7" x14ac:dyDescent="0.25">
      <c r="A63" s="24"/>
      <c r="B63" s="11" t="s">
        <v>1</v>
      </c>
      <c r="C63" s="163" t="e" cm="1">
        <f t="array" ref="C63">CHRONO.JDN_TO_WEEKDAY(B63)</f>
        <v>#VALUE!</v>
      </c>
      <c r="D63" s="12" t="e" cm="1">
        <f t="array" ref="D63">CHRONO.WEEKDAY_NAME(C63)</f>
        <v>#VALUE!</v>
      </c>
      <c r="E63" s="11" t="s">
        <v>1</v>
      </c>
      <c r="F63" s="163" t="e" cm="1">
        <f t="array" ref="F63">CHRONO.MJDN_TO_WEEKDAY(E63)</f>
        <v>#VALUE!</v>
      </c>
      <c r="G63" s="12" t="e" cm="1">
        <f t="array" ref="G63">CHRONO.WEEKDAY_NAME(F63)</f>
        <v>#VALUE!</v>
      </c>
    </row>
    <row r="64" spans="1:7" x14ac:dyDescent="0.25">
      <c r="A64" s="20">
        <v>45060</v>
      </c>
      <c r="B64" s="8" cm="1">
        <f t="array" aca="1" ref="B64" ca="1">_xlfn.LET(_xlpm.Date_YMD, _xlfn.HSTACK(YEAR(A64),MONTH(A64),DAY(A64)), CHRONO.JDN(_xlpm.Date_YMD))</f>
        <v>2460079</v>
      </c>
      <c r="C64" s="162" cm="1">
        <f t="array" aca="1" ref="C64" ca="1">CHRONO.JDN_TO_WEEKDAY(B64)</f>
        <v>7</v>
      </c>
      <c r="D64" s="9" t="str" cm="1">
        <f t="array" aca="1" ref="D64" ca="1">CHRONO.WEEKDAY_NAME(C64)</f>
        <v>Sunday</v>
      </c>
      <c r="E64" s="8" t="e" cm="1">
        <f t="array" aca="1" ref="E64" ca="1">CHRONO.JDN_TO_MODIFIED(B64)</f>
        <v>#NAME?</v>
      </c>
      <c r="F64" s="162" t="e" cm="1">
        <f t="array" aca="1" ref="F64" ca="1">CHRONO.MJDN_TO_WEEKDAY(E64)</f>
        <v>#NAME?</v>
      </c>
      <c r="G64" s="9" t="e" cm="1">
        <f t="array" aca="1" ref="G64" ca="1">CHRONO.WEEKDAY_NAME(F64)</f>
        <v>#NAME?</v>
      </c>
    </row>
    <row r="65" spans="1:7" x14ac:dyDescent="0.25">
      <c r="A65" s="24">
        <v>45065</v>
      </c>
      <c r="B65" s="11" cm="1">
        <f t="array" aca="1" ref="B65" ca="1">_xlfn.LET(_xlpm.Date_YMD, _xlfn.HSTACK(YEAR(A65),MONTH(A65),DAY(A65)), CHRONO.JDN(_xlpm.Date_YMD))</f>
        <v>2460084</v>
      </c>
      <c r="C65" s="163" cm="1">
        <f t="array" aca="1" ref="C65" ca="1">CHRONO.JDN_TO_WEEKDAY(B65)</f>
        <v>5</v>
      </c>
      <c r="D65" s="12" t="str" cm="1">
        <f t="array" aca="1" ref="D65" ca="1">CHRONO.WEEKDAY_NAME(C65)</f>
        <v>Friday</v>
      </c>
      <c r="E65" s="11" t="e" cm="1">
        <f t="array" aca="1" ref="E65" ca="1">CHRONO.JDN_TO_MODIFIED(B65)</f>
        <v>#NAME?</v>
      </c>
      <c r="F65" s="163" t="e" cm="1">
        <f t="array" aca="1" ref="F65" ca="1">CHRONO.MJDN_TO_WEEKDAY(E65)</f>
        <v>#NAME?</v>
      </c>
      <c r="G65" s="12" t="e" cm="1">
        <f t="array" aca="1" ref="G65" ca="1">CHRONO.WEEKDAY_NAME(F65)</f>
        <v>#NAME?</v>
      </c>
    </row>
    <row r="66" spans="1:7" x14ac:dyDescent="0.25">
      <c r="A66" s="20">
        <v>45066</v>
      </c>
      <c r="B66" s="8" cm="1">
        <f t="array" aca="1" ref="B66" ca="1">_xlfn.LET(_xlpm.Date_YMD, _xlfn.HSTACK(YEAR(A66),MONTH(A66),DAY(A66)), CHRONO.JDN(_xlpm.Date_YMD))</f>
        <v>2460085</v>
      </c>
      <c r="C66" s="162" cm="1">
        <f t="array" aca="1" ref="C66" ca="1">CHRONO.JDN_TO_WEEKDAY(B66)</f>
        <v>6</v>
      </c>
      <c r="D66" s="9" t="str" cm="1">
        <f t="array" aca="1" ref="D66" ca="1">CHRONO.WEEKDAY_NAME(C66)</f>
        <v>Saturday</v>
      </c>
      <c r="E66" s="8" t="e" cm="1">
        <f t="array" aca="1" ref="E66" ca="1">CHRONO.JDN_TO_MODIFIED(B66)</f>
        <v>#NAME?</v>
      </c>
      <c r="F66" s="162" t="e" cm="1">
        <f t="array" aca="1" ref="F66" ca="1">CHRONO.MJDN_TO_WEEKDAY(E66)</f>
        <v>#NAME?</v>
      </c>
      <c r="G66" s="9" t="e" cm="1">
        <f t="array" aca="1" ref="G66" ca="1">CHRONO.WEEKDAY_NAME(F66)</f>
        <v>#NAME?</v>
      </c>
    </row>
    <row r="67" spans="1:7" x14ac:dyDescent="0.25">
      <c r="A67" s="24">
        <v>45067</v>
      </c>
      <c r="B67" s="11" cm="1">
        <f t="array" aca="1" ref="B67" ca="1">_xlfn.LET(_xlpm.Date_YMD, _xlfn.HSTACK(YEAR(A67),MONTH(A67),DAY(A67)), CHRONO.JDN(_xlpm.Date_YMD))</f>
        <v>2460086</v>
      </c>
      <c r="C67" s="163" t="e" cm="1">
        <f t="array" aca="1" ref="C67" ca="1">CHRONO.JDN_TO_WEEKDAY(B67)</f>
        <v>#VALUE!</v>
      </c>
      <c r="D67" s="12" t="e" cm="1">
        <f t="array" aca="1" ref="D67" ca="1">CHRONO.WEEKDAY_NAME(C67)</f>
        <v>#VALUE!</v>
      </c>
      <c r="E67" s="11" t="e" cm="1">
        <f t="array" aca="1" ref="E67" ca="1">CHRONO.JDN_TO_MODIFIED(B67)</f>
        <v>#NAME?</v>
      </c>
      <c r="F67" s="163" t="e" cm="1">
        <f t="array" aca="1" ref="F67" ca="1">CHRONO.MJDN_TO_WEEKDAY(E67)</f>
        <v>#NAME?</v>
      </c>
      <c r="G67" s="12" t="e" cm="1">
        <f t="array" aca="1" ref="G67" ca="1">CHRONO.WEEKDAY_NAME(F67)</f>
        <v>#NAME?</v>
      </c>
    </row>
    <row r="68" spans="1:7" x14ac:dyDescent="0.25">
      <c r="A68" s="20">
        <v>45061</v>
      </c>
      <c r="B68" s="14" t="e" cm="1">
        <f t="array" aca="1" ref="B68" ca="1">_xlfn.LET(_xlpm.Date_YMD, _xlfn.HSTACK(YEAR(A68),MONTH(A68),DAY(A68)), CHRONO.JDN(_xlpm.Date_YMD))</f>
        <v>#VALUE!</v>
      </c>
      <c r="C68" s="249" t="e" cm="1">
        <f t="array" aca="1" ref="C68" ca="1">CHRONO.JDN_TO_WEEKDAY(B68)</f>
        <v>#VALUE!</v>
      </c>
      <c r="D68" s="16" t="e" cm="1">
        <f t="array" aca="1" ref="D68" ca="1">CHRONO.WEEKDAY_NAME(C68)</f>
        <v>#VALUE!</v>
      </c>
      <c r="E68" s="14" t="e" cm="1">
        <f t="array" aca="1" ref="E68" ca="1">CHRONO.JDN_TO_MODIFIED(B68)</f>
        <v>#NAME?</v>
      </c>
      <c r="F68" s="249" t="e" cm="1">
        <f t="array" aca="1" ref="F68" ca="1">CHRONO.MJDN_TO_WEEKDAY(E68)</f>
        <v>#NAME?</v>
      </c>
      <c r="G68" s="16" t="e" cm="1">
        <f t="array" aca="1" ref="G68" ca="1">CHRONO.WEEKDAY_NAME(F68)</f>
        <v>#NAME?</v>
      </c>
    </row>
    <row r="69" spans="1:7" x14ac:dyDescent="0.25">
      <c r="A69" s="25">
        <v>45065</v>
      </c>
      <c r="B69" s="18" t="e" cm="1">
        <f t="array" aca="1" ref="B69" ca="1">_xlfn.LET(_xlpm.Date_YMD, _xlfn.HSTACK(YEAR(A69),MONTH(A69),DAY(A69)), CHRONO.JDN(_xlpm.Date_YMD))</f>
        <v>#VALUE!</v>
      </c>
      <c r="C69" s="297" t="e" cm="1">
        <f t="array" aca="1" ref="C69" ca="1">CHRONO.JDN_TO_WEEKDAY(B69)</f>
        <v>#VALUE!</v>
      </c>
      <c r="D69" s="19" t="e" cm="1">
        <f t="array" aca="1" ref="D69" ca="1">CHRONO.WEEKDAY_NAME(C69)</f>
        <v>#VALUE!</v>
      </c>
      <c r="E69" s="18" t="e" cm="1">
        <f t="array" aca="1" ref="E69" ca="1">CHRONO.JDN_TO_MODIFIED(B69)</f>
        <v>#NAME?</v>
      </c>
      <c r="F69" s="297" t="e" cm="1">
        <f t="array" aca="1" ref="F69" ca="1">CHRONO.MJDN_TO_WEEKDAY(E69)</f>
        <v>#NAME?</v>
      </c>
      <c r="G69" s="19" t="e" cm="1">
        <f t="array" aca="1" ref="G69" ca="1">CHRONO.WEEKDAY_NAME(F69)</f>
        <v>#VALUE!</v>
      </c>
    </row>
    <row r="70" spans="1:7" x14ac:dyDescent="0.25">
      <c r="A70" s="75">
        <v>45066</v>
      </c>
      <c r="B70" s="14" t="e" cm="1">
        <f t="array" aca="1" ref="B70" ca="1">_xlfn.LET(_xlpm.Date_YMD, _xlfn.HSTACK(YEAR(A70),MONTH(A70),DAY(A70)), CHRONO.JDN(_xlpm.Date_YMD))</f>
        <v>#VALUE!</v>
      </c>
      <c r="C70" s="249" t="e" cm="1">
        <f t="array" aca="1" ref="C70" ca="1">CHRONO.JDN_TO_WEEKDAY(B70)</f>
        <v>#VALUE!</v>
      </c>
      <c r="D70" s="16" t="e" cm="1">
        <f t="array" aca="1" ref="D70" ca="1">CHRONO.WEEKDAY_NAME(C70)</f>
        <v>#VALUE!</v>
      </c>
      <c r="E70" s="14" t="e" cm="1">
        <f t="array" aca="1" ref="E70" ca="1">CHRONO.JDN_TO_MODIFIED(B70)</f>
        <v>#NAME?</v>
      </c>
      <c r="F70" s="249" t="e" cm="1">
        <f t="array" aca="1" ref="F70" ca="1">CHRONO.MJDN_TO_WEEKDAY(E70)</f>
        <v>#NAME?</v>
      </c>
      <c r="G70" s="16" t="e" cm="1">
        <f t="array" aca="1" ref="G70" ca="1">CHRONO.WEEKDAY_NAME(F70)</f>
        <v>#NAME?</v>
      </c>
    </row>
    <row r="73" spans="1:7" ht="19.5" x14ac:dyDescent="0.3">
      <c r="A73" s="1" t="s">
        <v>331</v>
      </c>
      <c r="B73" s="1"/>
    </row>
    <row r="75" spans="1:7" x14ac:dyDescent="0.25">
      <c r="A75" s="4" t="s">
        <v>0</v>
      </c>
      <c r="B75" s="5" t="s">
        <v>2</v>
      </c>
      <c r="C75" s="5" t="s">
        <v>3</v>
      </c>
      <c r="D75" s="5" t="s">
        <v>46</v>
      </c>
      <c r="E75" s="5" t="s">
        <v>4</v>
      </c>
      <c r="F75" s="6" t="s">
        <v>47</v>
      </c>
    </row>
    <row r="76" spans="1:7" x14ac:dyDescent="0.25">
      <c r="A76" s="7"/>
      <c r="B76" s="8"/>
      <c r="C76" s="8"/>
      <c r="D76" s="8"/>
      <c r="E76" s="8"/>
      <c r="F76" s="33" t="str" cm="1">
        <f t="array" aca="1" ref="F76" ca="1">CHRONO.JULIAN_DATE(A76:D76,E76)</f>
        <v/>
      </c>
    </row>
    <row r="77" spans="1:7" x14ac:dyDescent="0.25">
      <c r="A77" s="10" t="s">
        <v>113</v>
      </c>
      <c r="B77" s="11"/>
      <c r="C77" s="11"/>
      <c r="D77" s="11"/>
      <c r="E77" s="11"/>
      <c r="F77" s="34" t="e" cm="1">
        <f t="array" aca="1" ref="F77" ca="1">CHRONO.JULIAN_DATE(A77:D77,E77)</f>
        <v>#VALUE!</v>
      </c>
    </row>
    <row r="78" spans="1:7" x14ac:dyDescent="0.25">
      <c r="A78" s="7">
        <v>1858</v>
      </c>
      <c r="B78" s="8">
        <v>11</v>
      </c>
      <c r="C78" s="8">
        <v>17</v>
      </c>
      <c r="D78" s="8"/>
      <c r="E78" s="8"/>
      <c r="F78" s="33" cm="1">
        <f t="array" aca="1" ref="F78" ca="1">CHRONO.JULIAN_DATE(A78:D78,E78)</f>
        <v>2400000.5</v>
      </c>
    </row>
    <row r="79" spans="1:7" x14ac:dyDescent="0.25">
      <c r="A79" s="10">
        <v>1858</v>
      </c>
      <c r="B79" s="11">
        <v>11</v>
      </c>
      <c r="C79" s="11">
        <v>5.25</v>
      </c>
      <c r="D79" s="11"/>
      <c r="E79" s="11">
        <v>1</v>
      </c>
      <c r="F79" s="34" t="e" cm="1">
        <f t="array" aca="1" ref="F79" ca="1">CHRONO.JULIAN_DATE(A79:D79,E79)</f>
        <v>#VALUE!</v>
      </c>
    </row>
    <row r="80" spans="1:7" x14ac:dyDescent="0.25">
      <c r="A80" s="7">
        <v>2023</v>
      </c>
      <c r="B80" s="8">
        <v>6</v>
      </c>
      <c r="C80" s="8">
        <v>1</v>
      </c>
      <c r="D80" s="8"/>
      <c r="E80" s="8"/>
      <c r="F80" s="33" t="e" cm="1">
        <f t="array" aca="1" ref="F80" ca="1">CHRONO.JULIAN_DATE(A80:D80,E80)</f>
        <v>#VALUE!</v>
      </c>
    </row>
    <row r="81" spans="1:7" x14ac:dyDescent="0.25">
      <c r="A81" s="10">
        <v>2023</v>
      </c>
      <c r="B81" s="11">
        <v>6</v>
      </c>
      <c r="C81" s="11">
        <v>1.5</v>
      </c>
      <c r="D81" s="11">
        <v>0.5</v>
      </c>
      <c r="E81" s="11"/>
      <c r="F81" s="34" t="e" cm="1">
        <f t="array" aca="1" ref="F81" ca="1">CHRONO.JULIAN_DATE(A81:D81,E81)</f>
        <v>#VALUE!</v>
      </c>
    </row>
    <row r="82" spans="1:7" x14ac:dyDescent="0.25">
      <c r="A82" s="7">
        <v>-4712</v>
      </c>
      <c r="B82" s="8">
        <v>1</v>
      </c>
      <c r="C82" s="8">
        <v>1</v>
      </c>
      <c r="D82" s="8">
        <v>0.5</v>
      </c>
      <c r="E82" s="8">
        <v>1</v>
      </c>
      <c r="F82" s="33" t="e" cm="1">
        <f t="array" aca="1" ref="F82" ca="1">CHRONO.JULIAN_DATE(A82:D82,E82)</f>
        <v>#VALUE!</v>
      </c>
    </row>
    <row r="83" spans="1:7" x14ac:dyDescent="0.25">
      <c r="A83" s="129">
        <v>-4713</v>
      </c>
      <c r="B83" s="130">
        <v>11</v>
      </c>
      <c r="C83" s="130">
        <v>24</v>
      </c>
      <c r="D83" s="130">
        <v>0.5</v>
      </c>
      <c r="E83" s="130"/>
      <c r="F83" s="250" t="e" cm="1">
        <f t="array" aca="1" ref="F83" ca="1">CHRONO.JULIAN_DATE(A83:D83,E83)</f>
        <v>#VALUE!</v>
      </c>
    </row>
    <row r="86" spans="1:7" ht="19.5" x14ac:dyDescent="0.3">
      <c r="A86" s="1" t="s">
        <v>332</v>
      </c>
      <c r="B86" s="1"/>
    </row>
    <row r="88" spans="1:7" x14ac:dyDescent="0.25">
      <c r="A88" s="4" t="s">
        <v>0</v>
      </c>
      <c r="B88" s="5" t="s">
        <v>2</v>
      </c>
      <c r="C88" s="5" t="s">
        <v>3</v>
      </c>
      <c r="D88" s="5" t="s">
        <v>46</v>
      </c>
      <c r="E88" s="5" t="s">
        <v>4</v>
      </c>
      <c r="F88" s="6" t="s">
        <v>114</v>
      </c>
    </row>
    <row r="89" spans="1:7" x14ac:dyDescent="0.25">
      <c r="A89" s="7"/>
      <c r="B89" s="8"/>
      <c r="C89" s="8"/>
      <c r="D89" s="8"/>
      <c r="E89" s="8"/>
      <c r="F89" s="33" t="str" cm="1">
        <f t="array" aca="1" ref="F89" ca="1">CHRONO.MODIFIED_JULIAN_DATE(A89:D89,E89)</f>
        <v/>
      </c>
    </row>
    <row r="90" spans="1:7" x14ac:dyDescent="0.25">
      <c r="A90" s="10" t="s">
        <v>113</v>
      </c>
      <c r="B90" s="11"/>
      <c r="C90" s="11"/>
      <c r="D90" s="11"/>
      <c r="E90" s="11"/>
      <c r="F90" s="34" t="e" cm="1">
        <f t="array" aca="1" ref="F90" ca="1">CHRONO.MODIFIED_JULIAN_DATE(A90:D90,E90)</f>
        <v>#VALUE!</v>
      </c>
    </row>
    <row r="91" spans="1:7" x14ac:dyDescent="0.25">
      <c r="A91" s="7">
        <v>1858</v>
      </c>
      <c r="B91" s="8">
        <v>11</v>
      </c>
      <c r="C91" s="8">
        <v>17.5</v>
      </c>
      <c r="D91" s="8"/>
      <c r="E91" s="8"/>
      <c r="F91" s="33" t="e" cm="1">
        <f t="array" aca="1" ref="F91" ca="1">CHRONO.MODIFIED_JULIAN_DATE(A91:D91,E91)</f>
        <v>#VALUE!</v>
      </c>
    </row>
    <row r="92" spans="1:7" x14ac:dyDescent="0.25">
      <c r="A92" s="10">
        <v>1858</v>
      </c>
      <c r="B92" s="11">
        <v>11</v>
      </c>
      <c r="C92" s="11">
        <v>5</v>
      </c>
      <c r="D92" s="11"/>
      <c r="E92" s="11">
        <v>1</v>
      </c>
      <c r="F92" s="34" t="e" cm="1">
        <f t="array" aca="1" ref="F92" ca="1">CHRONO.MODIFIED_JULIAN_DATE(A92:D92,E92)</f>
        <v>#VALUE!</v>
      </c>
    </row>
    <row r="93" spans="1:7" x14ac:dyDescent="0.25">
      <c r="A93" s="7">
        <v>2023</v>
      </c>
      <c r="B93" s="8">
        <v>3</v>
      </c>
      <c r="C93" s="8"/>
      <c r="D93" s="8">
        <v>1</v>
      </c>
      <c r="E93" s="8"/>
      <c r="F93" s="33" cm="1">
        <f t="array" aca="1" ref="F93" ca="1">CHRONO.MODIFIED_JULIAN_DATE(A93:D93,E93)</f>
        <v>60004</v>
      </c>
    </row>
    <row r="94" spans="1:7" x14ac:dyDescent="0.25">
      <c r="A94" s="10">
        <v>2023</v>
      </c>
      <c r="B94" s="11">
        <v>6</v>
      </c>
      <c r="C94" s="11">
        <v>1</v>
      </c>
      <c r="D94" s="11">
        <v>0.5</v>
      </c>
      <c r="E94" s="11"/>
      <c r="F94" s="34" t="e" cm="1">
        <f t="array" aca="1" ref="F94" ca="1">CHRONO.MODIFIED_JULIAN_DATE(A94:D94,E94)</f>
        <v>#VALUE!</v>
      </c>
    </row>
    <row r="95" spans="1:7" x14ac:dyDescent="0.25">
      <c r="A95" s="7">
        <v>-4712</v>
      </c>
      <c r="B95" s="8">
        <v>1</v>
      </c>
      <c r="C95" s="8">
        <v>1</v>
      </c>
      <c r="D95" s="8">
        <v>0.5</v>
      </c>
      <c r="E95" s="8">
        <v>1</v>
      </c>
      <c r="F95" s="33" t="e" cm="1">
        <f t="array" aca="1" ref="F95" ca="1">CHRONO.MODIFIED_JULIAN_DATE(A95:D95,E95)</f>
        <v>#VALUE!</v>
      </c>
      <c r="G95" s="240"/>
    </row>
    <row r="96" spans="1:7" x14ac:dyDescent="0.25">
      <c r="A96" s="129">
        <v>-4713</v>
      </c>
      <c r="B96" s="130">
        <v>11</v>
      </c>
      <c r="C96" s="130">
        <v>24</v>
      </c>
      <c r="D96" s="130">
        <v>0.5</v>
      </c>
      <c r="E96" s="130"/>
      <c r="F96" s="250" t="e" cm="1">
        <f t="array" aca="1" ref="F96" ca="1">CHRONO.MODIFIED_JULIAN_DATE(A96:D96,E96)</f>
        <v>#VALUE!</v>
      </c>
    </row>
    <row r="99" spans="1:6" ht="19.5" x14ac:dyDescent="0.3">
      <c r="A99" s="1" t="s">
        <v>729</v>
      </c>
      <c r="B99" s="1"/>
      <c r="D99" s="1" t="s">
        <v>730</v>
      </c>
      <c r="E99" s="1"/>
    </row>
    <row r="101" spans="1:6" x14ac:dyDescent="0.25">
      <c r="A101" t="s">
        <v>26</v>
      </c>
      <c r="B101" t="s">
        <v>114</v>
      </c>
      <c r="D101" t="s">
        <v>115</v>
      </c>
      <c r="E101" t="s">
        <v>47</v>
      </c>
    </row>
    <row r="102" spans="1:6" x14ac:dyDescent="0.25">
      <c r="A102" s="113"/>
      <c r="B102" s="113" t="str" cm="1">
        <f t="array" ref="B102">CHRONO.JDATE_TO_MJDATE(Table79121314[[#This Row],[JDate]])</f>
        <v/>
      </c>
      <c r="D102" s="113" t="s">
        <v>85</v>
      </c>
      <c r="E102" s="113" t="str" cm="1">
        <f t="array" ref="E102">CHRONO.MJDATE_TO_JDATE(Table7912131416[[#This Row],[MJDate]])</f>
        <v/>
      </c>
    </row>
    <row r="103" spans="1:6" x14ac:dyDescent="0.25">
      <c r="A103" s="113" t="s">
        <v>113</v>
      </c>
      <c r="B103" s="113" t="e" cm="1">
        <f t="array" ref="B103">CHRONO.JDATE_TO_MJDATE(Table79121314[[#This Row],[JDate]])</f>
        <v>#VALUE!</v>
      </c>
      <c r="D103" s="113" t="e">
        <v>#VALUE!</v>
      </c>
      <c r="E103" s="113" t="e" cm="1">
        <f t="array" ref="E103">CHRONO.MJDATE_TO_JDATE(Table7912131416[[#This Row],[MJDate]])</f>
        <v>#VALUE!</v>
      </c>
    </row>
    <row r="104" spans="1:6" x14ac:dyDescent="0.25">
      <c r="A104" s="113">
        <v>2459945.5</v>
      </c>
      <c r="B104" s="113" cm="1">
        <f t="array" ref="B104">CHRONO.JDATE_TO_MJDATE(Table79121314[[#This Row],[JDate]])</f>
        <v>59945</v>
      </c>
      <c r="D104" s="113">
        <v>59945</v>
      </c>
      <c r="E104" s="113" cm="1">
        <f t="array" ref="E104">CHRONO.MJDATE_TO_JDATE(Table7912131416[[#This Row],[MJDate]])</f>
        <v>2459945.5</v>
      </c>
    </row>
    <row r="105" spans="1:6" x14ac:dyDescent="0.25">
      <c r="A105" s="113">
        <v>2459946</v>
      </c>
      <c r="B105" s="113" cm="1">
        <f t="array" ref="B105">CHRONO.JDATE_TO_MJDATE(Table79121314[[#This Row],[JDate]])</f>
        <v>59945.5</v>
      </c>
      <c r="D105" s="113">
        <v>59945.5</v>
      </c>
      <c r="E105" s="113" cm="1">
        <f t="array" ref="E105">CHRONO.MJDATE_TO_JDATE(Table7912131416[[#This Row],[MJDate]])</f>
        <v>2459946</v>
      </c>
    </row>
    <row r="106" spans="1:6" x14ac:dyDescent="0.25">
      <c r="A106" s="113">
        <v>2400000.5</v>
      </c>
      <c r="B106" s="113" cm="1">
        <f t="array" ref="B106">CHRONO.JDATE_TO_MJDATE(Table79121314[[#This Row],[JDate]])</f>
        <v>0</v>
      </c>
      <c r="D106" s="113">
        <v>0</v>
      </c>
      <c r="E106" s="113" cm="1">
        <f t="array" ref="E106">CHRONO.MJDATE_TO_JDATE(Table7912131416[[#This Row],[MJDate]])</f>
        <v>2400000.5</v>
      </c>
    </row>
    <row r="109" spans="1:6" ht="19.5" x14ac:dyDescent="0.3">
      <c r="A109" s="1" t="s">
        <v>711</v>
      </c>
      <c r="B109" s="1"/>
      <c r="C109" s="1" t="s">
        <v>713</v>
      </c>
      <c r="E109" s="1" t="s">
        <v>714</v>
      </c>
      <c r="F109" s="1"/>
    </row>
    <row r="111" spans="1:6" x14ac:dyDescent="0.25">
      <c r="A111" t="s">
        <v>26</v>
      </c>
      <c r="B111" t="s">
        <v>27</v>
      </c>
      <c r="C111" t="s">
        <v>712</v>
      </c>
      <c r="E111" t="s">
        <v>115</v>
      </c>
      <c r="F111" t="s">
        <v>190</v>
      </c>
    </row>
    <row r="112" spans="1:6" x14ac:dyDescent="0.25">
      <c r="A112" s="113"/>
      <c r="B112" s="113" t="str" cm="1">
        <f t="array" ref="B112">CHRONO.JDATE_TO_JDN(Table791213142[[#This Row],[JDate]])</f>
        <v/>
      </c>
      <c r="C112" s="113" t="str" cm="1">
        <f t="array" ref="C112">CHRONO.JDN_TO_JDATE(Table791213142[[#This Row],[Out: JDN]])</f>
        <v/>
      </c>
      <c r="E112" s="113"/>
      <c r="F112" s="113" t="str" cm="1">
        <f t="array" ref="F112">CHRONO.MJDATE_TO_MJDN(Table791213142[[#This Row],[JDate]])</f>
        <v/>
      </c>
    </row>
    <row r="113" spans="1:10" x14ac:dyDescent="0.25">
      <c r="A113" s="113" t="s">
        <v>113</v>
      </c>
      <c r="B113" s="113" t="e" cm="1">
        <f t="array" ref="B113">CHRONO.JDATE_TO_JDN(Table791213142[[#This Row],[JDate]])</f>
        <v>#VALUE!</v>
      </c>
      <c r="C113" s="113" t="e" cm="1">
        <f t="array" ref="C113">CHRONO.JDN_TO_JDATE(Table791213142[[#This Row],[Out: JDN]])</f>
        <v>#VALUE!</v>
      </c>
      <c r="E113" s="113" t="s">
        <v>113</v>
      </c>
      <c r="F113" s="113" t="e" cm="1">
        <f t="array" ref="F113">CHRONO.MJDATE_TO_MJDN(Table791213142[[#This Row],[JDate]])</f>
        <v>#VALUE!</v>
      </c>
    </row>
    <row r="114" spans="1:10" x14ac:dyDescent="0.25">
      <c r="A114" s="113">
        <v>2459945.4900000002</v>
      </c>
      <c r="B114" s="113" cm="1">
        <f t="array" ref="B114">CHRONO.JDATE_TO_JDN(Table791213142[[#This Row],[JDate]])</f>
        <v>2459945</v>
      </c>
      <c r="C114" s="113" cm="1">
        <f t="array" ref="C114">CHRONO.JDN_TO_JDATE(Table791213142[[#This Row],[Out: JDN]])</f>
        <v>2459944.5</v>
      </c>
      <c r="E114" s="113">
        <v>2459945.4900000002</v>
      </c>
      <c r="F114" s="113" cm="1">
        <f t="array" ref="F114">CHRONO.MJDATE_TO_MJDN(Table791213142[[#This Row],[JDate]])</f>
        <v>2459945</v>
      </c>
    </row>
    <row r="115" spans="1:10" x14ac:dyDescent="0.25">
      <c r="A115" s="113">
        <v>2459946</v>
      </c>
      <c r="B115" s="113" cm="1">
        <f t="array" ref="B115">CHRONO.JDATE_TO_JDN(Table791213142[[#This Row],[JDate]])</f>
        <v>2459946</v>
      </c>
      <c r="C115" s="113" cm="1">
        <f t="array" ref="C115">CHRONO.JDN_TO_JDATE(Table791213142[[#This Row],[Out: JDN]])</f>
        <v>2459945.5</v>
      </c>
      <c r="E115" s="113">
        <v>2459946</v>
      </c>
      <c r="F115" s="113" cm="1">
        <f t="array" ref="F115">CHRONO.MJDATE_TO_MJDN(Table791213142[[#This Row],[JDate]])</f>
        <v>2459946</v>
      </c>
    </row>
    <row r="116" spans="1:10" x14ac:dyDescent="0.25">
      <c r="A116" s="113">
        <v>2400000.5</v>
      </c>
      <c r="B116" s="113" cm="1">
        <f t="array" ref="B116">CHRONO.JDATE_TO_JDN(Table791213142[[#This Row],[JDate]])</f>
        <v>2400001</v>
      </c>
      <c r="C116" s="113" cm="1">
        <f t="array" ref="C116">CHRONO.JDN_TO_JDATE(Table791213142[[#This Row],[Out: JDN]])</f>
        <v>2400000.5</v>
      </c>
      <c r="E116" s="113">
        <v>2400000.5</v>
      </c>
      <c r="F116" s="113" cm="1">
        <f t="array" ref="F116">CHRONO.MJDATE_TO_MJDN(Table791213142[[#This Row],[JDate]])</f>
        <v>2400000</v>
      </c>
    </row>
    <row r="119" spans="1:10" ht="19.5" x14ac:dyDescent="0.3">
      <c r="A119" s="1" t="s">
        <v>443</v>
      </c>
    </row>
    <row r="120" spans="1:10" x14ac:dyDescent="0.25">
      <c r="J120" s="46"/>
    </row>
    <row r="121" spans="1:10" x14ac:dyDescent="0.25">
      <c r="A121" s="4" t="s">
        <v>26</v>
      </c>
      <c r="B121" s="5" t="s">
        <v>188</v>
      </c>
      <c r="C121" s="5" t="s">
        <v>440</v>
      </c>
      <c r="D121" s="5" t="s">
        <v>439</v>
      </c>
      <c r="E121" s="5" t="s">
        <v>4</v>
      </c>
      <c r="F121" s="185" t="s">
        <v>10</v>
      </c>
      <c r="G121" s="5" t="s">
        <v>11</v>
      </c>
      <c r="H121" s="5" t="s">
        <v>12</v>
      </c>
      <c r="I121" s="6" t="s">
        <v>35</v>
      </c>
    </row>
    <row r="122" spans="1:10" x14ac:dyDescent="0.25">
      <c r="A122" s="7"/>
      <c r="B122" s="8"/>
      <c r="C122" s="8"/>
      <c r="D122" s="8"/>
      <c r="E122" s="8"/>
      <c r="F122" s="213" t="str" cm="1">
        <f t="array" aca="1" ref="F122:I122" ca="1">CHRONO.JDATE_TO_YMDT(A122,B122,C122,D122,E122)</f>
        <v/>
      </c>
      <c r="G122" s="8" t="str">
        <f ca="1"/>
        <v/>
      </c>
      <c r="H122" s="8" t="str">
        <f ca="1"/>
        <v/>
      </c>
      <c r="I122" s="326" t="str">
        <f ca="1"/>
        <v/>
      </c>
    </row>
    <row r="123" spans="1:10" x14ac:dyDescent="0.25">
      <c r="A123" s="10" t="s">
        <v>1</v>
      </c>
      <c r="B123" s="11"/>
      <c r="C123" s="11"/>
      <c r="D123" s="11"/>
      <c r="E123" s="11"/>
      <c r="F123" s="214" t="e" cm="1">
        <f t="array" aca="1" ref="F123" ca="1">CHRONO.JDATE_TO_YMDT(A123,B123,C123,D123,E123)</f>
        <v>#VALUE!</v>
      </c>
      <c r="G123" s="11"/>
      <c r="H123" s="11"/>
      <c r="I123" s="327"/>
    </row>
    <row r="124" spans="1:10" x14ac:dyDescent="0.25">
      <c r="A124" s="7">
        <v>2459945.5</v>
      </c>
      <c r="B124" s="8">
        <v>1</v>
      </c>
      <c r="C124" s="8"/>
      <c r="D124" s="8"/>
      <c r="E124" s="8">
        <v>1</v>
      </c>
      <c r="F124" s="213" cm="1">
        <f t="array" aca="1" ref="F124:I124" ca="1">CHRONO.JDATE_TO_YMDT(A124,B124,C124,D124,E124)</f>
        <v>2022</v>
      </c>
      <c r="G124" s="8">
        <f ca="1"/>
        <v>12</v>
      </c>
      <c r="H124" s="8">
        <f ca="1"/>
        <v>19</v>
      </c>
      <c r="I124" s="326" t="str">
        <f ca="1"/>
        <v/>
      </c>
    </row>
    <row r="125" spans="1:10" x14ac:dyDescent="0.25">
      <c r="A125" s="10">
        <v>2459946.1234566998</v>
      </c>
      <c r="B125" s="11">
        <v>2</v>
      </c>
      <c r="C125" s="11"/>
      <c r="D125" s="11"/>
      <c r="E125" s="11">
        <v>1</v>
      </c>
      <c r="F125" s="214" t="e" cm="1">
        <f t="array" aca="1" ref="F125" ca="1">CHRONO.JDATE_TO_YMDT(A125,B125,C125,D125,E125)</f>
        <v>#VALUE!</v>
      </c>
      <c r="G125" s="11"/>
      <c r="H125" s="11"/>
      <c r="I125" s="327"/>
    </row>
    <row r="126" spans="1:10" x14ac:dyDescent="0.25">
      <c r="A126" s="329">
        <v>2459946.1234566998</v>
      </c>
      <c r="B126" s="8"/>
      <c r="C126" s="8">
        <v>2</v>
      </c>
      <c r="D126" s="8"/>
      <c r="E126" s="8"/>
      <c r="F126" s="213" t="e" cm="1">
        <f t="array" aca="1" ref="F126" ca="1">CHRONO.JDATE_TO_YMDT(A126,B126,C126,D126,E126)</f>
        <v>#VALUE!</v>
      </c>
      <c r="G126" s="8"/>
      <c r="H126" s="8"/>
      <c r="I126" s="326"/>
    </row>
    <row r="127" spans="1:10" x14ac:dyDescent="0.25">
      <c r="A127" s="10">
        <v>2299161</v>
      </c>
      <c r="B127" s="11"/>
      <c r="C127" s="11"/>
      <c r="D127" s="11"/>
      <c r="E127" s="11"/>
      <c r="F127" s="214" t="e" cm="1">
        <f t="array" aca="1" ref="F127" ca="1">CHRONO.JDATE_TO_YMDT(A127,B127,C127,D127,E127)</f>
        <v>#VALUE!</v>
      </c>
      <c r="G127" s="11"/>
      <c r="H127" s="11"/>
      <c r="I127" s="327"/>
    </row>
    <row r="128" spans="1:10" x14ac:dyDescent="0.25">
      <c r="A128" s="13">
        <v>0</v>
      </c>
      <c r="B128" s="14"/>
      <c r="C128" s="14"/>
      <c r="D128" s="14"/>
      <c r="E128" s="14">
        <v>1</v>
      </c>
      <c r="F128" s="248" cm="1">
        <f t="array" aca="1" ref="F128:I128" ca="1">CHRONO.JDATE_TO_YMDT(A128,B128,C128,D128,E128)</f>
        <v>-4712</v>
      </c>
      <c r="G128" s="15">
        <f ca="1"/>
        <v>1</v>
      </c>
      <c r="H128" s="15">
        <f ca="1"/>
        <v>1</v>
      </c>
      <c r="I128" s="328">
        <f ca="1"/>
        <v>0.5</v>
      </c>
    </row>
    <row r="131" spans="1:9" ht="19.5" x14ac:dyDescent="0.3">
      <c r="A131" s="1" t="s">
        <v>469</v>
      </c>
    </row>
    <row r="133" spans="1:9" x14ac:dyDescent="0.25">
      <c r="A133" s="4" t="s">
        <v>115</v>
      </c>
      <c r="B133" s="5" t="s">
        <v>188</v>
      </c>
      <c r="C133" s="5" t="s">
        <v>440</v>
      </c>
      <c r="D133" s="5" t="s">
        <v>464</v>
      </c>
      <c r="E133" s="5" t="s">
        <v>4</v>
      </c>
      <c r="F133" s="185" t="s">
        <v>10</v>
      </c>
      <c r="G133" s="5" t="s">
        <v>11</v>
      </c>
      <c r="H133" s="5" t="s">
        <v>12</v>
      </c>
      <c r="I133" s="6" t="s">
        <v>35</v>
      </c>
    </row>
    <row r="134" spans="1:9" x14ac:dyDescent="0.25">
      <c r="A134" s="7"/>
      <c r="B134" s="8"/>
      <c r="C134" s="8"/>
      <c r="D134" s="8"/>
      <c r="E134" s="8"/>
      <c r="F134" s="213" t="str" cm="1">
        <f t="array" aca="1" ref="F134:I134" ca="1">CHRONO.MJDATE_TO_YMDT(A134,B134,C134,D134,E134)</f>
        <v/>
      </c>
      <c r="G134" s="8" t="str">
        <f ca="1"/>
        <v/>
      </c>
      <c r="H134" s="8" t="str">
        <f ca="1"/>
        <v/>
      </c>
      <c r="I134" s="326" t="str">
        <f ca="1"/>
        <v/>
      </c>
    </row>
    <row r="135" spans="1:9" x14ac:dyDescent="0.25">
      <c r="A135" s="10" t="s">
        <v>1</v>
      </c>
      <c r="B135" s="11"/>
      <c r="C135" s="11"/>
      <c r="D135" s="11"/>
      <c r="E135" s="11"/>
      <c r="F135" s="214" t="e" cm="1">
        <f t="array" aca="1" ref="F135:I135" ca="1">CHRONO.MJDATE_TO_YMDT(A135,B135,C135,D135,E135)</f>
        <v>#VALUE!</v>
      </c>
      <c r="G135" s="11" t="e">
        <f ca="1"/>
        <v>#VALUE!</v>
      </c>
      <c r="H135" s="11" t="e">
        <f ca="1"/>
        <v>#VALUE!</v>
      </c>
      <c r="I135" s="327" t="e">
        <f ca="1"/>
        <v>#VALUE!</v>
      </c>
    </row>
    <row r="136" spans="1:9" x14ac:dyDescent="0.25">
      <c r="A136" s="7">
        <v>60096</v>
      </c>
      <c r="B136" s="8">
        <v>1</v>
      </c>
      <c r="C136" s="8"/>
      <c r="D136" s="8"/>
      <c r="E136" s="8"/>
      <c r="F136" s="213" t="e" cm="1">
        <f t="array" aca="1" ref="F136" ca="1">CHRONO.MJDATE_TO_YMDT(A136,B136,C136,D136,E136)</f>
        <v>#VALUE!</v>
      </c>
      <c r="G136" s="8"/>
      <c r="H136" s="8"/>
      <c r="I136" s="326"/>
    </row>
    <row r="137" spans="1:9" x14ac:dyDescent="0.25">
      <c r="A137" s="10">
        <v>60096.534567889998</v>
      </c>
      <c r="B137" s="11">
        <v>2</v>
      </c>
      <c r="C137" s="11"/>
      <c r="D137" s="11"/>
      <c r="E137" s="11"/>
      <c r="F137" s="214" t="e" cm="1">
        <f t="array" aca="1" ref="F137" ca="1">CHRONO.MJDATE_TO_YMDT(A137,B137,C137,D137,E137)</f>
        <v>#VALUE!</v>
      </c>
      <c r="G137" s="11"/>
      <c r="H137" s="11"/>
      <c r="I137" s="327"/>
    </row>
    <row r="138" spans="1:9" x14ac:dyDescent="0.25">
      <c r="A138" s="329">
        <v>-2400000.5000009998</v>
      </c>
      <c r="B138" s="8"/>
      <c r="C138" s="8">
        <v>2</v>
      </c>
      <c r="D138" s="8"/>
      <c r="E138" s="8"/>
      <c r="F138" s="213" t="e" cm="1">
        <f t="array" aca="1" ref="F138" ca="1">CHRONO.MJDATE_TO_YMDT(A138,B138,C138,D138,E138)</f>
        <v>#VALUE!</v>
      </c>
      <c r="G138" s="8"/>
      <c r="H138" s="8"/>
      <c r="I138" s="326"/>
    </row>
    <row r="139" spans="1:9" x14ac:dyDescent="0.25">
      <c r="A139" s="10">
        <v>-2400000.5</v>
      </c>
      <c r="B139" s="11"/>
      <c r="C139" s="11"/>
      <c r="D139" s="11"/>
      <c r="E139" s="11">
        <v>1</v>
      </c>
      <c r="F139" s="214" t="e" cm="1">
        <f t="array" aca="1" ref="F139" ca="1">CHRONO.MJDATE_TO_YMDT(A139,B139,C139,D139,E139)</f>
        <v>#VALUE!</v>
      </c>
      <c r="G139" s="11"/>
      <c r="H139" s="11"/>
      <c r="I139" s="327"/>
    </row>
    <row r="140" spans="1:9" x14ac:dyDescent="0.25">
      <c r="A140" s="13">
        <v>0</v>
      </c>
      <c r="B140" s="14"/>
      <c r="C140" s="14"/>
      <c r="D140" s="14"/>
      <c r="E140" s="14"/>
      <c r="F140" s="248" t="e" cm="1">
        <f t="array" aca="1" ref="F140" ca="1">CHRONO.MJDATE_TO_YMDT(A140,B140,C140,D140,E140)</f>
        <v>#VALUE!</v>
      </c>
      <c r="G140" s="15"/>
      <c r="H140" s="15"/>
      <c r="I140" s="328"/>
    </row>
    <row r="143" spans="1:9" ht="19.5" x14ac:dyDescent="0.3">
      <c r="A143" s="1" t="s">
        <v>715</v>
      </c>
    </row>
    <row r="145" spans="1:5" x14ac:dyDescent="0.25">
      <c r="A145" s="4" t="s">
        <v>26</v>
      </c>
      <c r="B145" s="5" t="s">
        <v>188</v>
      </c>
      <c r="C145" s="5" t="s">
        <v>440</v>
      </c>
      <c r="D145" s="5" t="s">
        <v>439</v>
      </c>
      <c r="E145" s="185" t="s">
        <v>47</v>
      </c>
    </row>
    <row r="146" spans="1:5" x14ac:dyDescent="0.25">
      <c r="A146" s="114" t="s">
        <v>85</v>
      </c>
      <c r="B146" s="8"/>
      <c r="C146" s="8"/>
      <c r="D146" s="8"/>
      <c r="E146" s="253" t="e" cm="1">
        <f t="array" aca="1" ref="E146" ca="1">CHRONO.ROUND_JDATE(A146,B146,C146,D146)</f>
        <v>#VALUE!</v>
      </c>
    </row>
    <row r="147" spans="1:5" x14ac:dyDescent="0.25">
      <c r="A147" s="115" t="e">
        <v>#VALUE!</v>
      </c>
      <c r="B147" s="11"/>
      <c r="C147" s="11"/>
      <c r="D147" s="11"/>
      <c r="E147" s="254" t="e" cm="1">
        <f t="array" aca="1" ref="E147" ca="1">CHRONO.ROUND_JDATE(A147,B147,C147,D147)</f>
        <v>#VALUE!</v>
      </c>
    </row>
    <row r="148" spans="1:5" x14ac:dyDescent="0.25">
      <c r="A148" s="114">
        <v>2460309.8345599999</v>
      </c>
      <c r="B148" s="8">
        <v>1</v>
      </c>
      <c r="C148" s="8"/>
      <c r="D148" s="8"/>
      <c r="E148" s="253" t="e" cm="1">
        <f t="array" aca="1" ref="E148" ca="1">CHRONO.ROUND_JDATE(A148,B148,C148,D148)</f>
        <v>#VALUE!</v>
      </c>
    </row>
    <row r="149" spans="1:5" x14ac:dyDescent="0.25">
      <c r="A149" s="115">
        <v>2460310.1645599999</v>
      </c>
      <c r="B149" s="11">
        <v>1</v>
      </c>
      <c r="C149" s="11"/>
      <c r="D149" s="11"/>
      <c r="E149" s="254" t="e" cm="1">
        <f t="array" aca="1" ref="E149" ca="1">CHRONO.ROUND_JDATE(A149,B149,C149,D149)</f>
        <v>#VALUE!</v>
      </c>
    </row>
    <row r="150" spans="1:5" x14ac:dyDescent="0.25">
      <c r="A150" s="114">
        <v>2460310.1645599999</v>
      </c>
      <c r="B150" s="8">
        <v>1</v>
      </c>
      <c r="C150" s="8"/>
      <c r="D150" s="8">
        <v>1</v>
      </c>
      <c r="E150" s="253" t="e" cm="1">
        <f t="array" aca="1" ref="E150" ca="1">CHRONO.ROUND_JDATE(A150,B150,C150,D150)</f>
        <v>#VALUE!</v>
      </c>
    </row>
    <row r="151" spans="1:5" x14ac:dyDescent="0.25">
      <c r="A151" s="115">
        <v>2460310.1645599999</v>
      </c>
      <c r="B151" s="11">
        <v>2</v>
      </c>
      <c r="C151" s="11"/>
      <c r="D151" s="11"/>
      <c r="E151" s="254" cm="1">
        <f t="array" aca="1" ref="E151" ca="1">CHRONO.ROUND_JDATE(A151,B151,C151,D151)</f>
        <v>2460310.125</v>
      </c>
    </row>
    <row r="152" spans="1:5" x14ac:dyDescent="0.25">
      <c r="A152" s="151">
        <v>2460310.1645599999</v>
      </c>
      <c r="B152" s="15">
        <v>3</v>
      </c>
      <c r="C152" s="15"/>
      <c r="D152" s="15"/>
      <c r="E152" s="253" cm="1">
        <f t="array" aca="1" ref="E152" ca="1">CHRONO.ROUND_JDATE(A152,B152,C152,D152)</f>
        <v>2460310.1638888889</v>
      </c>
    </row>
    <row r="153" spans="1:5" x14ac:dyDescent="0.25">
      <c r="A153" s="115">
        <v>2460310.1645599999</v>
      </c>
      <c r="B153" s="11">
        <v>3</v>
      </c>
      <c r="C153" s="11"/>
      <c r="D153" s="11">
        <v>1</v>
      </c>
      <c r="E153" s="254" cm="1">
        <f t="array" aca="1" ref="E153" ca="1">CHRONO.ROUND_JDATE(A153,B153,C153,D153)</f>
        <v>2460310.1645833333</v>
      </c>
    </row>
    <row r="154" spans="1:5" x14ac:dyDescent="0.25">
      <c r="A154" s="151">
        <v>2460310.1645599999</v>
      </c>
      <c r="B154" s="15">
        <v>4</v>
      </c>
      <c r="C154" s="15">
        <v>0</v>
      </c>
      <c r="D154" s="15"/>
      <c r="E154" s="253" t="e" cm="1">
        <f t="array" aca="1" ref="E154" ca="1">CHRONO.ROUND_JDATE(A154,B154,C154,D154)</f>
        <v>#VALUE!</v>
      </c>
    </row>
    <row r="155" spans="1:5" x14ac:dyDescent="0.25">
      <c r="A155" s="115">
        <v>2460310.1645599999</v>
      </c>
      <c r="B155" s="11">
        <v>4</v>
      </c>
      <c r="C155" s="11">
        <v>3</v>
      </c>
      <c r="D155" s="11"/>
      <c r="E155" s="254" t="e" cm="1">
        <f t="array" aca="1" ref="E155" ca="1">CHRONO.ROUND_JDATE(A155,B155,C155,D155)</f>
        <v>#VALUE!</v>
      </c>
    </row>
    <row r="156" spans="1:5" x14ac:dyDescent="0.25">
      <c r="A156" s="151">
        <v>2460310.1645599999</v>
      </c>
      <c r="B156" s="15">
        <v>4</v>
      </c>
      <c r="C156" s="15">
        <v>0</v>
      </c>
      <c r="D156" s="15">
        <v>-1</v>
      </c>
      <c r="E156" s="255" t="e" cm="1">
        <f t="array" aca="1" ref="E156" ca="1">CHRONO.ROUND_JDATE(A156,B156,C156,D156)</f>
        <v>#VALUE!</v>
      </c>
    </row>
    <row r="159" spans="1:5" ht="19.5" x14ac:dyDescent="0.3">
      <c r="A159" s="1" t="s">
        <v>442</v>
      </c>
    </row>
    <row r="161" spans="1:5" x14ac:dyDescent="0.25">
      <c r="A161" s="4" t="s">
        <v>115</v>
      </c>
      <c r="B161" s="5" t="s">
        <v>188</v>
      </c>
      <c r="C161" s="5" t="s">
        <v>440</v>
      </c>
      <c r="D161" s="5" t="s">
        <v>439</v>
      </c>
      <c r="E161" s="185" t="s">
        <v>114</v>
      </c>
    </row>
    <row r="162" spans="1:5" x14ac:dyDescent="0.25">
      <c r="A162" s="114"/>
      <c r="B162" s="8"/>
      <c r="C162" s="8"/>
      <c r="D162" s="8"/>
      <c r="E162" s="253" t="str" cm="1">
        <f t="array" aca="1" ref="E162" ca="1">CHRONO.ROUND_MJDATE(A162,B162,C162,D162)</f>
        <v/>
      </c>
    </row>
    <row r="163" spans="1:5" x14ac:dyDescent="0.25">
      <c r="A163" s="115" t="s">
        <v>1</v>
      </c>
      <c r="B163" s="11"/>
      <c r="C163" s="11"/>
      <c r="D163" s="11"/>
      <c r="E163" s="254" t="e" cm="1">
        <f t="array" aca="1" ref="E163" ca="1">CHRONO.ROUND_MJDATE(A163,B163,C163,D163)</f>
        <v>#VALUE!</v>
      </c>
    </row>
    <row r="164" spans="1:5" x14ac:dyDescent="0.25">
      <c r="A164" s="114">
        <v>60309.334560000003</v>
      </c>
      <c r="B164" s="8">
        <v>1</v>
      </c>
      <c r="C164" s="8"/>
      <c r="D164" s="8"/>
      <c r="E164" s="253" cm="1">
        <f t="array" aca="1" ref="E164" ca="1">CHRONO.ROUND_MJDATE(A164,B164,C164,D164)</f>
        <v>60309</v>
      </c>
    </row>
    <row r="165" spans="1:5" x14ac:dyDescent="0.25">
      <c r="A165" s="115">
        <v>60309.664559999997</v>
      </c>
      <c r="B165" s="11">
        <v>1</v>
      </c>
      <c r="C165" s="11"/>
      <c r="D165" s="11"/>
      <c r="E165" s="254" t="e" cm="1">
        <f t="array" aca="1" ref="E165" ca="1">CHRONO.ROUND_MJDATE(A165,B165,C165,D165)</f>
        <v>#VALUE!</v>
      </c>
    </row>
    <row r="166" spans="1:5" x14ac:dyDescent="0.25">
      <c r="A166" s="114">
        <v>60309.664559999997</v>
      </c>
      <c r="B166" s="8">
        <v>1</v>
      </c>
      <c r="C166" s="8"/>
      <c r="D166" s="8">
        <v>1</v>
      </c>
      <c r="E166" s="253" cm="1">
        <f t="array" aca="1" ref="E166" ca="1">CHRONO.ROUND_MJDATE(A166,B166,C166,D166)</f>
        <v>60310</v>
      </c>
    </row>
    <row r="167" spans="1:5" x14ac:dyDescent="0.25">
      <c r="A167" s="115">
        <v>60309.664559999997</v>
      </c>
      <c r="B167" s="11">
        <v>2</v>
      </c>
      <c r="C167" s="11"/>
      <c r="D167" s="11"/>
      <c r="E167" s="254" t="e" cm="1">
        <f t="array" aca="1" ref="E167" ca="1">CHRONO.ROUND_MJDATE(A167,B167,C167,D167)</f>
        <v>#VALUE!</v>
      </c>
    </row>
    <row r="168" spans="1:5" x14ac:dyDescent="0.25">
      <c r="A168" s="151">
        <v>60309.664559999997</v>
      </c>
      <c r="B168" s="15">
        <v>3</v>
      </c>
      <c r="C168" s="15"/>
      <c r="D168" s="15"/>
      <c r="E168" s="253" t="e" cm="1">
        <f t="array" aca="1" ref="E168" ca="1">CHRONO.ROUND_MJDATE(A168,B168,C168,D168)</f>
        <v>#VALUE!</v>
      </c>
    </row>
    <row r="169" spans="1:5" x14ac:dyDescent="0.25">
      <c r="A169" s="115">
        <v>60309.664559999997</v>
      </c>
      <c r="B169" s="11">
        <v>3</v>
      </c>
      <c r="C169" s="11"/>
      <c r="D169" s="11">
        <v>1</v>
      </c>
      <c r="E169" s="254" t="e" cm="1">
        <f t="array" aca="1" ref="E169" ca="1">CHRONO.ROUND_MJDATE(A169,B169,C169,D169)</f>
        <v>#VALUE!</v>
      </c>
    </row>
    <row r="170" spans="1:5" x14ac:dyDescent="0.25">
      <c r="A170" s="151">
        <v>60309.664559999997</v>
      </c>
      <c r="B170" s="15">
        <v>4</v>
      </c>
      <c r="C170" s="15">
        <v>0</v>
      </c>
      <c r="D170" s="15"/>
      <c r="E170" s="253" cm="1">
        <f t="array" aca="1" ref="E170" ca="1">CHRONO.ROUND_MJDATE(A170,B170,C170,D170)</f>
        <v>60309.664560185185</v>
      </c>
    </row>
    <row r="171" spans="1:5" x14ac:dyDescent="0.25">
      <c r="A171" s="115">
        <v>60309.664559999997</v>
      </c>
      <c r="B171" s="11">
        <v>4</v>
      </c>
      <c r="C171" s="11">
        <v>3</v>
      </c>
      <c r="D171" s="11"/>
      <c r="E171" s="254" cm="1">
        <f t="array" aca="1" ref="E171" ca="1">CHRONO.ROUND_MJDATE(A171,B171,C171,D171)</f>
        <v>60309.664559999997</v>
      </c>
    </row>
    <row r="172" spans="1:5" x14ac:dyDescent="0.25">
      <c r="A172" s="151">
        <v>60309.664559999997</v>
      </c>
      <c r="B172" s="15">
        <v>4</v>
      </c>
      <c r="C172" s="15">
        <v>0</v>
      </c>
      <c r="D172" s="15">
        <v>-1</v>
      </c>
      <c r="E172" s="255" cm="1">
        <f t="array" aca="1" ref="E172" ca="1">CHRONO.ROUND_MJDATE(A172,B172,C172,D172)</f>
        <v>60309.664548611108</v>
      </c>
    </row>
    <row r="175" spans="1:5" ht="19.5" x14ac:dyDescent="0.3">
      <c r="A175" s="1" t="s">
        <v>718</v>
      </c>
    </row>
    <row r="177" spans="1:6" x14ac:dyDescent="0.25">
      <c r="A177" s="21" t="s">
        <v>108</v>
      </c>
      <c r="B177" s="22" t="s">
        <v>716</v>
      </c>
      <c r="C177" s="22" t="s">
        <v>334</v>
      </c>
      <c r="D177" s="22" t="s">
        <v>335</v>
      </c>
      <c r="E177" s="256" t="s">
        <v>717</v>
      </c>
      <c r="F177" s="256" t="s">
        <v>29</v>
      </c>
    </row>
    <row r="178" spans="1:6" x14ac:dyDescent="0.25">
      <c r="A178" s="86"/>
      <c r="B178" s="8"/>
      <c r="C178" s="8"/>
      <c r="D178" s="8"/>
      <c r="E178" s="251" t="str" cm="1">
        <f t="array" aca="1" ref="E178" ca="1">CHRONO.JDATE_ADDITION(B178,C178,D178)</f>
        <v/>
      </c>
      <c r="F178" s="258"/>
    </row>
    <row r="179" spans="1:6" x14ac:dyDescent="0.25">
      <c r="A179" s="87"/>
      <c r="B179" s="11" t="s">
        <v>1</v>
      </c>
      <c r="C179" s="11"/>
      <c r="D179" s="11"/>
      <c r="E179" s="252" t="e" cm="1">
        <f t="array" aca="1" ref="E179" ca="1">CHRONO.JDATE_ADDITION(B179,C179,D179)</f>
        <v>#VALUE!</v>
      </c>
      <c r="F179" s="259"/>
    </row>
    <row r="180" spans="1:6" x14ac:dyDescent="0.25">
      <c r="A180" s="85">
        <v>45078.732777777775</v>
      </c>
      <c r="B180" s="8" cm="1">
        <f t="array" aca="1" ref="B180" ca="1">CHRONO.JULIAN_DATE(_xlfn.HSTACK(YEAR(A180),MONTH(A180),DAY(A180),MOD(A180,1)))</f>
        <v>2460097.2327777776</v>
      </c>
      <c r="C180" s="8" t="e">
        <v>#N/A</v>
      </c>
      <c r="D180" s="8"/>
      <c r="E180" s="251" t="e" cm="1">
        <f t="array" aca="1" ref="E180" ca="1">CHRONO.JDATE_ADDITION(B180,C180,D180)</f>
        <v>#N/A</v>
      </c>
      <c r="F180" s="260"/>
    </row>
    <row r="181" spans="1:6" x14ac:dyDescent="0.25">
      <c r="A181" s="89">
        <v>45078.732777777775</v>
      </c>
      <c r="B181" s="35" cm="1">
        <f t="array" aca="1" ref="B181" ca="1">CHRONO.JULIAN_DATE(_xlfn.HSTACK(YEAR(A181),MONTH(A181),DAY(A181),MOD(A181,1)))</f>
        <v>2460097.2327777776</v>
      </c>
      <c r="C181" s="35">
        <v>1.5</v>
      </c>
      <c r="D181" s="35" t="s">
        <v>105</v>
      </c>
      <c r="E181" s="257" cm="1">
        <f t="array" aca="1" ref="E181" ca="1">CHRONO.JDATE_ADDITION(B181,C181,D181)</f>
        <v>2460646.2327777776</v>
      </c>
      <c r="F181" s="261">
        <f ca="1">_xlfn.LET(_xlpm._d,CHRONO.JDATE_TO_YMDT(E181),DATE(INDEX(_xlpm._d,1,1),INDEX(_xlpm._d,1,2),INDEX(_xlpm._d,1,3))+MOD(E181,1))</f>
        <v>45627.232777777594</v>
      </c>
    </row>
    <row r="182" spans="1:6" x14ac:dyDescent="0.25">
      <c r="A182" s="85">
        <v>45078.732777777775</v>
      </c>
      <c r="B182" s="8" t="e" cm="1">
        <f t="array" aca="1" ref="B182" ca="1">CHRONO.JULIAN_DATE(_xlfn.HSTACK(YEAR(A182),MONTH(A182),DAY(A182),MOD(A182,1)))</f>
        <v>#VALUE!</v>
      </c>
      <c r="C182" s="8">
        <v>1</v>
      </c>
      <c r="D182" s="8" t="s">
        <v>101</v>
      </c>
      <c r="E182" s="251" t="e" cm="1">
        <f t="array" aca="1" ref="E182" ca="1">CHRONO.JDATE_ADDITION(B182,C182,D182)</f>
        <v>#VALUE!</v>
      </c>
      <c r="F182" s="260" t="e">
        <f ca="1">_xlfn.LET(_xlpm._d,CHRONO.JDATE_TO_YMDT(E182),DATE(INDEX(_xlpm._d,1,1),INDEX(_xlpm._d,1,2),INDEX(_xlpm._d,1,3))+MOD(E182,1))</f>
        <v>#VALUE!</v>
      </c>
    </row>
    <row r="183" spans="1:6" x14ac:dyDescent="0.25">
      <c r="A183" s="89">
        <v>45078.732777777775</v>
      </c>
      <c r="B183" s="35" cm="1">
        <f t="array" aca="1" ref="B183" ca="1">CHRONO.JULIAN_DATE(_xlfn.HSTACK(YEAR(A183),MONTH(A183),DAY(A183),MOD(A183,1)))</f>
        <v>2460097.2327777776</v>
      </c>
      <c r="C183" s="35">
        <v>-1.5</v>
      </c>
      <c r="D183" s="35" t="s">
        <v>337</v>
      </c>
      <c r="E183" s="257" cm="1">
        <f t="array" aca="1" ref="E183" ca="1">CHRONO.JDATE_ADDITION(B183,C183,D183)</f>
        <v>2460051.2327777776</v>
      </c>
      <c r="F183" s="261">
        <f ca="1">_xlfn.LET(_xlpm._d,CHRONO.JDATE_TO_YMDT(E183),DATE(INDEX(_xlpm._d,1,1),INDEX(_xlpm._d,1,2),INDEX(_xlpm._d,1,3))+MOD(E183,1))</f>
        <v>45032.232777777594</v>
      </c>
    </row>
    <row r="184" spans="1:6" x14ac:dyDescent="0.25">
      <c r="A184" s="85">
        <v>45078.732777777775</v>
      </c>
      <c r="B184" s="8" t="e" cm="1">
        <f t="array" aca="1" ref="B184" ca="1">CHRONO.JULIAN_DATE(_xlfn.HSTACK(YEAR(A184),MONTH(A184),DAY(A184),MOD(A184,1)))</f>
        <v>#VALUE!</v>
      </c>
      <c r="C184" s="8">
        <v>2.5</v>
      </c>
      <c r="D184" s="8" t="s">
        <v>336</v>
      </c>
      <c r="E184" s="251" t="e" cm="1">
        <f t="array" aca="1" ref="E184" ca="1">CHRONO.JDATE_ADDITION(B184,C184,D184)</f>
        <v>#VALUE!</v>
      </c>
      <c r="F184" s="260" t="e">
        <f ca="1">_xlfn.LET(_xlpm._d,CHRONO.JDATE_TO_YMDT(E184),DATE(INDEX(_xlpm._d,1,1),INDEX(_xlpm._d,1,2),INDEX(_xlpm._d,1,3))+MOD(E184,1))</f>
        <v>#VALUE!</v>
      </c>
    </row>
    <row r="185" spans="1:6" x14ac:dyDescent="0.25">
      <c r="A185" s="89">
        <v>45078.732777777775</v>
      </c>
      <c r="B185" s="35" t="e" cm="1">
        <f t="array" aca="1" ref="B185" ca="1">CHRONO.JULIAN_DATE(_xlfn.HSTACK(YEAR(A185),MONTH(A185),DAY(A185),MOD(A185,1)))</f>
        <v>#VALUE!</v>
      </c>
      <c r="C185" s="35">
        <v>-25.25</v>
      </c>
      <c r="D185" s="35" t="s">
        <v>96</v>
      </c>
      <c r="E185" s="257" t="e" cm="1">
        <f t="array" aca="1" ref="E185" ca="1">CHRONO.JDATE_ADDITION(B185,C185,D185)</f>
        <v>#VALUE!</v>
      </c>
      <c r="F185" s="261" t="e">
        <f ca="1">_xlfn.LET(_xlpm._d,CHRONO.JDATE_TO_YMDT(E185),DATE(INDEX(_xlpm._d,1,1),INDEX(_xlpm._d,1,2),INDEX(_xlpm._d,1,3))+MOD(E185,1))</f>
        <v>#VALUE!</v>
      </c>
    </row>
    <row r="186" spans="1:6" x14ac:dyDescent="0.25">
      <c r="A186" s="85">
        <v>45078.732777777775</v>
      </c>
      <c r="B186" s="8" t="e" cm="1">
        <f t="array" aca="1" ref="B186" ca="1">CHRONO.JULIAN_DATE(_xlfn.HSTACK(YEAR(A186),MONTH(A186),DAY(A186),MOD(A186,1)))</f>
        <v>#VALUE!</v>
      </c>
      <c r="C186" s="8">
        <v>0.01</v>
      </c>
      <c r="D186" s="8" t="s">
        <v>101</v>
      </c>
      <c r="E186" s="251" t="e" cm="1">
        <f t="array" aca="1" ref="E186" ca="1">CHRONO.JDATE_ADDITION(B186,C186,D186)</f>
        <v>#VALUE!</v>
      </c>
      <c r="F186" s="260" t="e">
        <f ca="1">_xlfn.LET(_xlpm._d,CHRONO.JDATE_TO_YMDT(E186),DATE(INDEX(_xlpm._d,1,1),INDEX(_xlpm._d,1,2),INDEX(_xlpm._d,1,3))+MOD(E186,1))</f>
        <v>#VALUE!</v>
      </c>
    </row>
    <row r="187" spans="1:6" x14ac:dyDescent="0.25">
      <c r="A187" s="89">
        <v>45078.732777777775</v>
      </c>
      <c r="B187" s="35" cm="1">
        <f t="array" aca="1" ref="B187" ca="1">CHRONO.JULIAN_DATE(_xlfn.HSTACK(YEAR(A187),MONTH(A187),DAY(A187),MOD(A187,1)))</f>
        <v>2460097.2327777776</v>
      </c>
      <c r="C187" s="35">
        <v>1.8</v>
      </c>
      <c r="D187" s="35" t="s">
        <v>99</v>
      </c>
      <c r="E187" s="257" cm="1">
        <f t="array" aca="1" ref="E187" ca="1">CHRONO.JDATE_ADDITION(B187,C187,D187)</f>
        <v>2460110.2327777776</v>
      </c>
      <c r="F187" s="261">
        <f ca="1">_xlfn.LET(_xlpm._d,CHRONO.JDATE_TO_YMDT(E187),DATE(INDEX(_xlpm._d,1,1),INDEX(_xlpm._d,1,2),INDEX(_xlpm._d,1,3))+MOD(E187,1))</f>
        <v>45091.232777777594</v>
      </c>
    </row>
    <row r="188" spans="1:6" x14ac:dyDescent="0.25">
      <c r="A188" s="85">
        <v>45078.732777777775</v>
      </c>
      <c r="B188" s="8" cm="1">
        <f t="array" aca="1" ref="B188" ca="1">CHRONO.JULIAN_DATE(_xlfn.HSTACK(YEAR(A188),MONTH(A188),DAY(A188),MOD(A188,1)))</f>
        <v>2460097.2327777776</v>
      </c>
      <c r="C188" s="8">
        <v>5</v>
      </c>
      <c r="D188" s="8" t="s">
        <v>100</v>
      </c>
      <c r="E188" s="251" cm="1">
        <f t="array" aca="1" ref="E188" ca="1">CHRONO.JDATE_ADDITION(B188,C188,D188)</f>
        <v>2460097.2362499996</v>
      </c>
      <c r="F188" s="260">
        <f ca="1">_xlfn.LET(_xlpm._d,CHRONO.JDATE_TO_YMDT(E188),DATE(INDEX(_xlpm._d,1,1),INDEX(_xlpm._d,1,2),INDEX(_xlpm._d,1,3))+MOD(E188,1))</f>
        <v>45078.236249999609</v>
      </c>
    </row>
    <row r="189" spans="1:6" x14ac:dyDescent="0.25">
      <c r="A189" s="89">
        <v>73050</v>
      </c>
      <c r="B189" s="457" cm="1">
        <f t="array" aca="1" ref="B189" ca="1">CHRONO.JULIAN_DATE(_xlfn.HSTACK(YEAR(A189),MONTH(A189),DAY(A189),MOD(A189,1)))</f>
        <v>2488068.5</v>
      </c>
      <c r="C189" s="35">
        <v>-99</v>
      </c>
      <c r="D189" s="35" t="s">
        <v>105</v>
      </c>
      <c r="E189" s="257" cm="1">
        <f t="array" aca="1" ref="E189" ca="1">CHRONO.JDATE_ADDITION(B189,C189,D189)</f>
        <v>2451909.5</v>
      </c>
      <c r="F189" s="261">
        <f ca="1">_xlfn.LET(_xlpm._d,CHRONO.JDATE_TO_YMDT(E189),DATE(INDEX(_xlpm._d,1,1),INDEX(_xlpm._d,1,2),INDEX(_xlpm._d,1,3))+MOD(E189,1))</f>
        <v>36891.5</v>
      </c>
    </row>
    <row r="192" spans="1:6" ht="19.5" x14ac:dyDescent="0.3">
      <c r="A192" s="1" t="s">
        <v>333</v>
      </c>
    </row>
    <row r="194" spans="1:6" x14ac:dyDescent="0.25">
      <c r="A194" s="21" t="s">
        <v>108</v>
      </c>
      <c r="B194" s="22" t="s">
        <v>120</v>
      </c>
      <c r="C194" s="22" t="s">
        <v>334</v>
      </c>
      <c r="D194" s="22" t="s">
        <v>335</v>
      </c>
      <c r="E194" s="256" t="s">
        <v>121</v>
      </c>
      <c r="F194" s="256" t="s">
        <v>29</v>
      </c>
    </row>
    <row r="195" spans="1:6" x14ac:dyDescent="0.25">
      <c r="A195" s="86"/>
      <c r="B195" s="8"/>
      <c r="C195" s="8"/>
      <c r="D195" s="8"/>
      <c r="E195" s="251" t="e" cm="1">
        <f t="array" aca="1" ref="E195" ca="1">CHRONO.MJDATE_ADDITION(B195,C195,D195)</f>
        <v>#VALUE!</v>
      </c>
      <c r="F195" s="258"/>
    </row>
    <row r="196" spans="1:6" x14ac:dyDescent="0.25">
      <c r="A196" s="87"/>
      <c r="B196" s="11" t="s">
        <v>1</v>
      </c>
      <c r="C196" s="11"/>
      <c r="D196" s="11"/>
      <c r="E196" s="252" t="str" cm="1">
        <f t="array" aca="1" ref="E196" ca="1">CHRONO.MJDATE_ADDITION(B196,C196,D196)</f>
        <v>Text</v>
      </c>
      <c r="F196" s="259"/>
    </row>
    <row r="197" spans="1:6" x14ac:dyDescent="0.25">
      <c r="A197" s="85">
        <v>45078.732777777775</v>
      </c>
      <c r="B197" s="8" t="e" cm="1">
        <f t="array" aca="1" ref="B197" ca="1">CHRONO.MODIFIED_JULIAN_DATE(_xlfn.HSTACK(YEAR(A197),MONTH(A197),DAY(A197),MOD(A197,1)))</f>
        <v>#VALUE!</v>
      </c>
      <c r="C197" s="8" t="e">
        <v>#N/A</v>
      </c>
      <c r="D197" s="8"/>
      <c r="E197" s="251" t="e" cm="1">
        <f t="array" aca="1" ref="E197" ca="1">CHRONO.MJDATE_ADDITION(B197,C197,D197)</f>
        <v>#VALUE!</v>
      </c>
      <c r="F197" s="260"/>
    </row>
    <row r="198" spans="1:6" x14ac:dyDescent="0.25">
      <c r="A198" s="89">
        <v>45078.732777777775</v>
      </c>
      <c r="B198" s="35" cm="1">
        <f t="array" aca="1" ref="B198" ca="1">CHRONO.MODIFIED_JULIAN_DATE(_xlfn.HSTACK(YEAR(A198),MONTH(A198),DAY(A198),MOD(A198,1)))</f>
        <v>60096.732777777775</v>
      </c>
      <c r="C198" s="35">
        <v>1.5</v>
      </c>
      <c r="D198" s="35" t="s">
        <v>105</v>
      </c>
      <c r="E198" s="257" cm="1">
        <f t="array" aca="1" ref="E198" ca="1">CHRONO.MJDATE_ADDITION(B198,C198,D198)</f>
        <v>60645.732777777775</v>
      </c>
      <c r="F198" s="261">
        <f ca="1">_xlfn.LET(_xlpm._d,CHRONO.MJDATE_TO_YMDT(E198),DATE(INDEX(_xlpm._d,1,1),INDEX(_xlpm._d,1,2),INDEX(_xlpm._d,1,3))+MOD(E198,1))</f>
        <v>45627.732777777775</v>
      </c>
    </row>
    <row r="199" spans="1:6" x14ac:dyDescent="0.25">
      <c r="A199" s="85">
        <v>45078.732777777775</v>
      </c>
      <c r="B199" s="8" cm="1">
        <f t="array" aca="1" ref="B199" ca="1">CHRONO.MODIFIED_JULIAN_DATE(_xlfn.HSTACK(YEAR(A199),MONTH(A199),DAY(A199),MOD(A199,1)))</f>
        <v>60096.732777777775</v>
      </c>
      <c r="C199" s="8">
        <v>1</v>
      </c>
      <c r="D199" s="8" t="s">
        <v>101</v>
      </c>
      <c r="E199" s="251" cm="1">
        <f t="array" aca="1" ref="E199" ca="1">CHRONO.MJDATE_ADDITION(B199,C199,D199)</f>
        <v>60188.732777777775</v>
      </c>
      <c r="F199" s="260">
        <f ca="1">_xlfn.LET(_xlpm._d,CHRONO.MJDATE_TO_YMDT(E199),DATE(INDEX(_xlpm._d,1,1),INDEX(_xlpm._d,1,2),INDEX(_xlpm._d,1,3))+MOD(E199,1))</f>
        <v>45170.732777777775</v>
      </c>
    </row>
    <row r="200" spans="1:6" x14ac:dyDescent="0.25">
      <c r="A200" s="89">
        <v>45078.732777777775</v>
      </c>
      <c r="B200" s="35" cm="1">
        <f t="array" aca="1" ref="B200" ca="1">CHRONO.MODIFIED_JULIAN_DATE(_xlfn.HSTACK(YEAR(A200),MONTH(A200),DAY(A200),MOD(A200,1)))</f>
        <v>60096.732777777775</v>
      </c>
      <c r="C200" s="35">
        <v>-1.5</v>
      </c>
      <c r="D200" s="35" t="s">
        <v>337</v>
      </c>
      <c r="E200" s="257" cm="1">
        <f t="array" aca="1" ref="E200" ca="1">CHRONO.MJDATE_ADDITION(B200,C200,D200)</f>
        <v>60050.732777777775</v>
      </c>
      <c r="F200" s="261">
        <f ca="1">_xlfn.LET(_xlpm._d,CHRONO.MJDATE_TO_YMDT(E200),DATE(INDEX(_xlpm._d,1,1),INDEX(_xlpm._d,1,2),INDEX(_xlpm._d,1,3))+MOD(E200,1))</f>
        <v>45032.732777777775</v>
      </c>
    </row>
    <row r="201" spans="1:6" x14ac:dyDescent="0.25">
      <c r="A201" s="85">
        <v>45078.732777777775</v>
      </c>
      <c r="B201" s="8" cm="1">
        <f t="array" aca="1" ref="B201" ca="1">CHRONO.MODIFIED_JULIAN_DATE(_xlfn.HSTACK(YEAR(A201),MONTH(A201),DAY(A201),MOD(A201,1)))</f>
        <v>60096.732777777775</v>
      </c>
      <c r="C201" s="8">
        <v>2.5</v>
      </c>
      <c r="D201" s="8" t="s">
        <v>336</v>
      </c>
      <c r="E201" s="251" cm="1">
        <f t="array" aca="1" ref="E201" ca="1">CHRONO.MJDATE_ADDITION(B201,C201,D201)</f>
        <v>60099.232777777775</v>
      </c>
      <c r="F201" s="260">
        <f ca="1">_xlfn.LET(_xlpm._d,CHRONO.MJDATE_TO_YMDT(E201),DATE(INDEX(_xlpm._d,1,1),INDEX(_xlpm._d,1,2),INDEX(_xlpm._d,1,3))+MOD(E201,1))</f>
        <v>45081.232777777775</v>
      </c>
    </row>
    <row r="202" spans="1:6" x14ac:dyDescent="0.25">
      <c r="A202" s="89">
        <v>45078.732777777775</v>
      </c>
      <c r="B202" s="35" cm="1">
        <f t="array" aca="1" ref="B202" ca="1">CHRONO.MODIFIED_JULIAN_DATE(_xlfn.HSTACK(YEAR(A202),MONTH(A202),DAY(A202),MOD(A202,1)))</f>
        <v>60096.732777777775</v>
      </c>
      <c r="C202" s="35">
        <v>-25.25</v>
      </c>
      <c r="D202" s="35" t="s">
        <v>96</v>
      </c>
      <c r="E202" s="257" cm="1">
        <f t="array" aca="1" ref="E202" ca="1">CHRONO.MJDATE_ADDITION(B202,C202,D202)</f>
        <v>60095.68069444444</v>
      </c>
      <c r="F202" s="261">
        <f ca="1">_xlfn.LET(_xlpm._d,CHRONO.MJDATE_TO_YMDT(E202),DATE(INDEX(_xlpm._d,1,1),INDEX(_xlpm._d,1,2),INDEX(_xlpm._d,1,3))+MOD(E202,1))</f>
        <v>45077.68069444444</v>
      </c>
    </row>
    <row r="203" spans="1:6" x14ac:dyDescent="0.25">
      <c r="A203" s="85">
        <v>45078.732777777775</v>
      </c>
      <c r="B203" s="8" t="e" cm="1">
        <f t="array" aca="1" ref="B203" ca="1">CHRONO.MODIFIED_JULIAN_DATE(_xlfn.HSTACK(YEAR(A203),MONTH(A203),DAY(A203),MOD(A203,1)))</f>
        <v>#VALUE!</v>
      </c>
      <c r="C203" s="8">
        <v>0.01</v>
      </c>
      <c r="D203" s="8" t="s">
        <v>101</v>
      </c>
      <c r="E203" s="251" t="e" cm="1">
        <f t="array" aca="1" ref="E203" ca="1">CHRONO.MJDATE_ADDITION(B203,C203,D203)</f>
        <v>#VALUE!</v>
      </c>
      <c r="F203" s="260" t="e">
        <f ca="1">_xlfn.LET(_xlpm._d,CHRONO.MJDATE_TO_YMDT(E203),DATE(INDEX(_xlpm._d,1,1),INDEX(_xlpm._d,1,2),INDEX(_xlpm._d,1,3))+MOD(E203,1))</f>
        <v>#VALUE!</v>
      </c>
    </row>
    <row r="204" spans="1:6" x14ac:dyDescent="0.25">
      <c r="A204" s="89">
        <v>45078.732777777775</v>
      </c>
      <c r="B204" s="35" t="e" cm="1">
        <f t="array" aca="1" ref="B204" ca="1">CHRONO.MODIFIED_JULIAN_DATE(_xlfn.HSTACK(YEAR(A204),MONTH(A204),DAY(A204),MOD(A204,1)))</f>
        <v>#VALUE!</v>
      </c>
      <c r="C204" s="35">
        <v>1.8</v>
      </c>
      <c r="D204" s="35" t="s">
        <v>99</v>
      </c>
      <c r="E204" s="257" t="e" cm="1">
        <f t="array" aca="1" ref="E204" ca="1">CHRONO.MJDATE_ADDITION(B204,C204,D204)</f>
        <v>#VALUE!</v>
      </c>
      <c r="F204" s="261" t="e">
        <f ca="1">_xlfn.LET(_xlpm._d,CHRONO.MJDATE_TO_YMDT(E204),DATE(INDEX(_xlpm._d,1,1),INDEX(_xlpm._d,1,2),INDEX(_xlpm._d,1,3))+MOD(E204,1))</f>
        <v>#VALUE!</v>
      </c>
    </row>
    <row r="205" spans="1:6" x14ac:dyDescent="0.25">
      <c r="A205" s="85">
        <v>45078.732777777775</v>
      </c>
      <c r="B205" s="8" t="e" cm="1">
        <f t="array" aca="1" ref="B205" ca="1">CHRONO.MODIFIED_JULIAN_DATE(_xlfn.HSTACK(YEAR(A205),MONTH(A205),DAY(A205),MOD(A205,1)))</f>
        <v>#VALUE!</v>
      </c>
      <c r="C205" s="8">
        <v>5</v>
      </c>
      <c r="D205" s="8" t="s">
        <v>100</v>
      </c>
      <c r="E205" s="251" t="e" cm="1">
        <f t="array" aca="1" ref="E205" ca="1">CHRONO.MJDATE_ADDITION(B205,C205,D205)</f>
        <v>#VALUE!</v>
      </c>
      <c r="F205" s="260" t="e">
        <f ca="1">_xlfn.LET(_xlpm._d,CHRONO.MJDATE_TO_YMDT(E205),DATE(INDEX(_xlpm._d,1,1),INDEX(_xlpm._d,1,2),INDEX(_xlpm._d,1,3))+MOD(E205,1))</f>
        <v>#VALUE!</v>
      </c>
    </row>
    <row r="206" spans="1:6" x14ac:dyDescent="0.25">
      <c r="A206" s="89">
        <v>73050</v>
      </c>
      <c r="B206" s="67" cm="1">
        <f t="array" aca="1" ref="B206" ca="1">CHRONO.MODIFIED_JULIAN_DATE(_xlfn.HSTACK(YEAR(A206),MONTH(A206),DAY(A206),MOD(A206,1)))</f>
        <v>88068</v>
      </c>
      <c r="C206" s="35">
        <v>-99</v>
      </c>
      <c r="D206" s="35" t="s">
        <v>105</v>
      </c>
      <c r="E206" s="257" cm="1">
        <f t="array" aca="1" ref="E206" ca="1">CHRONO.MJDATE_ADDITION(B206,C206,D206)</f>
        <v>51909</v>
      </c>
      <c r="F206" s="261">
        <f ca="1">_xlfn.LET(_xlpm._d,CHRONO.MJDATE_TO_YMDT(E206),DATE(INDEX(_xlpm._d,1,1),INDEX(_xlpm._d,1,2),INDEX(_xlpm._d,1,3))+MOD(E206,1))</f>
        <v>36891</v>
      </c>
    </row>
    <row r="209" spans="1:3" x14ac:dyDescent="0.25">
      <c r="A209">
        <v>7</v>
      </c>
      <c r="B209">
        <v>1</v>
      </c>
      <c r="C209" t="e" cm="1">
        <f t="array" aca="1" ref="C209" ca="1">CHRONO.DAYS_TO_WEEKDAY_ADJACENT_MJDATE(B197:B202,A209:A214,B209:B214)</f>
        <v>#NAME?</v>
      </c>
    </row>
    <row r="210" spans="1:3" x14ac:dyDescent="0.25">
      <c r="A210">
        <v>4</v>
      </c>
      <c r="B210">
        <v>1</v>
      </c>
    </row>
    <row r="211" spans="1:3" x14ac:dyDescent="0.25">
      <c r="A211">
        <v>3</v>
      </c>
      <c r="B211">
        <v>1</v>
      </c>
    </row>
    <row r="212" spans="1:3" x14ac:dyDescent="0.25">
      <c r="A212">
        <v>5</v>
      </c>
      <c r="B212">
        <v>1</v>
      </c>
    </row>
    <row r="213" spans="1:3" x14ac:dyDescent="0.25">
      <c r="A213">
        <v>1</v>
      </c>
      <c r="B213">
        <v>1</v>
      </c>
    </row>
    <row r="214" spans="1:3" x14ac:dyDescent="0.25">
      <c r="A214">
        <v>2</v>
      </c>
      <c r="B214">
        <v>1</v>
      </c>
    </row>
  </sheetData>
  <pageMargins left="0.7" right="0.7" top="0.75" bottom="0.75" header="0.3" footer="0.3"/>
  <pageSetup paperSize="9" orientation="portrait" copies="0" r:id="rId1"/>
  <tableParts count="6">
    <tablePart r:id="rId2"/>
    <tablePart r:id="rId3"/>
    <tablePart r:id="rId4"/>
    <tablePart r:id="rId5"/>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L179"/>
  <sheetViews>
    <sheetView topLeftCell="A147" workbookViewId="0">
      <selection activeCell="A139" sqref="A139"/>
    </sheetView>
  </sheetViews>
  <sheetFormatPr defaultRowHeight="15" x14ac:dyDescent="0.25"/>
  <cols>
    <col min="1" max="1" width="22.5703125" customWidth="1"/>
    <col min="2" max="2" width="15.5703125" customWidth="1"/>
    <col min="3" max="3" width="13.7109375" customWidth="1"/>
    <col min="4" max="4" width="17.28515625" customWidth="1"/>
    <col min="5" max="5" width="16.85546875" customWidth="1"/>
    <col min="6" max="6" width="22.7109375" customWidth="1"/>
    <col min="7" max="7" width="18.42578125" customWidth="1"/>
    <col min="8" max="8" width="34.7109375" customWidth="1"/>
    <col min="9" max="9" width="15.42578125" customWidth="1"/>
    <col min="10" max="10" width="23.7109375" customWidth="1"/>
    <col min="11" max="12" width="14.140625" customWidth="1"/>
  </cols>
  <sheetData>
    <row r="1" spans="1:9" ht="19.5" x14ac:dyDescent="0.3">
      <c r="A1" s="1" t="s">
        <v>719</v>
      </c>
      <c r="B1" s="1"/>
    </row>
    <row r="3" spans="1:9" x14ac:dyDescent="0.25">
      <c r="A3" s="4" t="s">
        <v>0</v>
      </c>
      <c r="B3" s="5" t="s">
        <v>2</v>
      </c>
      <c r="C3" s="5" t="s">
        <v>3</v>
      </c>
      <c r="D3" s="5" t="s">
        <v>46</v>
      </c>
      <c r="E3" s="5" t="s">
        <v>4</v>
      </c>
      <c r="F3" s="4" t="s">
        <v>34</v>
      </c>
      <c r="G3" s="5" t="s">
        <v>11</v>
      </c>
      <c r="H3" s="5" t="s">
        <v>12</v>
      </c>
      <c r="I3" s="6" t="s">
        <v>35</v>
      </c>
    </row>
    <row r="4" spans="1:9" x14ac:dyDescent="0.25">
      <c r="A4" s="7"/>
      <c r="B4" s="8"/>
      <c r="C4" s="8"/>
      <c r="D4" s="8"/>
      <c r="E4" s="8"/>
      <c r="F4" s="442" t="str" cm="1">
        <f t="array" aca="1" ref="F4:I4" ca="1">CHRONO.VALIDATE_YMDT(A4:D4,E4)</f>
        <v/>
      </c>
      <c r="G4" s="443" t="str">
        <f ca="1"/>
        <v/>
      </c>
      <c r="H4" s="443" t="str">
        <f ca="1"/>
        <v/>
      </c>
      <c r="I4" s="33" t="str">
        <f ca="1"/>
        <v/>
      </c>
    </row>
    <row r="5" spans="1:9" x14ac:dyDescent="0.25">
      <c r="A5" s="10" t="s">
        <v>113</v>
      </c>
      <c r="B5" s="11"/>
      <c r="C5" s="11"/>
      <c r="D5" s="11"/>
      <c r="E5" s="11"/>
      <c r="F5" s="444" t="e" cm="1">
        <f t="array" aca="1" ref="F5:I5" ca="1">CHRONO.VALIDATE_YMDT(A5:D5,E5)</f>
        <v>#VALUE!</v>
      </c>
      <c r="G5" s="445" t="str">
        <f ca="1"/>
        <v/>
      </c>
      <c r="H5" s="445" t="str">
        <f ca="1"/>
        <v/>
      </c>
      <c r="I5" s="34" t="str">
        <f ca="1"/>
        <v/>
      </c>
    </row>
    <row r="6" spans="1:9" x14ac:dyDescent="0.25">
      <c r="A6" s="7">
        <v>1858</v>
      </c>
      <c r="B6" s="8">
        <v>11</v>
      </c>
      <c r="C6" s="8">
        <v>17</v>
      </c>
      <c r="D6" s="8"/>
      <c r="E6" s="8"/>
      <c r="F6" s="442" cm="1">
        <f t="array" aca="1" ref="F6:I6" ca="1">CHRONO.VALIDATE_YMDT(A6:D6,E6)</f>
        <v>1858</v>
      </c>
      <c r="G6" s="443">
        <f ca="1"/>
        <v>11</v>
      </c>
      <c r="H6" s="443">
        <f ca="1"/>
        <v>17</v>
      </c>
      <c r="I6" s="33" t="str">
        <f ca="1"/>
        <v/>
      </c>
    </row>
    <row r="7" spans="1:9" x14ac:dyDescent="0.25">
      <c r="A7" s="10">
        <v>1858</v>
      </c>
      <c r="B7" s="11">
        <v>11</v>
      </c>
      <c r="C7" s="11">
        <v>5.25</v>
      </c>
      <c r="D7" s="11"/>
      <c r="E7" s="11">
        <v>1</v>
      </c>
      <c r="F7" s="444" cm="1">
        <f t="array" aca="1" ref="F7:I7" ca="1">CHRONO.VALIDATE_YMDT(A7:D7,E7)</f>
        <v>1858</v>
      </c>
      <c r="G7" s="445">
        <f ca="1"/>
        <v>11</v>
      </c>
      <c r="H7" s="445">
        <f ca="1"/>
        <v>5</v>
      </c>
      <c r="I7" s="34">
        <f ca="1"/>
        <v>0.25</v>
      </c>
    </row>
    <row r="8" spans="1:9" x14ac:dyDescent="0.25">
      <c r="A8" s="7">
        <v>2023</v>
      </c>
      <c r="B8" s="8">
        <v>6</v>
      </c>
      <c r="C8" s="8"/>
      <c r="D8" s="8">
        <v>0.3</v>
      </c>
      <c r="E8" s="8"/>
      <c r="F8" s="442" cm="1">
        <f t="array" aca="1" ref="F8:I8" ca="1">CHRONO.VALIDATE_YMDT(A8:D8,E8)</f>
        <v>2023</v>
      </c>
      <c r="G8" s="443">
        <f ca="1"/>
        <v>6</v>
      </c>
      <c r="H8" s="443" t="e">
        <f ca="1"/>
        <v>#VALUE!</v>
      </c>
      <c r="I8" s="33">
        <f ca="1"/>
        <v>0.3</v>
      </c>
    </row>
    <row r="9" spans="1:9" x14ac:dyDescent="0.25">
      <c r="A9" s="10">
        <v>2023</v>
      </c>
      <c r="B9" s="11">
        <v>6</v>
      </c>
      <c r="C9" s="11">
        <v>1.5</v>
      </c>
      <c r="D9" s="11">
        <v>0.5</v>
      </c>
      <c r="E9" s="11"/>
      <c r="F9" s="444" cm="1">
        <f t="array" aca="1" ref="F9:I9" ca="1">CHRONO.VALIDATE_YMDT(A9:D9,E9)</f>
        <v>2023</v>
      </c>
      <c r="G9" s="445">
        <f ca="1"/>
        <v>6</v>
      </c>
      <c r="H9" s="445" t="e">
        <f ca="1"/>
        <v>#NUM!</v>
      </c>
      <c r="I9" s="34" t="e">
        <f ca="1"/>
        <v>#NUM!</v>
      </c>
    </row>
    <row r="10" spans="1:9" x14ac:dyDescent="0.25">
      <c r="A10" s="7">
        <v>-4712</v>
      </c>
      <c r="B10" s="8">
        <v>1</v>
      </c>
      <c r="C10" s="8">
        <v>1</v>
      </c>
      <c r="D10" s="8">
        <v>0.5</v>
      </c>
      <c r="E10" s="8">
        <v>1</v>
      </c>
      <c r="F10" s="442" cm="1">
        <f t="array" aca="1" ref="F10:I10" ca="1">CHRONO.VALIDATE_YMDT(A10:D10,E10)</f>
        <v>-4712</v>
      </c>
      <c r="G10" s="443">
        <f ca="1"/>
        <v>1</v>
      </c>
      <c r="H10" s="443">
        <f ca="1"/>
        <v>1</v>
      </c>
      <c r="I10" s="33">
        <f ca="1"/>
        <v>0.5</v>
      </c>
    </row>
    <row r="11" spans="1:9" x14ac:dyDescent="0.25">
      <c r="A11" s="129">
        <v>-4713</v>
      </c>
      <c r="B11" s="130">
        <v>11</v>
      </c>
      <c r="C11" s="130">
        <v>24</v>
      </c>
      <c r="D11" s="130">
        <v>1.5</v>
      </c>
      <c r="E11" s="130"/>
      <c r="F11" s="446" cm="1">
        <f t="array" aca="1" ref="F11:I11" ca="1">CHRONO.VALIDATE_YMDT(A11:D11,E11)</f>
        <v>-4713</v>
      </c>
      <c r="G11" s="447">
        <f ca="1"/>
        <v>11</v>
      </c>
      <c r="H11" s="447">
        <f ca="1"/>
        <v>24</v>
      </c>
      <c r="I11" s="250" t="e">
        <f ca="1"/>
        <v>#NUM!</v>
      </c>
    </row>
    <row r="14" spans="1:9" ht="19.5" x14ac:dyDescent="0.3">
      <c r="A14" s="1" t="s">
        <v>721</v>
      </c>
      <c r="B14" s="1"/>
    </row>
    <row r="16" spans="1:9" x14ac:dyDescent="0.25">
      <c r="A16" s="4" t="s">
        <v>0</v>
      </c>
      <c r="B16" s="5" t="s">
        <v>2</v>
      </c>
      <c r="C16" s="5" t="s">
        <v>3</v>
      </c>
      <c r="D16" s="5" t="s">
        <v>46</v>
      </c>
      <c r="E16" s="5" t="s">
        <v>414</v>
      </c>
      <c r="F16" s="176" t="s">
        <v>720</v>
      </c>
    </row>
    <row r="17" spans="1:9" x14ac:dyDescent="0.25">
      <c r="A17" s="7"/>
      <c r="B17" s="8"/>
      <c r="C17" s="8"/>
      <c r="D17" s="8"/>
      <c r="E17" s="8"/>
      <c r="F17" s="452" t="b" cm="1">
        <f t="array" aca="1" ref="F17" ca="1">CHRONO.IS_VALID_YMDT(A17:D17,E17)</f>
        <v>0</v>
      </c>
    </row>
    <row r="18" spans="1:9" x14ac:dyDescent="0.25">
      <c r="A18" s="10" t="s">
        <v>113</v>
      </c>
      <c r="B18" s="11"/>
      <c r="C18" s="11"/>
      <c r="D18" s="11"/>
      <c r="E18" s="11"/>
      <c r="F18" s="453" t="b" cm="1">
        <f t="array" aca="1" ref="F18" ca="1">CHRONO.IS_VALID_YMDT(A18:D18,E18)</f>
        <v>0</v>
      </c>
    </row>
    <row r="19" spans="1:9" x14ac:dyDescent="0.25">
      <c r="A19" s="7"/>
      <c r="B19" s="8"/>
      <c r="C19" s="8">
        <v>1.2</v>
      </c>
      <c r="D19" s="8"/>
      <c r="E19" s="8">
        <v>1</v>
      </c>
      <c r="F19" s="452" t="b" cm="1">
        <f t="array" aca="1" ref="F19" ca="1">CHRONO.IS_VALID_YMDT(A19:D19,E19)</f>
        <v>1</v>
      </c>
    </row>
    <row r="20" spans="1:9" x14ac:dyDescent="0.25">
      <c r="A20" s="10">
        <v>1858</v>
      </c>
      <c r="B20" s="11">
        <v>11</v>
      </c>
      <c r="C20" s="11"/>
      <c r="D20" s="11"/>
      <c r="E20" s="11">
        <v>1</v>
      </c>
      <c r="F20" s="453" t="b" cm="1">
        <f t="array" aca="1" ref="F20" ca="1">CHRONO.IS_VALID_YMDT(A20:D20,E20)</f>
        <v>1</v>
      </c>
    </row>
    <row r="21" spans="1:9" x14ac:dyDescent="0.25">
      <c r="A21" s="7">
        <v>2023</v>
      </c>
      <c r="B21" s="8">
        <v>6</v>
      </c>
      <c r="C21" s="8"/>
      <c r="D21" s="8">
        <v>0.3</v>
      </c>
      <c r="E21" s="8"/>
      <c r="F21" s="452" t="b" cm="1">
        <f t="array" aca="1" ref="F21" ca="1">CHRONO.IS_VALID_YMDT(A21:D21,E21)</f>
        <v>0</v>
      </c>
    </row>
    <row r="22" spans="1:9" x14ac:dyDescent="0.25">
      <c r="A22" s="10">
        <v>2023</v>
      </c>
      <c r="B22" s="11">
        <v>6</v>
      </c>
      <c r="C22" s="11">
        <v>1.5</v>
      </c>
      <c r="D22" s="11">
        <v>0.5</v>
      </c>
      <c r="E22" s="11"/>
      <c r="F22" s="453" t="b" cm="1">
        <f t="array" aca="1" ref="F22" ca="1">CHRONO.IS_VALID_YMDT(A22:D22,E22)</f>
        <v>0</v>
      </c>
    </row>
    <row r="23" spans="1:9" x14ac:dyDescent="0.25">
      <c r="A23" s="7">
        <v>-4712</v>
      </c>
      <c r="B23" s="8">
        <v>1</v>
      </c>
      <c r="C23" s="8">
        <v>1</v>
      </c>
      <c r="D23" s="8">
        <v>0.5</v>
      </c>
      <c r="E23" s="8"/>
      <c r="F23" s="452" t="b" cm="1">
        <f t="array" aca="1" ref="F23" ca="1">CHRONO.IS_VALID_YMDT(A23:D23,E23)</f>
        <v>1</v>
      </c>
    </row>
    <row r="24" spans="1:9" x14ac:dyDescent="0.25">
      <c r="A24" s="129">
        <v>-4713</v>
      </c>
      <c r="B24" s="130">
        <v>11</v>
      </c>
      <c r="C24" s="130">
        <v>24</v>
      </c>
      <c r="D24" s="130">
        <v>1.5</v>
      </c>
      <c r="E24" s="130"/>
      <c r="F24" s="454" t="b" cm="1">
        <f t="array" aca="1" ref="F24" ca="1">CHRONO.IS_VALID_YMDT(A24:D24,E24)</f>
        <v>0</v>
      </c>
    </row>
    <row r="27" spans="1:9" ht="19.5" x14ac:dyDescent="0.3">
      <c r="A27" s="1" t="s">
        <v>722</v>
      </c>
      <c r="B27" s="1"/>
    </row>
    <row r="29" spans="1:9" x14ac:dyDescent="0.25">
      <c r="A29" s="4" t="s">
        <v>0</v>
      </c>
      <c r="B29" s="5" t="s">
        <v>2</v>
      </c>
      <c r="C29" s="5" t="s">
        <v>3</v>
      </c>
      <c r="D29" s="5" t="s">
        <v>46</v>
      </c>
      <c r="E29" s="5" t="s">
        <v>4</v>
      </c>
      <c r="F29" s="4" t="s">
        <v>34</v>
      </c>
      <c r="G29" s="5" t="s">
        <v>11</v>
      </c>
      <c r="H29" s="5" t="s">
        <v>12</v>
      </c>
      <c r="I29" s="6" t="s">
        <v>35</v>
      </c>
    </row>
    <row r="30" spans="1:9" x14ac:dyDescent="0.25">
      <c r="A30" s="7"/>
      <c r="B30" s="8"/>
      <c r="C30" s="8"/>
      <c r="D30" s="8"/>
      <c r="E30" s="8"/>
      <c r="F30" s="442" t="str" cm="1">
        <f t="array" aca="1" ref="F30:I30" ca="1">CHRONO.RESOLVE_YMDT(A30:D30,E30)</f>
        <v/>
      </c>
      <c r="G30" s="443" t="str">
        <f ca="1"/>
        <v/>
      </c>
      <c r="H30" s="443" t="str">
        <f ca="1"/>
        <v/>
      </c>
      <c r="I30" s="33" t="str">
        <f ca="1"/>
        <v/>
      </c>
    </row>
    <row r="31" spans="1:9" x14ac:dyDescent="0.25">
      <c r="A31" s="10" t="s">
        <v>113</v>
      </c>
      <c r="B31" s="11"/>
      <c r="C31" s="11"/>
      <c r="D31" s="11"/>
      <c r="E31" s="11"/>
      <c r="F31" s="444" t="e" cm="1">
        <f t="array" aca="1" ref="F31:I31" ca="1">CHRONO.RESOLVE_YMDT(A31:D31,E31)</f>
        <v>#VALUE!</v>
      </c>
      <c r="G31" s="445" t="e">
        <f ca="1"/>
        <v>#VALUE!</v>
      </c>
      <c r="H31" s="445" t="e">
        <f ca="1"/>
        <v>#VALUE!</v>
      </c>
      <c r="I31" s="34" t="e">
        <f ca="1"/>
        <v>#VALUE!</v>
      </c>
    </row>
    <row r="32" spans="1:9" x14ac:dyDescent="0.25">
      <c r="A32" s="7">
        <v>1858</v>
      </c>
      <c r="B32" s="8">
        <v>11</v>
      </c>
      <c r="C32" s="8">
        <v>17.5</v>
      </c>
      <c r="D32" s="8">
        <v>-0.5</v>
      </c>
      <c r="E32" s="8"/>
      <c r="F32" s="442" cm="1">
        <f t="array" aca="1" ref="F32:I32" ca="1">CHRONO.RESOLVE_YMDT(A32:D32,E32)</f>
        <v>1858</v>
      </c>
      <c r="G32" s="443">
        <f ca="1"/>
        <v>11</v>
      </c>
      <c r="H32" s="443">
        <f ca="1"/>
        <v>17</v>
      </c>
      <c r="I32" s="33">
        <f ca="1"/>
        <v>0</v>
      </c>
    </row>
    <row r="33" spans="1:11" x14ac:dyDescent="0.25">
      <c r="A33" s="10">
        <v>1858</v>
      </c>
      <c r="B33" s="11">
        <v>11</v>
      </c>
      <c r="C33" s="11">
        <v>5.25</v>
      </c>
      <c r="D33" s="11"/>
      <c r="E33" s="11">
        <v>1</v>
      </c>
      <c r="F33" s="444" cm="1">
        <f t="array" aca="1" ref="F33:I33" ca="1">CHRONO.RESOLVE_YMDT(A33:D33,E33)</f>
        <v>1858</v>
      </c>
      <c r="G33" s="445">
        <f ca="1"/>
        <v>11</v>
      </c>
      <c r="H33" s="445">
        <f ca="1"/>
        <v>5</v>
      </c>
      <c r="I33" s="34">
        <f ca="1"/>
        <v>0.25</v>
      </c>
    </row>
    <row r="34" spans="1:11" x14ac:dyDescent="0.25">
      <c r="A34" s="7">
        <v>2023</v>
      </c>
      <c r="B34" s="8">
        <v>6</v>
      </c>
      <c r="C34" s="8"/>
      <c r="D34" s="8">
        <v>0.3</v>
      </c>
      <c r="E34" s="8"/>
      <c r="F34" s="442" t="e" cm="1">
        <f t="array" aca="1" ref="F34:I34" ca="1">CHRONO.RESOLVE_YMDT(A34:D34,E34)</f>
        <v>#VALUE!</v>
      </c>
      <c r="G34" s="443" t="e">
        <f ca="1"/>
        <v>#VALUE!</v>
      </c>
      <c r="H34" s="443" t="e">
        <f ca="1"/>
        <v>#VALUE!</v>
      </c>
      <c r="I34" s="33" t="e">
        <f ca="1"/>
        <v>#VALUE!</v>
      </c>
    </row>
    <row r="35" spans="1:11" x14ac:dyDescent="0.25">
      <c r="A35" s="10">
        <v>2023</v>
      </c>
      <c r="B35" s="11">
        <v>6</v>
      </c>
      <c r="C35" s="11">
        <v>1.5</v>
      </c>
      <c r="D35" s="11">
        <v>0.5</v>
      </c>
      <c r="E35" s="11"/>
      <c r="F35" s="444" cm="1">
        <f t="array" aca="1" ref="F35:I35" ca="1">CHRONO.RESOLVE_YMDT(A35:D35,E35)</f>
        <v>2023</v>
      </c>
      <c r="G35" s="445">
        <f ca="1"/>
        <v>6</v>
      </c>
      <c r="H35" s="445">
        <f ca="1"/>
        <v>2</v>
      </c>
      <c r="I35" s="34">
        <f ca="1"/>
        <v>0</v>
      </c>
    </row>
    <row r="36" spans="1:11" x14ac:dyDescent="0.25">
      <c r="A36" s="7">
        <v>2024</v>
      </c>
      <c r="B36" s="8">
        <v>-25</v>
      </c>
      <c r="C36" s="8">
        <v>67</v>
      </c>
      <c r="D36" s="8">
        <v>-6</v>
      </c>
      <c r="E36" s="8">
        <v>1</v>
      </c>
      <c r="F36" s="442" cm="1">
        <f t="array" aca="1" ref="F36:I36" ca="1">CHRONO.RESOLVE_YMDT(A36:D36,E36)</f>
        <v>2021</v>
      </c>
      <c r="G36" s="443">
        <f ca="1"/>
        <v>12</v>
      </c>
      <c r="H36" s="443">
        <f ca="1"/>
        <v>31</v>
      </c>
      <c r="I36" s="33">
        <f ca="1"/>
        <v>0</v>
      </c>
    </row>
    <row r="37" spans="1:11" x14ac:dyDescent="0.25">
      <c r="A37" s="129">
        <v>2024</v>
      </c>
      <c r="B37" s="130">
        <v>0</v>
      </c>
      <c r="C37" s="130"/>
      <c r="D37" s="130">
        <v>32.5</v>
      </c>
      <c r="E37" s="130"/>
      <c r="F37" s="446" cm="1">
        <f t="array" aca="1" ref="F37:I37" ca="1">CHRONO.RESOLVE_YMDT(A37:D37,E37)</f>
        <v>2024</v>
      </c>
      <c r="G37" s="447">
        <f ca="1"/>
        <v>1</v>
      </c>
      <c r="H37" s="447">
        <f ca="1"/>
        <v>1</v>
      </c>
      <c r="I37" s="250">
        <f ca="1"/>
        <v>0.5</v>
      </c>
    </row>
    <row r="40" spans="1:11" ht="19.5" x14ac:dyDescent="0.3">
      <c r="A40" s="1" t="s">
        <v>723</v>
      </c>
      <c r="B40" s="1"/>
    </row>
    <row r="42" spans="1:11" x14ac:dyDescent="0.25">
      <c r="A42" s="4" t="s">
        <v>0</v>
      </c>
      <c r="B42" s="5" t="s">
        <v>2</v>
      </c>
      <c r="C42" s="5" t="s">
        <v>3</v>
      </c>
      <c r="D42" s="5" t="s">
        <v>46</v>
      </c>
      <c r="E42" s="5" t="s">
        <v>188</v>
      </c>
      <c r="F42" s="5" t="s">
        <v>440</v>
      </c>
      <c r="G42" s="5" t="s">
        <v>464</v>
      </c>
      <c r="H42" s="4" t="s">
        <v>34</v>
      </c>
      <c r="I42" s="5" t="s">
        <v>11</v>
      </c>
      <c r="J42" s="5" t="s">
        <v>12</v>
      </c>
      <c r="K42" s="6" t="s">
        <v>35</v>
      </c>
    </row>
    <row r="43" spans="1:11" x14ac:dyDescent="0.25">
      <c r="A43" s="7"/>
      <c r="B43" s="8"/>
      <c r="C43" s="8"/>
      <c r="D43" s="8"/>
      <c r="E43" s="8"/>
      <c r="F43" s="8"/>
      <c r="G43" s="8"/>
      <c r="H43" s="442" t="str" cm="1">
        <f t="array" aca="1" ref="H43:K43" ca="1">CHRONO.ROUND_YMDT(A43:D43,E43,F43,G43)</f>
        <v/>
      </c>
      <c r="I43" s="443" t="str">
        <f ca="1"/>
        <v/>
      </c>
      <c r="J43" s="443" t="str">
        <f ca="1"/>
        <v/>
      </c>
      <c r="K43" s="326" t="str">
        <f ca="1"/>
        <v/>
      </c>
    </row>
    <row r="44" spans="1:11" x14ac:dyDescent="0.25">
      <c r="A44" s="10" t="s">
        <v>113</v>
      </c>
      <c r="B44" s="11"/>
      <c r="C44" s="11"/>
      <c r="D44" s="11"/>
      <c r="E44" s="11"/>
      <c r="F44" s="11"/>
      <c r="G44" s="11"/>
      <c r="H44" s="444" t="e" cm="1">
        <f t="array" aca="1" ref="H44:K44" ca="1">CHRONO.ROUND_YMDT(A44:D44,E44,F44,G44)</f>
        <v>#VALUE!</v>
      </c>
      <c r="I44" s="445" t="e">
        <f ca="1"/>
        <v>#VALUE!</v>
      </c>
      <c r="J44" s="445" t="e">
        <f ca="1"/>
        <v>#VALUE!</v>
      </c>
      <c r="K44" s="327" t="e">
        <f ca="1"/>
        <v>#VALUE!</v>
      </c>
    </row>
    <row r="45" spans="1:11" x14ac:dyDescent="0.25">
      <c r="A45" s="7">
        <v>1858</v>
      </c>
      <c r="B45" s="8">
        <v>11</v>
      </c>
      <c r="C45" s="8">
        <v>17.5</v>
      </c>
      <c r="D45" s="8">
        <v>-0.5</v>
      </c>
      <c r="E45" s="8"/>
      <c r="F45" s="8"/>
      <c r="G45" s="8"/>
      <c r="H45" s="442" cm="1">
        <f t="array" aca="1" ref="H45:K45" ca="1">CHRONO.ROUND_YMDT(A45:D45,E45,F45,G45)</f>
        <v>1858</v>
      </c>
      <c r="I45" s="443">
        <f ca="1"/>
        <v>11</v>
      </c>
      <c r="J45" s="443">
        <f ca="1"/>
        <v>17</v>
      </c>
      <c r="K45" s="326">
        <f ca="1"/>
        <v>0</v>
      </c>
    </row>
    <row r="46" spans="1:11" x14ac:dyDescent="0.25">
      <c r="A46" s="10">
        <v>1858</v>
      </c>
      <c r="B46" s="11">
        <v>11</v>
      </c>
      <c r="C46" s="11">
        <v>5.25</v>
      </c>
      <c r="D46" s="11"/>
      <c r="E46" s="11"/>
      <c r="F46" s="11"/>
      <c r="G46" s="11"/>
      <c r="H46" s="444" t="e" cm="1">
        <f t="array" aca="1" ref="H46:K46" ca="1">CHRONO.ROUND_YMDT(A46:D46,E46,F46,G46)</f>
        <v>#VALUE!</v>
      </c>
      <c r="I46" s="445" t="e">
        <f ca="1"/>
        <v>#VALUE!</v>
      </c>
      <c r="J46" s="445" t="e">
        <f ca="1"/>
        <v>#VALUE!</v>
      </c>
      <c r="K46" s="327" t="e">
        <f ca="1"/>
        <v>#VALUE!</v>
      </c>
    </row>
    <row r="47" spans="1:11" x14ac:dyDescent="0.25">
      <c r="A47" s="7">
        <v>2023</v>
      </c>
      <c r="B47" s="8">
        <v>6</v>
      </c>
      <c r="C47" s="8">
        <v>1.75279894675925</v>
      </c>
      <c r="D47" s="8">
        <v>0.5</v>
      </c>
      <c r="E47" s="8">
        <v>4</v>
      </c>
      <c r="F47" s="8">
        <v>2</v>
      </c>
      <c r="G47" s="8">
        <v>1</v>
      </c>
      <c r="H47" s="442" cm="1">
        <f t="array" aca="1" ref="H47:K47" ca="1">CHRONO.ROUND_YMDT(A47:D47,E47,F47,G47)</f>
        <v>2023</v>
      </c>
      <c r="I47" s="443">
        <f ca="1"/>
        <v>6</v>
      </c>
      <c r="J47" s="443">
        <f ca="1"/>
        <v>2</v>
      </c>
      <c r="K47" s="326">
        <f ca="1"/>
        <v>0.25279895833333338</v>
      </c>
    </row>
    <row r="48" spans="1:11" x14ac:dyDescent="0.25">
      <c r="A48" s="10">
        <v>2023</v>
      </c>
      <c r="B48" s="11">
        <v>6</v>
      </c>
      <c r="C48" s="11">
        <v>1.75279894675925</v>
      </c>
      <c r="D48" s="11">
        <v>0.5</v>
      </c>
      <c r="E48" s="11">
        <v>4</v>
      </c>
      <c r="F48" s="11">
        <v>2</v>
      </c>
      <c r="G48" s="11">
        <v>-1</v>
      </c>
      <c r="H48" s="444" cm="1">
        <f t="array" aca="1" ref="H48:K48" ca="1">CHRONO.ROUND_YMDT(A48:D48,E48,F48,G48)</f>
        <v>2023</v>
      </c>
      <c r="I48" s="445">
        <f ca="1"/>
        <v>6</v>
      </c>
      <c r="J48" s="445">
        <f ca="1"/>
        <v>2</v>
      </c>
      <c r="K48" s="327">
        <f ca="1"/>
        <v>0.25279884259259261</v>
      </c>
    </row>
    <row r="49" spans="1:11" x14ac:dyDescent="0.25">
      <c r="A49" s="7">
        <v>2024</v>
      </c>
      <c r="B49" s="8">
        <v>-25</v>
      </c>
      <c r="C49" s="8">
        <v>67</v>
      </c>
      <c r="D49" s="8">
        <v>-6.33</v>
      </c>
      <c r="E49" s="8">
        <v>2</v>
      </c>
      <c r="F49" s="8"/>
      <c r="G49" s="8"/>
      <c r="H49" s="442" cm="1">
        <f t="array" aca="1" ref="H49:K49" ca="1">CHRONO.ROUND_YMDT(A49:D49,E49,F49,G49)</f>
        <v>2021</v>
      </c>
      <c r="I49" s="443">
        <f ca="1"/>
        <v>12</v>
      </c>
      <c r="J49" s="443">
        <f ca="1"/>
        <v>30</v>
      </c>
      <c r="K49" s="326">
        <f ca="1"/>
        <v>0.66666666666666663</v>
      </c>
    </row>
    <row r="50" spans="1:11" x14ac:dyDescent="0.25">
      <c r="A50" s="129">
        <v>2024</v>
      </c>
      <c r="B50" s="130">
        <v>0</v>
      </c>
      <c r="C50" s="130"/>
      <c r="D50" s="130">
        <v>32.5</v>
      </c>
      <c r="E50" s="130">
        <v>1</v>
      </c>
      <c r="F50" s="130"/>
      <c r="G50" s="130">
        <v>1</v>
      </c>
      <c r="H50" s="446" cm="1">
        <f t="array" aca="1" ref="H50:K50" ca="1">CHRONO.ROUND_YMDT(A50:D50,E50,F50,G50)</f>
        <v>2024</v>
      </c>
      <c r="I50" s="447">
        <f ca="1"/>
        <v>1</v>
      </c>
      <c r="J50" s="447">
        <f ca="1"/>
        <v>2</v>
      </c>
      <c r="K50" s="455" t="str">
        <f ca="1"/>
        <v/>
      </c>
    </row>
    <row r="53" spans="1:11" ht="19.5" x14ac:dyDescent="0.3">
      <c r="A53" s="1" t="s">
        <v>450</v>
      </c>
    </row>
    <row r="55" spans="1:11" x14ac:dyDescent="0.25">
      <c r="A55" s="21" t="s">
        <v>418</v>
      </c>
      <c r="B55" s="22" t="s">
        <v>451</v>
      </c>
      <c r="C55" s="40" t="s">
        <v>4</v>
      </c>
      <c r="D55" s="267" t="s">
        <v>34</v>
      </c>
      <c r="E55" s="40" t="s">
        <v>11</v>
      </c>
      <c r="F55" s="40" t="s">
        <v>12</v>
      </c>
      <c r="G55" s="23" t="s">
        <v>35</v>
      </c>
      <c r="H55" s="139" t="s">
        <v>43</v>
      </c>
    </row>
    <row r="56" spans="1:11" x14ac:dyDescent="0.25">
      <c r="A56" s="7"/>
      <c r="B56" s="8"/>
      <c r="C56" s="8"/>
      <c r="D56" s="213" t="e" cm="1">
        <f t="array" aca="1" ref="D56" ca="1">CHRONO.PARSE_ISO_DATETIME(A56,B56,C56)</f>
        <v>#VALUE!</v>
      </c>
      <c r="E56" s="8"/>
      <c r="F56" s="8"/>
      <c r="G56" s="8"/>
      <c r="H56" s="72"/>
    </row>
    <row r="57" spans="1:11" x14ac:dyDescent="0.25">
      <c r="A57" s="10" t="s">
        <v>1</v>
      </c>
      <c r="B57" s="11"/>
      <c r="C57" s="11"/>
      <c r="D57" s="214" t="e" cm="1">
        <f t="array" aca="1" ref="D57" ca="1">CHRONO.PARSE_ISO_DATETIME(A57,B57,C57)</f>
        <v>#VALUE!</v>
      </c>
      <c r="E57" s="11"/>
      <c r="F57" s="11"/>
      <c r="G57" s="11"/>
      <c r="H57" s="73"/>
    </row>
    <row r="58" spans="1:11" x14ac:dyDescent="0.25">
      <c r="A58" s="49" t="s">
        <v>40</v>
      </c>
      <c r="B58" s="61"/>
      <c r="C58" s="8"/>
      <c r="D58" s="213" t="e" cm="1">
        <f t="array" aca="1" ref="D58" ca="1">CHRONO.PARSE_ISO_DATETIME(A58,B58,C58)</f>
        <v>#VALUE!</v>
      </c>
      <c r="E58" s="8"/>
      <c r="F58" s="8"/>
      <c r="G58" s="8"/>
      <c r="H58" s="72"/>
    </row>
    <row r="59" spans="1:11" x14ac:dyDescent="0.25">
      <c r="A59" s="41" t="s">
        <v>42</v>
      </c>
      <c r="B59" s="42"/>
      <c r="C59" s="11">
        <v>1</v>
      </c>
      <c r="D59" s="214" cm="1">
        <f t="array" aca="1" ref="D59:H59" ca="1">CHRONO.PARSE_ISO_DATETIME(A59,B59,C59)</f>
        <v>1900</v>
      </c>
      <c r="E59" s="11">
        <f ca="1"/>
        <v>2</v>
      </c>
      <c r="F59" s="11">
        <f ca="1"/>
        <v>29</v>
      </c>
      <c r="G59" s="11" t="e" vm="1">
        <f ca="1"/>
        <v>#VALUE!</v>
      </c>
      <c r="H59" s="73" t="str">
        <f ca="1"/>
        <v/>
      </c>
    </row>
    <row r="60" spans="1:11" x14ac:dyDescent="0.25">
      <c r="A60" s="39" t="s">
        <v>41</v>
      </c>
      <c r="B60" s="61"/>
      <c r="C60" s="8"/>
      <c r="D60" s="213" cm="1">
        <f t="array" aca="1" ref="D60:H60" ca="1">CHRONO.PARSE_ISO_DATETIME(A60,B60,C60)</f>
        <v>2000</v>
      </c>
      <c r="E60" s="8">
        <f ca="1"/>
        <v>2</v>
      </c>
      <c r="F60" s="8">
        <f ca="1"/>
        <v>29</v>
      </c>
      <c r="G60" s="8" t="e" vm="1">
        <f ca="1"/>
        <v>#VALUE!</v>
      </c>
      <c r="H60" s="72" t="str">
        <f ca="1"/>
        <v/>
      </c>
    </row>
    <row r="61" spans="1:11" x14ac:dyDescent="0.25">
      <c r="A61" s="53" t="s">
        <v>179</v>
      </c>
      <c r="B61" s="128"/>
      <c r="C61" s="35"/>
      <c r="D61" s="221" cm="1">
        <f t="array" aca="1" ref="D61:H61" ca="1">CHRONO.PARSE_ISO_DATETIME(A61,B61,C61)</f>
        <v>2023</v>
      </c>
      <c r="E61" s="35">
        <f ca="1"/>
        <v>2</v>
      </c>
      <c r="F61" s="35">
        <f ca="1"/>
        <v>18</v>
      </c>
      <c r="G61" s="35" t="e" vm="1">
        <f ca="1"/>
        <v>#VALUE!</v>
      </c>
      <c r="H61" s="126" t="e" vm="1">
        <f ca="1"/>
        <v>#VALUE!</v>
      </c>
    </row>
    <row r="62" spans="1:11" x14ac:dyDescent="0.25">
      <c r="A62" s="39" t="s">
        <v>179</v>
      </c>
      <c r="B62" s="61">
        <v>1</v>
      </c>
      <c r="C62" s="8"/>
      <c r="D62" s="213" t="e" cm="1">
        <f t="array" aca="1" ref="D62" ca="1">CHRONO.PARSE_ISO_DATETIME(A62,B62,C62)</f>
        <v>#VALUE!</v>
      </c>
      <c r="E62" s="8"/>
      <c r="F62" s="8"/>
      <c r="G62" s="8"/>
      <c r="H62" s="72"/>
    </row>
    <row r="63" spans="1:11" x14ac:dyDescent="0.25">
      <c r="A63" s="53" t="s">
        <v>259</v>
      </c>
      <c r="B63" s="128"/>
      <c r="C63" s="35"/>
      <c r="D63" s="221" cm="1">
        <f t="array" aca="1" ref="D63:H63" ca="1">CHRONO.PARSE_ISO_DATETIME(A63,B63,C63)</f>
        <v>2000</v>
      </c>
      <c r="E63" s="35">
        <f ca="1"/>
        <v>2</v>
      </c>
      <c r="F63" s="35">
        <f ca="1"/>
        <v>29</v>
      </c>
      <c r="G63" s="35" t="e" vm="1">
        <f ca="1"/>
        <v>#VALUE!</v>
      </c>
      <c r="H63" s="126" t="str">
        <f ca="1"/>
        <v/>
      </c>
    </row>
    <row r="64" spans="1:11" x14ac:dyDescent="0.25">
      <c r="A64" s="55" t="s">
        <v>44</v>
      </c>
      <c r="B64" s="64"/>
      <c r="C64" s="37"/>
      <c r="D64" s="268" t="e" cm="1">
        <f t="array" aca="1" ref="D64" ca="1">CHRONO.PARSE_ISO_DATETIME(A64,B64,C64)</f>
        <v>#VALUE!</v>
      </c>
      <c r="E64" s="37"/>
      <c r="F64" s="37"/>
      <c r="G64" s="37"/>
      <c r="H64" s="127"/>
    </row>
    <row r="65" spans="1:8" x14ac:dyDescent="0.25">
      <c r="A65" s="53" t="s">
        <v>45</v>
      </c>
      <c r="B65" s="128"/>
      <c r="C65" s="35"/>
      <c r="D65" s="221" t="e" cm="1">
        <f t="array" aca="1" ref="D65" ca="1">CHRONO.PARSE_ISO_DATETIME(A65,B65,C65)</f>
        <v>#VALUE!</v>
      </c>
      <c r="E65" s="35"/>
      <c r="F65" s="35"/>
      <c r="G65" s="35"/>
      <c r="H65" s="126"/>
    </row>
    <row r="66" spans="1:8" x14ac:dyDescent="0.25">
      <c r="A66" s="55" t="s">
        <v>60</v>
      </c>
      <c r="B66" s="64"/>
      <c r="C66" s="37"/>
      <c r="D66" s="268" t="e" cm="1">
        <f t="array" aca="1" ref="D66" ca="1">CHRONO.PARSE_ISO_DATETIME(A66,B66,C66)</f>
        <v>#VALUE!</v>
      </c>
      <c r="E66" s="37"/>
      <c r="F66" s="37"/>
      <c r="G66" s="37"/>
      <c r="H66" s="127"/>
    </row>
    <row r="67" spans="1:8" x14ac:dyDescent="0.25">
      <c r="A67" s="53" t="s">
        <v>125</v>
      </c>
      <c r="B67" s="128"/>
      <c r="C67" s="35"/>
      <c r="D67" s="221" cm="1">
        <f t="array" aca="1" ref="D67:H67" ca="1">CHRONO.PARSE_ISO_DATETIME(A67,B67,C67)</f>
        <v>2000</v>
      </c>
      <c r="E67" s="35">
        <f ca="1"/>
        <v>2</v>
      </c>
      <c r="F67" s="35">
        <f ca="1"/>
        <v>1</v>
      </c>
      <c r="G67" s="35" t="e" vm="1">
        <f ca="1"/>
        <v>#VALUE!</v>
      </c>
      <c r="H67" s="126" t="e" vm="1">
        <f ca="1"/>
        <v>#VALUE!</v>
      </c>
    </row>
    <row r="68" spans="1:8" x14ac:dyDescent="0.25">
      <c r="A68" s="55" t="s">
        <v>126</v>
      </c>
      <c r="B68" s="64"/>
      <c r="C68" s="37"/>
      <c r="D68" s="268" cm="1">
        <f t="array" aca="1" ref="D68:H68" ca="1">CHRONO.PARSE_ISO_DATETIME(A68,B68,C68)</f>
        <v>2000</v>
      </c>
      <c r="E68" s="37">
        <f ca="1"/>
        <v>2</v>
      </c>
      <c r="F68" s="37">
        <f ca="1"/>
        <v>1</v>
      </c>
      <c r="G68" s="37" t="e" vm="1">
        <f ca="1"/>
        <v>#VALUE!</v>
      </c>
      <c r="H68" s="127" t="e" vm="1">
        <f ca="1"/>
        <v>#VALUE!</v>
      </c>
    </row>
    <row r="69" spans="1:8" x14ac:dyDescent="0.25">
      <c r="A69" s="53" t="s">
        <v>287</v>
      </c>
      <c r="B69" s="128"/>
      <c r="C69" s="35"/>
      <c r="D69" s="221" t="e" cm="1" vm="1">
        <f t="array" aca="1" ref="D69:H69" ca="1">CHRONO.PARSE_ISO_DATETIME(A69,B69,C69)</f>
        <v>#VALUE!</v>
      </c>
      <c r="E69" s="35" t="e" vm="1">
        <f ca="1"/>
        <v>#VALUE!</v>
      </c>
      <c r="F69" s="35" t="e" vm="1">
        <f ca="1"/>
        <v>#VALUE!</v>
      </c>
      <c r="G69" s="35" t="e" vm="1">
        <f ca="1"/>
        <v>#VALUE!</v>
      </c>
      <c r="H69" s="126" t="e" vm="1">
        <f ca="1"/>
        <v>#VALUE!</v>
      </c>
    </row>
    <row r="70" spans="1:8" x14ac:dyDescent="0.25">
      <c r="A70" s="55" t="s">
        <v>258</v>
      </c>
      <c r="B70" s="64"/>
      <c r="C70" s="37"/>
      <c r="D70" s="268" t="e" cm="1" vm="1">
        <f t="array" aca="1" ref="D70:H70" ca="1">CHRONO.PARSE_ISO_DATETIME(A70,B70,C70)</f>
        <v>#VALUE!</v>
      </c>
      <c r="E70" s="37" t="e" vm="1">
        <f ca="1"/>
        <v>#VALUE!</v>
      </c>
      <c r="F70" s="37" t="e" vm="1">
        <f ca="1"/>
        <v>#VALUE!</v>
      </c>
      <c r="G70" s="37" t="e" vm="1">
        <f ca="1"/>
        <v>#VALUE!</v>
      </c>
      <c r="H70" s="127" t="e" vm="1">
        <f ca="1"/>
        <v>#VALUE!</v>
      </c>
    </row>
    <row r="71" spans="1:8" x14ac:dyDescent="0.25">
      <c r="A71" s="53" t="s">
        <v>353</v>
      </c>
      <c r="B71" s="128"/>
      <c r="C71" s="35"/>
      <c r="D71" s="221" t="e" cm="1" vm="1">
        <f t="array" aca="1" ref="D71:H71" ca="1">CHRONO.PARSE_ISO_DATETIME(A71,B71,C71)</f>
        <v>#VALUE!</v>
      </c>
      <c r="E71" s="35" t="e" vm="1">
        <f ca="1"/>
        <v>#VALUE!</v>
      </c>
      <c r="F71" s="35" t="e" vm="1">
        <f ca="1"/>
        <v>#VALUE!</v>
      </c>
      <c r="G71" s="35" t="e" vm="1">
        <f ca="1"/>
        <v>#VALUE!</v>
      </c>
      <c r="H71" s="126" t="e" vm="1">
        <f ca="1"/>
        <v>#VALUE!</v>
      </c>
    </row>
    <row r="72" spans="1:8" x14ac:dyDescent="0.25">
      <c r="B72" s="45"/>
    </row>
    <row r="74" spans="1:8" ht="19.5" x14ac:dyDescent="0.3">
      <c r="A74" s="1" t="s">
        <v>386</v>
      </c>
    </row>
    <row r="76" spans="1:8" x14ac:dyDescent="0.25">
      <c r="A76" s="267" t="s">
        <v>5</v>
      </c>
      <c r="B76" s="40" t="s">
        <v>2</v>
      </c>
      <c r="C76" s="40" t="s">
        <v>3</v>
      </c>
      <c r="D76" s="23" t="s">
        <v>46</v>
      </c>
      <c r="E76" s="139" t="s">
        <v>557</v>
      </c>
      <c r="F76" s="139" t="s">
        <v>132</v>
      </c>
      <c r="G76" s="23" t="s">
        <v>175</v>
      </c>
    </row>
    <row r="77" spans="1:8" x14ac:dyDescent="0.25">
      <c r="A77" s="213"/>
      <c r="B77" s="8"/>
      <c r="C77" s="8"/>
      <c r="D77" s="8"/>
      <c r="E77" s="8"/>
      <c r="F77" s="72"/>
      <c r="G77" s="9" t="e" cm="1">
        <f t="array" aca="1" ref="G77" ca="1">CHRONO.FORMAT_ISO_DATETIME(A77:D77,E77,F77)</f>
        <v>#VALUE!</v>
      </c>
    </row>
    <row r="78" spans="1:8" x14ac:dyDescent="0.25">
      <c r="A78" s="214" t="s">
        <v>1</v>
      </c>
      <c r="B78" s="11"/>
      <c r="C78" s="11"/>
      <c r="D78" s="11"/>
      <c r="E78" s="11"/>
      <c r="F78" s="73"/>
      <c r="G78" s="12" t="e" cm="1">
        <f t="array" aca="1" ref="G78" ca="1">CHRONO.FORMAT_ISO_DATETIME(A78:D78,E78,F78)</f>
        <v>#VALUE!</v>
      </c>
    </row>
    <row r="79" spans="1:8" x14ac:dyDescent="0.25">
      <c r="A79" s="213">
        <v>2020</v>
      </c>
      <c r="B79" s="8"/>
      <c r="C79" s="8"/>
      <c r="D79" s="8"/>
      <c r="E79" s="8"/>
      <c r="F79" s="72"/>
      <c r="G79" s="9" t="e" cm="1">
        <f t="array" aca="1" ref="G79" ca="1">CHRONO.FORMAT_ISO_DATETIME(A79:D79,E79,F79)</f>
        <v>#VALUE!</v>
      </c>
    </row>
    <row r="80" spans="1:8" x14ac:dyDescent="0.25">
      <c r="A80" s="214"/>
      <c r="B80" s="11"/>
      <c r="C80" s="11"/>
      <c r="D80" s="11">
        <v>0.7</v>
      </c>
      <c r="E80" s="11">
        <v>570</v>
      </c>
      <c r="F80" s="73"/>
      <c r="G80" s="12" t="e" cm="1">
        <f t="array" aca="1" ref="G80" ca="1">CHRONO.FORMAT_ISO_DATETIME(A80:D80,E80,F80)</f>
        <v>#NUM!</v>
      </c>
    </row>
    <row r="81" spans="1:7" x14ac:dyDescent="0.25">
      <c r="A81" s="213">
        <v>2020</v>
      </c>
      <c r="B81" s="8">
        <v>2</v>
      </c>
      <c r="C81" s="8">
        <v>29</v>
      </c>
      <c r="D81" s="8">
        <v>1</v>
      </c>
      <c r="E81" s="8"/>
      <c r="F81" s="72"/>
      <c r="G81" s="9" t="str" cm="1">
        <f t="array" aca="1" ref="G81" ca="1">CHRONO.FORMAT_ISO_DATETIME(A81:D81,E81,F81)</f>
        <v>2020-03-01T00:00</v>
      </c>
    </row>
    <row r="82" spans="1:7" x14ac:dyDescent="0.25">
      <c r="A82" s="214">
        <v>2020</v>
      </c>
      <c r="B82" s="11">
        <v>2</v>
      </c>
      <c r="C82" s="11">
        <v>29</v>
      </c>
      <c r="D82" s="11">
        <v>1</v>
      </c>
      <c r="E82" s="11"/>
      <c r="F82" s="126" t="s">
        <v>558</v>
      </c>
      <c r="G82" s="54" t="str" cm="1">
        <f t="array" aca="1" ref="G82" ca="1">CHRONO.FORMAT_ISO_DATETIME(A82:D82,E82,F82)</f>
        <v>2020-02-29T24:00</v>
      </c>
    </row>
    <row r="83" spans="1:7" x14ac:dyDescent="0.25">
      <c r="A83" s="213">
        <v>2020</v>
      </c>
      <c r="B83" s="8">
        <v>2</v>
      </c>
      <c r="C83" s="8">
        <v>29</v>
      </c>
      <c r="D83" s="8">
        <v>0.7</v>
      </c>
      <c r="E83" s="8"/>
      <c r="F83" s="72" t="s">
        <v>559</v>
      </c>
      <c r="G83" s="9" t="e" cm="1">
        <f t="array" aca="1" ref="G83" ca="1">CHRONO.FORMAT_ISO_DATETIME(A83:D83,E83,F83)</f>
        <v>#VALUE!</v>
      </c>
    </row>
    <row r="84" spans="1:7" x14ac:dyDescent="0.25">
      <c r="A84" s="214"/>
      <c r="B84" s="11"/>
      <c r="C84" s="11"/>
      <c r="D84" s="11">
        <v>1</v>
      </c>
      <c r="E84" s="11"/>
      <c r="F84" s="126"/>
      <c r="G84" s="54" t="str" cm="1">
        <f t="array" aca="1" ref="G84" ca="1">CHRONO.FORMAT_ISO_DATETIME(A84:D84,E84,F84)</f>
        <v>T00:00</v>
      </c>
    </row>
    <row r="85" spans="1:7" x14ac:dyDescent="0.25">
      <c r="A85" s="213">
        <v>2020</v>
      </c>
      <c r="B85" s="8"/>
      <c r="C85" s="8"/>
      <c r="D85" s="8">
        <v>0.25</v>
      </c>
      <c r="E85" s="8">
        <v>0</v>
      </c>
      <c r="F85" s="127" t="s">
        <v>560</v>
      </c>
      <c r="G85" s="56" t="e" cm="1">
        <f t="array" aca="1" ref="G85" ca="1">CHRONO.FORMAT_ISO_DATETIME(A85:D85,E85,F85)</f>
        <v>#VALUE!</v>
      </c>
    </row>
    <row r="86" spans="1:7" x14ac:dyDescent="0.25">
      <c r="A86" s="214">
        <v>2020</v>
      </c>
      <c r="B86" s="11"/>
      <c r="C86" s="11"/>
      <c r="D86" s="11"/>
      <c r="E86" s="11"/>
      <c r="F86" s="126" t="s">
        <v>542</v>
      </c>
      <c r="G86" s="54" t="e" cm="1">
        <f t="array" aca="1" ref="G86" ca="1">CHRONO.FORMAT_ISO_DATETIME(A86:D86,E86,F86)</f>
        <v>#VALUE!</v>
      </c>
    </row>
    <row r="87" spans="1:7" x14ac:dyDescent="0.25">
      <c r="A87" s="248">
        <v>2024</v>
      </c>
      <c r="B87" s="15"/>
      <c r="C87" s="15">
        <v>31</v>
      </c>
      <c r="D87" s="15"/>
      <c r="E87" s="15"/>
      <c r="F87" s="366"/>
      <c r="G87" s="56" t="e" cm="1">
        <f t="array" aca="1" ref="G87" ca="1">CHRONO.FORMAT_ISO_DATETIME(A87:D87,E87,F87)</f>
        <v>#VALUE!</v>
      </c>
    </row>
    <row r="90" spans="1:7" ht="19.5" x14ac:dyDescent="0.3">
      <c r="A90" s="1" t="s">
        <v>601</v>
      </c>
      <c r="F90" s="1"/>
    </row>
    <row r="92" spans="1:7" x14ac:dyDescent="0.25">
      <c r="A92" s="21" t="s">
        <v>561</v>
      </c>
      <c r="B92" s="119" t="s">
        <v>599</v>
      </c>
      <c r="C92" s="267" t="s">
        <v>34</v>
      </c>
      <c r="D92" s="40" t="s">
        <v>11</v>
      </c>
      <c r="E92" s="40" t="s">
        <v>12</v>
      </c>
      <c r="F92" s="139" t="s">
        <v>502</v>
      </c>
    </row>
    <row r="93" spans="1:7" x14ac:dyDescent="0.25">
      <c r="A93" s="7"/>
      <c r="B93" s="72"/>
      <c r="C93" s="213" t="str" cm="1">
        <f t="array" aca="1" ref="C93:F93" ca="1">CHRONO.PARSE_DATETIME(A93,B93)</f>
        <v/>
      </c>
      <c r="D93" s="8" t="str">
        <f ca="1"/>
        <v/>
      </c>
      <c r="E93" s="8" t="str">
        <f ca="1"/>
        <v/>
      </c>
      <c r="F93" s="72" t="str">
        <f ca="1"/>
        <v/>
      </c>
    </row>
    <row r="94" spans="1:7" x14ac:dyDescent="0.25">
      <c r="A94" s="280" t="s">
        <v>482</v>
      </c>
      <c r="B94" s="369"/>
      <c r="C94" s="214" t="e" cm="1">
        <f t="array" aca="1" ref="C94:F94" ca="1">CHRONO.PARSE_DATETIME(A94,B94)</f>
        <v>#VALUE!</v>
      </c>
      <c r="D94" s="11" t="e">
        <f ca="1"/>
        <v>#VALUE!</v>
      </c>
      <c r="E94" s="11" t="e">
        <f ca="1"/>
        <v>#VALUE!</v>
      </c>
      <c r="F94" s="73" t="e">
        <f ca="1"/>
        <v>#VALUE!</v>
      </c>
    </row>
    <row r="95" spans="1:7" x14ac:dyDescent="0.25">
      <c r="A95" s="49" t="e">
        <v>#NUM!</v>
      </c>
      <c r="B95" s="370"/>
      <c r="C95" s="213" t="e" cm="1">
        <f t="array" aca="1" ref="C95:F95" ca="1">CHRONO.PARSE_DATETIME(A95,B95)</f>
        <v>#NUM!</v>
      </c>
      <c r="D95" s="8" t="e">
        <f ca="1"/>
        <v>#NUM!</v>
      </c>
      <c r="E95" s="8" t="e">
        <f ca="1"/>
        <v>#NUM!</v>
      </c>
      <c r="F95" s="72" t="e">
        <f ca="1"/>
        <v>#NUM!</v>
      </c>
    </row>
    <row r="96" spans="1:7" x14ac:dyDescent="0.25">
      <c r="A96" s="10" t="s">
        <v>375</v>
      </c>
      <c r="B96" s="73"/>
      <c r="C96" s="214" t="e" cm="1">
        <f t="array" aca="1" ref="C96" ca="1">CHRONO.PARSE_DATETIME(A96,B96)</f>
        <v>#VALUE!</v>
      </c>
      <c r="D96" s="11"/>
      <c r="E96" s="11"/>
      <c r="F96" s="73"/>
    </row>
    <row r="97" spans="1:6" x14ac:dyDescent="0.25">
      <c r="A97" s="7" t="s">
        <v>562</v>
      </c>
      <c r="B97" s="72"/>
      <c r="C97" s="213" cm="1">
        <f t="array" aca="1" ref="C97:F97" ca="1">CHRONO.PARSE_DATETIME(A97,B97)</f>
        <v>2024</v>
      </c>
      <c r="D97" s="8">
        <f ca="1"/>
        <v>1</v>
      </c>
      <c r="E97" s="8">
        <f ca="1"/>
        <v>25</v>
      </c>
      <c r="F97" s="72" t="e" vm="1">
        <f ca="1"/>
        <v>#VALUE!</v>
      </c>
    </row>
    <row r="98" spans="1:6" x14ac:dyDescent="0.25">
      <c r="A98" s="50" t="s">
        <v>563</v>
      </c>
      <c r="B98" s="371"/>
      <c r="C98" s="214" cm="1">
        <f t="array" aca="1" ref="C98:F98" ca="1">CHRONO.PARSE_DATETIME(A98,B98)</f>
        <v>2024</v>
      </c>
      <c r="D98" s="11">
        <f ca="1"/>
        <v>12</v>
      </c>
      <c r="E98" s="11">
        <f ca="1"/>
        <v>1</v>
      </c>
      <c r="F98" s="73" t="e" vm="1">
        <f ca="1"/>
        <v>#VALUE!</v>
      </c>
    </row>
    <row r="99" spans="1:6" x14ac:dyDescent="0.25">
      <c r="A99" s="51" t="s">
        <v>564</v>
      </c>
      <c r="B99" s="157"/>
      <c r="C99" s="248" cm="1">
        <f t="array" aca="1" ref="C99:F99" ca="1">CHRONO.PARSE_DATETIME(A99,B99)</f>
        <v>2024</v>
      </c>
      <c r="D99" s="15">
        <f ca="1"/>
        <v>12</v>
      </c>
      <c r="E99" s="15">
        <f ca="1"/>
        <v>1</v>
      </c>
      <c r="F99" s="74" t="e" vm="1">
        <f ca="1"/>
        <v>#VALUE!</v>
      </c>
    </row>
    <row r="100" spans="1:6" x14ac:dyDescent="0.25">
      <c r="A100" s="52" t="s">
        <v>567</v>
      </c>
      <c r="B100" s="372"/>
      <c r="C100" s="368" t="e" cm="1">
        <f t="array" aca="1" ref="C100" ca="1">CHRONO.PARSE_DATETIME(A100,B100)</f>
        <v>#VALUE!</v>
      </c>
      <c r="D100" s="18"/>
      <c r="E100" s="18"/>
      <c r="F100" s="76"/>
    </row>
    <row r="101" spans="1:6" x14ac:dyDescent="0.25">
      <c r="A101" s="51" t="s">
        <v>565</v>
      </c>
      <c r="B101" s="157"/>
      <c r="C101" s="248" cm="1">
        <f t="array" aca="1" ref="C101:F101" ca="1">CHRONO.PARSE_DATETIME(A101,B101)</f>
        <v>2024</v>
      </c>
      <c r="D101" s="15">
        <f ca="1"/>
        <v>12</v>
      </c>
      <c r="E101" s="15">
        <f ca="1"/>
        <v>1</v>
      </c>
      <c r="F101" s="74" t="e" vm="1">
        <f ca="1"/>
        <v>#VALUE!</v>
      </c>
    </row>
    <row r="102" spans="1:6" x14ac:dyDescent="0.25">
      <c r="A102" s="52" t="s">
        <v>566</v>
      </c>
      <c r="B102" s="372"/>
      <c r="C102" s="368" t="e" cm="1">
        <f t="array" aca="1" ref="C102:F102" ca="1">CHRONO.PARSE_DATETIME(A102,B102)</f>
        <v>#VALUE!</v>
      </c>
      <c r="D102" s="18" t="e">
        <f ca="1"/>
        <v>#VALUE!</v>
      </c>
      <c r="E102" s="18" t="e">
        <f ca="1"/>
        <v>#VALUE!</v>
      </c>
      <c r="F102" s="76" t="e" vm="1">
        <f ca="1"/>
        <v>#VALUE!</v>
      </c>
    </row>
    <row r="103" spans="1:6" x14ac:dyDescent="0.25">
      <c r="A103" s="51" t="s">
        <v>602</v>
      </c>
      <c r="B103" s="157">
        <v>1</v>
      </c>
      <c r="C103" s="248" cm="1">
        <f t="array" aca="1" ref="C103:F103" ca="1">CHRONO.PARSE_DATETIME(A103,B103)</f>
        <v>-2023</v>
      </c>
      <c r="D103" s="15">
        <f ca="1"/>
        <v>10</v>
      </c>
      <c r="E103" s="15">
        <f ca="1"/>
        <v>31</v>
      </c>
      <c r="F103" s="74" t="e" vm="1">
        <f ca="1"/>
        <v>#VALUE!</v>
      </c>
    </row>
    <row r="104" spans="1:6" x14ac:dyDescent="0.25">
      <c r="A104" s="52" t="s">
        <v>603</v>
      </c>
      <c r="B104" s="159">
        <v>1</v>
      </c>
      <c r="C104" s="368" cm="1">
        <f t="array" aca="1" ref="C104:F104" ca="1">CHRONO.PARSE_DATETIME(A104,B104)</f>
        <v>2023</v>
      </c>
      <c r="D104" s="18">
        <f ca="1"/>
        <v>10</v>
      </c>
      <c r="E104" s="18">
        <f ca="1"/>
        <v>31</v>
      </c>
      <c r="F104" s="76" t="e" vm="1">
        <f ca="1"/>
        <v>#VALUE!</v>
      </c>
    </row>
    <row r="106" spans="1:6" x14ac:dyDescent="0.25">
      <c r="A106" s="360"/>
    </row>
    <row r="107" spans="1:6" ht="19.5" x14ac:dyDescent="0.3">
      <c r="A107" s="1" t="s">
        <v>596</v>
      </c>
    </row>
    <row r="109" spans="1:6" x14ac:dyDescent="0.25">
      <c r="A109" s="40" t="s">
        <v>0</v>
      </c>
      <c r="B109" s="40" t="s">
        <v>2</v>
      </c>
      <c r="C109" s="139" t="s">
        <v>3</v>
      </c>
      <c r="D109" s="23" t="s">
        <v>46</v>
      </c>
      <c r="E109" s="40" t="s">
        <v>132</v>
      </c>
      <c r="F109" s="278" t="s">
        <v>597</v>
      </c>
    </row>
    <row r="110" spans="1:6" x14ac:dyDescent="0.25">
      <c r="A110" s="7"/>
      <c r="B110" s="8"/>
      <c r="C110" s="8"/>
      <c r="D110" s="8"/>
      <c r="E110" s="8"/>
      <c r="F110" s="162" t="str" cm="1">
        <f t="array" aca="1" ref="F110" ca="1">CHRONO.FORMAT_DATETIME(A110:D110,E110)</f>
        <v/>
      </c>
    </row>
    <row r="111" spans="1:6" x14ac:dyDescent="0.25">
      <c r="A111" s="10" t="s">
        <v>1</v>
      </c>
      <c r="B111" s="11"/>
      <c r="C111" s="11"/>
      <c r="D111" s="11"/>
      <c r="E111" s="11"/>
      <c r="F111" s="163" t="e" cm="1">
        <f t="array" aca="1" ref="F111" ca="1">CHRONO.FORMAT_DATETIME(A111:D111,E111)</f>
        <v>#VALUE!</v>
      </c>
    </row>
    <row r="112" spans="1:6" x14ac:dyDescent="0.25">
      <c r="A112" s="7"/>
      <c r="B112" s="8" t="e">
        <v>#NUM!</v>
      </c>
      <c r="C112" s="8"/>
      <c r="D112" s="8"/>
      <c r="E112" s="8"/>
      <c r="F112" s="162" t="e" cm="1">
        <f t="array" aca="1" ref="F112" ca="1">CHRONO.FORMAT_DATETIME(A112:D112,E112)</f>
        <v>#NUM!</v>
      </c>
    </row>
    <row r="113" spans="1:10" x14ac:dyDescent="0.25">
      <c r="A113" s="10"/>
      <c r="B113" s="11"/>
      <c r="C113" s="11"/>
      <c r="D113" s="11">
        <v>0.5</v>
      </c>
      <c r="E113" s="42"/>
      <c r="F113" s="163" t="e" cm="1">
        <f t="array" aca="1" ref="F113" ca="1">CHRONO.FORMAT_DATETIME(A113:D113,E113)</f>
        <v>#VALUE!</v>
      </c>
    </row>
    <row r="114" spans="1:10" x14ac:dyDescent="0.25">
      <c r="A114" s="7">
        <v>2024</v>
      </c>
      <c r="B114" s="8"/>
      <c r="C114" s="8"/>
      <c r="D114" s="8"/>
      <c r="E114" s="8"/>
      <c r="F114" s="162" t="str" cm="1">
        <f t="array" aca="1" ref="F114" ca="1">CHRONO.FORMAT_DATETIME(A114:D114,E114)</f>
        <v>1/1/2024</v>
      </c>
    </row>
    <row r="115" spans="1:10" x14ac:dyDescent="0.25">
      <c r="A115" s="57">
        <v>2024</v>
      </c>
      <c r="B115" s="35">
        <v>10</v>
      </c>
      <c r="C115" s="35"/>
      <c r="D115" s="35">
        <v>0.2</v>
      </c>
      <c r="E115" s="35" t="s">
        <v>641</v>
      </c>
      <c r="F115" s="166" t="str" cm="1">
        <f t="array" aca="1" ref="F115" ca="1">CHRONO.FORMAT_DATETIME(A115:D115,E115)</f>
        <v>10/1/2024 4:48</v>
      </c>
    </row>
    <row r="116" spans="1:10" x14ac:dyDescent="0.25">
      <c r="A116" s="7">
        <v>2023</v>
      </c>
      <c r="B116" s="8">
        <v>2</v>
      </c>
      <c r="C116" s="8">
        <v>29</v>
      </c>
      <c r="D116" s="8"/>
      <c r="E116" s="8"/>
      <c r="F116" s="162" t="e" cm="1">
        <f t="array" aca="1" ref="F116" ca="1">CHRONO.FORMAT_DATETIME(A116:D116,E116)</f>
        <v>#NUM!</v>
      </c>
    </row>
    <row r="117" spans="1:10" x14ac:dyDescent="0.25">
      <c r="A117" s="57">
        <v>2024</v>
      </c>
      <c r="B117" s="35">
        <v>5</v>
      </c>
      <c r="C117" s="35">
        <v>14</v>
      </c>
      <c r="D117" s="35">
        <v>0.75</v>
      </c>
      <c r="E117" s="35" t="s">
        <v>605</v>
      </c>
      <c r="F117" s="166" t="str" cm="1">
        <f t="array" aca="1" ref="F117" ca="1">CHRONO.FORMAT_DATETIME(A117:D117,E117)</f>
        <v>14/05/2024 18:00</v>
      </c>
    </row>
    <row r="118" spans="1:10" x14ac:dyDescent="0.25">
      <c r="A118" s="347">
        <v>2024</v>
      </c>
      <c r="B118" s="37">
        <v>6</v>
      </c>
      <c r="C118" s="37">
        <v>30</v>
      </c>
      <c r="D118" s="37">
        <v>1.0001</v>
      </c>
      <c r="E118" s="64" t="s">
        <v>642</v>
      </c>
      <c r="F118" s="367" t="str" cm="1">
        <f t="array" aca="1" ref="F118" ca="1">CHRONO.FORMAT_DATETIME(A118:D118,E118)</f>
        <v xml:space="preserve">01-07-2024 </v>
      </c>
    </row>
    <row r="119" spans="1:10" x14ac:dyDescent="0.25">
      <c r="A119" s="57">
        <v>2024</v>
      </c>
      <c r="B119" s="35">
        <v>10</v>
      </c>
      <c r="C119" s="35">
        <v>1</v>
      </c>
      <c r="D119" s="35">
        <v>0.1</v>
      </c>
      <c r="E119" s="35" t="s">
        <v>604</v>
      </c>
      <c r="F119" s="166" t="str" cm="1">
        <f t="array" aca="1" ref="F119" ca="1">CHRONO.FORMAT_DATETIME(A119:D119,E119)</f>
        <v>01/10/2024 02:24:00 AM</v>
      </c>
    </row>
    <row r="120" spans="1:10" x14ac:dyDescent="0.25">
      <c r="A120" s="360"/>
    </row>
    <row r="121" spans="1:10" x14ac:dyDescent="0.25">
      <c r="A121" s="360"/>
    </row>
    <row r="122" spans="1:10" ht="19.5" x14ac:dyDescent="0.3">
      <c r="A122" s="1" t="s">
        <v>458</v>
      </c>
    </row>
    <row r="124" spans="1:10" x14ac:dyDescent="0.25">
      <c r="A124" s="21" t="s">
        <v>33</v>
      </c>
      <c r="B124" s="40" t="s">
        <v>34</v>
      </c>
      <c r="C124" s="40" t="s">
        <v>11</v>
      </c>
      <c r="D124" s="40" t="s">
        <v>12</v>
      </c>
      <c r="E124" s="139" t="s">
        <v>124</v>
      </c>
      <c r="F124" s="139" t="s">
        <v>502</v>
      </c>
    </row>
    <row r="125" spans="1:10" x14ac:dyDescent="0.25">
      <c r="A125" s="7"/>
      <c r="B125" s="8" t="str" cm="1">
        <f t="array" aca="1" ref="B125:F125" ca="1">CHRONO.PARSE_LITERARY_DATETIME(A125)</f>
        <v/>
      </c>
      <c r="C125" s="8" t="str">
        <f ca="1"/>
        <v/>
      </c>
      <c r="D125" s="8" t="str">
        <f ca="1"/>
        <v/>
      </c>
      <c r="E125" s="8" t="str">
        <f ca="1"/>
        <v/>
      </c>
      <c r="F125" s="72" t="str">
        <f ca="1"/>
        <v/>
      </c>
    </row>
    <row r="126" spans="1:10" x14ac:dyDescent="0.25">
      <c r="A126" s="280" t="s">
        <v>482</v>
      </c>
      <c r="B126" s="11" t="e" cm="1">
        <f t="array" aca="1" ref="B126" ca="1">CHRONO.PARSE_LITERARY_DATETIME(A126)</f>
        <v>#VALUE!</v>
      </c>
      <c r="C126" s="11"/>
      <c r="D126" s="11"/>
      <c r="E126" s="11"/>
      <c r="F126" s="73"/>
    </row>
    <row r="127" spans="1:10" x14ac:dyDescent="0.25">
      <c r="A127" s="49" t="s">
        <v>375</v>
      </c>
      <c r="B127" s="8" t="e" cm="1">
        <f t="array" aca="1" ref="B127" ca="1">CHRONO.PARSE_LITERARY_DATETIME(A127)</f>
        <v>#VALUE!</v>
      </c>
      <c r="C127" s="8"/>
      <c r="D127" s="8"/>
      <c r="E127" s="8"/>
      <c r="F127" s="72"/>
      <c r="J127" s="344"/>
    </row>
    <row r="128" spans="1:10" x14ac:dyDescent="0.25">
      <c r="A128" s="10" t="s">
        <v>389</v>
      </c>
      <c r="B128" s="11" t="str" cm="1">
        <f t="array" aca="1" ref="B128:F128" ca="1">CHRONO.PARSE_LITERARY_DATETIME(A128)</f>
        <v/>
      </c>
      <c r="C128" s="11">
        <f ca="1"/>
        <v>1</v>
      </c>
      <c r="D128" s="11">
        <f ca="1"/>
        <v>20</v>
      </c>
      <c r="E128" s="11" t="str">
        <f ca="1"/>
        <v/>
      </c>
      <c r="F128" s="73" t="str">
        <f ca="1"/>
        <v/>
      </c>
    </row>
    <row r="129" spans="1:12" x14ac:dyDescent="0.25">
      <c r="A129" s="7" t="s">
        <v>36</v>
      </c>
      <c r="B129" s="8" cm="1">
        <f t="array" aca="1" ref="B129:F129" ca="1">CHRONO.PARSE_LITERARY_DATETIME(A129)</f>
        <v>2000</v>
      </c>
      <c r="C129" s="8">
        <f ca="1"/>
        <v>1</v>
      </c>
      <c r="D129" s="8">
        <f ca="1"/>
        <v>25</v>
      </c>
      <c r="E129" s="8" t="str">
        <f ca="1"/>
        <v/>
      </c>
      <c r="F129" s="72" t="str">
        <f ca="1"/>
        <v/>
      </c>
    </row>
    <row r="130" spans="1:12" x14ac:dyDescent="0.25">
      <c r="A130" s="50" t="s">
        <v>829</v>
      </c>
      <c r="B130" s="11" cm="1">
        <f t="array" aca="1" ref="B130:F130" ca="1">CHRONO.PARSE_LITERARY_DATETIME(A130)</f>
        <v>2020</v>
      </c>
      <c r="C130" s="11">
        <f ca="1"/>
        <v>2</v>
      </c>
      <c r="D130" s="11">
        <f ca="1"/>
        <v>3</v>
      </c>
      <c r="E130" s="11" t="str">
        <f ca="1"/>
        <v/>
      </c>
      <c r="F130" s="73" t="str">
        <f ca="1"/>
        <v/>
      </c>
      <c r="K130" s="46"/>
    </row>
    <row r="131" spans="1:12" x14ac:dyDescent="0.25">
      <c r="A131" s="51" t="s">
        <v>595</v>
      </c>
      <c r="B131" s="15" cm="1">
        <f t="array" aca="1" ref="B131:F131" ca="1">CHRONO.PARSE_LITERARY_DATETIME(A131)</f>
        <v>2023</v>
      </c>
      <c r="C131" s="15">
        <f ca="1"/>
        <v>3</v>
      </c>
      <c r="D131" s="15" t="str">
        <f ca="1"/>
        <v/>
      </c>
      <c r="E131" s="15" t="str">
        <f ca="1"/>
        <v/>
      </c>
      <c r="F131" s="74" t="str">
        <f ca="1"/>
        <v/>
      </c>
      <c r="K131" s="46"/>
      <c r="L131" s="102"/>
    </row>
    <row r="132" spans="1:12" x14ac:dyDescent="0.25">
      <c r="A132" s="52" t="s">
        <v>37</v>
      </c>
      <c r="B132" s="18" t="e" cm="1">
        <f t="array" aca="1" ref="B132" ca="1">CHRONO.PARSE_LITERARY_DATETIME(A132)</f>
        <v>#VALUE!</v>
      </c>
      <c r="C132" s="18"/>
      <c r="D132" s="18"/>
      <c r="E132" s="18"/>
      <c r="F132" s="76"/>
    </row>
    <row r="133" spans="1:12" x14ac:dyDescent="0.25">
      <c r="A133" s="51" t="s">
        <v>64</v>
      </c>
      <c r="B133" s="15" cm="1">
        <f t="array" aca="1" ref="B133:F133" ca="1">CHRONO.PARSE_LITERARY_DATETIME(A133)</f>
        <v>-600</v>
      </c>
      <c r="C133" s="15">
        <f ca="1"/>
        <v>7</v>
      </c>
      <c r="D133" s="15">
        <f ca="1"/>
        <v>25</v>
      </c>
      <c r="E133" s="15" t="str">
        <f ca="1"/>
        <v/>
      </c>
      <c r="F133" s="74" t="str">
        <f ca="1"/>
        <v/>
      </c>
      <c r="K133" s="303"/>
    </row>
    <row r="134" spans="1:12" x14ac:dyDescent="0.25">
      <c r="A134" s="52" t="s">
        <v>63</v>
      </c>
      <c r="B134" s="18" t="e" cm="1">
        <f t="array" aca="1" ref="B134" ca="1">CHRONO.PARSE_LITERARY_DATETIME(A134)</f>
        <v>#VALUE!</v>
      </c>
      <c r="C134" s="18"/>
      <c r="D134" s="18"/>
      <c r="E134" s="18"/>
      <c r="F134" s="76"/>
    </row>
    <row r="135" spans="1:12" x14ac:dyDescent="0.25">
      <c r="A135" s="51" t="s">
        <v>390</v>
      </c>
      <c r="B135" s="15" t="e" cm="1">
        <f t="array" aca="1" ref="B135" ca="1">CHRONO.PARSE_LITERARY_DATETIME(A135)</f>
        <v>#NUM!</v>
      </c>
      <c r="C135" s="15"/>
      <c r="D135" s="15"/>
      <c r="E135" s="15"/>
      <c r="F135" s="74"/>
    </row>
    <row r="136" spans="1:12" x14ac:dyDescent="0.25">
      <c r="A136" s="52" t="s">
        <v>38</v>
      </c>
      <c r="B136" s="18" cm="1">
        <f t="array" aca="1" ref="B136:F136" ca="1">CHRONO.PARSE_LITERARY_DATETIME(A136)</f>
        <v>2023</v>
      </c>
      <c r="C136" s="18">
        <f ca="1"/>
        <v>3</v>
      </c>
      <c r="D136" s="18" t="str">
        <f ca="1"/>
        <v/>
      </c>
      <c r="E136" s="18" t="str">
        <f ca="1"/>
        <v/>
      </c>
      <c r="F136" s="76" t="str">
        <f ca="1"/>
        <v/>
      </c>
      <c r="K136" s="46"/>
    </row>
    <row r="137" spans="1:12" x14ac:dyDescent="0.25">
      <c r="A137" s="51" t="s">
        <v>39</v>
      </c>
      <c r="B137" s="15" t="e" cm="1">
        <f t="array" aca="1" ref="B137" ca="1">CHRONO.PARSE_LITERARY_DATETIME(A137)</f>
        <v>#VALUE!</v>
      </c>
      <c r="C137" s="15"/>
      <c r="D137" s="15"/>
      <c r="E137" s="15"/>
      <c r="F137" s="74"/>
    </row>
    <row r="138" spans="1:12" x14ac:dyDescent="0.25">
      <c r="A138" s="50" t="s">
        <v>391</v>
      </c>
      <c r="B138" s="11" t="str" cm="1">
        <f t="array" aca="1" ref="B138:F138" ca="1">CHRONO.PARSE_LITERARY_DATETIME(A138)</f>
        <v/>
      </c>
      <c r="C138" s="11">
        <f ca="1"/>
        <v>11</v>
      </c>
      <c r="D138" s="11">
        <f ca="1"/>
        <v>4</v>
      </c>
      <c r="E138" s="11">
        <f ca="1"/>
        <v>2</v>
      </c>
      <c r="F138" s="73" t="str">
        <f ca="1"/>
        <v/>
      </c>
    </row>
    <row r="139" spans="1:12" x14ac:dyDescent="0.25">
      <c r="A139" s="51" t="s">
        <v>406</v>
      </c>
      <c r="B139" s="15" t="e" cm="1">
        <f t="array" aca="1" ref="B139" ca="1">CHRONO.PARSE_LITERARY_DATETIME(A139)</f>
        <v>#VALUE!</v>
      </c>
      <c r="C139" s="15"/>
      <c r="D139" s="15"/>
      <c r="E139" s="15"/>
      <c r="F139" s="74"/>
    </row>
    <row r="140" spans="1:12" x14ac:dyDescent="0.25">
      <c r="A140" s="50" t="s">
        <v>129</v>
      </c>
      <c r="B140" s="11" t="e" cm="1">
        <f t="array" aca="1" ref="B140" ca="1">CHRONO.PARSE_LITERARY_DATETIME(A140)</f>
        <v>#NUM!</v>
      </c>
      <c r="C140" s="11"/>
      <c r="D140" s="11"/>
      <c r="E140" s="11"/>
      <c r="F140" s="73"/>
    </row>
    <row r="141" spans="1:12" x14ac:dyDescent="0.25">
      <c r="A141" s="51" t="s">
        <v>383</v>
      </c>
      <c r="B141" s="15" cm="1">
        <f t="array" aca="1" ref="B141:F141" ca="1">CHRONO.PARSE_LITERARY_DATETIME(A141)</f>
        <v>2023</v>
      </c>
      <c r="C141" s="15">
        <f ca="1"/>
        <v>4</v>
      </c>
      <c r="D141" s="15">
        <f ca="1"/>
        <v>30</v>
      </c>
      <c r="E141" s="15">
        <f ca="1"/>
        <v>7</v>
      </c>
      <c r="F141" s="74" t="str">
        <f ca="1"/>
        <v/>
      </c>
      <c r="J141" s="46"/>
    </row>
    <row r="142" spans="1:12" x14ac:dyDescent="0.25">
      <c r="A142" s="52" t="s">
        <v>457</v>
      </c>
      <c r="B142" s="18" t="e" cm="1">
        <f t="array" aca="1" ref="B142" ca="1">CHRONO.PARSE_LITERARY_DATETIME(A142)</f>
        <v>#VALUE!</v>
      </c>
      <c r="C142" s="18"/>
      <c r="D142" s="18"/>
      <c r="E142" s="18"/>
      <c r="F142" s="76"/>
    </row>
    <row r="143" spans="1:12" x14ac:dyDescent="0.25">
      <c r="A143" s="51" t="s">
        <v>403</v>
      </c>
      <c r="B143" s="15" cm="1">
        <f t="array" aca="1" ref="B143:F143" ca="1">CHRONO.PARSE_LITERARY_DATETIME(A143)</f>
        <v>2000</v>
      </c>
      <c r="C143" s="15">
        <f ca="1"/>
        <v>1</v>
      </c>
      <c r="D143" s="15">
        <f ca="1"/>
        <v>1</v>
      </c>
      <c r="E143" s="15" t="e">
        <f ca="1"/>
        <v>#NUM!</v>
      </c>
      <c r="F143" s="74" t="str">
        <f ca="1"/>
        <v/>
      </c>
    </row>
    <row r="144" spans="1:12" x14ac:dyDescent="0.25">
      <c r="A144" s="52" t="s">
        <v>376</v>
      </c>
      <c r="B144" s="18" cm="1">
        <f t="array" aca="1" ref="B144:F144" ca="1">CHRONO.PARSE_LITERARY_DATETIME(A144)</f>
        <v>2000</v>
      </c>
      <c r="C144" s="18" t="str">
        <f ca="1"/>
        <v/>
      </c>
      <c r="D144" s="18">
        <f ca="1"/>
        <v>14</v>
      </c>
      <c r="E144" s="18" t="str">
        <f ca="1"/>
        <v/>
      </c>
      <c r="F144" s="76" t="str">
        <f ca="1"/>
        <v/>
      </c>
    </row>
    <row r="145" spans="1:8" x14ac:dyDescent="0.25">
      <c r="A145" s="51" t="s">
        <v>481</v>
      </c>
      <c r="B145" s="15" t="e" cm="1">
        <f t="array" aca="1" ref="B145" ca="1">CHRONO.PARSE_LITERARY_DATETIME(A145)</f>
        <v>#VALUE!</v>
      </c>
      <c r="C145" s="15"/>
      <c r="D145" s="15"/>
      <c r="E145" s="15"/>
      <c r="F145" s="74"/>
    </row>
    <row r="146" spans="1:8" x14ac:dyDescent="0.25">
      <c r="C146" s="46"/>
    </row>
    <row r="147" spans="1:8" x14ac:dyDescent="0.25">
      <c r="C147" s="46"/>
    </row>
    <row r="148" spans="1:8" ht="19.5" x14ac:dyDescent="0.3">
      <c r="A148" s="1" t="s">
        <v>726</v>
      </c>
      <c r="C148" s="46"/>
    </row>
    <row r="149" spans="1:8" x14ac:dyDescent="0.25">
      <c r="C149" s="46"/>
    </row>
    <row r="150" spans="1:8" x14ac:dyDescent="0.25">
      <c r="A150" s="26" t="s">
        <v>5</v>
      </c>
      <c r="B150" s="40" t="s">
        <v>2</v>
      </c>
      <c r="C150" s="40" t="s">
        <v>3</v>
      </c>
      <c r="D150" s="139" t="s">
        <v>472</v>
      </c>
      <c r="E150" s="139" t="s">
        <v>46</v>
      </c>
      <c r="F150" s="448" t="s">
        <v>132</v>
      </c>
      <c r="G150" s="456" t="s">
        <v>683</v>
      </c>
      <c r="H150" s="359" t="s">
        <v>725</v>
      </c>
    </row>
    <row r="151" spans="1:8" x14ac:dyDescent="0.25">
      <c r="A151" s="7"/>
      <c r="B151" s="8"/>
      <c r="C151" s="8"/>
      <c r="D151" s="8"/>
      <c r="E151" s="72"/>
      <c r="F151" s="213"/>
      <c r="G151" s="8"/>
      <c r="H151" s="208" t="str" cm="1">
        <f t="array" aca="1" ref="H151" ca="1">CHRONO.FORMAT_LITERARY_DATETIME(A151:E151,F151,G151)</f>
        <v/>
      </c>
    </row>
    <row r="152" spans="1:8" x14ac:dyDescent="0.25">
      <c r="A152" s="10" t="s">
        <v>1</v>
      </c>
      <c r="B152" s="11"/>
      <c r="C152" s="11"/>
      <c r="D152" s="11"/>
      <c r="E152" s="73"/>
      <c r="F152" s="214"/>
      <c r="G152" s="11"/>
      <c r="H152" s="209" t="e" cm="1">
        <f t="array" aca="1" ref="H152" ca="1">CHRONO.FORMAT_LITERARY_DATETIME(A152:E152,F152,G152)</f>
        <v>#VALUE!</v>
      </c>
    </row>
    <row r="153" spans="1:8" x14ac:dyDescent="0.25">
      <c r="A153" s="7"/>
      <c r="B153" s="8" t="e">
        <v>#NUM!</v>
      </c>
      <c r="C153" s="8"/>
      <c r="D153" s="8"/>
      <c r="E153" s="72"/>
      <c r="F153" s="213"/>
      <c r="G153" s="8"/>
      <c r="H153" s="208" t="e" cm="1">
        <f t="array" aca="1" ref="H153" ca="1">CHRONO.FORMAT_LITERARY_DATETIME(A153:E153,F153,G153)</f>
        <v>#NUM!</v>
      </c>
    </row>
    <row r="154" spans="1:8" x14ac:dyDescent="0.25">
      <c r="A154" s="10">
        <v>2024</v>
      </c>
      <c r="B154" s="11"/>
      <c r="C154" s="11"/>
      <c r="D154" s="11"/>
      <c r="E154" s="73"/>
      <c r="F154" s="214"/>
      <c r="G154" s="11"/>
      <c r="H154" s="209" t="str" cm="1">
        <f t="array" aca="1" ref="H154" ca="1">CHRONO.FORMAT_LITERARY_DATETIME(A154:E154,F154,G154)</f>
        <v>2024</v>
      </c>
    </row>
    <row r="155" spans="1:8" x14ac:dyDescent="0.25">
      <c r="A155" s="7">
        <v>2024</v>
      </c>
      <c r="B155" s="8">
        <v>3</v>
      </c>
      <c r="C155" s="8"/>
      <c r="D155" s="8">
        <v>4</v>
      </c>
      <c r="E155" s="72"/>
      <c r="F155" s="213" t="s">
        <v>99</v>
      </c>
      <c r="G155" s="8"/>
      <c r="H155" s="208" t="str" cm="1">
        <f t="array" aca="1" ref="H155" ca="1">CHRONO.FORMAT_LITERARY_DATETIME(A155:E155,F155,G155)</f>
        <v>Thursday, March, 2024</v>
      </c>
    </row>
    <row r="156" spans="1:8" x14ac:dyDescent="0.25">
      <c r="A156" s="10"/>
      <c r="B156" s="11">
        <v>4</v>
      </c>
      <c r="C156" s="11">
        <v>3</v>
      </c>
      <c r="D156" s="11">
        <v>2</v>
      </c>
      <c r="E156" s="73"/>
      <c r="F156" s="214" t="s">
        <v>99</v>
      </c>
      <c r="G156" s="11"/>
      <c r="H156" s="209" t="str" cm="1">
        <f t="array" aca="1" ref="H156" ca="1">CHRONO.FORMAT_LITERARY_DATETIME(A156:E156,F156,G156)</f>
        <v>Tuesday, April 3rd</v>
      </c>
    </row>
    <row r="157" spans="1:8" x14ac:dyDescent="0.25">
      <c r="A157" s="27"/>
      <c r="B157" s="15">
        <v>4</v>
      </c>
      <c r="C157" s="15"/>
      <c r="D157" s="15">
        <v>2</v>
      </c>
      <c r="E157" s="74"/>
      <c r="F157" s="248" t="s">
        <v>99</v>
      </c>
      <c r="G157" s="15" t="s">
        <v>727</v>
      </c>
      <c r="H157" s="358" t="str" cm="1">
        <f t="array" aca="1" ref="H157" ca="1">CHRONO.FORMAT_LITERARY_DATETIME(A157:E157,F157,G157)</f>
        <v>martedì, aprile</v>
      </c>
    </row>
    <row r="158" spans="1:8" x14ac:dyDescent="0.25">
      <c r="A158" s="17">
        <v>2024</v>
      </c>
      <c r="B158" s="18">
        <v>2</v>
      </c>
      <c r="C158" s="18">
        <v>28</v>
      </c>
      <c r="D158" s="18"/>
      <c r="E158" s="76">
        <v>0.7</v>
      </c>
      <c r="F158" s="368" t="s">
        <v>643</v>
      </c>
      <c r="G158" s="18"/>
      <c r="H158" s="376" t="str" cm="1">
        <f t="array" aca="1" ref="H158" ca="1">CHRONO.FORMAT_LITERARY_DATETIME(A158:E158,F158,G158)</f>
        <v>February 28th, 2024A.D., 4:48:00p.m.</v>
      </c>
    </row>
    <row r="159" spans="1:8" x14ac:dyDescent="0.25">
      <c r="A159" s="27">
        <v>2024</v>
      </c>
      <c r="B159" s="15">
        <v>2</v>
      </c>
      <c r="C159" s="15">
        <v>28</v>
      </c>
      <c r="D159" s="15"/>
      <c r="E159" s="74">
        <v>0.7</v>
      </c>
      <c r="F159" s="248" t="s">
        <v>644</v>
      </c>
      <c r="G159" s="15"/>
      <c r="H159" s="358" t="str" cm="1">
        <f t="array" aca="1" ref="H159" ca="1">CHRONO.FORMAT_LITERARY_DATETIME(A159:E159,F159,G159)</f>
        <v>Feb 28th, 2024, 4:47 pm</v>
      </c>
    </row>
    <row r="160" spans="1:8" x14ac:dyDescent="0.25">
      <c r="A160" s="17">
        <v>2024</v>
      </c>
      <c r="B160" s="18">
        <v>2</v>
      </c>
      <c r="C160" s="18">
        <v>28</v>
      </c>
      <c r="D160" s="18"/>
      <c r="E160" s="76">
        <v>1</v>
      </c>
      <c r="F160" s="368" t="s">
        <v>728</v>
      </c>
      <c r="G160" s="18"/>
      <c r="H160" s="376" t="str" cm="1">
        <f t="array" aca="1" ref="H160" ca="1">CHRONO.FORMAT_LITERARY_DATETIME(A160:E160,F160,G160)</f>
        <v>February 29th, 2024</v>
      </c>
    </row>
    <row r="161" spans="1:8" x14ac:dyDescent="0.25">
      <c r="A161" s="27">
        <v>2024</v>
      </c>
      <c r="B161" s="15">
        <v>2</v>
      </c>
      <c r="C161" s="15">
        <v>28</v>
      </c>
      <c r="D161" s="15"/>
      <c r="E161" s="74">
        <v>0.7</v>
      </c>
      <c r="F161" s="248" t="s">
        <v>288</v>
      </c>
      <c r="G161" s="15"/>
      <c r="H161" s="358" t="str" cm="1">
        <f t="array" aca="1" ref="H161" ca="1">CHRONO.FORMAT_LITERARY_DATETIME(A161:E161,F161,G161)</f>
        <v>February 28th, 2024, 4:47 P.M.</v>
      </c>
    </row>
    <row r="162" spans="1:8" x14ac:dyDescent="0.25">
      <c r="A162" s="17">
        <v>2024</v>
      </c>
      <c r="B162" s="18">
        <v>2</v>
      </c>
      <c r="C162" s="18">
        <v>28</v>
      </c>
      <c r="D162" s="18"/>
      <c r="E162" s="76">
        <v>0.7</v>
      </c>
      <c r="F162" s="368" t="s">
        <v>470</v>
      </c>
      <c r="G162" s="18"/>
      <c r="H162" s="376" t="e" cm="1">
        <f t="array" aca="1" ref="H162" ca="1">CHRONO.FORMAT_LITERARY_DATETIME(A162:E162,F162,G162)</f>
        <v>#VALUE!</v>
      </c>
    </row>
    <row r="163" spans="1:8" x14ac:dyDescent="0.25">
      <c r="A163" s="27"/>
      <c r="B163" s="15"/>
      <c r="C163" s="15"/>
      <c r="D163" s="15"/>
      <c r="E163" s="74">
        <v>0.7</v>
      </c>
      <c r="F163" s="248" t="s">
        <v>645</v>
      </c>
      <c r="G163" s="15"/>
      <c r="H163" s="358" t="str" cm="1">
        <f t="array" aca="1" ref="H163" ca="1">CHRONO.FORMAT_LITERARY_DATETIME(A163:E163,F163,G163)</f>
        <v>4:48:00pm</v>
      </c>
    </row>
    <row r="164" spans="1:8" x14ac:dyDescent="0.25">
      <c r="C164" s="46"/>
    </row>
    <row r="165" spans="1:8" x14ac:dyDescent="0.25">
      <c r="C165" s="270"/>
      <c r="D165" s="269"/>
    </row>
    <row r="166" spans="1:8" ht="19.5" x14ac:dyDescent="0.3">
      <c r="A166" s="1" t="s">
        <v>55</v>
      </c>
      <c r="F166" s="1" t="s">
        <v>286</v>
      </c>
    </row>
    <row r="168" spans="1:8" x14ac:dyDescent="0.25">
      <c r="A168" s="377" t="s">
        <v>418</v>
      </c>
      <c r="B168" s="40" t="s">
        <v>10</v>
      </c>
      <c r="C168" s="40" t="s">
        <v>11</v>
      </c>
      <c r="D168" s="40" t="s">
        <v>12</v>
      </c>
      <c r="E168" s="23" t="s">
        <v>35</v>
      </c>
      <c r="F168" s="139" t="s">
        <v>43</v>
      </c>
      <c r="G168" s="40" t="s">
        <v>132</v>
      </c>
      <c r="H168" s="359" t="s">
        <v>260</v>
      </c>
    </row>
    <row r="169" spans="1:8" x14ac:dyDescent="0.25">
      <c r="A169" s="208"/>
      <c r="B169" s="8" t="str" cm="1">
        <f t="array" aca="1" ref="B169:F169" ca="1">CHRONO.PARSE_MIL_DTG(A169)</f>
        <v/>
      </c>
      <c r="C169" s="8" t="str">
        <f ca="1"/>
        <v/>
      </c>
      <c r="D169" s="8" t="str">
        <f ca="1"/>
        <v/>
      </c>
      <c r="E169" s="8" t="str">
        <f ca="1"/>
        <v/>
      </c>
      <c r="F169" s="72" t="str">
        <f ca="1"/>
        <v/>
      </c>
      <c r="G169" s="8"/>
      <c r="H169" s="208" t="str" cm="1">
        <f t="array" aca="1" ref="H169" ca="1">CHRONO.FORMAT_MIL_DTG(B169:E169,F169,G169)</f>
        <v/>
      </c>
    </row>
    <row r="170" spans="1:8" x14ac:dyDescent="0.25">
      <c r="A170" s="209" t="s">
        <v>1</v>
      </c>
      <c r="B170" s="11" t="e" cm="1">
        <f t="array" aca="1" ref="B170:F170" ca="1">CHRONO.PARSE_MIL_DTG(A170)</f>
        <v>#VALUE!</v>
      </c>
      <c r="C170" s="11" t="e">
        <f ca="1"/>
        <v>#VALUE!</v>
      </c>
      <c r="D170" s="11" t="e">
        <f ca="1"/>
        <v>#VALUE!</v>
      </c>
      <c r="E170" s="11" t="e">
        <f ca="1"/>
        <v>#VALUE!</v>
      </c>
      <c r="F170" s="73" t="e">
        <f ca="1"/>
        <v>#VALUE!</v>
      </c>
      <c r="G170" s="11"/>
      <c r="H170" s="209" t="e" cm="1">
        <f t="array" aca="1" ref="H170" ca="1">CHRONO.FORMAT_MIL_DTG(B170:E170,F170,G170)</f>
        <v>#VALUE!</v>
      </c>
    </row>
    <row r="171" spans="1:8" x14ac:dyDescent="0.25">
      <c r="A171" s="378" t="s">
        <v>285</v>
      </c>
      <c r="B171" s="8" t="e" cm="1" vm="1">
        <f t="array" aca="1" ref="B171:F171" ca="1">CHRONO.PARSE_MIL_DTG(A171)</f>
        <v>#VALUE!</v>
      </c>
      <c r="C171" s="8" t="e" vm="1">
        <f ca="1"/>
        <v>#VALUE!</v>
      </c>
      <c r="D171" s="8" t="e" vm="1">
        <f ca="1"/>
        <v>#VALUE!</v>
      </c>
      <c r="E171" s="8" t="e" vm="1">
        <f ca="1"/>
        <v>#VALUE!</v>
      </c>
      <c r="F171" s="72" t="e" vm="1">
        <f ca="1"/>
        <v>#VALUE!</v>
      </c>
      <c r="G171" s="8" t="s">
        <v>647</v>
      </c>
      <c r="H171" s="208" t="e" cm="1" vm="2">
        <f t="array" aca="1" ref="H171" ca="1">CHRONO.FORMAT_MIL_DTG(B171:E171,F171,G171)</f>
        <v>#VALUE!</v>
      </c>
    </row>
    <row r="172" spans="1:8" x14ac:dyDescent="0.25">
      <c r="A172" s="375" t="s">
        <v>52</v>
      </c>
      <c r="B172" s="11" t="e" cm="1" vm="1">
        <f t="array" aca="1" ref="B172:F172" ca="1">CHRONO.PARSE_MIL_DTG(A172)</f>
        <v>#VALUE!</v>
      </c>
      <c r="C172" s="11" t="e" vm="1">
        <f ca="1"/>
        <v>#VALUE!</v>
      </c>
      <c r="D172" s="11" t="e" vm="1">
        <f ca="1"/>
        <v>#VALUE!</v>
      </c>
      <c r="E172" s="11" t="e" vm="1">
        <f ca="1"/>
        <v>#VALUE!</v>
      </c>
      <c r="F172" s="73" t="e" vm="1">
        <f ca="1"/>
        <v>#VALUE!</v>
      </c>
      <c r="G172" s="11"/>
      <c r="H172" s="209" t="e" cm="1" vm="2">
        <f t="array" aca="1" ref="H172" ca="1">CHRONO.FORMAT_MIL_DTG(B172:E172,F172,G172)</f>
        <v>#VALUE!</v>
      </c>
    </row>
    <row r="173" spans="1:8" x14ac:dyDescent="0.25">
      <c r="A173" s="379" t="s">
        <v>53</v>
      </c>
      <c r="B173" s="8" t="e" cm="1">
        <f t="array" aca="1" ref="B173:F173" ca="1">CHRONO.PARSE_MIL_DTG(A173)</f>
        <v>#VALUE!</v>
      </c>
      <c r="C173" s="8" t="e">
        <f ca="1"/>
        <v>#VALUE!</v>
      </c>
      <c r="D173" s="8" t="e">
        <f ca="1"/>
        <v>#VALUE!</v>
      </c>
      <c r="E173" s="8" t="e">
        <f ca="1"/>
        <v>#VALUE!</v>
      </c>
      <c r="F173" s="72" t="e">
        <f ca="1"/>
        <v>#VALUE!</v>
      </c>
      <c r="G173" s="8" t="s">
        <v>98</v>
      </c>
      <c r="H173" s="208" t="e" cm="1">
        <f t="array" aca="1" ref="H173" ca="1">CHRONO.FORMAT_MIL_DTG(B173:E173,F173,G173)</f>
        <v>#VALUE!</v>
      </c>
    </row>
    <row r="174" spans="1:8" x14ac:dyDescent="0.25">
      <c r="A174" s="380" t="s">
        <v>290</v>
      </c>
      <c r="B174" s="35" t="e" cm="1" vm="1">
        <f t="array" aca="1" ref="B174:F174" ca="1">CHRONO.PARSE_MIL_DTG(A174)</f>
        <v>#VALUE!</v>
      </c>
      <c r="C174" s="35" t="e" vm="1">
        <f ca="1"/>
        <v>#VALUE!</v>
      </c>
      <c r="D174" s="35" t="e" vm="1">
        <f ca="1"/>
        <v>#VALUE!</v>
      </c>
      <c r="E174" s="35" t="e" vm="1">
        <f ca="1"/>
        <v>#VALUE!</v>
      </c>
      <c r="F174" s="126" t="e" vm="1">
        <f ca="1"/>
        <v>#VALUE!</v>
      </c>
      <c r="G174" s="35"/>
      <c r="H174" s="210" t="e" cm="1" vm="2">
        <f t="array" aca="1" ref="H174" ca="1">CHRONO.FORMAT_MIL_DTG(B174:E174,F174,G174)</f>
        <v>#VALUE!</v>
      </c>
    </row>
    <row r="175" spans="1:8" x14ac:dyDescent="0.25">
      <c r="A175" s="381" t="s">
        <v>54</v>
      </c>
      <c r="B175" s="37" t="e" cm="1" vm="1">
        <f t="array" aca="1" ref="B175:F175" ca="1">CHRONO.PARSE_MIL_DTG(A175)</f>
        <v>#VALUE!</v>
      </c>
      <c r="C175" s="37" t="e" vm="1">
        <f ca="1"/>
        <v>#VALUE!</v>
      </c>
      <c r="D175" s="37" t="e" vm="1">
        <f ca="1"/>
        <v>#VALUE!</v>
      </c>
      <c r="E175" s="37" t="e" vm="1">
        <f ca="1"/>
        <v>#VALUE!</v>
      </c>
      <c r="F175" s="127" t="e" vm="1">
        <f ca="1"/>
        <v>#VALUE!</v>
      </c>
      <c r="G175" s="37" t="s">
        <v>98</v>
      </c>
      <c r="H175" s="211" t="e" cm="1" vm="2">
        <f t="array" aca="1" ref="H175" ca="1">CHRONO.FORMAT_MIL_DTG(B175:E175,F175,G175)</f>
        <v>#VALUE!</v>
      </c>
    </row>
    <row r="176" spans="1:8" x14ac:dyDescent="0.25">
      <c r="A176" s="380" t="s">
        <v>646</v>
      </c>
      <c r="B176" s="35" t="e" cm="1" vm="1">
        <f t="array" aca="1" ref="B176:F176" ca="1">CHRONO.PARSE_MIL_DTG(A176)</f>
        <v>#VALUE!</v>
      </c>
      <c r="C176" s="35" t="e" vm="1">
        <f ca="1"/>
        <v>#VALUE!</v>
      </c>
      <c r="D176" s="35" t="e" vm="1">
        <f ca="1"/>
        <v>#VALUE!</v>
      </c>
      <c r="E176" s="35" t="e" vm="1">
        <f ca="1"/>
        <v>#VALUE!</v>
      </c>
      <c r="F176" s="126" t="e" vm="1">
        <f ca="1"/>
        <v>#VALUE!</v>
      </c>
      <c r="G176" s="35" t="s">
        <v>98</v>
      </c>
      <c r="H176" s="210" t="e" cm="1" vm="2">
        <f t="array" aca="1" ref="H176" ca="1">CHRONO.FORMAT_MIL_DTG(B176:E176,F176,G176)</f>
        <v>#VALUE!</v>
      </c>
    </row>
    <row r="178" spans="5:6" x14ac:dyDescent="0.25">
      <c r="E178" s="206"/>
    </row>
    <row r="179" spans="5:6" x14ac:dyDescent="0.25">
      <c r="F179" s="46"/>
    </row>
  </sheetData>
  <phoneticPr fontId="2" type="noConversion"/>
  <pageMargins left="0.7" right="0.7" top="0.75" bottom="0.75" header="0.3" footer="0.3"/>
  <pageSetup paperSize="9" orientation="portrait" copies="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L142"/>
  <sheetViews>
    <sheetView topLeftCell="A111" workbookViewId="0">
      <selection activeCell="A128" sqref="A128"/>
    </sheetView>
  </sheetViews>
  <sheetFormatPr defaultRowHeight="15" x14ac:dyDescent="0.25"/>
  <cols>
    <col min="1" max="1" width="20.5703125" customWidth="1"/>
    <col min="2" max="2" width="17.42578125" customWidth="1"/>
    <col min="3" max="3" width="16.5703125" customWidth="1"/>
    <col min="4" max="4" width="12" customWidth="1"/>
    <col min="5" max="5" width="12.5703125" customWidth="1"/>
    <col min="6" max="6" width="18.42578125" customWidth="1"/>
    <col min="7" max="7" width="30.140625" customWidth="1"/>
    <col min="8" max="8" width="28.42578125" customWidth="1"/>
    <col min="10" max="10" width="15" customWidth="1"/>
    <col min="11" max="11" width="30.7109375" customWidth="1"/>
    <col min="12" max="12" width="24.28515625" customWidth="1"/>
    <col min="13" max="13" width="44" customWidth="1"/>
  </cols>
  <sheetData>
    <row r="1" spans="1:3" ht="19.5" x14ac:dyDescent="0.3">
      <c r="A1" s="1" t="s">
        <v>70</v>
      </c>
    </row>
    <row r="3" spans="1:3" x14ac:dyDescent="0.25">
      <c r="A3" s="21" t="s">
        <v>0</v>
      </c>
      <c r="B3" s="5" t="s">
        <v>4</v>
      </c>
      <c r="C3" s="382" t="s">
        <v>79</v>
      </c>
    </row>
    <row r="4" spans="1:3" x14ac:dyDescent="0.25">
      <c r="A4" s="7"/>
      <c r="B4" s="8"/>
      <c r="C4" s="208" t="str" cm="1">
        <f t="array" ref="C4">CHRONO.WEEKS_IN_YEAR(A4,B4)</f>
        <v/>
      </c>
    </row>
    <row r="5" spans="1:3" x14ac:dyDescent="0.25">
      <c r="A5" s="10" t="s">
        <v>1</v>
      </c>
      <c r="B5" s="11"/>
      <c r="C5" s="209" t="e" cm="1">
        <f t="array" ref="C5">CHRONO.WEEKS_IN_YEAR(A5,B5)</f>
        <v>#VALUE!</v>
      </c>
    </row>
    <row r="6" spans="1:3" x14ac:dyDescent="0.25">
      <c r="A6" s="7">
        <v>2020</v>
      </c>
      <c r="B6" s="8"/>
      <c r="C6" s="208" cm="1">
        <f t="array" ref="C6">CHRONO.WEEKS_IN_YEAR(A6,B6)</f>
        <v>53</v>
      </c>
    </row>
    <row r="7" spans="1:3" x14ac:dyDescent="0.25">
      <c r="A7" s="10">
        <v>2021</v>
      </c>
      <c r="B7" s="11"/>
      <c r="C7" s="209" cm="1">
        <f t="array" ref="C7">CHRONO.WEEKS_IN_YEAR(A7,B7)</f>
        <v>52</v>
      </c>
    </row>
    <row r="8" spans="1:3" x14ac:dyDescent="0.25">
      <c r="A8" s="7">
        <v>2026</v>
      </c>
      <c r="B8" s="8"/>
      <c r="C8" s="208" cm="1">
        <f t="array" ref="C8">CHRONO.WEEKS_IN_YEAR(A8,B8)</f>
        <v>53</v>
      </c>
    </row>
    <row r="9" spans="1:3" x14ac:dyDescent="0.25">
      <c r="A9" s="10">
        <v>2024</v>
      </c>
      <c r="B9" s="11"/>
      <c r="C9" s="209" cm="1">
        <f t="array" ref="C9">CHRONO.WEEKS_IN_YEAR(A9,B9)</f>
        <v>52</v>
      </c>
    </row>
    <row r="10" spans="1:3" x14ac:dyDescent="0.25">
      <c r="A10" s="7">
        <v>1903</v>
      </c>
      <c r="B10" s="8"/>
      <c r="C10" s="208" cm="1">
        <f t="array" ref="C10">CHRONO.WEEKS_IN_YEAR(A10,B10)</f>
        <v>53</v>
      </c>
    </row>
    <row r="11" spans="1:3" x14ac:dyDescent="0.25">
      <c r="A11" s="10">
        <v>1904</v>
      </c>
      <c r="B11" s="11"/>
      <c r="C11" s="209" cm="1">
        <f t="array" ref="C11">CHRONO.WEEKS_IN_YEAR(A11,B11)</f>
        <v>52</v>
      </c>
    </row>
    <row r="12" spans="1:3" x14ac:dyDescent="0.25">
      <c r="A12" s="7">
        <v>1902</v>
      </c>
      <c r="B12" s="8">
        <v>1</v>
      </c>
      <c r="C12" s="208" cm="1">
        <f t="array" ref="C12">CHRONO.WEEKS_IN_YEAR(A12,B12)</f>
        <v>52</v>
      </c>
    </row>
    <row r="13" spans="1:3" x14ac:dyDescent="0.25">
      <c r="A13" s="10">
        <v>1903</v>
      </c>
      <c r="B13" s="11">
        <v>1</v>
      </c>
      <c r="C13" s="209" cm="1">
        <f t="array" ref="C13">CHRONO.WEEKS_IN_YEAR(A13,B13)</f>
        <v>52</v>
      </c>
    </row>
    <row r="14" spans="1:3" x14ac:dyDescent="0.25">
      <c r="A14" s="7">
        <v>1904</v>
      </c>
      <c r="B14" s="8">
        <v>1</v>
      </c>
      <c r="C14" s="208" cm="1">
        <f t="array" ref="C14">CHRONO.WEEKS_IN_YEAR(A14,B14)</f>
        <v>53</v>
      </c>
    </row>
    <row r="15" spans="1:3" x14ac:dyDescent="0.25">
      <c r="A15" s="57">
        <v>1905</v>
      </c>
      <c r="B15" s="35">
        <v>1</v>
      </c>
      <c r="C15" s="210" cm="1">
        <f t="array" ref="C15">CHRONO.WEEKS_IN_YEAR(A15,B15)</f>
        <v>52</v>
      </c>
    </row>
    <row r="18" spans="1:7" ht="19.5" x14ac:dyDescent="0.3">
      <c r="A18" s="1" t="s">
        <v>648</v>
      </c>
      <c r="B18" s="1"/>
      <c r="C18" s="1"/>
      <c r="D18" s="1"/>
    </row>
    <row r="20" spans="1:7" x14ac:dyDescent="0.25">
      <c r="A20" s="4" t="s">
        <v>0</v>
      </c>
      <c r="B20" s="5" t="s">
        <v>649</v>
      </c>
      <c r="C20" s="5" t="s">
        <v>472</v>
      </c>
      <c r="D20" s="71" t="s">
        <v>4</v>
      </c>
      <c r="E20" s="5" t="s">
        <v>10</v>
      </c>
      <c r="F20" s="5" t="s">
        <v>650</v>
      </c>
      <c r="G20" s="6" t="s">
        <v>124</v>
      </c>
    </row>
    <row r="21" spans="1:7" x14ac:dyDescent="0.25">
      <c r="A21" s="7"/>
      <c r="B21" s="8"/>
      <c r="C21" s="8"/>
      <c r="D21" s="72"/>
      <c r="E21" s="8" t="str" cm="1">
        <f t="array" ref="E21:G21">CHRONO.VALIDATE_ISO_WEEK_DATE(A21:C21,D21)</f>
        <v/>
      </c>
      <c r="F21" s="8" t="str">
        <v/>
      </c>
      <c r="G21" s="9" t="str">
        <v/>
      </c>
    </row>
    <row r="22" spans="1:7" x14ac:dyDescent="0.25">
      <c r="A22" s="10">
        <v>2024</v>
      </c>
      <c r="B22" s="11"/>
      <c r="C22" s="11"/>
      <c r="D22" s="73"/>
      <c r="E22" s="11" cm="1">
        <f t="array" ref="E22:G22">CHRONO.VALIDATE_ISO_WEEK_DATE(A22:C22,D22)</f>
        <v>2024</v>
      </c>
      <c r="F22" s="11" t="e">
        <v>#VALUE!</v>
      </c>
      <c r="G22" s="12" t="str">
        <v/>
      </c>
    </row>
    <row r="23" spans="1:7" x14ac:dyDescent="0.25">
      <c r="A23" s="7">
        <v>2024</v>
      </c>
      <c r="B23" s="8">
        <v>2</v>
      </c>
      <c r="C23" s="8"/>
      <c r="D23" s="72"/>
      <c r="E23" s="8" cm="1">
        <f t="array" ref="E23:G23">CHRONO.VALIDATE_ISO_WEEK_DATE(A23:C23,D23)</f>
        <v>2024</v>
      </c>
      <c r="F23" s="8">
        <v>2</v>
      </c>
      <c r="G23" s="9" t="str">
        <v/>
      </c>
    </row>
    <row r="24" spans="1:7" x14ac:dyDescent="0.25">
      <c r="A24" s="10">
        <v>2024</v>
      </c>
      <c r="B24" s="11">
        <v>2</v>
      </c>
      <c r="C24" s="11">
        <v>1</v>
      </c>
      <c r="D24" s="73"/>
      <c r="E24" s="11" cm="1">
        <f t="array" ref="E24:G24">CHRONO.VALIDATE_ISO_WEEK_DATE(A24:C24,D24)</f>
        <v>2024</v>
      </c>
      <c r="F24" s="11">
        <v>2</v>
      </c>
      <c r="G24" s="12">
        <v>1</v>
      </c>
    </row>
    <row r="25" spans="1:7" x14ac:dyDescent="0.25">
      <c r="A25" s="7">
        <v>2024</v>
      </c>
      <c r="B25" s="8">
        <v>2</v>
      </c>
      <c r="C25" s="8">
        <v>8</v>
      </c>
      <c r="D25" s="72"/>
      <c r="E25" s="8" cm="1">
        <f t="array" ref="E25:G25">CHRONO.VALIDATE_ISO_WEEK_DATE(A25:C25,D25)</f>
        <v>2024</v>
      </c>
      <c r="F25" s="8">
        <v>2</v>
      </c>
      <c r="G25" s="9" t="e">
        <v>#NUM!</v>
      </c>
    </row>
    <row r="26" spans="1:7" x14ac:dyDescent="0.25">
      <c r="A26" s="129">
        <v>2020</v>
      </c>
      <c r="B26" s="130">
        <v>53</v>
      </c>
      <c r="C26" s="130"/>
      <c r="D26" s="144"/>
      <c r="E26" s="130" cm="1">
        <f t="array" ref="E26:G26">CHRONO.VALIDATE_ISO_WEEK_DATE(A26:C26,D26)</f>
        <v>2020</v>
      </c>
      <c r="F26" s="130">
        <v>53</v>
      </c>
      <c r="G26" s="131" t="str">
        <v/>
      </c>
    </row>
    <row r="27" spans="1:7" x14ac:dyDescent="0.25">
      <c r="A27" s="27">
        <v>2021</v>
      </c>
      <c r="B27" s="15">
        <v>53</v>
      </c>
      <c r="C27" s="15"/>
      <c r="D27" s="74"/>
      <c r="E27" s="15" cm="1">
        <f t="array" ref="E27:G27">CHRONO.VALIDATE_ISO_WEEK_DATE(A27:C27,D27)</f>
        <v>2021</v>
      </c>
      <c r="F27" s="15" t="e">
        <v>#NUM!</v>
      </c>
      <c r="G27" s="16" t="str">
        <v/>
      </c>
    </row>
    <row r="30" spans="1:7" ht="19.5" x14ac:dyDescent="0.3">
      <c r="A30" s="1" t="s">
        <v>651</v>
      </c>
      <c r="B30" s="1"/>
      <c r="C30" s="1"/>
      <c r="D30" s="1"/>
    </row>
    <row r="32" spans="1:7" x14ac:dyDescent="0.25">
      <c r="A32" s="4" t="s">
        <v>0</v>
      </c>
      <c r="B32" s="5" t="s">
        <v>649</v>
      </c>
      <c r="C32" s="5" t="s">
        <v>472</v>
      </c>
      <c r="D32" s="5" t="s">
        <v>4</v>
      </c>
      <c r="E32" s="382" t="s">
        <v>110</v>
      </c>
    </row>
    <row r="33" spans="1:8" x14ac:dyDescent="0.25">
      <c r="A33" s="7"/>
      <c r="B33" s="8"/>
      <c r="C33" s="8"/>
      <c r="D33" s="8"/>
      <c r="E33" s="208" t="b" cm="1">
        <f t="array" ref="E33">CHRONO.IS_VALID_ISO_WEEK_DATE(A33:C33,D33)</f>
        <v>0</v>
      </c>
    </row>
    <row r="34" spans="1:8" x14ac:dyDescent="0.25">
      <c r="A34" s="10">
        <v>2023</v>
      </c>
      <c r="B34" s="11"/>
      <c r="C34" s="11"/>
      <c r="D34" s="11"/>
      <c r="E34" s="209" t="b" cm="1">
        <f t="array" ref="E34">CHRONO.IS_VALID_ISO_WEEK_DATE(A34:C34,D34)</f>
        <v>0</v>
      </c>
    </row>
    <row r="35" spans="1:8" x14ac:dyDescent="0.25">
      <c r="A35" s="7">
        <v>2024</v>
      </c>
      <c r="B35" s="8">
        <v>52</v>
      </c>
      <c r="C35" s="8"/>
      <c r="D35" s="8"/>
      <c r="E35" s="208" t="b" cm="1">
        <f t="array" ref="E35">CHRONO.IS_VALID_ISO_WEEK_DATE(A35:C35,D35)</f>
        <v>1</v>
      </c>
    </row>
    <row r="36" spans="1:8" x14ac:dyDescent="0.25">
      <c r="A36" s="10">
        <v>2020</v>
      </c>
      <c r="B36" s="11">
        <v>53</v>
      </c>
      <c r="C36" s="11">
        <v>1</v>
      </c>
      <c r="D36" s="11"/>
      <c r="E36" s="209" t="b" cm="1">
        <f t="array" ref="E36">CHRONO.IS_VALID_ISO_WEEK_DATE(A36:C36,D36)</f>
        <v>0</v>
      </c>
    </row>
    <row r="37" spans="1:8" x14ac:dyDescent="0.25">
      <c r="A37" s="7">
        <v>2021</v>
      </c>
      <c r="B37" s="8">
        <v>53</v>
      </c>
      <c r="C37" s="8">
        <v>1</v>
      </c>
      <c r="D37" s="8"/>
      <c r="E37" s="208" t="b" cm="1">
        <f t="array" ref="E37">CHRONO.IS_VALID_ISO_WEEK_DATE(A37:C37,D37)</f>
        <v>0</v>
      </c>
    </row>
    <row r="38" spans="1:8" x14ac:dyDescent="0.25">
      <c r="A38" s="10">
        <v>2021</v>
      </c>
      <c r="B38" s="11">
        <v>53</v>
      </c>
      <c r="C38" s="11">
        <v>1</v>
      </c>
      <c r="D38" s="11">
        <v>1</v>
      </c>
      <c r="E38" s="209" t="b" cm="1">
        <f t="array" ref="E38">CHRONO.IS_VALID_ISO_WEEK_DATE(A38:C38,D38)</f>
        <v>1</v>
      </c>
    </row>
    <row r="39" spans="1:8" x14ac:dyDescent="0.25">
      <c r="A39" s="7">
        <v>2021</v>
      </c>
      <c r="B39" s="8">
        <v>5</v>
      </c>
      <c r="C39" s="8">
        <v>7.9</v>
      </c>
      <c r="D39" s="8"/>
      <c r="E39" s="208" t="b" cm="1">
        <f t="array" ref="E39">CHRONO.IS_VALID_ISO_WEEK_DATE(A39:C39,D39)</f>
        <v>1</v>
      </c>
    </row>
    <row r="40" spans="1:8" x14ac:dyDescent="0.25">
      <c r="A40" s="383">
        <v>2023</v>
      </c>
      <c r="B40" s="130">
        <v>25</v>
      </c>
      <c r="C40" s="130">
        <v>0</v>
      </c>
      <c r="D40" s="130"/>
      <c r="E40" s="210" t="b" cm="1">
        <f t="array" ref="E40">CHRONO.IS_VALID_ISO_WEEK_DATE(A40:C40,D40)</f>
        <v>0</v>
      </c>
    </row>
    <row r="43" spans="1:8" ht="19.5" x14ac:dyDescent="0.3">
      <c r="A43" s="1" t="s">
        <v>652</v>
      </c>
      <c r="B43" s="1"/>
      <c r="C43" s="1"/>
      <c r="D43" s="1"/>
    </row>
    <row r="45" spans="1:8" x14ac:dyDescent="0.25">
      <c r="A45" s="4" t="s">
        <v>0</v>
      </c>
      <c r="B45" s="5" t="s">
        <v>649</v>
      </c>
      <c r="C45" s="5" t="s">
        <v>472</v>
      </c>
      <c r="D45" s="5" t="s">
        <v>4</v>
      </c>
      <c r="E45" s="5" t="s">
        <v>10</v>
      </c>
      <c r="F45" s="5" t="s">
        <v>650</v>
      </c>
      <c r="G45" s="6" t="s">
        <v>124</v>
      </c>
      <c r="H45" s="352" t="s">
        <v>656</v>
      </c>
    </row>
    <row r="46" spans="1:8" x14ac:dyDescent="0.25">
      <c r="A46" s="7"/>
      <c r="B46" s="8"/>
      <c r="C46" s="8"/>
      <c r="D46" s="72"/>
      <c r="E46" s="8" t="str" cm="1">
        <f t="array" aca="1" ref="E46:H46" ca="1">CHRONO.RESOLVE_ISO_WEEK_DATE(A46:C46,D46)</f>
        <v/>
      </c>
      <c r="F46" s="8" t="str">
        <f ca="1"/>
        <v/>
      </c>
      <c r="G46" s="8" t="str">
        <f ca="1"/>
        <v/>
      </c>
      <c r="H46" s="9" t="str">
        <f ca="1"/>
        <v/>
      </c>
    </row>
    <row r="47" spans="1:8" x14ac:dyDescent="0.25">
      <c r="A47" s="10"/>
      <c r="B47" s="11" t="e">
        <v>#N/A</v>
      </c>
      <c r="C47" s="11"/>
      <c r="D47" s="73"/>
      <c r="E47" s="11" t="e" cm="1">
        <f t="array" aca="1" ref="E47:H47" ca="1">CHRONO.RESOLVE_ISO_WEEK_DATE(A47:C47,D47)</f>
        <v>#N/A</v>
      </c>
      <c r="F47" s="11" t="e">
        <f ca="1"/>
        <v>#N/A</v>
      </c>
      <c r="G47" s="11" t="e">
        <f ca="1"/>
        <v>#N/A</v>
      </c>
      <c r="H47" s="12" t="e">
        <f ca="1"/>
        <v>#N/A</v>
      </c>
    </row>
    <row r="48" spans="1:8" x14ac:dyDescent="0.25">
      <c r="A48" s="7" t="s">
        <v>1</v>
      </c>
      <c r="B48" s="8"/>
      <c r="C48" s="8"/>
      <c r="D48" s="72"/>
      <c r="E48" s="8" t="e" cm="1">
        <f t="array" aca="1" ref="E48:H48" ca="1">CHRONO.RESOLVE_ISO_WEEK_DATE(A48:C48,D48)</f>
        <v>#VALUE!</v>
      </c>
      <c r="F48" s="8" t="e">
        <f ca="1"/>
        <v>#VALUE!</v>
      </c>
      <c r="G48" s="8" t="e">
        <f ca="1"/>
        <v>#VALUE!</v>
      </c>
      <c r="H48" s="9" t="e">
        <f ca="1"/>
        <v>#VALUE!</v>
      </c>
    </row>
    <row r="49" spans="1:10" x14ac:dyDescent="0.25">
      <c r="A49" s="10">
        <v>2024</v>
      </c>
      <c r="B49" s="11"/>
      <c r="C49" s="11">
        <v>2</v>
      </c>
      <c r="D49" s="73"/>
      <c r="E49" s="11" cm="1">
        <f t="array" aca="1" ref="E49:H49" ca="1">CHRONO.RESOLVE_ISO_WEEK_DATE(A49:C49,D49)</f>
        <v>2024</v>
      </c>
      <c r="F49" s="11">
        <f ca="1"/>
        <v>1</v>
      </c>
      <c r="G49" s="11">
        <f ca="1"/>
        <v>2</v>
      </c>
      <c r="H49" s="12">
        <f ca="1"/>
        <v>52</v>
      </c>
    </row>
    <row r="50" spans="1:10" x14ac:dyDescent="0.25">
      <c r="A50" s="7">
        <v>2024</v>
      </c>
      <c r="B50" s="8"/>
      <c r="C50" s="8"/>
      <c r="D50" s="72"/>
      <c r="E50" s="8" t="e" cm="1">
        <f t="array" aca="1" ref="E50:H50" ca="1">CHRONO.RESOLVE_ISO_WEEK_DATE(A50:C50,D50)</f>
        <v>#VALUE!</v>
      </c>
      <c r="F50" s="8" t="e">
        <f ca="1"/>
        <v>#VALUE!</v>
      </c>
      <c r="G50" s="8" t="e">
        <f ca="1"/>
        <v>#VALUE!</v>
      </c>
      <c r="H50" s="9" t="e">
        <f ca="1"/>
        <v>#VALUE!</v>
      </c>
    </row>
    <row r="51" spans="1:10" x14ac:dyDescent="0.25">
      <c r="A51" s="10">
        <v>2024</v>
      </c>
      <c r="B51" s="11">
        <v>1.5</v>
      </c>
      <c r="C51" s="11"/>
      <c r="D51" s="73"/>
      <c r="E51" s="11" cm="1">
        <f t="array" aca="1" ref="E51:H51" ca="1">CHRONO.RESOLVE_ISO_WEEK_DATE(A51:C51,D51)</f>
        <v>2024</v>
      </c>
      <c r="F51" s="11">
        <f ca="1"/>
        <v>1</v>
      </c>
      <c r="G51" s="11">
        <f ca="1"/>
        <v>1</v>
      </c>
      <c r="H51" s="12">
        <f ca="1"/>
        <v>52</v>
      </c>
    </row>
    <row r="52" spans="1:10" x14ac:dyDescent="0.25">
      <c r="A52" s="7">
        <v>2024</v>
      </c>
      <c r="B52" s="8">
        <v>8</v>
      </c>
      <c r="C52" s="8"/>
      <c r="D52" s="72"/>
      <c r="E52" s="8" cm="1">
        <f t="array" aca="1" ref="E52:H52" ca="1">CHRONO.RESOLVE_ISO_WEEK_DATE(A52:C52,D52)</f>
        <v>2024</v>
      </c>
      <c r="F52" s="8">
        <f ca="1"/>
        <v>8</v>
      </c>
      <c r="G52" s="8">
        <f ca="1"/>
        <v>1</v>
      </c>
      <c r="H52" s="9">
        <f ca="1"/>
        <v>52</v>
      </c>
    </row>
    <row r="53" spans="1:10" x14ac:dyDescent="0.25">
      <c r="A53" s="223">
        <v>2023</v>
      </c>
      <c r="B53" s="11">
        <v>14</v>
      </c>
      <c r="C53" s="11">
        <v>45.8</v>
      </c>
      <c r="D53" s="73"/>
      <c r="E53" s="11" cm="1">
        <f t="array" aca="1" ref="E53:H53" ca="1">CHRONO.RESOLVE_ISO_WEEK_DATE(A53:C53,D53)</f>
        <v>2023</v>
      </c>
      <c r="F53" s="11">
        <f ca="1"/>
        <v>20</v>
      </c>
      <c r="G53" s="11">
        <f ca="1"/>
        <v>3</v>
      </c>
      <c r="H53" s="12">
        <f ca="1"/>
        <v>52</v>
      </c>
    </row>
    <row r="54" spans="1:10" x14ac:dyDescent="0.25">
      <c r="A54" s="7">
        <v>2023</v>
      </c>
      <c r="B54" s="8">
        <v>53</v>
      </c>
      <c r="C54" s="8">
        <v>1</v>
      </c>
      <c r="D54" s="72"/>
      <c r="E54" s="8" cm="1">
        <f t="array" aca="1" ref="E54:H54" ca="1">CHRONO.RESOLVE_ISO_WEEK_DATE(A54:C54,D54)</f>
        <v>2024</v>
      </c>
      <c r="F54" s="8">
        <f ca="1"/>
        <v>1</v>
      </c>
      <c r="G54" s="8">
        <f ca="1"/>
        <v>1</v>
      </c>
      <c r="H54" s="9">
        <f ca="1"/>
        <v>52</v>
      </c>
    </row>
    <row r="55" spans="1:10" x14ac:dyDescent="0.25">
      <c r="A55" s="129">
        <v>2023</v>
      </c>
      <c r="B55" s="130">
        <v>0</v>
      </c>
      <c r="C55" s="130">
        <v>5</v>
      </c>
      <c r="D55" s="144"/>
      <c r="E55" s="130" cm="1">
        <f t="array" aca="1" ref="E55:H55" ca="1">CHRONO.RESOLVE_ISO_WEEK_DATE(A55:C55,D55)</f>
        <v>2022</v>
      </c>
      <c r="F55" s="130">
        <f ca="1"/>
        <v>52</v>
      </c>
      <c r="G55" s="130">
        <f ca="1"/>
        <v>5</v>
      </c>
      <c r="H55" s="131">
        <f ca="1"/>
        <v>52</v>
      </c>
    </row>
    <row r="58" spans="1:10" ht="19.5" x14ac:dyDescent="0.3">
      <c r="A58" s="1" t="s">
        <v>653</v>
      </c>
      <c r="B58" s="1"/>
      <c r="C58" s="1"/>
      <c r="D58" s="1"/>
    </row>
    <row r="60" spans="1:10" x14ac:dyDescent="0.25">
      <c r="A60" s="4" t="s">
        <v>0</v>
      </c>
      <c r="B60" s="5" t="s">
        <v>649</v>
      </c>
      <c r="C60" s="5" t="s">
        <v>472</v>
      </c>
      <c r="D60" s="5" t="s">
        <v>4</v>
      </c>
      <c r="E60" s="382" t="s">
        <v>190</v>
      </c>
      <c r="F60" s="69" t="s">
        <v>654</v>
      </c>
    </row>
    <row r="61" spans="1:10" x14ac:dyDescent="0.25">
      <c r="A61" s="7"/>
      <c r="B61" s="8"/>
      <c r="C61" s="8"/>
      <c r="D61" s="8"/>
      <c r="E61" s="208" t="str" cm="1">
        <f t="array" aca="1" ref="E61" ca="1">CHRONO.ISO_WEEK_DATE_TO_MJDN(A61:C61,D61)</f>
        <v/>
      </c>
      <c r="F61" s="208"/>
      <c r="H61" t="str" cm="1">
        <f t="array" aca="1" ref="H61:J61" ca="1">CHRONO.MJDN_TO_CALENDAR_DATE(E61,D61)</f>
        <v/>
      </c>
      <c r="I61" t="str">
        <f ca="1"/>
        <v/>
      </c>
      <c r="J61" t="str">
        <f ca="1"/>
        <v/>
      </c>
    </row>
    <row r="62" spans="1:10" x14ac:dyDescent="0.25">
      <c r="A62" s="10"/>
      <c r="B62" s="11" t="e">
        <v>#N/A</v>
      </c>
      <c r="C62" s="11"/>
      <c r="D62" s="11"/>
      <c r="E62" s="209" t="e" cm="1">
        <f t="array" aca="1" ref="E62" ca="1">CHRONO.ISO_WEEK_DATE_TO_MJDN(A62:C62,D62)</f>
        <v>#N/A</v>
      </c>
      <c r="F62" s="209"/>
    </row>
    <row r="63" spans="1:10" x14ac:dyDescent="0.25">
      <c r="A63" s="7" t="s">
        <v>1</v>
      </c>
      <c r="B63" s="8"/>
      <c r="C63" s="8"/>
      <c r="D63" s="8"/>
      <c r="E63" s="208" t="e" cm="1">
        <f t="array" aca="1" ref="E63" ca="1">CHRONO.ISO_WEEK_DATE_TO_MJDN(A63:C63,D63)</f>
        <v>#VALUE!</v>
      </c>
      <c r="F63" s="208"/>
    </row>
    <row r="64" spans="1:10" x14ac:dyDescent="0.25">
      <c r="A64" s="10">
        <v>2024</v>
      </c>
      <c r="B64" s="11">
        <v>52</v>
      </c>
      <c r="C64" s="11"/>
      <c r="D64" s="11"/>
      <c r="E64" s="209" cm="1">
        <f t="array" aca="1" ref="E64" ca="1">CHRONO.ISO_WEEK_DATE_TO_MJDN(A64:C64,D64)</f>
        <v>60667</v>
      </c>
      <c r="F64" s="209" t="str" cm="1">
        <f t="array" aca="1" ref="F64" ca="1">CHRONO.FORMAT_LITERARY_DATE(CHRONO.MJDN_TO_CALENDAR_DATE(E64,D64),"WRG",,D64)</f>
        <v>Mon Dec 23rd 2024</v>
      </c>
    </row>
    <row r="65" spans="1:6" x14ac:dyDescent="0.25">
      <c r="A65" s="7">
        <v>2021</v>
      </c>
      <c r="B65" s="8">
        <v>53</v>
      </c>
      <c r="C65" s="8">
        <v>7</v>
      </c>
      <c r="D65" s="8">
        <v>1</v>
      </c>
      <c r="E65" s="208" t="e" cm="1">
        <f t="array" aca="1" ref="E65" ca="1">CHRONO.ISO_WEEK_DATE_TO_MJDN(A65:C65,D65)</f>
        <v>#VALUE!</v>
      </c>
      <c r="F65" s="208" t="e" cm="1">
        <f t="array" aca="1" ref="F65" ca="1">CHRONO.FORMAT_LITERARY_DATE(CHRONO.MJDN_TO_CALENDAR_DATE(E65,D65),"WRG",,D65)</f>
        <v>#VALUE!</v>
      </c>
    </row>
    <row r="66" spans="1:6" x14ac:dyDescent="0.25">
      <c r="A66" s="10">
        <v>2024</v>
      </c>
      <c r="B66" s="11">
        <v>5</v>
      </c>
      <c r="C66" s="11"/>
      <c r="D66" s="11"/>
      <c r="E66" s="209" cm="1">
        <f t="array" aca="1" ref="E66" ca="1">CHRONO.ISO_WEEK_DATE_TO_MJDN(A66:C66,D66)</f>
        <v>60338</v>
      </c>
      <c r="F66" s="209" t="str" cm="1">
        <f t="array" aca="1" ref="F66" ca="1">CHRONO.FORMAT_LITERARY_DATE(CHRONO.MJDN_TO_CALENDAR_DATE(E66,D66),"WRG",,D66)</f>
        <v>Mon Jan 29th 2024</v>
      </c>
    </row>
    <row r="67" spans="1:6" x14ac:dyDescent="0.25">
      <c r="A67" s="7">
        <v>2024</v>
      </c>
      <c r="B67" s="8">
        <v>8</v>
      </c>
      <c r="C67" s="8"/>
      <c r="D67" s="8"/>
      <c r="E67" s="208" cm="1">
        <f t="array" aca="1" ref="E67" ca="1">CHRONO.ISO_WEEK_DATE_TO_MJDN(A67:C67,D67)</f>
        <v>60359</v>
      </c>
      <c r="F67" s="208" t="str" cm="1">
        <f t="array" aca="1" ref="F67" ca="1">CHRONO.FORMAT_LITERARY_DATE(CHRONO.MJDN_TO_CALENDAR_DATE(E67,D67),"WRG",,D67)</f>
        <v>Mon Feb 19th 2024</v>
      </c>
    </row>
    <row r="68" spans="1:6" x14ac:dyDescent="0.25">
      <c r="A68" s="384">
        <v>2023</v>
      </c>
      <c r="B68" s="18">
        <v>14</v>
      </c>
      <c r="C68" s="18">
        <v>7.8</v>
      </c>
      <c r="D68" s="18"/>
      <c r="E68" s="376" cm="1">
        <f t="array" aca="1" ref="E68" ca="1">CHRONO.ISO_WEEK_DATE_TO_MJDN(A68:C68,D68)</f>
        <v>60043</v>
      </c>
      <c r="F68" s="376" t="str" cm="1">
        <f t="array" aca="1" ref="F68" ca="1">CHRONO.FORMAT_LITERARY_DATE(CHRONO.MJDN_TO_CALENDAR_DATE(E68,D68),"WRG",,D68)</f>
        <v>Sun Apr 9th 2023</v>
      </c>
    </row>
    <row r="71" spans="1:6" ht="19.5" x14ac:dyDescent="0.3">
      <c r="A71" s="1" t="s">
        <v>655</v>
      </c>
      <c r="B71" s="1"/>
      <c r="C71" s="1"/>
      <c r="D71" s="1"/>
    </row>
    <row r="73" spans="1:6" x14ac:dyDescent="0.25">
      <c r="A73" s="4" t="s">
        <v>196</v>
      </c>
      <c r="B73" s="5" t="s">
        <v>4</v>
      </c>
      <c r="C73" s="351" t="s">
        <v>190</v>
      </c>
      <c r="D73" s="385" t="s">
        <v>73</v>
      </c>
      <c r="E73" s="385" t="s">
        <v>124</v>
      </c>
      <c r="F73" s="352" t="s">
        <v>656</v>
      </c>
    </row>
    <row r="74" spans="1:6" x14ac:dyDescent="0.25">
      <c r="A74" s="7"/>
      <c r="B74" s="8"/>
      <c r="C74" s="213" t="str" cm="1">
        <f t="array" aca="1" ref="C74:F74" ca="1">CHRONO.MJDN_TO_ISO_WEEK_DATE(A74,B74)</f>
        <v/>
      </c>
      <c r="D74" s="8" t="str">
        <f ca="1"/>
        <v/>
      </c>
      <c r="E74" s="8" t="str">
        <f ca="1"/>
        <v/>
      </c>
      <c r="F74" s="72" t="str">
        <f ca="1"/>
        <v/>
      </c>
    </row>
    <row r="75" spans="1:6" x14ac:dyDescent="0.25">
      <c r="A75" s="10" t="s">
        <v>1</v>
      </c>
      <c r="B75" s="11"/>
      <c r="C75" s="214" t="e" cm="1">
        <f t="array" aca="1" ref="C75:F75" ca="1">CHRONO.MJDN_TO_ISO_WEEK_DATE(A75,B75)</f>
        <v>#VALUE!</v>
      </c>
      <c r="D75" s="11" t="e">
        <f ca="1"/>
        <v>#VALUE!</v>
      </c>
      <c r="E75" s="11" t="e">
        <f ca="1"/>
        <v>#VALUE!</v>
      </c>
      <c r="F75" s="73" t="e">
        <f ca="1"/>
        <v>#VALUE!</v>
      </c>
    </row>
    <row r="76" spans="1:6" x14ac:dyDescent="0.25">
      <c r="A76" s="7" t="e">
        <v>#NUM!</v>
      </c>
      <c r="B76" s="8"/>
      <c r="C76" s="213" t="e" cm="1">
        <f t="array" aca="1" ref="C76:F76" ca="1">CHRONO.MJDN_TO_ISO_WEEK_DATE(A76,B76)</f>
        <v>#NUM!</v>
      </c>
      <c r="D76" s="8" t="e">
        <f ca="1"/>
        <v>#NUM!</v>
      </c>
      <c r="E76" s="8" t="e">
        <f ca="1"/>
        <v>#NUM!</v>
      </c>
      <c r="F76" s="72" t="e">
        <f ca="1"/>
        <v>#NUM!</v>
      </c>
    </row>
    <row r="77" spans="1:6" x14ac:dyDescent="0.25">
      <c r="A77" s="10">
        <v>60667</v>
      </c>
      <c r="B77" s="11"/>
      <c r="C77" s="214" cm="1">
        <f t="array" aca="1" ref="C77:F77" ca="1">CHRONO.MJDN_TO_ISO_WEEK_DATE(A77,B77)</f>
        <v>2024</v>
      </c>
      <c r="D77" s="11">
        <f ca="1"/>
        <v>52</v>
      </c>
      <c r="E77" s="11">
        <f ca="1"/>
        <v>1</v>
      </c>
      <c r="F77" s="73">
        <f ca="1"/>
        <v>52</v>
      </c>
    </row>
    <row r="78" spans="1:6" x14ac:dyDescent="0.25">
      <c r="A78" s="7">
        <v>59595</v>
      </c>
      <c r="B78" s="8">
        <v>1</v>
      </c>
      <c r="C78" s="213" t="e" cm="1">
        <f t="array" aca="1" ref="C78:F78" ca="1">CHRONO.MJDN_TO_ISO_WEEK_DATE(A78,B78)</f>
        <v>#VALUE!</v>
      </c>
      <c r="D78" s="8" t="e">
        <f ca="1"/>
        <v>#VALUE!</v>
      </c>
      <c r="E78" s="8" t="e">
        <f ca="1"/>
        <v>#VALUE!</v>
      </c>
      <c r="F78" s="72" t="e">
        <f ca="1"/>
        <v>#VALUE!</v>
      </c>
    </row>
    <row r="79" spans="1:6" x14ac:dyDescent="0.25">
      <c r="A79" s="10">
        <v>60338</v>
      </c>
      <c r="B79" s="11"/>
      <c r="C79" s="214" cm="1">
        <f t="array" aca="1" ref="C79:F79" ca="1">CHRONO.MJDN_TO_ISO_WEEK_DATE(A79,B79)</f>
        <v>2024</v>
      </c>
      <c r="D79" s="11">
        <f ca="1"/>
        <v>5</v>
      </c>
      <c r="E79" s="11">
        <f ca="1"/>
        <v>1</v>
      </c>
      <c r="F79" s="73">
        <f ca="1"/>
        <v>52</v>
      </c>
    </row>
    <row r="80" spans="1:6" x14ac:dyDescent="0.25">
      <c r="A80" s="7">
        <v>60359</v>
      </c>
      <c r="B80" s="8"/>
      <c r="C80" s="213" cm="1">
        <f t="array" aca="1" ref="C80:F80" ca="1">CHRONO.MJDN_TO_ISO_WEEK_DATE(A80,B80)</f>
        <v>2024</v>
      </c>
      <c r="D80" s="8">
        <f ca="1"/>
        <v>8</v>
      </c>
      <c r="E80" s="8">
        <f ca="1"/>
        <v>1</v>
      </c>
      <c r="F80" s="72">
        <f ca="1"/>
        <v>52</v>
      </c>
    </row>
    <row r="81" spans="1:7" x14ac:dyDescent="0.25">
      <c r="A81" s="384">
        <v>60043</v>
      </c>
      <c r="B81" s="18"/>
      <c r="C81" s="368" cm="1">
        <f t="array" aca="1" ref="C81:F81" ca="1">CHRONO.MJDN_TO_ISO_WEEK_DATE(A81,B81)</f>
        <v>2023</v>
      </c>
      <c r="D81" s="18">
        <f ca="1"/>
        <v>14</v>
      </c>
      <c r="E81" s="18">
        <f ca="1"/>
        <v>7</v>
      </c>
      <c r="F81" s="76">
        <f ca="1"/>
        <v>52</v>
      </c>
    </row>
    <row r="84" spans="1:7" ht="19.5" x14ac:dyDescent="0.3">
      <c r="A84" s="1" t="s">
        <v>830</v>
      </c>
    </row>
    <row r="86" spans="1:7" x14ac:dyDescent="0.25">
      <c r="A86" s="377" t="s">
        <v>108</v>
      </c>
      <c r="B86" s="5" t="s">
        <v>196</v>
      </c>
      <c r="C86" s="5" t="s">
        <v>472</v>
      </c>
      <c r="D86" s="5" t="s">
        <v>831</v>
      </c>
      <c r="E86" s="5" t="s">
        <v>832</v>
      </c>
      <c r="F86" s="359" t="s">
        <v>94</v>
      </c>
      <c r="G86" s="359" t="s">
        <v>833</v>
      </c>
    </row>
    <row r="87" spans="1:7" x14ac:dyDescent="0.25">
      <c r="A87" s="568">
        <v>45298</v>
      </c>
      <c r="B87" s="8" cm="1">
        <f t="array" ref="B87">CHRONO.EXCELDATE_TO_MJDATE(A87)</f>
        <v>60316</v>
      </c>
      <c r="C87" s="8">
        <v>7</v>
      </c>
      <c r="D87" s="8"/>
      <c r="E87" s="8"/>
      <c r="F87" s="208" t="e" cm="1">
        <f t="array" aca="1" ref="F87" ca="1">CHRONO.DAYS_TO_WEEKDAY_ADJACENT_MJDATE(B87:B92,C87,D87:D92,E87:E92)</f>
        <v>#NAME?</v>
      </c>
      <c r="G87" s="568" t="e">
        <f ca="1">A87+F87</f>
        <v>#NAME?</v>
      </c>
    </row>
    <row r="88" spans="1:7" x14ac:dyDescent="0.25">
      <c r="A88" s="569">
        <v>45297</v>
      </c>
      <c r="B88" s="11" cm="1">
        <f t="array" ref="B88">CHRONO.EXCELDATE_TO_MJDATE(A88)</f>
        <v>60315</v>
      </c>
      <c r="C88" s="11"/>
      <c r="D88" s="11">
        <v>-1</v>
      </c>
      <c r="E88" s="11"/>
      <c r="F88" s="209"/>
      <c r="G88" s="569">
        <f t="shared" ref="G88:G92" si="0">A88+F88</f>
        <v>45297</v>
      </c>
    </row>
    <row r="89" spans="1:7" x14ac:dyDescent="0.25">
      <c r="A89" s="568">
        <v>45296</v>
      </c>
      <c r="B89" s="8" cm="1">
        <f t="array" ref="B89">CHRONO.EXCELDATE_TO_MJDATE(A89)</f>
        <v>60314</v>
      </c>
      <c r="C89" s="8"/>
      <c r="D89" s="8">
        <v>-2</v>
      </c>
      <c r="E89" s="8"/>
      <c r="F89" s="208"/>
      <c r="G89" s="568">
        <f t="shared" si="0"/>
        <v>45296</v>
      </c>
    </row>
    <row r="90" spans="1:7" x14ac:dyDescent="0.25">
      <c r="A90" s="569">
        <v>45295</v>
      </c>
      <c r="B90" s="11" cm="1">
        <f t="array" ref="B90">CHRONO.EXCELDATE_TO_MJDATE(A90)</f>
        <v>60313</v>
      </c>
      <c r="C90" s="11"/>
      <c r="D90" s="11"/>
      <c r="E90" s="11">
        <v>1</v>
      </c>
      <c r="F90" s="209"/>
      <c r="G90" s="569">
        <f t="shared" si="0"/>
        <v>45295</v>
      </c>
    </row>
    <row r="91" spans="1:7" x14ac:dyDescent="0.25">
      <c r="A91" s="570">
        <v>45294</v>
      </c>
      <c r="B91" s="15" cm="1">
        <f t="array" ref="B91">CHRONO.EXCELDATE_TO_MJDATE(A91)</f>
        <v>60312</v>
      </c>
      <c r="C91" s="15"/>
      <c r="D91" s="15">
        <v>1</v>
      </c>
      <c r="E91" s="15">
        <v>1</v>
      </c>
      <c r="F91" s="358"/>
      <c r="G91" s="570">
        <f t="shared" si="0"/>
        <v>45294</v>
      </c>
    </row>
    <row r="92" spans="1:7" x14ac:dyDescent="0.25">
      <c r="A92" s="571">
        <v>45293</v>
      </c>
      <c r="B92" s="18" cm="1">
        <f t="array" ref="B92">CHRONO.EXCELDATE_TO_MJDATE(A92)</f>
        <v>60311</v>
      </c>
      <c r="C92" s="18"/>
      <c r="D92" s="18">
        <v>-1</v>
      </c>
      <c r="E92" s="18">
        <v>1</v>
      </c>
      <c r="F92" s="376"/>
      <c r="G92" s="571">
        <f t="shared" si="0"/>
        <v>45293</v>
      </c>
    </row>
    <row r="95" spans="1:7" ht="19.5" x14ac:dyDescent="0.3">
      <c r="A95" s="1" t="s">
        <v>834</v>
      </c>
    </row>
    <row r="97" spans="1:12" x14ac:dyDescent="0.25">
      <c r="A97" s="377" t="s">
        <v>108</v>
      </c>
      <c r="B97" s="5" t="s">
        <v>115</v>
      </c>
      <c r="C97" s="5" t="s">
        <v>472</v>
      </c>
      <c r="D97" s="5" t="s">
        <v>831</v>
      </c>
      <c r="E97" s="5" t="s">
        <v>832</v>
      </c>
      <c r="F97" s="359" t="s">
        <v>114</v>
      </c>
      <c r="G97" s="359" t="s">
        <v>833</v>
      </c>
    </row>
    <row r="98" spans="1:12" x14ac:dyDescent="0.25">
      <c r="A98" s="572">
        <v>45298.583333333336</v>
      </c>
      <c r="B98" s="8" cm="1">
        <f t="array" ref="B98">CHRONO.EXCELDATE_TO_MJDATE(A98)</f>
        <v>60316.583333333336</v>
      </c>
      <c r="C98" s="8">
        <v>7</v>
      </c>
      <c r="D98" s="8"/>
      <c r="E98" s="8"/>
      <c r="F98" s="208" t="e" cm="1">
        <f t="array" aca="1" ref="F98" ca="1">CHRONO.WEEKDAY_ADJACENT_MJDATE(B98:B103,C98,D98:D103,E98:E103)</f>
        <v>#NAME?</v>
      </c>
      <c r="G98" s="572" t="e" cm="1">
        <f t="array" aca="1" ref="G98" ca="1">CHRONO.MJDATE_TO_EXCELDATE(F98)</f>
        <v>#NAME?</v>
      </c>
    </row>
    <row r="99" spans="1:12" x14ac:dyDescent="0.25">
      <c r="A99" s="563">
        <v>45297.041666666664</v>
      </c>
      <c r="B99" s="11" cm="1">
        <f t="array" ref="B99">CHRONO.EXCELDATE_TO_MJDATE(A99)</f>
        <v>60315.041666666664</v>
      </c>
      <c r="C99" s="11"/>
      <c r="D99" s="11">
        <v>-1</v>
      </c>
      <c r="E99" s="11"/>
      <c r="F99" s="209"/>
      <c r="G99" s="563" t="str" cm="1">
        <f t="array" ref="G99">CHRONO.MJDATE_TO_EXCELDATE(F99)</f>
        <v/>
      </c>
    </row>
    <row r="100" spans="1:12" x14ac:dyDescent="0.25">
      <c r="A100" s="572">
        <v>45296.998611111114</v>
      </c>
      <c r="B100" s="8" cm="1">
        <f t="array" ref="B100">CHRONO.EXCELDATE_TO_MJDATE(A100)</f>
        <v>60314.998611111114</v>
      </c>
      <c r="C100" s="8"/>
      <c r="D100" s="8">
        <v>-2</v>
      </c>
      <c r="E100" s="8"/>
      <c r="F100" s="208"/>
      <c r="G100" s="572" t="str" cm="1">
        <f t="array" ref="G100">CHRONO.MJDATE_TO_EXCELDATE(F100)</f>
        <v/>
      </c>
    </row>
    <row r="101" spans="1:12" x14ac:dyDescent="0.25">
      <c r="A101" s="563">
        <v>45295.083333333336</v>
      </c>
      <c r="B101" s="11" cm="1">
        <f t="array" ref="B101">CHRONO.EXCELDATE_TO_MJDATE(A101)</f>
        <v>60313.083333333336</v>
      </c>
      <c r="C101" s="11"/>
      <c r="D101" s="11"/>
      <c r="E101" s="11">
        <v>1</v>
      </c>
      <c r="F101" s="209"/>
      <c r="G101" s="563" t="str" cm="1">
        <f t="array" ref="G101">CHRONO.MJDATE_TO_EXCELDATE(F101)</f>
        <v/>
      </c>
    </row>
    <row r="102" spans="1:12" x14ac:dyDescent="0.25">
      <c r="A102" s="573">
        <v>45294</v>
      </c>
      <c r="B102" s="15" cm="1">
        <f t="array" ref="B102">CHRONO.EXCELDATE_TO_MJDATE(A102)</f>
        <v>60312</v>
      </c>
      <c r="C102" s="15"/>
      <c r="D102" s="15">
        <v>1</v>
      </c>
      <c r="E102" s="15">
        <v>1</v>
      </c>
      <c r="F102" s="358"/>
      <c r="G102" s="573" t="str" cm="1">
        <f t="array" ref="G102">CHRONO.MJDATE_TO_EXCELDATE(F102)</f>
        <v/>
      </c>
    </row>
    <row r="103" spans="1:12" x14ac:dyDescent="0.25">
      <c r="A103" s="574">
        <v>45473</v>
      </c>
      <c r="B103" s="18" cm="1">
        <f t="array" ref="B103">CHRONO.EXCELDATE_TO_MJDATE(A103)</f>
        <v>60491</v>
      </c>
      <c r="C103" s="18"/>
      <c r="D103" s="18">
        <v>-1</v>
      </c>
      <c r="E103" s="18"/>
      <c r="F103" s="376"/>
      <c r="G103" s="574" t="str" cm="1">
        <f t="array" ref="G103">CHRONO.MJDATE_TO_EXCELDATE(F103)</f>
        <v/>
      </c>
    </row>
    <row r="106" spans="1:12" ht="19.5" x14ac:dyDescent="0.3">
      <c r="A106" s="1" t="s">
        <v>744</v>
      </c>
    </row>
    <row r="108" spans="1:12" x14ac:dyDescent="0.25">
      <c r="A108" s="21" t="s">
        <v>0</v>
      </c>
      <c r="B108" s="5" t="s">
        <v>2</v>
      </c>
      <c r="C108" s="5" t="s">
        <v>20</v>
      </c>
      <c r="D108" s="5" t="s">
        <v>74</v>
      </c>
      <c r="E108" s="5" t="s">
        <v>743</v>
      </c>
      <c r="F108" s="5" t="s">
        <v>4</v>
      </c>
      <c r="G108" s="359" t="s">
        <v>114</v>
      </c>
      <c r="H108" s="40" t="s">
        <v>21</v>
      </c>
      <c r="I108" s="5" t="s">
        <v>22</v>
      </c>
      <c r="J108" s="23" t="s">
        <v>23</v>
      </c>
      <c r="K108" s="40" t="s">
        <v>657</v>
      </c>
      <c r="L108" s="6" t="s">
        <v>6</v>
      </c>
    </row>
    <row r="109" spans="1:12" x14ac:dyDescent="0.25">
      <c r="A109" s="7">
        <v>2024</v>
      </c>
      <c r="B109" s="8">
        <v>6</v>
      </c>
      <c r="C109" s="8">
        <v>-1</v>
      </c>
      <c r="D109" s="8">
        <v>7</v>
      </c>
      <c r="E109" s="8"/>
      <c r="F109" s="8"/>
      <c r="G109" s="208" t="e" cm="1" vm="4">
        <f t="array" aca="1" ref="G109" ca="1">CHRONO.WEEKDAY_OF_MONTH_TO_MJDATE(A109:E109,F109)</f>
        <v>#VALUE!</v>
      </c>
      <c r="H109" s="8" t="e" cm="1" vm="2">
        <f t="array" aca="1" ref="H109:J109" ca="1">CHRONO.MJDN_TO_CALENDAR_DATE(G109,F109)</f>
        <v>#VALUE!</v>
      </c>
      <c r="I109" s="8" t="e" vm="2">
        <f ca="1"/>
        <v>#VALUE!</v>
      </c>
      <c r="J109" s="8" t="e" vm="2">
        <f ca="1"/>
        <v>#VALUE!</v>
      </c>
      <c r="K109" s="8" t="e" cm="1" vm="2">
        <f t="array" aca="1" ref="K109" ca="1">CHRONO.WEEKDAY_NAME(CHRONO.MJDN_TO_WEEKDAY(G109),TRUE)</f>
        <v>#VALUE!</v>
      </c>
      <c r="L109" s="9" t="s">
        <v>658</v>
      </c>
    </row>
    <row r="110" spans="1:12" x14ac:dyDescent="0.25">
      <c r="A110" s="10">
        <v>2023</v>
      </c>
      <c r="B110" s="11">
        <v>1</v>
      </c>
      <c r="C110" s="11">
        <v>2</v>
      </c>
      <c r="D110" s="11">
        <v>2.5</v>
      </c>
      <c r="E110" s="11"/>
      <c r="F110" s="11"/>
      <c r="G110" s="209" t="e" cm="1" vm="4">
        <f t="array" aca="1" ref="G110" ca="1">CHRONO.WEEKDAY_OF_MONTH_TO_MJDATE(A110:E110,F110)</f>
        <v>#VALUE!</v>
      </c>
      <c r="H110" s="11" t="e" cm="1" vm="2">
        <f t="array" aca="1" ref="H110:J110" ca="1">CHRONO.MJDN_TO_CALENDAR_DATE(G110,F110)</f>
        <v>#VALUE!</v>
      </c>
      <c r="I110" s="11" t="e" vm="2">
        <f ca="1"/>
        <v>#VALUE!</v>
      </c>
      <c r="J110" s="11" t="e" vm="2">
        <f ca="1"/>
        <v>#VALUE!</v>
      </c>
      <c r="K110" s="11" t="e" cm="1" vm="2">
        <f t="array" aca="1" ref="K110" ca="1">CHRONO.WEEKDAY_NAME(CHRONO.MJDN_TO_WEEKDAY(G110),TRUE)</f>
        <v>#VALUE!</v>
      </c>
      <c r="L110" s="12" t="s">
        <v>24</v>
      </c>
    </row>
    <row r="111" spans="1:12" ht="45" x14ac:dyDescent="0.25">
      <c r="A111" s="7">
        <v>1854</v>
      </c>
      <c r="B111" s="8">
        <v>2</v>
      </c>
      <c r="C111" s="8">
        <v>-1</v>
      </c>
      <c r="D111" s="8">
        <v>1</v>
      </c>
      <c r="E111" s="8">
        <v>0.25</v>
      </c>
      <c r="F111" s="8">
        <v>1</v>
      </c>
      <c r="G111" s="208" t="e" cm="1" vm="4">
        <f t="array" aca="1" ref="G111" ca="1">CHRONO.WEEKDAY_OF_MONTH_TO_MJDATE(A111:E111,F111)</f>
        <v>#VALUE!</v>
      </c>
      <c r="H111" s="8" t="e" cm="1" vm="2">
        <f t="array" aca="1" ref="H111:J111" ca="1">CHRONO.MJDN_TO_CALENDAR_DATE(G111,F111)</f>
        <v>#VALUE!</v>
      </c>
      <c r="I111" s="8" t="e" vm="2">
        <f ca="1"/>
        <v>#VALUE!</v>
      </c>
      <c r="J111" s="8" t="e" vm="2">
        <f ca="1"/>
        <v>#VALUE!</v>
      </c>
      <c r="K111" s="8" t="e" cm="1" vm="2">
        <f t="array" aca="1" ref="K111" ca="1">CHRONO.WEEKDAY_NAME(CHRONO.MJDN_TO_WEEKDAY(G111),TRUE)</f>
        <v>#VALUE!</v>
      </c>
      <c r="L111" s="28" t="s">
        <v>25</v>
      </c>
    </row>
    <row r="112" spans="1:12" x14ac:dyDescent="0.25">
      <c r="A112" s="10">
        <v>2023</v>
      </c>
      <c r="B112" s="11">
        <v>2</v>
      </c>
      <c r="C112" s="11">
        <v>-2</v>
      </c>
      <c r="D112" s="11">
        <v>5</v>
      </c>
      <c r="E112" s="11"/>
      <c r="F112" s="11"/>
      <c r="G112" s="209" t="e" cm="1" vm="4">
        <f t="array" aca="1" ref="G112" ca="1">CHRONO.WEEKDAY_OF_MONTH_TO_MJDATE(A112:E112,F112)</f>
        <v>#VALUE!</v>
      </c>
      <c r="H112" s="11" t="e" cm="1" vm="2">
        <f t="array" aca="1" ref="H112:J112" ca="1">CHRONO.MJDN_TO_CALENDAR_DATE(G112,F112)</f>
        <v>#VALUE!</v>
      </c>
      <c r="I112" s="11" t="e" vm="2">
        <f ca="1"/>
        <v>#VALUE!</v>
      </c>
      <c r="J112" s="11" t="e" vm="2">
        <f ca="1"/>
        <v>#VALUE!</v>
      </c>
      <c r="K112" s="11" t="e" cm="1" vm="2">
        <f t="array" aca="1" ref="K112" ca="1">CHRONO.WEEKDAY_NAME(CHRONO.MJDN_TO_WEEKDAY(G112),TRUE)</f>
        <v>#VALUE!</v>
      </c>
      <c r="L112" s="12" t="s">
        <v>75</v>
      </c>
    </row>
    <row r="113" spans="1:12" x14ac:dyDescent="0.25">
      <c r="A113" s="27">
        <v>2023</v>
      </c>
      <c r="B113" s="15">
        <v>2</v>
      </c>
      <c r="C113" s="15">
        <v>0</v>
      </c>
      <c r="D113" s="15"/>
      <c r="E113" s="15">
        <v>0.2</v>
      </c>
      <c r="F113" s="15"/>
      <c r="G113" s="358" t="e" cm="1" vm="4">
        <f t="array" aca="1" ref="G113" ca="1">CHRONO.WEEKDAY_OF_MONTH_TO_MJDATE(A113:E113,F113)</f>
        <v>#VALUE!</v>
      </c>
      <c r="H113" s="15" t="e" cm="1" vm="2">
        <f t="array" aca="1" ref="H113:J113" ca="1">CHRONO.MJDN_TO_CALENDAR_DATE(G113,F113)</f>
        <v>#VALUE!</v>
      </c>
      <c r="I113" s="15" t="e" vm="2">
        <f ca="1"/>
        <v>#VALUE!</v>
      </c>
      <c r="J113" s="15" t="e" vm="2">
        <f ca="1"/>
        <v>#VALUE!</v>
      </c>
      <c r="K113" s="15" t="e" cm="1" vm="2">
        <f t="array" aca="1" ref="K113" ca="1">CHRONO.WEEKDAY_NAME(CHRONO.MJDN_TO_WEEKDAY(G113),TRUE)</f>
        <v>#VALUE!</v>
      </c>
      <c r="L113" s="16" t="s">
        <v>659</v>
      </c>
    </row>
    <row r="114" spans="1:12" x14ac:dyDescent="0.25">
      <c r="A114" s="17">
        <v>2023</v>
      </c>
      <c r="B114" s="18">
        <v>2.5</v>
      </c>
      <c r="C114" s="18">
        <v>1</v>
      </c>
      <c r="D114" s="18">
        <v>1</v>
      </c>
      <c r="E114" s="18"/>
      <c r="F114" s="18"/>
      <c r="G114" s="376" t="e" cm="1" vm="4">
        <f t="array" aca="1" ref="G114" ca="1">CHRONO.WEEKDAY_OF_MONTH_TO_MJDATE(A114:E114,F114)</f>
        <v>#VALUE!</v>
      </c>
      <c r="H114" s="18"/>
      <c r="I114" s="18"/>
      <c r="J114" s="18"/>
      <c r="K114" s="18"/>
      <c r="L114" s="19"/>
    </row>
    <row r="117" spans="1:12" ht="19.5" x14ac:dyDescent="0.3">
      <c r="A117" s="1" t="s">
        <v>167</v>
      </c>
    </row>
    <row r="119" spans="1:12" x14ac:dyDescent="0.25">
      <c r="A119" s="21" t="s">
        <v>418</v>
      </c>
      <c r="B119" s="40" t="s">
        <v>4</v>
      </c>
      <c r="C119" s="267" t="s">
        <v>34</v>
      </c>
      <c r="D119" s="40" t="s">
        <v>650</v>
      </c>
      <c r="E119" s="23" t="s">
        <v>124</v>
      </c>
    </row>
    <row r="120" spans="1:12" x14ac:dyDescent="0.25">
      <c r="A120" s="7"/>
      <c r="B120" s="8"/>
      <c r="C120" s="213" t="str" cm="1">
        <f t="array" ref="C120:E120">CHRONO.PARSE_ISO_WEEK_DATE(A120,B120)</f>
        <v/>
      </c>
      <c r="D120" s="8" t="str">
        <v/>
      </c>
      <c r="E120" s="9" t="str">
        <v/>
      </c>
    </row>
    <row r="121" spans="1:12" x14ac:dyDescent="0.25">
      <c r="A121" s="10" t="s">
        <v>1</v>
      </c>
      <c r="B121" s="11"/>
      <c r="C121" s="214" t="e" cm="1">
        <f t="array" ref="C121:E121">CHRONO.PARSE_ISO_WEEK_DATE(A121,B121)</f>
        <v>#VALUE!</v>
      </c>
      <c r="D121" s="11" t="e">
        <v>#VALUE!</v>
      </c>
      <c r="E121" s="12" t="e">
        <v>#VALUE!</v>
      </c>
    </row>
    <row r="122" spans="1:12" x14ac:dyDescent="0.25">
      <c r="A122" s="49" t="s">
        <v>168</v>
      </c>
      <c r="B122" s="8"/>
      <c r="C122" s="213" cm="1">
        <f t="array" ref="C122:E122">CHRONO.PARSE_ISO_WEEK_DATE(A122,B122)</f>
        <v>-327</v>
      </c>
      <c r="D122" s="8">
        <v>10</v>
      </c>
      <c r="E122" s="9">
        <v>1</v>
      </c>
    </row>
    <row r="123" spans="1:12" x14ac:dyDescent="0.25">
      <c r="A123" s="41" t="s">
        <v>169</v>
      </c>
      <c r="B123" s="11"/>
      <c r="C123" s="214" cm="1">
        <f t="array" ref="C123:E123">CHRONO.PARSE_ISO_WEEK_DATE(A123,B123)</f>
        <v>10900</v>
      </c>
      <c r="D123" s="11">
        <v>10</v>
      </c>
      <c r="E123" s="12" t="str">
        <v/>
      </c>
    </row>
    <row r="124" spans="1:12" x14ac:dyDescent="0.25">
      <c r="A124" s="39" t="s">
        <v>170</v>
      </c>
      <c r="B124" s="8"/>
      <c r="C124" s="213" cm="1">
        <f t="array" ref="C124:E124">CHRONO.PARSE_ISO_WEEK_DATE(A124,B124)</f>
        <v>2020</v>
      </c>
      <c r="D124" s="8">
        <v>53</v>
      </c>
      <c r="E124" s="9" t="str">
        <v/>
      </c>
    </row>
    <row r="125" spans="1:12" x14ac:dyDescent="0.25">
      <c r="A125" s="53" t="s">
        <v>171</v>
      </c>
      <c r="B125" s="35">
        <v>1</v>
      </c>
      <c r="C125" s="221" cm="1">
        <f t="array" ref="C125:E125">CHRONO.PARSE_ISO_WEEK_DATE(A125,B125)</f>
        <v>2021</v>
      </c>
      <c r="D125" s="35">
        <v>53</v>
      </c>
      <c r="E125" s="54" t="str">
        <v/>
      </c>
    </row>
    <row r="126" spans="1:12" x14ac:dyDescent="0.25">
      <c r="A126" s="39" t="s">
        <v>172</v>
      </c>
      <c r="B126" s="8"/>
      <c r="C126" s="213" cm="1">
        <f t="array" ref="C126:E126">CHRONO.PARSE_ISO_WEEK_DATE(A126,B126)</f>
        <v>2023</v>
      </c>
      <c r="D126" s="8">
        <v>10</v>
      </c>
      <c r="E126" s="9">
        <v>1</v>
      </c>
    </row>
    <row r="127" spans="1:12" x14ac:dyDescent="0.25">
      <c r="A127" s="53" t="s">
        <v>164</v>
      </c>
      <c r="B127" s="35"/>
      <c r="C127" s="221" cm="1">
        <f t="array" ref="C127:E127">CHRONO.PARSE_ISO_WEEK_DATE(A127,B127)</f>
        <v>2023</v>
      </c>
      <c r="D127" s="35">
        <v>10</v>
      </c>
      <c r="E127" s="54" t="str">
        <v/>
      </c>
    </row>
    <row r="128" spans="1:12" x14ac:dyDescent="0.25">
      <c r="A128" s="55" t="s">
        <v>660</v>
      </c>
      <c r="B128" s="37"/>
      <c r="C128" s="268" t="e" cm="1">
        <f t="array" ref="C128:E128">CHRONO.PARSE_ISO_WEEK_DATE(A128,B128)</f>
        <v>#VALUE!</v>
      </c>
      <c r="D128" s="37" t="e">
        <v>#VALUE!</v>
      </c>
      <c r="E128" s="56" t="e">
        <v>#VALUE!</v>
      </c>
    </row>
    <row r="131" spans="1:6" ht="19.5" x14ac:dyDescent="0.3">
      <c r="A131" s="1" t="s">
        <v>662</v>
      </c>
    </row>
    <row r="133" spans="1:6" x14ac:dyDescent="0.25">
      <c r="A133" s="267" t="s">
        <v>5</v>
      </c>
      <c r="B133" s="40" t="s">
        <v>649</v>
      </c>
      <c r="C133" s="23" t="s">
        <v>472</v>
      </c>
      <c r="D133" s="40" t="s">
        <v>132</v>
      </c>
      <c r="E133" s="40" t="s">
        <v>4</v>
      </c>
      <c r="F133" s="278" t="s">
        <v>661</v>
      </c>
    </row>
    <row r="134" spans="1:6" x14ac:dyDescent="0.25">
      <c r="A134" s="213" t="s">
        <v>85</v>
      </c>
      <c r="B134" s="8" t="s">
        <v>85</v>
      </c>
      <c r="C134" s="9" t="s">
        <v>85</v>
      </c>
      <c r="D134" s="8"/>
      <c r="E134" s="8"/>
      <c r="F134" s="162" t="str" cm="1">
        <f t="array" ref="F134">CHRONO.FORMAT_ISO_WEEK_DATE(A134:C134,D134,E134)</f>
        <v/>
      </c>
    </row>
    <row r="135" spans="1:6" x14ac:dyDescent="0.25">
      <c r="A135" s="214" t="s">
        <v>1</v>
      </c>
      <c r="B135" s="11"/>
      <c r="C135" s="12"/>
      <c r="D135" s="11"/>
      <c r="E135" s="11"/>
      <c r="F135" s="163" t="e" cm="1">
        <f t="array" ref="F135">CHRONO.FORMAT_ISO_WEEK_DATE(A135:C135,D135,E135)</f>
        <v>#VALUE!</v>
      </c>
    </row>
    <row r="136" spans="1:6" x14ac:dyDescent="0.25">
      <c r="A136" s="213">
        <v>-327</v>
      </c>
      <c r="B136" s="8">
        <v>10</v>
      </c>
      <c r="C136" s="9">
        <v>1</v>
      </c>
      <c r="D136" s="8"/>
      <c r="E136" s="8"/>
      <c r="F136" s="162" t="str" cm="1">
        <f t="array" ref="F136">CHRONO.FORMAT_ISO_WEEK_DATE(A136:C136,D136,E136)</f>
        <v>−0327-W10-1</v>
      </c>
    </row>
    <row r="137" spans="1:6" x14ac:dyDescent="0.25">
      <c r="A137" s="214">
        <v>10900</v>
      </c>
      <c r="B137" s="11">
        <v>10</v>
      </c>
      <c r="C137" s="12" t="s">
        <v>85</v>
      </c>
      <c r="D137" s="11"/>
      <c r="E137" s="11"/>
      <c r="F137" s="163" t="str" cm="1">
        <f t="array" ref="F137">CHRONO.FORMAT_ISO_WEEK_DATE(A137:C137,D137,E137)</f>
        <v>+10900-W10</v>
      </c>
    </row>
    <row r="138" spans="1:6" x14ac:dyDescent="0.25">
      <c r="A138" s="213">
        <v>2020</v>
      </c>
      <c r="B138" s="8"/>
      <c r="C138" s="9" t="s">
        <v>85</v>
      </c>
      <c r="D138" s="8"/>
      <c r="E138" s="8"/>
      <c r="F138" s="162" t="e" cm="1">
        <f t="array" ref="F138">CHRONO.FORMAT_ISO_WEEK_DATE(A138:C138,D138,E138)</f>
        <v>#VALUE!</v>
      </c>
    </row>
    <row r="139" spans="1:6" x14ac:dyDescent="0.25">
      <c r="A139" s="221">
        <v>2021</v>
      </c>
      <c r="B139" s="35">
        <v>53</v>
      </c>
      <c r="C139" s="54" t="s">
        <v>85</v>
      </c>
      <c r="D139" s="35"/>
      <c r="E139" s="35"/>
      <c r="F139" s="166" t="e" cm="1">
        <f t="array" ref="F139">CHRONO.FORMAT_ISO_WEEK_DATE(A139:C139,D139,E139)</f>
        <v>#NUM!</v>
      </c>
    </row>
    <row r="140" spans="1:6" x14ac:dyDescent="0.25">
      <c r="A140" s="213">
        <v>2021</v>
      </c>
      <c r="B140" s="8">
        <v>53</v>
      </c>
      <c r="C140" s="9"/>
      <c r="D140" s="8"/>
      <c r="E140" s="8">
        <v>1</v>
      </c>
      <c r="F140" s="162" t="str" cm="1">
        <f t="array" ref="F140">CHRONO.FORMAT_ISO_WEEK_DATE(A140:C140,D140,E140)</f>
        <v>2021-W53</v>
      </c>
    </row>
    <row r="141" spans="1:6" x14ac:dyDescent="0.25">
      <c r="A141" s="221">
        <v>2023</v>
      </c>
      <c r="B141" s="35">
        <v>10</v>
      </c>
      <c r="C141" s="54">
        <v>1</v>
      </c>
      <c r="D141" s="128" t="s">
        <v>542</v>
      </c>
      <c r="E141" s="35"/>
      <c r="F141" s="166" t="str" cm="1">
        <f t="array" ref="F141">CHRONO.FORMAT_ISO_WEEK_DATE(A141:C141,D141,E141)</f>
        <v>+2023-W10-1</v>
      </c>
    </row>
    <row r="142" spans="1:6" x14ac:dyDescent="0.25">
      <c r="A142" s="268">
        <v>2023</v>
      </c>
      <c r="B142" s="37">
        <v>10</v>
      </c>
      <c r="C142" s="56"/>
      <c r="D142" s="37" t="s">
        <v>156</v>
      </c>
      <c r="E142" s="37"/>
      <c r="F142" s="367" t="str" cm="1">
        <f t="array" ref="F142">CHRONO.FORMAT_ISO_WEEK_DATE(A142:C142,D142,E142)</f>
        <v>2023W10</v>
      </c>
    </row>
  </sheetData>
  <pageMargins left="0.7" right="0.7" top="0.75" bottom="0.75" header="0.3" footer="0.3"/>
  <pageSetup paperSize="9" orientation="portrait" copies="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H45"/>
  <sheetViews>
    <sheetView topLeftCell="A16" workbookViewId="0"/>
  </sheetViews>
  <sheetFormatPr defaultRowHeight="15" x14ac:dyDescent="0.25"/>
  <cols>
    <col min="1" max="7" width="12.28515625" customWidth="1"/>
    <col min="8" max="8" width="11.85546875" customWidth="1"/>
    <col min="9" max="9" width="12.28515625" customWidth="1"/>
    <col min="10" max="10" width="16" customWidth="1"/>
    <col min="11" max="11" width="42.85546875" customWidth="1"/>
  </cols>
  <sheetData>
    <row r="1" spans="1:5" ht="19.5" x14ac:dyDescent="0.3">
      <c r="A1" s="1" t="s">
        <v>83</v>
      </c>
    </row>
    <row r="3" spans="1:5" x14ac:dyDescent="0.25">
      <c r="A3" s="94" t="s">
        <v>80</v>
      </c>
      <c r="B3" s="96" t="s">
        <v>82</v>
      </c>
      <c r="C3" s="96" t="s">
        <v>81</v>
      </c>
      <c r="D3" s="96" t="s">
        <v>4</v>
      </c>
      <c r="E3" s="288" t="s">
        <v>94</v>
      </c>
    </row>
    <row r="4" spans="1:5" x14ac:dyDescent="0.25">
      <c r="A4" s="98"/>
      <c r="B4" s="8"/>
      <c r="C4" s="8"/>
      <c r="D4" s="8"/>
      <c r="E4" s="289" t="str" cm="1">
        <f t="array" aca="1" ref="E4" ca="1">CHRONO.DAYS_IN_QUARTER(A4,B4,C4,D4)</f>
        <v/>
      </c>
    </row>
    <row r="5" spans="1:5" x14ac:dyDescent="0.25">
      <c r="A5" s="99" t="s">
        <v>1</v>
      </c>
      <c r="B5" s="11"/>
      <c r="C5" s="11"/>
      <c r="D5" s="11"/>
      <c r="E5" s="290" t="e" cm="1">
        <f t="array" aca="1" ref="E5" ca="1">CHRONO.DAYS_IN_QUARTER(A5,B5,C5,D5)</f>
        <v>#VALUE!</v>
      </c>
    </row>
    <row r="6" spans="1:5" x14ac:dyDescent="0.25">
      <c r="A6" s="98">
        <v>1</v>
      </c>
      <c r="B6" s="8"/>
      <c r="C6" s="8"/>
      <c r="D6" s="8"/>
      <c r="E6" s="289" cm="1">
        <f t="array" aca="1" ref="E6" ca="1">CHRONO.DAYS_IN_QUARTER(A6,B6,C6,D6)</f>
        <v>90</v>
      </c>
    </row>
    <row r="7" spans="1:5" x14ac:dyDescent="0.25">
      <c r="A7" s="99">
        <v>2</v>
      </c>
      <c r="B7" s="11"/>
      <c r="C7" s="11"/>
      <c r="D7" s="11"/>
      <c r="E7" s="290" cm="1">
        <f t="array" aca="1" ref="E7" ca="1">CHRONO.DAYS_IN_QUARTER(A7,B7,C7,D7)</f>
        <v>91</v>
      </c>
    </row>
    <row r="8" spans="1:5" x14ac:dyDescent="0.25">
      <c r="A8" s="98">
        <v>3</v>
      </c>
      <c r="B8" s="8"/>
      <c r="C8" s="8"/>
      <c r="D8" s="8"/>
      <c r="E8" s="289" cm="1">
        <f t="array" aca="1" ref="E8" ca="1">CHRONO.DAYS_IN_QUARTER(A8,B8,C8,D8)</f>
        <v>92</v>
      </c>
    </row>
    <row r="9" spans="1:5" x14ac:dyDescent="0.25">
      <c r="A9" s="99">
        <v>4</v>
      </c>
      <c r="B9" s="11"/>
      <c r="C9" s="11"/>
      <c r="D9" s="11"/>
      <c r="E9" s="290" cm="1">
        <f t="array" aca="1" ref="E9" ca="1">CHRONO.DAYS_IN_QUARTER(A9,B9,C9,D9)</f>
        <v>92</v>
      </c>
    </row>
    <row r="10" spans="1:5" x14ac:dyDescent="0.25">
      <c r="A10" s="98">
        <v>-1</v>
      </c>
      <c r="B10" s="8">
        <v>2020</v>
      </c>
      <c r="C10" s="8"/>
      <c r="D10" s="8"/>
      <c r="E10" s="289" cm="1">
        <f t="array" aca="1" ref="E10" ca="1">CHRONO.DAYS_IN_QUARTER(A10,B10,C10,D10)</f>
        <v>92</v>
      </c>
    </row>
    <row r="11" spans="1:5" x14ac:dyDescent="0.25">
      <c r="A11" s="99">
        <v>1</v>
      </c>
      <c r="B11" s="11">
        <v>2020</v>
      </c>
      <c r="C11" s="11"/>
      <c r="D11" s="11"/>
      <c r="E11" s="290" cm="1">
        <f t="array" aca="1" ref="E11" ca="1">CHRONO.DAYS_IN_QUARTER(A11,B11,C11,D11)</f>
        <v>91</v>
      </c>
    </row>
    <row r="12" spans="1:5" x14ac:dyDescent="0.25">
      <c r="A12" s="98">
        <v>3</v>
      </c>
      <c r="B12" s="8">
        <v>2020</v>
      </c>
      <c r="C12" s="8">
        <v>-6</v>
      </c>
      <c r="D12" s="8"/>
      <c r="E12" s="289" cm="1">
        <f t="array" aca="1" ref="E12" ca="1">CHRONO.DAYS_IN_QUARTER(A12,B12,C12,D12)</f>
        <v>91</v>
      </c>
    </row>
    <row r="13" spans="1:5" x14ac:dyDescent="0.25">
      <c r="A13" s="99">
        <v>3</v>
      </c>
      <c r="B13" s="11">
        <v>2021</v>
      </c>
      <c r="C13" s="11">
        <v>-6</v>
      </c>
      <c r="D13" s="11"/>
      <c r="E13" s="290" cm="1">
        <f t="array" aca="1" ref="E13" ca="1">CHRONO.DAYS_IN_QUARTER(A13,B13,C13,D13)</f>
        <v>90</v>
      </c>
    </row>
    <row r="14" spans="1:5" x14ac:dyDescent="0.25">
      <c r="A14" s="98">
        <v>4</v>
      </c>
      <c r="B14" s="8">
        <v>2019</v>
      </c>
      <c r="C14" s="8">
        <v>1</v>
      </c>
      <c r="D14" s="8"/>
      <c r="E14" s="289" cm="1">
        <f t="array" aca="1" ref="E14" ca="1">CHRONO.DAYS_IN_QUARTER(A14,B14,C14,D14)</f>
        <v>92</v>
      </c>
    </row>
    <row r="15" spans="1:5" x14ac:dyDescent="0.25">
      <c r="A15" s="99">
        <v>4</v>
      </c>
      <c r="B15" s="11">
        <v>2019</v>
      </c>
      <c r="C15" s="11">
        <v>2</v>
      </c>
      <c r="D15" s="11"/>
      <c r="E15" s="290" cm="1">
        <f t="array" aca="1" ref="E15" ca="1">CHRONO.DAYS_IN_QUARTER(A15,B15,C15,D15)</f>
        <v>91</v>
      </c>
    </row>
    <row r="16" spans="1:5" x14ac:dyDescent="0.25">
      <c r="A16" s="98">
        <v>5</v>
      </c>
      <c r="B16" s="8">
        <v>2019</v>
      </c>
      <c r="C16" s="8"/>
      <c r="D16" s="8"/>
      <c r="E16" s="289" cm="1">
        <f t="array" aca="1" ref="E16" ca="1">CHRONO.DAYS_IN_QUARTER(A16,B16,C16,D16)</f>
        <v>91</v>
      </c>
    </row>
    <row r="17" spans="1:8" x14ac:dyDescent="0.25">
      <c r="A17" s="99">
        <v>6</v>
      </c>
      <c r="B17" s="11">
        <v>2017</v>
      </c>
      <c r="C17" s="11">
        <v>-3</v>
      </c>
      <c r="D17" s="11"/>
      <c r="E17" s="290" cm="1">
        <f t="array" aca="1" ref="E17" ca="1">CHRONO.DAYS_IN_QUARTER(A17,B17,C17,D17)</f>
        <v>90</v>
      </c>
    </row>
    <row r="18" spans="1:8" x14ac:dyDescent="0.25">
      <c r="A18" s="98">
        <v>2</v>
      </c>
      <c r="B18" s="8">
        <v>1900</v>
      </c>
      <c r="C18" s="8">
        <v>-3</v>
      </c>
      <c r="D18" s="8"/>
      <c r="E18" s="289" cm="1">
        <f t="array" aca="1" ref="E18" ca="1">CHRONO.DAYS_IN_QUARTER(A18,B18,C18,D18)</f>
        <v>90</v>
      </c>
    </row>
    <row r="19" spans="1:8" x14ac:dyDescent="0.25">
      <c r="A19" s="294">
        <v>2</v>
      </c>
      <c r="B19" s="295">
        <v>1900</v>
      </c>
      <c r="C19" s="295">
        <v>-3</v>
      </c>
      <c r="D19" s="295">
        <v>1</v>
      </c>
      <c r="E19" s="296" cm="1">
        <f t="array" aca="1" ref="E19" ca="1">CHRONO.DAYS_IN_QUARTER(A19,B19,C19,D19)</f>
        <v>91</v>
      </c>
    </row>
    <row r="22" spans="1:8" ht="19.5" x14ac:dyDescent="0.3">
      <c r="A22" s="1" t="s">
        <v>663</v>
      </c>
    </row>
    <row r="24" spans="1:8" x14ac:dyDescent="0.25">
      <c r="A24" s="94" t="s">
        <v>82</v>
      </c>
      <c r="B24" s="95" t="s">
        <v>80</v>
      </c>
      <c r="C24" s="95" t="s">
        <v>84</v>
      </c>
      <c r="D24" s="95" t="s">
        <v>81</v>
      </c>
      <c r="E24" s="153" t="s">
        <v>4</v>
      </c>
      <c r="F24" s="97" t="s">
        <v>190</v>
      </c>
      <c r="G24" s="386" t="s">
        <v>654</v>
      </c>
    </row>
    <row r="25" spans="1:8" x14ac:dyDescent="0.25">
      <c r="A25" s="98"/>
      <c r="B25" s="8"/>
      <c r="C25" s="8"/>
      <c r="D25" s="8"/>
      <c r="E25" s="72"/>
      <c r="F25" s="8" t="str" cm="1">
        <f t="array" aca="1" ref="F25" ca="1">CHRONO.QUARTER_DATE_TO_MJDN(A25:C25,D25,E25)</f>
        <v/>
      </c>
      <c r="G25" s="387" t="str" cm="1">
        <f t="array" aca="1" ref="G25" ca="1">CHRONO.FORMAT_ISO_CALENDAR_DATE(CHRONO.MJDN_TO_CALENDAR_DATE(F25,E25),,E25)</f>
        <v/>
      </c>
    </row>
    <row r="26" spans="1:8" x14ac:dyDescent="0.25">
      <c r="A26" s="99" t="s">
        <v>1</v>
      </c>
      <c r="B26" s="11"/>
      <c r="C26" s="11"/>
      <c r="D26" s="11"/>
      <c r="E26" s="73"/>
      <c r="F26" s="11" t="e" cm="1">
        <f t="array" aca="1" ref="F26" ca="1">CHRONO.QUARTER_DATE_TO_MJDN(A26:C26,D26,E26)</f>
        <v>#VALUE!</v>
      </c>
      <c r="G26" s="388" t="e" cm="1">
        <f t="array" aca="1" ref="G26" ca="1">CHRONO.FORMAT_ISO_CALENDAR_DATE(CHRONO.MJDN_TO_CALENDAR_DATE(F26,E26),,E26)</f>
        <v>#VALUE!</v>
      </c>
    </row>
    <row r="27" spans="1:8" x14ac:dyDescent="0.25">
      <c r="A27" s="98">
        <v>2023</v>
      </c>
      <c r="B27" s="8">
        <v>4</v>
      </c>
      <c r="C27" s="8">
        <v>1</v>
      </c>
      <c r="D27" s="8">
        <v>0</v>
      </c>
      <c r="E27" s="72"/>
      <c r="F27" s="8" cm="1">
        <f t="array" aca="1" ref="F27" ca="1">CHRONO.QUARTER_DATE_TO_MJDN(A27:C27,D27,E27)</f>
        <v>60218</v>
      </c>
      <c r="G27" s="389" t="str" cm="1">
        <f t="array" aca="1" ref="G27" ca="1">CHRONO.FORMAT_ISO_CALENDAR_DATE(CHRONO.MJDN_TO_CALENDAR_DATE(F27,E27),,E27)</f>
        <v>2023-10-01</v>
      </c>
    </row>
    <row r="28" spans="1:8" x14ac:dyDescent="0.25">
      <c r="A28" s="99">
        <v>2023</v>
      </c>
      <c r="B28" s="11">
        <v>1</v>
      </c>
      <c r="C28" s="11">
        <v>0</v>
      </c>
      <c r="D28" s="11">
        <v>-6</v>
      </c>
      <c r="E28" s="73"/>
      <c r="F28" s="11" cm="1">
        <f t="array" aca="1" ref="F28" ca="1">CHRONO.QUARTER_DATE_TO_MJDN(A28:C28,D28,E28)</f>
        <v>59760</v>
      </c>
      <c r="G28" s="388" t="str" cm="1">
        <f t="array" aca="1" ref="G28" ca="1">CHRONO.FORMAT_ISO_CALENDAR_DATE(CHRONO.MJDN_TO_CALENDAR_DATE(F28,E28),,E28)</f>
        <v>2022-06-30</v>
      </c>
      <c r="H28" s="60"/>
    </row>
    <row r="29" spans="1:8" x14ac:dyDescent="0.25">
      <c r="A29" s="98">
        <v>2020</v>
      </c>
      <c r="B29" s="8">
        <v>9</v>
      </c>
      <c r="C29" s="8">
        <v>1</v>
      </c>
      <c r="D29" s="8">
        <v>3</v>
      </c>
      <c r="E29" s="72"/>
      <c r="F29" s="8" t="e" cm="1">
        <f t="array" aca="1" ref="F29" ca="1">CHRONO.QUARTER_DATE_TO_MJDN(A29:C29,D29,E29)</f>
        <v>#VALUE!</v>
      </c>
      <c r="G29" s="389" t="e" cm="1">
        <f t="array" aca="1" ref="G29" ca="1">CHRONO.FORMAT_ISO_CALENDAR_DATE(CHRONO.MJDN_TO_CALENDAR_DATE(F29,E29),,E29)</f>
        <v>#VALUE!</v>
      </c>
    </row>
    <row r="30" spans="1:8" x14ac:dyDescent="0.25">
      <c r="A30" s="99">
        <v>2020</v>
      </c>
      <c r="B30" s="11">
        <v>-9</v>
      </c>
      <c r="C30" s="11">
        <v>93</v>
      </c>
      <c r="D30" s="11">
        <v>3</v>
      </c>
      <c r="E30" s="73"/>
      <c r="F30" s="11" cm="1">
        <f t="array" aca="1" ref="F30" ca="1">CHRONO.QUARTER_DATE_TO_MJDN(A30:C30,D30,E30)</f>
        <v>58119</v>
      </c>
      <c r="G30" s="388" t="str" cm="1">
        <f t="array" aca="1" ref="G30" ca="1">CHRONO.FORMAT_ISO_CALENDAR_DATE(CHRONO.MJDN_TO_CALENDAR_DATE(F30,E30),,E30)</f>
        <v>2018-01-01</v>
      </c>
    </row>
    <row r="31" spans="1:8" x14ac:dyDescent="0.25">
      <c r="A31" s="100">
        <v>2020</v>
      </c>
      <c r="B31" s="15">
        <v>1</v>
      </c>
      <c r="C31" s="15">
        <v>93</v>
      </c>
      <c r="D31" s="15">
        <v>3</v>
      </c>
      <c r="E31" s="74">
        <v>1</v>
      </c>
      <c r="F31" s="15" cm="1">
        <f t="array" aca="1" ref="F31" ca="1">CHRONO.QUARTER_DATE_TO_MJDN(A31:C31,D31,E31)</f>
        <v>59045</v>
      </c>
      <c r="G31" s="389" t="str" cm="1">
        <f t="array" aca="1" ref="G31" ca="1">CHRONO.FORMAT_ISO_CALENDAR_DATE(CHRONO.MJDN_TO_CALENDAR_DATE(F31,E31),,E31)</f>
        <v>2020-07-02</v>
      </c>
    </row>
    <row r="32" spans="1:8" x14ac:dyDescent="0.25">
      <c r="A32" s="101">
        <v>2020</v>
      </c>
      <c r="B32" s="18">
        <v>1</v>
      </c>
      <c r="C32" s="18">
        <v>93</v>
      </c>
      <c r="D32" s="18">
        <v>3</v>
      </c>
      <c r="E32" s="76"/>
      <c r="F32" s="18" cm="1">
        <f t="array" aca="1" ref="F32" ca="1">CHRONO.QUARTER_DATE_TO_MJDN(A32:C32,D32,E32)</f>
        <v>59032</v>
      </c>
      <c r="G32" s="388" t="str" cm="1">
        <f t="array" aca="1" ref="G32" ca="1">CHRONO.FORMAT_ISO_CALENDAR_DATE(CHRONO.MJDN_TO_CALENDAR_DATE(F32,E32),,E32)</f>
        <v>2020-07-02</v>
      </c>
    </row>
    <row r="35" spans="1:7" ht="19.5" x14ac:dyDescent="0.3">
      <c r="A35" s="1" t="s">
        <v>664</v>
      </c>
    </row>
    <row r="37" spans="1:7" x14ac:dyDescent="0.25">
      <c r="A37" s="94" t="s">
        <v>115</v>
      </c>
      <c r="B37" s="96" t="s">
        <v>81</v>
      </c>
      <c r="C37" s="152" t="s">
        <v>4</v>
      </c>
      <c r="D37" s="390" t="s">
        <v>118</v>
      </c>
      <c r="E37" s="391" t="s">
        <v>86</v>
      </c>
      <c r="F37" s="385" t="s">
        <v>87</v>
      </c>
      <c r="G37" s="392" t="s">
        <v>88</v>
      </c>
    </row>
    <row r="38" spans="1:7" x14ac:dyDescent="0.25">
      <c r="A38" s="98" t="s">
        <v>85</v>
      </c>
      <c r="B38" s="8"/>
      <c r="C38" s="72"/>
      <c r="D38" s="213" t="str" cm="1">
        <f t="array" aca="1" ref="D38:G38" ca="1">CHRONO.MJDN_TO_QUARTER_DATE(A38,B38,C38)</f>
        <v/>
      </c>
      <c r="E38" s="8" t="str">
        <f ca="1"/>
        <v/>
      </c>
      <c r="F38" s="8" t="str">
        <f ca="1"/>
        <v/>
      </c>
      <c r="G38" s="72" t="str">
        <f ca="1"/>
        <v/>
      </c>
    </row>
    <row r="39" spans="1:7" x14ac:dyDescent="0.25">
      <c r="A39" s="99" t="s">
        <v>1</v>
      </c>
      <c r="B39" s="11"/>
      <c r="C39" s="73"/>
      <c r="D39" s="214" t="e" cm="1">
        <f t="array" aca="1" ref="D39:G39" ca="1">CHRONO.MJDN_TO_QUARTER_DATE(A39,B39,C39)</f>
        <v>#VALUE!</v>
      </c>
      <c r="E39" s="11" t="e">
        <f ca="1"/>
        <v>#VALUE!</v>
      </c>
      <c r="F39" s="11" t="e">
        <f ca="1"/>
        <v>#VALUE!</v>
      </c>
      <c r="G39" s="73" t="e">
        <f ca="1"/>
        <v>#VALUE!</v>
      </c>
    </row>
    <row r="40" spans="1:7" x14ac:dyDescent="0.25">
      <c r="A40" s="98">
        <v>60126</v>
      </c>
      <c r="B40" s="8"/>
      <c r="C40" s="72"/>
      <c r="D40" s="213" cm="1">
        <f t="array" aca="1" ref="D40:G40" ca="1">CHRONO.MJDN_TO_QUARTER_DATE(A40,B40,C40)</f>
        <v>2023</v>
      </c>
      <c r="E40" s="8">
        <f ca="1"/>
        <v>3</v>
      </c>
      <c r="F40" s="8">
        <f ca="1"/>
        <v>1</v>
      </c>
      <c r="G40" s="72">
        <f ca="1"/>
        <v>92</v>
      </c>
    </row>
    <row r="41" spans="1:7" x14ac:dyDescent="0.25">
      <c r="A41" s="99">
        <v>59761</v>
      </c>
      <c r="B41" s="11">
        <v>-6</v>
      </c>
      <c r="C41" s="73"/>
      <c r="D41" s="214" cm="1">
        <f t="array" aca="1" ref="D41:G41" ca="1">CHRONO.MJDN_TO_QUARTER_DATE(A41,B41,C41)</f>
        <v>2023</v>
      </c>
      <c r="E41" s="11">
        <f ca="1"/>
        <v>1</v>
      </c>
      <c r="F41" s="11">
        <f ca="1"/>
        <v>1</v>
      </c>
      <c r="G41" s="73">
        <f ca="1"/>
        <v>92</v>
      </c>
    </row>
    <row r="42" spans="1:7" x14ac:dyDescent="0.25">
      <c r="A42" s="98">
        <v>59670</v>
      </c>
      <c r="B42" s="8">
        <v>3</v>
      </c>
      <c r="C42" s="72"/>
      <c r="D42" s="213" cm="1">
        <f t="array" aca="1" ref="D42:G42" ca="1">CHRONO.MJDN_TO_QUARTER_DATE(A42,B42,C42)</f>
        <v>2022</v>
      </c>
      <c r="E42" s="8">
        <f ca="1"/>
        <v>1</v>
      </c>
      <c r="F42" s="8" t="e">
        <f ca="1"/>
        <v>#VALUE!</v>
      </c>
      <c r="G42" s="72">
        <f ca="1"/>
        <v>91</v>
      </c>
    </row>
    <row r="43" spans="1:7" x14ac:dyDescent="0.25">
      <c r="A43" s="99">
        <v>58119</v>
      </c>
      <c r="B43" s="11">
        <v>3</v>
      </c>
      <c r="C43" s="73"/>
      <c r="D43" s="214" cm="1">
        <f t="array" aca="1" ref="D43:G43" ca="1">CHRONO.MJDN_TO_QUARTER_DATE(A43,B43,C43)</f>
        <v>2017</v>
      </c>
      <c r="E43" s="11">
        <f ca="1"/>
        <v>4</v>
      </c>
      <c r="F43" s="11">
        <f ca="1"/>
        <v>1</v>
      </c>
      <c r="G43" s="73">
        <f ca="1"/>
        <v>90</v>
      </c>
    </row>
    <row r="44" spans="1:7" x14ac:dyDescent="0.25">
      <c r="A44" s="100">
        <v>59045</v>
      </c>
      <c r="B44" s="15">
        <v>3</v>
      </c>
      <c r="C44" s="74">
        <v>1</v>
      </c>
      <c r="D44" s="248" cm="1">
        <f t="array" aca="1" ref="D44:G44" ca="1">CHRONO.MJDN_TO_QUARTER_DATE(A44,B44,C44)</f>
        <v>2020</v>
      </c>
      <c r="E44" s="15">
        <f ca="1"/>
        <v>2</v>
      </c>
      <c r="F44" s="15">
        <f ca="1"/>
        <v>2</v>
      </c>
      <c r="G44" s="74">
        <f ca="1"/>
        <v>92</v>
      </c>
    </row>
    <row r="45" spans="1:7" x14ac:dyDescent="0.25">
      <c r="A45" s="101">
        <v>59032</v>
      </c>
      <c r="B45" s="18">
        <v>3</v>
      </c>
      <c r="C45" s="76"/>
      <c r="D45" s="368" cm="1">
        <f t="array" aca="1" ref="D45:G45" ca="1">CHRONO.MJDN_TO_QUARTER_DATE(A45,B45,C45)</f>
        <v>2020</v>
      </c>
      <c r="E45" s="18">
        <f ca="1"/>
        <v>2</v>
      </c>
      <c r="F45" s="18">
        <f ca="1"/>
        <v>2</v>
      </c>
      <c r="G45" s="76">
        <f ca="1"/>
        <v>92</v>
      </c>
    </row>
  </sheetData>
  <phoneticPr fontId="2" type="noConversion"/>
  <pageMargins left="0.7" right="0.7" top="0.75" bottom="0.75" header="0.3" footer="0.3"/>
  <pageSetup paperSize="9" orientation="portrait" copies="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R45"/>
  <sheetViews>
    <sheetView topLeftCell="A20" workbookViewId="0">
      <selection activeCell="A7" sqref="A7"/>
    </sheetView>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26.140625" customWidth="1"/>
    <col min="10" max="10" width="23.57031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s>
  <sheetData>
    <row r="1" spans="1:17" ht="19.5" x14ac:dyDescent="0.3">
      <c r="A1" s="1" t="s">
        <v>666</v>
      </c>
    </row>
    <row r="3" spans="1:17" x14ac:dyDescent="0.25">
      <c r="A3" s="21" t="s">
        <v>122</v>
      </c>
      <c r="B3" s="22" t="s">
        <v>123</v>
      </c>
      <c r="C3" s="390" t="s">
        <v>667</v>
      </c>
      <c r="D3" s="398" t="s">
        <v>668</v>
      </c>
      <c r="E3" s="377" t="s">
        <v>78</v>
      </c>
      <c r="F3" s="22" t="s">
        <v>665</v>
      </c>
      <c r="G3" s="80" t="s">
        <v>76</v>
      </c>
    </row>
    <row r="4" spans="1:17" x14ac:dyDescent="0.25">
      <c r="A4" s="85">
        <v>45016.25</v>
      </c>
      <c r="B4" s="86">
        <v>45413.75</v>
      </c>
      <c r="C4" s="399" cm="1">
        <f t="array" aca="1" ref="C4" ca="1">CHRONO.MODIFIED_JULIAN_DATE(_xlfn.HSTACK(YEAR(A4),MONTH(A4),DAY(A4),MOD(A4,1)))</f>
        <v>60034.25</v>
      </c>
      <c r="D4" s="400" cm="1">
        <f t="array" aca="1" ref="D4" ca="1">CHRONO.MODIFIED_JULIAN_DATE(_xlfn.HSTACK(YEAR(B4),MONTH(B4),DAY(B4),MOD(B4,1)))</f>
        <v>60431.75</v>
      </c>
      <c r="E4" s="253" cm="1">
        <f t="array" aca="1" ref="E4" ca="1">CHRONO.DELTA_MONTHS(C4,D4)</f>
        <v>13.059816423335182</v>
      </c>
      <c r="F4" s="77">
        <f>(B4-A4)/365.2425*12</f>
        <v>13.059816423335182</v>
      </c>
      <c r="G4" s="81" t="b">
        <f ca="1">(E4=F4)</f>
        <v>1</v>
      </c>
    </row>
    <row r="5" spans="1:17" x14ac:dyDescent="0.25">
      <c r="A5" s="87">
        <v>45016.25</v>
      </c>
      <c r="B5" s="88">
        <v>45047.75</v>
      </c>
      <c r="C5" s="401" cm="1">
        <f t="array" aca="1" ref="C5" ca="1">CHRONO.MODIFIED_JULIAN_DATE(_xlfn.HSTACK(YEAR(A5),MONTH(A5),DAY(A5),MOD(A5,1)))</f>
        <v>60034.25</v>
      </c>
      <c r="D5" s="402" cm="1">
        <f t="array" aca="1" ref="D5" ca="1">CHRONO.MODIFIED_JULIAN_DATE(_xlfn.HSTACK(YEAR(B5),MONTH(B5),DAY(B5),MOD(B5,1)))</f>
        <v>60065.75</v>
      </c>
      <c r="E5" s="254" cm="1">
        <f t="array" aca="1" ref="E5" ca="1">CHRONO.DELTA_MONTHS(C5,D5)</f>
        <v>1.0349288486416559</v>
      </c>
      <c r="F5" s="78">
        <f t="shared" ref="F5:F9" si="0">(B5-A5)/365.2425*12</f>
        <v>1.0349288486416559</v>
      </c>
      <c r="G5" s="82" t="b">
        <f t="shared" ref="G5:G9" ca="1" si="1">(E5=F5)</f>
        <v>1</v>
      </c>
    </row>
    <row r="6" spans="1:17" x14ac:dyDescent="0.25">
      <c r="A6" s="85">
        <v>45047.75</v>
      </c>
      <c r="B6" s="86">
        <v>45047.75</v>
      </c>
      <c r="C6" s="399" t="e" cm="1">
        <f t="array" aca="1" ref="C6" ca="1">CHRONO.MODIFIED_JULIAN_DATE(_xlfn.HSTACK(YEAR(A6),MONTH(A6),DAY(A6),MOD(A6,1)))</f>
        <v>#VALUE!</v>
      </c>
      <c r="D6" s="400" cm="1">
        <f t="array" aca="1" ref="D6" ca="1">CHRONO.MODIFIED_JULIAN_DATE(_xlfn.HSTACK(YEAR(B6),MONTH(B6),DAY(B6),MOD(B6,1)))</f>
        <v>60065.75</v>
      </c>
      <c r="E6" s="253" t="e" cm="1">
        <f t="array" aca="1" ref="E6" ca="1">CHRONO.DELTA_MONTHS(C6,D6)</f>
        <v>#VALUE!</v>
      </c>
      <c r="F6" s="77">
        <f t="shared" si="0"/>
        <v>0</v>
      </c>
      <c r="G6" s="81" t="e">
        <f t="shared" ca="1" si="1"/>
        <v>#VALUE!</v>
      </c>
    </row>
    <row r="7" spans="1:17" x14ac:dyDescent="0.25">
      <c r="A7" s="89">
        <v>45077.25</v>
      </c>
      <c r="B7" s="90">
        <v>45413.75</v>
      </c>
      <c r="C7" s="403" cm="1">
        <f t="array" aca="1" ref="C7" ca="1">CHRONO.MODIFIED_JULIAN_DATE(_xlfn.HSTACK(YEAR(A7),MONTH(A7),DAY(A7),MOD(A7,1)))</f>
        <v>60095.25</v>
      </c>
      <c r="D7" s="404" cm="1">
        <f t="array" aca="1" ref="D7" ca="1">CHRONO.MODIFIED_JULIAN_DATE(_xlfn.HSTACK(YEAR(B7),MONTH(B7),DAY(B7),MOD(B7,1)))</f>
        <v>60431.75</v>
      </c>
      <c r="E7" s="409" cm="1">
        <f t="array" aca="1" ref="E7" ca="1">CHRONO.DELTA_MONTHS(C7,D7)</f>
        <v>11.055668494219594</v>
      </c>
      <c r="F7" s="79">
        <f t="shared" si="0"/>
        <v>11.055668494219594</v>
      </c>
      <c r="G7" s="83" t="b">
        <f t="shared" ca="1" si="1"/>
        <v>1</v>
      </c>
    </row>
    <row r="8" spans="1:17" x14ac:dyDescent="0.25">
      <c r="A8" s="91">
        <v>45077.25</v>
      </c>
      <c r="B8" s="92">
        <v>45047.75</v>
      </c>
      <c r="C8" s="405" cm="1">
        <f t="array" aca="1" ref="C8" ca="1">CHRONO.MODIFIED_JULIAN_DATE(_xlfn.HSTACK(YEAR(A8),MONTH(A8),DAY(A8),MOD(A8,1)))</f>
        <v>60095.25</v>
      </c>
      <c r="D8" s="406" cm="1">
        <f t="array" aca="1" ref="D8" ca="1">CHRONO.MODIFIED_JULIAN_DATE(_xlfn.HSTACK(YEAR(B8),MONTH(B8),DAY(B8),MOD(B8,1)))</f>
        <v>60065.75</v>
      </c>
      <c r="E8" s="410" t="e" cm="1">
        <f t="array" aca="1" ref="E8" ca="1">CHRONO.DELTA_MONTHS(C8,D8)</f>
        <v>#VALUE!</v>
      </c>
      <c r="F8" s="63">
        <f t="shared" si="0"/>
        <v>-0.96921908047393168</v>
      </c>
      <c r="G8" s="84" t="e">
        <f t="shared" ca="1" si="1"/>
        <v>#VALUE!</v>
      </c>
    </row>
    <row r="9" spans="1:17" x14ac:dyDescent="0.25">
      <c r="A9" s="103">
        <v>45869.25</v>
      </c>
      <c r="B9" s="104">
        <v>45170.75</v>
      </c>
      <c r="C9" s="407" cm="1">
        <f t="array" aca="1" ref="C9" ca="1">CHRONO.MODIFIED_JULIAN_DATE(_xlfn.HSTACK(YEAR(A9),MONTH(A9),DAY(A9),MOD(A9,1)))</f>
        <v>60887.25</v>
      </c>
      <c r="D9" s="408" cm="1">
        <f t="array" aca="1" ref="D9" ca="1">CHRONO.MODIFIED_JULIAN_DATE(_xlfn.HSTACK(YEAR(B9),MONTH(B9),DAY(B9),MOD(B9,1)))</f>
        <v>60188.75</v>
      </c>
      <c r="E9" s="411" cm="1">
        <f t="array" aca="1" ref="E9" ca="1">CHRONO.DELTA_MONTHS(C9,D9)</f>
        <v>-22.949136532577672</v>
      </c>
      <c r="F9" s="107">
        <f t="shared" si="0"/>
        <v>-22.949136532577668</v>
      </c>
      <c r="G9" s="105" t="b">
        <f t="shared" ca="1" si="1"/>
        <v>1</v>
      </c>
    </row>
    <row r="10" spans="1:17" x14ac:dyDescent="0.25">
      <c r="Q10" s="93"/>
    </row>
    <row r="11" spans="1:17" x14ac:dyDescent="0.25">
      <c r="M11" s="45"/>
    </row>
    <row r="12" spans="1:17" ht="19.5" x14ac:dyDescent="0.3">
      <c r="A12" s="1" t="s">
        <v>669</v>
      </c>
    </row>
    <row r="14" spans="1:17" x14ac:dyDescent="0.25">
      <c r="A14" s="390" t="s">
        <v>122</v>
      </c>
      <c r="B14" s="398" t="s">
        <v>123</v>
      </c>
      <c r="C14" s="390" t="s">
        <v>667</v>
      </c>
      <c r="D14" s="398" t="s">
        <v>668</v>
      </c>
      <c r="E14" s="377" t="s">
        <v>93</v>
      </c>
      <c r="F14" s="22" t="s">
        <v>665</v>
      </c>
      <c r="G14" s="80" t="s">
        <v>76</v>
      </c>
    </row>
    <row r="15" spans="1:17" x14ac:dyDescent="0.25">
      <c r="A15" s="412">
        <v>45016.25</v>
      </c>
      <c r="B15" s="413">
        <v>45413.75</v>
      </c>
      <c r="C15" s="422" t="e" cm="1">
        <f t="array" aca="1" ref="C15" ca="1">CHRONO.MODIFIED_JULIAN_DATE(_xlfn.HSTACK(YEAR(A15),MONTH(A15),DAY(A15),MOD(A15,1)))</f>
        <v>#VALUE!</v>
      </c>
      <c r="D15" s="108" cm="1">
        <f t="array" aca="1" ref="D15" ca="1">CHRONO.MODIFIED_JULIAN_DATE(_xlfn.HSTACK(YEAR(B15),MONTH(B15),DAY(B15),MOD(B15,1)))</f>
        <v>60431.75</v>
      </c>
      <c r="E15" s="393" t="e" cm="1">
        <f t="array" aca="1" ref="E15" ca="1">CHRONO.DELTA_YEARS(C15,D15)</f>
        <v>#VALUE!</v>
      </c>
      <c r="F15" s="77">
        <f>(B15-A15)/365.2425</f>
        <v>1.0883180352779318</v>
      </c>
      <c r="G15" s="81" t="e">
        <f ca="1">(E15=F15)</f>
        <v>#VALUE!</v>
      </c>
    </row>
    <row r="16" spans="1:17" x14ac:dyDescent="0.25">
      <c r="A16" s="414">
        <v>45016.25</v>
      </c>
      <c r="B16" s="415">
        <v>45047.75</v>
      </c>
      <c r="C16" s="423" cm="1">
        <f t="array" aca="1" ref="C16" ca="1">CHRONO.MODIFIED_JULIAN_DATE(_xlfn.HSTACK(YEAR(A16),MONTH(A16),DAY(A16),MOD(A16,1)))</f>
        <v>60034.25</v>
      </c>
      <c r="D16" s="109" cm="1">
        <f t="array" aca="1" ref="D16" ca="1">CHRONO.MODIFIED_JULIAN_DATE(_xlfn.HSTACK(YEAR(B16),MONTH(B16),DAY(B16),MOD(B16,1)))</f>
        <v>60065.75</v>
      </c>
      <c r="E16" s="394" cm="1">
        <f t="array" aca="1" ref="E16" ca="1">CHRONO.DELTA_YEARS(C16,D16)</f>
        <v>8.6244070720137983E-2</v>
      </c>
      <c r="F16" s="78">
        <f t="shared" ref="F16:F20" si="2">(B16-A16)/365.2425</f>
        <v>8.6244070720137983E-2</v>
      </c>
      <c r="G16" s="82" t="b">
        <f t="shared" ref="G16:G20" ca="1" si="3">(E16=F16)</f>
        <v>1</v>
      </c>
    </row>
    <row r="17" spans="1:18" x14ac:dyDescent="0.25">
      <c r="A17" s="412">
        <v>45047.75</v>
      </c>
      <c r="B17" s="413">
        <v>45047.75</v>
      </c>
      <c r="C17" s="422" cm="1">
        <f t="array" aca="1" ref="C17" ca="1">CHRONO.MODIFIED_JULIAN_DATE(_xlfn.HSTACK(YEAR(A17),MONTH(A17),DAY(A17),MOD(A17,1)))</f>
        <v>60065.75</v>
      </c>
      <c r="D17" s="108" cm="1">
        <f t="array" aca="1" ref="D17" ca="1">CHRONO.MODIFIED_JULIAN_DATE(_xlfn.HSTACK(YEAR(B17),MONTH(B17),DAY(B17),MOD(B17,1)))</f>
        <v>60065.75</v>
      </c>
      <c r="E17" s="393" cm="1">
        <f t="array" aca="1" ref="E17" ca="1">CHRONO.DELTA_YEARS(C17,D17)</f>
        <v>0</v>
      </c>
      <c r="F17" s="77">
        <f t="shared" si="2"/>
        <v>0</v>
      </c>
      <c r="G17" s="81" t="b">
        <f t="shared" ca="1" si="3"/>
        <v>1</v>
      </c>
    </row>
    <row r="18" spans="1:18" x14ac:dyDescent="0.25">
      <c r="A18" s="416">
        <v>45077.25</v>
      </c>
      <c r="B18" s="417">
        <v>45413.75</v>
      </c>
      <c r="C18" s="424" cm="1">
        <f t="array" aca="1" ref="C18" ca="1">CHRONO.MODIFIED_JULIAN_DATE(_xlfn.HSTACK(YEAR(A18),MONTH(A18),DAY(A18),MOD(A18,1)))</f>
        <v>60095.25</v>
      </c>
      <c r="D18" s="110" cm="1">
        <f t="array" aca="1" ref="D18" ca="1">CHRONO.MODIFIED_JULIAN_DATE(_xlfn.HSTACK(YEAR(B18),MONTH(B18),DAY(B18),MOD(B18,1)))</f>
        <v>60431.75</v>
      </c>
      <c r="E18" s="395" cm="1">
        <f t="array" aca="1" ref="E18" ca="1">CHRONO.DELTA_YEARS(C18,D18)</f>
        <v>0.92130570785163279</v>
      </c>
      <c r="F18" s="79">
        <f t="shared" si="2"/>
        <v>0.92130570785163279</v>
      </c>
      <c r="G18" s="83" t="b">
        <f t="shared" ca="1" si="3"/>
        <v>1</v>
      </c>
    </row>
    <row r="19" spans="1:18" x14ac:dyDescent="0.25">
      <c r="A19" s="418">
        <v>45077.25</v>
      </c>
      <c r="B19" s="419">
        <v>45047.75</v>
      </c>
      <c r="C19" s="425" t="e" cm="1">
        <f t="array" aca="1" ref="C19" ca="1">CHRONO.MODIFIED_JULIAN_DATE(_xlfn.HSTACK(YEAR(A19),MONTH(A19),DAY(A19),MOD(A19,1)))</f>
        <v>#VALUE!</v>
      </c>
      <c r="D19" s="111" cm="1">
        <f t="array" aca="1" ref="D19" ca="1">CHRONO.MODIFIED_JULIAN_DATE(_xlfn.HSTACK(YEAR(B19),MONTH(B19),DAY(B19),MOD(B19,1)))</f>
        <v>60065.75</v>
      </c>
      <c r="E19" s="396" t="e" cm="1">
        <f t="array" aca="1" ref="E19" ca="1">CHRONO.DELTA_YEARS(C19,D19)</f>
        <v>#VALUE!</v>
      </c>
      <c r="F19" s="63">
        <f t="shared" si="2"/>
        <v>-8.0768256706160974E-2</v>
      </c>
      <c r="G19" s="84" t="e">
        <f t="shared" ca="1" si="3"/>
        <v>#VALUE!</v>
      </c>
    </row>
    <row r="20" spans="1:18" x14ac:dyDescent="0.25">
      <c r="A20" s="420">
        <v>45869.25</v>
      </c>
      <c r="B20" s="421">
        <v>45170.75</v>
      </c>
      <c r="C20" s="426" cm="1">
        <f t="array" aca="1" ref="C20" ca="1">CHRONO.MODIFIED_JULIAN_DATE(_xlfn.HSTACK(YEAR(A20),MONTH(A20),DAY(A20),MOD(A20,1)))</f>
        <v>60887.25</v>
      </c>
      <c r="D20" s="120" cm="1">
        <f t="array" aca="1" ref="D20" ca="1">CHRONO.MODIFIED_JULIAN_DATE(_xlfn.HSTACK(YEAR(B20),MONTH(B20),DAY(B20),MOD(B20,1)))</f>
        <v>60188.75</v>
      </c>
      <c r="E20" s="397" cm="1">
        <f t="array" aca="1" ref="E20" ca="1">CHRONO.DELTA_YEARS(C20,D20)</f>
        <v>-1.9124280443814725</v>
      </c>
      <c r="F20" s="107">
        <f t="shared" si="2"/>
        <v>-1.9124280443814725</v>
      </c>
      <c r="G20" s="105" t="b">
        <f t="shared" ca="1" si="3"/>
        <v>1</v>
      </c>
    </row>
    <row r="23" spans="1:18" ht="19.5" x14ac:dyDescent="0.3">
      <c r="A23" s="1" t="s">
        <v>670</v>
      </c>
    </row>
    <row r="25" spans="1:18" x14ac:dyDescent="0.25">
      <c r="A25" s="390" t="s">
        <v>122</v>
      </c>
      <c r="B25" s="398" t="s">
        <v>123</v>
      </c>
      <c r="C25" s="390" t="s">
        <v>667</v>
      </c>
      <c r="D25" s="398" t="s">
        <v>668</v>
      </c>
      <c r="E25" s="428" t="s">
        <v>92</v>
      </c>
      <c r="F25" s="429" t="s">
        <v>93</v>
      </c>
      <c r="G25" s="398" t="s">
        <v>78</v>
      </c>
      <c r="H25" s="398" t="s">
        <v>94</v>
      </c>
      <c r="I25" s="22" t="s">
        <v>671</v>
      </c>
      <c r="J25" s="22" t="s">
        <v>672</v>
      </c>
      <c r="K25" s="22" t="s">
        <v>673</v>
      </c>
      <c r="L25" s="68" t="s">
        <v>674</v>
      </c>
      <c r="M25" s="68" t="s">
        <v>675</v>
      </c>
      <c r="N25" s="390" t="s">
        <v>77</v>
      </c>
      <c r="O25" s="391" t="s">
        <v>5</v>
      </c>
      <c r="P25" s="391" t="s">
        <v>2</v>
      </c>
      <c r="Q25" s="398" t="s">
        <v>3</v>
      </c>
      <c r="R25" s="80" t="s">
        <v>76</v>
      </c>
    </row>
    <row r="26" spans="1:18" x14ac:dyDescent="0.25">
      <c r="A26" s="412">
        <v>45077.25</v>
      </c>
      <c r="B26" s="413">
        <v>45413.75</v>
      </c>
      <c r="C26" s="399" cm="1">
        <f t="array" aca="1" ref="C26" ca="1">CHRONO.MODIFIED_JULIAN_DATE(_xlfn.HSTACK(YEAR(A26),MONTH(A26),DAY(A26),MOD(A26,1)))</f>
        <v>60095.25</v>
      </c>
      <c r="D26" s="400" cm="1">
        <f t="array" aca="1" ref="D26" ca="1">CHRONO.MODIFIED_JULIAN_DATE(_xlfn.HSTACK(YEAR(B26),MONTH(B26),DAY(B26),MOD(B26,1)))</f>
        <v>60431.75</v>
      </c>
      <c r="E26" s="213" cm="1">
        <f t="array" aca="1" ref="E26:H26" ca="1">CHRONO.DELTA_YMD(C26,D26)</f>
        <v>1</v>
      </c>
      <c r="F26" s="8">
        <f ca="1"/>
        <v>0</v>
      </c>
      <c r="G26" s="8">
        <f ca="1"/>
        <v>11</v>
      </c>
      <c r="H26" s="121">
        <f ca="1"/>
        <v>1.5</v>
      </c>
      <c r="I26" s="31">
        <f t="shared" ref="I26:I31" si="4">N26*(YEAR(B26)-YEAR(A26))</f>
        <v>1</v>
      </c>
      <c r="J26" s="8">
        <f t="shared" ref="J26:J31" si="5">N26*(MONTH(B26)-MONTH(A26))</f>
        <v>0</v>
      </c>
      <c r="K26" s="8">
        <f t="shared" ref="K26:K31" si="6">N26*(DAY(B26)-DAY(A26)+MOD(B26,1)-MOD(A26,1))</f>
        <v>-29.5</v>
      </c>
      <c r="L26" s="31">
        <f t="shared" ref="L26:L31" si="7">_xlfn.LET(_xlpm.d,IF(N26&gt;=1,A26,B26),DAY(DATE(YEAR(_xlpm.d),MONTH(_xlpm.d)+1,0)))</f>
        <v>31</v>
      </c>
      <c r="M26" s="31">
        <f t="shared" ref="M26:M31" si="8">J26-N(K26&lt;0)</f>
        <v>-1</v>
      </c>
      <c r="N26" s="213">
        <f t="shared" ref="N26:N31" si="9">_xlfn.LET(_xlpm.d,(B26-A26),IFERROR(_xlpm.d/ABS(_xlpm.d),0))</f>
        <v>1</v>
      </c>
      <c r="O26" s="31">
        <f t="shared" ref="O26:O31" si="10">I26-N(M26&lt;0)</f>
        <v>0</v>
      </c>
      <c r="P26" s="31">
        <f t="shared" ref="P26:P31" si="11">MOD(M26,12)</f>
        <v>11</v>
      </c>
      <c r="Q26" s="430">
        <f t="shared" ref="Q26" si="12">IF(K26&gt;=0,K26,MOD(K26,L26))</f>
        <v>1.5</v>
      </c>
      <c r="R26" s="81" t="b" cm="1">
        <f t="array" aca="1" ref="R26" ca="1">MAX(N(_xlfn.ANCHORARRAY(E26)&lt;&gt;N26:Q26))=0</f>
        <v>1</v>
      </c>
    </row>
    <row r="27" spans="1:18" x14ac:dyDescent="0.25">
      <c r="A27" s="414">
        <v>45077.25</v>
      </c>
      <c r="B27" s="415">
        <v>44958.75</v>
      </c>
      <c r="C27" s="401" cm="1">
        <f t="array" aca="1" ref="C27" ca="1">CHRONO.MODIFIED_JULIAN_DATE(_xlfn.HSTACK(YEAR(A27),MONTH(A27),DAY(A27),MOD(A27,1)))</f>
        <v>60095.25</v>
      </c>
      <c r="D27" s="402" cm="1">
        <f t="array" aca="1" ref="D27" ca="1">CHRONO.MODIFIED_JULIAN_DATE(_xlfn.HSTACK(YEAR(B27),MONTH(B27),DAY(B27),MOD(B27,1)))</f>
        <v>59976.75</v>
      </c>
      <c r="E27" s="214" t="e" cm="1">
        <f t="array" aca="1" ref="E27" ca="1">CHRONO.DELTA_YMD(C27,D27)</f>
        <v>#VALUE!</v>
      </c>
      <c r="F27" s="11"/>
      <c r="G27" s="11"/>
      <c r="H27" s="122"/>
      <c r="I27" s="32">
        <f t="shared" si="4"/>
        <v>0</v>
      </c>
      <c r="J27" s="11">
        <f t="shared" si="5"/>
        <v>3</v>
      </c>
      <c r="K27" s="11">
        <f t="shared" si="6"/>
        <v>29.5</v>
      </c>
      <c r="L27" s="32">
        <f t="shared" si="7"/>
        <v>28</v>
      </c>
      <c r="M27" s="32">
        <f t="shared" si="8"/>
        <v>3</v>
      </c>
      <c r="N27" s="214">
        <f t="shared" si="9"/>
        <v>-1</v>
      </c>
      <c r="O27" s="32">
        <f t="shared" si="10"/>
        <v>0</v>
      </c>
      <c r="P27" s="32">
        <f t="shared" si="11"/>
        <v>3</v>
      </c>
      <c r="Q27" s="431">
        <f>IF(K27&gt;=0,K27,MOD(K27,L27))</f>
        <v>29.5</v>
      </c>
      <c r="R27" s="82" t="e" cm="1">
        <f t="array" aca="1" ref="R27" ca="1">MAX(N(_xlfn.ANCHORARRAY(E27)&lt;&gt;N27:Q27))=0</f>
        <v>#VALUE!</v>
      </c>
    </row>
    <row r="28" spans="1:18" x14ac:dyDescent="0.25">
      <c r="A28" s="387">
        <v>45047.75</v>
      </c>
      <c r="B28" s="427">
        <v>45047.75</v>
      </c>
      <c r="C28" s="399" t="e" cm="1">
        <f t="array" aca="1" ref="C28" ca="1">CHRONO.MODIFIED_JULIAN_DATE(_xlfn.HSTACK(YEAR(A28),MONTH(A28),DAY(A28),MOD(A28,1)))</f>
        <v>#VALUE!</v>
      </c>
      <c r="D28" s="400" cm="1">
        <f t="array" aca="1" ref="D28" ca="1">CHRONO.MODIFIED_JULIAN_DATE(_xlfn.HSTACK(YEAR(B28),MONTH(B28),DAY(B28),MOD(B28,1)))</f>
        <v>60065.75</v>
      </c>
      <c r="E28" s="213" t="e" cm="1">
        <f t="array" aca="1" ref="E28:H28" ca="1">CHRONO.DELTA_YMD(C28,D28)</f>
        <v>#VALUE!</v>
      </c>
      <c r="F28" s="8" t="e">
        <f ca="1"/>
        <v>#VALUE!</v>
      </c>
      <c r="G28" s="8" t="e">
        <f ca="1"/>
        <v>#VALUE!</v>
      </c>
      <c r="H28" s="121" t="e">
        <f ca="1"/>
        <v>#VALUE!</v>
      </c>
      <c r="I28" s="31">
        <f t="shared" si="4"/>
        <v>0</v>
      </c>
      <c r="J28" s="8">
        <f t="shared" si="5"/>
        <v>0</v>
      </c>
      <c r="K28" s="8">
        <f t="shared" si="6"/>
        <v>0</v>
      </c>
      <c r="L28" s="31">
        <f t="shared" si="7"/>
        <v>31</v>
      </c>
      <c r="M28" s="31">
        <f t="shared" si="8"/>
        <v>0</v>
      </c>
      <c r="N28" s="213">
        <f t="shared" si="9"/>
        <v>0</v>
      </c>
      <c r="O28" s="31">
        <f t="shared" si="10"/>
        <v>0</v>
      </c>
      <c r="P28" s="31">
        <f t="shared" si="11"/>
        <v>0</v>
      </c>
      <c r="Q28" s="430">
        <f t="shared" ref="Q28:Q31" si="13">IF(K28&gt;=0,K28,MOD(K28,L28))</f>
        <v>0</v>
      </c>
      <c r="R28" s="81" t="e" cm="1">
        <f t="array" aca="1" ref="R28" ca="1">MAX(N(_xlfn.ANCHORARRAY(E28)&lt;&gt;N28:Q28))=0</f>
        <v>#VALUE!</v>
      </c>
    </row>
    <row r="29" spans="1:18" x14ac:dyDescent="0.25">
      <c r="A29" s="416">
        <v>45076.75</v>
      </c>
      <c r="B29" s="417">
        <v>45301.25</v>
      </c>
      <c r="C29" s="403" cm="1">
        <f t="array" aca="1" ref="C29" ca="1">CHRONO.MODIFIED_JULIAN_DATE(_xlfn.HSTACK(YEAR(A29),MONTH(A29),DAY(A29),MOD(A29,1)))</f>
        <v>60094.75</v>
      </c>
      <c r="D29" s="404" cm="1">
        <f t="array" aca="1" ref="D29" ca="1">CHRONO.MODIFIED_JULIAN_DATE(_xlfn.HSTACK(YEAR(B29),MONTH(B29),DAY(B29),MOD(B29,1)))</f>
        <v>60319.25</v>
      </c>
      <c r="E29" s="221" cm="1">
        <f t="array" aca="1" ref="E29:H29" ca="1">CHRONO.DELTA_YMD(C29,D29)</f>
        <v>1</v>
      </c>
      <c r="F29" s="35">
        <f ca="1"/>
        <v>0</v>
      </c>
      <c r="G29" s="35">
        <f ca="1"/>
        <v>7</v>
      </c>
      <c r="H29" s="123">
        <f ca="1"/>
        <v>10.5</v>
      </c>
      <c r="I29" s="36">
        <f t="shared" si="4"/>
        <v>1</v>
      </c>
      <c r="J29" s="35">
        <f t="shared" si="5"/>
        <v>-4</v>
      </c>
      <c r="K29" s="35">
        <f t="shared" si="6"/>
        <v>-20.5</v>
      </c>
      <c r="L29" s="36">
        <f t="shared" si="7"/>
        <v>31</v>
      </c>
      <c r="M29" s="36">
        <f t="shared" si="8"/>
        <v>-5</v>
      </c>
      <c r="N29" s="221">
        <f t="shared" si="9"/>
        <v>1</v>
      </c>
      <c r="O29" s="36">
        <f t="shared" si="10"/>
        <v>0</v>
      </c>
      <c r="P29" s="36">
        <f t="shared" si="11"/>
        <v>7</v>
      </c>
      <c r="Q29" s="432">
        <f t="shared" si="13"/>
        <v>10.5</v>
      </c>
      <c r="R29" s="83" t="b" cm="1">
        <f t="array" aca="1" ref="R29" ca="1">MAX(N(_xlfn.ANCHORARRAY(E29)&lt;&gt;N29:Q29))=0</f>
        <v>1</v>
      </c>
    </row>
    <row r="30" spans="1:18" x14ac:dyDescent="0.25">
      <c r="A30" s="418">
        <v>45443.25</v>
      </c>
      <c r="B30" s="419">
        <v>45047.75</v>
      </c>
      <c r="C30" s="405" cm="1">
        <f t="array" aca="1" ref="C30" ca="1">CHRONO.MODIFIED_JULIAN_DATE(_xlfn.HSTACK(YEAR(A30),MONTH(A30),DAY(A30),MOD(A30,1)))</f>
        <v>60461.25</v>
      </c>
      <c r="D30" s="406" cm="1">
        <f t="array" aca="1" ref="D30" ca="1">CHRONO.MODIFIED_JULIAN_DATE(_xlfn.HSTACK(YEAR(B30),MONTH(B30),DAY(B30),MOD(B30,1)))</f>
        <v>60065.75</v>
      </c>
      <c r="E30" s="268" cm="1">
        <f t="array" aca="1" ref="E30:H30" ca="1">CHRONO.DELTA_YMD(C30,D30)</f>
        <v>-1</v>
      </c>
      <c r="F30" s="37">
        <f ca="1"/>
        <v>1</v>
      </c>
      <c r="G30" s="37">
        <f ca="1"/>
        <v>0</v>
      </c>
      <c r="H30" s="124">
        <f ca="1"/>
        <v>29.5</v>
      </c>
      <c r="I30" s="38">
        <f t="shared" si="4"/>
        <v>1</v>
      </c>
      <c r="J30" s="37">
        <f t="shared" si="5"/>
        <v>0</v>
      </c>
      <c r="K30" s="37">
        <f t="shared" si="6"/>
        <v>29.5</v>
      </c>
      <c r="L30" s="38">
        <f t="shared" si="7"/>
        <v>31</v>
      </c>
      <c r="M30" s="38">
        <f t="shared" si="8"/>
        <v>0</v>
      </c>
      <c r="N30" s="268">
        <f t="shared" si="9"/>
        <v>-1</v>
      </c>
      <c r="O30" s="38">
        <f t="shared" si="10"/>
        <v>1</v>
      </c>
      <c r="P30" s="38">
        <f t="shared" si="11"/>
        <v>0</v>
      </c>
      <c r="Q30" s="433">
        <f t="shared" si="13"/>
        <v>29.5</v>
      </c>
      <c r="R30" s="84" t="b" cm="1">
        <f t="array" aca="1" ref="R30" ca="1">MAX(N(_xlfn.ANCHORARRAY(E30)&lt;&gt;N30:Q30))=0</f>
        <v>1</v>
      </c>
    </row>
    <row r="31" spans="1:18" x14ac:dyDescent="0.25">
      <c r="A31" s="420">
        <v>43829</v>
      </c>
      <c r="B31" s="421">
        <v>44200</v>
      </c>
      <c r="C31" s="407" cm="1">
        <f t="array" aca="1" ref="C31" ca="1">CHRONO.MODIFIED_JULIAN_DATE(_xlfn.HSTACK(YEAR(A31),MONTH(A31),DAY(A31),MOD(A31,1)))</f>
        <v>58847</v>
      </c>
      <c r="D31" s="408" cm="1">
        <f t="array" aca="1" ref="D31" ca="1">CHRONO.MODIFIED_JULIAN_DATE(_xlfn.HSTACK(YEAR(B31),MONTH(B31),DAY(B31),MOD(B31,1)))</f>
        <v>59218</v>
      </c>
      <c r="E31" s="368" cm="1">
        <f t="array" aca="1" ref="E31:H31" ca="1">CHRONO.DELTA_YMD(C31,D31)</f>
        <v>1</v>
      </c>
      <c r="F31" s="18">
        <f ca="1"/>
        <v>1</v>
      </c>
      <c r="G31" s="18">
        <f ca="1"/>
        <v>0</v>
      </c>
      <c r="H31" s="125">
        <f ca="1"/>
        <v>5</v>
      </c>
      <c r="I31" s="30">
        <f t="shared" si="4"/>
        <v>2</v>
      </c>
      <c r="J31" s="18">
        <f t="shared" si="5"/>
        <v>-11</v>
      </c>
      <c r="K31" s="18">
        <f t="shared" si="6"/>
        <v>-26</v>
      </c>
      <c r="L31" s="30">
        <f t="shared" si="7"/>
        <v>31</v>
      </c>
      <c r="M31" s="30">
        <f t="shared" si="8"/>
        <v>-12</v>
      </c>
      <c r="N31" s="368">
        <f t="shared" si="9"/>
        <v>1</v>
      </c>
      <c r="O31" s="30">
        <f t="shared" si="10"/>
        <v>1</v>
      </c>
      <c r="P31" s="30">
        <f t="shared" si="11"/>
        <v>0</v>
      </c>
      <c r="Q31" s="434">
        <f t="shared" si="13"/>
        <v>5</v>
      </c>
      <c r="R31" s="105" t="b" cm="1">
        <f t="array" aca="1" ref="R31" ca="1">MAX(N(_xlfn.ANCHORARRAY(E31)&lt;&gt;N31:Q31))=0</f>
        <v>1</v>
      </c>
    </row>
    <row r="34" spans="1:16" ht="19.5" x14ac:dyDescent="0.3">
      <c r="A34" s="1" t="s">
        <v>676</v>
      </c>
    </row>
    <row r="36" spans="1:16" x14ac:dyDescent="0.25">
      <c r="A36" s="390" t="s">
        <v>122</v>
      </c>
      <c r="B36" s="398" t="s">
        <v>123</v>
      </c>
      <c r="C36" s="390" t="s">
        <v>667</v>
      </c>
      <c r="D36" s="398" t="s">
        <v>668</v>
      </c>
      <c r="E36" s="428" t="s">
        <v>92</v>
      </c>
      <c r="F36" s="429" t="s">
        <v>93</v>
      </c>
      <c r="G36" s="398" t="s">
        <v>79</v>
      </c>
      <c r="H36" s="398" t="s">
        <v>94</v>
      </c>
      <c r="I36" s="300" t="s">
        <v>671</v>
      </c>
      <c r="J36" s="22" t="s">
        <v>677</v>
      </c>
      <c r="K36" s="22" t="s">
        <v>95</v>
      </c>
      <c r="L36" s="390" t="s">
        <v>77</v>
      </c>
      <c r="M36" s="391" t="s">
        <v>680</v>
      </c>
      <c r="N36" s="391" t="s">
        <v>678</v>
      </c>
      <c r="O36" s="398" t="s">
        <v>679</v>
      </c>
      <c r="P36" s="80" t="s">
        <v>76</v>
      </c>
    </row>
    <row r="37" spans="1:16" x14ac:dyDescent="0.25">
      <c r="A37" s="412">
        <v>43821</v>
      </c>
      <c r="B37" s="413">
        <v>44200</v>
      </c>
      <c r="C37" s="399" t="e" cm="1">
        <f t="array" aca="1" ref="C37" ca="1">CHRONO.MODIFIED_JULIAN_DATE(_xlfn.HSTACK(YEAR(A37),MONTH(A37),DAY(A37),MOD(A37,1)))</f>
        <v>#VALUE!</v>
      </c>
      <c r="D37" s="400" cm="1">
        <f t="array" aca="1" ref="D37" ca="1">CHRONO.MODIFIED_JULIAN_DATE(_xlfn.HSTACK(YEAR(B37),MONTH(B37),DAY(B37),MOD(B37,1)))</f>
        <v>59218</v>
      </c>
      <c r="E37" s="213" t="e" cm="1">
        <f t="array" aca="1" ref="E37:H37" ca="1">CHRONO.DELTA_YWD(C37,D37)</f>
        <v>#VALUE!</v>
      </c>
      <c r="F37" s="8" t="e">
        <f ca="1"/>
        <v>#VALUE!</v>
      </c>
      <c r="G37" s="8" t="e">
        <f ca="1"/>
        <v>#VALUE!</v>
      </c>
      <c r="H37" s="121" t="e">
        <f ca="1"/>
        <v>#VALUE!</v>
      </c>
      <c r="I37" s="236">
        <f t="shared" ref="I37:I42" si="14">L37*(YEAR(B37)-YEAR(A37))</f>
        <v>2</v>
      </c>
      <c r="J37" s="86">
        <f t="shared" ref="J37:J42" si="15">IF(I37=0,"",_xlfn.LET(_xlpm.s,IF(L37=1,A37,B37),_xlpm.e,IF(L37=1,B37,A37),DATE(YEAR(_xlpm.e)-1,MONTH(_xlpm.s),DAY(_xlpm.s))+MOD(_xlpm.s,1)))</f>
        <v>44187</v>
      </c>
      <c r="K37" s="8">
        <f t="shared" ref="K37:K42" si="16">IF(I37=0,L37*(B37-A37),IF(L37=1,B37,A37)-J37)</f>
        <v>13</v>
      </c>
      <c r="L37" s="213">
        <f t="shared" ref="L37:L42" si="17">_xlfn.LET(_xlpm.d,(B37-A37),IFERROR(_xlpm.d/ABS(_xlpm.d),0))</f>
        <v>1</v>
      </c>
      <c r="M37" s="31">
        <f>IF(I37=0,0,I37-1)</f>
        <v>1</v>
      </c>
      <c r="N37" s="31">
        <f t="shared" ref="N37:N42" si="18">INT(K37/7)</f>
        <v>1</v>
      </c>
      <c r="O37" s="430">
        <f t="shared" ref="O37:O42" si="19">MOD(K37,7)</f>
        <v>6</v>
      </c>
      <c r="P37" s="81" t="e" cm="1">
        <f t="array" aca="1" ref="P37" ca="1">MAX(N(_xlfn.ANCHORARRAY(E37)&lt;&gt;L37:O37))=0</f>
        <v>#VALUE!</v>
      </c>
    </row>
    <row r="38" spans="1:16" x14ac:dyDescent="0.25">
      <c r="A38" s="414">
        <v>44200</v>
      </c>
      <c r="B38" s="415">
        <v>43821</v>
      </c>
      <c r="C38" s="401" cm="1">
        <f t="array" aca="1" ref="C38" ca="1">CHRONO.MODIFIED_JULIAN_DATE(_xlfn.HSTACK(YEAR(A38),MONTH(A38),DAY(A38),MOD(A38,1)))</f>
        <v>59218</v>
      </c>
      <c r="D38" s="402" cm="1">
        <f t="array" aca="1" ref="D38" ca="1">CHRONO.MODIFIED_JULIAN_DATE(_xlfn.HSTACK(YEAR(B38),MONTH(B38),DAY(B38),MOD(B38,1)))</f>
        <v>58839</v>
      </c>
      <c r="E38" s="214" cm="1">
        <f t="array" aca="1" ref="E38:H38" ca="1">CHRONO.DELTA_YWD(C38,D38)</f>
        <v>-1</v>
      </c>
      <c r="F38" s="11">
        <f ca="1"/>
        <v>1</v>
      </c>
      <c r="G38" s="11">
        <f ca="1"/>
        <v>1</v>
      </c>
      <c r="H38" s="122">
        <f ca="1"/>
        <v>6</v>
      </c>
      <c r="I38" s="435">
        <f t="shared" si="14"/>
        <v>2</v>
      </c>
      <c r="J38" s="88">
        <f t="shared" si="15"/>
        <v>44187</v>
      </c>
      <c r="K38" s="11">
        <f t="shared" si="16"/>
        <v>13</v>
      </c>
      <c r="L38" s="214">
        <f t="shared" si="17"/>
        <v>-1</v>
      </c>
      <c r="M38" s="32">
        <f t="shared" ref="M38:M42" si="20">IF(I38=0,0,I38-1)</f>
        <v>1</v>
      </c>
      <c r="N38" s="32">
        <f t="shared" si="18"/>
        <v>1</v>
      </c>
      <c r="O38" s="431">
        <f t="shared" si="19"/>
        <v>6</v>
      </c>
      <c r="P38" s="82" t="b" cm="1">
        <f t="array" aca="1" ref="P38" ca="1">MAX(N(_xlfn.ANCHORARRAY(E38)&lt;&gt;L38:O38))=0</f>
        <v>1</v>
      </c>
    </row>
    <row r="39" spans="1:16" x14ac:dyDescent="0.25">
      <c r="A39" s="387">
        <v>45047.75</v>
      </c>
      <c r="B39" s="427">
        <v>45047.75</v>
      </c>
      <c r="C39" s="399" cm="1">
        <f t="array" aca="1" ref="C39" ca="1">CHRONO.MODIFIED_JULIAN_DATE(_xlfn.HSTACK(YEAR(A39),MONTH(A39),DAY(A39),MOD(A39,1)))</f>
        <v>60065.75</v>
      </c>
      <c r="D39" s="400" cm="1">
        <f t="array" aca="1" ref="D39" ca="1">CHRONO.MODIFIED_JULIAN_DATE(_xlfn.HSTACK(YEAR(B39),MONTH(B39),DAY(B39),MOD(B39,1)))</f>
        <v>60065.75</v>
      </c>
      <c r="E39" s="213" t="e" cm="1">
        <f t="array" aca="1" ref="E39" ca="1">CHRONO.DELTA_YWD(C39,D39)</f>
        <v>#VALUE!</v>
      </c>
      <c r="F39" s="8"/>
      <c r="G39" s="8"/>
      <c r="H39" s="121"/>
      <c r="I39" s="236">
        <f t="shared" si="14"/>
        <v>0</v>
      </c>
      <c r="J39" s="106" t="str">
        <f t="shared" si="15"/>
        <v/>
      </c>
      <c r="K39" s="8">
        <f t="shared" si="16"/>
        <v>0</v>
      </c>
      <c r="L39" s="213">
        <f t="shared" si="17"/>
        <v>0</v>
      </c>
      <c r="M39" s="31">
        <f t="shared" si="20"/>
        <v>0</v>
      </c>
      <c r="N39" s="31">
        <f t="shared" si="18"/>
        <v>0</v>
      </c>
      <c r="O39" s="430">
        <f t="shared" si="19"/>
        <v>0</v>
      </c>
      <c r="P39" s="81" t="e" cm="1">
        <f t="array" aca="1" ref="P39" ca="1">MAX(N(_xlfn.ANCHORARRAY(E39)&lt;&gt;L39:O39))=0</f>
        <v>#VALUE!</v>
      </c>
    </row>
    <row r="40" spans="1:16" x14ac:dyDescent="0.25">
      <c r="A40" s="416">
        <v>45076.75</v>
      </c>
      <c r="B40" s="417">
        <v>45301.25</v>
      </c>
      <c r="C40" s="403" cm="1">
        <f t="array" aca="1" ref="C40" ca="1">CHRONO.MODIFIED_JULIAN_DATE(_xlfn.HSTACK(YEAR(A40),MONTH(A40),DAY(A40),MOD(A40,1)))</f>
        <v>60094.75</v>
      </c>
      <c r="D40" s="404" cm="1">
        <f t="array" aca="1" ref="D40" ca="1">CHRONO.MODIFIED_JULIAN_DATE(_xlfn.HSTACK(YEAR(B40),MONTH(B40),DAY(B40),MOD(B40,1)))</f>
        <v>60319.25</v>
      </c>
      <c r="E40" s="221" t="e" cm="1">
        <f t="array" aca="1" ref="E40" ca="1">CHRONO.DELTA_YWD(C40,D40)</f>
        <v>#VALUE!</v>
      </c>
      <c r="F40" s="35"/>
      <c r="G40" s="35"/>
      <c r="H40" s="123"/>
      <c r="I40" s="436">
        <f t="shared" si="14"/>
        <v>1</v>
      </c>
      <c r="J40" s="90">
        <f t="shared" si="15"/>
        <v>45076.75</v>
      </c>
      <c r="K40" s="35">
        <f t="shared" si="16"/>
        <v>224.5</v>
      </c>
      <c r="L40" s="221">
        <f t="shared" si="17"/>
        <v>1</v>
      </c>
      <c r="M40" s="36">
        <f t="shared" si="20"/>
        <v>0</v>
      </c>
      <c r="N40" s="36">
        <f t="shared" si="18"/>
        <v>32</v>
      </c>
      <c r="O40" s="432">
        <f t="shared" si="19"/>
        <v>0.5</v>
      </c>
      <c r="P40" s="83" t="e" cm="1">
        <f t="array" aca="1" ref="P40" ca="1">MAX(N(_xlfn.ANCHORARRAY(E40)&lt;&gt;L40:O40))=0</f>
        <v>#VALUE!</v>
      </c>
    </row>
    <row r="41" spans="1:16" x14ac:dyDescent="0.25">
      <c r="A41" s="418">
        <v>45443.25</v>
      </c>
      <c r="B41" s="419">
        <v>45047.75</v>
      </c>
      <c r="C41" s="405" t="e" cm="1">
        <f t="array" aca="1" ref="C41" ca="1">CHRONO.MODIFIED_JULIAN_DATE(_xlfn.HSTACK(YEAR(A41),MONTH(A41),DAY(A41),MOD(A41,1)))</f>
        <v>#VALUE!</v>
      </c>
      <c r="D41" s="406" cm="1">
        <f t="array" aca="1" ref="D41" ca="1">CHRONO.MODIFIED_JULIAN_DATE(_xlfn.HSTACK(YEAR(B41),MONTH(B41),DAY(B41),MOD(B41,1)))</f>
        <v>60065.75</v>
      </c>
      <c r="E41" s="268" t="e" cm="1">
        <f t="array" aca="1" ref="E41:H41" ca="1">CHRONO.DELTA_YWD(C41,D41)</f>
        <v>#VALUE!</v>
      </c>
      <c r="F41" s="37" t="e">
        <f ca="1"/>
        <v>#VALUE!</v>
      </c>
      <c r="G41" s="37" t="e">
        <f ca="1"/>
        <v>#VALUE!</v>
      </c>
      <c r="H41" s="124" t="e">
        <f ca="1"/>
        <v>#VALUE!</v>
      </c>
      <c r="I41" s="437">
        <f t="shared" si="14"/>
        <v>1</v>
      </c>
      <c r="J41" s="92">
        <f t="shared" si="15"/>
        <v>45047.75</v>
      </c>
      <c r="K41" s="37">
        <f t="shared" si="16"/>
        <v>395.5</v>
      </c>
      <c r="L41" s="268">
        <f t="shared" si="17"/>
        <v>-1</v>
      </c>
      <c r="M41" s="38">
        <f t="shared" si="20"/>
        <v>0</v>
      </c>
      <c r="N41" s="38">
        <f t="shared" si="18"/>
        <v>56</v>
      </c>
      <c r="O41" s="433">
        <f t="shared" si="19"/>
        <v>3.5</v>
      </c>
      <c r="P41" s="84" t="e" cm="1">
        <f t="array" aca="1" ref="P41" ca="1">MAX(N(_xlfn.ANCHORARRAY(E41)&lt;&gt;L41:O41))=0</f>
        <v>#VALUE!</v>
      </c>
    </row>
    <row r="42" spans="1:16" x14ac:dyDescent="0.25">
      <c r="A42" s="420">
        <v>43829</v>
      </c>
      <c r="B42" s="421">
        <v>44200</v>
      </c>
      <c r="C42" s="407" cm="1">
        <f t="array" aca="1" ref="C42" ca="1">CHRONO.MODIFIED_JULIAN_DATE(_xlfn.HSTACK(YEAR(A42),MONTH(A42),DAY(A42),MOD(A42,1)))</f>
        <v>58847</v>
      </c>
      <c r="D42" s="408" cm="1">
        <f t="array" aca="1" ref="D42" ca="1">CHRONO.MODIFIED_JULIAN_DATE(_xlfn.HSTACK(YEAR(B42),MONTH(B42),DAY(B42),MOD(B42,1)))</f>
        <v>59218</v>
      </c>
      <c r="E42" s="368" t="e" cm="1">
        <f t="array" aca="1" ref="E42" ca="1">CHRONO.DELTA_YWD(C42,D42)</f>
        <v>#VALUE!</v>
      </c>
      <c r="F42" s="18"/>
      <c r="G42" s="18"/>
      <c r="H42" s="125"/>
      <c r="I42" s="384">
        <f t="shared" si="14"/>
        <v>2</v>
      </c>
      <c r="J42" s="104">
        <f t="shared" si="15"/>
        <v>44195</v>
      </c>
      <c r="K42" s="18">
        <f t="shared" si="16"/>
        <v>5</v>
      </c>
      <c r="L42" s="368">
        <f t="shared" si="17"/>
        <v>1</v>
      </c>
      <c r="M42" s="30">
        <f t="shared" si="20"/>
        <v>1</v>
      </c>
      <c r="N42" s="30">
        <f t="shared" si="18"/>
        <v>0</v>
      </c>
      <c r="O42" s="434">
        <f t="shared" si="19"/>
        <v>5</v>
      </c>
      <c r="P42" s="105" t="e" cm="1">
        <f t="array" aca="1" ref="P42" ca="1">MAX(N(_xlfn.ANCHORARRAY(E42)&lt;&gt;L42:O42))=0</f>
        <v>#VALUE!</v>
      </c>
    </row>
    <row r="44" spans="1:16" x14ac:dyDescent="0.25">
      <c r="G44" s="239"/>
      <c r="H44" s="239"/>
    </row>
    <row r="45" spans="1:16" x14ac:dyDescent="0.25">
      <c r="F45" s="239"/>
    </row>
  </sheetData>
  <phoneticPr fontId="2" type="noConversion"/>
  <pageMargins left="0.7" right="0.7" top="0.75" bottom="0.75" header="0.3" footer="0.3"/>
  <pageSetup paperSize="9" orientation="portrait" copies="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F42"/>
  <sheetViews>
    <sheetView topLeftCell="A24" workbookViewId="0">
      <selection activeCell="B44" sqref="B44"/>
    </sheetView>
  </sheetViews>
  <sheetFormatPr defaultRowHeight="15" x14ac:dyDescent="0.25"/>
  <cols>
    <col min="1" max="1" width="28.28515625" customWidth="1"/>
    <col min="2" max="2" width="19.42578125" customWidth="1"/>
    <col min="3" max="3" width="21.85546875" customWidth="1"/>
    <col min="4" max="4" width="20.140625" customWidth="1"/>
    <col min="5" max="5" width="19.85546875" customWidth="1"/>
    <col min="6" max="6" width="37" customWidth="1"/>
  </cols>
  <sheetData>
    <row r="1" spans="1:6" ht="19.5" x14ac:dyDescent="0.3">
      <c r="A1" s="1" t="s">
        <v>731</v>
      </c>
      <c r="B1" s="1"/>
      <c r="C1" s="1"/>
      <c r="F1" s="1" t="s">
        <v>274</v>
      </c>
    </row>
    <row r="3" spans="1:6" x14ac:dyDescent="0.25">
      <c r="A3" s="4" t="s">
        <v>418</v>
      </c>
      <c r="B3" s="5" t="s">
        <v>451</v>
      </c>
      <c r="C3" s="185" t="s">
        <v>114</v>
      </c>
      <c r="D3" s="71" t="s">
        <v>59</v>
      </c>
      <c r="E3" s="5" t="s">
        <v>132</v>
      </c>
      <c r="F3" s="6" t="s">
        <v>175</v>
      </c>
    </row>
    <row r="4" spans="1:6" x14ac:dyDescent="0.25">
      <c r="A4" s="188" t="s">
        <v>270</v>
      </c>
      <c r="B4" s="8"/>
      <c r="C4" s="213" t="e" cm="1">
        <f t="array" aca="1" ref="C4:D4" ca="1">CHRONO.ISO_DATETIME_TO_MJDATE(A4,B4)</f>
        <v>#VALUE!</v>
      </c>
      <c r="D4" s="72" t="e" vm="1">
        <f ca="1"/>
        <v>#VALUE!</v>
      </c>
      <c r="E4" s="189" t="s">
        <v>100</v>
      </c>
      <c r="F4" s="174" t="e" cm="1">
        <f t="array" aca="1" ref="F4" ca="1">CHRONO.MJDATE_TO_ISO_DATETIME(C4,D4,E4)</f>
        <v>#VALUE!</v>
      </c>
    </row>
    <row r="5" spans="1:6" x14ac:dyDescent="0.25">
      <c r="A5" s="173" t="s">
        <v>272</v>
      </c>
      <c r="B5" s="11"/>
      <c r="C5" s="214" t="e" cm="1">
        <f t="array" aca="1" ref="C5:D5" ca="1">CHRONO.ISO_DATETIME_TO_MJDATE(A5,B5)</f>
        <v>#VALUE!</v>
      </c>
      <c r="D5" s="73" t="e" vm="1">
        <f ca="1"/>
        <v>#VALUE!</v>
      </c>
      <c r="E5" s="190" t="s">
        <v>732</v>
      </c>
      <c r="F5" s="175" t="e" cm="1">
        <f t="array" aca="1" ref="F5" ca="1">CHRONO.MJDATE_TO_ISO_DATETIME(C5,D5,E5)</f>
        <v>#VALUE!</v>
      </c>
    </row>
    <row r="6" spans="1:6" x14ac:dyDescent="0.25">
      <c r="A6" s="188" t="s">
        <v>275</v>
      </c>
      <c r="B6" s="8"/>
      <c r="C6" s="213" t="e" cm="1">
        <f t="array" aca="1" ref="C6:D6" ca="1">CHRONO.ISO_DATETIME_TO_MJDATE(A6,B6)</f>
        <v>#VALUE!</v>
      </c>
      <c r="D6" s="72" t="str">
        <f ca="1"/>
        <v/>
      </c>
      <c r="E6" s="189" t="s">
        <v>559</v>
      </c>
      <c r="F6" s="174" t="e" cm="1">
        <f t="array" aca="1" ref="F6" ca="1">CHRONO.MJDATE_TO_ISO_DATETIME(C6,D6,E6)</f>
        <v>#VALUE!</v>
      </c>
    </row>
    <row r="7" spans="1:6" x14ac:dyDescent="0.25">
      <c r="A7" s="186" t="s">
        <v>273</v>
      </c>
      <c r="B7" s="35"/>
      <c r="C7" s="221" t="e" cm="1">
        <f t="array" aca="1" ref="C7:D7" ca="1">CHRONO.ISO_DATETIME_TO_MJDATE(A7,B7)</f>
        <v>#VALUE!</v>
      </c>
      <c r="D7" s="126" t="e" vm="1">
        <f ca="1"/>
        <v>#VALUE!</v>
      </c>
      <c r="E7" s="191"/>
      <c r="F7" s="54" t="e" cm="1">
        <f t="array" aca="1" ref="F7" ca="1">CHRONO.MJDATE_TO_ISO_DATETIME(C7,D7,E7)</f>
        <v>#VALUE!</v>
      </c>
    </row>
    <row r="8" spans="1:6" x14ac:dyDescent="0.25">
      <c r="A8" s="192" t="s">
        <v>271</v>
      </c>
      <c r="B8" s="37">
        <v>1</v>
      </c>
      <c r="C8" s="268" t="e" cm="1">
        <f t="array" aca="1" ref="C8:D8" ca="1">CHRONO.ISO_DATETIME_TO_MJDATE(A8,B8)</f>
        <v>#VALUE!</v>
      </c>
      <c r="D8" s="127" t="e">
        <f ca="1"/>
        <v>#VALUE!</v>
      </c>
      <c r="E8" s="194"/>
      <c r="F8" s="195" t="e" cm="1">
        <f t="array" aca="1" ref="F8" ca="1">CHRONO.MJDATE_TO_ISO_DATETIME(C8,D8,E8)</f>
        <v>#VALUE!</v>
      </c>
    </row>
    <row r="9" spans="1:6" x14ac:dyDescent="0.25">
      <c r="A9" s="186" t="s">
        <v>271</v>
      </c>
      <c r="B9" s="35"/>
      <c r="C9" s="221" t="e" cm="1">
        <f t="array" aca="1" ref="C9:D9" ca="1">CHRONO.ISO_DATETIME_TO_MJDATE(A9,B9)</f>
        <v>#VALUE!</v>
      </c>
      <c r="D9" s="126" t="str">
        <f ca="1"/>
        <v/>
      </c>
      <c r="E9" s="191"/>
      <c r="F9" s="54" t="e" cm="1">
        <f t="array" aca="1" ref="F9" ca="1">CHRONO.MJDATE_TO_ISO_DATETIME(C9,D9,E9)</f>
        <v>#VALUE!</v>
      </c>
    </row>
    <row r="10" spans="1:6" x14ac:dyDescent="0.25">
      <c r="A10" s="458"/>
      <c r="C10" s="459"/>
      <c r="D10" s="62"/>
      <c r="E10" s="62"/>
    </row>
    <row r="12" spans="1:6" ht="19.5" x14ac:dyDescent="0.3">
      <c r="A12" s="1" t="s">
        <v>263</v>
      </c>
      <c r="C12" s="1" t="s">
        <v>261</v>
      </c>
    </row>
    <row r="14" spans="1:6" x14ac:dyDescent="0.25">
      <c r="A14" s="132" t="s">
        <v>733</v>
      </c>
      <c r="B14" s="382" t="s">
        <v>114</v>
      </c>
      <c r="C14" s="154" t="s">
        <v>262</v>
      </c>
    </row>
    <row r="15" spans="1:6" x14ac:dyDescent="0.25">
      <c r="A15" s="177"/>
      <c r="B15" s="463" t="str" cm="1">
        <f t="array" ref="B15">CHRONO.EXCELDATE_TO_MJDATE(Table39[[#This Row],[ExcelDate]])</f>
        <v/>
      </c>
      <c r="C15" s="462" t="str" cm="1">
        <f t="array" ref="C15">CHRONO.MJDATE_TO_EXCELDATE(Table39[[#This Row],[Out: MJDate]])</f>
        <v/>
      </c>
    </row>
    <row r="16" spans="1:6" x14ac:dyDescent="0.25">
      <c r="A16" s="178" t="s">
        <v>1</v>
      </c>
      <c r="B16" s="464" t="e" cm="1">
        <f t="array" ref="B16">CHRONO.EXCELDATE_TO_MJDATE(Table39[[#This Row],[ExcelDate]])</f>
        <v>#VALUE!</v>
      </c>
      <c r="C16" s="462" t="e" cm="1">
        <f t="array" ref="C16">CHRONO.MJDATE_TO_EXCELDATE(Table39[[#This Row],[Out: MJDate]])</f>
        <v>#VALUE!</v>
      </c>
    </row>
    <row r="17" spans="1:6" x14ac:dyDescent="0.25">
      <c r="A17" s="177">
        <v>0</v>
      </c>
      <c r="B17" s="463" cm="1">
        <f t="array" ref="B17">CHRONO.EXCELDATE_TO_MJDATE(Table39[[#This Row],[ExcelDate]])</f>
        <v>15018</v>
      </c>
      <c r="C17" s="462" t="e" cm="1">
        <f t="array" ref="C17">CHRONO.MJDATE_TO_EXCELDATE(Table39[[#This Row],[Out: MJDate]])</f>
        <v>#NUM!</v>
      </c>
    </row>
    <row r="18" spans="1:6" x14ac:dyDescent="0.25">
      <c r="A18" s="179">
        <v>1</v>
      </c>
      <c r="B18" s="465" cm="1">
        <f t="array" ref="B18">CHRONO.EXCELDATE_TO_MJDATE(Table39[[#This Row],[ExcelDate]])</f>
        <v>15019</v>
      </c>
      <c r="C18" s="462" cm="1">
        <f t="array" ref="C18">CHRONO.MJDATE_TO_EXCELDATE(Table39[[#This Row],[Out: MJDate]])</f>
        <v>1</v>
      </c>
    </row>
    <row r="19" spans="1:6" x14ac:dyDescent="0.25">
      <c r="A19" s="179">
        <v>45590.774452013888</v>
      </c>
      <c r="B19" s="465" cm="1">
        <f t="array" ref="B19">CHRONO.EXCELDATE_TO_MJDATE(Table39[[#This Row],[ExcelDate]])</f>
        <v>60608.774452013888</v>
      </c>
      <c r="C19" s="462" cm="1">
        <f t="array" ref="C19">CHRONO.MJDATE_TO_EXCELDATE(Table39[[#This Row],[Out: MJDate]])</f>
        <v>45590.774452013888</v>
      </c>
    </row>
    <row r="20" spans="1:6" x14ac:dyDescent="0.25">
      <c r="A20" s="179">
        <v>2958465.999988426</v>
      </c>
      <c r="B20" s="466" cm="1">
        <f t="array" ref="B20">CHRONO.EXCELDATE_TO_MJDATE(Table39[[#This Row],[ExcelDate]])</f>
        <v>2973483.999988426</v>
      </c>
      <c r="C20" s="460" cm="1">
        <f t="array" ref="C20">CHRONO.MJDATE_TO_EXCELDATE(Table39[[#This Row],[Out: MJDate]])</f>
        <v>2958465.999988426</v>
      </c>
    </row>
    <row r="23" spans="1:6" ht="19.5" x14ac:dyDescent="0.3">
      <c r="A23" s="1" t="s">
        <v>736</v>
      </c>
      <c r="B23" s="1"/>
      <c r="C23" s="1"/>
      <c r="E23" s="1" t="s">
        <v>737</v>
      </c>
    </row>
    <row r="25" spans="1:6" x14ac:dyDescent="0.25">
      <c r="A25" s="4" t="s">
        <v>418</v>
      </c>
      <c r="B25" s="5" t="s">
        <v>451</v>
      </c>
      <c r="C25" s="185" t="s">
        <v>262</v>
      </c>
      <c r="D25" s="71" t="s">
        <v>59</v>
      </c>
      <c r="E25" s="5" t="s">
        <v>132</v>
      </c>
      <c r="F25" s="6" t="s">
        <v>175</v>
      </c>
    </row>
    <row r="26" spans="1:6" x14ac:dyDescent="0.25">
      <c r="A26" s="188" t="s">
        <v>270</v>
      </c>
      <c r="B26" s="8"/>
      <c r="C26" s="182" t="e" cm="1">
        <f t="array" aca="1" ref="C26:D26" ca="1">CHRONO.ISO_DATETIME_TO_EXCELDATE(A26,B26)</f>
        <v>#VALUE!</v>
      </c>
      <c r="D26" s="72" t="e" vm="1">
        <f ca="1"/>
        <v>#VALUE!</v>
      </c>
      <c r="E26" s="189" t="s">
        <v>100</v>
      </c>
      <c r="F26" s="174" t="e" cm="1">
        <f t="array" aca="1" ref="F26" ca="1">CHRONO.EXCELDATE_TO_ISO_DATETIME(C26,D26,E26)</f>
        <v>#VALUE!</v>
      </c>
    </row>
    <row r="27" spans="1:6" x14ac:dyDescent="0.25">
      <c r="A27" s="173" t="s">
        <v>272</v>
      </c>
      <c r="B27" s="11"/>
      <c r="C27" s="183" t="e" cm="1">
        <f t="array" aca="1" ref="C27:D27" ca="1">CHRONO.ISO_DATETIME_TO_EXCELDATE(A27,B27)</f>
        <v>#VALUE!</v>
      </c>
      <c r="D27" s="73" t="e" vm="1">
        <f ca="1"/>
        <v>#VALUE!</v>
      </c>
      <c r="E27" s="190" t="s">
        <v>156</v>
      </c>
      <c r="F27" s="175" t="e" cm="1">
        <f t="array" aca="1" ref="F27" ca="1">CHRONO.EXCELDATE_TO_ISO_DATETIME(C27,D27,E27)</f>
        <v>#VALUE!</v>
      </c>
    </row>
    <row r="28" spans="1:6" x14ac:dyDescent="0.25">
      <c r="A28" s="188" t="s">
        <v>734</v>
      </c>
      <c r="B28" s="8"/>
      <c r="C28" s="182" t="e" cm="1">
        <f t="array" aca="1" ref="C28:D28" ca="1">CHRONO.ISO_DATETIME_TO_EXCELDATE(A28,B28)</f>
        <v>#VALUE!</v>
      </c>
      <c r="D28" s="72" t="str">
        <f ca="1"/>
        <v/>
      </c>
      <c r="E28" s="189"/>
      <c r="F28" s="174" t="e" cm="1">
        <f t="array" aca="1" ref="F28" ca="1">CHRONO.EXCELDATE_TO_ISO_DATETIME(C28,D28,E28)</f>
        <v>#VALUE!</v>
      </c>
    </row>
    <row r="29" spans="1:6" x14ac:dyDescent="0.25">
      <c r="A29" s="467" t="s">
        <v>735</v>
      </c>
      <c r="B29" s="35"/>
      <c r="C29" s="187" t="e" cm="1">
        <f t="array" aca="1" ref="C29:D29" ca="1">CHRONO.ISO_DATETIME_TO_EXCELDATE(A29,B29)</f>
        <v>#VALUE!</v>
      </c>
      <c r="D29" s="126" t="str">
        <f ca="1"/>
        <v/>
      </c>
      <c r="E29" s="191"/>
      <c r="F29" s="54" t="e" cm="1">
        <f t="array" aca="1" ref="F29" ca="1">CHRONO.EXCELDATE_TO_ISO_DATETIME(C29,D29,E29)</f>
        <v>#VALUE!</v>
      </c>
    </row>
    <row r="30" spans="1:6" x14ac:dyDescent="0.25">
      <c r="A30" s="192" t="s">
        <v>271</v>
      </c>
      <c r="B30" s="37"/>
      <c r="C30" s="193" t="e" cm="1">
        <f t="array" aca="1" ref="C30:D30" ca="1">CHRONO.ISO_DATETIME_TO_EXCELDATE(A30,B30)</f>
        <v>#VALUE!</v>
      </c>
      <c r="D30" s="127" t="str">
        <f ca="1"/>
        <v/>
      </c>
      <c r="E30" s="194"/>
      <c r="F30" s="195" t="e" cm="1">
        <f t="array" aca="1" ref="F30" ca="1">CHRONO.EXCELDATE_TO_ISO_DATETIME(C30,D30,E30)</f>
        <v>#VALUE!</v>
      </c>
    </row>
    <row r="31" spans="1:6" x14ac:dyDescent="0.25">
      <c r="A31" s="186" t="s">
        <v>271</v>
      </c>
      <c r="B31" s="35">
        <v>1</v>
      </c>
      <c r="C31" s="187" t="e" cm="1">
        <f t="array" aca="1" ref="C31:D31" ca="1">CHRONO.ISO_DATETIME_TO_EXCELDATE(A31,B31)</f>
        <v>#VALUE!</v>
      </c>
      <c r="D31" s="126" t="e">
        <f ca="1"/>
        <v>#VALUE!</v>
      </c>
      <c r="E31" s="191"/>
      <c r="F31" s="54" t="e" cm="1">
        <f t="array" aca="1" ref="F31" ca="1">CHRONO.EXCELDATE_TO_ISO_DATETIME(C31,D31,E31)</f>
        <v>#VALUE!</v>
      </c>
    </row>
    <row r="34" spans="1:4" ht="19.5" x14ac:dyDescent="0.3">
      <c r="A34" s="1" t="s">
        <v>264</v>
      </c>
      <c r="B34" s="1"/>
      <c r="C34" s="1" t="s">
        <v>265</v>
      </c>
    </row>
    <row r="36" spans="1:4" x14ac:dyDescent="0.25">
      <c r="A36" s="154" t="s">
        <v>418</v>
      </c>
      <c r="B36" s="132" t="s">
        <v>262</v>
      </c>
      <c r="C36" s="69" t="s">
        <v>132</v>
      </c>
      <c r="D36" s="69" t="s">
        <v>266</v>
      </c>
    </row>
    <row r="37" spans="1:4" x14ac:dyDescent="0.25">
      <c r="A37" s="181" t="s">
        <v>267</v>
      </c>
      <c r="B37" s="177" t="e" cm="1">
        <f t="array" aca="1" ref="B37" ca="1">CHRONO.USDATE_TO_EXCELDATE(Table3941[[#This Row],[Expression]])</f>
        <v>#VALUE!</v>
      </c>
      <c r="C37" s="184" t="s">
        <v>184</v>
      </c>
      <c r="D37" s="140" t="e" cm="1">
        <f t="array" aca="1" ref="D37" ca="1">CHRONO.EXCELDATE_TO_USDATE(Table3941[[#This Row],[Out: ExcelDate]],Table3941[[#This Row],[Options]])</f>
        <v>#VALUE!</v>
      </c>
    </row>
    <row r="38" spans="1:4" x14ac:dyDescent="0.25">
      <c r="A38" s="181" t="s">
        <v>268</v>
      </c>
      <c r="B38" s="178" t="e" cm="1" vm="1">
        <f t="array" aca="1" ref="B38" ca="1">CHRONO.USDATE_TO_EXCELDATE(Table3941[[#This Row],[Expression]])</f>
        <v>#VALUE!</v>
      </c>
      <c r="C38" s="183" t="s">
        <v>98</v>
      </c>
      <c r="D38" s="141" t="e" cm="1" vm="2">
        <f t="array" aca="1" ref="D38" ca="1">CHRONO.EXCELDATE_TO_USDATE(Table3941[[#This Row],[Out: ExcelDate]],Table3941[[#This Row],[Options]])</f>
        <v>#VALUE!</v>
      </c>
    </row>
    <row r="39" spans="1:4" x14ac:dyDescent="0.25">
      <c r="A39" s="181" t="s">
        <v>738</v>
      </c>
      <c r="B39" s="177" t="e" cm="1" vm="1">
        <f t="array" aca="1" ref="B39" ca="1">CHRONO.USDATE_TO_EXCELDATE(Table3941[[#This Row],[Expression]])</f>
        <v>#VALUE!</v>
      </c>
      <c r="C39" s="182" t="s">
        <v>184</v>
      </c>
      <c r="D39" s="140" t="e" cm="1" vm="2">
        <f t="array" aca="1" ref="D39" ca="1">CHRONO.EXCELDATE_TO_USDATE(Table3941[[#This Row],[Out: ExcelDate]],Table3941[[#This Row],[Options]])</f>
        <v>#VALUE!</v>
      </c>
    </row>
    <row r="40" spans="1:4" x14ac:dyDescent="0.25">
      <c r="A40" s="181" t="s">
        <v>739</v>
      </c>
      <c r="B40" s="179" t="e" cm="1" vm="1">
        <f t="array" aca="1" ref="B40" ca="1">CHRONO.USDATE_TO_EXCELDATE(Table3941[[#This Row],[Expression]])</f>
        <v>#VALUE!</v>
      </c>
      <c r="C40" s="180" t="s">
        <v>741</v>
      </c>
      <c r="D40" t="e" cm="1" vm="2">
        <f t="array" aca="1" ref="D40" ca="1">CHRONO.EXCELDATE_TO_USDATE(Table3941[[#This Row],[Out: ExcelDate]],Table3941[[#This Row],[Options]])</f>
        <v>#VALUE!</v>
      </c>
    </row>
    <row r="41" spans="1:4" x14ac:dyDescent="0.25">
      <c r="A41" s="181" t="s">
        <v>740</v>
      </c>
      <c r="B41" s="177" t="e" cm="1" vm="1">
        <f t="array" aca="1" ref="B41" ca="1">CHRONO.USDATE_TO_EXCELDATE(Table3941[[#This Row],[Expression]])</f>
        <v>#VALUE!</v>
      </c>
      <c r="C41" s="182"/>
      <c r="D41" s="468" t="e" cm="1" vm="2">
        <f t="array" aca="1" ref="D41" ca="1">CHRONO.EXCELDATE_TO_USDATE(Table3941[[#This Row],[Out: ExcelDate]],Table3941[[#This Row],[Options]])</f>
        <v>#VALUE!</v>
      </c>
    </row>
    <row r="42" spans="1:4" x14ac:dyDescent="0.25">
      <c r="A42" s="181" t="s">
        <v>269</v>
      </c>
      <c r="B42" s="179" t="e" cm="1">
        <f t="array" aca="1" ref="B42" ca="1">CHRONO.USDATE_TO_EXCELDATE(Table3941[[#This Row],[Expression]])</f>
        <v>#VALUE!</v>
      </c>
      <c r="C42" s="180"/>
      <c r="D42" s="461" t="e" cm="1">
        <f t="array" aca="1" ref="D42" ca="1">CHRONO.EXCELDATE_TO_USDATE(Table3941[[#This Row],[Out: ExcelDate]],Table3941[[#This Row],[Options]])</f>
        <v>#VALUE!</v>
      </c>
    </row>
  </sheetData>
  <pageMargins left="0.7" right="0.7" top="0.75" bottom="0.75" header="0.3" footer="0.3"/>
  <pageSetup paperSize="9" orientation="portrait" copies="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EAUgBSAEEAWQBTACIALAAiAHQAZQB4AHQAIgA6ACI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EAUgBSAEEAWQBTACAATQBPAEQAVQBMAEUAIAAgACAAIAAgACAAIAAg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MAaABhAHkAbgBlACAASAB1AHMAcwBvAG4AIAAyADAAMgA0AC0AMAA4AC0AMQA4ACAAIAAgACAAIAAgACAAIAAgACAAIAAgACAAIAAgACAAIAAgACAAIAAgACAAIAAgACAAIAAgACAAIAAgACAAIAAgACAAIAAgACAAIAAgACAAIAAgACAAIAAgACAAIAAgACAAIAAgACAAIAAgACAAIAAgACAAIAAgACAAIAAgACAAIAAgACAAIAAgACAAIAAgACAAIAAgACAAIAAgACAAIAAgACAAIAAgACAAIwBcAG4AIwAgAE0AbwBkAHUAbABlACAAZgBvAHIAIAB3AG8AcgBrAGkAbgBnACAAdwBpAHQAaAAgAGEAcgByAGEAeQBzAC4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QAZQBwAGUAbgBkAGUAbgBjAGkAZQBzADoAIABGAE4AIABtAG8AZAB1AGwAZQ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wATwBHAEkAQwBBAEw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kAUwBfAEEAUgBSAEEAWQAgACAAIAAgACAAIAAgACAAIAAgACAAIAAgACAAVABlAHMAdABzACAAaQBmACAAYQAgAHIAYQBuAGcAZQAgAGkAcwAgAG0AbwByAGUAIAB0AGgAYQBuACAAMQAgAHgAIAAxACAAaQBuACAAcwBpAHoAZQAuACAAIAAgACAAIAAgACAAIAAgACAAIAAgACAAIAAgACAAIAAgACAAIAAgACAAIAAgACAAIAAgACAAIAAgACAAIAAgACAAIAAgACAAIAAgACAAIAAgACAAIwBcAG4AIwAgAEgAQQBTAF8AVgBBAEwAVQBFACAAIAAgACAAIAAgACAAIAAgACAAIAAgACAAVABlAHMAdABzACAAaQBmACAAYQBuACAAYQByAHIAYQB5ACAAYwBvAG4AdABhAGkAbgBzACAAYQBuACAAZQBsAGUAbQBlAG4AdAAgAGUAcQB1AGEAbAAgAHQAbwAgAHQAaABlACAAZwBpAHYAZQBuACAAdgBhAGwAdQBlAC4AIABFAHIAcgBvAHIAcwAgAHYAYQBsAHUAZQBzACAAYQByAGUAIAAgACAAIAAgACAAIwBcAG4AIwAgACAAIAAgACAAIAAgACAAIAAgACAAIAAgACAAIAAgACAAIAAgACAAIAAgACAAZQB2AGEAbAB1AGEAdABlAGQAIABmAG8AcgAgAGUAcQB1AGkAdgBhAGwAZQBuAGMAZQAuACAAIAAgACAAIAAgACAAIAAgACAAIAAgACAAIAAgACAAIAAgACAAIAAgACAAIAAgACAAIAAgACAAIAAgACAAIAAgACAAIAAgACAAIAAgACAAIAAgACAAIAAgACAAIAAgACAAIAAgACAAIAAgACAAIAAgACAAIAAgACAAIwBcAG4AIwAgAEEAUgBFAF8ARQBRAFUAQQBMACAAIAAgACAAIAAgACAAIAAgACAAIAAgACAAVABlAHMAdABzACAAaQBmACAAdAB3AG8AIABhAHIAcgBhAHkAcwAgAGEAcgBlACAAZQBxAHUAaQB2AGEAbABlAG4AdAAuACAARQByAHIAbwByAHMAIAB2AGEAbAB1AGUAcwAgAGEAcgBlACAAZQB2AGEAbAB1AGEAdABlAGQAIABmAG8AcgAgAGUAcQB1AGkAdgBhAGwAZQBuAGMAZQAuACAAIAAgACAAIAAgACAAIwBcAG4AIwAgAEkAUwBfAEUATQBQAFQAWQAgACAAIAAgACAAIAAgACAAIAAgACAAIAAgACAAVABlAHMAdABzACAAaQBmACAAdABoAGUAIABlAG4AdABpAHIAZQAgAGEAcgByAGEAeQAgAGkAcwAgAGUAbQBwAHQAeQAuACAARQByAHIAbwByAHMAIAByAGUAdAB1AHIAbgAgAEYAQQBMAFMARQAuACAAIAAgACAAIAAgACAAIAAgACAAIAAgACAAIAAgACAAIAAgACAAIAAgACAAIAAgACAAIAAgACAAIAAgACAAIwBcAG4AIwAgAEgAQQBTAF8ARQBNAFAAVABZACAAIAAgACAAIAAgACAAIAAgACAAIAAgACAAVABlAHMAdABzACAAaQBmACAAdABoAGUAIABlAG4AdABpAHIAZQAgAGEAcgByAGEAeQAgAGgAYQBzACAAYQB0ACAAbABlAGEAcwB0ACAAbwBuAGUAIABlAG0AcAB0AHkAIAB2AGEAbAB1AGUALgAgAEUAcgByAG8AcgBzACAAcgBlAHQAdQByAG4AIABGAEEATABTAEUALgAgACAAIAAgACAAIAAgACAAIAAgACAAIwBcAG4AIwAgAEkAUwBfAEUATQBQAFQAWQBfAFMAIAAgACAAIAAgACAAIAAgACAAIAAgACAAVABlAHMAdABzACAAaQBmACAAYQBuACAAYQByAHIAYQB5ACAAaABhAHMAIABhACAAcwBpAG4AZwBsAGUAIABlAGwAZQBtAGUAbgB0ACAAdABoAGEAdAAgAGkAcwAgAGUAbQBwAHQAeQAuACAAIAAgACAAIAAgACAAIAAgACAAIAAgACAAIAAgACAAIAAgACAAIAAgACAAIAAgACAAIAAgACAAIAAgACAAIAAgACAAIwBcAG4AIwAgAEkAUwBfAEUATQBQAFQAWQBfAEgAIAAgACAAIAAgACAAIAAgACAAIAAgACAAVABlAHMAdABzACAAaQBmACAAYQBuACAAYQByAHIAYQB5ACAAaABhAHMAIABhACAAcwBpAG4AZwBsAGUAIAByAG8AdwAgAGEAbgBkACAAdABoAGUAIABmAGkAcgBzAHQAIABlAGwAZQBtAGUAbgB0ACAAaQBzACAAZQBtAHAAdAB5AC4AIAAgACAAIAAgACAAIAAgACAAIAAgACAAIAAgACAAIAAgACAAIAAgACAAIwBcAG4AIwAgAEkAUwBfAEUATQBQAFQAWQBfAFYAIAAgACAAIAAgACAAIAAgACAAIAAgACAAVABlAHMAdABzACAAaQBmACAAYQBuACAAYQByAHIAYQB5ACAAaABhAHMAIABhACAAcwBpAG4AZwBsAGUAIABjAG8AbAB1AG0AbgAgAGEAbgBkACAAdABoAGUAIABmAGkAcgBzAHQAIABlAGwAZQBtAGUAbgB0ACAAaQBzACAAZQBtAHAAdAB5AC4AIAAgACAAIAAgACAAIAAgACAAIAAgACAAIAAgACAAIAAgACAAIwBcAG4AIwAgAFgATgBPAFIAXwBFAE0AUABUAFkAIAAgACAAIAAgACAAIAAgACAAIAAgACAAVABlAHMAdABzACAAaQBmACAAdABoAGUAIABlAG4AdABpAHIAZQAgAGEAcgByAGEAeQAgAGkAcwAgAGUAeABjAGwAdQBzAGkAdgBlAGwAeQAgAGUAbQBwAHQAeQAgAG8AcgAgAG4AbwBuAC0AZQBtAHAAdAB5AC4AIABBAG4AeQAgAGMAbwBtAGIAaQBuAGEAdABpAG8AbgAgAG8AZgAgAGUAbQBwAHQAeQAgACAAIwBcAG4AIwAgACAAIAAgACAAIAAgACAAIAAgACAAIAAgACAAIAAgACAAIAAgACAAIAAgACAAYQBuAGQAIABuAG8AbgAtAGUAbQBwAHQAeQAgAHIAZQB0AHUAcgBuAHMAIABGAEEATABTAEUALgAgACAAIAAgACAAIAAgACAAIAAgACAAIAAgACAAIAAgACAAIAAgACAAIAAgACAAIAAgACAAIAAgACAAIAAgACAAIAAgACAAIAAgACAAIAAgACAAIAAgACAAIAAgACAAIAAgACAAIAAgACAAIAAgACAAIAAgACAAIwBcAG4AIwAgAEkAUwBfAE4AVQBNAEUAUgBJAEMAIAAgACAAIAAgACAAIAAgACAAIAAgACAAVABlAHMAdABzACAAaQBmACAAdABoAGUAIABlAG4AdABpAHIAZQAgAGEAcgByAGEAeQAgAGkAcwAgAG4AdQBtAGUAcgBpAGMALgAgAEUAcgByAG8AcgBzACAAcgBlAHQAdQByAG4AIABGAEEATABTAEUALgAgACAAIAAgACAAIAAgACAAIAAgACAAIAAgACAAIAAgACAAIAAgACAAIAAgACAAIAAgACAAIAAgACAAIwBcAG4AIwAgAEkAUwBfAE4AVQBNAEUAUgBJAEMAXwBOAFUATABMACAAIAAgACAAIAAgACAAVABlAHMAdABzACAAaQBmACAAdABoAGUAIABlAG4AdABpAHIAZQAgAGEAcgByAGEAeQAgAGkAcwAgAG4AdQBtAGUAcgBpAGMAIABvAHIAIABlAG0AcAB0AHkALgAgAEUAcgByAG8AcgBzACAAcgBlAHQAdQByAG4AIABGAEEATABTAEUALgAgACAAIAAgACAAIAAgACAAIAAgACAAIAAgACAAIAAgACAAIAAgACAAIwBcAG4AIwAgAEkAUwBfAEkATgBUAEUARwBFAFIAIAAgACAAIAAgACAAIAAgACAAIAAgACAAVABlAHMAdABzACAAaQBmACAAdABoAGUAIABlAG4AdABpAHIAZQAgAGEAcgByAGEAeQAgAGgAYQBzACAAaQBuAHQAZQBnAGUAcgAgAHYAYQBsAHUAZQBzAC4AIABFAHIAcgBvAHIAcwAgAHIAZQB0AHUAcgBuACAARgBBAEwAUwBFAC4AIAAgACAAIAAgACAAIAAgACAAIAAgACAAIAAgACAAIAAgACAAIAAgACAAIwBcAG4AIwAgAEkAUwBfAEkATgBUAEUARwBFAFIAXwBOAFUATABMACAAIAAgACAAIAAgACAAVABlAHMAdABzACAAaQBmACAAdABoAGUAIABlAG4AdABpAHIAZQAgAGEAcgByAGEAeQAgAGgAYQBzACAAaQBuAHQAZQBnAGUAcgAgAG8AcgAgAG4AdQBsAGwAIAB2AGEAbAB1AGUAcwAuACAARQByAHIAbwByAHMAIAByAGUAdAB1AHIAbgAgAEYAQQBMAFMARQAuACAAIAAgACAAIAAgACAAIAAgACAAIAAgACAAIwBcAG4AIwAgAEkAUwBfAFoARQBSAE8AIAAgACAAIAAgACAAIAAgACAAIAAgACAAIAAgACAAVABlAHMAdABzACAAaQBmACAAdABoAGUAIABlAG4AdABpAHIAZQAgAGEAcgByAGEAeQAgAGgAYQBzACAAegBlAHIAbwAgAHYAYQBsAHUAZQBzAC4AIABFAHIAcgBvAHIAcwAgAHIAZQB0AHUAcgBuACAARgBBAEwAUwBFAC4AIAAgACAAIAAgACAAIAAgACAAIAAgACAAIAAgACAAIAAgACAAIAAgACAAIAAgACAAIwBcAG4AIwAgAEkAUwBfAE4ATwBOAFoARQBSAE8AIAAgACAAIAAgACAAIAAgACAAIAAgACAAVABlAHMAdABzACAAaQBmACAAdABoAGUAIABlAG4AdABpAHIAZQAgAGEAcgByAGEAeQAgAGgAYQBzACAAbgBvAG4ALQB6AGUAcgBvACAAdgBhAGwAdQBlAHMALgAgAEUAcgByAG8AcgBzACAAcgBlAHQAdQByAG4AIABGAEEATABTAEUALgAgACAAIAAgACAAIAAgACAAIAAgACAAIAAgACAAIAAgACAAIAAgACAAIwBcAG4AIwAgAEkAUwBfAFAATwBTAEkAVABJAFYARQAgACAAIAAgACAAIAAgACAAIAAgACAAVABlAHMAdABzACAAaQBmACAAdABoAGUAIABlAG4AdABpAHIAZQAgAGEAcgByAGEAeQAgAGgAYQBzACAAcABvAHMAaQB0AGkAdgBlACAAdgBhAGwAdQBlAHMALgAgAEUAcgByAG8AcgBzACAAcgBlAHQAdQByAG4AIABGAEEATABTAEUALgAgACAAIAAgACAAIAAgACAAIAAgACAAIAAgACAAIAAgACAAIAAgACAAIwBcAG4AIwAgAEkAUwBfAE4ARQBHAEEAVABJAFYARQAgACAAIAAgACAAIAAgACAAIAAgACAAVABlAHMAdABzACAAaQBmACAAdABoAGUAIABlAG4AdABpAHIAZQAgAGEAcgByAGEAeQAgAGgAYQBzACAAbgBlAGcAYQB0AGkAdgBlACAAdgBhAGwAdQBlAHMALgAgAEUAcgByAG8AcgBzACAAcgBlAHQAdQByAG4AIABGAEEATABTAEUALgAgACAAIAAgACAAIAAgACAAIAAgACAAIAAgACAAIAAgACAAIAAgACAAIwBcAG4AIwAgAEkAUwBfAEQARQBDAEkATQBBAEwAIAAgACAAIAAgACAAIAAgACAAIAAgACAAVABlAHMAdABzACAAaQBmACAAdABoAGUAIABlAG4AdABpAHIAZQAgAGEAcgByAGEAeQAgAGkAcwAgAGQAZQBjAGkAbQBhAGwAIAB2AGEAbAB1AGUAcwAuACAARQByAHIAbwByAHMAIAByAGUAdAB1AHIAbgAgAEYAQQBMAFMARQAuACAAIAAgACAAIAAgACAAIAAgACAAIAAgACAAIAAgACAAIAAgACAAIAAgACAAIwBcAG4AIwAgAEgAQQBTAF8ATgBPAE4AWgBFAFIATwAgACAAIAAgACAAIAAgACAAIAAgACAAVABlAHMAdABzACAAaQBmACAAdABoAGUAIABlAG4AdABpAHIAZQAgAGEAcgByAGEAeQAgAGgAYQBzACAAYQB0ACAAbABlAGEAcwB0ACAAbwBuAGUAIABuAG8AbgAtAHoAZQByAG8AIAB2AGEAbAB1AGUALgAgAEUAcgByAG8AcgBzACAAcgBlAHQAdQByAG4AIABGAEEATABTAEUALgAgACAAIAAgACAAIAAgACAAIwBcAG4AIwAgAEgAQQBTAF8AUABPAFMASQBUAEkAVgBFACAAIAAgACAAIAAgACAAIAAgACAAVABlAHMAdABzACAAaQBmACAAdABoAGUAIABlAG4AdABpAHIAZQAgAGEAcgByAGEAeQAgAGgAYQBzACAAYQB0ACAAbABlAGEAcwB0ACAAbwBuAGUAIABwAG8AcwBpAHQAaQB2AGUAIAB2AGEAbAB1AGUALgAgAEUAcgByAG8AcgBzACAAcgBlAHQAdQByAG4AIABGAEEATABTAEUALgAgACAAIAAgACAAIAAgACAAIwBcAG4AIwAgAEgAQQBTAF8ATgBFAEcAQQBUAEkAVgBFACAAIAAgACAAIAAgACAAIAAgACAAVABlAHMAdABzACAAaQBmACAAdABoAGUAIABlAG4AdABpAHIAZQAgAGEAcgByAGEAeQAgAGgAYQBzACAAYQB0ACAAbABlAGEAcwB0ACAAbwBuAGUAIABuAGUAZwBhAHQAaQB2AGUAIAB2AGEAbAB1AGUALgAgAEUAcgByAG8AcgBzACAAcgBlAHQAdQByAG4AIABGAEEATABTAEUALgAgACAAIAAgACAAIAAgACAAIwBcAG4AIwAgAEgAQQBTAF8ARABFAEMASQBNAEEATAAgACAAIAAgACAAIAAgACAAIAAgACAAVABlAHMAdABzACAAaQBmACAAdABoAGUAIABlAG4AdABpAHIAZQAgAGEAcgByAGEAeQAgAGgAYQBzACAAYQB0ACAAbABlAGEAcwB0ACAAbwBuAGUAIABkAGUAYwBpAG0AYQBsACAAdgBhAGwAdQBlAC4AIABFAHIAcgBvAHIAcwAgAHIAZQB0AHUAcgBuACAARgBBAEwAUwBFAC4AIAAgACAAIAAgACAAIAAgACAAIwBcAG4AIwAgAEkAUwBFAFIAUgBPAFIAIAAgACAAIAAgACAAIAAgACAAIAAgACAAIAAgACAAVABlAHMAdABzACAAaQBmACAAdABoAGUAIABlAG4AdABpAHIAZQAgAGEAcgByAGEAeQAgAGgAYQBzACAAZQByAHIAbwByACAAdgBhAGwAdQBlAHMALgAgACAAIAAgACAAIAAgACAAIAAgACAAIAAgACAAIAAgACAAIAAgACAAIAAgACAAIAAgACAAIAAgACAAIAAgACAAIAAgACAAIAAgACAAIAAgACAAIAAgACAAIwBcAG4AIwAgAEgAQQBTAF8ARQBSAFIATwBSACAAIAAgACAAIAAgACAAIAAgACAAIAAgACAAVABlAHMAdABzACAAaQBmACAAdABoAGUAIABlAG4AdABpAHIAZQAgAGEAcgByAGEAeQAgAGgAYQBzACAAYQB0ACAAbABlAGEAcwB0ACAAbwBuAGUAIABlAHIAcgBvAHIAIAB2AGEAbAB1AGUALgAgACAAIAAgACAAIAAgACAAIAAgACAAIAAgACAAIAAgACAAIAAgACAAIAAgACAAIAAgACAAIAAgACAAIAAgACAAIwBcAG4AIwAgAEkAUwBOAEEAIAAgACAAIAAgACAAIAAgACAAIAAgACAAIAAgACAAIAAgACAAVABlAHMAdABzACAAaQBmACAAdABoAGUAIABlAG4AdABpAHIAZQAgAGEAcgByAGEAeQAgAGgAYQBzACAAIwBOAC8AQQAgAGUAcgByAG8AcgAgAHYAYQBsAHUAZQBzAC4AIAAgACAAIAAgACAAIAAgACAAIAAgACAAIAAgACAAIAAgACAAIAAgACAAIAAgACAAIAAgACAAIAAgACAAIAAgACAAIAAgACAAIAAgACAAIwBcAG4AIwAgAEkAUwBOAEEAXwBTACAAIAAgACAAIAAgACAAIAAgACAAIAAgACAAIAAgACAAVABlAHMAdABzACAAaQBmACAAYQBuACAAYQByAHIAYQB5ACAAaABhAHMAIABhACAAcwBpAG4AZwBsAGUAIABlAGwAZQBtAGUAbgB0ACAAdABoAGEAdAAgAGkAcwAgACMATgAvAEEALgAgACAAIAAgACAAIAAgACAAIAAgACAAIAAgACAAIAAgACAAIAAgACAAIAAgACAAIAAgACAAIAAgACAAIAAgACAAIAAgACAAIwBcAG4AIwAgAEkAUwBOAEEAXwBIACAAIAAgACAAIAAgACAAIAAgACAAIAAgACAAIAAgACAAVABlAHMAdABzACAAaQBmACAAYQBuACAAYQByAHIAYQB5ACAAaABhAHMAIABhACAAcwBpAG4AZwBsAGUAIAByAG8AdwAgAGEAbgBkACAAdABoAGUAIABmAGkAcgBzAHQAIABlAGwAZQBtAGUAbgB0ACAAaQBzACAAIwBOAC8AQQAuACAAIAAgACAAIAAgACAAIAAgACAAIAAgACAAIAAgACAAIAAgACAAIAAgACAAIwBcAG4AIwAgAEkAUwBOAEEAXwBWACAAIAAgACAAIAAgACAAIAAgACAAIAAgACAAIAAgACAAVABlAHMAdABzACAAaQBmACAAYQBuACAAYQByAHIAYQB5ACAAaABhAHMAIABhACAAcwBpAG4AZwBsAGUAIABjAG8AbAB1AG0AbgAgAGEAbgBkACAAdABoAGUAIABmAGkAcgBzAHQAIABlAGwAZQBtAGUAbgB0ACAAaQBzACAAIwBOAC8AQQAuACAAIAAgACAAIAAgACAAIAAgACAAIAAgACAAIAAgACAAIAAgACAAIwBcAG4AIwAgAEkAUwBFAFIAUgBPAFIAXwBTACAAIAAgACAAIAAgACAAIAAgACAAIAAgACAAVABlAHMAdABzACAAaQBmACAAYQBuACAAYQByAHIAYQB5ACAAaABhAHMAIABhACAAcwBpAG4AZwBsAGUAIABlAGwAZQBtAGUAbgB0ACAAdABoAGEAdAAgAGkAcwAgAGEAbgAgAGUAcgByAG8AcgAgAHYAYQBsAHUAZQAuACAAIAAgACAAIAAgACAAIAAgACAAIAAgACAAIAAgACAAIAAgACAAIAAgACAAIAAgACAAIwBcAG4AIwAgAEkAUwBFAFIAUgBPAFIAXwBIACAAIAAgACAAIAAgACAAIAAgACAAIAAgACAAVABlAHMAdABzACAAaQBmACAAYQBuACAAYQByAHIAYQB5ACAAaABhAHMAIABhACAAcwBpAG4AZwBsAGUAIAByAG8AdwAgAGEAbgBkACAAdABoAGUAIABmAGkAcgBzAHQAIABlAGwAZQBtAGUAbgB0ACAAaQBzACAAIwBOAC8AQQAuACAAIAAgACAAIAAgACAAIAAgACAAIAAgACAAIAAgACAAIAAgACAAIAAgACAAIwBcAG4AIwAgAEkAUwBFAFIAUgBPAFIAXwBWACAAIAAgACAAIAAgACAAIAAgACAAIAAgACAAVABlAHMAdABzACAAaQBmACAAYQBuACAAYQByAHIAYQB5ACAAaABhAHMAIABhACAAcwBpAG4AZwBsAGUAIABjAG8AbAB1AG0AbgAgAGEAbgBkACAAdABoAGUAIABmAGkAcgBzAHQAIABlAGwAZQBtAGUAbgB0ACAAaQBzACAAIwBOAC8AQQAu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IARQBGAEUAUgBFAE4AQwBJAE4ARw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YASQBSAFMAVABfAEUAUgBSAE8AUgBfAEgAIAAgACAAIAAgACAAIAAgACAAUgBlAHQAdQByAG4AcwAgAHQAaABlACAAZgBpAHIAcwB0ACAAZQByAHIAbwByACAAdgBhAGwAdQBlACAAZgBvAHUAbgBkACAAaABvAHIAaQB6AG8AbgB0AGEAbABsAHkAIABvAG4AIABlAGEAYwBoACAAcgBvAHcAIABvAGYAIABhAG4AIABhAHIAcgBhAHkALgAgACAAIAAgACAAIAAgACAAIAAgACAAIAAgACAAIwBcAG4AIwAgAEYASQBSAFMAVABfAEUAUgBSAE8AUgBfAFYAIAAgACAAIAAgACAAIAAgACAAUgBlAHQAdQByAG4AcwAgAHQAaABlACAAZgBpAHIAcwB0ACAAZQByAHIAbwByACAAdgBhAGwAdQBlACAAZgBvAHUAbgBkACAAdgBlAHIAdABpAGMAYQBsAHkAIABvAG4AIABlAGEAYwBoACAAYwBvAGwAdQBtAG4AIABvAGYAIABhAG4AIABhAHIAcgBhAHkALgAgACAAIAAgACAAIAAgACAAIAAgACAAIAAgACAAIwBcAG4AIwAgAEsARQBZAEwATwBPAEsAVQBQACAAIAAgACAAIAAgACAAIAAgACAAIAAgACAAUgBlAHQAdQByAG4AcwAgAHIAbwB3AHMAIABvAGYAIABhAG4AIABhAHIAcgBhAHkAIAB3AGkAdABoACAAbQBhAHQAYwBoAGkAbgBnACAAawBlAHkAcwAuACAAVABoAGUAIABvAHIAZABlAHIAIABvAGYAIAB0AGgAZQAgAHIAZQB0AHUAcgBuAGUAZAAgAHIAbwB3AHMAIABmAG8AbABsAG8AdwBzACAAIAAgACAAIwBcAG4AIwAgACAAIAAgACAAIAAgACAAIAAgACAAIAAgACAAIAAgACAAIAAgACAAIAAgACAAdABoAGUAIABvAHIAZABlAHIAIABvAGYAIAB0AGgAZQAgAGsAZQB5AHMALgAgACAAIAAgACAAIAAgACAAIAAgACAAIAAgACAAIAAgACAAIAAgACAAIAAgACAAIAAgACAAIAAgACAAIAAgACAAIAAgACAAIAAgACAAIAAgACAAIAAgACAAIAAgACAAIAAgACAAIAAgACAAIAAgACAAIAAgACAAIAAgACAAIAAgACAAIwBcAG4AIwAgAFgARgBJAEwAVABFAFIAIAAgACAAIAAgACAAIAAgACAAIAAgACAAIAAgACAARgBpAGwAdABlAHIAcwAgAGEAbgAgAGEAcgByAGEAeQAgAHQAbwAgAGkAbgBjAGwAdQBkAGUAIAByAG8AdwBzACAAdwBoAGUAcgBlACAAdABoAGUAIAByAGUAZgBlAHIAZQBuAGMAZQAgAGMAbwBsAHUAbQBuACAAbQBhAHQAYwBoAGUAcwAgAGEAbgB5ACAAZQBsAGUAbQBlAG4AdAAgAGkAbgAgACAAIAAgACAAIwBcAG4AIwAgACAAIAAgACAAIAAgACAAIAAgACAAIAAgACAAIAAgACAAIAAgACAAIAAgACAAYQBuAG8AdABoAGUAcgAgAGEAcgByAGEAeQAuACAAVABoAGUAIAByAGUAdAB1AHIAbgBlAGQAIABvAHIAZABlAHIAIABvAGYAIAB0AGgAZQAgAGEAcgByAGEAeQAgAHcAaQBsAGwAIABiAGUAIAB1AG4AYwBoAGEAbgBnAGUAZAAu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8AUABFAFIAQQBUAEkATwBOAFM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IARQBWAEUAUgBTAEUAXwBSAE8AVwBTACAAIAAgACAAIAAgACAAIAAgACAAUgBlAHQAdQByAG4AcwAgAHIAbwB3AHMAIABvAGYAIABhAG4AIABhAHIAcgBhAHkAIABpAG4AIAByAGUAdgBlAHIAcwBlACAAbwByAGQAZQByAC4AIAAgACAAIAAgACAAIAAgACAAIAAgACAAIAAgACAAIAAgACAAIAAgACAAIAAgACAAIAAgACAAIAAgACAAIAAgACAAIAAgACAAIAAgACAAIAAgACAAIAAgACAAIwBcAG4AIwAgAFIARQBWAEUAUgBTAEUAXwBDAE8ATABVAE0ATgBTACAAIAAgACAAIAAgACAAUgBlAHQAdQByAG4AcwAgAGMAbwBsAHUAbQBuAHMAIABvAGYAIABhAG4AIABhAHIAcgBhAHkAIABpAG4AIAByAGUAdgBlAHIAcwBlACAAbwByAGQAZQByAC4AIAAgACAAIAAgACAAIAAgACAAIAAgACAAIAAgACAAIAAgACAAIAAgACAAIAAgACAAIAAgACAAIAAgACAAIAAgACAAIAAgACAAIAAgACAAIAAgACAAIwBcAG4AIwAgAFIARQBQAEUAQQBUACAAIAAgACAAIAAgACAAIAAgACAAIAAgACAAIAAgACAAUgBlAHQAdQByAG4AcwAgAGEAbgAgAGEAcgByAGEAeQAgAHIAZQBwAGUAYQB0AGUAZAAgAHQAbwAgAHMAcABlAGMAaQBmAGkAZQBkACAAbgB1AG0AYgBlAHIAIABvAGYAIAByAG8AdwBzACAAYQBuAGQAIABjAG8AbAB1AG0AbgBzAC4AIAAgACAAIAAgACAAIAAgACAAIAAgACAAIAAgACAAIAAgACAAIAAgACAAIwBcAG4AIwAgAEMATwBNAFAAQQBSAEUAIAAgACAAIAAgACAAIAAgACAAIAAgACAAIAAgACAAQwBvAG0AcABhAHIAZQBzACAAdAB3AG8AIABhAHIAcgBhAHkAcwAgAGIAeQAgAHIAbwB3AHMALAAgAHIAZQB0AHUAcgBuAGkAbgBnACAAYQAgAGMAbwBsAHUAbQBuACAAbwBmACAAYgBvAG8AbABlAGEAbgBzAC4AIABPAHAAdABpAG8AbgBhAGwAbAB5ACAAYwBhAG4AIABzAHAAZQBjAGkAZgB5ACAAIAAgACAAIwBcAG4AIwAgACAAIAAgACAAIAAgACAAIAAgACAAIAAgACAAIAAgACAAIAAgACAAIAAgACAAYwBvAGwAdQBtAG4AIABpAG4AZABlAHgAZQBzACAAdABvACAAYwBvAG0AcABhAHIAZQAuACAAIAAgACAAIAAgACAAIAAgACAAIAAgACAAIAAgACAAIAAgACAAIAAgACAAIAAgACAAIAAgACAAIAAgACAAIAAgACAAIAAgACAAIAAgACAAIAAgACAAIAAgACAAIAAgACAAIAAgACAAIAAgACAAIAAgACAAIAAgACAAIwBcAG4AIwAgAEQASQBTAFQASQBOAEMAVABfAFIATwBXAFMAIAAgACAAIAAgACAAIAAgACAAUgBlAHQAdQByAG4AcwAgAHIAbwB3ACAAbgB1AG0AYgBlAHIAcwAgAG8AZgAgAHQAaABlACAAZABpAHMAdABpAG4AYwB0ACAAcgBvAHcAcwAgAG8AZgAgAGEAIABzAG8AcgB0AGUAZAAgAGEAcgByAGEAeQAuACAATwBwAHQAaQBvAG4AYQBsAGwAeQAgAGMAYQBuACAAcwBwAGUAYwBpAGYAeQAgACAAIAAgACAAIwBcAG4AIwAgACAAIAAgACAAIAAgACAAIAAgACAAIAAgACAAIAAgACAAIAAgACAAIAAgACAAYwBvAGwAdQBtAG4AIABpAG4AZABlAHgAZQBzACAAdABvACAAYwBvAG0AcABhAHIAZQAu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QQBSAFIAQQBZAFwAbgBcAG4AVABlAHMAdABzACAAaQBmACAAYQAgAHIAYQBuAGcAZQAgAGkAcwAgAG0AbwByAGUAIAB0AGgAYQBuACAAMQAgAHgAIAAxACAAaQBuACAAcwBpAHo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BAFIAUgBBAFkAIAA9ACAATABBAE0AQgBEAEEAKABWAGEAbAB1AGUALABcAG4AIAAgACAAIABJAEYAKABJAFMATwBNAEkAVABUAEUARAAoAFYAYQBsAHUAZQApACwAIABGAEEATABTAEUALABcAG4AIAAgACAAIAAgACAAIAAgAEkARgAoAEMATwBMAFUATQBOAFMAKABWAGEAbAB1AGUAKQAgAD4AIAAxACwAIABUAFIAVQBFACwAXABuACAAIAAgACAAIAAgACAAIAAgACAAIAAgAFIATwBXAFMAKABWAGEAbAB1AGUAKQAgAD4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WAEEATABVAEUAXABuAFwAbgBUAGUAcwB0AHMAIABpAGYAIABhAG4AIABhAHIAcgBhAHkAIABjAG8AbgB0AGEAaQBuAHMAIABhAG4AIABlAGwAZQBtAGUAbgB0ACAAZQBxAHUAYQBsACAAdABvACAAdABoAGUAIABnAGkAdgBlAG4AIAB2AGEAbAB1AGUALgAgAEUAcgByAG8AcgBzACAAdgBhAGwAdQBlAHMAIABhAHIAZQAgAGUAdgBhAGwAdQBhAHQAZQBkACAAZgBvAHIAIABlAHEAdQBpAHYAYQBsAGUAbgBjAGUALgBcAG4AXABuAEEAcgByAGEAeQAgAGMAbwBtAHAAYQB0AGkAYgBsAGUAOgAgAEkAdABlAHIAYQB0AGUAcwAgAG8AbgAgAFYAYQBsAHU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YQBsAHUAZQAgAHwAIAB2AGEAcgBpAGEAbgB0ACAAfAAgAGUAbABlAG0AZQBuAHQAIAB2AGEAbAB1AGUAIABmAG8AcgAgAGUAcQB1AGkAdgBhAGwAZQBuAGMAZQBcAG4AQQByAHIAYQB5ACAAfAAgAGEAcgByAGEAeQAgACAAIAB8ACAAcgBlAGYAZQByAGUAbgBjAGUAIABhAHIAcgBhAHk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VgBBAEwAVQBFACgAMQAsACAAewAxACwAIAAyACwAIAAzAH0AKQBcAG4AUgBlAHQAdQByAG4AcwAgAFQAUgBVAEUAXABuAFwAbgBIAEEAUwBfAFYAQQBMAFUARQAoACMATgBVAE0AIQAsACAAewAxACwAIAAyACwAIAAjAE4AVQBNACE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WAEEATABVAEUAIAA9ACAATABBAE0AQgBEAEEAKABWAGEAbAB1AGUALAAgAEEAcgByAGEAeQAsAFwAbgAgACAAIAAgAEwARQBUACgAXABuACAAIAAgACAAIAAgACAAIABfAGEAcgByAGEAeQAsACAARgBOAC4ATgBVAEwATABJAEYAWQAoAEEAcgByAGEAeQApACwAXABuAFwAbgAgACAAIAAgACAAIAAgACAAZgBuAEMAbwBtAHAAYQByAGUALAAgAEwAQQBNAEIARABBACgAXwBhACwAIABfAGIALABcAG4AIAAgACAAIAAgACAAIAAgACAAIAAgACAATABFAFQAKABcAG4AIAAgACAAIAAgACAAIAAgACAAIAAgACAAIAAgACAAIABfAGUAcgByAEEALAAgAEkAUwBFAFIAUgBPAFIAKABfAGEAKQAsAFwAbgAgACAAIAAgACAAIAAgACAAIAAgACAAIAAgACAAIAAgAF8AZQByAHIAQgAsACAASQBTAEUAUgBSAE8AUgAoAF8AYgApACwAXABuACAAIAAgACAAIAAgACAAIAAgACAAIAAgACAAIAAgACAASQBGACgAXwBlAHIAcgBBACAAKgAgAF8AZQByAHIAQgAsAFwAbgAgACAAIAAgACAAIAAgACAAIAAgACAAIAAgACAAIAAgACAAIAAgACAARQBSAFIATwBSAC4AVABZAFAARQAoAF8AYQApACAAPQAgAEUAUgBSAE8AUgAuAFQAWQBQAEUAKABfAGIAKQAsAFwAbgAgACAAIAAgACAAIAAgACAAIAAgACAAIAAgACAAIAAgACAAIAAgACAASQBGACgATgBPAFQAKABfAGUAcgByAEEAKQAgACoAIABOAE8AVAAoAF8AZQByAHIAQgApACwAXABuACAAIAAgACAAIAAgACAAIAAgACAAIAAgACAAIAAgACAAIAAgACAAIAAgACAAIAAgAF8AYQAgAD0AIABfAGIALABcAG4AIAAgACAAIAAgACAAIAAgACAAIAAgACAAIAAgACAAIAAgACAAIAAgACAAIAAgACAARgBBAEwAUwBFAFwAbgAgACAAIAAgACAAIAAgACAAIAAgACAAIAAgACAAIAAgACAAIAAgACAAKQBcAG4AIAAgACAAIAAgACAAIAAgACAAIAAgACAAIAAgACAAIAApAFwAbgAgACAAIAAgACAAIAAgACAAIAAgACAAIAApAFwAbgAgACAAIAAgACAAIAAgACAAKQAsAFwAbgBcAG4AIAAgACAAIAAgACAAIAAgAF8AcgBvAHcASQBuAGQAZQB4ACwAIABTAEUAUQBVAEUATgBDAEUAKABSAE8AVwBTACgAXwBhAHIAcgBhAHkAKQApACwAXABuACAAIAAgACAAIAAgACAAIABfAGMAbwBsAEkAbgBkAGUAeAAsACAAUwBFAFEAVQBFAE4AQwBFACgAQwBPAEwAVQBNAE4AUwAoAF8AYQByAHIAYQB5ACkAKQAsAFwAbgAgACAAIAAgACAAIAAgACAAXABuACAAIAAgACAAIAAgACAAIABmAG4ASABhAHMAVgBhAGwAdQBlACwAIABMAEEATQBCAEQAQQAoAF8AdgBhAGwAdQBlACwAXABuACAAIAAgACAAIAAgACAAIAAgACAAIAAgAFIARQBEAFUAQwBFACgARgBBAEwAUwBFACwAIABfAHIAbwB3AEkAbgBkAGUAeAAsAFwAbgAgACAAIAAgACAAIAAgACAAIAAgACAAIAAgACAAIAAgAEwAQQBNAEIARABBACgAXwBhAGMAYwBSACwAIABfAHIAbwB3ACwAXABuACAAIAAgACAAIAAgACAAIAAgACAAIAAgACAAIAAgACAAIAAgACAAIABJAEYAKABfAGEAYwBjAFIALAAgAF8AYQBjAGMAUgAsAFwAbgAgACAAIAAgACAAIAAgACAAIAAgACAAIAAgACAAIAAgACAAIAAgACAAIAAgACAAIABSAEUARABVAEMARQAoAEYAQQBMAFMARQAsACAAXwBjAG8AbABJAG4AZABlAHgALABcAG4AIAAgACAAIAAgACAAIAAgACAAIAAgACAAIAAgACAAIAAgACAAIAAgACAAIAAgACAAIAAgACAAIABMAEEATQBCAEQAQQAoAF8AYQBjAGMAQwAsACAAXwBjAG8AbAAsAFwAbgAgACAAIAAgACAAIAAgACAAIAAgACAAIAAgACAAIAAgACAAIAAgACAAIAAgACAAIAAgACAAIAAgACAAIAAgACAASQBGACgAXwBhAGMAYwBDACwAIABfAGEAYwBjAEMALABcAG4AIAAgACAAIAAgACAAIAAgACAAIAAgACAAIAAgACAAIAAgACAAIAAgACAAIAAgACAAIAAgACAAIAAgACAAIAAgACAAIAAgACAAZgBuAEMAbwBtAHAAYQByAGUAKABfAHYAYQBsAHUAZQAsACAASQBOAEQARQBYACgAXwBhAHIAcgBhAHkALAAgAF8AcgBvAHcALAAgAF8AYwBvAGwAK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NAEEAUAAoAEYATgAuAE4AVQBMAEwASQBGAFkAKABWAGEAbAB1AGUAKQAsAFwAbgAgACAAIAAgACAAIAAgACAAIAAgACAAIABMAEEATQBCAEQAQQAoAF8AZQBsAGUAbQBlAG4AdAAsAFwAbgAgACAAIAAgACAAIAAgACAAIAAgACAAIAAgACAAIAAgAGYAbgBIAGEAcwBWAGEAbAB1AGU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UgBFAF8ARQBRAFUAQQBMAFwAbgBcAG4AVABlAHMAdABzACAAaQBmACAAdAB3AG8AIABhAHIAcgBhAHkAcwAgAGEAcgBlACAAZQBxAHUAaQB2AGEAbABlAG4AdAAuACAARQByAHIAbwByAHMAIAB2AGEAbAB1AGUAcwAgAGEAcgBlACAAZQB2AGEAbAB1AGEAdABlAGQAIABmAG8AcgAgAGUAcQB1AGkAdgBhAGwAZQBuAGM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DEAIAB8ACAAdgBhAHIAaQBhAG4AdAAgAHwAXABuAEEAcgByAGEAeQAy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FIARQBfAEUAUQBVAEEATAAoAHsAMQAsACAAMgB9ACwAIAB7ADEAOwAgADIAfQApAFwAbgBSAGUAdAB1AHIAbgBzACAARgBBAEwAUwBFAFwAbgBcAG4AQQBSAEUAXwBFAFEAVQBBAEwAKAB7ADEALAAgADIAfQAsACAAewAyACwAIAAxAH0AKQBcAG4AUgBlAHQAdQByAG4AcwAgAEYAQQBMAFMARQBcAG4AXABuAEEAUgBFAF8ARQBRAFUAQQBMACgAewAxACwAIAAyAH0ALAAgAHsAMQAsACAAMg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BAFIARQBfAEUAUQBVAEEATAAgAD0AIABMAEEATQBCAEQAQQAoAEEAcgByAGEAeQAxACwAIABBAHIAcgBhAHkAMgAsAFwAbgAgACAAIAAgAEkARgAoAFIATwBXAFMAKABBAHIAcgBhAHkAMQApACAAPAA+ACAAUgBPAFcAUwAoAEEAcgByAGEAeQAyACkALAAgAEYAQQBMAFMARQAsAFwAbgAgACAAIAAgACAAIAAgACAASQBGACgAQwBPAEwAVQBNAE4AUwAoAEEAcgByAGEAeQAxACkAIAA8AD4AIABDAE8ATABVAE0ATgBTACgAQQByAHIAYQB5ADIAKQAsACAARgBBAEwAUwBFACwAXABuACAAIAAgACAAIAAgACAAIAAgACAAIAAgAEwARQBUACgAXABuACAAIAAgACAAIAAgACAAIAAgACAAIAAgACAAIAAgACAAZgBuAEMAbwBtAHAAYQByAGUALAAgAEwAQQBNAEIARABBACgAXwBhACwAIABfAGIALABcAG4AIAAgACAAIAAgACAAIAAgACAAIAAgACAAIAAgACAAIAAgACAAIAAgAEwARQBUACgAXABuACAAIAAgACAAIAAgACAAIAAgACAAIAAgACAAIAAgACAAIAAgACAAIAAgACAAIAAgAF8AaQBzAEUAcgByAEEALAAgAEkAUwBFAFIAUgBPAFIAKABfAGEAKQAsAFwAbgAgACAAIAAgACAAIAAgACAAIAAgACAAIAAgACAAIAAgACAAIAAgACAAIAAgACAAIABfAGkAcwBFAHIAcgBCACwAIABJAFMARQBSAFIATwBSACgAXwBiACkALABcAG4AIAAgACAAIAAgACAAIAAgACAAIAAgACAAIAAgACAAIAAgACAAIAAgACAAIAAgACAASQBGACgAXwBpAHMARQByAHIAQQAgACoAIABfAGkAcwBFAHIAcgBCACwAXABuACAAIAAgACAAIAAgACAAIAAgACAAIAAgACAAIAAgACAAIAAgACAAIAAgACAAIAAgACAAIAAgACAARQBSAFIATwBSAC4AVABZAFAARQAoAF8AYQApACAAPQAgAEUAUgBSAE8AUgAuAFQAWQBQAEUAKABfAGIAKQAsAFwAbgAgACAAIAAgACAAIAAgACAAIAAgACAAIAAgACAAIAAgACAAIAAgACAAIAAgACAAIAAgACAAIAAgAEkARgAoAE4ATwBUACgAXwBpAHMARQByAHIAQQApACAAKgAgAE4ATwBUACgAXwBpAHMARQByAHIAQgApACwAXABuACAAIAAgACAAIAAgACAAIAAgACAAIAAgACAAIAAgACAAIAAgACAAIAAgACAAIAAgACAAIAAgACAAIAAgACAAIABfAGEAIAA9ACAAXwBiACwAXABuACAAIAAgACAAIAAgACAAIAAgACAAIAAgACAAIAAgACAAIAAgACAAIAAgACAAIAAgACAAIAAgACAAIAAgACAAIABGAEEATABTAEU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fAGEAcgByAGEAeQAxACwAIABGAE4ALgBOAFUATABMAEkARgBZACgAQQByAHIAYQB5ADEAKQAsAFwAbgAgACAAIAAgACAAIAAgACAAIAAgACAAIAAgACAAIAAgAF8AYQByAHIAYQB5ADIALAAgAEYATgAuAE4AVQBMAEwASQBGAFkAKABBAHIAcgBhAHkAMgApACwAXABuACAAIAAgACAAIAAgACAAIAAgACAAIAAgACAAIAAgACAAXwByAG8AdwBJAG4AZABlAHgALAAgAFMARQBRAFUARQBOAEMARQAoAFIATwBXAFMAKABBAHIAcgBhAHkAMQApACkALABcAG4AIAAgACAAIAAgACAAIAAgACAAIAAgACAAIAAgACAAIABfAGMAbwBsAEkAbgBkAGUAeAAsACAAUwBFAFEAVQBFAE4AQwBFACgAQwBPAEwAVQBNAE4AUwAoAEEAcgByAGEAeQAxACkAKQAsAFwAbgAgACAAIAAgACAAIAAgACAAIAAgACAAIABcAG4AIAAgACAAIAAgACAAIAAgACAAIAAgACAAIAAgACAAIABSAEUARABVAEMARQAoAFQAUgBVAEUALAAgAF8AcgBvAHcASQBuAGQAZQB4ACwAXABuACAAIAAgACAAIAAgACAAIAAgACAAIAAgACAAIAAgACAAIAAgACAAIABMAEEATQBCAEQAQQAoAF8AYQBjAGMAUgAsACAAXwByAG8AdwAsAFwAbgAgACAAIAAgACAAIAAgACAAIAAgACAAIAAgACAAIAAgACAAIAAgACAAIAAgACAAIABJAEYAKABOAE8AVAAoAF8AYQBjAGMAUgApACwAIABfAGEAYwBjAFIALABcAG4AIAAgACAAIAAgACAAIAAgACAAIAAgACAAIAAgACAAIAAgACAAIAAgACAAIAAgACAAIAAgACAAIABSAEUARABVAEMARQAoAFQAUgBVAEUALAAgAF8AYwBvAGwASQBuAGQAZQB4ACwAXABuACAAIAAgACAAIAAgACAAIAAgACAAIAAgACAAIAAgACAAIAAgACAAIAAgACAAIAAgACAAIAAgACAAIAAgACAAIABMAEEATQBCAEQAQQAoAF8AYQBjAGMAQwAsACAAXwBjAG8AbAAsAFwAbgAgACAAIAAgACAAIAAgACAAIAAgACAAIAAgACAAIAAgACAAIAAgACAAIAAgACAAIAAgACAAIAAgACAAIAAgACAAIAAgACAAIABJAEYAKABOAE8AVAAoAF8AYQBjAGMAQwApACwAIABfAGEAYwBjAEMALABcAG4AIAAgACAAIAAgACAAIAAgACAAIAAgACAAIAAgACAAIAAgACAAIAAgACAAIAAgACAAIAAgACAAIAAgACAAIAAgACAAIAAgACAAIAAgACAAIABmAG4AQwBvAG0AcABhAHIAZQAoAEkATgBEAEUAWAAoAF8AYQByAHIAYQB5ADEALAAgAF8AcgBvAHcALAAgAF8AYwBvAGwAKQAsACAASQBOAEQARQBYACgAXwBhAHIAcgBhAHkAMgAsACAAXwByAG8AdwAsACAAXwBjAG8AbAAp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XABuAFwAbgBUAGUAcwB0AHMAIABpAGYAIAB0AGgAZQAgAGUAbgB0AGkAcgBlACAAYQByAHIAYQB5ACAAaQBzACAAZQBtAHAAdAB5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AoAHsAXAAiAFwAIgAsACAAXAAiAFwAIgB9ACkAXABuAFIAZQB0AHUAcgBuAHMAIABUAFIAVQBFAFwAbgBcAG4ASQBTAF8ARQBNAFAAVABZACgAewBcACIAXAAiACwAIABcACIAXAAiADsAIABcACIAXAAiACwAIAAjAE4ALwBB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NAFAAVABZACAAPQAgAEwAQQBNAEIARABBACgAQQByAHIAYQB5ACwAXABuACAAIAAgACAATQBBAFgAKABOACgATgBPAFQAKABGAE4ALgBJAFMAXwBFAE0AUABUAFk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FAE0AUABUAFkAXABuAFwAbgBUAGUAcwB0AHMAIABpAGYAIAB0AGgAZQAgAGUAbgB0AGkAcgBlACAAYQByAHIAYQB5ACAAaABhAHMAIABhAHQAIABsAGUAYQBzAHQAIABvAG4AZQAgAGUAbQBwAHQAeQ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UATQBQAFQAWQAoAHsAXAAiAFwAIgAsACAAXAAiAFwAIgB9ACkAXABuAFIAZQB0AHUAcgBuAHMAIABUAFIAVQBFAFwAbgBcAG4ASABBAFMAXwBFAE0AUABUAFkAKAB7ADEALAAgADIAOwAgAFwAIgAgAFwAIgAsACAAIwBOAC8AQQ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QQBTAF8ARQBNAFAAVABZACAAPQAgAEwAQQBNAEIARABBACgAQQByAHIAYQB5ACwAXABuACAAIAAgACAATQBBAFgAKABOACgARgBOAC4ASQBTAF8ARQBNAFAAVABZACgAQQByAHIAYQB5ACkAKQApACAAPgAgADA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BfAFMAXABuAFwAbgBUAGUAcwB0AHMAIABpAGYAIABhAG4AIABhAHIAcgBhAHkAIABoAGEAcwAgAGEAIABzAGkAbgBnAGwAZQAgAGUAbABlAG0AZQBuAHQAIAB0AGgAYQB0ACAAaQBzACAAZQBtAHAAdA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UATQBQAFQAWQBfAFMAIAA9ACAATABBAE0AQgBEAEEAKABBAHIAcgBhAHkALABcAG4AIAAgACAAIABJAEYAKABJAFMATwBNAEkAVABUAEUARAAoAEEAcgByAGEAeQApACwAIABGAEEATABTAEUALABcAG4AIAAgACAAIAAgACAAIAAgAEkARgAoAFIATwBXAFMAKABBAHIAcgBhAHkAKQAgAD4AIAAxACwAIABGAEEATABTAEUALABcAG4AIAAgACAAIAAgACAAIAAgACAAIAAgACAASQBGACgAQwBPAEwAVQBNAE4AUwAoAEEAcgByAGEAeQApACAAPgAgADEALAAgAEYAQQBMAFMARQAsAFwAbgAgACAAIAAgACAAIAAgACAAIAAgACAAIAAgACAAIAAgAEYATgAuAEkAUwBfAEUATQBQAFQAWQAoAEkATgBEAEUAWAAoAEEAcgByAGEAeQAsACAAMQAsACAAMQ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XwBIAFwAbgBcAG4AVABlAHMAdABzACAAaQBmACAAYQBuACAAYQByAHIAYQB5ACAAaABhAHMAIABhACAAcwBpAG4AZwBsAGUAIAByAG8AdwAgAGEAbgBkACAAdABoAGUAIABmAGkAcgBzAHQAIABlAGwAZQBtAGUAbgB0ACAAaQBzACAAZQBtAHAAdA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UATQBQAFQAWQBfAEgAIAA9ACAATABBAE0AQgBEAEEAKABBAHIAcgBhAHkALABcAG4AIAAgACAAIABJAEYAKABJAFMATwBNAEkAVABUAEUARAAoAEEAcgByAGEAeQApACwAIABGAEEATABTAEUALABcAG4AIAAgACAAIAAgACAAIAAgAEkARgAoAFIATwBXAFMAKABBAHIAcgBhAHkAKQAgAD4AIAAxACwAIABGAEEATABTAEUALABcAG4AIAAgACAAIAAgACAAIAAgACAAIAAgACAARgBOAC4ASQBTAF8ARQBNAFAAVABZACgASQBOAEQARQBYACgAQQByAHIAYQB5ACwAIAAxACwAIAAx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BfAFYAXABuAFwAbgBUAGUAcwB0AHMAIABpAGYAIABhAG4AIABhAHIAcgBhAHkAIABoAGEAcwAgAGEAIABzAGkAbgBnAGwAZQAgAGMAbwBsAHUAbQBuACAAYQBuAGQAIAB0AGgAZQAgAGYAaQByAHMAdAAgAGUAbABlAG0AZQBuAHQAIABpAHMAIABlAG0AcAB0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NAFAAVABZAF8AVgAgAD0AIABMAEEATQBCAEQAQQAoAEEAcgByAGEAeQAsAFwAbgAgACAAIAAgAEkARgAoAEkAUwBPAE0ASQBUAFQARQBEACgAQQByAHIAYQB5ACkALAAgAEYAQQBMAFMARQAsAFwAbgAgACAAIAAgACAAIAAgACAASQBGACgAQwBPAEwAVQBNAE4AUwAoAEEAcgByAGEAeQApACAAPgAgADEALAAgAEYAQQBMAFMARQAsAFwAbgAgACAAIAAgACAAIAAgACAAIAAgACAAIABGAE4ALgBJAFMAXwBFAE0AUABUAFkAKABJAE4ARABFAFgAKABBAHIAcgBhAHkALAAgADEALAAgADE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ABOAE8AUgBfAEUATQBQAFQAWQBcAG4AXABuAFQAZQBzAHQAcwAgAGkAZgAgAHQAaABlACAAZQBuAHQAaQByAGUAIABhAHIAcgBhAHkAIABpAHMAIABlAHgAYwBsAHUAcwBpAHYAZQBsAHkAIABlAG0AcAB0AHkAIABvAHIAIABuAG8AbgAtAGUAbQBwAHQAeQAuACAAQQBuAHkAIABjAG8AbQBiAGkAbgBhAHQAaQBvAG4AIABvAGYAIABlAG0AcAB0AHkAIABhAG4AZAAgAG4AbwBuAC0AZQBtAHAAdAB5ACAAcgBlAHQAdQByAG4Acw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YAE4ATwBSAF8ARQBNAFAAVABZACgAewBcACIAXAAiACwAIABcACIAXAAiAH0AKQBcAG4AUgBlAHQAdQByAG4AcwAgAFQAUgBVAEUAXABuAFwAbgBYAE4ATwBSAF8ARQBNAFAAVABZACgAewAxACwAIAAyAH0AKQBcAG4AUgBlAHQAdQByAG4AcwAgAFQAUgBVAEUAXABuAFwAbgBYAE4ATwBSAF8ARQBNAFAAVABZACgAewAxACwAIAAyADsAIABcACIAXAAiACwAIAAjAE4ALwBB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WABOAE8AUgBfAEUATQBQAFQAWQAgAD0AIABMAEEATQBCAEQAQQAoAEEAcgByAGEAeQAsAFwAbgAgACAAIAAgAEkARgAoAE4ATwBUACgAQQBSAFIAQQBZAFMALgBIAEEAUwBfAEUATQBQAFQAWQAoAEEAcgByAGEAeQApACkALAAgAFQAUgBVAEUALABcAG4AIAAgACAAIAAgACAAIAAgAEEAUgBSAEEAWQBTAC4ASQBTAF8ARQBNAFAAVABZACgAQQByAHIAYQB5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ABuAFwAbgBUAGUAcwB0AHMAIABpAGYAIAB0AGgAZQAgAGUAbgB0AGkAcgBlACAAYQByAHIAYQB5ACAAaQBzACAAbgB1AG0AZQByAGkAY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CgAewAxACwAIAAyAH0AKQBcAG4AUgBlAHQAdQByAG4AcwAgAFQAUgBVAEUAXABuAFwAbgBJAFMAXwBOAFUATQBFAFIASQBDACgAewBcACIANQBcACIALAAgADIAf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OAFUATQBFAFIASQBDACAAPQAgAEwAQQBNAEIARABBACgAQQByAHIAYQB5ACwAXABuACAAIAAgACAASQBGACgASQBTAE8ATQBJAFQAVABFAEQAKABBAHIAcgBhAHkAKQAsACAARgBBAEwAUwBFACwAXABuACAAIAAgACAAIAAgACAAIABNAEEAWAAoAE4AKABOAE8AVAAoAEkAUwBOAFUATQBCAEUAUgAoAEEAcgByAGEAeQApACkAKQApACAAPQ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FwAbgBcAG4AVABlAHMAdABzACAAaQBmACAAdABoAGUAIABlAG4AdABpAHIAZQAgAGEAcgByAGEAeQAgAGkAcwAgAG4AdQBtAGUAcgBpAGMAIABvAHIAIABlAG0AcAB0AHk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VAE0ARQBSAEkAQwBfAE4AVQBMAEwAKAB7AFwAIgBcACIALAAgADEAfQApAFwAbgBSAGUAdAB1AHIAbgBzACAAVABSAFUARQBcAG4AXABuAEkAUwBfAE4AVQBNAEUAUgBJAEMAXwBOAFUATABMACgAewBcACIANQBcACIALAAgADIAf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OAFUATQBFAFIASQBDAF8ATgBVAEwATAAgAD0AIABMAEEATQBCAEQAQQAoAEEAcgByAGEAeQAsAFwAbgAgACAAIAAgAEkARgAoAEkAUwBPAE0ASQBUAFQARQBEACgAQQByAHIAYQB5ACkALAAgAEYAQQBMAFMARQAsAFwAbgAgACAAIAAgACAAIAAgACAATQBBAFgAKABOACgATgBPAFQAKABJAFMATgBVAE0AQgBFAFIAKABBAHIAcgBhAHkAKQApACAAKgAgAE4ATwBUACgARgBOAC4ASQBTAF8ARQBNAFAAVABZACgAQQByAHIAYQB5ACkAKQApACkAIAA9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SQBOAFQARQBHAEUAUgBcAG4AXABuAFQAZQBzAHQAcwAgAGkAZgAgAHQAaABlACAAZQBuAHQAaQByAGUAIABhAHIAcgBhAHkAIABoAGEAcwAgAGkAbgB0AGUAZwBlAHI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CgAewAxACwAIAAyAH0AKQBcAG4AUgBlAHQAdQByAG4AcwAgAFQAUgBVAEUAXABuAFwAbgBJAFMAXwBJAE4AVABFAEcARQBSACgAewAxACwAIAAyAC4ANQ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kATgBUAEUARwBFAFIAIAA9ACAATABBAE0AQgBEAEEAKABBAHIAcgBhAHkALABcAG4AIAAgACAAIABJAEYAKABJAFMATwBNAEkAVABUAEUARAAoAEEAcgByAGEAeQApACwAIABGAEEATABTAEUALABcAG4AIAAgACAAIAAgACAAIAAgAE0AQQBYACgATgAoAE4ATwBUACgARgBOAC4ASQBTAF8ASQBOAFQARQBHAEUAUgAoAEEAcgByAGEAeQApACkAKQApACAAPQ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XwBOAFUATABMAFwAbgBcAG4AVABlAHMAdABzACAAaQBmACAAdABoAGUAIABlAG4AdABpAHIAZQAgAGEAcgByAGEAeQAgAGgAYQBzACAAaQBuAHQAZQBnAGUAcgAgAG8AcgAgAG4AdQBsAGw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CgAewBcACIAXAAiACwAIAAyAH0AKQBcAG4AUgBlAHQAdQByAG4AcwAgAFQAUgBVAEUAXABuAFwAbgBJAFMAXwBJAE4AVABFAEcARQBSACgAewBcACIAXAAiACwAIAAyAC4ANQ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kATgBUAEUARwBFAFIAXwBOAFUATABMACAAPQAgAEwAQQBNAEIARABBACgAQQByAHIAYQB5ACwAXABuACAAIAAgACAASQBGACgASQBTAE8ATQBJAFQAVABFAEQAKABBAHIAcgBhAHkAKQAsACAARgBBAEwAUwBFACwAXABuACAAIAAgACAAIAAgACAAIABNAEEAWAAoAE4AKABOAE8AVAAoAEYATgAuAEkAUwBfAEkATgBUAEUARwBFAFIAXwBOAFUATABMACgAQQByAHIAYQB5ACkAKQApACkAIAA9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WgBFAFIATwBcAG4AXABuAFQAZQBzAHQAcwAgAGkAZgAgAHQAaABlACAAZQBuAHQAaQByAGUAIABhAHIAcgBhAHkAIABoAGEAcwAgAHoAZQByAG8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aAEUAUgBPACgAewAxACwAIAAyAH0AKQBcAG4AUgBlAHQAdQByAG4AcwAgAEYAQQBMAFMARQBcAG4AXABuAEkAUwBfAFoARQBSAE8AKAB7ADAALAAgADA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WgBFAFIATwAgAD0AIABMAEEATQBCAEQAQQAoAEEAcgByAGEAeQAsAFwAbgAgACAAIAAgAEkARgAoAEkAUwBPAE0ASQBUAFQARQBEACgAQQByAHIAYQB5ACkALAAgAEYAQQBMAFMARQAsAFwAbgAgACAAIAAgACAAIAAgACAATABFAFQAKABcAG4AIAAgACAAIAAgACAAIAAgACAAIAAgACAAXwBsAG8AZwBpAGMAYQBsAEEAcgByAGEAeQAsACAASQBGACgASQBTAE4AVQBNAEIARQBSACgAQQByAHIAYQB5ACkALABcAG4AIAAgACAAIAAgACAAIAAgACAAIAAgACAAIAAgACAAIABOACgAQQByAHIAYQB5ACAAPAA+ACAAMAApACwAXABuACAAIAAgACAAIAAgACAAIAAgACAAIAAgACAAIAAgACAAMQBcAG4AIAAgACAAIAAgACAAIAAgACAAIAAgACAAKQAsAFwAbgAgACAAIAAgACAAIAAgACAAIAAgACAAIABNAEEAWAAoAF8AbABvAGcAaQBjAGEAbABBAHIAcgBhAHkAKQAgAD0AIAAw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PAE4AWgBFAFIATwBcAG4AXABuAFQAZQBzAHQAcwAgAGkAZgAgAHQAaABlACAAZQBuAHQAaQByAGUAIABhAHIAcgBhAHkAIABoAGEAcwAgAG4AbwBuAC0AegBlAHIAbwAgAHYAYQBsAHUAZQBz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TwBOAFoARQBSAE8AKAB7ADEALAAgADAAfQApAFwAbgBSAGUAdAB1AHIAbgBzACAARgBBAEwAUwBFAFwAbgBcAG4ASQBTAF8ATgBPAE4AWgBFAFIATwAoAHsAMQAsACAAMg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OAE8ATgBaAEUAUgBPACAAPQAgAEwAQQBNAEIARABBACgAQQByAHIAYQB5ACwAXABuACAAIAAgACAASQBGACgASQBTAE8ATQBJAFQAVABFAEQAKABBAHIAcgBhAHkAKQAsACAARgBBAEwAUwBFACwAXABuACAAIAAgACAAIAAgACAAIABMAEUAVAAoAFwAbgAgACAAIAAgACAAIAAgACAAIAAgACAAIABfAGwAbwBnAGkAYwBhAGwAQQByAHIAYQB5ACwAIABJAEYAKABJAFMATgBVAE0AQgBFAFIAKABBAHIAcgBhAHkAKQAsAFwAbgAgACAAIAAgACAAIAAgACAAIAAgACAAIAAgACAAIAAgAE4AKABBAHIAcgBhAHkAIAA9ACAAMAApACwAXABuACAAIAAgACAAIAAgACAAIAAgACAAIAAgACAAIAAgACAAMQBcAG4AIAAgACAAIAAgACAAIAAgACAAIAAgACAAKQAsAFwAbgAgACAAIAAgACAAIAAgACAAIAAgACAAIABNAEEAWAAoAF8AbABvAGcAaQBjAGEAbABBAHIAcgBhAHkAKQAgAD0AIAAw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UABPAFMASQBUAEkAVgBFAFwAbgBcAG4AVABlAHMAdABzACAAaQBmACAAdABoAGUAIABlAG4AdABpAHIAZQAgAGEAcgByAGEAeQAgAGgAYQBzACAAcABvAHMAaQB0AGkAdgBlACAAdgBhAGwAdQBlAHM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UABPAFMASQBUAEkAVgBFACgAewAxACwAIAAwAH0AKQBcAG4AUgBlAHQAdQByAG4AcwAgAEYAQQBMAFMARQBcAG4AXABuAEkAUwBfAFAATwBTAEkAVABJAFYARQAoAHsAMQAsACAAMg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QAE8AUwBJAFQASQBWAEUAIAA9ACAATABBAE0AQgBEAEEAKABBAHIAcgBhAHkALABcAG4AIAAgACAAIABJAEYAKABJAFMATwBNAEkAVABUAEUARAAoAEEAcgByAGEAeQApACwAIABGAEEATABTAEUALABcAG4AIAAgACAAIAAgACAAIAAgAEwARQBUACgAXABuACAAIAAgACAAIAAgACAAIAAgACAAIAAgAF8AbABvAGcAaQBjAGEAbABBAHIAcgBhAHkALAAgAEkARgAoAEkAUwBOAFUATQBCAEUAUgAoAEEAcgByAGEAeQApACwAXABuACAAIAAgACAAIAAgACAAIAAgACAAIAAgACAAIAAgACAATgAoAEEAcgByAGEAeQAgADwAPQAgADAAKQAsAFwAbgAgACAAIAAgACAAIAAgACAAIAAgACAAIAAgACAAIAAgADEAXABuACAAIAAgACAAIAAgACAAIAAgACAAIAAgACkALABcAG4AIAAgACAAIAAgACAAIAAgACAAIAAgACAATQBBAFgAKABfAGwAbwBnAGkAYwBhAGwAQQByAHIAYQB5ACkAIAA9ACAAMA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RQBHAEEAVABJAFYARQBcAG4AXABuAFQAZQBzAHQAcwAgAGkAZgAgAHQAaABlACAAZQBuAHQAaQByAGUAIABhAHIAcgBhAHkAIABoAGEAcwAgAG4AZQBnAGEAdABpAHYAZQAgAHYAYQBsAHUAZQBz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RQBHAEEAVABJAFYARQAoAHsALQAxACwAIAAwAH0AKQBcAG4AUgBlAHQAdQByAG4AcwAgAEYAQQBMAFMARQBcAG4AXABuAEkAUwBfAE4ARQBHAEEAVABJAFYARQAoAHsALQAxACwAIAAtADI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FAEcAQQBUAEkAVgBFACAAPQAgAEwAQQBNAEIARABBACgAQQByAHIAYQB5ACwAXABuACAAIAAgACAASQBGACgASQBTAE8ATQBJAFQAVABFAEQAKABBAHIAcgBhAHkAKQAsACAARgBBAEwAUwBFACwAXABuACAAIAAgACAAIAAgACAAIABMAEUAVAAoAFwAbgAgACAAIAAgACAAIAAgACAAIAAgACAAIABfAGwAbwBnAGkAYwBhAGwAQQByAHIAYQB5ACwAIABJAEYAKABJAFMATgBVAE0AQgBFAFIAKABBAHIAcgBhAHkAKQAsAFwAbgAgACAAIAAgACAAIAAgACAAIAAgACAAIAAgACAAIAAgAE4AKABBAHIAcgBhAHkAIAA+AD0AIAAwACkALABcAG4AIAAgACAAIAAgACAAIAAgACAAIAAgACAAIAAgACAAIAAxAFwAbgAgACAAIAAgACAAIAAgACAAIAAgACAAIAApACwAXABuACAAIAAgACAAIAAgACAAIAAgACAAIAAgAE0AQQBYACgAXwBsAG8AZwBpAGMAYQBsAEEAcgByAGEAeQApACAAPQAgADA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EAEUAQwBJAE0AQQBMAFwAbgBcAG4AVABlAHMAdABzACAAaQBmACAAdABoAGUAIABlAG4AdABpAHIAZQAgAGEAcgByAGEAeQAgAGkAcwAgAGQAZQBjAGkAbQBhAGw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EAEUAQwBJAE0AQQBMACgAewAxAC4AMQAsACAAMgB9ACkAXABuAFIAZQB0AHUAcgBuAHMAIABGAEEATABTAEUAXABuAFwAbgBJAFMAXwBEAEUAQwBJAE0AQQBMACgAewAxAC4AMQAsACAALQAyAC4ANQ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EAEUAQwBJAE0AQQBMACAAPQAgAEwAQQBNAEIARABBACgAQQByAHIAYQB5ACwAXABuACAAIAAgACAASQBGACgASQBTAE8ATQBJAFQAVABFAEQAKABBAHIAcgBhAHkAKQAsACAARgBBAEwAUwBFACwAXABuACAAIAAgACAAIAAgACAAIABMAEUAVAAoAFwAbgAgACAAIAAgACAAIAAgACAAIAAgACAAIABfAGwAbwBnAGkAYwBhAGwAQQByAHIAYQB5ACwAIABJAEYAKABJAFMATgBVAE0AQgBFAFIAKABBAHIAcgBhAHkAKQAsAFwAbgAgACAAIAAgACAAIAAgACAAIAAgACAAIAAgACAAIAAgAE4AKABGAE4ALgBJAFMAXwBEAEUAQwBJAE0AQQBMACgAQQByAHIAYQB5ACkAKQAsAFwAbgAgACAAIAAgACAAIAAgACAAIAAgACAAIAAgACAAIAAgADAAXABuACAAIAAgACAAIAAgACAAIAAgACAAIAAgACkALABcAG4AIAAgACAAIAAgACAAIAAgACAAIAAgACAATQBJAE4AKABfAGwAbwBnAGkAYwBhAGwAQQByAHIAYQB5ACkAIAA+ACAAMA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TgBPAE4AWgBFAFIATwBcAG4AXABuAFQAZQBzAHQAcwAgAGkAZgAgAHQAaABlACAAZQBuAHQAaQByAGUAIABhAHIAcgBhAHkAIABoAGEAcwAgAGEAdAAgAGwAZQBhAHMAdAAgAG8AbgBlACAAbgBvAG4ALQB6AGUAcgBvACAAdgBhAGwAdQBl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TgBPAE4AWgBFAFIATwAoAHsAMQAsACAAXAAiAFwAIgB9ACkAXABuAFIAZQB0AHUAcgBuAHMAIABUAFIAVQBFAFwAbgBcAG4ASABBAFMAXwBOAE8ATgBaAEUAUgBPACgAewAwACwAIABcACIAXAAi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OAE8ATgBaAEUAUgBPACAAPQAgAEwAQQBNAEIARABBACgAQQByAHIAYQB5ACwAXABuACAAIAAgACAASQBGACgASQBTAE8ATQBJAFQAVABFAEQAKABBAHIAcgBhAHkAKQAsACAARgBBAEwAUwBFACwAXABuACAAIAAgACAAIAAgACAAIABMAEUAVAAoAFwAbgAgACAAIAAgACAAIAAgACAAIAAgACAAIABfAGwAbwBnAGkAYwBhAGwAQQByAHIAYQB5ACwAIABJAEYAKABJAFMATgBVAE0AQgBFAFIAKABBAHIAcgBhAHkAKQAsAFwAbgAgACAAIAAgACAAIAAgACAAIAAgACAAIAAgACAAIAAgAE4AKABBAHIAcgBhAHkAIAA8AD4AIAAwACkALABcAG4AIAAgACAAIAAgACAAIAAgACAAIAAgACAAIAAgACAAIAAwAFwAbgAgACAAIAAgACAAIAAgACAAIAAgACAAIAApACwAXABuACAAIAAgACAAIAAgACAAIAAgACAAIAAgAE0AQQBYACgAXwBsAG8AZwBpAGMAYQBsAEEAcgByAGEAeQApACAAPgAgADA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FAATwBTAEkAVABJAFYARQBcAG4AXABuAFQAZQBzAHQAcwAgAGkAZgAgAHQAaABlACAAZQBuAHQAaQByAGUAIABhAHIAcgBhAHkAIABoAGEAcwAgAGEAdAAgAGwAZQBhAHMAdAAgAG8AbgBlACAAcABvAHMAaQB0AGkAdgBlACAAdgBhAGwAdQBl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UABPAFMASQBUAEkAVgBFACgAewAxACwAIAAyAH0AKQBcAG4AUgBlAHQAdQByAG4AcwAgAFQAUgBVAEUAXABuAFwAbgBIAEEAUwBfAFAATwBTAEkAVABJAFYARQAoAHsAMAAsACAAMA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QQBTAF8AUABPAFMASQBUAEkAVgBFACAAPQAgAEwAQQBNAEIARABBACgAQQByAHIAYQB5ACwAXABuACAAIAAgACAASQBGACgASQBTAE8ATQBJAFQAVABFAEQAKABBAHIAcgBhAHkAKQAsACAARgBBAEwAUwBFACwAXABuACAAIAAgACAAIAAgACAAIABMAEUAVAAoAFwAbgAgACAAIAAgACAAIAAgACAAIAAgACAAIABfAGwAbwBnAGkAYwBhAGwAQQByAHIAYQB5ACwAIABJAEYAKABJAFMATgBVAE0AQgBFAFIAKABBAHIAcgBhAHkAKQAsAFwAbgAgACAAIAAgACAAIAAgACAAIAAgACAAIAAgACAAIAAgAE4AKABBAHIAcgBhAHkAIAA+ACAAMAApACwAXABuACAAIAAgACAAIAAgACAAIAAgACAAIAAgACAAIAAgACAAMABcAG4AIAAgACAAIAAgACAAIAAgACAAIAAgACAAKQAsAFwAbgAgACAAIAAgACAAIAAgACAAIAAgACAAIABNAEEAWAAoAF8AbABvAGcAaQBjAGEAbABBAHIAcgBhAHkAKQAgAD4AIAAw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OAEUARwBBAFQASQBWAEUAXABuAFwAbgBUAGUAcwB0AHMAIABpAGYAIAB0AGgAZQAgAGUAbgB0AGkAcgBlACAAYQByAHIAYQB5ACAAaABhAHMAIABhAHQAIABsAGUAYQBzAHQAIABvAG4AZQAgAG4AZQBnAGEAdABpAHYAZQ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4ARQBHAEEAVABJAFYARQAoAHsAMQAsACAAMgB9ACkAXABuAFIAZQB0AHUAcgBuAHMAIABGAEEATABTAEUAXABuAFwAbgBIAEEAUwBfAE4ARQBHAEEAVABJAFYARQAoAHsAMQAsACAALQAyAC4ANQ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IAEEAUwBfAE4ARQBHAEEAVABJAFYARQAgAD0AIABMAEEATQBCAEQAQQAoAEEAcgByAGEAeQAsAFwAbgAgACAAIAAgAEkARgAoAEkAUwBPAE0ASQBUAFQARQBEACgAQQByAHIAYQB5ACkALAAgAEYAQQBMAFMARQAsAFwAbgAgACAAIAAgACAAIAAgACAATABFAFQAKABcAG4AIAAgACAAIAAgACAAIAAgACAAIAAgACAAXwBsAG8AZwBpAGMAYQBsAEEAcgByAGEAeQAsACAASQBGACgASQBTAE4AVQBNAEIARQBSACgAQQByAHIAYQB5ACkALABcAG4AIAAgACAAIAAgACAAIAAgACAAIAAgACAAIAAgACAAIABOACgAQQByAHIAYQB5ACAAPAAgADAAKQAsAFwAbgAgACAAIAAgACAAIAAgACAAIAAgACAAIAAgACAAIAAgADAAXABuACAAIAAgACAAIAAgACAAIAAgACAAIAAgACkALABcAG4AIAAgACAAIAAgACAAIAAgACAAIAAgACAATQBBAFgAKABfAGwAbwBnAGkAYwBhAGwAQQByAHIAYQB5ACkAIAA+ACAAMA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RABFAEMASQBNAEEATABcAG4AXABuAFQAZQBzAHQAcwAgAGkAZgAgAHQAaABlACAAZQBuAHQAaQByAGUAIABhAHIAcgBhAHkAIABoAGEAcwAgAGEAdAAgAGwAZQBhAHMAdAAgAG8AbgBlACAAZABlAGMAaQBtAGEAbA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QARQBDAEkATQBBAEwAKAB7ADEALAAgADIAfQApAFwAbgBSAGUAdAB1AHIAbgBzACAARgBBAEwAUwBFAFwAbgBcAG4ASABBAFMAXwBEAEUAQwBJAE0AQQBMACgAewAxACwAIAAtADIALgA1AH0AKQBcAG4AUgBlAHQAdQByAG4AcwAgAFQAUgBV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QQBTAF8ARABFAEMASQBNAEEATAAgAD0AIABMAEEATQBCAEQAQQAoAEEAcgByAGEAeQAsAFwAbgAgACAAIAAgAEkARgAoAEkAUwBPAE0ASQBUAFQARQBEACgAQQByAHIAYQB5ACkALAAgAEYAQQBMAFMARQAsAFwAbgAgACAAIAAgACAAIAAgACAATABFAFQAKABcAG4AIAAgACAAIAAgACAAIAAgACAAIAAgACAAXwBsAG8AZwBpAGMAYQBsAEEAcgByAGEAeQAsACAASQBGACgASQBTAE4AVQBNAEIARQBSACgAQQByAHIAYQB5ACkALABcAG4AIAAgACAAIAAgACAAIAAgACAAIAAgACAAIAAgACAAIABOACgARgBOAC4ASQBTAF8ARABFAEMASQBNAEEATAAoAEEAcgByAGEAeQApACkALABcAG4AIAAgACAAIAAgACAAIAAgACAAIAAgACAAIAAgACAAIAAwAFwAbgAgACAAIAAgACAAIAAgACAAIAAgACAAIAApACwAXABuACAAIAAgACAAIAAgACAAIAAgACAAIAAgAE0AQQBYACgAXwBsAG8AZwBpAGMAYQBsAEEAcgByAGEAeQApACAAPgAgADA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RQBSAFIATwBSAFwAbgBcAG4AVABlAHMAdABzACAAaQBmACAAdABoAGUAIABlAG4AdABpAHIAZQAgAGEAcgByAGEAeQAgAGgAYQBzACAAZQByAHIAbwByACAAdgBhAGwAdQ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SAFIAQQBZAFMALgBJAFMARQBSAFIATwBSACgAewAxACwAIAAyAH0AKQBcAG4AUgBlAHQAdQByAG4AcwAgAEYAQQBMAFMARQBcAG4AXABuAEEAUgBSAEEAWQBTAC4ASQBTAEUAUgBSAE8AUgAoAHsAIwBWAEEATABVAEUAIQAsACAAIwBOAC8AQQ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RQBSAFIATwBSACAAPQAgAEwAQQBNAEIARABBACgAQQByAHIAYQB5ACwAXABuACAAIAAgACAASQBGACgASQBTAE8ATQBJAFQAVABFAEQAKABBAHIAcgBhAHkAKQAsACAARgBBAEwAUwBFACwAXABuACAAIAAgACAAIAAgACAAIABNAEEAWAAoAE4AKABOAE8AVAAoAEkAUwBFAFIAUgBPAFIAKABBAHIAcgBhAHkAKQApACkAKQAgAD0AIAAw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UAUgBSAE8AUgBcAG4AXABuAFQAZQBzAHQAcwAgAGkAZgAgAHQAaABlACAAZQBuAHQAaQByAGUAIABhAHIAcgBhAHkAIABoAGEAcwAgAGEAdAAgAGwAZQBhAHMAdAAgAG8AbgBlACAAZQByAHIAbwByACAAdgBhAGwAd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RQBSAFIATwBSACgAewAxACwAIAAyAH0AKQBcAG4AUgBlAHQAdQByAG4AcwAgAEYAQQBMAFMARQBcAG4AXABuAEgAQQBTAF8ARQBSAFIATwBSACgAewAxACwAIAAjAE4ALwBBAH0AKQBcAG4AUgBlAHQAdQByAG4AcwAgAFQAUgBV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QQBTAF8ARQBSAFIATwBSACAAPQAgAEwAQQBNAEIARABBACgAQQByAHIAYQB5ACwAXABuACAAIAAgACAASQBGACgASQBTAE8ATQBJAFQAVABFAEQAKABBAHIAcgBhAHkAKQAsACAARgBBAEwAUwBFACwAXABuACAAIAAgACAAIAAgACAAIABNAEEAWAAoAE4AKABJAFMARQBSAFIATwBSACgAQQByAHIAYQB5ACkAKQApACAAPg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OAEEAXABuAFwAbgBUAGUAcwB0AHMAIABpAGYAIAB0AGgAZQAgAGUAbgB0AGkAcgBlACAAYQByAHIAYQB5ACAAaABhAHMAIAAjAE4ALwBBACAAZQByAHIAbwByACAAdgBhAGwAdQ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4AQQAgAD0AIABMAEEATQBCAEQAQQAoAEEAcgByAGEAeQAsAFwAbgAgACAAIAAgAEkARgAoAEkAUwBPAE0ASQBUAFQARQBEACgAQQByAHIAYQB5ACkALAAgAEYAQQBMAFMARQAsAFwAbgAgACAAIAAgACAAIAAgACAATQBBAFgAKABOACgATgBPAFQAKABJAFMATgBBACgAQQByAHIAYQB5ACkAKQApACkAIAA+ACAAMA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4AQQBcAG4AXABuAFQAZQBzAHQAcwAgAGkAZgAgAHQAaABlACAAZQBuAHQAaQByAGUAIABhAHIAcgBhAHkAIABoAGEAcwAgAGEAdAAgAGwAZQBhAHMAdAAgAG8AbgBlACAAIwBOAC8AQQAgAGUAcgByAG8Acg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IAEEAUwBfAE4AQQAgAD0AIABMAEEATQBCAEQAQQAoAEEAcgByAGEAeQAsAFwAbgAgACAAIAAgAEkARgAoAEkAUwBPAE0ASQBUAFQARQBEACgAQQByAHIAYQB5ACkALAAgAEYAQQBMAFMARQAsAFwAbgAgACAAIAAgACAAIAAgACAATQBBAFgAKABOACgASQBTAE4AQQAoAEEAcgByAGEAeQApACkAKQAgAD4AIAAw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gBBAF8AUwBcAG4AXABuAFQAZQBzAHQAcwAgAGkAZgAgAGEAbgAgAGEAcgByAGEAeQAgAGgAYQBzACAAYQAgAHMAaQBuAGcAbABlACAAZQBsAGUAbQBlAG4AdAAgAHQAaABhAHQAIABpAHMAIAAjAE4ALwBB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OAEEAXwBTACAAPQAgAEwAQQBNAEIARABBACgAQQByAHIAYQB5ACwAXABuACAAIAAgACAASQBGACgASQBTAE8ATQBJAFQAVABFAEQAKABBAHIAcgBhAHkAKQAsACAARgBBAEwAUwBFACwAXABuACAAIAAgACAAIAAgACAAIABJAEYAKABSAE8AVwBTACgAQQByAHIAYQB5ACkAIAA+ACAAMQAsACAARgBBAEwAUwBFACwAXABuACAAIAAgACAAIAAgACAAIAAgACAAIAAgAEkARgAoAEMATwBMAFUATQBOAFMAKABBAHIAcgBhAHkAKQAgAD4AIAAxACwAIABGAEEATABTAEUALABcAG4AIAAgACAAIAAgACAAIAAgACAAIAAgACAAIAAgACAAIABJAFMATgBBACgASQBOAEQARQBYACgAQQByAHIAYQB5ACwAIAAxACwAIAAxACk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OAEEAXwBIAFwAbgBcAG4AVABlAHMAdABzACAAaQBmACAAYQBuACAAYQByAHIAYQB5ACAAaABhAHMAIABhACAAcwBpAG4AZwBsAGUAIAByAG8AdwAgAGEAbgBkACAAdABoAGUAIABmAGkAcgBzAHQAIABlAGwAZQBtAGUAbgB0ACAAaQBzACAAIwBOAC8AQ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TgBBAF8ASAAgAD0AIABMAEEATQBCAEQAQQAoAEEAcgByAGEAeQAsAFwAbgAgACAAIAAgAEkARgAoAEkAUwBPAE0ASQBUAFQARQBEACgAQQByAHIAYQB5ACkALAAgAEYAQQBMAFMARQAsAFwAbgAgACAAIAAgACAAIAAgACAASQBGACgAUgBPAFcAUwAoAEEAcgByAGEAeQApACAAPgAgADEALAAgAEYAQQBMAFMARQAsAFwAbgAgACAAIAAgACAAIAAgACAAIAAgACAAIABJAFMATgBBACgASQBOAEQARQBYACgAQQByAHIAYQB5ACwAIAAxACwAIAAx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OAEEAXwBWAFwAbgBcAG4AVABlAHMAdABzACAAaQBmACAAYQBuACAAYQByAHIAYQB5ACAAaABhAHMAIABhACAAcwBpAG4AZwBsAGUAIABjAG8AbAB1AG0AbgAgAGEAbgBkACAAdABoAGUAIABmAGkAcgBzAHQAIABlAGwAZQBtAGUAbgB0ACAAaQBzACAAIwBOAC8AQ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TgBBAF8AVgAgAD0AIABMAEEATQBCAEQAQQAoAEEAcgByAGEAeQAsAFwAbgAgACAAIAAgAEkARgAoAEkAUwBPAE0ASQBUAFQARQBEACgAQQByAHIAYQB5ACkALAAgAEYAQQBMAFMARQAsAFwAbgAgACAAIAAgACAAIAAgACAASQBGACgAQwBPAEwAVQBNAE4AUwAoAEEAcgByAGEAeQApACAAPgAgADEALAAgAEYAQQBMAFMARQAsAFwAbgAgACAAIAAgACAAIAAgACAAIAAgACAAIABJAFMATgBBACgASQBOAEQARQBYACgAQQByAHIAYQB5ACwAIAAxACwAIAAx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IAUgBPAFIAXwBTAFwAbgBcAG4AVABlAHMAdABzACAAaQBmACAAYQBuACAAYQByAHIAYQB5ACAAaABhAHMAIABhACAAcwBpAG4AZwBsAGUAIABlAGwAZQBtAGUAbgB0ACAAdABoAGEAdAAgAGkAcwAgAGEAbgAgAGUAcgByAG8Acg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RQBSAFIATwBSAF8AUwAgAD0AIABMAEEATQBCAEQAQQAoAEEAcgByAGEAeQAsAFwAbgAgACAAIAAgAEkARgAoAEkAUwBPAE0ASQBUAFQARQBEACgAQQByAHIAYQB5ACkALAAgAEYAQQBMAFMARQAsAFwAbgAgACAAIAAgACAAIAAgACAASQBGACgAUgBPAFcAUwAoAEEAcgByAGEAeQApACAAPgAgADEALAAgAEYAQQBMAFMARQAsAFwAbgAgACAAIAAgACAAIAAgACAAIAAgACAAIABJAEYAKABDAE8ATABVAE0ATgBTACgAQQByAHIAYQB5ACkAIAA+ACAAMQAsACAARgBBAEwAUwBFACwAXABuACAAIAAgACAAIAAgACAAIAAgACAAIAAgACAAIAAgACAASQBTAEUAUgBSAE8AUgAoAEkATgBEAEUAWAAoAEEAcgByAGEAeQAsACAAMQAsACAAMQ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RQBSAFIATwBSAF8ASABcAG4AXABuAFQAZQBzAHQAcwAgAGkAZgAgAGEAbgAgAGEAcgByAGEAeQAgAGgAYQBzACAAYQAgAHMAaQBuAGcAbABlACAAcgBvAHcAIABhAG4AZAAgAHQAaABlACAAZgBpAHIAcwB0ACAAZQBsAGUAbQBlAG4AdAAgAGkAcwAgAGEAbgAgAGUAcgByAG8Acg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RQBSAFIATwBSAF8ASAAgAD0AIABMAEEATQBCAEQAQQAoAEEAcgByAGEAeQAsAFwAbgAgACAAIAAgAEkARgAoAEkAUwBPAE0ASQBUAFQARQBEACgAQQByAHIAYQB5ACkALAAgAEYAQQBMAFMARQAsAFwAbgAgACAAIAAgACAAIAAgACAASQBGACgAUgBPAFcAUwAoAEEAcgByAGEAeQApACAAPgAgADEALAAgAEYAQQBMAFMARQAsAFwAbgAgACAAIAAgACAAIAAgACAAIAAgACAAIABJAFMARQBSAFIATwBSACgASQBOAEQARQBYACgAQQByAHIAYQB5ACwAIAAxACwAIAAx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IAUgBPAFIAXwBWAFwAbgBcAG4AVABlAHMAdABzACAAaQBmACAAYQBuACAAYQByAHIAYQB5ACAAaABhAHMAIABhACAAcwBpAG4AZwBsAGUAIABjAG8AbAB1AG0AbgAgAGEAbgBkACAAdABoAGUAIABmAGkAcgBzAHQAIABlAGwAZQBtAGUAbgB0ACAAaQBzACAAYQBuACAAZQByAHIAbwByACAAdgBhAGwAd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IAUgBPAFIAXwBWACAAPQAgAEwAQQBNAEIARABBACgAQQByAHIAYQB5ACwAXABuACAAIAAgACAASQBGACgASQBTAE8ATQBJAFQAVABFAEQAKABBAHIAcgBhAHkAKQAsACAARgBBAEwAUwBFACwAXABuACAAIAAgACAAIAAgACAAIABJAEYAKABDAE8ATABVAE0ATgBTACgAQQByAHIAYQB5ACkAIAA+ACAAMQAsACAARgBBAEwAUwBFACwAXABuACAAIAAgACAAIAAgACAAIAAgACAAIAAgAEkAUwBFAFIAUgBPAFIAKABJAE4ARABFAFgAKABBAHIAcgBhAHkALAAgADEALAAgADEAKQApAFwAbgAgACAAIAAgACAAIAAgACAAKQBcAG4AIAAgACAAIAApAFwAbgApADs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SAEUARgBFAFIARQBOAEMASQBOAEc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FIAUwBUAF8ARQBSAFIATwBSAF8ASABcAG4AXABuAFIAZQB0AHUAcgBuAHMAIAB0AGgAZQAgAGYAaQByAHMAdAAgAGUAcgByAG8AcgAgAHYAYQBsAHUAZQAgAGYAbwB1AG4AZAAgAGgAbwByAGkAegBvAG4AdABhAGwAbAB5ACAAbwBuACAAZQBhAGMAaAAgAHIAbwB3ACAAbwBmACAAYQBuACAAYQByAHI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UAcgByAG8Ac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SQBSAFMAVABfAEUAUgBSAE8AUgBfAEgAIAA9ACAATABBAE0AQgBEAEEAKABBAHIAcgBhAHkALABcAG4AIAAgACAAIABJAEYAKABJAFMATwBNAEkAVABUAEUARAAoAEEAcgByAGEAeQApACwAIABcACIAXAAiACwAXABuACAAIAAgACAAIAAgACAAIABCAFkAUgBPAFcAKABBAHIAcgBhAHkALABcAG4AIAAgACAAIAAgACAAIAAgACAAIAAgACAATABBAE0AQgBEAEEAKABfAHIAbwB3ACwAXABuACAAIAAgACAAIAAgACAAIAAgACAAIAAgACAAIAAgACAAWABMAE8ATwBLAFUAUAAoADEALAAgAE4AKABJAFMARQBSAFIATwBSACgAXwByAG8AdwApACkALAAgAF8AcgBvAHcALAAgAFwAIgBcACIALAAgADAALAAgADE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SQBSAFMAVABfAEUAUgBSAE8AUgBfAFYAXABuAFwAbgBSAGUAdAB1AHIAbgBzACAAdABoAGUAIABmAGkAcgBzAHQAIABlAHIAcgBvAHIAIAB2AGEAbAB1AGUAIABmAG8AdQBuAGQAIAB2AGUAcgB0AGkAYwBhAGwAeQAgAG8AbgAgAGUAYQBjAGgAIABjAG8AbAB1AG0AbgAgAG8AZgAgAGEAbgAgAGEAcgBy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lAHIAcgBvAHI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kAUgBTAFQAXwBFAFIAUgBPAFIAXwBWACAAPQAgAEwAQQBNAEIARABBACgAQQByAHIAYQB5ACwAXABuACAAIAAgACAASQBGACgASQBTAE8ATQBJAFQAVABFAEQAKABBAHIAcgBhAHkAKQAsACAAXAAiAFwAIgAsAFwAbgAgACAAIAAgACAAIAAgACAAQgBZAEMATwBMACgAQQByAHIAYQB5ACwAXABuACAAIAAgACAAIAAgACAAIAAgACAAIAAgAEwAQQBNAEIARABBACgAXwBjAG8AbAAsAFwAbgAgACAAIAAgACAAIAAgACAAIAAgACAAIAAgACAAIAAgAFgATABPAE8ASwBVAFAAKAAxACwAIABOACgASQBTAEUAUgBSAE8AUgAoAF8AYwBvAGwAKQApACwAIABfAGMAbwBsACwAIABcACIAXAAiACwAIAAwACwAIAAx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LAEUAWQBMAE8ATwBLAFUAUABcAG4AXABuAFIAZQB0AHUAcgBuAHMAIAByAG8AdwBzACAAbwBmACAAYQBuACAAYQByAHIAYQB5ACAAdwBpAHQAaAAgAG0AYQB0AGMAaABpAG4AZwAgAGsAZQB5AHMALgAgAFQAaABlACAAbwByAGQAZQByACAAbwBmACAAdABoAGUAIAByAGUAdAB1AHIAbgBlAGQAIAByAG8AdwBzACAAZgBvAGwAbABvAHcAcwAgAHQAaABlACAAbwByAGQAZQByACAAbwBmACAAdABoAGUAIABrAGUAeQBz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AgACAAIAAgAHwAIAB2AGEAcgBpAGEAbgB0ACAAQwA6AHgALABSADoAeQAgAHwAIABBAHIAcgBhAHkAIAB0AG8AIAByAGUAdAB1AHIAbgAgAHIAbwB3AHMAIABmAHIAbwBtAC4AXABuAEsAZQB5AHMAIAAgACAAIAAgACAAfAAgAHYAYQByAGkAYQBuAHQAIABDADoAMQAsAFIAOgBuACAAfAAgAEwAbwBvAGsAdQBwACAAawBlAHkAcwAgAGkAbgAgAEsAZQB5AEMAbwBsAHUAbQBuACAAbwBmACAAQQByAHIAYQB5AC4AXABuAEsAZQB5AEMAbwBsAHUAbQBuACAAfAAgAGkAbgB0AGUAZwBlAHIAIABbADEALgAuAHgAXQAgACAAfAAgAEQAZQBmAGEAdQBsAHQAcwAgAHQAbwAgAD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wBFAFkATABPAE8ASwBVAFAAIAA9ACAATABBAE0AQgBEAEEAKABBAHIAcgBhAHkALAAgAEsAZQB5AHMALAAgAFsASwBlAHkAQwBvAGwAdQBtAG4AXQAsACAAWwBJAGcAbgBvAHIAZQBVAG4AbQBhAHQAYwBoAGUAZABdACwAXABuACAAIAAgACAATABFAFQAKABcAG4AIAAgACAAIAAgACAAIAAgAF8AaQBnAG4AbwByAGUAVQBuAG0AYQB0AGMAaABlAGQALAAgAEYATgAuAEMATwBFAFIAQwBFACgASQBnAG4AbwByAGUAVQBuAG0AYQB0AGMAaABlAGQAKQAgAD4AIAAwACwAXABuACAAIAAgACAAIAAgACAAIABfAG4AYQAsACAAewAjAE4ALwBBAH0AIAAqACAAUwBFAFEAVQBFAE4AQwBFACgAMQAsACAAQwBPAEwAVQBNAE4AUwAoAEEAcgByAGEAeQApACkALABcAG4AIAAgACAAIAAgACAAIAAgAF8AawBlAHkAQwBvAGwAdQBtAG4ALAAgAE0AQQBYACgARgBOAC4AQwBPAEUAUgBDAEUAKABLAGUAeQBDAG8AbAB1AG0AbgApACwAIAAxACkALABcAG4AIAAgACAAIAAgACAAIAAgAF8AawBlAHkAcwBBAHIAcgBhAHkALAAgAEMASABPAE8AUwBFAEMATwBMAFMAKABBAHIAcgBhAHkALAAgAF8AawBlAHkAQwBvAGwAdQBtAG4AKQAsAFwAbgAgACAAIAAgACAAIAAgACAAXwBiAHkAUgBvAHcALAAgAFIARQBEAFUAQwBFACgAXAAiAFwAIgAsACAASwBlAHkAcwAsAFwAbgAgACAAIAAgACAAIAAgACAAIAAgACAAIABMAEEATQBCAEQAQQAoAF8AYQBjAGMALAAgAF8AawBlAHkALABcAG4AIAAgACAAIAAgACAAIAAgACAAIAAgACAAIAAgACAAIABMAEUAVAAoAFwAbgAgACAAIAAgACAAIAAgACAAIAAgACAAIAAgACAAIAAgACAAIAAgACAAXwBtAGEAdABjAGgALAAgAFgATQBBAFQAQwBIACgAXwBrAGUAeQAsACAAXwBrAGUAeQBzAEEAcgByAGEAeQAsACAAMAApACwAXABuACAAIAAgACAAIAAgACAAIAAgACAAIAAgACAAIAAgACAAIAAgACAAIABJAEYAKABJAFMATgBBACgAXwBtAGEAdABjAGgAKQAsAFwAbgAgACAAIAAgACAAIAAgACAAIAAgACAAIAAgACAAIAAgACAAIAAgACAAIAAgACAAIABJAEYAKABfAGkAZwBuAG8AcgBlAFUAbgBtAGEAdABjAGgAZQBkACwAIABfAGEAYwBjACwAXABuACAAIAAgACAAIAAgACAAIAAgACAAIAAgACAAIAAgACAAIAAgACAAIAAgACAAIAAgACAAIAAgACAAVgBTAFQAQQBDAEsAKABcAG4AIAAgACAAIAAgACAAIAAgACAAIAAgACAAIAAgACAAIAAgACAAIAAgACAAIAAgACAAIAAgACAAIAAgACAAIAAgAF8AYQBjAGMALABcAG4AIAAgACAAIAAgACAAIAAgACAAIAAgACAAIAAgACAAIAAgACAAIAAgACAAIAAgACAAIAAgACAAIAAgACAAIAAgAF8AbgBhAFwAbgAgACAAIAAgACAAIAAgACAAIAAgACAAIAAgACAAIAAgACAAIAAgACAAIAAgACAAIAAgACAAIAAgACkAXABuACAAIAAgACAAIAAgACAAIAAgACAAIAAgACAAIAAgACAAIAAgACAAIAAgACAAIAAgACkALABcAG4AIAAgACAAIAAgACAAIAAgACAAIAAgACAAIAAgACAAIAAgACAAIAAgACAAIAAgACAAVgBTAFQAQQBDAEsAKABcAG4AIAAgACAAIAAgACAAIAAgACAAIAAgACAAIAAgACAAIAAgACAAIAAgACAAIAAgACAAIAAgACAAIABfAGEAYwBjACwAXABuACAAIAAgACAAIAAgACAAIAAgACAAIAAgACAAIAAgACAAIAAgACAAIAAgACAAIAAgACAAIAAgACAAQwBIAE8ATwBTAEUAUgBPAFcAUwAoAEEAcgByAGEAeQAsACAAXwBtAGEAdABjAGg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EkARgAoAFIATwBXAFMAKABfAGIAeQBSAG8AdwApACAAPQAgADEALAAgAHsAIwBOAC8AQQB9ACwAXABuACAAIAAgACAAIAAgACAAIAAgACAAIAAgAEQAUgBPAFAAKABfAGIAeQBSAG8AdwAsACAAM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ABGAEkATABUAEUAUgBcAG4AXABuAEYAaQBsAHQAZQByAHMAIABhAG4AIABhAHIAcgBhAHkAIAB0AG8AIABpAG4AYwBsAHUAZABlACAAcgBvAHcAcwAgAHcAaABlAHIAZQAgAHQAaABlACAAcgBlAGYAZQByAGUAbgBjAGUAIABjAG8AbAB1AG0AbgAgAG0AYQB0AGMAaABlAHMAIABhAG4AeQAgAGUAbABlAG0AZQBuAHQAIABpAG4AIABhAG4AbwB0AGgAZQByACAAYQByAHIAYQB5AC4AIABUAGgAZQAgAHIAZQB0AHUAcgBuAGUAZABcAG4AbwByAGQAZQByACAAbwBmACAAdABoAGUAIABhAHIAcgBhAHkAIAB3AGkAbABsACAAYgBlACAAdQBuAGMAaABhAG4AZwBlAGQ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CAAIAAgACAAfAAgAHYAYQByAGkAYQBuAHQAIABDADoAeAAsAFIAOgB5ACAAfAAgAEEAcgByAGEAeQAgAHQAbwAgAGYAaQBsAHQAZQByAC4AXABuAEYAaQBsAHQAZQByAEIAeQAgACAAfAAgAHYAYQByAGkAYQBuAHQAIABDADoAMQAsAFIAOgBuACAAfAAgAEUAbABlAG0AZQBuAHQAcwAgAHQAbwAgAG0AYQB0AGMAaAAgAGkAbgAgAEkAbgBkAGUAeAAgAGMAbwBsAHUAbQBuACAAbwBmACAAQQByAHIAYQB5AC4AXABuAEkAbgBkAGUAeAAgACAAIAAgACAAfAAgAGkAbgB0AGUAZwBlAHIAIABbADEALgAuAHgAXQAgACAAfAAgAEQAZQBmAGEAdQBsAHQAcwAgAHQAbwAgAD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WABGAEkATABUAEUAUgAgAD0AIABMAEEATQBCAEQAQQAoAEEAcgByAGEAeQAsACAARgBpAGwAdABlAHIAQgB5ACwAIABbAEkAbgBkAGUAeABdACwAXABuACAAIAAgACAATABFAFQAKABcAG4AIAAgACAAIAAgACAAIAAgAF8AaQBuAGQAZQB4ACwAIABNAEEAWAAoAEYATgAuAEMATwBFAFIAQwBFACgASQBuAGQAZQB4ACkALAAgADEAKQAsAFwAbgAgACAAIAAgACAAIAAgACAAXwBmAGkAbAB0AGUAcgBCAHkALAAgAEMASABPAE8AUwBFAEMATwBMAFMAKABGAGkAbAB0AGUAcgBCAHkALAAgADEAKQAsAFwAbgAgACAAIAAgACAAIAAgACAAXwBtAGEAdABjAGgAZQBzACwAIABCAFkAUgBPAFcAKABDAEgATwBPAFMARQBDAE8ATABTACgAQQByAHIAYQB5ACwAIABfAGkAbgBkAGUAeAApACwAXABuACAAIAAgACAAIAAgACAAIAAgACAAIAAgAEwAQQBNAEIARABBACgAXwByAG8AdwAsAFwAbgAgACAAIAAgACAAIAAgACAAIAAgACAAIAAgACAAIAAgAE4ATwBUACgASQBTAE4AQQAoAFgATQBBAFQAQwBIACgAXwByAG8AdwAsACAAXwBmAGkAbAB0AGUAcgBCAHkALAAgADAAKQApACkAIABcAG4AIAAgACAAIAAgACAAIAAgACAAIAAgACAAKQBcAG4AIAAgACAAIAAgACAAIAAgACkALABcAG4AIAAgACAAIAAgACAAIAAgAEYASQBMAFQARQBSACgAQQByAHIAYQB5ACwAIABfAG0AYQB0AGMAaABlAHMALAAgAHsAIwBOAC8AQQB9ACkAXABuACAAIAAgACAAKQBcAG4AKQA7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PAFAARQBSAEEAVABJAE8ATgBT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YARQBSAFMARQBfAFIATwBXAFMAXABuAFwAbgBSAGUAdAB1AHIAbgBzACAAcgBvAHcAcwAgAG8AZgAgAGEAbgAgAGEAcgByAGEAeQAgAGkAbgAgAHIAZQB2AGUAcgBzAGUAIABvAHIAZABlAHI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QwBbAHgAXQBSAFsAeQ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YARQBSAFMARQBfAFIATwBXAFMAIAA9ACAATABBAE0AQgBEAEEAKABBAHIAcgBhAHkALABcAG4AIAAgACAAIABMAEUAVAAoAFwAbgAgACAAIAAgACAAIAAgACAAXwByAG8AdwBDAG8AdQBuAHQALAAgAFIATwBXAFMAKABBAHIAcgBhAHkAKQAsAFwAbgAgACAAIAAgACAAIAAgACAAXwByAGUAdgBlAHIAcwBlAEkAZAB4ACwAIABTAEUAUQBVAEUATgBDAEUAKABfAHIAbwB3AEMAbwB1AG4AdAAsACAAMQAsACAAXwByAG8AdwBDAG8AdQBuAHQALAAgAC0AMQApACwAXABuACAAIAAgACAAIAAgACAAIABDAEgATwBPAFMARQBSAE8AVwBTACgAQQByAHIAYQB5ACwAIABfAHIAZQB2AGUAcgBzAGUASQBkAHg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YARQBSAFMARQBfAEMATwBMAFUATQBOAFMAXABuAFwAbgBSAGUAdAB1AHIAbgBzACAAYwBvAGwAdQBtAG4AcwAgAG8AZgAgAGEAbgAgAGEAcgByAGEAeQAgAGkAbgAgAHIAZQB2AGUAcgBzAGUAIABvAHIAZABlAHI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QwBbAHgAXQBSAFsAeQ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YARQBSAFMARQBfAEMATwBMAFUATQBOAFMAIAA9ACAATABBAE0AQgBEAEEAKABBAHIAcgBhAHkALABcAG4AIAAgACAAIABMAEUAVAAoAFwAbgAgACAAIAAgACAAIAAgACAAXwBjAG8AbABDAG8AdQBuAHQALAAgAEMATwBMAFUATQBOAFMAKABBAHIAcgBhAHkAKQAsAFwAbgAgACAAIAAgACAAIAAgACAAXwByAGUAdgBlAHIAcwBlAEkAZAB4ACwAIABTAEUAUQBVAEUATgBDAEUAKABfAGMAbwBsAEMAbwB1AG4AdAAsACAAMQAsACAAXwBjAG8AbABDAG8AdQBuAHQALAAgAC0AMQApACwAXABuACAAIAAgACAAIAAgACAAIABDAEgATwBPAFMARQBDAE8ATABTACgAQQByAHIAYQB5ACwAIABfAHIAZQB2AGUAcgBzAGUASQBkAHg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AARQBBAFQAXABuAFwAbgBSAGUAdAB1AHIAbgBzACAAYQBuACAAYQByAHIAYQB5ACAAcgBlAHAAZQBhAHQAZQBkACAAdABvACAAcwBwAGUAYwBpAGYAaQBlAGQAIABuAHUAbQBiAGUAcgAgAG8AZgAgAHIAbwB3AHMAIABhAG4AZAAgAGMAbwBsAHUAbQBu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CAAIAAgACAAfAAgAHYAYQByAGkAYQBuAHQAIABDAFsAeABdAFIAWwB5AF0AIAB8AFwAbgBbAFIAbwB3AHMAXQAgACAAIAAgAHwAIABpAG4AdABlAGcAZQByACAAIAAgACAAIAAgACAAIAAgACAAfAAgAE4AdQBtAGIAZQByACAAbwBmACAAcgBvAHcAcwAgAGYAbwByACAAdABoAGUAIAByAGUAcwB1AGwAdABhAG4AdAAgAGEAcgByAGEAeQAuACAARABlAGYAYQB1AGwAdABzACAAdABvACAAMQAuACAAXABuAFsAQwBvAGwAdQBtAG4AcwBdACAAfAAgAGkAbgB0AGUAZwBlAHIAIAAgACAAIAAgACAAIAAgACAAIAB8ACAATgB1AG0AYgBlAHIAIABvAGYAIABjAG8AbAB1AG0AbgBzACAAZgBvAHIAIAB0AGgAZQAgAHIAZQBzAHUAbAB0AGEAbgB0ACAAYQByAHIAYQB5AC4AIABEAGUAZgBhAHUAbAB0AHMAIAB0AG8AIAAx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QAEUAQQBUACAAPQAgAEwAQQBNAEIARABBACgAQQByAHIAYQB5ACwAIABbAFIAbwB3AHMAXQAsACAAWwBDAG8AbAB1AG0AbgBzAF0ALABcAG4AIAAgACAAIABMAEUAVAAoAFwAbgAgACAAIAAgACAAIAAgACAAXwBhAHIAcgBhAHkALAAgAEYATgAuAE4AVQBMAEwASQBGAFkAKABBAHIAcgBhAHkAKQAsAFwAbgAgACAAIAAgACAAIAAgACAAXwByAG8AdwBDAG8AdQBuAHQALAAgAFIATwBXAFMAKABfAGEAcgByAGEAeQApACwAXABuACAAIAAgACAAIAAgACAAIABfAGMAbwBsAEMAbwB1AG4AdAAsACAAQwBPAEwAVQBNAE4AUwAoAF8AYQByAHIAYQB5ACkALABcAG4AIAAgACAAIAAgACAAIAAgAF8AcgBvAHcAcwAsACAATABFAFQAKABcAG4AIAAgACAAIAAgACAAIAAgACAAIAAgACAAXwByACwAIABGAE4ALgBOAFUATABMAEkARgBZACgAUgBvAHcAcwApACwAXABuACAAIAAgACAAIAAgACAAIAAgACAAIAAgAEkARgAoAF8AcgAgAD0AIABcACIAXAAiACwAIAAxACwAIABJAE4AVAAoAF8AcgApACkAXABuACAAIAAgACAAIAAgACAAIAApACwAXABuACAAIAAgACAAIAAgACAAIABfAGMAbwBsAHMALAAgAEwARQBUACgAXABuACAAIAAgACAAIAAgACAAIAAgACAAIAAgAF8AYwAsACAARgBOAC4ATgBVAEwATABJAEYAWQAoAEMAbwBsAHUAbQBuAHMAKQAsAFwAbgAgACAAIAAgACAAIAAgACAAIAAgACAAIABJAEYAKABfAGMAIAA9ACAAXAAiAFwAIgAsACAAMQAsACAASQBOAFQAKABfAGMAKQApAFwAbgAgACAAIAAgACAAIAAgACAAKQAsAFwAbgBcAG4AIAAgACAAIAAgACAAIAAgAEkARgAoACgAXwByAG8AdwBzACAAPQAgADAAKQAgACsAIAAoAF8AYwBvAGwAcwAgAD0AIAAwACkALAAgAHsAIwBDAEEATABDACEAfQAsAFwAbgAgACAAIAAgACAAIAAgACAAIAAgACAAIABMAEUAVAAoAFwAbgAgACAAIAAgACAAIAAgACAAIAAgACAAIAAgACAAIAAgAF8AYQBSAG8AdwBzACwAIABBAEIAUwAoAF8AcgBvAHcAcwApACwAXABuACAAIAAgACAAIAAgACAAIAAgACAAIAAgACAAIAAgACAAXwBhAEMAbwBsAHMALAAgAEEAQgBTACgAXwBjAG8AbABzACkALABcAG4AIAAgACAAIAAgACAAIAAgACAAIAAgACAAIAAgACAAIABJAEYAKAAoAF8AcgBvAHcAQwBvAHUAbgB0ACAAPQAgADEAKQAgACoAIAAoAF8AYwBvAGwAQwBvAHUAbgB0ACAAPQAgADEAKQAsAFwAbgAgACAAIAAgACAAIAAgACAAIAAgACAAIAAgACAAIAAgACAAIAAgACAATABFAFQAKABcAG4AIAAgACAAIAAgACAAIAAgACAAIAAgACAAIAAgACAAIAAgACAAIAAgACAAIAAgACAAXwB2AGEAbAAsACAASQBOAEQARQBYACgAXwBhAHIAcgBhAHkALAAgADEALAAgADEAKQAsAFwAbgAgACAAIAAgACAAIAAgACAAIAAgACAAIAAgACAAIAAgACAAIAAgACAAIAAgACAAIABFAFgAUABBAE4ARAAoAF8AdgBhAGwALAAgAF8AYQBSAG8AdwBzACwAIABfAGEAQwBvAGwAcwAsACAAXwB2AGEAbAApAFwAbgAgACAAIAAgACAAIAAgACAAIAAgACAAIAAgACAAIAAgACAAIAAgACAAKQAsAFwAbgAgACAAIAAgACAAIAAgACAAIAAgACAAIAAgACAAIAAgACAAIAAgACAATQBBAEsARQBBAFIAUgBBAFkAKABfAGEAUgBvAHcAcwAsACAAXwBhAEMAbwBsAHMALABcAG4AIAAgACAAIAAgACAAIAAgACAAIAAgACAAIAAgACAAIAAgACAAIAAgACAAIAAgACAATABBAE0AQgBEAEEAKABfAHIALAAgAF8AYwAsAFwAbgAgACAAIAAgACAAIAAgACAAIAAgACAAIAAgACAAIAAgACAAIAAgACAAIAAgACAAIAAgACAAIAAgAEwARQBUACgAXABuACAAIAAgACAAIAAgACAAIAAgACAAIAAgACAAIAAgACAAIAAgACAAIAAgACAAIAAgACAAIAAgACAAIAAgACAAIABfAHIASQBkAHgALAAgAEkARgAoAF8AcgBvAHcAcwAgAD4AIAAwACwAXABuACAAIAAgACAAIAAgACAAIAAgACAAIAAgACAAIAAgACAAIAAgACAAIAAgACAAIAAgACAAIAAgACAAIAAgACAAIAAgACAAIAAgAE0ATwBEACgAXwByACAALQAgADEALAAgAF8AcgBvAHcAQwBvAHUAbgB0ACkAIAArACAAMQAsAFwAbgAgACAAIAAgACAAIAAgACAAIAAgACAAIAAgACAAIAAgACAAIAAgACAAIAAgACAAIAAgACAAIAAgACAAIAAgACAAIAAgACAAIABfAHIAbwB3AEMAbwB1AG4AdAAgAC0AIABNAE8ARAAoAF8AcgAgAC0AIAAxACwAIABfAHIAbwB3AEMAbwB1AG4AdAApAFwAbgAgACAAIAAgACAAIAAgACAAIAAgACAAIAAgACAAIAAgACAAIAAgACAAIAAgACAAIAAgACAAIAAgACAAIAAgACAAKQAsAFwAbgAgACAAIAAgACAAIAAgACAAIAAgACAAIAAgACAAIAAgACAAIAAgACAAIAAgACAAIAAgACAAIAAgACAAIAAgACAAXwBjAEkAZAB4ACwAIABJAEYAKABfAGMAbwBsAHMAIAA+ACAAMAAsAFwAbgAgACAAIAAgACAAIAAgACAAIAAgACAAIAAgACAAIAAgACAAIAAgACAAIAAgACAAIAAgACAAIAAgACAAIAAgACAAIAAgACAAIABNAE8ARAAoAF8AYwAgAC0AIAAxACwAIABfAGMAbwBsAEMAbwB1AG4AdAApACAAKwAgADEALABcAG4AIAAgACAAIAAgACAAIAAgACAAIAAgACAAIAAgACAAIAAgACAAIAAgACAAIAAgACAAIAAgACAAIAAgACAAIAAgACAAIAAgACAAXwBjAG8AbABDAG8AdQBuAHQAIAAtACAATQBPAEQAKABfAGMAIAAtACAAMQAsACAAXwBjAG8AbABDAG8AdQBuAHQAKQBcAG4AIAAgACAAIAAgACAAIAAgACAAIAAgACAAIAAgACAAIAAgACAAIAAgACAAIAAgACAAIAAgACAAIAAgACAAIAAgACkALABcAG4AIAAgACAAIAAgACAAIAAgACAAIAAgACAAIAAgACAAIAAgACAAIAAgACAAIAAgACAAIAAgACAAIAAgACAAIAAgAEkATgBEAEUAWAAoAF8AYQByAHIAYQB5ACwAIABfAHIASQBkAHgALAAgAF8AYwBJAGQAe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TQBQAEEAUgBFAFwAbgBcAG4AQwBvAG0AcABhAHIAZQBzACAAdAB3AG8AIABhAHIAcgBhAHkAcwAgAGIAeQAgAHIAbwB3AHMALAAgAHIAZQB0AHUAcgBuAGkAbgBnACAAYQAgAGMAbwBsAHUAbQBuACAAbwBmACAAYgBvAG8AbABlAGEAbgBzAC4AIABPAHAAdABpAG8AbgBhAGwAbAB5ACAAYwBhAG4AIABzAHAAZQBjAGkAZgB5ACAAYwBvAGwAdQBtAG4AIABpAG4AZABlAHgAZQBzACAAdABvACAAYwBvAG0AcABhAHI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DEAIAAgACAAIAAgACAAIAAgACAAIAAgAHwAIAB2AGEAcgBpAGEAbgB0ACAAQwBbAHgAXQBSAFsAeQBdACAAfABcAG4AQQByAHIAYQB5ADIAIAAgACAAIAAgACAAIAAgACAAIAAgAHwAIAB2AGEAcgBpAGEAbgB0ACAAQwBbAHgAXQBSAFsAeQBdACAAfABcAG4AWwBDAG8AbQBwAGEAcgBlAEMAbwBsAHUAbQBuAHMAXQAgAHwAIABpAG4AdABlAGcAZQByACAAQwBbADEALgAuAHgAXQAgACAAfAAgAEMAbwBsAHUAbQBuAHMAIABvAGYAIABhAHIAcgBhAHkAcwAgAHQAbwAgAGMAbwBtAHAAYQByAGUALgAgAEkAZgAgAG8AbQBpAHQAdABlAGQAIABhAGwAbAAgAGMAbwBsAHUAbQBuAHMAIABjAG8AbQBwAGEAcgBlAG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0AUABBAFIARQAgAD0AIABMAEEATQBCAEQAQQAoAEEAcgByAGEAeQAxACwAIABBAHIAcgBhAHkAMgAsACAAWwBDAG8AbQBwAGEAcgBlAEMAbwBsAHUAbQBuAHMAXQAsAFwAbgAgACAAIAAgAEkARgAoAEkAUwBPAE0ASQBUAFQARQBEACgAQwBvAG0AcABhAHIAZQBDAG8AbAB1AG0AbgBzACkALABcAG4AIAAgACAAIAAgACAAIAAgAEwARQBUACgAXABuACAAIAAgACAAIAAgACAAIAAgACAAIAAgAF8AcgBvAHcAcwAxACwAIABSAE8AVwBTACgAQQByAHIAYQB5ADEAKQAsAFwAbgAgACAAIAAgACAAIAAgACAAIAAgACAAIABfAHIAbwB3AHMAMgAsACAAUgBPAFcAUwAoAEEAcgByAGEAeQAyACkALABcAG4AIAAgACAAIAAgACAAIAAgACAAIAAgACAAXwByAG8AdwBDAG8AdQBuAHQALAAgAE0AQQBYACgAXwByAG8AdwBzADEALAAgAF8AcgBvAHcAcwAyACkALABcAG4AIAAgACAAIAAgACAAIAAgACAAIAAgACAAXwByAG8AdwBJAGQAeAAsACAAUwBFAFEAVQBFAE4AQwBFACgAXwByAG8AdwBDAG8AdQBuAHQAKQAsAFwAbgAgACAAIAAgACAAIAAgACAAIAAgACAAIABCAFkAUgBPAFcAKABfAHIAbwB3AEkAZAB4ACwAXABuACAAIAAgACAAIAAgACAAIAAgACAAIAAgACAAIAAgACAATABBAE0AQgBEAEEAKABfAHIAbwB3ACwAXABuACAAIAAgACAAIAAgACAAIAAgACAAIAAgACAAIAAgACAAIAAgACAAIABMAEUAVAAoAFwAbgAgACAAIAAgACAAIAAgACAAIAAgACAAIAAgACAAIAAgACAAIAAgACAAIAAgACAAIABfAGMAbwBtAHAAYQByAGUAMQAsACAAQwBIAE8ATwBTAEUAUgBPAFcAUwAoAEEAcgByAGEAeQAxACwAIABfAHIAbwB3ACkALABcAG4AIAAgACAAIAAgACAAIAAgACAAIAAgACAAIAAgACAAIAAgACAAIAAgACAAIAAgACAAXwBjAG8AbQBwAGEAcgBlADIALAAgAEMASABPAE8AUwBFAFIATwBXAFMAKABBAHIAcgBhAHkAMgAsACAAXwByAG8AdwApACwAXABuACAAIAAgACAAIAAgACAAIAAgACAAIAAgACAAIAAgACAAIAAgACAAIAAgACAAIAAgAEkARgBFAFIAUgBPAFIAKABQAFIATwBEAFUAQwBUACgATgAoAF8AYwBvAG0AcABhAHIAZQAxACAAPQAgAF8AYwBvAG0AcABhAHIAZQAyACkAKQAgAD4AIAAwACwAIAB7ACMATgAvAEEAfQApAFwAbgAgACAAIAAgACAAIAAgACAAIAAgACAAIAAgACAAIAAgACAAIAAgACAAKQBcAG4AIAAgACAAIAAgACAAIAAgACAAIAAgACAAIAAgACAAIAApAFwAbgAgACAAIAAgACAAIAAgACAAIAAgACAAIAApAFwAbgAgACAAIAAgACAAIAAgACAAKQAsAFwAbgAgACAAIAAgACAAIAAgACAASQBGACgAUgBPAFcAUwAoAEMAbwBtAHAAYQByAGUAQwBvAGwAdQBtAG4AcwApACAAPgAgADEALAAgAHsAIwBWAEEATABVAEUAIQB9ACwAXABuACAAIAAgACAAIAAgACAAIAAgACAAIAAgAEkARgAoAE4ATwBUACgAQQBSAFIAQQBZAFMALgBJAFMAXwBJAE4AVABFAEcARQBSACgAQwBvAG0AcABhAHIAZQBDAG8AbAB1AG0AbgBzACkAKQAsACAAewAjAFYAQQBMAFUARQAhAH0ALABcAG4AIAAgACAAIAAgACAAIAAgACAAIAAgACAAIAAgACAAIABMAEUAVAAoAFwAbgAgACAAIAAgACAAIAAgACAAIAAgACAAIAAgACAAIAAgACAAIAAgACAAXwByAG8AdwBzADEALAAgAFIATwBXAFMAKABBAHIAcgBhAHkAMQApACwAXABuACAAIAAgACAAIAAgACAAIAAgACAAIAAgACAAIAAgACAAIAAgACAAIABfAHIAbwB3AHMAMgAsACAAUgBPAFcAUwAoAEEAcgByAGEAeQAyACkALABcAG4AIAAgACAAIAAgACAAIAAgACAAIAAgACAAIAAgACAAIAAgACAAIAAgAF8AcgBvAHcAQwBvAHUAbgB0ACwAIABNAEEAWAAoAF8AcgBvAHcAcwAxACwAIABfAHIAbwB3AHMAMgApACwAXABuACAAIAAgACAAIAAgACAAIAAgACAAIAAgACAAIAAgACAAIAAgACAAIABfAHIAbwB3AEkAZAB4ACwAIABTAEUAUQBVAEUATgBDAEUAKABfAHIAbwB3AEMAbwB1AG4AdAApACwAXABuACAAIAAgACAAIAAgACAAIAAgACAAIAAgACAAIAAgACAAIAAgACAAIABCAFkAUgBPAFcAKABfAHIAbwB3AEkAZAB4ACwAXABuACAAIAAgACAAIAAgACAAIAAgACAAIAAgACAAIAAgACAAIAAgACAAIAAgACAAIAAgAEwAQQBNAEIARABBACgAXwByAG8AdwAsAFwAbgAgACAAIAAgACAAIAAgACAAIAAgACAAIAAgACAAIAAgACAAIAAgACAAIAAgACAAIAAgACAAIAAgAEwARQBUACgAXABuACAAIAAgACAAIAAgACAAIAAgACAAIAAgACAAIAAgACAAIAAgACAAIAAgACAAIAAgACAAIAAgACAAIAAgACAAIABfAGMAbwBtAHAAYQByAGUAMQAsACAAQwBIAE8ATwBTAEUAQwBPAEwAUwAoAEMASABPAE8AUwBFAFIATwBXAFMAKABBAHIAcgBhAHkAMQAsACAAXwByAG8AdwApACwAIABDAG8AbQBwAGEAcgBlAEMAbwBsAHUAbQBuAHMAKQAsAFwAbgAgACAAIAAgACAAIAAgACAAIAAgACAAIAAgACAAIAAgACAAIAAgACAAIAAgACAAIAAgACAAIAAgACAAIAAgACAAXwBjAG8AbQBwAGEAcgBlADIALAAgAEMASABPAE8AUwBFAEMATwBMAFMAKABDAEgATwBPAFMARQBSAE8AVwBTACgAQQByAHIAYQB5ADIALAAgAF8AcgBvAHcAKQAsACAAQwBvAG0AcABhAHIAZQBDAG8AbAB1AG0AbgBzACkALABcAG4AIAAgACAAIAAgACAAIAAgACAAIAAgACAAIAAgACAAIAAgACAAIAAgACAAIAAgACAAIAAgACAAIAAgACAAIAAgAEkARgBFAFIAUgBPAFIAKABQAFIATwBEAFUAQwBUACgATgAoAF8AYwBvAG0AcABhAHIAZQAxACAAPQAgAF8AYwBvAG0AcABhAHIAZQAyACkAKQAgAD4AIAAwACwAIAB7ACMATgAvAEEAf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kAUwBUAEkATgBDAFQAXwBSAE8AVwBTAFwAbgBcAG4AUgBlAHQAdQByAG4AcwAgAHIAbwB3ACAAbgB1AG0AYgBlAHIAcwAgAG8AZgAgAHQAaABlACAAZABpAHMAdABpAG4AYwB0ACAAcgBvAHcAcwAgAG8AZgAgAGEAIABzAG8AcgB0AGUAZAAgAGEAcgByAGEAeQAuACAATwBwAHQAaQBvAG4AYQBsAGwAeQAgAGMAYQBuACAAcwBwAGUAYwBpAGYAeQAgAGMAbwBsAHUAbQBuACAAaQBuAGQAZQB4AGUAcwAgAHQAbwAgAGMAbwBtAHAAYQBy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CAAIAAgACAAIAAgACAAIAAgACAAIAB8ACAAdgBhAHIAaQBhAG4AdAAgAEMAWwB4AF0AUgBbAHkAXQAgAHwAXABuAFsAQwBvAG0AcABhAHIAZQBDAG8AbAB1AG0AbgBzAF0AIAB8ACAAaQBuAHQAZQBnAGUAcgAgAEMAWwAxAC4ALgB4AF0AIAAgAHwAIABDAG8AbAB1AG0AbgBzACAAbwBmACAAYQByAHIAYQB5AHMAIAB0AG8AIABjAG8AbQBwAGEAcgBlAC4AIABJAGYAIABvAG0AaQB0AHQAZQBkACAAYQBsAGwAIABjAG8AbAB1AG0AbgBzACAAYwBvAG0AcABhAHIAZQBkAC4AXABuAFsAQgBvAHQAdABvAG0AVQBwAF0AIAAgACAAIAAgACAAIAB8ACAAcwB3AGkAdABjAGgAIAAgACAAIAAgACAAIAAgACAAIAAgAHwAIABSAGUAdAB1AHIAbgAgAHQAaABlACAAYgBvAHQAdABvAG0ALQBtAG8AcwB0ACAAZABpAHMAdABpAG4AYwB0ACAAcgBvAHcAcwAuACAARABlAGYAYQB1AGwAdAAgAGIAZQBoAGEAdgBpAG8AdQByACAAaQBzACAAdABvAHAALQBtAG8AcwB0ACAAZABpAHMAdABpAG4AYw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SQBTAFQASQBOAEMAVABfAFIATwBXAFMAIAA9ACAATABBAE0AQgBEAEEAKABBAHIAcgBhAHkALAAgAFsAQwBvAG0AcABhAHIAZQBDAG8AbAB1AG0AbgBzAF0ALAAgAFsAQgBvAHQAdABvAG0AVQBwAF0ALABcAG4AIAAgACAAIABJAEYAKABBAFIAUgBBAFkAUwAuAEkAUwBOAEEAXwBIACgAQQByAHIAYQB5ACkALAAgAHsAIwBOAC8AQQB9ACwAXABuACAAIAAgACAAIAAgACAAIABMAEUAVAAoAFwAbgAgACAAIAAgACAAIAAgACAAIAAgACAAIABfAHIAbwB3AEMAbwB1AG4AdAAsACAAUgBPAFcAUwAoAEEAcgByAGEAeQApACwAXABuACAAIAAgACAAIAAgACAAIAAgACAAIAAgAEkARgAoAF8AcgBvAHcAQwBvAHUAbgB0ACAAPQAgADEALAAgADEALABcAG4AIAAgACAAIAAgACAAIAAgACAAIAAgACAAIAAgACAAIABMAEUAVAAoAFwAbgAgACAAIAAgACAAIAAgACAAIAAgACAAIAAgACAAIAAgACAAIAAgACAAXwBiAG8AdAB0AG8AbQBVAHAALAAgAEYATgAuAEMATwBFAFIAQwBFACgAQgBvAHQAdABvAG0AVQBwACkAIAA8AD4AIAAwACwAXABuACAAIAAgACAAIAAgACAAIAAgACAAIAAgACAAIAAgACAAIAAgACAAIABfAGEAcgByAGEAeQAxACwAIABEAFIATwBQACgAQQByAHIAYQB5ACwAIAAtADEAKQAsAFwAbgAgACAAIAAgACAAIAAgACAAIAAgACAAIAAgACAAIAAgACAAIAAgACAAXwBhAHIAcgBhAHkAMgAsACAARABSAE8AUAAoAEEAcgByAGEAeQAsACAAMQApACwAXABuACAAIAAgACAAIAAgACAAIAAgACAAIAAgACAAIAAgACAAIAAgACAAIABfAGQAZQBkAHUAcABlACwAIABBAFIAUgBBAFkAUwAuAEMATwBNAFAAQQBSAEUAKABfAGEAcgByAGEAeQAxACwAIABfAGEAcgByAGEAeQAyACwAIABDAG8AbQBwAGEAcgBlAEMAbwBsAHUAbQBuAHMAKQAsAFwAbgAgACAAIAAgACAAIAAgACAAIAAgACAAIAAgACAAIAAgACAAIAAgACAAXwBkAGkAcwB0AGkAbgBjAHQALAAgAEYASQBMAFQARQBSACgAUwBFAFEAVQBFAE4AQwBFACgAXwByAG8AdwBDAG8AdQBuAHQAIAAtACAAMQApACwAIABOAE8AVAAoAF8AZABlAGQAdQBwAGUAKQAsACAAewAjAE4ALwBBAH0AKQAsAFwAbgAgACAAIAAgACAAIAAgACAAIAAgACAAIAAgACAAIAAgACAAIAAgACAASQBGACgAXwBiAG8AdAB0AG8AbQBVAHAALABcAG4AIAAgACAAIAAgACAAIAAgACAAIAAgACAAIAAgACAAIAAgACAAIAAgACAAIAAgACAASQBGACgAQQBSAFIAQQBZAFMALgBJAFMATgBBAF8ASAAoAF8AZABpAHMAdABpAG4AYwB0ACkALAAgAF8AcgBvAHcAQwBvAHUAbgB0ACwAXABuACAAIAAgACAAIAAgACAAIAAgACAAIAAgACAAIAAgACAAIAAgACAAIAAgACAAIAAgACAAIAAgACAAVgBTAFQAQQBDAEsAKABcAG4AIAAgACAAIAAgACAAIAAgACAAIAAgACAAIAAgACAAIAAgACAAIAAgACAAIAAgACAAIAAgACAAIAAgACAAIAAgAF8AZABpAHMAdABpAG4AYwB0ACwAXABuACAAIAAgACAAIAAgACAAIAAgACAAIAAgACAAIAAgACAAIAAgACAAIAAgACAAIAAgACAAIAAgACAAIAAgACAAIABfAHIAbwB3AEMAbwB1AG4AdABcAG4AIAAgACAAIAAgACAAIAAgACAAIAAgACAAIAAgACAAIAAgACAAIAAgACAAIAAgACAAIAAgACAAIAApAFwAbgAgACAAIAAgACAAIAAgACAAIAAgACAAIAAgACAAIAAgACAAIAAgACAAIAAgACAAIAApACwAXABuACAAIAAgACAAIAAgACAAIAAgACAAIAAgACAAIAAgACAAIAAgACAAIAAgACAAIAAgAEkARgAoAEEAUgBSAEEAWQBTAC4ASQBTAE4AQQBfAEgAKABfAGQAaQBzAHQAaQBuAGMAdAApACwAIAAxACwAXABuACAAIAAgACAAIAAgACAAIAAgACAAIAAgACAAIAAgACAAIAAgACAAIAAgACAAIAAgACAAIAAgACAAVgBTAFQAQQBDAEsAKABcAG4AIAAgACAAIAAgACAAIAAgACAAIAAgACAAIAAgACAAIAAgACAAIAAgACAAIAAgACAAIAAgACAAIAAgACAAIAAgADEALABcAG4AIAAgACAAIAAgACAAIAAgACAAIAAgACAAIAAgACAAIAAgACAAIAAgACAAIAAgACAAIAAgACAAIAAgACAAIAAgAF8AZABpAHMAdABpAG4AYwB0ACAAKwAgADE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FAE4ARAAgAEEAUgBSAEEAWQBTACAATQBPAEQAVQBMAEU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CIAfQAsAHsAIgBwAGEAdABoACIAOgAiAC8AcAByAG8AagBlAGMAdABzAC8ARgBOACIALAAiAHQAZQB4AHQAIgA6ACI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YATgAgAE0ATwBEAFUATABF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MAaABhAHkAbgBlACAASAB1AHMAcwBvAG4AIAAyADAAMgA0AC0AMAA2AC0AMAA5ACAAIAAgACAAIAAgACAAIAAgACAAIAAgACAAIAAgACAAIAAgACAAIAAgACAAIAAgACAAIAAgACAAIAAgACAAIAAgACAAIAAgACAAIAAgACAAIAAgACAAIAAgACAAIAAgACAAIAAgACAAIAAgACAAIAAgACAAIAAgACAAIAAgACAAIAAgACAAIAAgACAAIAAgACAAIAAgACAAIAAgACAAIAAgACAAIAAgACAAIwBcAG4AIwAgAEcAZQBuAGUAcgBhAGwAIABmAHUAbgBjAHQAaQBvAG4AcwAuACAAIAAg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QAZQBwAGUAbgBkAGUAbgBjAGkAZQBzADoAIABOAG8AbgBlACAAIAAg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QAWQBQAEUAIABDAE8ATgBWAEUAUgBTAEkATwBO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4AVQBMAEwASQBGAFkAIAAgACAAIAAgACAAIAAgACAAIAAgACAAIAAgACAARQBuAHMAdQByAGUAcwAgAGEAbgAgAGUAbQBwAHQAeQAgAGMAZQBsAGwAIAByAGUAZgBlAHIAZQBuAGMAZQAgAGkAcwAgAG4AbwB0ACAAcgBlAHMAbwBsAHYAZQBkACAAdABvACAAegBlAHIAbwAuACAAIAAgACAAIAAgACAAIAAgACAAIAAgACAAIAAgACAAIAAgACAAIAAgACAAIAAgACAAIAAgACAAIAAgACAAIwBcAG4AIwAgAEMATwBFAFIAQwBFACAAIAAgACAAIAAgACAAIAAgACAAIAAgACAAIAAgACAAQwBvAGUAcgBjAGUAIABhACAAdgBhAGwAdQBlACAAbwBmACAAYQBuAHkAIAB0AHkAcABlACAAdABvACAAYQAgAG4AdQBtAGUAcgBpAGMAIAB2AGEAbAB1AGUALgAgAEUAbQBwAHQAeQAgAHIAZQBzAG8AbAB2AGUAcwAgAHQAbwAgADAALAAgAG4AbwBuAC0AbgB1AG0AZQByAGkAYwAgAHYAYQBsAHUAZQBzACAAIwBcAG4AIwAgACAAIAAgACAAIAAgACAAIAAgACAAIAAgACAAIAAgACAAIAAgACAAIAAgACAAcgBlAHMAbwBsAHYAZQAgAHQAbwAgADEALAAgAGUAcgByAG8AcgBzACAAcABhAHMAcwAgAHQAaAByAG8AdQBnAGgALgAgACAAIAAgACAAIAAgACAAIAAgACAAIAAgACAAIAAgACAAIAAgACAAIAAgACAAIAAgACAAIAAgACAAIAAgACAAIAAgACAAIAAgACAAIAAgACAAIAAgACAAIAAgACAAIAAgACAAIAAgACAAIwBcAG4AIwAgAEwAQQBOAEcAVQBBAEcARQBfAEkARAAgACAAIAAgACAAIAAgACAAIAAgACAAQwBvAG4AdgBlAHIAdABzACAAYQAgAHcAZQBsAGwALQBrAG4AbwB3AG4AIABsAGEAbgBnAHUAYQBnAGUAIABjAG8AZABlACAAdABvACAAaQB0AHMAIABoAGUAeABhAGQAZQBjAGkAbQBhAGwAIABJAEQALgAgAEkAZgAgAGkAbgBzAHQAZQBhAGQAIABhACAAaABlAHgAYQBkAGUAYwBpAG0AYQBsACAAIAAgACAAIwBcAG4AIwAgACAAIAAgACAAIAAgACAAIAAgACAAIAAgACAAIAAgACAAIAAgACAAIAAgACAAdgBhAGwAdQBlACAAaQBuACAAdABoAGUAIAB2AGEAbABpAGQAIAByAGEAbgBnAGUAIABpAHMAIABwAHIAbwB2AGkAZABlAGQAIAB0AGgAZQBuACAAaQB0ACAAaQBzACAAcABhAHMAcwBlAGQAIAB0AGgAcgBvAHUAZwBoAC4AIAAgACAAIAAgACAAIAAgACAAIAAgACAAIAAgACAAIAAgACAAIAAgACAAIAAgACAAIwBcAG4AIwAgAE4ATwBSAFQASABfAEEATQBFAFIASQBDAEEATgBfAFIARQBHAEkATwBOACAARABlAHQAZQBjAHQAcwAgAGkAZgAgAHQAaABlACAAbABvAGMAYQBsACAAcgBlAGcAaQBvAG4AYQBsACAAcwBlAHQAdABpAG4AZwAgAGYAbwByACAARQB4AGMAZQBsACAAaQBzACAATgBvAHIAdABoACAAQQBtAGUAcgBpAGMAYQBuAC4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wATwBHAEkAQwBBAEw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kAUwBfAEUATQBQAFQAWQAgACAAIAAgACAAIAAgACAAIAAgACAAIAAgACAAVABlAHMAdABzACAAaQBmACAAdABoAGUAIABwAGEAcgBhAG0AZQB0AGUAcgAgAGgAYQBzACAAYQBuACAAZQBtAHAAdAB5ACAAdgBhAGwAdQBlAC4AIABFAHIAcgBvAHIAcwAgAHIAZQB0AHUAcgBuACAARgBBAEwAUwBFAC4AIAAgACAAIAAgACAAIAAgACAAIAAgACAAIAAgACAAIAAgACAAIAAgACAAIAAgACAAIwBcAG4AIwAgAEkAUwBfAE4AVQBNAEUAUgBJAEMAXwBOAFUATABMACAAIAAgACAAIAAgACAAVABlAHMAdABzACAAaQBmACAAdABoAGUAIABwAGEAcgBhAG0AZQB0AGUAcgAgAGgAYQBzACAAYQAgAG4AdQBtAGUAcgBpAGMAIAB2AGEAbAB1AGUAIABvAHIAIABpAHMAIABlAG0AcAB0AHkALgAgAEUAcgByAG8AcgBzACAAcgBlAHQAdQByAG4AIABGAEEATABTAEUALgAgACAAIAAgACAAIAAgACAAIAAgACAAIwBcAG4AIwAgAEkAUwBfAEkATgBUAEUARwBFAFIAIAAgACAAIAAgACAAIAAgACAAIAAgACAAVABlAHMAdABzACAAaQBmACAAYQAgAG4AdQBtAGIAZQByACAAaQBzACAAYQBuACAAaQBuAHQAZQBnAGUAcgAgAG8AcgAgAHYAZQByAHkAIABjAGwAbwBzAGUAIAB0AG8AIABhAG4AIABpAG4AdABlAGcAZQByAC4AIABVAHMAZQAgAGkAbgAgAHAAbABhAGMAZQAgAG8AZgAgAE0ATwBEACgATgAsACAAMQApACAAIwBcAG4AIwAgACAAIAAgACAAIAAgACAAIAAgACAAIAAgACAAIAAgACAAIAAgACAAIAAgACAAdwBoAGUAcgBlACAATgAgAGMAYQBuACAAYgBlACAAdwBpAHQAaABpAG4AIABhACAAbABhAHIAZwBlACAAcgBhAG4AZwBlACAAbwBmACAAbQBhAGcAbgBpAHQAdQBkAGUAcwAuACAAIAAgACAAIAAgACAAIAAgACAAIAAgACAAIAAgACAAIAAgACAAIAAgACAAIAAgACAAIAAgACAAIAAgACAAIAAgACAAIAAgACAAIwBcAG4AIwAgAEkAUwBfAEkATgBUAEUARwBFAFIAXwBOAFUATABMACAAIAAgACAAIAAgACAAVABlAHMAdABzACAAaQBmACAAdABoAGUAIABwAGEAcgBhAG0AZQB0AGUAcgAgAGgAYQBzACAAYQBuACAAaQBuAHQAZQBnAGUAcgAgAHYAYQBsAHUAZQAgAG8AcgAgAGkAcwAgAGUAbQBwAHQAeQAuACAARQByAHIAbwByAHMAIAByAGUAdAB1AHIAbgAgAEYAQQBMAFMARQAuACAAIAAgACAAIAAgACAAIAAgACAAIwBcAG4AIwAgAEkAUwBfAEQARQBDAEkATQBBAEwAIAAgACAAIAAgACAAIAAgACAAIAAgACAAVABlAHMAdABzACAAaQBmACAAYQAgAHYAYQBsAHUAZQAgAGkAcwAgAGEAIABuAG8AbgAtAGkAbgB0AGUAZwBlAHIAIABuAHUAbQBiAGUAcgAu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4AVQBNAEUAUgBJAEM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QARQBDAEkATQBBAEwAUwAgACAAIAAgACAAIAAgACAAIAAgACAAIAAgACAAUgBlAHQAdQByAG4AcwAgAHQAaABlACAAbgB1AG0AYgBlAHIAIABvAGYAIABkAGUAYwBpAG0AYQBsACAAcABsAGEAYwBlAHMAIABmAG8AcgAgAGEAIAByAGEAdABpAG8AbgBhAGwAIABuAHUAbQBiAGUAcgAuACAAIAAgACAAIAAgACAAIAAgACAAIAAgACAAIAAgACAAIAAgACAAIAAgACAAIAAgACAAIAAgACAAIwBcAG4AIwAgAE8AUgBEAEkATgBBAEwAXwBWAEEATABVAEUAIAAgACAAIAAgACAAIAAgACAAUgBlAHQAdQByAG4AcwAgAHQAaABlACAAcABvAHMAaQB0AGkAdgBlACAAaQBuAHQAZQBnAGUAcgAgAHYAYQBsAHUAZQAgAG8AZgAgAGEAbgAgAG8AcgBkAGkAbgBhAGwAIAByAGUAcAByAGUAcwBlAG4AdABlAGQAIABhAHMAIAB0AGUAeAB0AC4AIAAgACAAIAAgACAAIAAgACAAIAAgACAAIAAgACAAIAAgACAAIwBcAG4AIwAgAEYATwBSAE0AQQBUAF8ATwBSAEQASQBOAEEATAAgACAAIAAgACAAIAAgACAAUgBlAHQAdQByAG4AcwAgAGEAbgAgAG8AcgBkAGkAbgBhAGwAIAB0AGUAeAB0ACAAcgBlAHAAcgBlAHMAZQBuAHQAYQB0AGkAbwBuACAAbwBmACAAYQAgAHAAbwBzAGkAdABpAHYAZQAgAGkAbgB0AGUAZwBlAHIAIAB2AGEAbAB1AGUALg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QARQBYAFQ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UAUwBDAEEAUABFAF8AUwBFAEEAUgBDAEgAXwBUAEUAUgBNACAAIAAgACAARQBzAGMAYQBwAGUAcwAgAHcAaQBsAGQAYwBhAHIAZAAgAGMAaABhAHIAYQBjAHQAZQByAHMAIABpAG4AIABhACAAcwBlAGEAcgBjAGgAIABzAHQAcgBpAG4AZwAgAHQAbwAgAHAAZQByAGYAbwByAG0AIABhACAAbABpAHQAZQByAGEAbAAgAHQAZQB4AHQAIABtAGEAdABjAGgAIABpAG4AIABhACAAIAAgACAAIwBcAG4AIwAgACAAIAAgACAAIAAgACAAIAAgACAAIAAgACAAIAAgACAAIAAgACAAIAAgACAAUwBFAEEAUgBDAEgAIABmAHUAbgBjAHQAaQBvAG4ALgAgACAAIAAgACAAIAAgACAAIAAgACAAIAAgACAAIAAgACAAIAAgACAAIAAgACAAIAAgACAAIAAgACAAIAAgACAAIAAgACAAIAAgACAAIAAgACAAIAAgACAAIAAgACAAIAAgACAAIAAgACAAIAAgACAAIAAgACAAIAAgACAAIAAgACAAIAAgACAAIAAgACAAIwBcAG4AIwAgAEYASQBOAEQAXwBMAEkAVABFAFIAQQBMACAAIAAgACAAIAAgACAAIAAgACAARgBpAG4AZABzACAAdABoAGUAIABwAG8AcwBpAHQAaQBvAG4AIABvAGYAIABhACAAbABpAHQAZQByAGEAbAAgAHQAZQB4AHQAIABzAHQAcgBpAG4AZwAgAHcAaQB0AGgAaQBuACAAYQBuAG8AdABoAGUAcgAuACAARABvAGUAcwAgAG4AbwB0ACAAcwB1AHAAcABvAHIAdAAgAHcAaQBsAGQAYwBhAHIAZAAgACAAIwBcAG4AIwAgACAAIAAgACAAIAAgACAAIAAgACAAIAAgACAAIAAgACAAIAAgACAAIAAgACAAbQBhAHQAYwBoAGkAbgBnAC4AIABDAGEAcwBlACAAaQBuAHMAZQBuAHMAaQB0AGkAdgBlACAAYgB5ACAAZABlAGYAYQB1AGwAdAAuACAAIAAgACAAIAAgACAAIAAgACAAIAAgACAAIAAgACAAIAAgACAAIAAgACAAIAAgACAAIAAgACAAIAAgACAAIAAgACAAIAAgACAAIAAgACAAIAAgACAAIAAgACAAIAAgACAAIwBcAG4AIwAgAFYAQQBMAEkARABBAFQARQBfAEMASABBAFIAUwBFAFQAIAAgACAAIAAgACAAVgBhAGwAaQBkAGEAdABlAHMAIAB0AGgAYQB0ACAAdABoAGUAIABnAGkAdgBlAG4AIAB0AGUAeAB0ACAAbwBuAGwAeQAgAGMAbwBuAHQAYQBpAG4AcwAgAGMAaABhAHIAYQBjAHQAZQByAHMAIABpAG4AIAB0AGgAZQAgAHMAcABlAGMAaQBmAGkAZQBkACAAYwBoAGEAcgBhAGMAdABlAHIAIABzAGUAdAAuACAAIwBcAG4AIwAgACAAIAAgACAAIAAgACAAIAAgACAAIAAgACAAIAAgACAAIAAgACAAIAAgACAATQBhAHQAYwBoAGkAbgBnACAAaQBzACAAYwBhAHMAZQAtAGkAbgBzAGUAbgBzAGkAdABpAHYAZQAgAGIAeQAgAGQAZQBmAGEAdQBsAHQALgAgACAAIAAgACAAIAAgACAAIAAgACAAIAAgACAAIAAgACAAIAAgACAAIAAgACAAIAAgACAAIAAgACAAIAAgACAAIAAgACAAIAAgACAAIAAgACAAIAAgACAAIAAgACAAIwBcAG4AIwAgAFIARQBQAEwAQQBDAEUAXwBDAEgAQQBSAFMAIAAgACAAIAAgACAAIAAgACAAUgBlAHAAbABhAGMAZQBzACAAZQBhAGMAaAAgAGkAbgBzAHQAYQBuAGMAZQAgAG8AZgAgAGEAIABzAGUAdAAgAG8AZgAgAGMAaABhAHIAYQBjAHQAZQByAHMAIAB3AGkAdABoAGkAbgAgAHQAZQB4AHQAIAB3AGkAdABoACAAYQBuAG8AdABoAGUAcgAgAGMAaABhAHIAYQBjAHQAZQByAC4AIAAgACAAIAAgACAAIwBcAG4AIwAgACAAIAAgACAAIAAgACAAIAAgACAAIAAgACAAIAAgACAAIAAgACAAIAAgACAATQBhAHQAYwBoAGkAbgBnACAAaQBzACAAYwBhAHMAZQAtAGkAbgBzAGUAbgBzAGkAdABpAHYAZQAgAGIAeQAgAGQAZQBmAGEAdQBsAHQALgAgAE4AbwB0AGUAIABjAGEAbgAgAGIAZQAgAHUAcwBlAGQAIAB0AG8AIAByAGUAbQBvAHYAZQAgAGMAaABhAHIAYQBjAHQAZQByAHMAIABiAHkAIAAgACAAIAAgACAAIwBcAG4AIwAgACAAIAAgACAAIAAgACAAIAAgACAAIAAgACAAIAAgACAAIAAgACAAIAAgACAAcwB1AHAAcABsAHkAaQBuAGcAIABhAG4AIABlAG0AcAB0AHkAIABDAGgAYQByAFIAZQBwAGwAYQBjAGUAVwBpAHQAaAAuACAAIAAgACAAIAAgACAAIAAgACAAIAAgACAAIAAgACAAIAAgACAAIAAgACAAIAAgACAAIAAgACAAIAAgACAAIAAgACAAIAAgACAAIAAgACAAIAAgACAAIAAgACAAIAAgACAAIAAgACAAIwBcAG4AIwAgAFMAVQBCAFMAVABJAFQAVQBUAEUAXwBJACAAIAAgACAAIAAgACAAIAAgACAAQwBhAHMAZQAtAGkAbgBzAGUAbgBzAGkAdABpAHYAZQAgAHMAdQBiAHMAdABpAHQAdQB0AGkAbwBuACAAbwBmACAAdABlAHgAdAAuACAAUwBpAG0AaQBsAGEAcgAgAHQAbwAgAFMAVQBCAFMAVABJAFQAVQBUAEUAIABmAHUAbgBjAHQAaQBvAG4AIAB3AGgAaQBjAGgAIABpAHMAIAAgACAAIAAgACAAIAAgACAAIwBcAG4AIwAgACAAIAAgACAAIAAgACAAIAAgACAAIAAgACAAIAAgACAAIAAgACAAIAAgACAAYwBhAHMAZQAtAHMAZQBuAHMAaQB0AGkAdgBlAC4AIAAgACAAIAAgACAAIAAgACAAIAAgACAAIAAgACAAIAAgACAAIAAgACAAIAAgACAAIAAgACAAIAAgACAAIAAgACAAIAAgACAAIAAgACAAIAAgACAAIAAgACAAIAAgACAAIAAgACAAIAAgACAAIAAgACAAIAAgACAAIAAgACAAIAAgACAAIAAgACAAIAAgACAAIwBcAG4AIwAgAEYASQBOAEQAXwBOAFQASABfAEMASABBAFIAIAAgACAAIAAgACAAIAAgACAATABvAGMAYQB0AGUAcwAgAHQAaABlACAAcABvAHMAaQB0AGkAbwBuACAAbwBmACAAdABoAGUAIABOAHQAaAAgAGMAbwB1AG4AdAAgAG8AZgAgAGEAbgB5ACAAbwBuAGUAIABvAGYAIABhACAAcwBlAHQAIABvAGYAIABjAGgAYQByAGEAYwB0AGUAcgBzACAAdwBpAHQAaABpAG4AIAB0AGgAZQAgACAAIAAgACAAIwBcAG4AIwAgACAAIAAgACAAIAAgACAAIAAgACAAIAAgACAAIAAgACAAIAAgACAAIAAgACAAZwBpAHYAZQBuACAAdABlAHgAdAAuACAAVABoAGUAIABzAGUAYQByAGMAaAAgAGkAcwAgAGMAYQBzAGUALQBpAG4AcwBlAG4AcwBpAHQAaQB2AGUAIABiAHkAIABkAGUAZgBhAHUAbAB0AC4AIAAgACAAIAAgACAAIAAgACAAIAAgACAAIAAgACAAIAAgACAAIAAgACAAIAAgACAAIAAgACAAIAAgACAAIAAgACAAIwBcAG4AIwAgAFMAUABMAEkAVAAgACAAIAAgACAAIAAgACAAIAAgACAAIAAgACAAIAAgACAAUwBwAGwAaQB0AHMAIAB0AGUAeAB0ACAAaQBuAHQAbwAgAGMAbwBsAHUAbQBuAHMAIABhAHQAIABhACAAZwBpAHYAZQBuACAAZABlAGwAaQBtAGkAdABlAHIAIAB1AHAAIAB0AG8AIAB0AGgAZQAgAHMAcABlAGMAaQBmAGkAZQBkACAAbABpAG0AaQB0AC4AIABGAGkAcgBzAHQAIABlAGwAZQBtAGUAbgB0ACAAIwBcAG4AIwAgACAAIAAgACAAIAAgACAAIAAgACAAIAAgACAAIAAgACAAIAAgACAAIAAgACAAcgBlAHQAdQByAG4AZQBkACAAaQBzACAAdABoAGUAIABjAG8AdQBuAHQALAAgAGYAbwBsAGwAbwB3AGUAZAAgAGIAeQAgAGUAYQBjAGgAIABzAHUAYgBzAHQAcgBpAG4AZwAgAGUAbABlAG0AZQBuAHQALgAgAE0AYQB0AGMAaABpAG4AZwAgAGkAcwAgACAAIAAgACAAIAAgACAAIAAgACAAIAAgACAAIAAgACAAIwBcAG4AIwAgACAAIAAgACAAIAAgACAAIAAgACAAIAAgACAAIAAgACAAIAAgACAAIAAgACAAYwBhAHMAZQAtAGkAbgBzAGUAbgBzAGkAdABpAHYAZQAgAGIAeQAgAGQAZQBmAGEAdQBsAHQALgAgACAAIAAgACAAIAAgACAAIAAgACAAIAAgACAAIAAgACAAIAAgACAAIAAgACAAIAAgACAAIAAgACAAIAAgACAAIAAgACAAIAAgACAAIAAgACAAIAAgACAAIAAgACAAIAAgACAAIAAgACAAIAAgACAAIAAgACAAIwBcAG4AIwAgAFMAUABMAEkAVABfAEEAVABfAEEATgBZACAAIAAgACAAIAAgACAAIAAgACAAUwBwAGwAaQB0AHMAIAB0AGUAeAB0ACAAYQB0ACAAYQBuAHkAIABjAGgAYQByAGEAYwB0AGUAcgAgAGkAbgAgAHQAaABlACAAZwBpAHYAZQBuACAAcwBlAHQALgAgAEYAaQByAHMAdAAgAGUAbABlAG0AZQBuAHQAIAByAGUAdAB1AHIAbgBlAGQAIABpAHMAIAB0AGgAZQAgAGMAbwB1AG4AdAAgAG8AZgAgACAAIwBcAG4AIwAgACAAIAAgACAAIAAgACAAIAAgACAAIAAgACAAIAAgACAAIAAgACAAIAAgACAAcwB1AGIAcwB0AHIAaQBuAGcAIABlAGwAZQBtAGUAbgB0AHMALAAgAGYAbwBsAGwAbwB3AGUAZAAgAGIAeQAgAHQAaABlACAAcwBlAHEAdQBlAG4AYwBlACAAbwBmACAAbQBhAHQAYwBoAGUAZAAgAHMAZQBwAGEAcgBhAHQAbwByACAAYwBoAGEAcgBhAGMAdABlAHIAcwAsACAAZgBvAGwAbABvAHcAZQBkACAAIwBcAG4AIwAgACAAIAAgACAAIAAgACAAIAAgACAAIAAgACAAIAAgACAAIAAgACAAIAAgACAAYgB5ACAAZQBhAGMAaAAgAHMAdQBiAHMAdAByAGkAbgBnACAAZQBsAGUAbQBlAG4AdAAuACAATQBhAHQAYwBoAGkAbgBnACAAaQBzACAAYwBhAHMAZQAtAGkAbgBzAGUAbgBzAGkAdABpAHYAZQAgAGIAeQAgAGQAZQBmAGEAdQBsAHQALgAgACAAIAAgACAAIAAgACAAIAAgACAAIAAgACAAIAAgACAAIAAgACAAIwBcAG4AIwAgAFMAUABMAEkAVABfAEEAUgBPAFUATgBEACAAIAAgACAAIAAgACAAIAAgACAAUwBwAGwAaQB0AHMAIAB0AGUAeAB0ACAAYQB0ACAAYQBuAHkAIABjAGgAYQByAGEAYwB0AGUAcgAgAG4AbwB0ACAAaQBuACAAdABoAGUAIABnAGkAdgBlAG4AIABzAGUAdAAuACAARgBpAHIAcwB0ACAAZQBsAGUAbQBlAG4AdAAgAHIAZQB0AHUAcgBuAGUAZAAgAGkAcwAgAHQAaABlACAAYwBvAHUAbgB0ACAAIwBcAG4AIwAgACAAIAAgACAAIAAgACAAIAAgACAAIAAgACAAIAAgACAAIAAgACAAIAAgACAAbwBmACAAcwB1AGIAcwB0AHIAaQBuAGcAIABlAGwAZQBtAGUAbgB0AHMALAAgAGYAbwBsAGwAbwB3AGUAZAAgAGIAeQAgAHQAaABlACAAcwBlAHEAdQBlAG4AYwBlACAAbwBmACAAdQBuAG0AYQB0AGMAaABlAGQAIABjAGgAYQByAGEAYwB0AGUAcgBzACwAIABmAG8AbABsAG8AdwBlAGQAIABiAHkAIAAgACAAIwBcAG4AIwAgACAAIAAgACAAIAAgACAAIAAgACAAIAAgACAAIAAgACAAIAAgACAAIAAgACAAZQBhAGMAaAAgAHMAdQBiAHMAdAByAGkAbgBnACAAZQBsAGUAbQBlAG4AdAAuACAATQBhAHQAYwBoAGkAbgBnACAAaQBzACAAYwBhAHMAZQAtAGkAbgBzAGUAbgBzAGkAdABpAHYAZQAgAGIAeQAgAGQAZQBmAGEAdQBsAHQALgAgACAAIAAgACAAIAAgACAAIAAgACAAIAAgACAAIAAgACAAIAAgACAAIAAgACAAIwBcAG4AIwAgAFMASQBGAFQAXwBGAE8AUgBfAEMASABBAFIAUwAgACAAIAAgACAAIAAgACAAUgBlAHQAdQByAG4AcwAgAHQAaABlACAAYwBoAGEAcgBhAGMAdABlAHIAcwAgAGYAbwB1AG4AZAAgAGkAbgAgAGEAIAB0AGUAeAB0ACAAcwB0AHIAaQBuAGcAIABmAG8AdQBuAGQAIABmAHIAbwBtACAAYQAgAGcAaQB2AGUAbgAgAHMAZQB0ACAAbwBmACAAYwBoAGEAcgBhAGMAdABlAHIAcwAuACAAQQBuACAAIwBcAG4AIwAgACAAIAAgACAAIAAgACAAIAAgACAAIAAgACAAIAAgACAAIAAgACAAIAAgACAAQQBuACAAdQBwAHAAZQByACAAbABpAG0AaQB0ACAAYwBhAG4AIABiAGUAIABzAGUAdAAgAG8AbgAgAHQAaABlACAAbgB1AG0AYgBlAHIAIABvAGYAIAB0AGkAbQBlAHMAIABhAG4AeQAgAGMAaABhAHIAYQBjAHQAZQByACAAYwBhAG4AIABiAGUAIABtAGEAdABjAGgAZQBkAC4AIAAgACAAIAAgACAAIAAgACAAIwBcAG4AIwAgACAAIAAgACAAIAAgACAAIAAgACAAIAAgACAAIAAgACAAIAAgACAAIAAgACAATQBhAHQAYwBoAGkAbgBnACAAaQBzACAAYwBhAHMAZQAtAGkAbgBzAGUAbgBzAGkAdABpAHYAZQAgAGIAeQAgAGQAZQBmAGEAdQBsAHQALgAgACAAIAAgACAAIAAgACAAIAAgACAAIAAgACAAIAAgACAAIAAgACAAIAAgACAAIAAgACAAIAAgACAAIAAgACAAIAAgACAAIAAgACAAIAAgACAAIAAgACAAIAAgACAAIwBcAG4AIwAgAEMATwBOAEQARQBOAFMARQBfAFcASABJAFQARQBTAFAAQQBDAEUAIAAgACAAUgBlAHAAbABhAGMAZQBzACAAYwBvAG4AdABpAG4AdQBvAHUAcwAgAHcAaABpAHQAZQBzAHAAYQBjAGUAIABjAGgAYQByAGEAYwB0AGUAcgBzACAAaQBuACAAdABlAHgAdAAgAHcAaQB0AGgAIABhACAAcwBpAG4AZwBsAGUAIABzAHAAYQBjAGUALgAgAEwAaQBuAGUAIABiAHIAZQBhAGsAcwAgAGMAYQBuACAAIwBcAG4AIwAgACAAIAAgACAAIAAgACAAIAAgACAAIAAgACAAIAAgACAAIAAgACAAIAAgACAAYgBlACAAZQB4AGMAbAB1AGQAZQBkACAAZgByAG8AbQAgAG0AYQB0AGMAaABpAG4AZwAgAGEAcwAgAHcAaABpAHQAZQBzAHAAYQBjAGUALg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WQBQAEUAIABDAE8ATgBWAEUAUgBTAEkATwBO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4AVQBMAEwASQBGAFkAXABuAFwAbgBFAG4AcwB1AHIAZQBzACAAYQBuACAAZQBtAHAAdAB5ACAAYwBlAGwAbAAgAHIAZQBmAGUAcgBlAG4AYwBlACAAaQBzACAAbgBvAHQAIAByAGUAcwBvAGwAdgBlAGQAIAB0AG8AIAB6AGUAcgBv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gBhAHIAaQBhAG4AdA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ZQBmAGUAcgBlAG4AYw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FUATABMAEkARgBZACgAQQAxACkALAAgAHcAaABlAHIAZQAgAEEAMQAgAGkAcwAgAGUAbQBwAHQAeQBcAG4AUgBlAHQAdQByAG4AcwAgAFwAIg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4AVQBMAEwASQBGAFkAIAA9ACAATABBAE0AQgBEAEEAKABSAGUAZgBlAHIAZQBuAGMAZQAsAFwAbgAgACAAIAAgAEkARgAoAEkAUwBPAE0ASQBUAFQARQBEACgAUgBlAGYAZQByAGUAbgBjAGUAKQAsACAAXAAiAFwAIgAsAFwAbgAgACAAIAAgACAAIAAgACAASQBGACgASQBTAEIATABBAE4ASwAoAFIAZQBmAGUAcgBlAG4AYwBlACkALAAgAFwAIgBcACIALAAgAFIAZQBmAGUAcgBlAG4AYwBl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FAFIAQwBFAFwAbgBcAG4AQwBvAGUAcgBjAGUAIABhACAAdgBhAGwAdQBlACAAbwBmACAAYQBuAHkAIAB0AHkAcABlACAAdABvACAAYQAgAG4AdQBtAGUAcgBpAGMAIAB2AGEAbAB1AGUALgAgAEUAbQBwAHQAeQAgAHIAZQBzAG8AbAB2AGUAcwAgAHQAbwAgADAALAAgAG4AbwBuAC0AbgB1AG0AZQByAGkAYwAgAHYAYQBsAHUAZQBzACAAcgBlAHMAbwBsAHYAZQAgAHQAbwAgADEALAAgAGUAcgByAG8AcgBzACAAcABhAHMAcwAgAHQAaAByAG8AdQBnAGg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MATwBFAFIAQwBFACAAPQAgAEwAQQBNAEIARABBACgARQB4AHAAcgBlAHMAcwBpAG8AbgAsAFwAbgAgACAAIAAgAEkARgAoAEkAUwBPAE0ASQBUAFQARQBEACgARQB4AHAAcgBlAHMAcwBpAG8AbgApACwAIAAwACwAXABuACAAIAAgACAAIAAgACAAIABJAEYAKABJAFMARQBSAFIATwBSACgARQB4AHAAcgBlAHMAcwBpAG8AbgApACwAIABFAHgAcAByAGUAcwBzAGkAbwBuACAAKgAgAHsAMQB9ACwAXABuACAAIAAgACAAIAAgACAAIAAgACAAIAAgAEkARgAoAEkAUwBCAEwAQQBOAEsAKABFAHgAcAByAGUAcwBzAGkAbwBuACkALAAgADAALABcAG4AIAAgACAAIAAgACAAIAAgACAAIAAgACAAIAAgACAAIABJAEYAKABFAHgAcAByAGUAcwBzAGkAbwBuACAAPQAgAFwAIgBcACIALAAgADAALABcAG4AIAAgACAAIAAgACAAIAAgACAAIAAgACAAIAAgACAAIAAgACAAIAAgAEkARgAoAEkAUwBOAFUATQBCAEUAUgAoAEUAeABwAHIAZQBzAHMAaQBvAG4AKQAsACAARQB4AHAAcgBlAHMAcwBpAG8AbgAsAFwAbgAgACAAIAAgACAAIAAgACAAIAAgACAAIAAgACAAIAAgACAAIAAgACAAIAAgACAAIABJAEYAKABJAFMATABPAEcASQBDAEEATAAoAEUAeABwAHIAZQBzAHMAaQBvAG4AKQAsACAATgAoAEUAeABwAHIAZQBzAHMAaQBvAG4AKQAsAFwAbgAgACAAIAAgACAAIAAgACAAIAAgACAAIAAgACAAIAAgACAAIAAgACAAIAAgACAAIAAgACAAIAAgAEkARgBFAFIAUgBPAFIAKABWAEEATABVAEUAKABFAHgAcAByAGUAcwBzAGkAbwBuACkALAAgADE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QQBOAEcAVQBBAEcARQBfAEkARABcAG4AXABuAEMAbwBuAHYAZQByAHQAcwAgAGEAIAB3AGUAbABsAC0AawBuAG8AdwBuACAAbABhAG4AZwB1AGEAZwBlACAAYwBvAGQAZQAgAHQAbwAgAGkAdABzACAAaABlAHgAYQBkAGUAYwBpAG0AYQBsACAASQBEAC4AIABJAGYAIABpAG4AcwB0AGUAYQBkACAAYQAgAGgAZQB4AGEAZABlAGMAaQBtAGEAbAAgAHYAYQBsAHUAZQAgAGkAbgAgAHQAaABlACAAdgBhAGwAaQBkACAAcgBhAG4AZwBlACAAaQBzAFwAbgBwAHIAbwB2AGkAZABlAGQAIAB0AGgAZQBuACAAaQB0ACAAaQBzACAAcABhAHMAcwBlAGQAIAB0AGgAcgBvAHUAZwBo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ABlAHgAYQBkAGUAYwBpAG0AYQBs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YQBuAGcAdQBhAGcAZQBDAG8AZABl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MAEEATgBHAFUAQQBHAEUAXwBJAEQAIAA9ACAATABBAE0AQgBEAEEAKABMAGEAbgBnAHUAYQBnAGUAQwBvAGQAZQAsAFwAbgAgACAAIAAgAEwARQBUACgAXABuACAAIAAgACAAIAAgACAAIABfAGMAbwBtAG0AbwBuAEMAbwBkAGUAcwAsACAAewBcAG4AIAAgACAAIAAgACAAIAAgACAAIAAgACAAXAAiAEEARgBcACIALAAgAFwAIgAwADAAMwA2AFwAIgA7ACAAIAAvAC8AIABBAGYAcgBpAGsAYQBhAG4AcwBcAG4AIAAgACAAIAAgACAAIAAgACAAIAAgACAAXAAiAEEAUgBcACIALAAgAFwAIgAwADAAMAAxAFwAIgA7ACAAIAAvAC8AIABBAHIAYQBiAGkAYwBcAG4AIAAgACAAIAAgACAAIAAgACAAIAAgACAAXAAiAEMAUwBcACIALAAgAFwAIgAwADAAMAA1AFwAIgA7ACAAIAAvAC8AIABDAHoAZQBjAGgAXABuACAAIAAgACAAIAAgACAAIAAgACAAIAAgAFwAIgBEAEUAXAAiACwAIABcACIAMAAwADAANwBcACIAOwAgACAALwAvACAARwBlAHIAbQBhAG4AXABuACAAIAAgACAAIAAgACAAIAAgACAAIAAgAFwAIgBFAEwAXAAiACwAIABcACIAMAAwADAAOABcACIAOwAgACAALwAvACAARwByAGUAZQBrAFwAbgAgACAAIAAgACAAIAAgACAAIAAgACAAIABcACIARQBOAFwAIgAsACAAXAAiADAAMAAwADkAXAAiADsAIAAgAC8ALwAgAEUAbgBnAGwAaQBzAGgAXABuACAAIAAgACAAIAAgACAAIAAgACAAIAAgAFwAIgBFAFMAXAAiACwAIABcACIAMAAwADAAQQBcACIAOwAgACAALwAvACAAUwBwAGEAbgBpAHMAaABcAG4AIAAgACAAIAAgACAAIAAgACAAIAAgACAAXAAiAEYAQQBcACIALAAgAFwAIgAwADAAMgA5AFwAIgA7ACAAIAAvAC8AIABGAGEAcgBzAGkAXABuACAAIAAgACAAIAAgACAAIAAgACAAIAAgAFwAIgBGAEkAXAAiACwAIABcACIAMAAwADAAQgBcACIAOwAgACAALwAvACAARgBpAG4AbgBzAGkAaABcAG4AIAAgACAAIAAgACAAIAAgACAAIAAgACAAXAAiAEYAUgBcACIALAAgAFwAIgAwADAAMABDAFwAIgA7ACAAIAAvAC8AIABGAHIAZQBuAGMAaABcAG4AIAAgACAAIAAgACAAIAAgACAAIAAgACAAXAAiAEcAQQBcACIALAAgAFwAIgAwADAAMwBDAFwAIgA7ACAAIAAvAC8AIABJAHIAaQBzAGgAXABuACAAIAAgACAAIAAgACAAIAAgACAAIAAgAFwAIgBIAEUAXAAiACwAIABcACIAMAAwADAARABcACIAOwAgACAALwAvACAASABlAGIAcgBlAHcAXABuACAAIAAgACAAIAAgACAAIAAgACAAIAAgAFwAIgBIAEkAXAAiACwAIABcACIAMAAwADMAOQBcACIAOwAgACAALwAvACAASABpAG4AZABpAFwAbgAgACAAIAAgACAAIAAgACAAIAAgACAAIABcACIASABVAFwAIgAsACAAXAAiADAAMAAwAEUAXAAiADsAIAAgAC8ALwAgAEgAdQBuAGcAYQByAGkAYQBuAFwAbgAgACAAIAAgACAAIAAgACAAIAAgACAAIABcACIASQBEAFwAIgAsACAAXAAiADAAMAAyADEAXAAiADsAIAAgAC8ALwAgAEkAbgBkAG8AbgBlAHMAaQBhAG4AXABuACAAIAAgACAAIAAgACAAIAAgACAAIAAgAFwAIgBJAFQAXAAiACwAIABcACIAMAAwADEAMABcACIAOwAgACAALwAvACAASQB0AGEAbABpAGEAbgAgAFwAbgAgACAAIAAgACAAIAAgACAAIAAgACAAIABcACIASgBBAFwAIgAsACAAXAAiADAAMAAxADEAXAAiADsAIAAgAC8ALwAgAEoAYQBwAGEAbgBlAHMAZQBcAG4AIAAgACAAIAAgACAAIAAgACAAIAAgACAAXAAiAEsATwBcACIALAAgAFwAIgAwADAAMQAyAFwAIgA7ACAAIAAvAC8AIABLAG8AcgBlAGEAbgBcAG4AIAAgACAAIAAgACAAIAAgACAAIAAgACAAXAAiAE4ATABcACIALAAgAFwAIgAwADAAMQAzAFwAIgA7ACAAIAAvAC8AIABEAHUAdABjAGgAXABuACAAIAAgACAAIAAgACAAIAAgACAAIAAgAFwAIgBOAE8AXAAiACwAIABcACIAMAAwADEANABcACIAOwAgACAALwAvACAATgBvAHIAdwBlAGcAaQBhAG4AXABuACAAIAAgACAAIAAgACAAIAAgACAAIAAgAFwAIgBQAFQAXAAiACwAIABcACIAMAAwADEANgBcACIAOwAgACAALwAvACAAUABvAHIAdAB1AGcAZQBzAGUAXABuACAAIAAgACAAIAAgACAAIAAgACAAIAAgAFwAIgBSAFUAXAAiACwAIABcACIAMAAwADEAOQBcACIAOwAgACAALwAvACAAUgB1AHMAcwBpAGEAbgBcAG4AIAAgACAAIAAgACAAIAAgACAAIAAgACAAXAAiAFMAVgBcACIALAAgAFwAIgAwADAAMQBEAFwAIgA7ACAAIAAvAC8AIABTAHcAZQBkAGkAcwBoAFwAbgAgACAAIAAgACAAIAAgACAAIAAgACAAIABcACIAUwBXAFwAIgAsACAAXAAiADAAMAA0ADEAXAAiADsAIAAgAC8ALwAgAEsAaQBzAHcAYQBoAGkAbABpAFwAbgAgACAAIAAgACAAIAAgACAAIAAgACAAIABcACIAVABIAFwAIgAsACAAXAAiADAAMAAxAEUAXAAiADsAIAAgAC8ALwAgAFQAaABhAGkAXABuACAAIAAgACAAIAAgACAAIAAgACAAIAAgAFwAIgBWAEkAXAAiACwAIABcACIAMAAwADIAQQBcACIAOwAgACAALwAvACAAVgBpAGUAdABuAGEAbQBlAHMAZQBcAG4AIAAgACAAIAAgACAAIAAgACAAIAAgACAAXAAiAFoASABcACIALAAgAFwAIgA3ADgAMAA0AFwAIgAgACAAIAAvAC8AIABDAGgAaQBuAGUAcwBlAFwAbgAgACAAIAAgACAAIAAgACAAfQAsAFwAbgAgACAAIAAgACAAIAAgACAAXABuACAAIAAgACAAIAAgACAAIABmAG4ATABhAG4AZwB1AGEAZwBlAEMAbwBkAGUALAAgAEwAQQBNAEIARABBACgAXwBMAGEAbgBnAHUAYQBnAGUAQwBvAGQAZQAsAFwAbgAgACAAIAAgACAAIAAgACAAIAAgACAAIABJAEYAKABJAFMARQBSAFIATwBSACgAXwBsAGEAbgBnAHUAYQBnAGUAQwBvAGQAZQApACwAIABfAGwAYQBuAGcAdQBhAGcAZQBDAG8AZABlACAAKgAgAHsAMQB9ACwAXABuACAAIAAgACAAIAAgACAAIAAgACAAIAAgACAAIAAgACAASQBGACgAXwBsAGEAbgBnAHUAYQBnAGUAQwBvAGQAZQAgAD0AIABcACIAXAAiACwAIABcACIAXAAiACwAXABuACAAIAAgACAAIAAgACAAIAAgACAAIAAgACAAIAAgACAAIAAgACAAIABMAEUAVAAoAFwAbgAgACAAIAAgACAAIAAgACAAIAAgACAAIAAgACAAIAAgACAAIAAgACAAIAAgACAAIABfAGgAYwAsACAAWABMAE8ATwBLAFUAUAAoAF8AbABhAG4AZwB1AGEAZwBlAEMAbwBkAGUALAAgAEkATgBEAEUAWAAoAF8AYwBvAG0AbQBvAG4AQwBvAGQAZQBzACwAIAAsACAAMQApACwAIABJAE4ARABFAFgAKABfAGMAbwBtAG0AbwBuAEMAbwBkAGUAcwAsACAALAAgADIAKQAsACAAIwBOAC8AQQAsACAAMAApACwAXABuACAAIAAgACAAIAAgACAAIAAgACAAIAAgACAAIAAgACAAIAAgACAAIAAgACAAIAAgAEkARgAoAE4ATwBUACgASQBTAE4AQQAoAF8AaABjACkAKQAsACAAXwBoAGMALABcAG4AIAAgACAAIAAgACAAIAAgACAAIAAgACAAIAAgACAAIAAgACAAIAAgACAAIAAgACAAIAAgACAAIABMAEUAVAAoAFwAbgAgACAAIAAgACAAIAAgACAAIAAgACAAIAAgACAAIAAgACAAIAAgACAAIAAgACAAIAAgACAAIAAgACAAIAAgACAAXwBkAGMALAAgAEgARQBYADIARABFAEMAKABfAGwAYQBuAGcAdQBhAGcAZQBDAG8AZABlACkALABcAG4AIAAgACAAIAAgACAAIAAgACAAIAAgACAAIAAgACAAIAAgACAAIAAgACAAIAAgACAAIAAgACAAIAAgACAAIAAgAEkARgAoAE4ATwBUACgASQBTAE4AVQBNAEIARQBSACgAXwBkAGMAKQApACwAIAB7ACMAVgBBAEwAVQBFACEAfQAsAFwAbgAgACAAIAAgACAAIAAgACAAIAAgACAAIAAgACAAIAAgACAAIAAgACAAIAAgACAAIAAgACAAIAAgACAAIAAgACAAIAAgACAAIABJAEYAKAAoAF8AZABjACAAPgA9ACAAMQApACAAKgAgACgAXwBkAGMAIAA8AD0AIAA2ADUANQAzADUAKQAsACAAXwBsAGEAbgBnAHUAYQBnAGUAQwBvAGQAZQAsACAAewAjAE4AVQBNACEAf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wAYQBuAGcAdQBhAGcAZQBDAG8AZABlACkALABcAG4AIAAgACAAIAAgACAAIAAgACAAIAAgACAATABBAE0AQgBEAEEAKABfAGUAbABlAG0AZQBuAHQALABcAG4AIAAgACAAIAAgACAAIAAgACAAIAAgACAAIAAgACAAIABmAG4ATABhAG4AZwB1AGEAZwBlAEMAbwBkAGU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4ATwBSAFQASABfAEEATQBFAFIASQBDAEEATgBfAFIARQBHAEkATwBOAFwAbgBcAG4ARABlAHQAZQBjAHQAcwAgAGkAZgAgAHQAaABlACAAbABvAGMAYQBsACAAcgBlAGcAaQBvAG4AYQBsACAAcwBlAHQAdABpAG4AZwAgAGYAbwByACAARQB4AGMAZQBsACAAaQBzACAATgBvAHIAdABoACAAQQBtAGUAcgBpAGMAY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VABSAFUARQAgAGYAbwByACAATgBvAHIAdABoACAAQQBtAGUAcgBpAGMAYQB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OAE8AUgBUAEgAXwBBAE0ARQBSAEkAQwBBAE4AXwBSAEUARwBJAE8ATgAgAD0AIABMAEEATQBCAEQAQQAoAFwAbgAgACAAIAAgAEkAUwBOAFUATQBCAEUAUgAoAEQAQQBUAEUAVgBBAEwAVQBFACgAXAAiADEAMgAvADMAMQAvADIAMAAwADAAXAAiACkAKQBcAG4AKQA7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wATwBHAEkAQwBBAEw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XABuAFwAbgBUAGUAcwB0AHMAIABpAGYAIAB0AGgAZQAgAHAAYQByAGEAbQBlAHQAZQByACAAaABhAHMAIABhAG4AIABlAG0AcAB0AHkAIAB2AGEAbAB1AGUALgAgAEUAcgByAG8AcgBzACAAcgBlAHQAdQByAG4AIABGAEEATABTAE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RQBNAFAAVABZACgAXAAiAFwAIgApAFwAbgBSAGUAdAB1AHIAbgBzACAAVABSAFUARQBcAG4AXABuAEkAUwBfAEUATQBQAFQAWQAoADEAKQBcAG4AUgBlAHQAdQByAG4AcwAgAEYAQQBMAFMARQBcAG4AXABuAEkAUwBfAEUATQBQAFQAWQAoACMATgAvAEE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NAFAAVABZACAAPQAgAEwAQQBNAEIARABBACgARQB4AHAAcgBlAHMAcwBpAG8AbgAsAFwAbgAgACAAIAAgAEkARgAoAEkAUwBPAE0ASQBUAFQARQBEACgARQB4AHAAcgBlAHMAcwBpAG8AbgApACwAIABUAFIAVQBFACwAXABuACAAIAAgACAAIAAgACAAIABJAEYAKABJAFMARQBSAFIATwBSACgARQB4AHAAcgBlAHMAcwBpAG8AbgApACwAIABGAEEATABTAEUALABcAG4AIAAgACAAIAAgACAAIAAgACAAIAAgACAASQBGACgASQBTAEIATABBAE4ASwAoAEUAeABwAHIAZQBzAHMAaQBvAG4AKQAsACAAVABSAFUARQAsAFwAbgAgACAAIAAgACAAIAAgACAAIAAgACAAIAAgACAAIAAgAEUAeABwAHIAZQBzAHMAaQBvAG4AIAA9ACAAXAAiAFwAIg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FwAbgBcAG4AVABlAHMAdABzACAAaQBmACAAdABoAGUAIABwAGEAcgBhAG0AZQB0AGUAcgAgAGgAYQBzACAAYQAgAG4AdQBtAGUAcgBpAGMAIAB2AGEAbAB1AGUAIABvAHIAIABpAHMAIABlAG0AcAB0AHkALgAgAEUAcgByAG8AcgBzACAAcgBlAHQAdQByAG4AIABGAEEATABTAE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VAE0ARQBSAEkAQwBfAE4AVQBMAEwAKAAxACkAXABuAFIAZQB0AHUAcgBuAHMAIABUAFIAVQBFAFwAbgBcAG4ASQBTAF8ATgBVAE0ARQBSAEkAQwBfAE4AVQBMAEwAKABcACIAXAAiACkAXABuAFIAZQB0AHUAcgBuAHMAIABUAFIAVQBFAFwAbgBcAG4ASQBTAF8ATgBVAE0ARQBSAEkAQwBfAE4AVQBMAEwAKABcACIAWABcACIAKQBcAG4AUgBlAHQAdQByAG4AcwAgAEYAQQBMAFMARQBcAG4AXABuAEkAUwBfAE4AVQBNAEUAUgBJAEMAXwBOAFUATABMACgAIwBWAEEATABVAEUAI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OAFUATQBFAFIASQBDAF8ATgBVAEwATAAgAD0AIABMAEEATQBCAEQAQQAoAEUAeABwAHIAZQBzAHMAaQBvAG4ALABcAG4AIAAgACAAIABJAEYAKABJAFMATwBNAEkAVABUAEUARAAoAEUAeABwAHIAZQBzAHMAaQBvAG4AKQAsACAARgBBAEwAUwBFACwAXABuACAAIAAgACAAIAAgACAAIABJAEYAKABJAFMARQBSAFIATwBSACgARQB4AHAAcgBlAHMAcwBpAG8AbgApACwAIABGAEEATABTAEUALABcAG4AIAAgACAAIAAgACAAIAAgACAAIAAgACAASQBGACgARQB4AHAAcgBlAHMAcwBpAG8AbgAgAD0AIABcACIAXAAiACwAIABUAFIAVQBFACwAXABuACAAIAAgACAAIAAgACAAIAAgACAAIAAgACAAIAAgACAASQBTAE4AVQBNAEIARQBSACgARQB4AHAAcgBlAHMAcwBpAG8Abg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SQBOAFQARQBHAEUAUgBcAG4AXABuAFQAZQBzAHQAcwAgAGkAZgAgAGEAIABuAHUAbQBiAGUAcgAgAGkAcwAgAGEAbgAgAGkAbgB0AGUAZwBlAHIAIABvAHIAIAB2AGUAcgB5ACAAYwBsAG8AcwBlACAAdABvACAAYQBuACAAaQBuAHQAZQBnAGUAcgAuACAAVQBzAGUAIABpAG4AIABwAGwAYQBjAGUAIABvAGYAIABNAE8ARAAoAE4ALAAgADEAKQAgAD4AIAAwACAAdwBoAGUAcgBlACAATgBcAG4AYwBhAG4AIABiAGUAIAB3AGkAdABoAGkAbgAgAGEAIABsAGEAcgBnAGUAIAByAGEAbgBnAGUAIABvAGYAIABtAGEAZwBuAGkAdAB1AGQAZQBz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4AIAB8ACAAZABlAGMAaQBtAGEAbAAgAHwAI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SQBOAFQARQBHAEUAUgAoADEAKQBcAG4AUgBlAHQAdQByAG4AcwAgAFQAUgBVAEUAXABuAFwAbgBJAFMAXwBJAE4AVABFAEcARQBSACgAMAAuADUAKQBcAG4AUgBlAHQAdQByAG4AcwAgAEYAQQBMAFMARQBcAG4AXABuAEkAUwBfAEkATgBUAEUARwBFAFIAKABcACIAMwBcACI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SQBOAFQARQBHAEUAUgAgAD0AIABMAEEATQBCAEQAQQAoAE4ALABcAG4AIAAgACAAIABJAEYAKABOAE8AVAAoAEkAUwBOAFUATQBCAEUAUgAoAE4AKQApACwAIABGAEEATABTAEUALABcAG4AIAAgACAAIAAgACAAIAAgAEwARQBUACgAXABuACAAIAAgACAAIAAgACAAIAAgACAAIAAgAF8AaQBuAHQAZQBnAGUAcgAsACAASQBOAFQAKABOACkALABcAG4AIAAgACAAIAAgACAAIAAgACAAIAAgACAAUgBPAFUATgBEAEQATwBXAE4AKABOACAALQAgAF8AaQBuAHQAZQBnAGUAcgAsACAAMQA1ACkAIAA9ACAAMA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XwBOAFUATABMAFwAbgBcAG4AVABlAHMAdABzACAAaQBmACAAdABoAGUAIABwAGEAcgBhAG0AZQB0AGUAcgAgAGgAYQBzACAAYQBuACAAaQBuAHQAZQBnAGUAcgAgAHYAYQBsAHUAZQAgAG8AcgAgAGkAcwAgAGUAbQBwAHQAeQAuACAARQByAHIAbwByAHMAIAByAGUAdAB1AHIAbgAgAEYAQQBMAFMAR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JAE4AVABFAEcARQBSAF8ATgBVAEwATAAgAD0AIABMAEEATQBCAEQAQQAoAEUAeABwAHIAZQBzAHMAaQBvAG4ALABcAG4AIAAgACAAIABJAEYAKABJAFMATwBNAEkAVABUAEUARAAoAEUAeABwAHIAZQBzAHMAaQBvAG4AKQAsACAARgBBAEwAUwBFACwAXABuACAAIAAgACAAIAAgACAAIABJAEYAKABJAFMARQBSAFIATwBSACgARQB4AHAAcgBlAHMAcwBpAG8AbgApACwAIABGAEEATABTAEUALABcAG4AIAAgACAAIAAgACAAIAAgACAAIAAgACAASQBGACgARQB4AHAAcgBlAHMAcwBpAG8AbgAgAD0AIABcACIAXAAiACwAIABUAFIAVQBFACwAXABuACAAIAAgACAAIAAgACAAIAAgACAAIAAgACAAIAAgACAASQBGACgATgBPAFQAKABJAFMATgBVAE0AQgBFAFIAKABFAHgAcAByAGUAcwBzAGkAbwBuACkAKQAsACAARgBBAEwAUwBFACwAXABuACAAIAAgACAAIAAgACAAIAAgACAAIAAgACAAIAAgACAAIAAgACAAIABMAEUAVAAoAFwAbgAgACAAIAAgACAAIAAgACAAIAAgACAAIAAgACAAIAAgACAAIAAgACAAIAAgACAAIABfAGkAbgB0AGUAZwBlAHIALAAgAEkATgBUACgATgApACwAXABuACAAIAAgACAAIAAgACAAIAAgACAAIAAgACAAIAAgACAAIAAgACAAIAAgACAAIAAgAFIATwBVAE4ARABEAE8AVwBOACgATgAgAC0AIABfAGkAbgB0AGUAZwBlAHIALAAgADEANQApACAAPQAgADA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EAEUAQwBJAE0AQQBMAFwAbgBcAG4AVABlAHMAdABzACAAaQBmACAAYQAgAHYAYQBsAHUAZQAgAGkAcwAgAGEAIABuAG8AbgAtAGkAbgB0AGUAZwBlAHIAIABuAHUAbQBiAGU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QARQBDAEkATQBBAEwAKAAxACkAXABuAFIAZQB0AHUAcgBuAHMAIABGAEEATABTAEUAXABuAFwAbgBJAFMAXwBEAEUAQwBJAE0AQQBMACgAMAAuADUAKQBcAG4AUgBlAHQAdQByAG4AcwAgAFQAUgBVAEUAXABuAFwAbgBJAFMAXwBEAEUAQwBJAE0AQQBMACgAXAAiAFgAXAAi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QARQBDAEkATQBBAEwAIAA9ACAATABBAE0AQgBEAEEAKABOACwAXABuACAAIAAgACAASQBGACgATgBPAFQAKABJAFMATgBVAE0AQgBFAFIAKABOACkAKQAsACAARgBBAEwAUwBFACwAXABuACAAIAAgACAAIAAgACAAIABMAEUAVAAoAFwAbgAgACAAIAAgACAAIAAgACAAIAAgACAAIABfAGkAbgB0AGUAZwBlAHIALAAgAEkATgBUACgATgApACwAXABuACAAIAAgACAAIAAgACAAIAAgACAAIAAgAFIATwBVAE4ARABEAE8AVwBOACgATgAgAC0AIABfAGkAbgB0AGUAZwBlAHIALAAgADEANQApACAAPAA+ACAAMA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TgBVAE0ARQBSAEkAQw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DAEkATQBBAEwAUwBcAG4AXABuAFIAZQB0AHUAcgBuAHMAIAB0AGgAZQAgAG4AdQBtAGIAZQByACAAbwBmACAAZABlAGMAaQBtAGEAbAAgAHAAbABhAGMAZQBzACAAZgBvAHIAIABhACAAcgBhAHQAaQBvAG4AYQBsACAAbgB1AG0AYgBlAHI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wAC4ALgBdACAAfAAgAG0AYQB4ACAAdgBhAGwAdQBlACAAMQA1ACAAZgBvAHIAIAB2AGEAbAB1AGUAcwAgAD4AIA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kAGUAYwBpAG0AYQBs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QwBJAE0AQQBMAFMAIAA9ACAATABBAE0AQgBEAEEAKABOACwAXABuACAAIAAgACAASQBGACgASQBTAEUAUgBSAE8AUgAoAE4AKQAsACAATgAgACoAIAB7ADEAfQAsAFwAbgAgACAAIAAgACAAIAAgACAASQBGACgATgAgAD0AIABcACIAXAAiACwAIABcACIAXAAiACwAXABuACAAIAAgACAAIAAgACAAIAAgACAAIAAgAEkARgAoAE4ATwBUACgASQBTAE4AVQBNAEIARQBSACgATgApACkALAAgAHsAIwBWAEEATABVAEUAIQB9ACwAXABuACAAIAAgACAAIAAgACAAIAAgACAAIAAgACAAIAAgACAASQBGACgATgAgAD0AIAAwACwAIAAwACwAXABuACAAIAAgACAAIAAgACAAIAAgACAAIAAgACAAIAAgACAAIAAgACAAIABMAEUAVAAoAFwAbgAgACAAIAAgACAAIAAgACAAIAAgACAAIAAgACAAIAAgACAAIAAgACAAIAAgACAAIAAvAC8AIABJAEUARQBFACAANwA1ADQAIABmAGwAbwBhAHQAaQBuAGcAIABwAG8AaQBuAHQAIABhAHIAaQB0AGgAbQBlAHQAaQBjACAAaQBuAHQAcgBvAGQAdQBjAGUAcwAgAGUAcgByAG8AcgBzACAAaQBuACAAdABoAGUAIABtAGEAdABoAGUAbQBhAHQAaQBjAGEAbAAgAGEAbABnAG8AcgBpAHQAaABtADoAXABuACAAIAAgACAAIAAgACAAIAAgACAAIAAgACAAIAAgACAAIAAgACAAIAAgACAAIAAgAC8ALwAgAG4AdQBtACAALQA+ACAAZgByAGEAYwAgAD0AIABNAE8ARAAoAG4AdQBtACwAIAAxACkAOwAgAHMAbQBhAGwAbABlAHMAdAAgAG4AIAB3AGgAZQByAGUAIABmAHIAYQBjACAAKgAgADEAMABeAG4AIAA9ACAASQBOAFQAKABmAHIAYQBjACAAKgAgADEAMABeAG4AKQBcAG4AIAAgACAAIAAgACAAIAAgACAAIAAgACAAIAAgACAAIAAgACAAIAAgACAAIAAgACAALwAvACAATQBPAEQAIABpAG4AdgBvAGwAdgBlAHMAIABzAHUAYgByAGEAYwB0AGkAbwBuACwAIAB3AGgAaQBjAGgAIABmAG8AcgAgAGEAIABuAHUAbQBiAGUAcgBzACAAPgA+ACAAMQAgAHcAaQB0AGgAIABhACAAcwBtAGEAbABsACAAZABlAGMAaQBtAGEAbAAgAHAAYQByAHQAIABwAHIAbwBkAHUAYwBlAHMAXABuACAAIAAgACAAIAAgACAAIAAgACAAIAAgACAAIAAgACAAIAAgACAAIAAgACAAIAAgAC8ALwAgAGEAbgAgAGUAcgByAG8AcgAgAG0AYQByAGcAaQBuACAAdABoAGEAdAAgAHIAZQBzAHUAbAB0AHMAIABpAG4AIABhACAAbQB1AGMAaAAgAGwAYQByAGcAZQByACAAbgAgAFwAbgAgACAAIAAgACAAIAAgACAAIAAgACAAIAAgACAAIAAgACAAIAAgACAAIAAgACAAIAAvAC8AIABlAGcAIABuAHUAbQAgAD0AIAAxADAAXgAxADIAIAArACAAMAAuADEAIAA7ACAATQBPAEQAKABuAHUAbQAsACAAMQApACAALQAgADAALgAxACAAPQAgAC0AMAAuADAAMAAwADIANAA0AC4ALgAuAFwAbgAgACAAIAAgACAAIAAgACAAIAAgACAAIAAgACAAIAAgACAAIAAgACAAIAAgACAAIAAvAC8AIABuACAAcwBoAG8AdQBsAGQAIAA9ACAAMQAsACAAaABvAHcAZQB2AGUAcgAgAHQAaABlACAAYQBsAGcAbwByAGkAdABoAG0AIAByAGUAcwB1AGwAdABzACAAaQBuACAAYQAgAHIAdQBuAC0AYQB3AGEAeQAgAG4AXABuACAAIAAgACAAIAAgACAAIAAgACAAIAAgACAAIAAgACAAIAAgACAAIAAgACAAIAAgAC8ALwAgAFUAcwBpAG4AZwAgAEUAeABjAGUAbAAgAHMAdAByAGkAbgBnACAAZgBvAHIAbQBhAHQAdABpAG4AZwAgAGkAbgBzAHQAZQBhAGQAXABuACAAIAAgACAAIAAgACAAIAAgACAAIAAgACAAIAAgACAAIAAgACAAIAAgACAAIAAgAF8AbgB1AG0AMQAsACAAQQBCAFMAKABOACkALABcAG4AIAAgACAAIAAgACAAIAAgACAAIAAgACAAIAAgACAAIAAgACAAIAAgACAAIAAgACAAXwBmAHIAYQBjADEALAAgAF8AbgB1AG0AMQAgAC0AIABJAE4AVAAoAF8AbgB1AG0AMQApACwAXABuACAAIAAgACAAIAAgACAAIAAgACAAIAAgACAAIAAgACAAIAAgACAAIAAgACAAIAAgAF8AcwBoAGkAZgB0ACwAIABJAEYARQBSAFIATwBSACgAQwBFAEkATABJAE4ARwAoAC0ATABPAEcAMQAwACgAXwBmAHIAYQBjADEAKQAsACAAMQApACAALQAgADEALAAgADAAKQAsAFwAbgAgACAAIAAgACAAIAAgACAAIAAgACAAIAAgACAAIAAgACAAIAAgACAAIAAgACAAIABfAG4AdQBtADIALAAgAF8AbgB1AG0AMQAgACoAIABQAE8AVwBFAFIAKAAxADAALAAgAF8AcwBoAGkAZgB0ACkALABcAG4AIAAgACAAIAAgACAAIAAgACAAIAAgACAAIAAgACAAIAAgACAAIAAgACAAIAAgACAAXwBzAE4AdQBtADIALAAgAFQARQBYAFQAKABfAG4AdQBtADIALABcACIAMAAuADAAMAAwADAAMAAwADAAMAAwADAAMAAwADAAMAAwAFwAIgApACwAXABuACAAIAAgACAAIAAgACAAIAAgACAAIAAgACAAIAAgACAAIAAgACAAIAAgACAAIAAgAF8AcwBGAHIAYQBjACwAIABSAEkARwBIAFQAKABfAHMATgB1AG0AMgAsACAAMQA1ACkALABcAG4AIAAgACAAIAAgACAAIAAgACAAIAAgACAAIAAgACAAIAAgACAAIAAgACAAIAAgACAASQBGACgAXwBzAEYAcgBhAGMAIAA9ACAAXAAiADAAMAAwADAAMAAwADAAMAAwADAAMAAwADAAMAAwAFwAIgAsACAAMAAsAFwAbgAgACAAIAAgACAAIAAgACAAIAAgACAAIAAgACAAIAAgACAAIAAgACAAIAAgACAAIAAgACAAIAAgAEwARQBUACgAXABuACAAIAAgACAAIAAgACAAIAAgACAAIAAgACAAIAAgACAAIAAgACAAIAAgACAAIAAgACAAIAAgACAAIAAgACAAIABfAGwAYQBzAHQALAAgAFIARQBEAFUAQwBFACgAXAAiAFwAIgAsACAAUwBFAFEAVQBFAE4AQwBFACgAMQA1ACwALAAxADUALAAgAC0AMQApACwAXABuACAAIAAgACAAIAAgACAAIAAgACAAIAAgACAAIAAgACAAIAAgACAAIAAgACAAIAAgACAAIAAgACAAIAAgACAAIAAgACAAIAAgAEwAQQBNAEIARABBACgAXwBhAGMAYwAsACAAXwBjAHUAcgByACwAXABuACAAIAAgACAAIAAgACAAIAAgACAAIAAgACAAIAAgACAAIAAgACAAIAAgACAAIAAgACAAIAAgACAAIAAgACAAIAAgACAAIAAgACAAIAAgACAASQBGACgAXwBhAGMAYwAgADwAPgAgAFwAIgBcACIALAAgAF8AYQBjAGMALABcAG4AIAAgACAAIAAgACAAIAAgACAAIAAgACAAIAAgACAAIAAgACAAIAAgACAAIAAgACAAIAAgACAAIAAgACAAIAAgACAAIAAgACAAIAAgACAAIAAgACAAIAAgAEkARgAoAE0ASQBEACgAXwBzAEYAcgBhAGMALAAgAF8AYwB1AHIAcgAsACAAMQApACAAPQAgAFwAIgAwAFwAIgAsACAAXAAiAFwAIgAsACAAXwBjAHUAcgBy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bABhAHMAdAAgACsAIABfAHMAaABpAGYAdA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wBSAEQASQBOAEEATABfAFYAQQBMAFUARQBcAG4AXABuAFIAZQB0AHUAcgBuAHMAIAB0AGgAZQAgAHAAbwBzAGkAdABpAHYAZQAgAGkAbgB0AGUAZwBlAHIAIAB2AGEAbAB1AGUAIABvAGYAIABhAG4AIABvAHIAZABpAG4AYQBsACAAcgBlAHAAcgBlAHMAZQBuAHQAZQBkACAAYQBzACAAdABlAHgAd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AALgAuAF0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2AGEAcgBpAGEAbgB0ACAAfAAgAE8AcgBkAGkAbgBhAGwAIAByAGUAcAByAGUAcwBlAG4AdABhAHQAaQBvAG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8AUgBEAEkATgBBAEwAXwBWAEEATABVAEUAIAA9ACAATABBAE0AQgBEAEEAKABFAHgAcAByAGUAcwBzAGkAbwBuACwAXABuACAAIAAgACAASQBGACgASQBTAEUAUgBSAE8AUgAoAEUAeABwAHIAZQBzAHMAaQBvAG4AKQAsACAARQB4AHAAcgBlAHMAcwBpAG8AbgAgACoAIAB7ADEAfQAsAFwAbgAgACAAIAAgACAAIAAgACAASQBGACgARQB4AHAAcgBlAHMAcwBpAG8AbgAgAD0AIABcACIAXAAiACwAIABcACIAXAAiACwAXABuACAAIAAgACAAIAAgACAAIAAgACAAIAAgAEkARgAoAEkAUwBOAFUATQBCAEUAUgAoAEUAeABwAHIAZQBzAHMAaQBvAG4AKQAsACAASQBGACgARQB4AHAAcgBlAHMAcwBpAG8AbgAgADwAIAAwACwAIAB7ACMATgBVAE0AIQB9ACwAIABJAE4AVAAoAEUAeABwAHIAZQBzAHMAaQBvAG4AKQApACwAXABuACAAIAAgACAAIAAgACAAIAAgACAAIAAgACAAIAAgACAASQBGACgATgBPAFQAKABGAE4ALgBWAEEATABJAEQAQQBUAEUAXwBDAEgAQQBSAFMARQBUACgARQB4AHAAcgBlAHMAcwBpAG8AbgAsACAAXAAiADAAMQAyADMANAA1ADYANwA4ADkALAAuAGQAaABuAHIAcwB0AFwAIgApACkALAAgAHsAIwBWAEEATABVAEUAIQB9ACwAXABuACAAIAAgACAAIAAgACAAIAAgACAAIAAgACAAIAAgACAAIAAgACAAIABMAEUAVAAoAFwAbgAgACAAIAAgACAAIAAgACAAIAAgACAAIAAgACAAIAAgACAAIAAgACAAIAAgACAAIABfAHYAYQBsACwAIABWAEEATABVAEUAKABFAHgAcAByAGUAcwBzAGkAbwBuACkALABcAG4AIAAgACAAIAAgACAAIAAgACAAIAAgACAAIAAgACAAIAAgACAAIAAgACAAIAAgACAASQBGACgASQBTAE4AVQBNAEIARQBSACgAXwB2AGEAbAApACwAIABJAEYAKABfAHYAYQBsACAAPAAgADAALAAgAHsAIwBOAFUATQAhAH0ALAAgAEkATgBUACgAXwB2AGEAbAApACkALABcAG4AIAAgACAAIAAgACAAIAAgACAAIAAgACAAIAAgACAAIAAgACAAIAAgACAAIAAgACAAIAAgACAAIABJAEYAKABMAEUATgAoAEUAeABwAHIAZQBzAHMAaQBvAG4AKQAgADwAIAAzACwAIAB7ACMAVgBBAEwAVQBFACEAfQAsAFwAbgAgACAAIAAgACAAIAAgACAAIAAgACAAIAAgACAAIAAgACAAIAAgACAAIAAgACAAIAAgACAAIAAgACAAIAAgACAATABFAFQAKABcAG4AIAAgACAAIAAgACAAIAAgACAAIAAgACAAIAAgACAAIAAgACAAIAAgACAAIAAgACAAIAAgACAAIAAgACAAIAAgACAAIAAgACAAXwBvAHIAZABpAG4AYQBsAFYAYQBsACwAIABWAEEATABVAEUAKABMAEUARgBUACgARQB4AHAAcgBlAHMAcwBpAG8AbgAsACAATABFAE4AKABFAHgAcAByAGUAcwBzAGkAbwBuACkAIAAtACAAMgApACkALABcAG4AIAAgACAAIAAgACAAIAAgACAAIAAgACAAIAAgACAAIAAgACAAIAAgACAAIAAgACAAIAAgACAAIAAgACAAIAAgACAAIAAgACAASQBGACgATgBPAFQAKABJAFMATgBVAE0AQgBFAFIAKABfAG8AcgBkAGkAbgBhAGwAVgBhAGwAKQApACwAIAB7ACMAVgBBAEwAVQBFACEAfQAsAFwAbgAgACAAIAAgACAAIAAgACAAIAAgACAAIAAgACAAIAAgACAAIAAgACAAIAAgACAAIAAgACAAIAAgACAAIAAgACAAIAAgACAAIAAgACAAIAAgAEkARgAoAF8AbwByAGQAaQBuAGEAbABWAGEAbAAgADwAIAAwACwAIAB7ACMATgBVAE0AIQB9ACwAXABuACAAIAAgACAAIAAgACAAIAAgACAAIAAgACAAIAAgACAAIAAgACAAIAAgACAAIAAgACAAIAAgACAAIAAgACAAIAAgACAAIAAgACAAIAAgACAAIAAgACAAIABJAEYAKABOAE8AVAAoAEYATgAuAEkAUwBfAEkATgBUAEUARwBFAFIAKABfAG8AcgBkAGkAbgBhAGwAVgBhAGwAKQApACwAIAB7ACMATgBVAE0AIQB9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zAGYAeAAsACAAUgBJAEcASABUACgARQB4AHAAcgBlAHMAcwBpAG8AbgAsACAAMgApACwAXABuACAAIAAgACAAIAAgACAAIAAgACAAIAAgACAAIAAgACAAIAAgACAAIAAgACAAIAAgACAAIAAgACAAIAAgACAAIAAgACAAIAAgACAAIAAgACAAIAAgACAAIAAgACAAIAAgACAAIAAgACAAXwBkAGkAZwAyACwAIABNAE8ARAAoAEkATgBUACgAXwBvAHIAZABpAG4AYQBsAFYAYQBsACAALwAgADEAMAApACwAIAAxADAAKQAsAFwAbgAgACAAIAAgACAAIAAgACAAIAAgACAAIAAgACAAIAAgACAAIAAgACAAIAAgACAAIAAgACAAIAAgACAAIAAgACAAIAAgACAAIAAgACAAIAAgACAAIAAgACAAIAAgACAAIAAgACAAIAAgAEkARgAoACgAXwBkAGkAZwAyACAAPQAgADEAKQAgACoAIAAoAF8AcwBmAHgAIAA9ACAAXAAiAHQAaABcACIAKQAsACAAXwBvAHIAZABpAG4AYQBsAFYAYQBsACwAXABu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BfAGQAaQBnADEALAAgAE0ATwBEACgAXwBvAHIAZABpAG4AYQBsAFYAYQBsACwAIAAxADAAKQAsAFwAbgAgACAAIAAgACAAIAAgACAAIAAgACAAIAAgACAAIAAgACAAIAAgACAAIAAgACAAIAAgACAAIAAgACAAIAAgACAAIAAgACAAIAAgACAAIAAgACAAIAAgACAAIAAgACAAIAAgACAAIAAgACAAIAAgACAAIAAgACAAIABfAGMAbwByAHIAZQBjAHQAUwBmAHgALAAgAFMAVwBJAFQAQwBIACgAXwBkAGkAZwAxACwAIAAxACwAIABcACIAcwB0AFwAIgAsACAAMgAsACAAXAAiAG4AZABcACIALAAgADMALAAgAFwAIgByAGQAXAAiACwAIABcACIAdABoAFwAIgApACwAXABuACAAIAAgACAAIAAgACAAIAAgACAAIAAgACAAIAAgACAAIAAgACAAIAAgACAAIAAgACAAIAAgACAAIAAgACAAIAAgACAAIAAgACAAIAAgACAAIAAgACAAIAAgACAAIAAgACAAIAAgACAAIAAgACAAIAAgACAAIAAgAEkARgAoAF8AcwBmAHgAIAA9ACAAXwBjAG8AcgByAGUAYwB0AFMAZgB4ACwAIABfAG8AcgBkAGkAbgBhAGwAVgBhAGwALABcAG4AIAAgACAAIAAgACAAIAAgACAAIAAgACAAIAAgACAAIAAgACAAIAAgACAAIAAgACAAIAAgACAAIAAgACAAIAAgACAAIAAgACAAIAAgACAAIAAgACAAIAAgACAAIAAgACAAIAAgACAAIAAgACAAIAAgACAAIAAgACAAIAAgACAAIAB7ACMAVgBBAEwAVQBFACEAfQ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wBSAEQASQBOAEEATABcAG4AXABuAFIAZQB0AHUAcgBuAHMAIABhAG4AIABvAHIAZABpAG4AYQBsACAAdABlAHgAdAAgAHIAZQBwAHIAZQBzAGUAbgB0AGEAdABpAG8AbgAgAG8AZgAgAGEAIABwAG8AcwBpAHQAaQB2AGUAIABpAG4AdABlAGcAZQByACAAdgBhAGwAdQBl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PAHIAZABpAG4AYQBsACAAcgBlAHAAcgBlAHMAZQBuAHQAYQB0AGkAbw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pAG4AdABlAGcAZQByACAAWwAwAC4ALg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PAFIARABJAE4AQQBMACAAPQAgAEwAQQBNAEIARABBACgATgAsAFwAbgAgACAAIAAgAEkARgAoAEkAUwBFAFIAUgBPAFIAKABOACkALAAgAE4AIAAqACAAewAxAH0ALABcAG4AIAAgACAAIAAgACAAIAAgAEkARgAoAE4AIAA9ACAAXAAiAFwAIgAsACAAXAAiAFwAIgAsAFwAbgAgACAAIAAgACAAIAAgACAAIAAgACAAIABMAEUAVAAoAFwAbgAgACAAIAAgACAAIAAgACAAIAAgACAAIAAgACAAIAAgAF8AbgBvAG0AaQBuAGEAbABOAHUAbQAsACAASQBGACgASQBTAE4AVQBNAEIARQBSACgATgApACwAIABOACwAIABWAEEATABVAEUAKABOACkAKQAsAFwAbgAgACAAIAAgACAAIAAgACAAIAAgACAAIAAgACAAIAAgAEkARgAoAE4ATwBUACgASQBTAE4AVQBNAEIARQBSACgAXwBuAG8AbQBpAG4AYQBsAE4AdQBtACkAKQAsACAAewAjAFYAQQBMAFUARQAhAH0ALABcAG4AIAAgACAAIAAgACAAIAAgACAAIAAgACAAIAAgACAAIAAgACAAIAAgAEkARgAoAF8AbgBvAG0AaQBuAGEAbABOAHUAbQAgADwAIAAwACwAIAB7ACMATgBVAE0AIQB9ACwAXABuACAAIAAgACAAIAAgACAAIAAgACAAIAAgACAAIAAgACAAIAAgACAAIAAgACAAIAAgAEkARgAoAE4ATwBUACgARgBOAC4ASQBTAF8ASQBOAFQARQBHAEUAUgAoAF8AbgBvAG0AaQBuAGEAbABOAHUAbQApACkALAAgAHsAIwBOAFUATQAhAH0ALABcAG4AIAAgACAAIAAgACAAIAAgACAAIAAgACAAIAAgACAAIAAgACAAIAAgACAAIAAgACAAIAAgACAAIABMAEUAVAAoAFwAbgAgACAAIAAgACAAIAAgACAAIAAgACAAIAAgACAAIAAgACAAIAAgACAAIAAgACAAIAAgACAAIAAgACAAIAAgACAAXwBuAHUAbQBQAGEAcgB0ACwAIABUAEUAWABUACgAXwBuAG8AbQBpAG4AYQBsAE4AdQBtACwAIABcACIAIwAsACMAIwAwAFwAIgApACwAXABuACAAIAAgACAAIAAgACAAIAAgACAAIAAgACAAIAAgACAAIAAgACAAIAAgACAAIAAgACAAIAAgACAAIAAgACAAIABfAGQAaQBnADIALAAgAE0ATwBEACgASQBOAFQAKABfAG4AbwBtAGkAbgBhAGwATgB1AG0AIAAvACAAMQAwACkALAAgADEAMAApACwAXABuACAAIAAgACAAIAAgACAAIAAgACAAIAAgACAAIAAgACAAIAAgACAAIAAgACAAIAAgACAAIAAgACAAIAAgACAAIABfAG8AcgBkAGkAbgBhAGwAUABhAHIAdAAsACAASQBGACgAXwBkAGkAZwAyACAAPQAgADEALAAgAFwAIgB0AGgAXAAiACwAXABuACAAIAAgACAAIAAgACAAIAAgACAAIAAgACAAIAAgACAAIAAgACAAIAAgACAAIAAgACAAIAAgACAAIAAgACAAIAAgACAAIAAgAEwARQBUACgAXABuACAAIAAgACAAIAAgACAAIAAgACAAIAAgACAAIAAgACAAIAAgACAAIAAgACAAIAAgACAAIAAgACAAIAAgACAAIAAgACAAIAAgACAAIAAgACAAXwBkAGkAZwAxACwAIABNAE8ARAAoAF8AbgBvAG0AaQBuAGEAbABOAHUAbQAsACAAMQAwACkALABcAG4AIAAgACAAIAAgACAAIAAgACAAIAAgACAAIAAgACAAIAAgACAAIAAgACAAIAAgACAAIAAgACAAIAAgACAAIAAgACAAIAAgACAAIAAgACAAIABTAFcASQBUAEMASAAoAF8AZABpAGcAMQAsACAAMQAsACAAXAAiAHMAdABcACIALAAgADIALAAgAFwAIgBuAGQAXAAiACwAIAAzACwAIABcACIAcgBkAFwAIgAsACAAXAAiAHQAaABcACI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bgB1AG0AUABhAHIAdAAgACYAIABfAG8AcgBkAGkAbgBhAGwAUABhAHIAdA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RQBYAFQ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MAQwBBAFAARQBfAFMARQBBAFIAQwBIAF8AVABFAFIATQBcAG4AXABuAEUAcwBjAGEAcABlAHMAIAB3AGkAbABkAGMAYQByAGQAIABjAGgAYQByAGEAYwB0AGUAcgBzACAAaQBuACAAYQAgAHMAZQBhAHIAYwBoACAAcwB0AHIAaQBuAGcAIAB0AG8AIABwAGUAcgBmAG8AcgBtACAAYQAgAGwAaQB0AGUAcgBhAGwAIAB0AGUAeAB0ACAAbQBhAHQAYwBoACAAaQBuACAAYQAgAFMARQBBAFIAQwBIACAAZgB1AG4AYwB0AGkAbwBuAC4AXABuAH4ALAAgACoAIABhAG4AZAAgAD8AIABjAGgAYQByAGEAYwB0AGUAcgBzACAAYQByAGUAIABlAHMAYwBhAHAAZQBkACAAdABvACAAfgB+ACwAIAB+ACoAIABhAG4AZAAgAH4APwAgAHIAZQBzAHAAZQBjAHQAaQB2AGUAbAB5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GUAYQByAGMAaABUAGUAeAB0ACAAfAAgAHQAZQB4AHQAIAAgACAAfAAgAFMAZQBhAHIAYwBoACAAdABlAHgAdAAgAHQAbwAgAGUAcwBjAGEAc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MAQwBBAFAARQBfAFMARQBBAFIAQwBIAF8AVABFAFIATQAgAD0AIABMAEEATQBCAEQAQQAoAFMAZQBhAHIAYwBoAFQAZQB4AHQALABcAG4AIAAgACAAIABTAFUAQgBTAFQASQBUAFUAVABFACgAUwBVAEIAUwBUAEkAVABVAFQARQAoAFMAVQBCAFMAVABJAFQAVQBUAEUAKABTAGUAYQByAGMAaABUAGUAeAB0ACwAIABcACIAfgBcACIALAAgAFwAIgB+AH4AXAAiACkALAAgAFwAIgAqAFwAIgAsACAAXAAiAH4AKgBcACIAKQAsACAAXAAiAD8AXAAiACwAIABcACIAfgA/AFwAIg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wASQBUAEUAUgBBAEwAXABuAFwAbgBGAGkAbgBkAHMAIAB0AGgAZQAgAHAAbwBzAGkAdABpAG8AbgAgAG8AZgAgAGEAIABsAGkAdABlAHIAYQBsACAAdABlAHgAdAAgAHMAdAByAGkAbgBnACAAdwBpAHQAaABpAG4AIABhAG4AbwB0AGgAZQByAC4AIABEAG8AZQBzACAAbgBvAHQAIABzAHUAcABwAG8AcgB0ACAAdwBpAGwAZABjAGEAcgBkACAAbQBhAHQAYwBoAGkAbgBnAC4AXABuAEMAYQBzAGUAIABpAG4AcwBlAG4AcwBpAHQAaQB2AGUAIABiAHkAIABkAGUAZgBhAHUAbAB0AC4AXABuAFwAbgBBAHIAcgBhAHkAIABjAG8AbQBwAGEAdABpAGIAbABlADoAIABGAGkAbgBkAFQAZQB4AHQ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DAAIABmAG8AcgAgAG4AbwAgAG0AYQB0AGMAa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G4AZABUAGUAeAB0ACAAIAAgACAAIAAgACAAIAB8ACAAdABlAHgAdAAgACAAIAAgAHwAIABUAGUAeAB0ACAAdABvACAAcwBlAGEAcgBjAGgAIABmAG8AcgAuAFwAbgBXAGkAdABoAGkAbgBUAGUAeAB0ACAAIAAgACAAIAAgAHwAIAB0AGUAeAB0ACAAIAAgACAAfAAgAFQAZQB4AHQAIAB0AG8AIABiAGUAIABzAGUAYQByAGMAaABlAGQALgBcAG4AWwBDAGEAcwBlAFMAZQBuAHMAaQB0AGkAdgBlAF0AIAB8ACAAcwB3AGkAdABjAGgAIAAgAHwAIABNAGEAdABjAGgAIABvAG4AIABsAGUAdAB0AGUAcgAgAGMAYQBzAGUALgBcAG4AWwBTAHQAYQByAHQAUABvAHMAaQB0AGkAbwBuAF0AIAB8ACAAaQBuAHQAZQBnAGUAcgAgAHwAIABQAG8AcwBpAHQAaQBvAG4AIAB0AG8AIABzAHQAYQByAHQAIABzAGUAYQByAGMAaAAgAGYAcgBvAG0ALgAgAEQAZQBmAGEAdQBsAHQAcwAgAHQAbwAgAD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4ARABfAEwASQBUAEUAUgBBAEwAIAA9ACAATABBAE0AQgBEAEEAKABGAGkAbgBkAFQAZQB4AHQALAAgAFcAaQB0AGgAaQBuAFQAZQB4AHQALAAgAFsAQwBhAHMAZQBTAGUAbgBzAGkAdABpAHYAZQBdACwAIABbAFMAdABhAHIAdABQAG8AcwBpAHQAaQBvAG4AXQAsAFwAbgAgACAAIAAgAEwARQBUACgAXABuACAAIAAgACAAIAAgACAAIABfAHcAaQB0AGgAaQBuAFQAZQB4AHQALAAgAEYATgAuAE4AVQBMAEwASQBGAFkAKABJAE4ARABFAFgAKABXAGkAdABoAGkAbgBUAGUAeAB0ACwAIAAxACwAIAAxACkAKQAsAFwAbgAgACAAIAAgACAAIAAgACAAXwBjAGEAcwBlAFMAZQBuAHMAaQB0AGkAdgBlACwAIABJAE4ARABFAFgAKABGAE4ALgBDAE8ARQBSAEMARQAoAEMAYQBzAGUAUwBlAG4AcwBpAHQAaQB2AGUAKQAsACAAMQAsACAAMQApACwAXABuACAAIAAgACAAIAAgACAAIABfAHMAdABhAHIAdABQAG8AcwBpAHQAaQBvAG4ALAAgAEwARQBUACgAXABuACAAIAAgACAAIAAgACAAIAAgACAAIAAgAF8AcwBwACwAIABJAE4ARABFAFgAKABGAE4ALgBDAE8ARQBSAEMARQAoAFMAdABhAHIAdABQAG8AcwBpAHQAaQBvAG4AKQAsACAAMQAsACAAMQApACwAXABuACAAIAAgACAAIAAgACAAIAAgACAAIAAgAEkARgAoAF8AcwBwACAAPAAgADEALAAgADEALAAgAEkATgBUACgAXwBzAHAAKQApAFwAbgAgACAAIAAgACAAIAAgACAAKQAsAFwAbgAgACAAIAAgACAAIAAgACAASQBGACgASQBTAEUAUgBSAE8AUgAoAEYAaQBuAGQAVABlAHgAdAApACwAIAAwACwAXABuACAAIAAgACAAIAAgACAAIAAgACAAIAAgAEkARgAoAEkAUwBFAFIAUgBPAFIAKABfAHcAaQB0AGgAaQBuAFQAZQB4AHQAKQAsACAAMAAsAFwAbgAgACAAIAAgACAAIAAgACAAIAAgACAAIAAgACAAIAAgAEkARgAoAEYAaQBuAGQAVABlAHgAdAAgAD0AIABcACIAXAAiACwAIAAwACwAXABuACAAIAAgACAAIAAgACAAIAAgACAAIAAgACAAIAAgACAAIAAgACAAIABJAEYAKABfAHcAaQB0AGgAaQBuAFQAZQB4AHQAIAA9ACAAXAAiAFwAIgAsACAAMAAsAFwAbgAgACAAIAAgACAAIAAgACAAIAAgACAAIAAgACAAIAAgACAAIAAgACAAIAAgACAAIABJAEYAKABfAGMAYQBzAGUAUwBlAG4AcwBpAHQAaQB2AGUALABcAG4AIAAgACAAIAAgACAAIAAgACAAIAAgACAAIAAgACAAIAAgACAAIAAgACAAIAAgACAAIAAgACAAIABJAEYARQBSAFIATwBSACgARgBJAE4ARAAoAEYAaQBuAGQAVABlAHgAdAAsACAAXwB3AGkAdABoAGkAbgBUAGUAeAB0ACwAIABfAHMAdABhAHIAdABQAG8AcwBpAHQAaQBvAG4AKQAsACAAMAApACwAXABuACAAIAAgACAAIAAgACAAIAAgACAAIAAgACAAIAAgACAAIAAgACAAIAAgACAAIAAgACAAIAAgACAATABFAFQAKABcAG4AIAAgACAAIAAgACAAIAAgACAAIAAgACAAIAAgACAAIAAgACAAIAAgACAAIAAgACAAIAAgACAAIAAgACAAIAAgAF8AZQBzAGMAYQBwAGUAZABGAGkAbgBkAFQAZQB4AHQALAAgAEYATgAuAEUAUwBDAEEAUABFAF8AUwBFAEEAUgBDAEgAXwBUAEUAUgBNACgARgBpAG4AZABUAGUAeAB0ACkALABcAG4AIAAgACAAIAAgACAAIAAgACAAIAAgACAAIAAgACAAIAAgACAAIAAgACAAIAAgACAAIAAgACAAIAAgACAAIAAgAEkARgBFAFIAUgBPAFIAKABTAEUAQQBSAEMASAAoAF8AZQBzAGMAYQBwAGUAZABGAGkAbgBkAFQAZQB4AHQALAAgAF8AdwBpAHQAaABpAG4AVABlAHgAdAAsACAAXwBzAHQAYQByAHQAUABvAHMAaQB0AGkAbwBuACkALAAgAD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IAEEAUgBTAEUAVABcAG4AXABuAFYAYQBsAGkAZABhAHQAZQBzACAAdABoAGEAdAAgAHQAaABlACAAZwBpAHYAZQBuACAAdABlAHgAdAAgAG8AbgBsAHkAIABjAG8AbgB0AGEAaQBuAHMAIABjAGgAYQByAGEAYwB0AGUAcgBzACAAaQBuACAAdABoAGUAIABzAHAAZQBjAGkAZgBpAGUAZAAgAGMAaABhAHIAYQBjAHQAZQByACAAcwBlAHQALgBcAG4ATQBhAHQAYwBoAGkAbgBnACAAaQBzACAAYwBhAHMAZQAtAGkAbgBzAGUAbgBzAGkAdABpAHYAZQAgAGIAeQAgAGQAZQBmAGEAdQBsAHQALgBcAG4AXABuAEEAcgByAGEAeQAgAGMAbwBtAHAAYQB0AGkAYgBsAGUAOgAgAFQAZQB4AHQAVgBhAGwAdQBlACAAcABhAHIAYQBtAGUAdABlAHI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gBhAGwAdQBlACAAIAAgACAAIAAgACAAfAAgAHQAZQB4AHQAIAAgACAAfAAgAFQAZQB4AHQAIAB0AG8AIAB2AGEAbABpAGQAYQB0AGUAXABuAEMAaABhAHIAUwBlAHQAIAAgACAAIAAgACAAIAAgACAAfAAgAHQAZQB4AHQAIAAgACAAfAAgAFYAYQBsAGkAZAAgAGMAaABhAHIAYQBjAHQAZQByAHMAXABuAFsAQwBhAHMAZQBTAGUAbgBzAGkAdABpAHYAZQBdACAAfAAgAHMAdwBpAHQAYwBoACAAfAAgAE0AYQB0AGMAaAAgAG8AbgAgAGwAZQB0AHQAZQByACAAYwBhAHM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QwBIAEEAUgBTAEUAVAAgAD0AIABMAEEATQBCAEQAQQAoAFQAZQB4AHQAVgBhAGwAdQBlACwAIABDAGgAYQByAFMAZQB0ACwAIABbAEMAYQBzAGUAUwBlAG4AcwBpAHQAaQB2AGUAXQAsAFwAbgAgACAAIAAgAEwARQBUACgAXABuACAAIAAgACAAIAAgACAAIABfAGkAZwBuAG8AcgBlAEMAYQBzAGUALAAgAEYATgAuAEMATwBFAFIAQwBFACgAQwBhAHMAZQBTAGUAbgBzAGkAdABpAHYAZQApACAAPQAgADAALABcAG4AIAAgACAAIAAgACAAIAAgAF8AYwBoAGEAcgBzACwAIABcACIAXAAiACAAJgAgAEkARgAoAF8AaQBnAG4AbwByAGUAQwBhAHMAZQAsACAAVQBQAFAARQBSACgAQwBoAGEAcgBTAGUAdAApACwAIABDAGgAYQByAFMAZQB0ACkALABcAG4AIAAgACAAIAAgACAAIAAgAF8AeABwAGEAdABoACwAIABcACIALwAvAHMAWwB0AHIAYQBuAHMAbABhAHQAZQAoAC4ALAAnAFwAIgAgACYAIABfAGMAaABhAHIAcwAgACYAIABcACIAJwAsACcAJwApAD0AJwAnAF0AXAAiACwAXABuACAAIAAgACAAIAAgACAAIABcAG4AIAAgACAAIAAgACAAIAAgAGYAbgBWAGEAbABpAGQAYQB0AGUAQwBoAGEAcgBTAGUAdAAsACAATABBAE0AQgBEAEEAKABfAHQAZQB4AHQARQBsAGUAbQBlAG4AdAAsAFwAbgAgACAAIAAgACAAIAAgACAAIAAgACAAIABJAEYAKABfAGMAaABhAHIAcwAgAD0AIABcACIAXAAiACwAIABGAEEATABTAEUALABcAG4AIAAgACAAIAAgACAAIAAgACAAIAAgACAAIAAgACAAIABJAEYAKABGAE4ALgBJAFMAXwBFAE0AUABUAFkAKABfAHQAZQB4AHQARQBsAGUAbQBlAG4AdAApACwAIABGAEEATABTAEUALABcAG4AIAAgACAAIAAgACAAIAAgACAAIAAgACAAIAAgACAAIAAgACAAIAAgAEwARQBUACgAXABuACAAIAAgACAAIAAgACAAIAAgACAAIAAgACAAIAAgACAAIAAgACAAIAAgACAAIAAgAF8AdABlAHgAdABFAGwAZQBtAGUAbgB0AEMAYQBzAGUAZAAsACAASQBGACgAXwBpAGcAbgBvAHIAZQBDAGEAcwBlACwAIABVAFAAUABFAFIAKABfAHQAZQB4AHQARQBsAGUAbQBlAG4AdAApACwAIABfAHQAZQB4AHQARQBsAGUAbQBlAG4AdAApACwAXABuACAAIAAgACAAIAAgACAAIAAgACAAIAAgACAAIAAgACAAIAAgACAAIAAgACAAIAAgAF8AZQBzAGMAYQBwAGUAVABlAHgAdAAsACAAUwBVAEIAUwBUAEkAVABVAFQARQAoAFMAVQBCAFMAVABJAFQAVQBUAEUAKABfAHQAZQB4AHQARQBsAGUAbQBlAG4AdABDAGEAcwBlAGQALAAgAFwAIgAmAFwAIgAsACAAXAAiACYAYQBtAHAAOwBcACIAKQAsACAAXAAiADwAXAAiACwAIABcACIAJgBsAHQAOwBcACIAKQAsAFwAbgAgACAAIAAgACAAIAAgACAAIAAgACAAIAAgACAAIAAgACAAIAAgACAAIAAgACAAIABfAHgAbQBsACwAIABcACIAPAB4AG0AbAA+ADwAcwA+AFwAIgAgACYAIABfAGUAcwBjAGEAcABlAFQAZQB4AHQAIAAmACAAXAAiADwALwBzAD4APAAvAHgAbQBsAD4AXAAiACwAXABuACAAIAAgACAAIAAgACAAIAAgACAAIAAgACAAIAAgACAAIAAgACAAIAAgACAAIAAgAE4ATwBUACgASQBTAEUAUgBSAE8AUgAoAEYASQBMAFQARQBSAFgATQBMACgAXwB4AG0AbAAsACAAXwB4AHAAYQB0AGgAKQApACkAXABuACAAIAAgACAAIAAgACAAIAAgACAAIAAgACAAIAAgACAAIAAgACAAIAApAFwAbgAgACAAIAAgACAAIAAgACAAIAAgACAAIAAgACAAIAAgACkAXABuACAAIAAgACAAIAAgACAAIAAgACAAIAAgACkAXABuACAAIAAgACAAIAAgACAAIAApACwAXABuAFwAbgAgACAAIAAgACAAIAAgACAATQBBAFAAKABGAE4ALgBOAFUATABMAEkARgBZACgAVABlAHgAdABWAGEAbAB1AGUAKQAsAFwAbgAgACAAIAAgACAAIAAgACAAIAAgACAAIABMAEEATQBCAEQAQQAoAF8AZQBsAGUAbQBlAG4AdAAsAFwAbgAgACAAIAAgACAAIAAgACAAIAAgACAAIAAgACAAIAAgAGYAbgBWAGEAbABpAGQAYQB0AGUAQwBoAGEAcgBTAGUAdA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AATABBAEMARQBfAEMASABBAFIAUwBcAG4AXABuAFIAZQBwAGwAYQBjAGUAcwAgAGUAYQBjAGgAIABpAG4AcwB0AGEAbgBjAGUAIABvAGYAIABhACAAcwBlAHQAIABvAGYAIABjAGgAYQByAGEAYwB0AGUAcgBzACAAdwBpAHQAaABpAG4AIAB0AGUAeAB0ACAAdwBpAHQAaAAgAGEAbgBvAHQAaABlAHIAIABjAGgAYQByAGEAYwB0AGUAcgAuAFwAbgBNAGEAdABjAGgAaQBuAGcAIABpAHMAIABjAGEAcwBlAC0AaQBuAHMAZQBuAHMAaQB0AGkAdgBlACAAYgB5ACAAZABlAGYAYQB1AGwAdAAuACAATgBvAHQAZQAgAGMAYQBuACAAYgBlACAAdQBzAGUAZAAgAHQAbwAgAHIAZQBtAG8AdgBlACAAYwBoAGEAcgBhAGMAdABlAHIAcwAgAGIAeQAgAHMAdQBwAHAAbAB5AGkAbgBnACAAYQBuACAAZQBtAHAAdAB5ACAAQwBoAGEAcgBSAGUAcABsAGEAYwBlAFcAaQB0AGgALgBcAG4AXABuAEEAcgByAGEAeQAgAGMAbwBtAHAAYQB0AGkAYgBsAGUAOgAgAFQAZQB4AHQAVgBhAGwAdQBlACAAcABhAHIAYQBtAGUAdABlAHI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BWAGEAbAB1AGUAIAAgACAAIAAgACAAfAAgAHQAZQB4AHQAIAAgACAAfAAgAFQAZQB4AHQAIAB3AGkAdABoAGkAbgAgAHcAaABpAGMAaAAgAHQAbwAgAHIAZQBwAGwAYQBjAGUAIABjAGgAYQByAGEAYwB0AGUAcgBzAFwAbgBDAGgAYQByAFMAZQB0ACAAIAAgACAAIAAgACAAIAAgAHwAIAB0AGUAeAB0ACAAIAAgAHwAIABTAGUAdAAgAG8AZgAgAGMAaABhAHIAYQBjAHQAZQByAHMAIAB0AG8AIABiAGUAIAByAGUAcABsAGEAYwBlAGQAXABuAEMAaABhAHIAUgBlAHAAbABhAGMAZQBXAGkAdABoACAAfAAgAHQAZQB4AHQAIAAgACAAfAAgAFQAYQByAGcAZQB0ACAAYwBoAGEAcgBhAGMAdABlAHIAIAB3AGkAdABoACAAdwBoAGkAYwBoACAAdABvACAAcgBlAHAAbABhAGMAZQAgAGUAYQBjAGgAIABjAGgAYQByAGEAYwB0AGUAcgAgAGkAbgAgAEMAaABhAHIAUwBlAHQAXABuAFsAQwBhAHMAZQBTAGUAbgBzAGkAdABpAHYAZQBdACAAfAAgAHMAdwBpAHQAYwBoACAAfAAgAE0AYQB0AGMAaAAgAG8AbgAgAGwAZQB0AHQAZQByACAAYwBhAHM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AATABBAEMARQBfAEMASABBAFIAUwAoAFwAIgBhAGIAYwA6AGQAZQBmAC8AZwAvAGgAXAAiACwAIABcACIAOgAvAFwAIgAsACAAXAAiAFwAIgApAFwAbgBSAGUAdAB1AHIAbgBzADoAIABhAGIAYwBkAGUAZgBnAGgAXABuAFwAbgBSAEUAUABMAEEAQwBFAF8AQwBIAEEAUgBTACgAXAAiAGEAYgBjADoAZABlAGYALwBnAC8AaABcACIALAAgAFwAIgA6AC8AXAAiACwAIABcACIAXwBcACIAKQBcAG4AUgBlAHQAdQByAG4AcwA6ACAAYQBiAGMAXwBkAGUAZgBfAGcAXw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ABMAEEAQwBFAF8AQwBIAEEAUgBTACAAPQAgAEwAQQBNAEIARABBACgAVABlAHgAdABWAGEAbAB1AGUALAAgAEMAaABhAHIAUwBlAHQALAAgAEMAaABhAHIAUgBlAHAAbABhAGMAZQBXAGkAdABoACwAIABbAEMAYQBzAGUAUwBlAG4AcwBpAHQAaQB2AGUAXQAsAFwAbgAgACAAIAAgAEwARQBUACgAXABuACAAIAAgACAAIAAgACAAIABfAGMAaABhAHIAUwBlAHQALAAgAEYATgAuAE4AVQBMAEwASQBGAFkAKABDAGgAYQByAFMAZQB0ACkALABcAG4AIAAgACAAIAAgACAAIAAgAF8AYwBoAGEAcgBOAGUAdwAsACAATABFAEYAVAAoAEMAaABhAHIAUgBlAHAAbABhAGMAZQBXAGkAdABoACkALABcAG4AIAAgACAAIAAgACAAIAAgAF8AaQBnAG4AbwByAGUAQwBhAHMAZQAsACAARgBOAC4AQwBPAEUAUgBDAEUAKABDAGEAcwBlAFMAZQBuAHMAaQB0AGkAdgBlACkAIAA9ACAAMAAsAFwAbgAgACAAIAAgACAAIAAgACAAXABuACAAIAAgACAAIAAgACAAIABmAG4AUgBlAHAAbABhAGMAZQBDAGgAYQByAHMALAAgAEwAQQBNAEIARABBACgAXwB0AGUAeAB0AEUAbABlAG0AZQBuAHQALABcAG4AIAAgACAAIAAgACAAIAAgACAAIAAgACAASQBGACgAXwBjAGgAYQByAFMAZQB0ACAAPQAgAFwAIgBcACIALAAgAF8AdABlAHgAdABFAGwAZQBtAGUAbgB0ACwAXABuACAAIAAgACAAIAAgACAAIAAgACAAIAAgACAAIAAgACAASQBGACgAXwB0AGUAeAB0AEUAbABlAG0AZQBuAHQAIAA9ACAAXAAiAFwAIgAsACAAXAAiAFwAIgAsAFwAbgAgACAAIAAgACAAIAAgACAAIAAgACAAIAAgACAAIAAgACAAIAAgACAASQBGACgAXwBpAGcAbgBvAHIAZQBDAGEAcwBlACwAXABuACAAIAAgACAAIAAgACAAIAAgACAAIAAgACAAIAAgACAAIAAgACAAIAAgACAAIAAgAFIARQBEAFUAQwBFACgAXwB0AGUAeAB0AEUAbABlAG0AZQBuAHQALAAgAFMARQBRAFUARQBOAEMARQAoAEwARQBOACgAXwBjAGgAYQByAFMAZQB0ACkAKQAsAFwAbgAgACAAIAAgACAAIAAgACAAIAAgACAAIAAgACAAIAAgACAAIAAgACAAIAAgACAAIAAgACAAIAAgAEwAQQBNAEIARABBACgAYQBjAGMALAAgAGMAdQByAHIALABcAG4AIAAgACAAIAAgACAAIAAgACAAIAAgACAAIAAgACAAIAAgACAAIAAgACAAIAAgACAAIAAgACAAIAAgACAAIAAgAEwARQBUACgAXABuACAAIAAgACAAIAAgACAAIAAgACAAIAAgACAAIAAgACAAIAAgACAAIAAgACAAIAAgACAAIAAgACAAIAAgACAAIAAgACAAIAAgAF8AYwBoAGEAcgBMACwAIABMAE8AVwBFAFIAKABNAEkARAAoAF8AYwBoAGEAcgBTAGUAdAAsACAAYwB1AHIAcgAsACAAMQApACkALABcAG4AIAAgACAAIAAgACAAIAAgACAAIAAgACAAIAAgACAAIAAgACAAIAAgACAAIAAgACAAIAAgACAAIAAgACAAIAAgACAAIAAgACAAXwB0AGUAeAB0AEUAbABlAG0AZQBuAHQATAAsACAAUwBVAEIAUwBUAEkAVABVAFQARQAoAGEAYwBjACwAIABfAGMAaABhAHIATAAsACAAXwBjAGgAYQByAE4AZQB3ACkALABcAG4AIAAgACAAIAAgACAAIAAgACAAIAAgACAAIAAgACAAIAAgACAAIAAgACAAIAAgACAAIAAgACAAIAAgACAAIAAgACAAIAAgACAAUwBVAEIAUwBUAEkAVABVAFQARQAoAF8AdABlAHgAdABFAGwAZQBtAGUAbgB0AEwALAAgAFUAUABQAEUAUgAoAF8AYwBoAGEAcgBMACkALAAgAF8AYwBoAGEAcgBOAGUAdw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IARQBEAFUAQwBFACgAXwB0AGUAeAB0AEUAbABlAG0AZQBuAHQALAAgAFMARQBRAFUARQBOAEMARQAoAEwARQBOACgAXwBjAGgAYQByAFMAZQB0ACkAKQAsAFwAbgAgACAAIAAgACAAIAAgACAAIAAgACAAIAAgACAAIAAgACAAIAAgACAAIAAgACAAIAAgACAAIAAgAEwAQQBNAEIARABBACgAYQBjAGMALAAgAGMAdQByAHIALABcAG4AIAAgACAAIAAgACAAIAAgACAAIAAgACAAIAAgACAAIAAgACAAIAAgACAAIAAgACAAIAAgACAAIAAgACAAIAAgAFMAVQBCAFMAVABJAFQAVQBUAEUAKABhAGMAYwAsACAATQBJAEQAKABfAGMAaABhAHIAUwBlAHQALAAgAGMAdQByAHIALAAgADEAKQAsACAAXwBjAGgAYQByAE4AZQB3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UAGUAeAB0AFYAYQBsAHUAZQApACwAXABuACAAIAAgACAAIAAgACAAIAAgACAAIAAgAEwAQQBNAEIARABBACgAXwBlAGwAZQBtAGUAbgB0ACwAXABuACAAIAAgACAAIAAgACAAIAAgACAAIAAgACAAIAAgACAAZgBuAFIAZQBwAGwAYQBjAGUAQwBoAGEAcgBz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UAQgBTAFQASQBUAFUAVABFAF8ASQBcAG4AXABuAEMAYQBzAGUALQBpAG4AcwBlAG4AcwBpAHQAaQB2AGUAIABzAHUAYgBzAHQAaQB0AHUAdABpAG8AbgAgAG8AZgAgAHQAZQB4AHQALgAgAFMAaQBtAGkAbABhAHIAIAB0AG8AIABTAFUAQgBTAFQASQBUAFUAVABFACAAZgB1AG4AYwB0AGkAbwBuACAAdwBoAGkAYwBoACAAaQBzACAAYwBhAHMAZQAtAHMAZQBuAHMAaQB0AGkAdgBlAC4AXABuAFwAbgBBAHIAcgBhAHkAIABjAG8AbQBwAGEAdABpAGIAbABlADoAIABUAGUAeAB0AFYAYQBsAHUAZQ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YAYQBsAHUAZQAgACAAIAAgACAAfAAgAHQAZQB4AHQAIAAgACAAIAB8ACAAVABlAHgAdAAgAHcAaQB0AGgAaQBuACAAdwBoAGkAYwBoACAAdABvACAAcgBlAHAAbABhAGMAZQAgAG0AYQB0AGMAaABlAGQAIAB0AGUAeAB0AFwAbgBPAGwAZABUAGUAeAB0ACAAIAAgACAAIAAgACAAfAAgAHQAZQB4AHQAIAAgACAAIAB8ACAAVABlAHgAdAAgAHQAbwAgAGIAZQAgAHIAZQBwAGwAYQBjAGUAZABcAG4ATgBlAHcAVABlAHgAdAAgACAAIAAgACAAIAAgAHwAIAB0AGUAeAB0ACAAIAAgACAAfAAgAFQAZQB4AHQAIAB3AGkAdABoACAAdwBoAGkAYwBoACAAdABvACAAcgBlAHAAbABhAGMAZQAgAE8AbABkAFQAZQB4AHQAXABuAFsASQBuAHMAdABhAG4AYwBlAE4AdQBtAF0AIAB8ACAAaQBuAHQAZQBnAGUAcgAgAHwAIABTAHAAZQBjAGkAZgBpAHkAIAB3AGgAaQBjAGgAIABvAGMAYwB1AHIAYQBuAGMAZQAgAHQAbwAgAHIAZQBwAGwAYQBjAGUALgAgAEkAZgAgAG8AbQBpAHQAdABlAGQAIABvAHIAIAAwACAAdABoAGUAbgAgAGEAbABsACAAbwBjAGMAdQByAGEAbgBjAGUAcwAgAGEAcgBlACAAcgBlAHAAbABhAGMAZQBkAC4AXABuACAAIAAgACAAIAAgACAAIAAgACAAIAAgACAAIAB8ACAAIAAgACAAIAAgACAAIAAgAHwAIABOAGUAZwBhAHQAaQB2AGUAIABpAG4AcwB0AGEAbgBjAGUAIABtAGEAdABjAGgAZQBzACAAZgByAG8AbQAgAGUAbgBk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VQBCAFMAVABJAFQAVQBUAEUAXwBJACgAXAAiAGEAYgBjADoAZABlAGYAOgBnAGgAaQA6AGoAawBsAFwAIgAsACAAXAAiADoAXAAiACwAIABcACIAXAAiACkAXABuAFIAZQB0AHUAcgBuAHMAOgAgAGEAYgBjAGQAZQBmAGcAaABpAGoAawBsAFwAbgBcAG4AUwBVAEIAUwBUAEkAVABVAFQARQBfAEkAKABcACIAYQBiAGMAOgBkAGUAZgA6AGcAaABpADoAagBrAGwAXAAiACwAIABcACIAOgBcACIALAAgAFwAIgAtAFwAIgAsACAAMgApAFwAbgBSAGUAdAB1AHIAbgBzADoAIABhAGIAYwA6AGQAZQBmAC0AZwBoAGkAOgBqAGs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VAEIAUwBUAEkAVABVAFQARQBfAEkAIAA9ACAATABBAE0AQgBEAEEAKABUAGUAeAB0AFYAYQBsAHUAZQAsACAATwBsAGQAVABlAHgAdAAsACAATgBlAHcAVABlAHgAdAAsACAAWwBJAG4AcwB0AGEAbgBjAGUATgB1AG0AXQAsAFwAbgAgACAAIAAgAEwARQBUACgAXABuACAAIAAgACAAIAAgACAAIABfAG8AbABkAFQAZQB4AHQALAAgAEYATgAuAE4AVQBMAEwASQBGAFkAKABPAGwAZABUAGUAeAB0ACkALABcAG4AIAAgACAAIAAgACAAIAAgAF8AcwBlAGEAcgBjAGgAVABlAHIAbQAsACAARgBOAC4ARQBTAEMAQQBQAEUAXwBTAEUAQQBSAEMASABfAFQARQBSAE0AKABfAG8AbABkAFQAZQB4AHQAKQAsAFwAbgAgACAAIAAgACAAIAAgACAAXwBuAGUAdwBUAGUAeAB0ACwAIABGAE4ALgBOAFUATABMAEkARgBZACgATgBlAHcAVABlAHgAdAApACwAXABuACAAIAAgACAAIAAgACAAIABfAG8AbABkAEwAZQBuACwAIABMAEUATgAoAF8AbwBsAGQAVABlAHgAdAApACwAXABuACAAIAAgACAAIAAgACAAIABfAGwAZQBuAEQAaQBmAGYALAAgAEwARQBOACgAXwBuAGUAdwBUAGUAeAB0ACkAIAAtACAAXwBvAGwAZABMAGUAbgAsAFwAbgAgACAAIAAgACAAIAAgACAAXwBpAG4AcwB0AGEAbgBjAGUALAAgAEkATgBUACgARgBOAC4AQwBPAEUAUgBDAEUAKABJAG4AcwB0AGEAbgBjAGUATgB1AG0AKQApACwAXABuACAAIAAgACAAIAAgACAAIABcAG4AIAAgACAAIAAgACAAIAAgAGYAbgBTAHUAYgBzAHQAaQB0AHUAdABlAF8ASQAsACAATABBAE0AQgBEAEEAKABfAHQAZQB4AHQARQBsAGUAbQBlAG4AdAAsAFwAbgAgACAAIAAgACAAIAAgACAAIAAgACAAIABJAEYAKABfAHQAZQB4AHQARQBsAGUAbQBlAG4AdAAgAD0AIABcACIAXAAiACwAIABcACIAXAAiACwAXABuACAAIAAgACAAIAAgACAAIAAgACAAIAAgACAAIAAgACAASQBGACgAXwBvAGwAZABMAGUAbgAgAD0AIAAwACwAIABfAHQAZQB4AHQARQBsAGUAbQBlAG4AdAAsAFwAbgAgACAAIAAgACAAIAAgACAAIAAgACAAIAAgACAAIAAgACAAIAAgACAATABFAFQAKABcAG4AIAAgACAAIAAgACAAIAAgACAAIAAgACAAIAAgACAAIAAgACAAIAAgACAAIAAgACAAXwBtAGEAeABJAG4AcwB0AGEAbgBjAGUALAAgAEkATgBUACgATABFAE4AKABfAHQAZQB4AHQARQBsAGUAbQBlAG4AdAApACAALwAgAF8AbwBsAGQATABlAG4AKQAsAFwAbgAgACAAIAAgACAAIAAgACAAIAAgACAAIAAgACAAIAAgACAAIAAgACAAIAAgACAAIABfAHAAbwBzACwAIABTAEMAQQBOACgAMAAsACAAUwBFAFEAVQBFAE4AQwBFACgAMQAsACAAXwBtAGEAeABJAG4AcwB0AGEAbgBjAGUAKQAsAFwAbgAgACAAIAAgACAAIAAgACAAIAAgACAAIAAgACAAIAAgACAAIAAgACAAIAAgACAAIAAgACAAIAAgAEwAQQBNAEIARABBACgAXwBhAGMAYwAsACAAXwBjAHUAcgByACwAXABuACAAIAAgACAAIAAgACAAIAAgACAAIAAgACAAIAAgACAAIAAgACAAIAAgACAAIAAgACAAIAAgACAAIAAgACAAIABJAEYAKABfAGEAYwBjACAAPQAgAFwAIgBcACIALAAgAFwAIgBcACIALAAgAEkARgBFAFIAUgBPAFIAKABTAEUAQQBSAEMASAAoAF8AcwBlAGEAcgBjAGgAVABlAHIAbQAsACAAXwB0AGUAeAB0AEUAbABlAG0AZQBuAHQALAAgAF8AYQBjAGMAIAArACAAMQApACwAIABcACIAXAAiACkAKQBcAG4AIAAgACAAIAAgACAAIAAgACAAIAAgACAAIAAgACAAIAAgACAAIAAgACAAIAAgACAAIAAgACAAIAApAFwAbgAgACAAIAAgACAAIAAgACAAIAAgACAAIAAgACAAIAAgACAAIAAgACAAIAAgACAAIAApACwAXABuACAAIAAgACAAIAAgACAAIAAgACAAIAAgACAAIAAgACAAIAAgACAAIAAgACAAIAAgAF8AYwBvAHUAbgB0ACwAIABDAE8AVQBOAFQAKABfAHAAbwBzACkALABcAG4AIAAgACAAIAAgACAAIAAgACAAIAAgACAAIAAgACAAIAAgACAAIAAgACAAIAAgACAASQBGACgAXwBjAG8AdQBuAHQAIAA9ACAAMAAsACAAXwB0AGUAeAB0AEUAbABlAG0AZQBuAHQALABcAG4AIAAgACAAIAAgACAAIAAgACAAIAAgACAAIAAgACAAIAAgACAAIAAgACAAIAAgACAAIAAgACAAIABJAEYAKABBAEIAUwAoAF8AaQBuAHMAdABhAG4AYwBlACkAIAA+ACAAXwBjAG8AdQBuAHQALAAgAF8AdABlAHgAdABFAGwAZQBtAGUAbgB0ACwAXABuACAAIAAgACAAIAAgACAAIAAgACAAIAAgACAAIAAgACAAIAAgACAAIAAgACAAIAAgACAAIAAgACAAIAAgACAAIABJAEYAKABfAGkAbgBzAHQAYQBuAGMAZQAgAD4AIAAwACwAIABSAEUAUABMAEEAQwBFACgAXwB0AGUAeAB0AEUAbABlAG0AZQBuAHQALAAgAEkATgBEAEUAWAAoAF8AcABvAHMALAAgADEALAAgAF8AaQBuAHMAdABhAG4AYwBlACkALAAgAF8AbwBsAGQATABlAG4ALAAgAF8AbgBlAHcAVABlAHgAdAApACwAXABuACAAIAAgACAAIAAgACAAIAAgACAAIAAgACAAIAAgACAAIAAgACAAIAAgACAAIAAgACAAIAAgACAAIAAgACAAIAAgACAAIAAgAEkARgAoAF8AaQBuAHMAdABhAG4AYwBlACAAPAAgADAALAAgAFIARQBQAEwAQQBDAEUAKABfAHQAZQB4AHQARQBsAGUAbQBlAG4AdAAsACAASQBOAEQARQBYACgAXwBwAG8AcwAsACAAMQAsACAAXwBjAG8AdQBuAHQAIAArACAAXwBpAG4AcwB0AGEAbgBjAGUAIAArACAAMQApACwAIABfAG8AbABkAEwAZQBuACwAIABfAG4AZQB3AFQAZQB4AHQAKQAsAFwAbgAgACAAIAAgACAAIAAgACAAIAAgACAAIAAgACAAIAAgACAAIAAgACAAIAAgACAAIAAgACAAIAAgACAAIAAgACAAIAAgACAAIAAgACAAIAAgAEwARQBUACgAXABuACAAIAAgACAAIAAgACAAIAAgACAAIAAgACAAIAAgACAAIAAgACAAIAAgACAAIAAgACAAIAAgACAAIAAgACAAIAAgACAAIAAgACAAIAAgACAAIAAgACAAIABfAG4AUABvAHMALAAgAFQAQQBLAEUAKABfAHAAbwBzACwAIAAxACwAIABfAGMAbwB1AG4AdAApACAAKwAgAFMARQBRAFUARQBOAEMARQAoADEALAAgAF8AYwBvAHUAbgB0ACwAIAAwACwAIABfAGwAZQBuAEQAaQBmAGYAKQAsAFwAbgAgACAAIAAgACAAIAAgACAAIAAgACAAIAAgACAAIAAgACAAIAAgACAAIAAgACAAIAAgACAAIAAgACAAIAAgACAAIAAgACAAIAAgACAAIAAgACAAIAAgACAAUgBFAEQAVQBDAEUAKABfAHQAZQB4AHQARQBsAGUAbQBlAG4AdAAsACAAXwBuAFAAbwBzACwAXABuACAAIAAgACAAIAAgACAAIAAgACAAIAAgACAAIAAgACAAIAAgACAAIAAgACAAIAAgACAAIAAgACAAIAAgACAAIAAgACAAIAAgACAAIAAgACAAIAAgACAAIAAgACAAIAAgAEwAQQBNAEIARABBACgAXwBhAGMAYwAsACAAXwBjAHUAcgByACwAXABuACAAIAAgACAAIAAgACAAIAAgACAAIAAgACAAIAAgACAAIAAgACAAIAAgACAAIAAgACAAIAAgACAAIAAgACAAIAAgACAAIAAgACAAIAAgACAAIAAgACAAIAAgACAAIAAgACAAIAAgACAAUgBFAFAATABBAEMARQAoAF8AYQBjAGMALAAgAF8AYwB1AHIAcgAsACAAXwBvAGwAZABMAGUAbgAsACAAXwBuAGUAdwBUAGUAeAB0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OAFUATABMAEkARgBZACgAVABlAHgAdABWAGEAbAB1AGUAKQAsAFwAbgAgACAAIAAgACAAIAAgACAAIAAgACAAIABMAEEATQBCAEQAQQAoAF8AZQBsAGUAbQBlAG4AdAAsAFwAbgAgACAAIAAgACAAIAAgACAAIAAgACAAIAAgACAAIAAgAGYAbgBTAHUAYgBzAHQAaQB0AHUAdABlAF8AS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4AVABIAF8AQwBIAEEAUgBcAG4AXABuAEwAbwBjAGEAdABlAHMAIAB0AGgAZQAgAHAAbwBzAGkAdABpAG8AbgAgAG8AZgAgAHQAaABlACAATgB0AGgAIABjAG8AdQBuAHQAIABvAGYAIABhAG4AeQAgAG8AbgBlACAAbwBmACAAYQAgAHMAZQB0ACAAbwBmACAAYwBoAGEAcgBhAGMAdABlAHIAcwAgAHcAaQB0AGgAaQBuACAAdABoAGUAIABnAGkAdgBlAG4AIAB0AGUAeAB0AC4AXABuAFMAZQBhAHIAYwBoACAAaQBzACAAYwBhAHMAZQAtAGkAbgBzAGUAbgBzAGkAdABpAHYAZQAgAGIAeQAgAGQAZQBmAGEAdQBsAHQALgBcAG4AXABuAEEAcgByAGEAeQAgAGMAbwBtAHAAYQB0AGkAYgBsAGUAOgAgAFQAZQB4AHQAVABvAFMAZQBhAHIAYwBoACAAcABhAHIAYQBtAGUAdABlAHI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DAGgAYQByAGEAYwB0AGUAcgAgAHAAbwBzAGkAdABpAG8AbgAgAGkAbgAgAHQAZQB4AHQALgBcAG4AIAAyACAAfAAgAGMAaABhAHIAIAAgACAAIAB8ACAAQwBoAGEAcgBhAGMAdABlAHIAIABmAG8AdQBuAGQALgAgAFIAZQB0AHUAcgBuAGUAZAAgAGkAZgAgAFIAZQB0AHUAcgBuAEMAaABhAHIAIABpAHMAIA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FMAZQBhAHIAYwBoACAAIAAgACAAfAAgAHQAZQB4AHQAIAAgACAAIAAgACAAIAAgACAAIAAgACAAIAB8ACAAVABlAHgAdAAgAHQAbwAgAHMAZQBhAHIAYwBoACAAdwBpAHQAaABpAG4AXABuAEMAaABhAHIAcwAgACAAIAAgACAAIAAgACAAIAAgACAAfAAgAHQAZQB4AHQAIAAgACAAIAAgACAAIAAgACAAIAAgACAAIAB8ACAAQwBoAGEAcgBhAGMAdABlAHIAcwAgAHQAbwAgAHMAZQBhAHIAYwBoACAAZgBvAHIAXABuAFsATgBdACAAIAAgACAAIAAgACAAIAAgACAAIAAgACAAfAAgAGkAbgB0AGUAZwBlAHIAIAAgACAAIAAgACAAIAAgACAAIAB8ACAATgB0AGgAIABjAG8AdQBuAHQAIABvAGYAIABhAG4AeQAgAG8AZgAgAHQAaABlACAAYwBoAGEAcgBhAGMAdABlAHIAcwAuACAARABlAGYAYQB1AGwAdABzACAAdABvACAAMQBzAHQALgBcAG4AIAAgACAAIAAgACAAIAAgACAAIAAgACAAIAAgACAAIAB8ACAAIAAgACAAIAAgACAAIAAgACAAIAAgACAAIAAgACAAIAAgAHwAIABOAGUAZwBhAHQAaQB2AGUAIAB2AGEAbAB1AGUAcwAgAHcAaQBsAGwAIABwAGUAcgBmAG8AcgBtACAAYQAgAHIAZQB2AGUAcgBzAGUAIABzAGUAYQByAGMAaAAgAGYAcgBvAG0AIAB0AGgAZQAgAGUAbgBkACAAbwBmACAAdABoAGUAIAB0AGUAeAB0AC4AXABuAFsAQwBhAHMAZQBTAGUAbgBzAGkAdABpAHYAZQBdACAAfAAgAHMAdwBpAHQAYwBoACAAIAAgACAAIAAgACAAIAAgACAAIAB8ACAAUwBlAGEAcgBjAGgAIABpAHMAIABjAGEAcwBlAC0AcwBlAG4AcwBpAHQAaQB2AGUALgAgACAAIAAgACAAIAAgACAAIAAgACAAXABuAFsAUgBlAHQAdQByAG4AQwBoAGEAcgBdACAAIAAgACAAfAAgAHMAdwBpAHQAYwBoACAAIAAgACAAIAAgACAAIAAgACAAIAB8ACAAQQBsAHMAbwAgAHIAZQB0AHUAcgBuACAAdABoAGUAIABjAGgAYQByAGEAYwB0AGUAcgAgAGYAbwB1AG4AZABcAG4AWwBMAG8AdwBlAHIAUABvAHMAXQAgACAAIAAgACAAIAB8ACAAaQBuAHQAZQBnAGUAcgAgACAAIAAgACAAIAAgACAAIAAgAHwAIABQAG8AcwBpAHQAaQBvAG4AIAB0AG8AIABzAHQAYQByAHQAIAB0AGgAZQAgAHMAZQBhAHIAYwBoACAAZgByAG8AbQAuAFwAbgAgACAAIAAgACAAIAAgACAAIAAgACAAIAAgACAAIAAgAHwAIABbADEALgAuAEwARQBOACgAVABlAHgAdAApAF0AIAAgACAAfAAgAE4AZQBnAGEAdABpAHYAZQAgAHYAYQBsAHUAZQBzACAAYQByAGUAIAByAGUAbABhAHQAaQB2AGUAIAB0AG8AIAB0AGgAZQAgAGUAbgBkACAAbwBmACAAdABoAGUAIAB0AGUAeAB0AC4AXABuACAAIAAgACAAIAAgACAAIAAgACAAIAAgACAAIAAgACAAfAAgAFsALQBMAEUATgAoAFQAZQB4AHQAKQAuAC4ALQAxAF0AIAB8ACAARABlAGYAYQB1AGwAdABzACAAdABvACAAYgBlAGcAaQBuAG4AaQBuAGcAIABvAGYAIAB0AGgAZQAgAHQAZQB4AHQALgBcAG4AWwBVAHAAcABlAHIAUABvAHMAXQAgACAAIAAgACAAIAB8ACAAaQBuAHQAZQBnAGUAcgAgACAAIAAgACAAIAAgACAAIAAgAHwAIABQAG8AcwBpAHQAaQBvAG4AIABsAGkAbQBpAHQAIABvAGYAIAB0AGgAZQAgAHMAZQBhAHIAYwBoAC4AXABuACAAIAAgACAAIAAgACAAIAAgACAAIAAgACAAIAAgACAAfAAgAFsAMQAuAC4ATABFAE4AKABUAGUAeAB0ACkAXQAgACAAIAB8ACAATgBlAGcAYQB0AGkAdgBlACAAdgBhAGwAdQBlAHMAIABhAHIAZQAgAHIAZQBsAGEAdABpAHYAZQAgAHQAbwAgAHQAaABlACAAZQBuAGQAIABvAGYAIAB0AGgAZQAgAHQAZQB4AHQALgBcAG4AIAAgACAAIAAgACAAIAAgACAAIAAgACAAIAAgACAAIAB8ACAAWwAtAEwARQBOACgAVABlAHgAdAApAC4ALgAtADEAXQAgAHwAIABEAGUAZgBhAHUAbAB0AHMAIAB0AG8AIABlAG4AZAAgAG8AZgAgAHQAaABlACAAdABlAHgAd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gBEAF8ATgBUAEgAXwBDAEgAQQBSACgAXAAiADEAMgAzADQAXwBBAF8AQgBfAEEAXwAwAFwAIgAsACAAXAAiAEEAQgBcACIAKQBcAG4AUgBlAHQAdQByAG4AcwA6ACAANgAgAGkALgBlAC4AIAAxAHMAdAAgAEEAIABvAHIAIABCACAAaQBzACAAYQB0ACAAcABvAHMAaQB0AGkAbwBuACAANgBcAG4AXABuAEYASQBOAEQAXwBOAFQASABfAEMASABBAFIAKABcACIAMQAyADMANABfAEEAXwBiAF8AYQBfADAAXAAiACwAIABcACIAYQBiAFwAIgAsACAAMgAsACAAMQApAFwAbgBSAGUAdAB1AHIAbgBzADoAIAAxADAAIABpAC4AZQAuACAAMgBuAGQAIABhACAAbwByACAAYgAsACAAYwBhAHMAZQAtAHMAZQBuAHMAaQB0AGkAdgBlACAAaQBzACAAYQB0ACAAcABvAHMAaQB0AGkAbwBuACAAMQAwAFwAbgBcAG4ARgBJAE4ARABfAE4AVABIAF8AQwBIAEEAUgAoAFwAIgAxADIAMwA0AF8AQQBfAEIAXwBBAF8AMABcACIALAAgAFwAIgBhAGIAXAAiACwAIAAyACwAIAAwACwAIAAxACwAIAA3ACkAXABuAFIAZQB0AHUAcgBuAHMAOgAgAHsAMQAwACwAIABBAH0AIABpAC4AZQAuACAAMgBuAGQAIABhACAAbwByACAAYgAsACAAYwBhAHMAZQAtAGkAbgBzAGUAbgBzAGkAdABpAHYAZQAgAGkAcwAgAGEAdAAgAHAAbwBzAGkAdABpAG8AbgAgADEAMAAsACAAcwBlAGEAcgBjAGgAaQBuAGcAIABmAHIAbwBtACAAcABvAHMAaQB0AGkAbwBuACAANwAuACAAQQAgAHcAYQBzACAAZgBvAHUAbgBkAC4AXABuAFwAbgBGAEkATgBEAF8ATgBUAEgAXwBDAEgAQQBSACgAXAAiADEAMgAzADQAXwBBAF8AQgBfAEEAXwAwAFwAIgAsACAAXAAiAEEAQgBcACIALAAgAC0AMgAsACAAMQAsACAAMQAsACAALQA0ACkAXABuAFIAZQB0AHUAcgBuAHMAOgAgAHsANgAsACAAQQB9ACAAaQAuAGUALgAgADIAbgBkACAAQQAgAG8AcgAgAEIALAAgAGMAYQBzAGUALQBzAGUAbgBzAGkAdABpAHYAZQAgAGkAcwAgAGEAdAAgAHAAbwBzAGkAdABpAG8AbgAgADYALAAgAHUAcwBpAG4AZwAgAHIAZQB2AGUAcgBzAGUAIABzAGUAYQByAGMAaAAgAGYAcgBvAG0AIAA0ACAAYwBoAGEAcgBhAGMAdABlAHIAcwAgAGYAcgBvAG0AIABlAG4AZAAuAFwAbgAgACAAIAAgACAAIAAgACAAIABBACAAdwBhAHMAIABmAG8AdQBu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SQBOAEQAXwBOAFQASABfAEMASABBAFIAIAA9ACAATABBAE0AQgBEAEEAKABUAGUAeAB0AFQAbwBTAGUAYQByAGMAaAAsACAAQwBoAGEAcgBzACwAIABbAE4AXQAsACAAWwBDAGEAcwBlAFMAZQBuAHMAaQB0AGkAdgBlAF0ALAAgAFsAUgBlAHQAdQByAG4AQwBoAGEAcgBdACwAIABbAEwAbwB3AGUAcgBQAG8AcwBdACwAIABbAFUAcABwAGUAcgBQAG8AcwBdACwAXABuACAAIAAgACAATABFAFQAKABcAG4AIAAgACAAIAAgACAAIAAgAF8AYwBoAGEAcgBzACwAIABGAE4ALgBOAFUATABMAEkARgBZACgAQwBoAGEAcgBzACkALABcAG4AIAAgACAAIAAgACAAIAAgAF8AbgAsACAASQBGACgASQBTAE8ATQBJAFQAVABFAEQAKABOACkALAAgADEALAAgAEkATgBUACgATgAoAE4AKQApACkALABcAG4AIAAgACAAIAAgACAAIAAgAF8AaQBnAG4AbwByAGUAQwBhAHMAZQAsACAARgBOAC4AQwBPAEUAUgBDAEUAKABDAGEAcwBlAFMAZQBuAHMAaQB0AGkAdgBlACkAIAA9ACAAMAAsAFwAbgAgACAAIAAgACAAIAAgACAAXwByAGUAdAB1AHIAbgBDAGgAYQByACwAIABOACgARgBOAC4AQwBPAEUAUgBDAEUAKABSAGUAdAB1AHIAbgBDAGgAYQByACkAIAA8AD4AIAAwACkALABcAG4AIAAgACAAIAAgACAAIAAgAF8AbABvAHcAUABvAHMALAAgAEwARQBUACgAXABuACAAIAAgACAAIAAgACAAIAAgACAAIAAgAF8AbABwACwAIABJAE4AVAAoAEYATgAuAEMATwBFAFIAQwBFACgATABvAHcAZQByAFAAbwBzACkAKQAsAFwAbgAgACAAIAAgACAAIAAgACAAIAAgACAAIABJAEYAKABfAGwAcAAgAD0AIAAwACwAIAAxACwAIABfAGwAcAApAFwAbgAgACAAIAAgACAAIAAgACAAKQAsAFwAbgAgACAAIAAgACAAIAAgACAAXwBoAGkAZwBoAFAAbwBzACwAIABJAEYAKABJAFMATgBVAE0AQgBFAFIAKABVAHAAcABlAHIAUABvAHMAKQAsACAASQBOAFQAKABVAHAAcABlAHIAUABvAHMAKQAsACAAXAAiAFwAIgApACwAXABuACAAIAAgACAAIAAgACAAIABfAGMAaABhAHIAQQByAHIAYQB5ACwAIABNAEkARAAoAFwAbgAgACAAIAAgACAAIAAgACAAIAAgACAAIABJAEYAKABfAGkAZwBuAG8AcgBlAEMAYQBzAGUALAAgAFUAUABQAEUAUgAoAF8AYwBoAGEAcgBzACkALAAgAF8AYwBoAGEAcgBzACkALABcAG4AIAAgACAAIAAgACAAIAAgACAAIAAgACAAUwBFAFEAVQBFAE4AQwBFACgATABFAE4AKABfAGMAaABhAHIAcwApACkALAAgADEAXABuACAAIAAgACAAIAAgACAAIAApACwAXABuAFwAbgAgACAAIAAgACAAIAAgACAAZgBuAEMAbwB1AG4AdABDAGgAYQByAE0AYQB0AGMAaABlAHMALAAgAEwAQQBNAEIARABBACgAXwBjAGEAcwBlAGQAVABlAHgAdAAsAFwAbgAgACAAIAAgACAAIAAgACAAIAAgACAAIABMAEUAVAAoAFwAbgAgACAAIAAgACAAIAAgACAAIAAgACAAIAAgACAAIAAgAF8AcwBlAGEAcgBjAGgATABlAG4ALAAgAEwARQBOACgAXwBjAGEAcwBlAGQAVABlAHgAdAApACwAXABuACAAIAAgACAAIAAgACAAIAAgACAAIAAgACAAIAAgACAAXwByAGUAbQBvAHYAZQBkACwAIABSAEUARABVAEMARQAoAF8AYwBhAHMAZQBkAFQAZQB4AHQALAAgAF8AYwBoAGEAcgBBAHIAcgBhAHkALABcAG4AIAAgACAAIAAgACAAIAAgACAAIAAgACAAIAAgACAAIAAgACAAIAAgAEwAQQBNAEIARABBACgAXwBhAGMAYwAsACAAXwBjAHUAcgByACwAXABuACAAIAAgACAAIAAgACAAIAAgACAAIAAgACAAIAAgACAAIAAgACAAIAAgACAAIAAgAFMAVQBCAFMAVABJAFQAVQBUAEUAKABfAGEAYwBjACwAIABfAGMAdQByAHIALAAgAFwAIgBcACIAKQBcAG4AIAAgACAAIAAgACAAIAAgACAAIAAgACAAIAAgACAAIAAgACAAIAAgACkAXABuACAAIAAgACAAIAAgACAAIAAgACAAIAAgACAAIAAgACAAKQAsAFwAbgAgACAAIAAgACAAIAAgACAAIAAgACAAIAAgACAAIAAgAF8AcwBlAGEAcgBjAGgATABlAG4AIAAtACAATABFAE4AKABfAHIAZQBtAG8AdgBlAGQAKQBcAG4AIAAgACAAIAAgACAAIAAgACAAIAAgACAAKQBcAG4AIAAgACAAIAAgACAAIAAgACkALABcAG4AXABuACAAIAAgACAAIAAgACAAIABmAG4ATgB0AGgAQwBoAGEAcgAsACAATABBAE0AQgBEAEEAKABfAHQAZQB4AHQARQBsAGUAbQBlAG4AdAAsAFwAbgAgACAAIAAgACAAIAAgACAAIAAgACAAIABJAEYAKABJAFMARQBSAFIATwBSACgAXwB0AGUAeAB0AEUAbABlAG0AZQBuAHQAKQAsACAAXwB0AGUAeAB0AEUAbABlAG0AZQBuAHQAIAAqACAAewAxACwAIAAyAH0ALABcAG4AIAAgACAAIAAgACAAIAAgACAAIAAgACAAIAAgACAAIABJAEYAKABfAGMAaABhAHIAcwAgAD0AIABcACIAXAAiACwAIAB7ADAALAAgAFwAIgBcACIAfQAsAFwAbgAgACAAIAAgACAAIAAgACAAIAAgACAAIAAgACAAIAAgACAAIAAgACAASQBGACgAXwBuACAAPQAgADAALAAgAHsAMAAsACAAXAAiAFwAIgB9ACwAXABuACAAIAAgACAAIAAgACAAIAAgACAAIAAgACAAIAAgACAAIAAgACAAIAAgACAAIAAgAEwARQBUACgAXABuACAAIAAgACAAIAAgACAAIAAgACAAIAAgACAAIAAgACAAIAAgACAAIAAgACAAIAAgACAAIAAgACAAXwBsAGUAbgAsACAATABFAE4AKABfAHQAZQB4AHQARQBsAGUAbQBlAG4AdAApACwAXABuACAAIAAgACAAIAAgACAAIAAgACAAIAAgACAAIAAgACAAIAAgACAAIAAgACAAIAAgACAAIAAgACAAXwBzAHQAYQByAHQAUABvAHMALAAgAEkARgAoAF8AbABvAHcAUABvAHMAIAA8ACAAMQAsACAAXwBsAGUAbgAgACsAIABfAGwAbwB3AFAAbwBzACAAKwAgADEALAAgAF8AbABvAHcAUABvAHMAKQAsAFwAbgAgACAAIAAgACAAIAAgACAAIAAgACAAIAAgACAAIAAgACAAIAAgACAAIAAgACAAIAAgACAAIAAgAF8AZQBuAGQAUABvAHMALAAgAEkARgAoAF8AaABpAGcAaABQAG8AcwAgAD0AIABcACIAXAAiACwAIABfAGwAZQBuACwAXABuACAAIAAgACAAIAAgACAAIAAgACAAIAAgACAAIAAgACAAIAAgACAAIAAgACAAIAAgACAAIAAgACAAIAAgACAAIABJAEYAKABfAGgAaQBnAGgAUABvAHMAIAA+ACAAMAAsACAAXwBoAGkAZwBoAFAAbwBzACwAXABuACAAIAAgACAAIAAgACAAIAAgACAAIAAgACAAIAAgACAAIAAgACAAIAAgACAAIAAgACAAIAAgACAAIAAgACAAIAAgACAAIAAgAEkARgAoAF8AaABpAGcAaABQAG8AcwAgADwAIAAwACwAIABfAGwAZQBuACAAKwAgAF8AaABpAGcAaABQAG8AcwAgACsAIAAxACwAIAAwACkAXABuACAAIAAgACAAIAAgACAAIAAgACAAIAAgACAAIAAgACAAIAAgACAAIAAgACAAIAAgACAAIAAgACAAIAAgACAAIAApAFwAbgAgACAAIAAgACAAIAAgACAAIAAgACAAIAAgACAAIAAgACAAIAAgACAAIAAgACAAIAAgACAAIAAgACkALABcAG4AIAAgACAAIAAgACAAIAAgACAAIAAgACAAIAAgACAAIAAgACAAIAAgACAAIAAgACAAIAAgACAAIABJAEYAKABfAHMAdABhAHIAdABQAG8AcwAgAD4AIABfAGwAZQBuACwAIAB7ADAALAAgAFwAIgBcACIAfQAsAFwAbgAgACAAIAAgACAAIAAgACAAIAAgACAAIAAgACAAIAAgACAAIAAgACAAIAAgACAAIAAgACAAIAAgACAAIAAgACAASQBGACgAXwBzAHQAYQByAHQAUABvAHMAIAA+ACAAXwBlAG4AZABQAG8AcwAsACAAewAwACwAIABcACIAXAAiAH0ALABcAG4AIAAgACAAIAAgACAAIAAgACAAIAAgACAAIAAgACAAIAAgACAAIAAgACAAIAAgACAAIAAgACAAIAAgACAAIAAgACAAIAAgACAATABFAFQAKABcAG4AIAAgACAAIAAgACAAIAAgACAAIAAgACAAIAAgACAAIAAgACAAIAAgACAAIAAgACAAIAAgACAAIAAgACAAIAAgACAAIAAgACAAIAAgACAAIABfAHMAZQBhAHIAYwBoAFQAZQB4AHQALAAgAE0ASQBEACgAXwB0AGUAeAB0AEUAbABlAG0AZQBuAHQALAAgAF8AcwB0AGEAcgB0AFAAbwBzACwAIABfAGUAbgBkAFAAbwBzACAALQAgAF8AcwB0AGEAcgB0AFAAbwBzACAAKwAgADEAKQAsAFwAbgAgACAAIAAgACAAIAAgACAAIAAgACAAIAAgACAAIAAgACAAIAAgACAAIAAgACAAIAAgACAAIAAgACAAIAAgACAAIAAgACAAIAAgACAAIAAgAF8AYwBhAHMAZQBkAFQAZQB4AHQALAAgAEkARgAoAF8AaQBnAG4AbwByAGUAQwBhAHMAZQAsACAAVQBQAFAARQBSACgAXwBzAGUAYQByAGMAaABUAGUAeAB0ACkALAAgAF8AcwBlAGEAcgBjAGgAVABlAHgAdAApACwAXABuACAAIAAgACAAIAAgACAAIAAgACAAIAAgACAAIAAgACAAIAAgACAAIAAgACAAIAAgACAAIAAgACAAIAAgACAAIAAgACAAIAAgACAAIAAgACAAXwBmAGkAbgBkAEMAbwB1AG4AdAAsACAAZgBuAEMAbwB1AG4AdABDAGgAYQByAE0AYQB0AGMAaABlAHMAKABfAGMAYQBzAGUAZABUAGUAeAB0ACkALABcAG4AIAAgACAAIAAgACAAIAAgACAAIAAgACAAIAAgACAAIAAgACAAIAAgACAAIAAgACAAIAAgACAAIAAgACAAIAAgACAAIAAgACAAIAAgACAAIABJAEYAKABfAGYAaQBuAGQAQwBvAHUAbgB0ACAAPAAgAEEAQgBTACgAXwBuACkALAAgAHsAMAAsACAAXAAiAFwAIgB9ACwAXABuACAAIAAgACAAIAAgACAAIAAgACAAIAAgACAAIAAgACAAIAAgACAAIAAgACAAIAAgACAAIAAgACAAIAAgACAAIAAgACAAIAAgACAAIAAgACAAIAAgACAAIABMAEUAVAAoAFwAbgAgACAAIAAgACAAIAAgACAAIAAgACAAIAAgACAAIAAgACAAIAAgACAAIAAgACAAIAAgACAAIAAgACAAIAAgACAAIAAgACAAIAAgACAAIAAgACAAIAAgACAAIAAgACAAIAAvAC8AIABuAHQAaAAgAGMAYQBuACAAYwBvAHUAbgB0ACAAZgByAG8AbQAgAGUAbgBkACAAYgBhAGMAawB3AGEAcgBkAHMAXABuACAAIAAgACAAIAAgACAAIAAgACAAIAAgACAAIAAgACA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IAAgACAAIAAgACAAIAAgACAAIAAgACAAIAAgACAAIABfAG4AdABoAFAAbwBzACwAIABSAEUARABVAEMARQAoADAALAAgAFMARQBRAFUARQBOAEMARQAoAF8AbgB0AGgAKQAsAFwAbgAgACAAIAAgACAAIAAgACAAIAAgACAAIAAgACAAIAAgACAAIAAgACAAIAAgACAAIAAgACAAIAAgACAAIAAgACAAIAAgACAAIAAgACAAIAAgACAAIAAgACAAIAAgACAAIAAgACAAIAAgAEwAQQBNAEIARABBACgAXwBhAGMAYwAsACAAXwBjAHUAcgByACwAXABuACAAIAAgACAAIAAgACAAIAAgACAAIAAgACAAIAAgACAAIAAgACAAIAAgACAAIAAgACAAIAAgACAAIAAgACAAIAAgACAAIAAgACAAIAAgACAAIAAgACAAIAAgACAAIAAgACAAIAAgACAAIAAgACAAIABJAEYAKABfAGEAYwBjACAAPAAgADAALAAgAC0AMQAsAFwAbgAgACAAIAAg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AgACAAIAAgAF8AbgBlAHgAdABQAG8AcwBDAGgAYQByAHMALAAgAEkARgBFAFIAUgBPAFIAKABGAEkATgBEACgAXwBjAGgAYQByAEEAcgByAGEAeQAsACAAXwBjAGEAcwBlAGQAVABlAHgAdAAsACAAXwBhAGMAYwAgACsAIAAxACkALAAgADAAKQAsAFwAbgAgACAAIAAgACAAIAAgACAAIAAgACAAIAAgACAAIAAgACAAIAAgACAAIAAgACAAIAAgACAAIAAgACAAIAAgACAAIAAgACAAIAAgACAAIAAgACAAIAAgACAAIAAgACAAIAAgACAAIAAgACAAIAAgACAAIAAgACAAIAAgACAAIAAgAF8AbgBlAHgAdABQAG8AcwAsACAATQBJAE4AKABGAEkATABUAEUAUgAoAF8AbgBlAHgAdABQAG8AcwBDAGgAYQByAHMALAAgAF8AbgBlAHgAdABQAG8AcwBDAGgAYQByAHMAIAA+ACAAMAAsACAAMAApACkALABcAG4AIAAgACAAIAAgACAAIAAgACAAIAAgACAAIAAgACAAIAAgACAAIAAgACAAIAAgACAAIAAgACAAIAAgACAAIAAgACAAIAAgACAAIAAgACAAIAAgACAAIAAgACAAIAAgACAAIAAgACAAIAAgACAAIAAgACAAIAAgACAAIAAgACAAIABJAEYAKABfAG4AZQB4AHQAUABvAHMAIAA9ACAAMAAsACAALQAxACwAIABfAG4AZQB4AHQAUABvAHMAKQ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AsAFwAbgAgACAAIAAgACAAIAAgACAAIAAgACAAIAAgACAAIAAgACAAIAAgACAAIAAgACAAIAAgACAAIAAgACAAIAAgACAAIAAgACAAIAAgACAAIAAgACAAIAAgACAAIAAgACAAIABfAG8AdQB0AFAAbwBzACwAIABfAG4AdABoAFAAbwBzACAAKwAgAF8AcwB0AGEAcgB0AFAAbwBzACAALQAgADEALABcAG4AIAAgACAAIAAgACAAIAAgACAAIAAgACAAIAAgACAAIAAgACAAIAAgACAAIAAgACAAIAAgACAAIAAgACAAIAAgACAAIAAgACAAIAAgACAAIAAgACAAIAAgACAAIAAgACAASQBGACgAXwBvAHUAdABQAG8AcwAgADwAIAAxACwAIAB7ADAALAAgAFwAIgBcACIAfQAsAFwAbgAgACAAIAAgACAAIAAgACAAIAAgACAAIAAgACAAIAAgACAAIAAgACAAIAAgACAAIAAgACAAIAAgACAAIAAgACAAIAAgACAAIAAgACAAIAAgACAAIAAgACAAIAAgACAAIAAgACAAIAAgAEgAUwBUAEEAQwBLACgAXwBvAHUAdABQAG8AcwAsACAATQBJAEQAKABfAHMAZQBhAHIAYwBoAFQAZQB4AHQALAAgAF8AbgB0AGgAUABvAHMALAAgADEAKQ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HQAZQB4AHQAQwBvAGwAdQBtAG4ALAAgAEYATgAuAE4AVQBMAEwASQBGAFkAKABJAE4ARABFAFgAKABUAGUAeAB0AFQAbwBTAGUAYQByAGMAaAAsACAALAAgADEAKQApACwAXABuACAAIAAgACAAIAAgACAAIABfAHIAbwB3AEMAbwB1AG4AdAAsACAAUgBPAFcAUwAoAF8AdABlAHgAdABDAG8AbAB1AG0AbgApACwAXABuACAAIAAgACAAIAAgACAAIABfAGIAeQBSAG8AdwAsACAAUgBFAEQAVQBDAEUAKAAw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OAHQAaABDAGgAYQByACgASQBOAEQARQBYACgAXwB0AGUAeAB0AEMAbwBsAHUAbQBuACwAIABfAGMAdQByAHIAKQApAFwAbgAgACAAIAAgACAAIAAgACAAIAAgACAAIAAgACAAIAAgACkAXABuACAAIAAgACAAIAAgACAAIAAgACAAIAAgACkAXABuACAAIAAgACAAIAAgACAAIAApACwAXABuACAAIAAgACAAIAAgACAAIABfAHIAZQBzAHUAbAB0ACwAIABEAFIATwBQACgAXwBiAHkAUgBvAHcALAAgADEAKQAsAFwAbgAgACAAIAAgACAAIAAgACAAXwByAGUAdAB1AHIAbgBDAG8AbABzACwAIABJAE4ARABFAFgAKABfAHIAZQB0AHUAcgBuAEMAaABhAHIAIAArACAAMQAsACAAMQAsACAAMQApACwAXABuACAAIAAgACAAIAAgACAAIABUAEEASwBFACgAXwByAGUAcwB1AGwAdAAsACAALAAgAF8AcgBlAHQAdQByAG4AQwBvAGwAcw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ABuAFwAbgBTAHAAbABpAHQAcwAgAHQAZQB4AHQAIABpAG4AdABvACAAYwBvAGwAdQBtAG4AcwAgAGEAdAAgAGEAIABnAGkAdgBlAG4AIABkAGUAbABpAG0AaQB0AGUAcgAgAHUAcAAgAHQAbwAgAHQAaABlACAAcwBwAGUAYwBpAGYAaQBlAGQAIABsAGkAbQBpAHQALgAgAEYAaQByAHMAdAAgAGUAbABlAG0AZQBuAHQAIAByAGUAdAB1AHIAbgBlAGQAIABpAHMAIAB0AGgAZQAgAGMAbwB1AG4AdAAsACAAXABuAGYAbwBsAGwAbwB3AGUAZAAgAGIAeQAgAGUAYQBjAGgAIABzAHUAYgBzAHQAcgBpAG4AZwAgAGUAbABlAG0AZQBuAHQALgAgAE0AYQB0AGMAaABpAG4AZwAgAGkAcwAgAGMAYQBzAGUALQBpAG4AcwBlAG4AcwBpAHQAaQB2AGUAIABiAHkAIABkAGUAZgBhAHUAbAB0AC4AXABuAFwAbgBBAHIAcgBhAHkAIABjAG8AbQBwAGEAdABpAGIAbABlADoAIABUAGUAeAB0AFQAbwBTAHAAbABpAHQAIABwAGEAcgBhAG0AZQB0AGUAcgAgAGEAcwAgAGMAbwBsAHUAbQBuAFwAbgBcAG4ATwB1AHQAcAB1AHQAIABDAFsAMgAuAC4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IAAgAHwAIABpAG4AdABlAGcAZQByACAAfAAgAEMAbwB1AG4AdAAgAG8AZgAgAHMAdQBiAHMAdAByAGkAbgBnAHMALgBcAG4AIAAyAC4ALgAgAHwAIAB0AGUAeAB0ACAAIAAgACAAfAAgAEEAcgByAGEAeQAgAG8AZgAgAHMAdQBiAHMAdAByAGkAbgBn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FMAcABsAGkAdAAgACAAIAAgACAAfAAgAHQAZQB4AHQAIAAgACAAIAB8ACAAVABlAHgAdAAgAHQAbwAgAHMAcABsAGkAdABcAG4AQwBvAGwAdQBtAG4AUwBlAHAAYQByAGEAdABvAHIAIAB8ACAAdABlAHgAdAAgACAAIAAgAHwAIABTAHUAYgBzAHQAcgBpAG4AZwAgAHQAbwAgAHMAcABsAGkAdAAgAGEAdABcAG4AWwBDAGEAcwBlAFMAZQBuAHMAaQB0AGkAdgBlAF0AIAB8ACAAYgBvAG8AbABlAGEAbgAgAHwAIABNAGEAdABjAGgAIABsAGUAdAB0AGUAcgAgAGMAYQBzAGUAXABuAFsASQBnAG4AbwByAGUARQBtAHAAdAB5AF0AIAAgACAAfAAgAHMAdwBpAHQAYwBoACAAIAB8ACAAaQBnAG4AbwByAGUAIABlAG0AcAB0AHkAIABlAGwAZQBtAGUAbgB0AHMAXABuAFsAUwBwAGwAaQB0AEwAaQBtAGkAdABdACAAIAAgACAAfAAgAGkAbgB0AGUAZwBlAHIAIAB8ACAATABpAG0AaQB0ACAAYQB0ACAAdwBoAGkAYwBoACAAdABvACAAcwB0AG8AcAAgAHMAcABsAGkAdAB0AGkAbgBn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KABcACIAQQBCAEMAfABEAEUARgB8AHwARwBcACIALAAgAFwAIgB8AFwAIgAsACAALAAgAFQAUgBVAEUAKQBcAG4AUgBlAHQAdQByAG4AcwA6ACAAewAzACwAIABcACIAQQBCAEMAXAAiACwAIABcACIARABFAEYAXAAiACwAIABcACIARwBcACIAfQBcAG4AXABuAFMAUABMAEkAVAAoAFwAIgAxADIAMwBhAGIAYwBhAGIAYwA0ADUANgBBAEIAQwA3ADgAOQBcACIALAAgAFwAIgBhAGIAYwBcACIALAAgAFQAUgBVAEUAKQBcAG4AUgBlAHQAdQByAG4AcwA6ACAAewAzACwAIABcACIAMQAyADMAXAAiACwAIABcACIAXAAiACwAIABcACIANAA1ADYAQQBCAEMANwA4ADk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UABMAEkAVAAgAD0AIABMAEEATQBCAEQAQQAoAFQAZQB4AHQAVABvAFMAcABsAGkAdAAsACAAQwBvAGwAdQBtAG4AUwBlAHAAYQByAGEAdABvAHIALAAgAFsAQwBhAHMAZQBTAGUAbgBzAGkAdABpAHYAZQBdACwAIABbAEkAZwBuAG8AcgBlAEUAbQBwAHQAeQBdACwAIABbAFMAcABsAGkAdABMAGkAbQBpAHQAXQAsAFwAbgAgACAAIAAgAEwARQBUACgAXABuACAAIAAgACAAIAAgACAAIABfAGMAYQBzAGUAUwBlAG4AcwBpAHQAaQB2AGUALAAgAEYATgAuAEMATwBFAFIAQwBFACgAQwBhAHMAZQBTAGUAbgBzAGkAdABpAHYAZQApACAAPAA+ACAAMAAsAFwAbgAgACAAIAAgACAAIAAgACAAXwBjAG8AbAB1AG0AbgBTAGUAcABhAHIAYQB0AG8AcgAsACAARgBOAC4ATgBVAEwATABJAEYAWQAoAEkATgBEAEUAWAAoAEMAbwBsAHUAbQBuAFMAZQBwAGEAcgBhAHQAbwByACwAIAAxACwAIAAxACkAKQAsAFwAbgAgACAAIAAgACAAIAAgACAAXwBlAHMAYwBhAHAAZQBkAEMAbwBsAHUAbQBuAFMAZQBwAGEAcgBhAHQAbwByACwAIABGAE4ALgBFAFMAQwBBAFAARQBfAFMARQBBAFIAQwBIAF8AVABFAFIATQAoAF8AYwBvAGwAdQBtAG4AUwBlAHAAYQByAGEAdABvAHIAKQAsAFwAbgAgACAAIAAgACAAIAAgACAAXwBpAGcAbgBvAHIAZQBFAG0AcAB0AHkALAAgAEYATgAuAEMATwBFAFIAQwBFACgASQBnAG4AbwByAGUARQBtAHAAdAB5ACkAIAA8AD4AIAAwACwAXABuACAAIAAgACAAIAAgACAAIABfAHMAcABsAGkAdABMAGkAbQBpAHQALAAgAE0AQQBYACgASQBOAFQAKABGAE4ALgBDAE8ARQBSAEMARQAoAFMAcABsAGkAdABMAGkAbQBpAHQAKQApACwAIAAwACkALABcAG4AIAAgACAAIAAgACAAIAAgAFwAbgAgACAAIAAgACAAIAAgACAAZgBuAEIAbwB1AG4AZABhAHIAeQBQAG8AcwBpAHQAaQBvAG4AcwAsACAATABBAE0AQgBEAEEAKABfAHQAZQB4AHQAVABvAFMAcABsAGkAdAAsAFwAbgAgACAAIAAgACAAIAAgACAAIAAgACAAIABMAEUAVAAoAFwAbgAgACAAIAAgACAAIAAgACAAIAAgACAAIAAgACAAIAAgAF8AdABlAHgAdABMAGUAbgAsACAATABFAE4AKABfAHQAZQB4AHQAVABvAFMAcABsAGkAdAApACwAXABuACAAIAAgACAAIAAgACAAIAAgACAAIAAgACAAIAAgACAAXwBzAGUAcABhAHIAYQB0AG8AcgBMAGUAbgAsACAATABFAE4AKABfAGMAbwBsAHUAbQBuAFMAZQBwAGEAcgBhAHQAbwByACkALABcAG4AIAAgACAAIAAgACAAIAAgACAAIAAgACAAIAAgACAAIABJAEYAKAAoAF8AdABlAHgAdABMAGUAbgAgAD0AIAAwACkAIAArACAAKABfAHMAZQBwAGEAcgBhAHQAbwByAEwAZQBuACAAPQAgADAAKQAgACsAIAAoAF8AcwBwAGwAaQB0AEwAaQBtAGkAdAAgAD0AIAAxACkALAAgAEgAUwBUAEEAQwBLACgAMAAsACAAXwB0AGUAeAB0AEwAZQBuACAAKwAgADEAKQAsAFwAbgAgACAAIAAgACAAIAAgACAAIAAgACAAIAAgACAAIAAgACAAIAAgACAATABFAFQAKABcAG4AIAAgACAAIAAgACAAIAAgACAAIAAgACAAIAAgACAAIAAgACAAIAAgACAAIAAgACAAZgBuAFMAZQBwAGEAcgBhAHQAbwByAFAAbwBzACwAIABMAEEATQBCAEQAQQAoAF8AbABhAHMAdABQAG8AcwAsAFwAbgAgACAAIAAgACAAIAAgACAAIAAgACAAIAAgACAAIAAgACAAIAAgACAAIAAgACAAIAAgACAAIAAgAEwARQBUACgAXABuACAAIAAgACAAIAAgACAAIAAgACAAIAAgACAAIAAgACAAIAAgACAAIAAgACAAIAAgACAAIAAgACAAIAAgACAAIABfAGYAcgBvAG0AUABvAHMALAAgAEkARgAoAF8AbABhAHMAdABQAG8AcwAgAD0AIAAwACwAIAAxACwAIABfAGwAYQBzAHQAUABvAHMAIAArACAAXwBzAGUAcABhAHIAYQB0AG8AcgBMAGUAbgApACwAXABuACAAIAAgACAAIAAgACAAIAAgACAAIAAgACAAIAAgACAAIAAgACAAIAAgACAAIAAgACAAIAAgACAAIAAgACAAIABJAEYARQBSAFIATwBSACgAXABuACAAIAAgACAAIAAgACAAIAAgACAAIAAgACAAIAAgACAAIAAgACAAIAAgACAAIAAgACAAIAAgACAAIAAgACAAIAAgACAAIAAgAEkARgAoAF8AYwBhAHMAZQBTAGUAbgBzAGkAdABpAHYAZQAsAFwAbgAgACAAIAAgACAAIAAgACAAIAAgACAAIAAgACAAIAAgACAAIAAgACAAIAAgACAAIAAgACAAIAAgACAAIAAgACAAIAAgACAAIAAgACAAIAAgAEYASQBOAEQAKABfAGMAbwBsAHUAbQBuAFMAZQBwAGEAcgBhAHQAbwByACwAIABfAHQAZQB4AHQAVABvAFMAcABsAGkAdAAsACAAXwBmAHIAbwBtAFAAbwBzACkALABcAG4AIAAgACAAIAAgACAAIAAgACAAIAAgACAAIAAgACAAIAAgACAAIAAgACAAIAAgACAAIAAgACAAIAAgACAAIAAgACAAIAAgACAAIAAgACAAIABTAEUAQQBSAEMASAAoAF8AZQBzAGMAYQBwAGUAZABDAG8AbAB1AG0AbgBTAGUAcABhAHIAYQB0AG8AcgAsACAAXwB0AGUAeAB0AFQAbwBTAHAAbABpAHQALAAgAF8AZgByAG8AbQBQAG8AcwApAFwAbgAgACAAIAAgACAAIAAgACAAIAAgACAAIAAgACAAIAAgACAAIAAgACAAIAAgACAAIAAgACAAIAAgACAAIAAgACAAIAAgACAAIAApACwAIAAwAFwAbgAgACAAIAAgACAAIAAgACAAIAAgACAAIAAgACAAIAAgACAAIAAgACAAIAAgACAAIAAgACAAIAAgACAAIAAgACAAKQBcAG4AIAAgACAAIAAgACAAIAAgACAAIAAgACAAIAAgACAAIAAgACAAIAAgACAAIAAgACAAIAAgACAAIAApAFwAbgAgACAAIAAgACAAIAAgACAAIAAgACAAIAAgACAAIAAgACAAIAAgACAAIAAgACAAIAApACwAXABuAFwAbgAgACAAIAAgACAAIAAgACAAIAAgACAAIAAgACAAIAAgACAAIAAgACAAIAAgACAAIABfAGkAZAB4ACwAIABTAEUAUQBVAEUATgBDAEUAKABfAHQAZQB4AHQATABlAG4AKQAsAFwAbgAgACAAIAAgACAAIAAgACAAIAAgACAAIAAgACAAIAAgACAAIAAgACAAIAAgACAAIABfAHMAZQBwAGEAcgBhAHQAbwByAEwAaQBtAGkAdAAsACAASQBGACgAXwBzAHAAbABpAHQATABpAG0AaQB0ACAAPQAgADAALAAgAF8AdABlAHgAdABMAGUAbgAsACAAXwBzAHAAbABpAHQATABpAG0AaQB0ACAALQAgADEAKQAsAFwAbgAgACAAIAAgACAAIAAgACAAIAAgACAAIAAgACAAIAAgACAAIAAgACAAIAAgACAAIABcAG4AIAAgACAAIAAgACAAIAAgACAAIAAgACAAIAAgACAAIAAgACAAIAAgACAAIAAgACAAXwBzAGUAcABhAHIAYQB0AG8AcgBQAG8AcwBpAHQAaQBvAG4AcwAsACAAUgBFAEQAVQBDAEUAKAB7ADAALAAgADAAfQAsACAAXwBpAGQAeAAsAFwAbgAgACAAIAAgACAAIAAgACAAIAAgACAAIAAgACAAIAAgACAAIAAgACAAIAAgACAAIAAgACAAIAAgAEwAQQBNAEIARABBACgAXwBhAGMAYwAsACAAXwBjAHUAcgByACwAXABuACAAIAAgACAAIAAgACAAIAAgACAAIAAgACAAIAAgACAAIAAgACAAIAAgACAAIAAgACAAIAAgACAAIAAgACAAIABMAEUAVAAoAFwAbgAgACAAIAAgACAAIAAgACAAIAAgACAAIAAgACAAIAAgACAAIAAgACAAIAAgACAAIAAgACAAIAAgACAAIAAgACAAIAAgACAAIABfAGMAbwB1AG4AdAAsACAASQBOAEQARQBYACgAXwBhAGMAYwAsACAAMQAsACAAMQApACwAXABuACAAIAAgACAAIAAgACAAIAAgACAAIAAgACAAIAAgACAAIAAgACAAIAAgACAAIAAgACAAIAAgACAAIAAgACAAIAAgACAAIAAgAEkARgAoACgAXwBjAG8AdQBuAHQAIAA9ACAAXwBzAGUAcABhAHIAYQB0AG8AcgBMAGkAbQBpAHQAKQAgACsAIAAoAF8AYwBvAHUAbgB0ACAAPQAgAC0AMQApACwAIABfAGEAYwBjACwAXABuACAAIAAgACAAIAAgACAAIAAgACAAIAAgACAAIAAgACAAIAAgACAAIAAgACAAIAAgACAAIAAgACAAIAAgACAAIAAgACAAIAAgACAAIAAgACAATABFAFQAKABcAG4AIAAgACAAIAAgACAAIAAgACAAIAAgACAAIAAgACAAIAAgACAAIAAgACAAIAAgACAAIAAgACAAIAAgACAAIAAgACAAIAAgACAAIAAgACAAIAAgACAAIAAgAF8AbABhAHMAdABQAG8AcwAsACAASQBOAEQARQBYACgAXwBhAGMAYwAsACAAMQAsACAAQwBPAEwAVQBNAE4AUwAoAF8AYQBjAGMAKQApACwAXABuACAAIAAgACAAIAAgACAAIAAgACAAIAAgACAAIAAgACAAIAAgACAAIAAgACAAIAAgACAAIAAgACAAIAAgACAAIAAgACAAIAAgACAAIAAgACAAIAAgACAAIABJAEYAKABfAGwAYQBzAHQAUABvAHMAIAA+ACAAXwB0AGUAeAB0AEwAZQBuACwAIABfAGEAYwBj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0AGgAaQBzAFAAbwBzACwAIABmAG4AUwBlAHAAYQByAGEAdABvAHIAUABvAHMAKABfAGwAYQBzAHQAUABvAHMAKQAsAFwAbgAgACAAIAAgACAAIAAgACAAIAAgACAAIAAgACAAIAAgACAAIAAgACAAIAAgACAAIAAgACAAIAAgACAAIAAgACAAIAAgACAAIAAgACAAIAAgACAAIAAgACAAIAAgACAAIAAgACAAIAAgAEkARgAoAF8AdABoAGkAcwBQAG8AcwAgAD0AIAAwACwAIABIAFMAVABBAEMASwAoAC0AMQAsACAARABSAE8AUAAoAF8AYQBjAGMALAAgACwAIAAxACkAKQAsAFwAbg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XwB0AGgAaQBzAEMAbwB1AG4AdAAsACAAXwBjAG8AdQBuAHQAIAArACAASQBGACgATgBPAFQAKABfAGkAZwBuAG8AcgBlAEUAbQBwAHQAeQApACwAIAAxACwAIABOACgAKABfAGwAYQBzAHQAUABvAHMAIAArACAAXwBzAGUAcABhAHIAYQB0AG8AcgBMAGUAbgApACAAPAAgAF8AdABoAGkAcwBQAG8AcwApACkALABcAG4AIAAgACAAIAAgACAAIAAgACAAIAAgACAAIAAgACAAIAAgACAAIAAgACAAIAAgACAAIAAgACAAIAAgACAAIAAgACAAIAAgACAAIAAgACAAIAAgACAAIAAgACAAIAAgACAAIAAgACAAIAAgACAAIAAgACAAIAAgACAASABTAFQAQQBDAEsAKABcAG4AIAAgACAAIAAgACAAIAAgACAAIAAgACAAIAAgACAAIAAgACAAIAAgACAAIAAgACAAIAAgACAAIAAgACAAIAAgACAAIAAgACAAIAAgACAAIAAgACAAIAAgACAAIAAgACAAIAAgACAAIAAgACAAIAAgACAAIAAgACAAIAAgACAAIABfAHQAaABpAHMAQwBvAHUAbgB0ACwAXABuACAAIAAgACAAIAAgACAAIAAgACAAIAAgACAAIAAgACAAIAAgACAAIAAgACAAIAAgACAAIAAgACAAIAAgACAAIAAgACAAIAAgACAAIAAgACAAIAAgACAAIAAgACAAIAAgACAAIAAgACAAIAAgACAAIAAgACAAIAAgACAAIAAgACAARABSAE8AUAAoAF8AYQBjAGMALAAgACwAIAAxACkALABcAG4AIAAgACAAIAAgACAAIAAgACAAIAAgACAAIAAgACAAIAAgACAAIAAgACAAIAAgACAAIAAgACAAIAAgACAAIAAgACAAIAAgACAAIAAgACAAIAAgACAAIAAgACAAIAAgACAAIAAgACAAIAAgACAAIAAgACAAIAAgACAAIAAgACAAIABfAHQAaABpAHMAUABvAHMAXABu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XABuACAAIAAgACAAIAAgACAAIAAgACAAIAAgACAAIAAgACAAIAAgACAAIAAgACAAIAAgAEgAUwBUAEEAQwBLACgARABSAE8AUAAoAF8AcwBlAHAAYQByAGEAdABvAHIAUABvAHMAaQB0AGkAbwBuAHMALAAgACwAIAAxACkALAAgAF8AdABlAHgAdABMAGUAbgAgACsAIAAxACkAXABuACAAIAAgACAAIAAgACAAIAAgACAAIAAgACAAIAAgACAAIAAgACAAIAApAFwAbgAgACAAIAAgACAAIAAgACAAIAAgACAAIAAgACAAIAAgACkAXABuACAAIAAgACAAIAAgACAAIAAgACAAIAAgACkAXABuACAAIAAgACAAIAAgACAAIAApACwAXABuAFwAbgAgACAAIAAgACAAIAAgACAAZgBuAEUAbABlAG0AZQBuAHQAcwAsACAATABBAE0AQgBEAEEAKABfAHQAZQB4AHQAVABvAFMAcABsAGkAdAAsACAAXwBiAG8AdQBuAGQAYQByAHkAUABvAHMAaQB0AGkAbwBuAHMALABcAG4AIAAgACAAIAAgACAAIAAgACAAIAAgACAATABFAFQAKABcAG4AIAAgACAAIAAgACAAIAAgACAAIAAgACAAIAAgACAAIABfAHMAdABhAHIAdABzACwAIABIAFMAVABBAEMASwAoADEALAAgAEQAUgBPAFAAKABEAFIATwBQACgAXwBiAG8AdQBuAGQAYQByAHkAUABvAHMAaQB0AGkAbwBuAHMALAAsACAAMQApACwALAAgAC0AMQApACAAKwAgAEwARQBOACgAXwBjAG8AbAB1AG0AbgBTAGUAcABhAHIAYQB0AG8AcgApACkALABcAG4AIAAgACAAIAAgACAAIAAgACAAIAAgACAAIAAgACAAIABfAGUAbgBkAHMALAAgAEQAUgBPAFAAKABfAGIAbwB1AG4AZABhAHIAeQBQAG8AcwBpAHQAaQBvAG4AcwAsACwAIAAxACkALABcAG4AIAAgACAAIAAgACAAIAAgACAAIAAgACAAIAAgACAAIABfAG4AdQBtAEMAaABhAHIAcwAsACAAXwBlAG4AZABzACAALQAgAF8AcwB0AGEAcgB0AHMALABcAG4AIAAgACAAIAAgACAAIAAgACAAIAAgACAAIAAgACAAIABfAGUAbABlAG0AZQBuAHQAcwAsACAASQBGACgATgBPAFQAKABfAGkAZwBuAG8AcgBlAEUAbQBwAHQAeQApACwAIABNAEkARAAoAF8AdABlAHgAdABUAG8AUwBwAGwAaQB0ACwAIABfAHMAdABhAHIAdABzACwAIABfAG4AdQBtAEMAaABhAHIAcwApACwAXABuACAAIAAgACAAIAAgACAAIAAgACAAIAAgACAAIAAgACAAIAAgACAAIABMAEUAVAAoAFwAbgAgACAAIAAgACAAIAAgACAAIAAgACAAIAAgACAAIAAgACAAIAAgACAAIAAgACAAIABfAHMAdABhAHIAdABzAEYALAAgAEYASQBMAFQARQBSACgAXwBzAHQAYQByAHQAcwAsACAAXwBuAHUAbQBDAGgAYQByAHMAIAA+ACAAMAAsACAAewAjAE4ALwBBAH0AKQAsAFwAbgAgACAAIAAgACAAIAAgACAAIAAgACAAIAAgACAAIAAgACAAIAAgACAAIAAgACAAIABJAEYAKABJAFMATgBBACgASQBOAEQARQBYACgAXwBzAHQAYQByAHQAcwBGACwAIAAxACwAIAAxACkAKQAsACAAewAjAE4ALwBBAH0ALABcAG4AIAAgACAAIAAgACAAIAAgACAAIAAgACAAIAAgACAAIAAgACAAIAAgACAAIAAgACAAIAAgACAAIABMAEUAVAAoAFwAbgAgACAAIAAgACAAIAAgACAAIAAgACAAIAAgACAAIAAgACAAIAAgACAAIAAgACAAIAAgACAAIAAgACAAIAAgACAAXwBuAHUAbQBDAGgAYQByAHMARgAsACAARgBJAEwAVABFAFIAKABfAG4AdQBtAEMAaABhAHIAcwAsACAAXwBuAHUAbQBDAGgAYQByAHMAIAA+ACAAMAApACwAXABuACAAIAAgACAAIAAgACAAIAAgACAAIAAgACAAIAAgACAAIAAgACAAIAAgACAAIAAgACAAIAAgACAAIAAgACAAIABNAEkARAAoAF8AdABlAHgAdABUAG8AUwBwAGwAaQB0ACwAIABfAHMAdABhAHIAdABzAEYALAAgAF8AbgB1AG0AQwBoAGEAcgBzAEY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XABuACAAIAAgACAAIAAgACAAIAAgACAAIAAgACAAIAAgACAAXwBlAGwAZQBtAGUAbgB0AEMAbwB1AG4AdAAsACAASQBGACgASQBTAE4AQQAoAEkATgBEAEUAWAAoAF8AZQBsAGUAbQBlAG4AdABzACwAIAAxACwAIAAxACkAKQAsACAAMAAsACAAQwBPAEwAVQBNAE4AUwAoAF8AZQBsAGUAbQBlAG4AdABzACkAKQAsAFwAbgAgACAAIAAgACAAIAAgACAAIAAgACAAIAAgACAAIAAgAEkARgAoAF8AZQBsAGUAbQBlAG4AdABDAG8AdQBuAHQAIAA9ACAAMAAsACAAewAwACwAIABcACIAXAAiAH0ALABcAG4AIAAgACAAIAAgACAAIAAgACAAIAAgACAAIAAgACAAIAAgACAAIAAgAEgAUwBUAEEAQwBLACgAXwBlAGwAZQBtAGUAbgB0AEMAbwB1AG4AdAAsACAAXwBlAGwAZQBtAGUAbgB0AHMAKQBcAG4AIAAgACAAIAAgACAAIAAgACAAIAAgACAAIAAgACAAIAApAFwAbgAgACAAIAAgACAAIAAgACAAIAAgACAAIAApAFwAbgAgACAAIAAgACAAIAAgACAAKQAsAFwAbgBcAG4AIAAgACAAIAAgACAAIAAgAGYAbgBTAHAAbABpAHQALAAgAEwAQQBNAEIARABBACgAXwB0AGUAeAB0AFQAbwBTAHAAbABpAHQALABcAG4AIAAgACAAIAAgACAAIAAgACAAIAAgACAASQBGACgASQBTAEUAUgBSAE8AUgAoAF8AdABlAHgAdABUAG8AUwBwAGwAaQB0ACkALAAgAF8AdABlAHgAdABUAG8AUwBwAGwAaQB0ACAAKgAgAHsAMQAsACAAMgB9ACwAXABuACAAIAAgACAAIAAgACAAIAAgACAAIAAgACAAIAAgACAASQBGACgASQBTAEUAUgBSAE8AUgAoAF8AYwBvAGwAdQBtAG4AUwBlAHAAYQByAGEAdABvAHIAKQAsACAAXwBjAG8AbAB1AG0AbgBTAGUAcABhAHIAYQB0AG8AcgAgACoAIAB7ADEALAAgADIAfQAsAFwAbgAgACAAIAAgACAAIAAgACAAIAAgACAAIAAgACAAIAAgACAAIAAgACAASQBGACgAXwB0AGUAeAB0AFQAbwBTAHAAbABpAHQAIAA9ACAAXAAiAFwAIgAsACAAewAwACwAIABcACIAXAAiAH0ALABcAG4AIAAgACAAIAAgACAAIAAgACAAIAAgACAAIAAgACAAIAAgACAAIAAgACAAIAAgACAASQBGACgAKABfAHMAcABsAGkAdABMAGkAbQBpAHQAIAA9ACAAMQApACAAKwAgACgAXwBjAG8AbAB1AG0AbgBTAGUAcABhAHIAYQB0AG8AcgAgAD0AIABcACIAXAAiACkALAAgAEgAUwBUAEEAQwBLACgAMQAsACAAXwB0AGUAeAB0AFQAbwBTAHAAbABpAHQAKQAsAFwAbgAgACAAIAAgACAAIAAgACAAIAAgACAAIAAgACAAIAAgACAAIAAgACAAIAAgACAAIAAgACAAIAAgAEwARQBUACgAXABuACAAIAAgACAAIAAgACAAIAAgACAAIAAgACAAIAAgACAAIAAgACAAIAAgACAAIAAgACAAIAAgACAAIAAgACAAIABfAGIAbwB1AG4AZABhAHIAeQBQAG8AcwAsACAAZgBuAEIAbwB1AG4AZABhAHIAeQBQAG8AcwBpAHQAaQBvAG4AcwAoAF8AdABlAHgAdABUAG8AUwBwAGwAaQB0ACkALABcAG4AIAAgACAAIAAgACAAIAAgACAAIAAgACAAIAAgACAAIAAgACAAIAAgACAAIAAgACAAIAAgACAAIAAgACAAIAAgAEkARgAoAEMATwBMAFUATQBOAFMAKABfAGIAbwB1AG4AZABhAHIAeQBQAG8AcwApACAAPQAgADIALAAgAEgAUwBUAEEAQwBLACgAMQAsACAAXwB0AGUAeAB0AFQAbwBTAHAAbABpAHQAKQAsAFwAbgAgACAAIAAgACAAIAAgACAAIAAgACAAIAAgACAAIAAgACAAIAAgACAAIAAgACAAIAAgACAAIAAgACAAIAAgACAAIAAgACAAIABmAG4ARQBsAGUAbQBlAG4AdABzACgAXwB0AGUAeAB0AFQAbwBTAHAAbABpAHQALAAgAF8AYgBvAHUAbgBkAGEAcgB5AFAAbwBz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AgACAAIAAgAFwAbgAgACAAIAAgACAAIAAgACAAXwB0AGUAeAB0AEMAbwBsAHUAbQBuACwAIABGAE4ALgBOAFUATABMAEkARgBZACgASQBOAEQARQBYACgAVABlAHgAdABUAG8AUwBwAGwAaQB0ACwAIAAsACAAMQApACkALABcAG4AIAAgACAAIAAgACAAIAAgAF8AcgBvAHcAQwBvAHUAbgB0ACwAIABSAE8AVwBTACgAXwB0AGUAeAB0AEMAbwBsAHUAbQ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MAcABsAGkAdAAoAEkATgBEAEUAWAAoAF8AdABlAHgAdABDAG8AbAB1AG0AbgAsACAAXwBjAHUAcgByACkAKQBcAG4AIAAgACAAIAAgACAAIAAgACAAIAAgACAAIAAgACAAIAApAFwAbgAgACAAIAAgACAAIAAgACAAIAAgACAAIAApAFwAbgAgACAAIAAgACAAIAAgACAAKQAsAFwAbgAgACAAIAAgACAAIAAgACAAXwBhAHIAcgBhAHkAUgBhAHcALAAgAEQAUgBPAFAAKABfAGIAeQBSAG8AdwAsACAAMQApACwAXABuAFwAbgAgACAAIAAgACAAIAAgACAASQBGACgAKABSAE8AVwBTACgAXwBhAHIAcgBhAHkAUgBhAHcAKQAgAD0AIAAxACkAIAArACAAKABDAE8ATABVAE0ATgBTACgAXwBhAHIAcgBhAHkAUgBhAHcAKQAgADwAPQAgADIAKQAsACAAXwBhAHIAcgBhAHkAUgBhAHcALABcAG4AIAAgACAAIAAgACAAIAAgACAAIAAgACAASABTAFQAQQBDAEsAKABUAEEASwBFACgAXwBhAHIAcgBhAHkAUgBhAHcALAAgACwAIAAyACkALAAgAEkARgBOAEEAKABEAFIATwBQACgAXwBhAHIAcgBhAHkAUgBhAHcALAAgACwAIAAyACkALAAgAFwAIgBcACI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8AQQBUAF8AQQBOAFkAXABuAFwAbgBTAHAAbABpAHQAcwAgAHQAZQB4AHQAIABhAHQAIABhAG4AeQAgAGMAaABhAHIAYQBjAHQAZQByACAAaQBuACAAdABoAGUAIABnAGkAdgBlAG4AIABzAGUAdAAuACAARgBpAHIAcwB0ACAAZQBsAGUAbQBlAG4AdAAgAHIAZQB0AHUAcgBuAGUAZAAgAGkAcwAgAHQAaABlACAAYwBvAHUAbgB0ACAAbwBmACAAcwB1AGIAcwB0AHIAaQBuAGcAIABlAGwAZQBtAGUAbgB0AHMALAAgAGYAbwBsAGwAbwB3AGUAZABcAG4AYgB5ACAAdABoAGUAIABzAGUAcQB1AGUAbgBjAGUAIABvAGYAIABtAGEAdABjAGgAZQBkACAAcwBlAHAAYQByAGEAdABvAHIAIABjAGgAYQByAGEAYwB0AGUAcgBzACwAIABmAG8AbABsAG8AdwBlAGQAIABiAHkAIABlAGEAYwBoACAAcwB1AGIAcwB0AHIAaQBuAGcAIABlAGwAZQBtAGUAbgB0AC4AIABNAGEAdABjAGgAaQBuAGcAIABpAHMAIABjAGEAcwBlAC0AaQBuAHMAZQBuAHMAaQB0AGkAdgBlAFwAbgBiAHkAIABkAGUAZgBhAHUAbAB0AC4AXABuAFwAbgBBAHIAcgBhAHkAIABjAG8AbQBwAGEAdABpAGIAbABlADoAIABUAGUAeAB0AFQAbwBTAHAAbABpAHQAIABwAGEAcgBhAG0AZQB0AGUAc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4AdQBtAGIAZQByACAAbwBmACAAcwB1AGIAcwB0AHIAaQBuAGcAcwAgACgAbgApAFwAbgAgADIAIAB8ACAAdABlAHgAdAAgACAAIAAgAHwAIABTAGUAcABhAHIAYQB0AG8AcgAgAGMAaABhAHIAYQBjAHQAZQByAHMAXABuACAAMwAgAHwAIAB0AGUAeAB0ACAAIAAgACAAfAAgAEEAcgByAGEAeQAgAG8AZgAgAHMAdQBiAHMAdAByAGkAbgBnACAAZQBsAGUAbQBlAG4AdABzACAAWwAxAC4ALgBu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TAHAAbABpAHQAIAAgACAAIAAgAHwAIAB0AGUAeAB0ACAAIAAgACAAfAAgAFQAZQB4AHQAIAB0AG8AIABzAHAAbABpAHQAXABuAEMAaABhAHIAUwBlAHQAIAAgACAAIAAgACAAIAAgACAAfAAgAHQAZQB4AHQAIAAgACAAIAB8ACAAQwBoAGEAcgBhAGMAdABlAHIAcwAgAHQAbwAgAHMAcABsAGkAdAAgAGEAdABcAG4AWwBDAGEAcwBlAFMAZQBuAHMAaQB0AGkAdgBlAF0AIAB8ACAAYgBvAG8AbABlAGEAbgAgAHwAIABNAGEAdABjAGgAIABsAGUAdAB0AGUAcgAgAGMAYQBzAGUAXABuAFsASQBnAG4AbwByAGUARQBtAHAAdAB5AF0AIAAgACAAfAAgAHMAdwBpAHQAYwBoACAAIAB8ACAAMAAgADoAIABjAGEAcAB0AHUAcgBlACAAZQBtAHAAdAB5ACAAZQBsAGUAbQBlAG4AdABzACAAKABkAGUAZgBhAHUAbAB0ACkAXABuACAAIAAgACAAIAAgACAAIAAgACAAIAAgACAAIAAgACAAfAAgACAAIAAgACAAIAAgACAAIAB8ACAAMQAgADoAIABpAGcAbgBvAHIAZQAgAGUAbQBwAHQAeQAgAGUAbABlAG0AZQBuAHQAcwAgAGEAbgBkACAAYwBvAHIAcgBlAHMAcABvAG4AZABpAG4AZwAgAHMAZQBwAGEAcgBhAHQAbwByAHMAXABuACAAIAAgACAAIAAgACAAIAAgACAAIAAgACAAIAAgACAAfAAgACAAIAAgACAAIAAgACAAIAB8ACAAMgAgADoAIABpAGcAbgBvAHIAZQAgAGUAbQBwAHQAeQAgAGUAbABlAG0AZQBuAHQAcwAgAGIAdQB0ACAAcgBlAHQAdQByAG4AIABhAGwAbAAgAHMAZQBwAGEAcgBhAHQAbwByAHMAXABuAFsAUwBwAGwAaQB0AEwAaQBtAGkAdABdACAAIAAgACAAfAAgAGkAbgB0AGUAZwBlAHIAIAB8ACAATABpAG0AaQB0ACAAYQB0ACAAdwBoAGkAYwBoACAAdABvACAAcwB0AG8AcAAgAHMAcABsAGkAdAB0AGkAbgBn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wBBAFQAXwBBAE4AWQAoAFwAIgBBAEIAQwAtAEQARQAvAEYARwBIAFwAIgAsACAAXAAiAC8ALQBcACIAKQBcAG4AUgBlAHQAdQByAG4AcwA6ACAAewAzACwAIABcACIALQAvAFwAIgAsACAAXAAiAEEAQgBDAFwAIgAsACAAXAAiAEQARQBcACIALAAgAFwAIgBGAEcASA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QAEwASQBUAF8AQQBUAF8AQQBOAFkAIAA9ACAATABBAE0AQgBEAEEAKABUAGUAeAB0AFQAbwBTAHAAbABpAHQALAAgAEMAaABhAHIAUwBlAHQALAAgAFsAQwBhAHMAZQBTAGUAbgBzAGkAdABpAHYAZQBdACwAIABbAEkAZwBuAG8AcgBlAEUAbQBwAHQAeQBdACwAIABbAFMAcABsAGkAdABMAGkAbQBpAHQAXQAsAFwAbgAgACAAIAAgAEwARQBUACgAXABuACAAIAAgACAAIAAgACAAIABfAGMAaABhAHIAUwBlAHQALAAgAEYATgAuAE4AVQBMAEwASQBGAFkAKABJAE4ARABFAFgAKABDAGgAYQByAFMAZQB0ACwAIAAxACwAIAAxACkAKQAsAFwAbgAgACAAIAAgACAAIAAgACAAXwBjAGEAcwBlAFMAZQBuAHMAaQB0AGkAdgBlACwAIABGAE4ALgBDAE8ARQBSAEMARQAoAEMAYQBzAGUAUwBlAG4AcwBpAHQAaQB2AGUAKQAgADwAPgAgADAALABcAG4AIAAgACAAIAAgACAAIAAgAF8AcwBwAGwAaQB0AEwAaQBtAGkAdAAsACAATQBBAFgAKABJAE4AVAAoAEYATgAuAEMATwBFAFIAQwBFACgAUwBwAGwAaQB0AEwAaQBtAGkAdAApACkALAAgADAAKQAsAFwAbgAgACAAIAAgACAAIAAgACAAXwBpAGcAbgBvAHIAZQBFAG0AcAB0AHkALAAgAEYATgAuAEMATwBFAFIAQwBFACgASQBnAG4AbwByAGUARQBtAHAAdAB5ACkALABcAG4AIAAgACAAIAAgACAAIAAgAF8AaQBuAGMAbAB1AGQAZQBFAG0AcAB0AHkARQBsAGUAbQBlAG4AdABzACwAIABfAGkAZwBuAG8AcgBlAEUAbQBwAHQAeQAgAD0AIAAwACwAXABuACAAIAAgACAAIAAgACAAIABfAGkAbgBjAGwAdQBkAGUARQBtAHAAdAB5AEUAbABlAG0AZQBuAHQAUwBlAHAAYQByAGEAdABvAHIAcwAsACAAXwBpAGcAbgBvAHIAZQBFAG0AcAB0AHkAIAA8AD4AIAAxACwAXABuACAAIAAgACAAIAAgACAAIABcAG4AIAAgACAAIAAgACAAIAAgAGYAbgBCAG8AdQBuAGQAYQByAHkAUABvAHMAaQB0AGkAbwBuAHMALAAgAEwAQQBNAEIARABBACgAXwB0AGUAeAB0AFQAbwBTAHAAbABpAHQALABcAG4AIAAgACAAIAAgACAAIAAgACAAIAAgACAATABFAFQAKABcAG4AIAAgACAAIAAgACAAIAAgACAAIAAgACAAIAAgACAAIABfAHQAZQB4AHQATABlAG4ALAAgAEwARQBOACgAXwB0AGUAeAB0AFQAbwBTAHAAbABpAHQAKQAsAFwAbgAgACAAIAAgACAAIAAgACAAIAAgACAAIAAgACAAIAAgAEkARgAoACgAXwB0AGUAeAB0AFQAbwBTAHAAbABpAHQAIAA9ACAAXAAiAFwAIgApACAAKwAgACgAXwBjAGgAYQByAFMAZQB0ACAAPQAgAFwAIgBcACIAKQAgACsAIAAoAF8AcwBwAGwAaQB0AEwAaQBtAGkAdAAgAD0AIAAxACkALAAgAEgAUwBUAEEAQwBLACgAMAAsACAAXwB0AGUAeAB0AEwAZQBuACAAKwAgADEAKQAsAFwAbgAgACAAIAAgACAAIAAgACAAIAAgACAAIAAgACAAIAAgACAAIAAgACAATABFAFQAKABcAG4AIAAgACAAIAAgACAAIAAgACAAIAAgACAAIAAgACAAIAAgACAAIAAgACAAIAAgACAAXwBpAGQAeAAsACAAUwBFAFEAVQBFAE4AQwBFACgAXwB0AGUAeAB0AEwAZQBuACkALABcAG4AIAAgACAAIAAgACAAIAAgACAAIAAgACAAIAAgACAAIAAgACAAIAAgACAAIAAgACAAXwBzAGUAcABhAHIAYQB0AG8AcgBMAGkAbQBpAHQALAAgAEkARgAoAF8AcwBwAGwAaQB0AEwAaQBtAGkAdAAgAD0AIAAwACwAIABfAHQAZQB4AHQATABlAG4ALAAgAF8AcwBwAGwAaQB0AEwAaQBtAGkAdAAgAC0AIAAxACkALABcAG4AIAAgACAAIAAgACAAIAAgACAAIAAgACAAIAAgACAAIAAgACAAIAAgACAAIAAgACAAXABuACAAIAAgACAAIAAgACAAIAAgACAAIAAgACAAIAAgACAAIAAgACAAIAAgACAAIAAgAF8AcwBlAHAAYQByAGEAdABvAHIAUABvAHMAaQB0AGkAbwBuAHMALAAgAFIARQBEAFUAQwBFACgAewAwACwAIAAwAH0ALAAgAF8AaQBkAHgALABcAG4AIAAgACAAIAAgACAAIAAgACAAIAAgACAAIAAgACAAIAAgACAAIAAgACAAIAAgACAAIAAgACAAIABMAEEATQBCAEQAQQAoAF8AYQBjAGMALAAgAF8AYwB1AHIAcgAsAFwAbgAgACAAIAAgACAAIAAgACAAIAAgACAAIAAgACAAIAAgACAAIAAgACAAIAAgACAAIAAgACAAIAAgACAAIAAgACAATABFAFQAKABcAG4AIAAgACAAIAAgACAAIAAgACAAIAAgACAAIAAgACAAIAAgACAAIAAgACAAIAAgACAAIAAgACAAIAAgACAAIAAgACAAIAAgACAAXwBjAG8AdQBuAHQALAAgAEkATgBEAEUAWAAoAF8AYQBjAGMALAAgADEALAAgADEAKQAsAFwAbgAgACAAIAAgACAAIAAgACAAIAAgACAAIAAgACAAIAAgACAAIAAgACAAIAAgACAAIAAgACAAIAAgACAAIAAgACAAIAAgACAAIABJAEYAKABfAGMAbwB1AG4AdAAgAD0AIABfAHMAZQBwAGEAcgBhAHQAbwByAEwAaQBtAGkAdAAsACAAXwBhAGMAYwAsAFwAbgAgACAAIAAgACAAIAAgACAAIAAgACAAIAAgACAAIAAgACAAIAAgACAAIAAgACAAIAAgACAAIAAgACAAIAAgACAAIAAgACAAIAAgACAAIAAgAEwARQBUACgAXABuACAAIAAgACAAIAAgACAAIAAgACAAIAAgACAAIAAgACAAIAAgACAAIAAgACAAIAAgACAAIAAgACAAIAAgACAAIAAgACAAIAAgACAAIAAgACAAIAAgACAAIABfAGMAaABhAHIALAAgAE0ASQBEACgAXwB0AGUAeAB0AFQAbwBTAHAAbABpAHQALAAgAF8AYwB1AHIAcgAsACAAMQApACwAXABuACAAIAAgACAAIAAgACAAIAAgACAAIAAgACAAIAAgACAAIAAgACAAIAAgACAAIAAgACAAIAAgACAAIAAgACAAIAAgACAAIAAgACAAIAAgACAAIAAgACAAIABJAEYAKABOAE8AVAAoAEYATgAuAEYASQBOAEQAXwBMAEkAVABFAFIAQQBMACgAXwBjAGgAYQByACwAIABfAGMAaABhAHIAUwBlAHQALAAgAF8AYwBhAHMAZQBTAGUAbgBzAGkAdABpAHYAZQApACkALAAgAF8AYQBjAGM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GwAYQBzAHQAUABvAHMALAAgAEkATgBEAEUAWAAoAF8AYQBjAGMALAAgADEALAAgAEMATwBMAFUATQBOAFMAKABfAGEAYwBjACkAKQAsAFwAbgAgACAAIAAgACAAIAAgACAAIAAgACAAIAAgACAAIAAgACAAIAAgACAAIAAgACAAIAAgACAAIAAgACAAIAAgACAAIAAgACAAIAAgACAAIAAgACAAIAAgACAAIAAgACAAIAAgACAAIAAgAF8AdABoAGkAcwBDAG8AdQBuAHQALAAgAEkARgAoACgAKABfAGwAYQBzAHQAUABvAHMAIAArACAAMQApACAAPAAgAF8AYwB1AHIAcgApACAAKwAgAE4AKABfAGkAbgBjAGwAdQBkAGUARQBtAHAAdAB5AEUAbABlAG0AZQBuAHQAcwApACwAIABfAGMAbwB1AG4AdAAgACsAIAAxACwAIABfAGMAbwB1AG4AdAApACwAXABuACAAIAAgACAAIAAgACAAIAAgACAAIAAgACAAIAAgACAAIAAgACAAIAAgACAAIAAgACAAIAAgACAAIAAgACAAIAAgACAAIAAgACAAIAAgACAAIAAgACAAIAAgACAAIAAgACAAIAAgACAASABTAFQAQQBDAEsAKABcAG4AIAAgACAAIAAgACAAIAAgACAAIAAgACAAIAAgACAAIAAgACAAIAAgACAAIAAgACAAIAAgACAAIAAgACAAIAAgACAAIAAgACAAIAAgACAAIAAgACAAIAAgACAAIAAgACAAIAAgACAAIAAgACAAIAAgAF8AdABoAGkAcwBDAG8AdQBuAHQALABcAG4AIAAgACAAIAAgACAAIAAgACAAIAAgACAAIAAgACAAIAAgACAAIAAgACAAIAAgACAAIAAgACAAIAAgACAAIAAgACAAIAAgACAAIAAgACAAIAAgACAAIAAgACAAIAAgACAAIAAgACAAIAAgACAAIAAgAEQAUgBPAFAAKABfAGEAYwBjACwAIAAsACAAMQApACwAXABuACAAIAAgACAAIAAgACAAIAAgACAAIAAgACAAIAAgACAAIAAgACAAIAAgACAAIAAgACAAIAAgACAAIAAgACAAIAAgACAAIAAgACAAIAAgACAAIAAgACAAIAAgACAAIAAgACAAIAAgACAAIAAgACAAIABfAGMAdQByAHI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BcAG4AIAAgACAAIAAgACAAIAAgACAAIAAgACAAIAAgACAAIAAgACAAIAAgACAAIAAgACAASABTAFQAQQBDAEsAKABEAFIATwBQACgAXwBzAGUAcABhAHIAYQB0AG8AcgBQAG8AcwBpAHQAaQBvAG4AcwAsACAALAAgADEAKQAsACAAXwB0AGUAeAB0AEwAZQBuACAAKwAgADEAKQBcAG4AIAAgACAAIAAgACAAIAAgACAAIAAgACAAIAAgACAAIAAgACAAIAAgACkAXABuACAAIAAgACAAIAAgACAAIAAgACAAIAAgACAAIAAgACAAKQBcAG4AIAAgACAAIAAgACAAIAAgACAAIAAgACAAKQBcAG4AIAAgACAAIAAgACAAIAAgACkALABcAG4AXABuACAAIAAgACAAIAAgACAAIABmAG4AUwBlAHAAYQByAGEAdABvAHIAcwAsACAATABBAE0AQgBEAEEAKABfAHQAZQB4AHQAVABvAFMAcABsAGkAdAAsACAAXwBiAG8AdQBuAGQAYQByAHkAUABvAHMAaQB0AGkAbwBuAHMALABcAG4AIAAgACAAIAAgACAAIAAgACAAIAAgACAASQBGACgAQwBPAEwAVQBNAE4AUwAoAF8AYgBvAHUAbgBkAGEAcgB5AFAAbwBzAGkAdABpAG8AbgBzACkAIAA8AD0AIAAyACwAIABcACIAXAAiACwAXABuACAAIAAgACAAIAAgACAAIAAgACAAIAAgACAAIAAgACAASQBGACgAXwBpAG4AYwBsAHUAZABlAEUAbQBwAHQAeQBFAGwAZQBtAGUAbgB0AFMAZQBwAGEAcgBhAHQAbwByAHMALAAgAEMATwBOAEMAQQBUACgATQBJAEQAKABfAHQAZQB4AHQAVABvAFMAcABsAGkAdAAsACAARABSAE8AUAAoAEQAUgBPAFAAKABfAGIAbwB1AG4AZABhAHIAeQBQAG8AcwBpAHQAaQBvAG4AcwAsACwAIAAxACkALAAsACAALQAxACkALAAgADEAKQApACwAXABuACAAIAAgACAAIAAgACAAIAAgACAAIAAgACAAIAAgACAAIAAgACAAIABMAEUAVAAoAFwAbgAgACAAIAAgACAAIAAgACAAIAAgACAAIAAgACAAIAAgACAAIAAgACAAIAAgACAAIABfAHMAdABhAHIAdABzACwAIABEAFIATwBQACgAXwBiAG8AdQBuAGQAYQByAHkAUABvAHMAaQB0AGkAbwBuAHMALAAsACAALQAxACkALABcAG4AIAAgACAAIAAgACAAIAAgACAAIAAgACAAIAAgACAAIAAgACAAIAAgACAAIAAgACAAXwBlAG4AZABzACwAIABEAFIATwBQACgAXwBiAG8AdQBuAGQAYQByAHkAUABvAHMAaQB0AGkAbwBuAHMALAAsACAAMQApACwAXABuACAAIAAgACAAIAAgACAAIAAgACAAIAAgACAAIAAgACAAIAAgACAAIAAgACAAIAAgAF8AZABpAGYAZgBzACwAIABfAGUAbgBkAHMAIAAtACAAXwBzAHQAYQByAHQAcwAsAFwAbgAgACAAIAAgACAAIAAgACAAIAAgACAAIAAgACAAIAAgACAAIAAgACAAIAAgACAAIABfAGkAbgBjAGwAdQBkAGUARABlAGwAaQBtAFAAbwBzACwAIABGAEkATABUAEUAUgAoAF8AcwB0AGEAcgB0AHMALAAgAF8AZABpAGYAZgBzACAAPgAgADEALAAgAHsAIwBOAC8AQQB9ACkALABcAG4AIAAgACAAIAAgACAAIAAgACAAIAAgACAAIAAgACAAIAAgACAAIAAgACAAIAAgACAASQBGACgASQBTAE4AQQAoAEkATgBEAEUAWAAoAF8AaQBuAGMAbAB1AGQAZQBEAGUAbABpAG0AUABvAHMALAAgADEALAAgADEAKQApACwAIABcACIAXAAiACwAXABuACAAIAAgACAAIAAgACAAIAAgACAAIAAgACAAIAAgACAAIAAgACAAIAAgACAAIAAgACAAIAAgACAASQBGACgAQwBPAEwAVQBNAE4AUwAoAF8AaQBuAGMAbAB1AGQAZQBEAGUAbABpAG0AUABvAHMAKQAgAD0AIAAxACwAIABcACIAXAAiACwAXABuACAAIAAgACAAIAAgACAAIAAgACAAIAAgACAAIAAgACAAIAAgACAAIAAgACAAIAAgACAAIAAgACAAIAAgACAAIABDAE8ATgBDAEEAVAAoAE0ASQBEACgAXwB0AGUAeAB0AFQAbwBTAHAAbABpAHQALAAgAEQAUgBPAFAAKABfAGkAbgBjAGwAdQBkAGUARABlAGwAaQBtAFAAbwBzACwALAAgADEAKQAsACAAMQAp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RQBsAGUAbQBlAG4AdABzACwAIABMAEEATQBCAEQAQQAoAF8AdABlAHgAdABUAG8AUwBwAGwAaQB0ACwAIABfAGIAbwB1AG4AZABhAHIAeQBQAG8AcwBpAHQAaQBvAG4AcwAsAFwAbgAgACAAIAAgACAAIAAgACAAIAAgACAAIABJAEYAKABDAE8ATABVAE0ATgBTACgAXwBiAG8AdQBuAGQAYQByAHkAUABvAHMAaQB0AGkAbwBuAHMAKQAgADwAPQAgADIALAAgAHsAMAAsACAAXAAiAFwAIgB9ACwAXABuACAAIAAgACAAIAAgACAAIAAgACAAIAAgACAAIAAgACAATABFAFQAKABcAG4AIAAgACAAIAAgACAAIAAgACAAIAAgACAAIAAgACAAIAAgACAAIAAgAF8AcwB0AGEAcgB0AHMALAAgAEQAUgBPAFAAKABfAGIAbwB1AG4AZABhAHIAeQBQAG8AcwBpAHQAaQBvAG4AcwAsACwAIAAtADEAKQAgACsAIAAxACwAXABuACAAIAAgACAAIAAgACAAIAAgACAAIAAgACAAIAAgACAAIAAgACAAIABfAGUAbgBkAHMALAAgAEQAUgBPAFAAKABfAGIAbwB1AG4AZABhAHIAeQBQAG8AcwBpAHQAaQBvAG4AcwAsACwAIAAxACkALABcAG4AIAAgACAAIAAgACAAIAAgACAAIAAgACAAIAAgACAAIAAgACAAIAAgAF8AbgB1AG0AQwBoAGEAcgBzACwAIABfAGUAbgBkAHMAIAAtACAAXwBzAHQAYQByAHQAcwAsAFwAbgAgACAAIAAgACAAIAAgACAAIAAgACAAIAAgACAAIAAgACAAIAAgACAAXwBlAGwAZQBtAGUAbgB0AHMALAAgAEkARgAoAF8AaQBuAGMAbAB1AGQAZQBFAG0AcAB0AHkARQBsAGUAbQBlAG4AdABzACwAIABNAEkARAAoAF8AdABlAHgAdABUAG8AUwBwAGwAaQB0ACwAIABfAHMAdABhAHIAdABzACwAIABfAG4AdQBtAEMAaABhAHIAcwApACwAXABuACAAIAAgACAAIAAgACAAIAAgACAAIAAgACAAIAAgACAAIAAgACAAIAAgACAAIAAgAEwARQBUACgAXABuACAAIAAgACAAIAAgACAAIAAgACAAIAAgACAAIAAgACAAIAAgACAAIAAgACAAIAAgACAAIAAgACAAXwBzAHQAYQByAHQAcwBGACwAIABGAEkATABUAEUAUgAoAF8AcwB0AGEAcgB0AHMALAAgAF8AbgB1AG0AQwBoAGEAcgBzACAAPgAgADAALAAgAHsAIwBOAC8AQQB9ACkALABcAG4AIAAgACAAIAAgACAAIAAgACAAIAAgACAAIAAgACAAIAAgACAAIAAgACAAIAAgACAAIAAgACAAIABJAEYAKABJAFMATgBBACgASQBOAEQARQBYACgAXwBzAHQAYQByAHQAcwBGACwAIAAxACwAIAAxACkAKQAsACAAewAjAE4ALwBBAH0ALABcAG4AIAAgACAAIAAgACAAIAAgACAAIAAgACAAIAAgACAAIAAgACAAIAAgACAAIAAgACAAIAAgACAAIAAgACAAIAAgAEwARQBUACgAXABuACAAIAAgACAAIAAgACAAIAAgACAAIAAgACAAIAAgACAAIAAgACAAIAAgACAAIAAgACAAIAAgACAAIAAgACAAIAAgACAAIAAgAF8AbgB1AG0AQwBoAGEAcgBzAEYALAAgAEYASQBMAFQARQBSACgAXwBuAHUAbQBDAGgAYQByAHMALAAgAF8AbgB1AG0AQwBoAGEAcgBzACAAPgAgADAAKQAsAFwAbgAgACAAIAAgACAAIAAgACAAIAAgACAAIAAgACAAIAAgACAAIAAgACAAIAAgACAAIAAgACAAIAAgACAAIAAgACAAIAAgACAAIABNAEkARAAoAF8AdABlAHgAdABUAG8AUwBwAGwAaQB0ACwAIABfAHMAdABhAHIAdABzAEYALAAgAF8AbgB1AG0AQwBoAGEAcgBzAEY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FwAbgAgACAAIAAgACAAIAAgACAAIAAgACAAIAAgACAAIAAgACAAIAAgACAAXwBlAGwAZQBtAGUAbgB0AEMAbwB1AG4AdAAsACAASQBGACgASQBTAE4AQQAoAEkATgBEAEUAWAAoAF8AZQBsAGUAbQBlAG4AdABzACwAIAAxACwAIAAxACkAKQAsACAAMAAsACAAQwBPAEwAVQBNAE4AUwAoAF8AZQBsAGUAbQBlAG4AdABzACkAKQAsAFwAbgAgACAAIAAgACAAIAAgACAAIAAgACAAIAAgACAAIAAgACAAIAAgACAASQBGACgAXwBlAGwAZQBtAGUAbgB0AEMAbwB1AG4AdAAgAD0AIAAwACwAIAB7ADAALAAgAFwAIgBcACIAfQAsAFwAbgAgACAAIAAgACAAIAAgACAAIAAgACAAIAAgACAAIAAgACAAIAAgACAAIAAgACAAIABIAFMAVABBAEMASwAoAF8AZQBsAGUAbQBlAG4AdABDAG8AdQBuAHQALAAgAF8AZQBsAGUAbQBlAG4AdABzACkAXABuACAAIAAgACAAIAAgACAAIAAgACAAIAAgACAAIAAgACAAIAAgACAAIAApAFwAbgAgACAAIAAgACAAIAAgACAAIAAgACAAIAAgACAAIAAgACkAXABuACAAIAAgACAAIAAgACAAIAAgACAAIAAgACkAXABuACAAIAAgACAAIAAgACAAIAApACwAXABuAFwAbgAgACAAIAAgACAAIAAgACAAZgBuAFMAcABsAGkAdABBAHQAQQBuAHkALAAgAEwAQQBNAEIARABBACgAXwB0AGUAeAB0AFQAbwBTAHAAbABpAHQALABcAG4AIAAgACAAIAAgACAAIAAgACAAIAAgACAASQBGACgASQBTAEUAUgBSAE8AUgAoAF8AdABlAHgAdABUAG8AUwBwAGwAaQB0ACkALAAgAF8AdABlAHgAdABUAG8AUwBwAGwAaQB0ACAAKgAgAHsAMQAsACAAMgB9ACwAXABuACAAIAAgACAAIAAgACAAIAAgACAAIAAgACAAIAAgACAASQBGACgASQBTAEUAUgBSAE8AUgAoAF8AYwBoAGEAcgBTAGUAdAApACwAIABfAGMAaABhAHIAUwBlAHQAIAAqACAAewAxACwAIAAyAH0ALABcAG4AIAAgACAAIAAgACAAIAAgACAAIAAgACAAIAAgACAAIAAgACAAIAAgAEwARQBUACgAXABuACAAIAAgACAAIAAgACAAIAAgACAAIAAgACAAIAAgACAAIAAgACAAIAAgACAAIAAgAF8AYgBvAHUAbgBkAGEAcgB5AFAAbwBzACwAIABmAG4AQgBvAHUAbgBkAGEAcgB5AFAAbwBzAGkAdABpAG8AbgBzACgAXwB0AGUAeAB0AFQAbwBTAHAAbABpAHQAKQAsAFwAbgAgACAAIAAgACAAIAAgACAAIAAgACAAIAAgACAAIAAgACAAIAAgACAAIAAgACAAIABfAHMAZQBwAGEAcgBhAHQAbwByAHMALAAgAGYAbgBTAGUAcABhAHIAYQB0AG8AcgBzACgAXwB0AGUAeAB0AFQAbwBTAHAAbABpAHQALAAgAF8AYgBvAHUAbgBkAGEAcgB5AFAAbwBzACkALABcAG4AIAAgACAAIAAgACAAIAAgACAAIAAgACAAIAAgACAAIAAgACAAIAAgACAAIAAgACAAXwBlAGwAZQBtAGUAbgB0AHMALAAgAGYAbgBFAGwAZQBtAGUAbgB0AHMAKABfAHQAZQB4AHQAVABvAFMAcABsAGkAdAAsACAAXwBiAG8AdQBuAGQAYQByAHkAUABvAHMAKQAsAFwAbgAgACAAIAAgACAAIAAgACAAIAAgACAAIAAgACAAIAAgACAAIAAgACAAIAAgACAAIABfAGUAbABlAG0AZQBuAHQAQwBvAHUAbgB0ACwAIABJAE4ARABFAFgAKABfAGUAbABlAG0AZQBuAHQAcwAsACAAMQAsACAAMQApACwAXABuACAAIAAgACAAIAAgACAAIAAgACAAIAAgACAAIAAgACAAIAAgACAAIAAgACAAIAAgAEkARgAoAF8AZQBsAGUAbQBlAG4AdABDAG8AdQBuAHQAIAA9ACAAMAAsACAASABTAFQAQQBDAEsAKAAwACwAIABfAHMAZQBwAGEAcgBhAHQAbwByAHMAKQAsAFwAbgAgACAAIAAgACAAIAAgACAAIAAgACAAIAAgACAAIAAgACAAIAAgACAAIAAgACAAIAAgACAAIAAgAEgAUwBUAEEAQwBLACgAXwBlAGwAZQBtAGUAbgB0AEMAbwB1AG4AdAAsACAAXwBzAGUAcABhAHIAYQB0AG8AcgBzACwAIABEAFIATwBQACgAXwBlAGwAZQBtAGUAbgB0AHMALAAsACAAMQAp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0AGUAeAB0AEMAbwBsAHUAbQBuACwAIABGAE4ALgBOAFUATABMAEkARgBZACgASQBOAEQARQBYACgAVABlAHgAdABUAG8AUwBwAGwAaQB0ACwAIAAsACAAMQApACkALABcAG4AIAAgACAAIAAgACAAIAAgAF8AcgBvAHcAQwBvAHUAbgB0ACwAIABSAE8AVwBTACgAXwB0AGUAeAB0AEMAbwBsAHUAbQ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MAcABsAGkAdABBAHQAQQBuAHkAKABJAE4ARABFAFgAKABfAHQAZQB4AHQAQwBvAGwAdQBtAG4ALAAgAF8AYwB1AHIAcgApACkAXABuACAAIAAgACAAIAAgACAAIAAgACAAIAAgACAAIAAgACAAKQBcAG4AIAAgACAAIAAgACAAIAAgACAAIAAgACAAKQBcAG4AIAAgACAAIAAgACAAIAAgACkALABcAG4AIAAgACAAIAAgACAAIAAgAF8AYQByAHIAYQB5AFIAYQB3ACwAIABEAFIATwBQACgAXwBiAHkAUgBvAHcALAAgADEAKQAsAFwAbgBcAG4AIAAgACAAIAAgACAAIAAgAEkARgAoACgAUgBPAFcAUwAoAF8AYQByAHIAYQB5AFIAYQB3ACkAIAA9ACAAMQApACAAKwAgACgAQwBPAEwAVQBNAE4AUwAoAF8AYQByAHIAYQB5AFIAYQB3ACkAIAA8AD0AIAAyACkALAAgAF8AYQByAHIAYQB5AFIAYQB3ACwAXABuACAAIAAgACAAIAAgACAAIAAgACAAIAAgAEgAUwBUAEEAQwBLACgAVABBAEsARQAoAF8AYQByAHIAYQB5AFIAYQB3ACwAIAAsACAAMgApACwAIABJAEYATgBBACgARABSAE8AUAAoAF8AYQByAHIAYQB5AFIAYQB3ACwAIAAsACAAMgApACwAIABcACIAXAAi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EAUgBPAFUATgBEAFwAbgBcAG4AUwBwAGwAaQB0AHMAIAB0AGUAeAB0ACAAYQB0ACAAYQBuAHkAIABjAGgAYQByAGEAYwB0AGUAcgAgAG4AbwB0ACAAaQBuACAAdABoAGUAIABnAGkAdgBlAG4AIABzAGUAdAAuACAARgBpAHIAcwB0ACAAZQBsAGUAbQBlAG4AdAAgAHIAZQB0AHUAcgBuAGUAZAAgAGkAcwAgAHQAaABlACAAYwBvAHUAbgB0ACAAbwBmACAAcwB1AGIAcwB0AHIAaQBuAGcAIABlAGwAZQBtAGUAbgB0AHMALABcAG4AZgBvAGwAbABvAHcAZQBkACAAYgB5ACAAdABoAGUAIABzAGUAcQB1AGUAbgBjAGUAIABvAGYAIAB1AG4AbQBhAHQAYwBoAGUAZAAgAGMAaABhAHIAYQBjAHQAZQByAHMALAAgAGYAbwBsAGwAbwB3AGUAZAAgAGIAeQAgAGUAYQBjAGgAIABzAHUAYgBzAHQAcgBpAG4AZwAgAGUAbABlAG0AZQBuAHQALgAgAE0AYQB0AGMAaABpAG4AZwAgAGkAcwAgAGMAYQBzAGUALQBpAG4AcwBlAG4AcwBpAHQAaQB2AGUAXABuAGIAeQAgAGQAZQBmAGEAdQBsAHQALgBcAG4AXABuAEEAcgByAGEAeQAgAGMAbwBtAHAAYQB0AGkAYgBsAGUAOgAgAFQAZQB4AHQAVABvAFMAcABsAGkAdAAgAHAAYQByAGEAbQBlAHQAZQBy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gB1AG0AYgBlAHIAIABvAGYAIABzAHUAYgBzAHQAcgBpAG4AZwAgAGUAbABlAG0AZQBuAHQAcwAgACgAbgApAFwAbgAgADIAIAB8ACAAdABlAHgAdAAgACAAIAAgAHwAIABVAG4AbQBhAHQAYwBoAGUAZAAgAGMAaABhAHIAYQBjAHQAZQByAHMAXABuACAAMwAgAHwAIAB0AGUAeAB0ACAAIAAgACAAfAAgAEEAcgByAGEAeQAgAG8AZgAgAHMAdQBiAHMAdAByAGkAbgBnACAAZQBsAGUAbQBlAG4AdABzACAAWwAxAC4ALgBu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zAHAAbABpAHQAIAAgACAAIAAgAHwAIAB0AGUAeAB0ACAAIAAgACAAfAAgAFQAZQB4AHQAIAB0AG8AIABzAHAAbABpAHQAXABuAEMAaABhAHIAUwBlAHQAIAAgACAAIAAgACAAIAAgACAAfAAgAHQAZQB4AHQAIAAgACAAIAB8ACAAVgBhAGwAaQBkACAAYwBoAGEAcgBhAGMAdABlAHIAcwAgAGYAbwByACAAZQBhAGMAaAAgAHMAdQBiAHMAdAByAGkAbgBnAFwAbgBbAEMAYQBzAGUAUwBlAG4AcwBpAHQAaQB2AGUAXQAgAHwAIABiAG8AbwBsAGUAYQBuACAAfAAgAE0AYQB0AGMAaAAgAGwAZQB0AHQAZQByACAAYwBhAHMAZQBcAG4AWwBTAHAAbABpAHQATABpAG0AaQB0AF0AIAAgACAAIAB8ACAAaQBuAHQAZQBnAGUAcgAgAHwAIABMAGkAbQBpAHQAIABhAHQAIAB3AGgAaQBjAGgAIAB0AG8AIABzAHQAbwBwACAAcwBwAGwAaQB0AHQAaQBuAGc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YATwBSAF8AQwBIAEEAUgBTACgAXAAiAEEAMQAyAGIAMwA0AEIANQA2AFwAIgAsACAAXAAiAEEAQgBcACIAKQBcAG4AUgBlAHQAdQByAG4AcwA6ACAAewAzACwAIABcACIAMQAyADMANAA1ADYAXAAiACwAIABcACIAQQBcACIALAAgAFwAIgBiAFwAIgAsACAAXAAiAEI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UABMAEkAVABfAEEAUgBPAFUATgBEACAAPQAgAEwAQQBNAEIARABBACgAVABlAHgAdABUAG8AUwBwAGwAaQB0ACwAIABDAGgAYQByAFMAZQB0ACwAIABbAEMAYQBzAGUAUwBlAG4AcwBpAHQAaQB2AGUAXQAsACAAWwBTAHAAbABpAHQATABpAG0AaQB0AF0ALABcAG4AIAAgACAAIABMAEUAVAAoAFwAbgAgACAAIAAgACAAIAAgACAAXwBjAGgAYQByAFMAZQB0ACwAIABGAE4ALgBOAFUATABMAEkARgBZACgASQBOAEQARQBYACgAQwBoAGEAcgBTAGUAdAAsACAAMQAsACAAMQApACkALABcAG4AIAAgACAAIAAgACAAIAAgAF8AYwBhAHMAZQBTAGUAbgBzAGkAdABpAHYAZQAsACAARgBOAC4AQwBPAEUAUgBDAEUAKABDAGEAcwBlAFMAZQBuAHMAaQB0AGkAdgBlACkAIAA8AD4AIAAwACwAXABuACAAIAAgACAAIAAgACAAIABfAHMAcABsAGkAdABMAGkAbQBpAHQALAAgAE0AQQBYACgASQBOAFQAKABGAE4ALgBDAE8ARQBSAEMARQAoAFMAcABsAGkAdABMAGkAbQBpAHQAKQApACwAIAAwACkALABcAG4AIAAgACAAIAAgACAAIAAgAFwAbgAgACAAIAAgACAAIAAgACAAZgBuAEUAbABlAG0AZQBuAHQAUABvAHMAaQB0AGkAbwBuAHMALAAgAEwAQQBNAEIARABBACgAXwB0AGUAeAB0AFQAbwBTAHAAbABpAHQALABcAG4AIAAgACAAIAAgACAAIAAgACAAIAAgACAASQBGACgAKABfAHQAZQB4AHQAVABvAFMAcABsAGkAdAAgAD0AIABcACIAXAAiACkAIAArACAAKABfAGMAaABhAHIAUwBlAHQAIAA9ACAAXAAiAFwAIgApACwAIAB7ADAALAAgADAAOwAgADAALAAgADAAfQAsAFwAbgAgACAAIAAgACAAIAAgACAAIAAgACAAIAAgACAAIAAgAEwARQBUACgAXABuACAAIAAgACAAIAAgACAAIAAgACAAIAAgACAAIAAgACAAIAAgACAAIABfAHQAZQB4AHQATABlAG4ALAAgAEwARQBOACgAXwB0AGUAeAB0AFQAbwBTAHAAbABpAHQAKQAsAFwAbgAgACAAIAAgACAAIAAgACAAIAAgACAAIAAgACAAIAAgACAAIAAgACAAXwBlAGwAZQBtAGUAbgB0AEwAaQBtAGkAdAAsACAASQBGACgAXwBzAHAAbABpAHQATABpAG0AaQB0ACAAPQAgADAALAAgAF8AdABlAHgAdABMAGUAbgAsACAAXwBzAHAAbABpAHQATABpAG0AaQB0ACkALABcAG4AIAAgACAAIAAgACAAIAAgACAAIAAgACAAIAAgACAAIAAgACAAIAAgAF8AaQBkAHgALAAgAFMARQBRAFUARQBOAEMARQAoAF8AdABlAHgAdABMAGUAbgApACwAXABuACAAIAAgACAAIAAgACAAIAAgACAAIAAgACAAIAAgACAAIAAgACAAIABcAG4AIAAgACAAIAAgACAAIAAgACAAIAAgACAAIAAgACAAIAAgACAAIAAgAF8AZQBsAGUAbQBlAG4AdABQAG8AcwAsACAAUgBFAEQAVQBDAEUAKAB7ADAALAAgADAAOwAgADAALAAgADAAfQAsACAAXwBpAGQAeAAsAFwAbgAgACAAIAAgACAAIAAgACAAIAAgACAAIAAgACAAIAAgACAAIAAgACAAIAAgACAAIABMAEEATQBCAEQAQQAoAF8AYQBjAGMALAAgAF8AYwB1AHIAcgAsAFwAbgAgACAAIAAgACAAIAAgACAAIAAgACAAIAAgACAAIAAgACAAIAAgACAAIAAgACAAIAAgACAAIAAgAEwARQBUACgAXABuACAAIAAgACAAIAAgACAAIAAgACAAIAAgACAAIAAgACAAIAAgACAAIAAgACAAIAAgACAAIAAgACAAIAAgACAAIABfAGMAbwB1AG4AdAAsACAASQBOAEQARQBYACgAXwBhAGMAYwAsACAAMQAsACAAMQApACwAXABuACAAIAAgACAAIAAgACAAIAAgACAAIAAgACAAIAAgACAAIAAgACAAIAAgACAAIAAgACAAIAAgACAAIAAgACAAIABJAEYAKABfAGMAbwB1AG4AdAAgAD0AIABfAGUAbABlAG0AZQBuAHQATABpAG0AaQB0ACwAIABfAGEAYwBjACwAXABuACAAIAAgACAAIAAgACAAIAAgACAAIAAgACAAIAAgACAAIAAgACAAIAAgACAAIAAgACAAIAAgACAAIAAgACAAIAAgACAAIAAgAEwARQBUACgAXABuACAAIAAgACAAIAAgACAAIAAgACAAIAAgACAAIAAgACAAIAAgACAAIAAgACAAIAAgACAAIAAgACAAIAAgACAAIAAgACAAIAAgACAAIAAgACAAXwBmAGwAZwBMAGEAcwB0AE0AYQB0AGMAaAAsACAASQBOAEQARQBYACgAXwBhAGMAYwAsACAAMgAsACAAMQApACwAXABuACAAIAAgACAAIAAgACAAIAAgACAAIAAgACAAIAAgACAAIAAgACAAIAAgACAAIAAgACAAIAAgACAAIAAgACAAIAAgACAAIAAgACAAIAAgACAAXwBjAGgAYQByACwAIABNAEkARAAoAF8AdABlAHgAdABUAG8AUwBwAGwAaQB0ACwAIABfAGMAdQByAHIALAAgADEAKQAsAFwAbgAgACAAIAAgACAAIAAgACAAIAAgACAAIAAgACAAIAAgACAAIAAgACAAIAAgACAAIAAgACAAIAAgACAAIAAgACAAIAAgACAAIAAgACAAIAAgAEkARgAoAEYATgAuAEYASQBOAEQAXwBMAEkAVABFAFIAQQBMACgAXwBjAGgAYQByACwAIABfAGMAaABhAHIAUwBlAHQALAAgAF8AYwBhAHMAZQBTAGUAbgBzAGkAdABpAHYAZQApACAAPgAgADAALABcAG4AIAAgACAAIAAgACAAIAAgACAAIAAgACAAIAAgACAAIAAgACAAIAAgACAAIAAgACAAIAAgACAAIAAgACAAIAAgACAAIAAgACAAIAAgACAAIAAgACAAIAAgAEkARgAoAF8AZgBsAGcATABhAHMAdABNAGEAdABjAGg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vAC8AIABjAG8AbgB0AGkAbgB1AGkAbgBnACAAbQBhAHQAYwBoAFwAbgAgACAAIAAgACAAIAAgACAAIAAgACAAIAAgACAAIAAgACAAIAAgACAAIAAgACAAIAAgACAAIAAgACAAIAAgACAAIAAgACAAIAAgACAAIAAgACAAIAAgACAAIAAgACAAIAAgACAAIAAgAF8AbABhAHMAdABDAG8AbAAsACAAQwBPAEwAVQBNAE4AUwAoAF8AYQBjAGMAKQAsAFwAbgAgACAAIAAgACAAIAAgACAAIAAgACAAIAAgACAAIAAgACAAIAAgACAAIAAgACAAIAAgACAAIAAgACAAIAAgACAAIAAgACAAIAAgACAAIAAgACAAIAAgACAAIAAgACAAIAAgACAAIAAgAF8AcwB0AGEAcgB0AFAAbwBzACwAIABJAE4ARABFAFgAKABfAGEAYwBjACwAIAAxACwAIABfAGwAYQBzAHQAQwBvAGwAKQAsAFwAbgAgACAAIAAgACAAIAAgACAAIAAgACAAIAAgACAAIAAgACAAIAAgACAAIAAgACAAIAAgACAAIAAgACAAIAAgACAAIAAgACAAIAAgACAAIAAgACAAIAAgACAAIAAgACAAIAAgACAAIAAgAF8AbABhAHMAdABMAGUAbgAsACAASQBOAEQARQBYACgAXwBhAGMAYwAsACAAMgAsACAAXwBsAGEAcwB0AEMAbwBsACkALABcAG4AIAAgACAAIAAgACAAIAAgACAAIAAgACAAIAAgACAAIAAgACAAIAAgACAAIAAgACAAIAAgACAAIAAgACAAIAAgACAAIAAgACAAIAAgACAAIAAgACAAIAAgACAAIAAgACAAIAAgACAAIABIAFMAVABBAEMASwAoAFwAbgAgACAAIAAgACAAIAAgACAAIAAgACAAIAAgACAAIAAgACAAIAAgACAAIAAgACAAIAAgACAAIAAgACAAIAAgACAAIAAgACAAIAAgACAAIAAgACAAIAAgACAAIAAgACAAIAAgACAAIAAgACAAIAAgACAARABSAE8AUAAoAF8AYQBjAGMALAAgACwAIAAtADEAKQAsAFwAbgAgACAAIAAgACAAIAAgACAAIAAgACAAIAAgACAAIAAgACAAIAAgACAAIAAgACAAIAAgACAAIAAgACAAIAAgACAAIAAgACAAIAAgACAAIAAgACAAIAAgACAAIAAgACAAIAAgACAAIAAgACAAIAAgACAAVgBTAFQAQQBDAEsAKABfAHMAdABhAHIAdABQAG8AcwAsACAAXwBsAGEAcwB0AEwAZQBuACAAKwAgADE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CwAXABuACAAIAAgACAAIAAgACAAIAAgACAAIAAgACAAIAAgACAAIAAgACAAIAAgACAAIAAgACAAIAAgACAAIAAgACAAIAAgACAAIAAgACAAIAAgACAAIAAgACAAIAAgACAAIAAgAC8ALwAgAG4AZQB3ACAAbQBhAHQAYwBoAFwAbgAgACAAIAAgACAAIAAgACAAIAAgACAAIAAgACAAIAAgACAAIAAgACAAIAAgACAAIAAgACAAIAAgACAAIAAgACAAIAAgACAAIAAgACAAIAAgACAAIAAgACAAIAAgACAAIABIAFMAVABBAEMASwAoAFwAbgAgACAAIAAgACAAIAAgACAAIAAgACAAIAAgACAAIAAgACAAIAAgACAAIAAgACAAIAAgACAAIAAgACAAIAAgACAAIAAgACAAIAAgACAAIAAgACAAIAAgACAAIAAgACAAIAAgACAAIAAgAFYAUwBUAEEAQwBLACgAXwBjAG8AdQBuAHQALAAgADEAKQAsAFwAbgAgACAAIAAgACAAIAAgACAAIAAgACAAIAAgACAAIAAgACAAIAAgACAAIAAgACAAIAAgACAAIAAgACAAIAAgACAAIAAgACAAIAAgACAAIAAgACAAIAAgACAAIAAgACAAIAAgACAAIAAgAEQAUgBPAFAAKABfAGEAYwBjACwAIAAsACAAMQApACwAXABuACAAIAAgACAAIAAgACAAIAAgACAAIAAgACAAIAAgACAAIAAgACAAIAAgACAAIAAgACAAIAAgACAAIAAgACAAIAAgACAAIAAgACAAIAAgACAAIAAgACAAIAAgACAAIAAgACAAIAAgACAAVgBTAFQAQQBDAEsAKABfAGMAdQByAHIALAAgADEAKQBcAG4AIAAgACAAIAAgACAAIAAgACAAIAAgACAAIAAgACAAIAAgACAAIAAgACAAIAAgACAAIAAgACAAIAAgACAAIAAgACAAIAAgACAAIAAgACAAIAAgACAAIAAgACAAIAAgACAAKQBcAG4AIAAgACAAIAAgACAAIAAgACAAIAAgACAAIAAgACAAIAAgACAAIAAgACAAIAAgACAAIAAgACAAIAAgACAAIAAgACAAIAAgACAAIAAgACAAIAAgACAAIAAgACkALABcAG4AIAAgACAAIAAgACAAIAAgACAAIAAgACAAIAAgACAAIAAgACAAIAAgACAAIAAgACAAIAAgACAAIAAgACAAIAAgACAAIAAgACAAIAAgACAAIAAgACAAIAAgAEkARgAoAF8AZgBsAGcATABhAHMAdABNAGEAdABjAGgALABcAG4AIAAgACAAIAAgACAAIAAgACAAIAAgACAAIAAgACAAIAAgACAAIAAgACAAIAAgACAAIAAgACAAIAAgACAAIAAgACAAIAAgACAAIAAgACAAIAAgACAAIAAgACAAIAAgACAALwAvACAAZQBuAGQAIABvAGYAIABtAGEAdABjAGgAXABuACAAIAAgACAAIAAgACAAIAAgACAAIAAgACAAIAAgACAAIAAgACAAIAAgACAAIAAgACAAIAAgACAAIAAgACAAIAAgACAAIAAgACAAIAAgACAAIAAgACAAIAAgACAAIAAgAEgAUwBUAEEAQwBLACgAXABuACAAIAAgACAAIAAgACAAIAAgACAAIAAgACAAIAAgACAAIAAgACAAIAAgACAAIAAgACAAIAAgACAAIAAgACAAIAAgACAAIAAgACAAIAAgACAAIAAgACAAIAAgACAAIAAgACAAIAAgACAAVgBTAFQAQQBDAEsAKABfAGMAbwB1AG4AdAAgACsAIAAxACwAIAAwACkALABcAG4AIAAgACAAIAAgACAAIAAgACAAIAAgACAAIAAgACAAIAAgACAAIAAgACAAIAAgACAAIAAgACAAIAAgACAAIAAgACAAIAAgACAAIAAgACAAIAAgACAAIAAgACAAIAAgACAAIAAgACAAIABEAFIATwBQACgAXwBhAGMAYwAsACAALAAgADEAKQBcAG4AIAAgACAAIAAgACAAIAAgACAAIAAgACAAIAAgACAAIAAgACAAIAAgACAAIAAgACAAIAAgACAAIAAgACAAIAAgACAAIAAgACAAIAAgACAAIAAgACAAIAAgACAAIAAgACAAKQAsAFwAbgAgACAAIAAgACAAIAAgACAAIAAgACAAIAAgACAAIAAgACAAIAAgACAAIAAgACAAIAAgACAAIAAgACAAIAAgACAAIAAgACAAIAAgACAAIAAgACAAIAAgACAAIAAgACAAIAAvAC8AIABjAG8AbgB0AGkAbgB1AGkAbgBnACAAdQBuAG0AYQB0AGMAaABlAGQAXABuACAAIAAgACAAIAAgACAAIAAgACAAIAAgACAAIAAgACAAIAAgACAAIAAgACAAIAAgACAAIAAgACAAIAAgACAAIAAgACAAIAAgACAAIAAgACAAIAAgACAAIAAgACAAIAAgAF8AYQBjAGM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cAG4AIAAgACAAIAAgACAAIAAgACAAIAAgACAAIAAgACAAIAAgACAAIAAgAF8AZQBsAGUAbQBlAG4AdABDAG8AdQBuAHQALAAgAEMATwBMAFUATQBOAFMAKABfAGUAbABlAG0AZQBuAHQAUABvAHMAKQAgAC0AIAAyACwAXABuACAAIAAgACAAIAAgACAAIAAgACAAIAAgACAAIAAgACAAIAAgACAAIABJAEYAKABfAGUAbABlAG0AZQBuAHQAQwBvAHUAbgB0ACAAPQAgADAALAAgAF8AZQBsAGUAbQBlAG4AdABQAG8AcwAsAFwAbgAgACAAIAAgACAAIAAgACAAIAAgACAAIAAgACAAIAAgACAAIAAgACAAIAAgACAAIABIAFMAVABBAEMASwAoAF8AZQBsAGUAbQBlAG4AdABDAG8AdQBuAHQALAAgAEQAUgBPAFAAKABfAGUAbABlAG0AZQBuAHQAUABvAHMALAAgACwAIAAyACkAKQBcAG4AIAAgACAAIAAgACAAIAAgACAAIAAgACAAIAAgACAAIAAgACAAIAAgACkAXABuACAAIAAgACAAIAAgACAAIAAgACAAIAAgACAAIAAgACAAKQBcAG4AIAAgACAAIAAgACAAIAAgACAAIAAgACAAKQBcAG4AIAAgACAAIAAgACAAIAAgACkALABcAG4AXABuACAAIAAgACAAIAAgACAAIABmAG4AVQBuAG0AYQB0AGMAaABlAGQALAAgAEwAQQBNAEIARABBACgAXwB0AGUAeAB0AFQAbwBTAHAAbABpAHQALAAgAF8AZQBsAGUAbQBlAG4AdABQAG8AcwAsAFwAbgAgACAAIAAgACAAIAAgACAAIAAgACAAIABMAEUAVAAoAFwAbgAgACAAIAAgACAAIAAgACAAIAAgACAAIAAgACAAIAAgAF8AZQBsAGUAbQBlAG4AdABDAG8AdQBuAHQALAAgAEkATgBEAEUAWAAoAF8AZQBsAGUAbQBlAG4AdABQAG8AcwAsACAAMQAsACAAMQApACwAXABuACAAIAAgACAAIAAgACAAIAAgACAAIAAgACAAIAAgACAASQBGACgAXwBlAGwAZQBtAGUAbgB0AEMAbwB1AG4AdAAgAD0AIAAwACwAIABfAHQAZQB4AHQAVABvAFMAcABsAGkAdAAsAFwAbgAgACAAIAAgACAAIAAgACAAIAAgACAAIAAgACAAIAAgACAAIAAgACAATABFAFQAKABcAG4AIAAgACAAIAAgACAAIAAgACAAIAAgACAAIAAgACAAIAAgACAAIAAgACAAIAAgACAAXwBzAHQAYQByAHQAcwAsACAASABTAFQAQQBDAEsAKAAxACwAXABuACAAIAAgACAAIAAgACAAIAAgACAAIAAgACAAIAAgACAAIAAgACAAIAAgACAAIAAgACAAIAAgACAARABSAE8AUAAoAF8AZQBsAGUAbQBlAG4AdABQAG8AcwAsACAALQAxACwAIAAxACkAIAArACAARABSAE8AUAAoAF8AZQBsAGUAbQBlAG4AdABQAG8AcwAsACAAMQAsACAAMQApAFwAbgAgACAAIAAgACAAIAAgACAAIAAgACAAIAAgACAAIAAgACAAIAAgACAAIAAgACAAIAApACwAXABuACAAIAAgACAAIAAgACAAIAAgACAAIAAgACAAIAAgACAAIAAgACAAIAAgACAAIAAgAF8AZQBuAGQAcwAsACAASABTAFQAQQBDAEsAKABEAFIATwBQACgAXwBlAGwAZQBtAGUAbgB0AFAAbwBzACwAIAAtADEALAAgADEAKQAsACAATABFAE4AKABfAHQAZQB4AHQAVABvAFMAcABsAGkAdAApACAAKwAgADEAKQAsAFwAbgAgACAAIAAgACAAIAAgACAAIAAgACAAIAAgACAAIAAgACAAIAAgACAAIAAgACAAIABfAG4AdQBtAEMAaABhAHIAcwAsACAAXwBlAG4AZABzACAALQAgAF8AcwB0AGEAcgB0AHMALABcAG4AIAAgACAAIAAgACAAIAAgACAAIAAgACAAIAAgACAAIAAgACAAIAAgACAAIAAgACAAXwBzAHQAYQByAHQAcwBGACwAIABGAEkATABUAEUAUgAoAF8AcwB0AGEAcgB0AHMALAAgAF8AbgB1AG0AQwBoAGEAcgBzACAAPgAgADAALAAgACMATgAvAEEAKQAsAFwAbgAgACAAIAAgACAAIAAgACAAIAAgACAAIAAgACAAIAAgACAAIAAgACAAIAAgACAAIABJAEYAKABJAFMATgBBACgASQBOAEQARQBYACgAXwBzAHQAYQByAHQAcwBGACwAIAAxACwAIAAxACkAKQAsACAAXAAiAFwAIgAsAFwAbgAgACAAIAAgACAAIAAgACAAIAAgACAAIAAgACAAIAAgACAAIAAgACAAIAAgACAAIAAgACAAIAAgAEwARQBUACgAXABuACAAIAAgACAAIAAgACAAIAAgACAAIAAgACAAIAAgACAAIAAgACAAIAAgACAAIAAgACAAIAAgACAAIAAgACAAIABfAG4AdQBtAEMAaABhAHIAcwBGACwAIABGAEkATABUAEUAUgAoAF8AbgB1AG0AQwBoAGEAcgBzACwAIABfAG4AdQBtAEMAaABhAHIAcwAgAD4AIAAwACkALABcAG4AIAAgACAAIAAgACAAIAAgACAAIAAgACAAIAAgACAAIAAgACAAIAAgACAAIAAgACAAIAAgACAAIAAgACAAIAAgAEMATwBOAEMAQQBUACgATQBJAEQAKABfAHQAZQB4AHQAVABvAFMAcABsAGkAdAAsACAAXwBzAHQAYQByAHQAcwBGACwAIABfAG4AdQBtAEMAaABhAHIAcwBGAC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TAHAAbABpAHQAQQByAG8AdQBuAGQALAAgAEwAQQBNAEIARABBACgAXwB0AGUAeAB0AFQAbwBTAHAAbABpAHQALABcAG4AIAAgACAAIAAgACAAIAAgACAAIAAgACAASQBGACgASQBTAEUAUgBSAE8AUgAoAF8AdABlAHgAdABUAG8AUwBwAGwAaQB0ACkALAAgAF8AdABlAHgAdABUAG8AUwBwAGwAaQB0ACAAKgAgAHsAMQAsACAAMgB9ACwAXABuACAAIAAgACAAIAAgACAAIAAgACAAIAAgACAAIAAgACAASQBGACgASQBTAEUAUgBSAE8AUgAoAF8AYwBoAGEAcgBTAGUAdAApACwAIABfAGMAaABhAHIAUwBlAHQAIAAqACAAewAxACwAIAAyAH0ALABcAG4AIAAgACAAIAAgACAAIAAgACAAIAAgACAAIAAgACAAIAAgACAAIAAgAEkARgAoAF8AdABlAHgAdABUAG8AUwBwAGwAaQB0ACAAPQAgAFwAIgBcACIALAAgAHsAMAAsACAAXAAiAFwAIgB9ACwAXABuACAAIAAgACAAIAAgACAAIAAgACAAIAAgACAAIAAgACAAIAAgACAAIAAgACAAIAAgAEkARgAoAF8AYwBoAGEAcgBTAGUAdAAgAD0AIABcACIAXAAiACwAIABIAFMAVABBAEMASwAoADAALAAgAF8AdABlAHgAdABUAG8AUwBwAGwAaQB0ACkALABcAG4AIAAgACAAIAAgACAAIAAgACAAIAAgACAAIAAgACAAIAAgACAAIAAgACAAIAAgACAAIAAgACAAIABMAEUAVAAoAFwAbgAgACAAIAAgACAAIAAgACAAIAAgACAAIAAgACAAIAAgACAAIAAgACAAIAAgACAAIAAgACAAIAAgACAAIAAgACAAXwBlAGwAZQBtAGUAbgB0AFAAbwBzACwAIABmAG4ARQBsAGUAbQBlAG4AdABQAG8AcwBpAHQAaQBvAG4AcwAoAF8AdABlAHgAdABUAG8AUwBwAGwAaQB0ACkALABcAG4AIAAgACAAIAAgACAAIAAgACAAIAAgACAAIAAgACAAIAAgACAAIAAgACAAIAAgACAAIAAgACAAIAAgACAAIAAgAF8AdQBuAG0AYQB0AGMAaABlAGQALAAgAGYAbgBVAG4AbQBhAHQAYwBoAGUAZAAoAF8AdABlAHgAdABUAG8AUwBwAGwAaQB0ACwAIABfAGUAbABlAG0AZQBuAHQAUABvAHMAKQAsAFwAbgAgACAAIAAgACAAIAAgACAAIAAgACAAIAAgACAAIAAgACAAIAAgACAAIAAgACAAIAAgACAAIAAgACAAIAAgACAAXwBlAGwAZQBtAGUAbgB0AEMAbwB1AG4AdAAsACAASQBOAEQARQBYACgAXwBlAGwAZQBtAGUAbgB0AFAAbwBzACwAIAAxACwAIAAxACkALABcAG4AIAAgACAAIAAgACAAIAAgACAAIAAgACAAIAAgACAAIAAgACAAIAAgACAAIAAgACAAIAAgACAAIAAgACAAIAAgAEkARgAoAF8AZQBsAGUAbQBlAG4AdABDAG8AdQBuAHQAIAA9ACAAMAAsACAASABTAFQAQQBDAEsAKAAwACwAIABfAHUAbgBtAGEAdABjAGgAZQBkACkALABcAG4AIAAgACAAIAAgACAAIAAgACAAIAAgACAAIAAgACAAIAAgACAAIAAgACAAIAAgACAAIAAgACAAIAAgACAAIAAgACAAIAAgACAATABFAFQAKABcAG4AIAAgACAAIAAgACAAIAAgACAAIAAgACAAIAAgACAAIAAgACAAIAAgACAAIAAgACAAIAAgACAAIAAgACAAIAAgACAAIAAgACAAIAAgACAAIABfAGUAbABlAG0AZQBuAHQAcwAsACAATQBJAEQAKABfAHQAZQB4AHQAVABvAFMAcABsAGkAdAAsACAARABSAE8AUAAoAF8AZQBsAGUAbQBlAG4AdABQAG8AcwAsACAALQAxACwAIAAxACkALAAgAEQAUgBPAFAAKABfAGUAbABlAG0AZQBuAHQAUABvAHMALAAgADEALAAgADEAKQApACwAXABuACAAIAAgACAAIAAgACAAIAAgACAAIAAgACAAIAAgACAAIAAgACAAIAAgACAAIAAgACAAIAAgACAAIAAgACAAIAAgACAAIAAgACAAIAAgACAASABTAFQAQQBDAEsAKABfAGUAbABlAG0AZQBuAHQAQwBvAHUAbgB0ACwAIABfAHUAbgBtAGEAdABjAGgAZQBkACwAIABfAGUAbABlAG0AZQBuAHQAcw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dABlAHgAdABDAG8AbAB1AG0AbgAsACAARgBOAC4ATgBVAEwATABJAEYAWQAoAEkATgBEAEUAWAAoAFQAZQB4AHQAVABvAFMAcABsAGkAdAAsACwAIAAxACkAKQAsAFwAbgAgACAAIAAgACAAIAAgACAAXwByAG8AdwBDAG8AdQBuAHQALAAgAFIATwBXAFMAKABfAHQAZQB4AHQAQwBvAGwAdQBtAG4AKQAsAFwAbgAgACAAIAAgACAAIAAgACAAXwBiAHkAUgBvAHcALAAgAFIARQBEAFUAQwBFACgAMA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wBwAGwAaQB0AEEAcgBvAHUAbgBkACgASQBOAEQARQBYACgAXwB0AGUAeAB0AEMAbwBsAHUAbQBuACwAIABfAGMAdQByAHIAKQApAFwAbgAgACAAIAAgACAAIAAgACAAIAAgACAAIAAgACAAIAAgACkAXABuACAAIAAgACAAIAAgACAAIAAgACAAIAAgACkAXABuACAAIAAgACAAIAAgACAAIAApACwAXABuACAAIAAgACAAIAAgACAAIABfAGEAcgByAGEAeQBSAGEAdwAsACAARABSAE8AUAAoAF8AYgB5AFIAbwB3ACwAIAAxACkALABcAG4AXABuACAAIAAgACAAIAAgACAAIABJAEYAKAAoAFIATwBXAFMAKABfAGEAcgByAGEAeQBSAGEAdwApACAAPQAgADEAKQAgACsAIAAoAEMATwBMAFUATQBOAFMAKABfAGEAcgByAGEAeQBSAGEAdwApACAAPAA9ACAAMgApACwAIABfAGEAcgByAGEAeQBSAGEAdwAsAFwAbgAgACAAIAAgACAAIAAgACAAIAAgACAAIABIAFMAVABBAEMASwAoAFQAQQBLAEUAKABfAGEAcgByAGEAeQBSAGEAdwAsACAALAAgADIAKQAsACAASQBGAE4AQQAoAEQAUgBPAFAAKABfAGEAcgByAGEAeQBSAGEAdwAsACAALAAgADIAKQAsACAAXAAiAFwAIg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kARgBUAF8ARgBPAFIAXwBDAEgAQQBSAFMAXABuAFwAbgBSAGUAdAB1AHIAbgBzACAAdABoAGUAIABjAGgAYQByAGEAYwB0AGUAcgBzACAAZgBvAHUAbgBkACAAaQBuACAAYQAgAHQAZQB4AHQAIABzAHQAcgBpAG4AZwAgAGYAbwB1AG4AZAAgAGYAcgBvAG0AIABhACAAZwBpAHYAZQBuACAAcwBlAHQAIABvAGYAIABjAGgAYQByAGEAYwB0AGUAcgBzAC4AIABBAG4AIAB1AHAAcABlAHIAIABsAGkAbQBpAHQAIABjAGEAbgAgAGIAZQAgAHMAZQB0AFwAbgBvAG4AIAB0AGgAZQAgAG4AdQBtAGIAZQByACAAbwBmACAAaQBuAHMAdABhAG4AYwBlAHMAIABhAG4AeQAgAGMAaABhAHIAYQBjAHQAZQByACAAYwBhAG4AIABiAGUAIABtAGEAdABjAGgAZQBkAC4AIABNAGEAdABjAGgAaQBuAGcAIABpAHMAIABjAGEAcwBlAC0AaQBuAHMAZQBuAHMAaQB0AGkAdgBlACAAYgB5ACAAZABlAGYAYQB1AGwAdAAuAFwAbgBcAG4AQQByAHIAYQB5ACAAYwBvAG0AcABhAHQAaQBiAGwAZQA6ACAAVABlAHgAdABUAG8AUwBpAGYAdA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NAGEAdABjAGgAZQBkACAAYwBoAGEAcgBhAGMAdABlAHIAcwAsACAAcwBvAHIAdABl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TAGkAZgB0ACAAIAAgACAAIAAgAHwAIAB0AGUAeAB0ACAAIAAgACAAfAAgAFQAZQB4AHQAIAB0AG8AIABzAGkAZgB0AFwAbgBDAGgAYQByAHMAIAAgACAAIAAgACAAIAAgACAAIAAgAHwAIAB0AGUAeAB0ACAAIAAgACAAfAAgAEMAaABhAHIAYQBjAHQAZQByAHMAIAB0AG8AIABtAGEAdABjAGgAXABuAFsAQwBhAHMAZQBTAGUAbgBzAGkAdABpAHYAZQBdACAAfAAgAHMAdwBpAHQAYwBoACAAIAB8ACAATQBhAHQAYwBoACAAbABlAHQAdABlAHIAIABjAGEAcwBlAFwAbgBbAFMAbwByAHQAXQAgACAAIAAgACAAIAAgACAAIAAgAHwAIABzAHcAaQB0AGMAaAAgACAAfAAgAFMAbwByAHQAIABtAGEAdABjAGgAZQBkACAAYwBoAGEAcgBhAGMAdABlAHIAcwBcAG4AWwBJAG4AcwB0AGEAbgBjAGUATABpAG0AaQB0AF0AIAB8ACAAaQBuAHQAZQBnAGUAcgAgAHwAIABVAHAAcABlAHIAIABsAGkAbQBpAHQAIABvAG4AIABpAG4AcwB0AGEAbgBjAGUAcwAgAGYAbwByACAAZQBhAGMAaAAgAGMAaABhAHIAYQBjAHQAZQByACAAbQBhAHQAYwBoAFwAbgAgACAAIAAgACAAIAAgACAAIAAgACAAIAAgACAAIAAgAHwAIAAgACAAIAAgACAAIAAgACAAfAAgADAAIABmAG8AcgAgAG4AbwAgAGwAaQBtAGkAdABcAG4AIAAgACAAIAAgACAAIAAgACAAIAAgACAAIAAgACAAIAB8ACAAIAAgACAAIAAgACAAIAAgAHwAIABEAGUAZgBhAHUAbAB0AHMAIAB0AG8AIAAx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kARgBUAF8ARgBPAFIAXwBDAEgAQQBSAFMAKABcACIAQwBEAEEAXwBiAF8AQgBcACIALAAgAFwAIgBhAGIAYwBcACIAKQBcAG4AUgBlAHQAdQByAG4AcwA6ACAAXAAiAEMAQQBiAFwAIgBcAG4AXABuAFMASQBGAFQAXwBGAE8AUgBfAEMASABBAFIAUwAoAFwAIgBDAEQAQQBfAGIAXwBCAF8AQwBEAEEAXwBiAF8AQgBcACIALAAgAFwAIgBBAEIAXAAiACwAIABUAFIAVQBFACwAIABUAFIAVQBFACwAIAAwACkAXABuAFIAZQB0AHUAcgBuAHMAOgAgAFwAIgBBAEEAQgBC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JAEYAVABfAEYATwBSAF8AQwBIAEEAUgBTACAAPQAgAEwAQQBNAEIARABBACgAVABlAHgAdABUAG8AUwBpAGYAdAAsACAAQwBoAGEAcgBTAGUAdAAsACAAWwBDAGEAcwBlAFMAZQBuAHMAaQB0AGkAdgBlAF0ALAAgAFsAUwBvAHIAdABdACwAIABbAEkAbgBzAHQAYQBuAGMAZQBMAGkAbQBpAHQAXQAsAFwAbgAgACAAIAAgAEwARQBUACgAXABuACAAIAAgACAAIAAgACAAIABfAGMAaABhAHIAUwBlAHQALAAgAEYATgAuAE4AVQBMAEwASQBGAFkAKABJAE4ARABFAFgAKABDAGgAYQByAFMAZQB0ACwAIAAxACwAIAAxACkAKQAsAFwAbgAgACAAIAAgACAAIAAgACAAXwBjAGEAcwBlAFMAZQBuAHMAaQB0AGkAdgBlACwAIABGAE4ALgBDAE8ARQBSAEMARQAoAEMAYQBzAGUAUwBlAG4AcwBpAHQAaQB2AGUAKQAgADwAPgAgADAALABcAG4AIAAgACAAIAAgACAAIAAgAF8AcwBvAHIAdAAsACAARgBOAC4AQwBPAEUAUgBDAEUAKABTAG8AcgB0ACkAIAA8AD4AIAAwACwAXABuACAAIAAgACAAIAAgACAAIABfAGkAbgBzAHQAYQBuAGMAZQBMAGkAbQBpAHQALAAgAEkARgAoAEkAUwBOAFUATQBCAEUAUgAoAEkAbgBzAHQAYQBuAGMAZQBMAGkAbQBpAHQAKQAsACAATQBBAFgAKABJAE4AVAAoAEkAbgBzAHQAYQBuAGMAZQBMAGkAbQBpAHQAKQAsACAAMAApACwAIAAxACkALABcAG4AIAAgACAAIAAgACAAIAAgAFwAbgAgACAAIAAgACAAIAAgACAAZgBuAFMAaQBmAHQAQwBoAGEAcgBzACwAIABMAEEATQBCAEQAQQAoAF8AdABlAHgAdABUAG8AUwBpAGYAdAAsAFwAbgAgACAAIAAgACAAIAAgACAAIAAgACAAIABJAEYAKABJAFMARQBSAFIATwBSACgAXwB0AGUAeAB0AFQAbwBTAGkAZgB0ACkALAAgAF8AdABlAHgAdABUAG8AUwBpAGYAdAAgACoAIAB7ADEAfQAsAFwAbgAgACAAIAAgACAAIAAgACAAIAAgACAAIAAgACAAIAAgAEkARgAoAEkAUwBFAFIAUgBPAFIAKABfAGMAaABhAHIAUwBlAHQAKQAsACAAXwBjAGgAYQByAFMAZQB0ACAAKgAgAHsAMQB9ACwAXABuACAAIAAgACAAIAAgACAAIAAgACAAIAAgACAAIAAgACAAIAAgACAAIABJAEYAKABfAHQAZQB4AHQAVABvAFMAaQBmAHQAIAA9ACAAXAAiAFwAIgAsACAAXAAiAFwAIgAsAFwAbgAgACAAIAAgACAAIAAgACAAIAAgACAAIAAgACAAIAAgACAAIAAgACAAIAAgACAAIABJAEYAKABfAGMAaABhAHIAUwBlAHQAIAA9ACAAXAAiAFwAIgAsACAAXwB0AGUAeAB0AFQAbwBTAGkAZgB0ACwAXABuACAAIAAgACAAIAAgACAAIAAgACAAIAAgACAAIAAgACAAIAAgACAAIAAgACAAIAAgACAAIAAgACAATABFAFQAKABcAG4AIAAgACAAIAAgACAAIAAgACAAIAAgACAAIAAgACAAIAAgACAAIAAgACAAIAAgACAAIAAgACAAIAAgACAAIAAgAF8AdABlAHgAdABMAGUAbgAsACAATABFAE4AKABfAHQAZQB4AHQAVABvAFMAaQBmAHQAKQAsAFwAbgAgACAAIAAgACAAIAAgACAAIAAgACAAIAAgACAAIAAgACAAIAAgACAAIAAgACAAIAAgACAAIAAgACAAIAAgACAAXwBzAGUAYQByAGMAaABDAGgAYQByAHMALAAgAE0ASQBEACgAXwB0AGUAeAB0AFQAbwBTAGkAZgB0ACwAIABTAEUAUQBVAEUATgBDAEUAKABfAHQAZQB4AHQATABlAG4AKQAsACAAMQApACwAXABuACAAIAAgACAAIAAgACAAIAAgACAAIAAgACAAIAAgACAAIAAgACAAIAAgACAAIAAgACAAIAAgACAAIAAgACAAIABfAG0AYQB0AGMAaABlAHMALAAgACAARgBOAC4ARgBJAE4ARABfAEwASQBUAEUAUgBBAEwAKABfAHMAZQBhAHIAYwBoAEMAaABhAHIAcwAsACAAXwBjAGgAYQByAFMAZQB0ACwAIABfAGMAYQBzAGUAUwBlAG4AcwBpAHQAaQB2AGUAKQAsAFwAbgAgACAAIAAgACAAIAAgACAAIAAgACAAIAAgACAAIAAgACAAIAAgACAAIAAgACAAIAAgACAAIAAgACAAIAAgACAAXwBzAGkAZgB0AGUAZAAsACAARgBJAEwAVABFAFIAKABfAHMAZQBhAHIAYwBoAEMAaABhAHIAcwAsACAAXwBtAGEAdABjAGgAZQBzACwAIAB7ACMATgAvAEEAfQApACwAXABuACAAIAAgACAAIAAgACAAIAAgACAAIAAgACAAIAAgACAAIAAgACAAIAAgACAAIAAgACAAIAAgACAAIAAgACAAIABJAEYAKABJAFMATgBBACgASQBOAEQARQBYACgAXwBzAGkAZgB0AGUAZAAsACAAMQAsACAAMQApACkALAAgAFwAIgBcACIALABcAG4AIAAgACAAIAAgACAAIAAgACAAIAAgACAAIAAgACAAIAAgACAAIAAgACAAIAAgACAAIAAgACAAIAAgACAAIAAgACAAIAAgACAASQBGACgAKABfAGkAbgBzAHQAYQBuAGMAZQBMAGkAbQBpAHQAIAA9ACAAMAApACAAKgAgAE4ATwBUACgAXwBzAG8AcgB0ACkALAAgAEMATwBOAEMAQQBUACgAXwBzAGkAZgB0AGUAZAApACwAXABuACAAIAAgACAAIAAgACAAIAAgACAAIAAgACAAIAAgACAAIAAgACAAIAAgACAAIAAgACAAIAAgACAAIAAgACAAIAAgACAAIAAgACAAIAAgACAATABFAFQAKABcAG4AIAAgACAAIAAgACAAIAAgACAAIAAgACAAIAAgACAAIAAgACAAIAAgACAAIAAgACAAIAAgACAAIAAgACAAIAAgACAAIAAgACAAIAAgACAAIAAgACAAIAAgAF8AYwBvAHUAbgB0ACwAIABSAE8AVwBTACgAXwBzAGkAZgB0AGUAZAApACwAXABuACAAIAAgACAAIAAgACAAIAAgACAAIAAgACAAIAAgACAAIAAgACAAIAAgACAAIAAgACAAIAAgACAAIAAgACAAIAAgACAAIAAgACAAIAAgACAAIAAgACAAIABfAGkAZAB4ACwAIABTAEUAUQBVAEUATgBDAEUAKABfAGMAbwB1AG4AdAApACwAXABuACAAIAAgACAAIAAgACAAIAAgACAAIAAgACAAIAAgACAAIAAgACAAIAAgACAAIAAgACAAIAAgACAAIAAgACAAIAAgACAAIAAgACAAIAAgACAAIAAgACAAIABfAHMAaQBmAHQAZQBkAEkAbgBkAGUAeABlAGQALAAgAEgAUwBUAEEAQwBLACgAXwBzAGkAZgB0AGUAZAAsACAAXwBpAGQAeAApACwAXABuACAAIAAgACAAIAAgACAAIAAgACAAIAAgACAAIAAgACAAIAAgACAAIAAgACAAIAAgACAAIAAgACAAIAAgACAAIAAgACAAIAAgACAAIAAgACAAIAAgACAAIABfAHMAaQBmAHQAZQBkAFMAbwByAHQAZQBkACwAIABJAEYAKABfAGMAYQBzAGUAUwBlAG4AcwBpAHQAaQB2AGUALABcAG4AIAAgACAAIAAgACAAIAAgACAAIAAgACAAIAAgACAAIAAgACAAIAAgACAAIAAgACAAIAAgACAAIAAgACAAIAAgACAAIAAgACAAIAAgACAAIAAgACAAIAAgACAAIAAgACAAUwBPAFIAVABCAFkAKABfAHMAaQBmAHQAZQBkAEkAbgBkAGUAeABlAGQALAAgAF8AcwBpAGYAdABlAGQALAAgADEALAAgAEMATwBEAEUAKABfAHMAaQBmAHQAZQBkACkALAAgADEAKQAsAFwAbgAgACAAIAAgACAAIAAgACAAIAAgACAAIAAgACAAIAAgACAAIAAgACAAIAAgACAAIAAgACAAIAAgACAAIAAgACAAIAAgACAAIAAgACAAIAAgACAAIAAgACAAIAAgACAAIABTAE8AUgBUAEIAWQAoAF8AcwBpAGYAdABlAGQASQBuAGQAZQB4AGUAZAAsACAAXwBzAGkAZgB0AGUAZAAsACAAMQApAFwAbgAgACAAIAAgACAAIAAgACAAIAAgACAAIAAgACAAIAAgACAAIAAgACAAIAAgACAAIAAgACAAIAAgACAAIAAgACAAIAAgACAAIAAgACAAIAAgACAAIAAgACAAKQAsAFwAbgAgACAAIAAgACAAIAAgACAAIAAgACAAIAAgACAAIAAgACAAIAAgACAAIAAgACAAIAAgACAAIAAgACAAIAAgACAAIAAgACAAIAAgACAAIAAgACAAIAAgACAAXwBsAGkAbQBpAHQAZQBkAFMAaQBmAHQAcwAsACAASQBGACgAXwBpAG4AcwB0AGEAbgBjAGUATABpAG0AaQB0ACAAPQAgADAALAAgAF8AcwBpAGYAdABlAGQAUwBvAHIAdABlAGQ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GkAbgBzAHQAYQBuAGMAZQBzACwAIABTAEMAQQBOACgAMAAsACAAXwBpAGQAeAAsAFwAbgAgACAAIAAgACAAIAAgACAAIAAgACAAIAAgACAAIAAgACAAIAAgACAAIAAgACAAIAAgACAAIAAgACAAIAAgACAAIAAgACAAIAAgACAAIAAgACAAIAAgACAAIAAgACAAIAAgACAAIAAgACAAIAAgACAATABBAE0AQgBEAEEAKABfAGEAYwBjACwAIABfAGMAdQByAHIALABcAG4AIAAgACAAIAAgACAAIAAgACAAIAAgACAAIAAgACAAIAAgACAAIAAgACAAIAAgACAAIAAgACAAIAAgACAAIAAgACAAIAAgACAAIAAgACAAIAAgACAAIAAgACAAIAAgACAAIAAgACAAIAAgACAAIAAgACAAIAAgACAASQBGACgAXwBjAHUAcgByACAAPQAgADEALAAgADEALABcAG4AIAAgACAAIAAgACAAIAAg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AgACAAIAAgACAAIAAgACAAXwBpAHMAUgBlAHAAZQBhAHQALAAgAEkARgAoAF8AYwBhAHMAZQBTAGUAbgBzAGkAdABpAHYAZQAsAFwAbgAgACAAIAAgACAAIAAgACAAIAAgACAAIAAgACAAIAAgACAAIAAgACAAIAAgACAAIAAgACAAIAAgACAAIAAgACAAIAAgACAAIAAgACAAIAAgACAAIAAgACAAIAAgACAAIAAgACAAIAAgACAAIAAgACAAIAAgACAAIAAgACAAIAAgACAAIAAgACAAIAAgACAAIABDAE8ARABFACgASQBOAEQARQBYACgAXwBzAGkAZgB0AGUAZABTAG8AcgB0AGUAZAAsACAAXwBjAHUAcgByACwAIAAxACkAKQAgAD0AIABDAE8ARABFACgASQBOAEQARQBYACgAXwBzAGkAZgB0AGUAZABTAG8AcgB0AGUAZAAsACAAXwBjAHUAcgByACAALQAgADEALAAgADEAKQApACwAXABuACAAIAAgACAAIAAgACAAIAAgACAAIAAgACAAIAAgACAAIAAgACAAIAAgACAAIAAgACAAIAAgACAAIAAgACAAIAAgACAAIAAgACAAIAAgACAAIAAgACAAIAAgACAAIAAgACAAIAAgACAAIAAgACAAIAAgACAAIAAgACAAIAAgACAAIAAgACAAIAAgACAAIAAgAEkATgBEAEUAWAAoAF8AcwBpAGYAdABlAGQAUwBvAHIAdABlAGQALAAgAF8AYwB1AHIAcgAsACAAMQApACAAPQAgAEkATgBEAEUAWAAoAF8AcwBpAGYAdABlAGQAUwBvAHIAdABlAGQALAAgAF8AYwB1AHIAcgAgAC0AIAAxACwAIAAxACkAXABuACAAIAAgACAAIAAgACAAIAAgACAAIAAg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AgACAAIAAgACAAIAAgACAAIAAgACAAIABJAEYAKABfAGkAcwBSAGUAcABlAGEAdAAsACAAXwBhAGMAYwAgACsAIAAxACwAIAAxACkAXABuACAAIAAgACA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EYASQBMAFQARQBSACgAXwBzAGkAZgB0AGUAZABTAG8AcgB0AGUAZAAsACAAXwBpAG4AcwB0AGEAbgBjAGUAcwAgADwAPQAgAF8AaQBuAHMAdABhAG4AYwBlAEwAaQBtAGkAdAApAFwAbgAgACAAIAAgACAAIAAgACAAIAAgACAAIAAgACAAIAAgACAAIAAgACAAIAAgACAAIAAgACAAIAAgACAAIAAgACAAIAAgACAAIAAgACAAIAAgACAAIAAgACAAIAAgACAAIAApAFwAbgAgACAAIAAgACAAIAAgACAAIAAgACAAIAAgACAAIAAgACAAIAAgACAAIAAgACAAIAAgACAAIAAgACAAIAAgACAAIAAgACAAIAAgACAAIAAgACAAIAAgACAAKQAsAFwAbgBcAG4AIAAgACAAIAAgACAAIAAgACAAIAAgACAAIAAgACAAIAAgACAAIAAgACAAIAAgACAAIAAgACAAIAAgACAAIAAgACAAIAAgACAAIAAgACAAIAAgACAAIAAgAF8AcgBlAHMAdQBsAHQALAAgAEkARgAoAF8AcwBvAHIAdAAsAFwAbgAgACAAIAAgACAAIAAgACAAIAAgACAAIAAgACAAIAAgACAAIAAgACAAIAAgACAAIAAgACAAIAAgACAAIAAgACAAIAAgACAAIAAgACAAIAAgACAAIAAgACAAIAAgACAAIAAvAC8AIABhAGwAcgBlAGEAZAB5ACAAcwBvAHIAdABlAGQALAAgAHIAZQB0AHUAcgBuACAAcwBpAGYAdABlAGQAIABtAGEAdABjAGgAZQBzAFwAbgAgACAAIAAgACAAIAAgACAAIAAgACAAIAAgACAAIAAgACAAIAAgACAAIAAgACAAIAAgACAAIAAgACAAIAAgACAAIAAgACAAIAAgACAAIAAgACAAIAAgACAAIAAgACAAIABJAE4ARABFAFgAKABfAGwAaQBtAGkAdABlAGQAUwBpAGYAdABzACwAIAAsACAAMQApACwAXABuACAAIAAgACAAIAAgACAAIAAgACAAIAAgACAAIAAgACAAIAAgACAAIAAgACAAIAAgACAAIAAgACAAIAAgACAAIAAgACAAIAAgACAAIAAgACAAIAAgACAAIAAgACAAIAAgAC8ALwAgAHMAbwByAHQAIABiAGEAYwBrACAAdABvACAAaQBuAGQAZQB4ACAAaQBuACAAbwByAGQAZQByACAAZgBvAHUAbgBkACAAYQBuAGQAIAByAGUAdAB1AHIAbgAgAG0AYQB0AGMAaABlAHMAXABuACAAIAAgACAAIAAgACAAIAAgACAAIAAgACAAIAAgACAAIAAgACAAIAAgACAAIAAgACAAIAAgACAAIAAgACAAIAAgACAAIAAgACAAIAAgACAAIAAgACAAIAAgACAAIAAgAEkATgBEAEUAWAAoAFwAbgAgACAAIAAgACAAIAAgACAAIAAgACAAIAAgACAAIAAgACAAIAAgACAAIAAgACAAIAAgACAAIAAgACAAIAAgACAAIAAgACAAIAAgACAAIAAgACAAIAAgACAAIAAgACAAIAAgACAAIAAgAFMATwBSAFQAQgBZACgAXwBsAGkAbQBpAHQAZQBkAFMAaQBmAHQAcwAsACAASQBOAEQARQBYACgAXwBsAGkAbQBpAHQAZQBkAFMAaQBmAHQAcwAsACAALAAgADIAKQAsACAAMQApACwAXABuACAAIAAgACAAIAAgACAAIAAgACAAIAAgACAAIAAgACAAIAAgACAAIAAgACAAIAAgACAAIAAgACAAIAAgACAAIAAgACAAIAAgACAAIAAgACAAIAAgACAAIAAgACAAIAAgACAAIAAgACAALAAgADEAXABuACAAIAAgACAAIAAgACAAIAAgACAAIAAgACAAIAAgACAAIAAgACAAIAAgACAAIAAgACAAIAAgACAAIAAgACAAIAAgACAAIAAgACAAIAAgACAAIAAgACAAIAAgACAAIAAgACkAXABuACAAIAAgACAAIAAgACAAIAAgACAAIAAgACAAIAAgACAAIAAgACAAIAAgACAAIAAgACAAIAAgACAAIAAgACAAIAAgACAAIAAgACAAIAAgACAAIAAgACAAIAApACwAXABuAFwAbgAgACAAIAAgACAAIAAgACAAIAAgACAAIAAgACAAIAAgACAAIAAgACAAIAAgACAAIAAgACAAIAAgACAAIAAgACAAIAAgACAAIAAgACAAIAAgACAAIAAgACAAQwBPAE4AQwBBAFQAKABfAHIAZQBzAHUAbAB0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QAZQB4AHQAVABvAFMAaQBmAHQALAAgAEYATgAuAE4AVQBMAEwASQBGAFkAKABUAGUAeAB0AFQAbwBTAGkAZgB0ACkALABcAG4AIAAgACAAIAAgACAAIAAgAE0AQQBQACgAXwB0AGUAeAB0AFQAbwBTAGkAZgB0ACwAXABuACAAIAAgACAAIAAgACAAIAAgACAAIAAgAEwAQQBNAEIARABBACgAXwBlAGwAZQBtAGUAbgB0ACwAXABuACAAIAAgACAAIAAgACAAIAAgACAAIAAgACAAIAAgACAAZgBuAFMAaQBmAHQAQwBoAGEAcgBz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TgBEAEUATgBTAEUAXwBXAEgASQBUAEUAUwBQAEEAQwBFAFwAbgBcAG4AUgBlAHAAbABhAGMAZQBzACAAYwBvAG4AdABpAG4AdQBvAHUAcwAgAHcAaABpAHQAZQBzAHAAYQBjAGUAIABjAGgAYQByAGEAYwB0AGUAcgBzACAAaQBuACAAdABlAHgAdAAgAHcAaQB0AGgAIABhACAAcwBpAG4AZwBsAGUAIABzAHAAYQBjAGUALgAgAEwAaQBuAGUAIABiAHIAZQBhAGsAcwAgAGMAYQBuACAAYgBlACAAZQB4AGMAbAB1AGQAZQBkACAAZgByAG8AbQAgAG0AYQB0AGMAaABpAG4AZwBcAG4AYQBzACAAdwBoAGkAdABlAHMAcABhAGMAZQAuAFwAbgBcAG4AQQByAHIAYQB5ACAAYwBvAG0AcABhAHQAaQBiAGwAZQA6ACAAVABlAHgAdABUAG8AQwBvAG4AZABlAG4AcwBl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MAbwBuAGQAZQBuAHMAZQBkACAAdABlAHg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EMAbwBuAGQAZQBuAHMAZQAgACAAIAAgACAAIAB8ACAAdABlAHgAdAAgACAAIAAgAHwAIABUAGUAeAB0ACAAdABvACAAYwBvAG4AZABlAG4AcwBlAFwAbgBbAEUAeABjAGwAdQBkAGUATABpAG4AZQBCAHIAZQBhAGsAcwBdACAAfAAgAHMAdwBpAHQAYwBoACAAIAB8ACAARQB4AGMAbAB1AGQAZQAgAGwAaQBuAGUAIABiAHIAZQBhAGsAcwAgAGYAcgBvAG0AIABtAGEAdABjAGgAaQBuAGcAIABmAG8AcgAgAHcAaABpAHQAZQBzAHAAYQBjAGU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4ARABFAE4AUwBFAF8AVwBIAEkAVABFAFMAUABBAEMARQAoAFwAIgBhACAAIABiACAAIAAgACAAYwAgACAAIAAgAFwAIgApAFwAbgBSAGUAdAB1AHIAbgBzADoAIABcACIAYQAgAGIAIABjACA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TgBEAEUATgBTAEUAXwBXAEgASQBUAEUAUwBQAEEAQwBFACAAPQAgAEwAQQBNAEIARABBACgAVABlAHgAdABUAG8AQwBvAG4AZABlAG4AcwBlACwAIABbAEUAeABjAGwAdQBkAGUATABpAG4AZQBCAHIAZQBhAGsAcwBdACwAXABuACAAIAAgACAATABFAFQAKABcAG4AIAAgACAAIAAgACAAIAAgAF8AZQB4AGMAbAB1AGQAZQBMAGkAbgBlAEIAcgBlAGEAawBzACwAIABGAE4ALgBDAE8ARQBSAEMARQAoAEUAeABjAGwAdQBkAGUATABpAG4AZQBCAHIAZQBhAGsAcwApACAAPAA+ACAAMAAsAFwAbgBcAG4AIAAgACAAIAAgACAAIAAgAGYAbgBDAG8AbgBkAGUAbgBzAGUAVwBoAGkAdABlAHMAcABhAGMAZQAsACAATABBAE0AQgBEAEEAKABfAHQAZQB4AHQAVABvAEMAbwBuAGQAZQBuAHMAZQAsAFwAbgAgACAAIAAgACAAIAAgACAAIAAgACAAIABJAEYAKABJAFMARQBSAFIATwBSACgAXwB0AGUAeAB0AFQAbwBDAG8AbgBkAGUAbgBzAGUAKQAsACAAXwB0AGUAeAB0AFQAbwBDAG8AbgBkAGUAbgBzAGUAIAAqACAAewAxAH0ALABcAG4AIAAgACAAIAAgACAAIAAgACAAIAAgACAAIAAgACAAIABJAEYAKABfAHQAZQB4AHQAVABvAEMAbwBuAGQAZQBuAHMAZQAgAD0AIABcACIAXAAiACwAIABcACIAXAAiACwAXABuACAAIAAgACAAIAAgACAAIAAgACAAIAAgACAAIAAgACAAIAAgACAAIABMAEUAVAAoAFwAbgAgACAAIAAgACAAIAAgACAAIAAgACAAIAAgACAAIAAgACAAIAAgACAAIAAgACAAIABfAGMAaABhAHIAQQByAHIAYQB5ACwAIABNAEkARAAoAF8AdABlAHgAdABUAG8AQwBvAG4AZABlAG4AcwBlACwAIABTAEUAUQBVAEUATgBDAEUAKABMAEUATgAoAF8AdABlAHgAdABUAG8AQwBvAG4AZABlAG4AcwBlACkAKQAsACAAMQApACwAXABuACAAIAAgACAAIAAgACAAIAAgACAAIAAgACAAIAAgACAAIAAgACAAIAAgACAAIAAgAF8AYwBvAG4AZABlAG4AcwBlAFcAaABpAHQAZQBzAHAAYQBjAGUALAAgAFIARQBEAFUAQwBFACgAewBcACIAXAAiADsAIAAwAH0ALAAgAF8AYwBoAGEAcgBBAHIAcgBhAHkALABcAG4AIAAgACAAIAAgACAAIAAgACAAIAAgACAAIAAgACAAIAAgACAAIAAgACAAIAAgACAAIAAgACAAIABMAEEATQBCAEQAQQAoAF8AYQBjAGMALAAgAF8AYwB1AHIAcgBDAGgAYQByACwAXABuACAAIAAgACAAIAAgACAAIAAgACAAIAAgACAAIAAgACAAIAAgACAAIAAgACAAIAAgACAAIAAgACAAIAAgACAAIABMAEUAVAAoAFwAbgAgACAAIAAgACAAIAAgACAAIAAgACAAIAAgACAAIAAgACAAIAAgACAAIAAgACAAIAAgACAAIAAgACAAIAAgACAAIAAgACAAIABfAGMAdQByAHIAQwBoAGEAcgBDAG8AZABlACwAIABDAE8ARABFACgAXwBjAHUAcgByAEMAaABhAHIAKQAsAFwAbgAgACAAIAAgACAAIAAgACAAIAAgACAAIAAgACAAIAAgACAAIAAgACAAIAAgACAAIAAgACAAIAAgACAAIAAgACAAIAAgACAAIABfAGkAcwBXAGgAaQB0AGUAUwBwAGEAYwBlACwAIABTAFcASQBUAEMASAAoAF8AYwB1AHIAcgBDAGgAYQByAEMAbwBkAGUALABcAG4AIAAgACAAIAAgACAAIAAgACAAIAAgACAAIAAgACAAIAAgACAAIAAgACAAIAAgACAAIAAgACAAIAAgACAAIAAgACAAIAAgACAAIAAgACAAIAAzADIALAAgAFQAUgBVAEUALAAgAC8ALwAgAHMAcABhAGMAZQBcAG4AIAAgACAAIAAgACAAIAAgACAAIAAgACAAIAAgACAAIAAgACAAIAAgACAAIAAgACAAIAAgACAAIAAgACAAIAAgACAAIAAgACAAIAAgACAAIAA5ACwAIABUAFIAVQBFACwAIAAgAC8ALwAgAHQAYQBiAFwAbgAgACAAIAAgACAAIAAgACAAIAAgACAAIAAgACAAIAAgACAAIAAgACAAIAAgACAAIAAgACAAIAAgACAAIAAgACAAIAAgACAAIAAgACAAIAAgAEkARgAoAF8AZQB4AGMAbAB1AGQAZQBMAGkAbgBlAEIAcgBlAGEAawBzACwAIABGAEEATABTAEUALABcAG4AIAAgACAAIAAgACAAIAAgACAAIAAgACAAIAAgACAAIAAgACAAIAAgACAAIAAgACAAIAAgACAAIAAgACAAIAAgACAAIAAgACAAIAAgACAAIAAgACAAIAAgAFMAVwBJAFQAQwBIACgAXwBjAHUAcgByAEMAaABhAHIAQwBvAGQAZQAsAFwAbgAgACAAIAAgACAAIAAgACAAIAAgACAAIAAgACAAIAAgACAAIAAgACAAIAAgACAAIAAgACAAIAAgACAAIAAgACAAIAAgACAAIAAgACAAIAAgACAAIAAgACAAIAAgACAAIAAxADAALAAgAFQAUgBVAEUALAAgAC8ALwAgAGwAaQBuAGUAIABmAGUAZQBkACAAXABuACAAIAAgACAAIAAgACAAIAAgACAAIAAgACAAIAAgACAAIAAgACAAIAAgACAAIAAgACAAIAAgACAAIAAgACAAIAAgACAAIAAgACAAIAAgACAAIAAgACAAIAAgACAAIAAgADEAMwAsACAAVABSAFUARQAsACAALwAvACAAYwBhAHIAcgBpAGEAZwBlACAAcgBlAHQAdQByAG4AXABuACAAIAAgACAAIAAgACAAIAAgACAAIAAgACAAIAAgACAAIAAgACAAIAAgACAAIAAgACAAIAAgACAAIAAgACAAIAAgACAAIAAgACAAIAAgACAAIAAgACAAIAAgACAAIAAgAEYAQQBMAFMAR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AsAFwAbgBcAG4AIAAgACAAIAAgACAAIAAgACAAIAAgACAAIAAgACAAIAAgACAAIAAgACAAIAAgACAAIAAgACAAIAAgACAAIAAgACAAIAAgACAASQBGACgAXwBpAHMAVwBoAGkAdABlAFMAcABhAGMAZQAsAFwAbgAgACAAIAAgACAAIAAgACAAIAAgACAAIAAgACAAIAAgACAAIAAgACAAIAAgACAAIAAgACAAIAAgACAAIAAgACAAIAAgACAAIAAgACAAIAAgAEkARgAoAEkATgBEAEUAWAAoAF8AYQBjAGMALAAgADIAKQAsAFwAbgAgACAAIAAgACAAIAAgACAAIAAgACAAIAAgACAAIAAgACAAIAAgACAAIAAgACAAIAAgACAAIAAgACAAIAAgACAAIAAgACAAIAAgACAAIAAgACAAIAAgACAAXwBhAGMAYwAsAFwAbgAgACAAIAAgACAAIAAgACAAIAAgACAAIAAgACAAIAAgACAAIAAgACAAIAAgACAAIAAgACAAIAAgACAAIAAgACAAIAAgACAAIAAgACAAIAAgACAAIAAgACAAVgBTAFQAQQBDAEsAKABJAE4ARABFAFgAKABfAGEAYwBjACwAIAAxACkAIAAmACAAXAAiACAAXAAiACwAIAAxACkAXABuACAAIAAgACAAIAAgACAAIAAgACAAIAAgACAAIAAgACAAIAAgACAAIAAgACAAIAAgACAAIAAgACAAIAAgACAAIAAgACAAIAAgACAAIAAgACAAKQAsAFwAbgAgACAAIAAgACAAIAAgACAAIAAgACAAIAAgACAAIAAgACAAIAAgACAAIAAgACAAIAAgACAAIAAgACAAIAAgACAAIAAgACAAIAAgACAAIAAgAFYAUwBUAEEAQwBLACgASQBOAEQARQBYACgAXwBhAGMAYwAsACAAMQApACAAJgAgAF8AYwB1AHIAcgBDAGgAYQByACwAIAAw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SQBOAEQARQBYACgAXwBjAG8AbgBkAGUAbgBzAGUAVwBoAGkAdABlAHMAcABhAGMAZQAsACAAMQApAFwAbgAgACAAIAAgACAAIAAgACAAIAAgACAAIAAgACAAIAAgACAAIAAgACAAKQBcAG4AIAAgACAAIAAgACAAIAAgACAAIAAgACAAIAAgACAAIAApAFwAbgAgACAAIAAgACAAIAAgACAAIAAgACAAIAApAFwAbgAgACAAIAAgACAAIAAgACAAKQAsAFwAbgBcAG4AIAAgACAAIAAgACAAIAAgAF8AdABlAHgAdABUAG8AQwBvAG4AZABlAG4AcwBlACwAIABGAE4ALgBOAFUATABMAEkARgBZACgAVABlAHgAdABUAG8AQwBvAG4AZABlAG4AcwBlACkALABcAG4AIAAgACAAIAAgACAAIAAgAE0AQQBQACgAXwB0AGUAeAB0AFQAbwBDAG8AbgBkAGUAbgBzAGUALABcAG4AIAAgACAAIAAgACAAIAAgACAAIAAgACAATABBAE0AQgBEAEEAKABfAGUAbABlAG0AZQBuAHQALABcAG4AIAAgACAAIAAgACAAIAAgACAAIAAgACAAIAAgACAAIABmAG4AQwBvAG4AZABlAG4AcwBlAFcAaABpAHQAZQBzAHAAYQBjAGUAKABfAGUAbABlAG0AZQBuAHQAKQBcAG4AIAAgACAAIAAgACAAIAAgACAAIAAgACAAKQBcAG4AIAAgACAAIAAgACAAIAAgACkAXABuACAAIAAgACAAKQBcAG4AKQA7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TgBEACAARgBOACAATQBPAEQAVQBMAEU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IgB9ACwAewAiAHAAYQB0AGgAIgA6ACIALwBwAHIAbwBqAGUAYwB0AHMALwBDAEgAUgBPAE4ATw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gAUgBPAE4ATwAgAE0ATwBEAFUATABF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TAGgAYQB5AG4AZQAgAEgAdQBzAHMAbwBuACAAMgAwADIANAAtADAAOAAtADEAOAAgACAAIAAgACAAIAAgACAAIAAgACAAIAAgACAAIAAgACAAIAAgACAAIAAgACAAIAAgACAAIAAgACAAIAAgACAAIAAgACAAIAAgACAAIAAgACAAIAAgACAAIAAgACAAIAAgACAAIAAgACAAIAAgACAAIAAgACAAIAAgACAAIAAgACAAIAAgACAAIAAgACAAIAAgACAAIAAgACAAIAAgACAAIAAgACAAIAAgACMAXABuACMAIABNAG8AZAB1AGwAZQAgAGYAbwByACAAdwBvAHIAawBpAG4AZwAgAHcAaQB0AGgAIABkAGEAdABlAHMAIABhAG4AZAAgAHQAaQBtAGUAcwAgAGkAbgAgAHQAaABlACAARwByAGUAZwBvAHIAaQBhAG4AIABhAG4AZAAgAEoAdQBsAGkAYQBuACAAYwBhAGwAZQBuAGQAYQByAHMAIABvAHUAdABzAGkAZABlACAAdABoAGUAIAByAGEAbgBnAGUAIABvAGYAIAB0AGgAZQAgACAAIAAgACAAIAAgACMAXABuACMAIABFAHgAYwBlAGwAIABEAGEAdABlAC8AVABpAG0AZQAgAHQAeQBwAGUALg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2ADMALgAw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GUAcABlAG4AZABlAG4AYwBpAGUAcwA6ACAAQwBIAFIATwBOAE8AXwBEAEEAVABBACwAIABGAE4ALAAgAGEAbgBkACAAQQBSAFIAQQBZAFMAIABtAG8AZAB1AGwAZQBz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FMAUABBAE4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EkATQBFAFMAUABBAE4AIAAgACAAIAAgACAAIAAgACAAIABUAGUAcwB0AHMAIABpAGYAIABhACAAcwBlAHgAYQBnAGUAcwBpAG0AYQBsACAAYwBvAG0AcABsAGkAYwBhAHQAaQBvAG4AIABpAHMAIABhACAAdgBhAGwAaQBkACAAdABpAG0AZQBzAHAAYQBuAC4AIABBACAAYwBvAG0AcABvAG4AZQBuAHQAIABjAGEAbgAgAGUAeABjAGUAZQBkACAAIAAgACMAXABuACMAIAAgACAAIAAgACAAIAAgACAAIAAgACAAIAAgACAAIAAgACAAIAAgACAAIAAgACAAIAAgACAAIABpAHQAcwAgAG0AbwBkAHUAbAB1AHMAIABpAGYAIABuAG8AIABoAGkAZwBoAGUAcgAgAG8AcgBkAGUAcgAgAGUAbABlAG0AZQBuAHQAIABpAHMAIABwAHIAbwB2AGkAZABlAGQALgAgACAAIAAgACAAIAAgACAAIAAgACAAIAAgACAAIAAgACAAIAAgACAAIAAgACAAIAAgACAAIAAgACAAIAAgACMAXABuACMAIABUAEkATQBFAFMAUABBAE4AIAAgACAAIAAgACAAIAAgACAAIAAgACAAIAAgACAAIAAgACAAIABSAGUAdAB1AHIAbgBzACAAYQAgAGQAZQBjAGkAbQBhAGwAIAB0AGkAbQBlAHMAcABhAG4AIABhAHMAIABhACAAZgByAGEAYwB0AGkAbwBuACAAbwBmACAAYQAgAGQAYQB5ACAAZgByAG8AbQAgAGEAIABzAGUAeABhAGcAZQBzAGkAbQBhAGwAIABjAG8AbQBwAGwAaQBjAGEAdABpAG8AbgAuACMAXABuACMAIAAgACAAIAAgACAAIAAgACAAIAAgACAAIAAgACAAIAAgACAAIAAgACAAIAAgACAAIAAgACAAIABOAG8AdABlACAAYwBvAG0AcABvAG4AZQBuAHQAcwAgAGUAeABjAGUAZQBkAGkAbgBnACAAdABoAGUAaQByACAAbQBvAGQAdQBsAHUAcwAgAHcAaQBsAGwAIABjAGEAcgByAHkALgAgACAAIAAgACAAIAAgACAAIAAgACAAIAAgACAAIAAgACAAIAAgACAAIAAgACAAIAAgACAAIAAgACAAIAAgACMAXABuACMAIABSAE8AVQBOAEQAXwBUAEkATQBFAFMAUABBAE4AIAAgACAAIAAgACAAIAAgACAAIAAgACAAIABSAGUAdAB1AHIAbgBzACAAYQAgAGQAZQBjAGkAbQBhAGwAIAB0AGkAbQBlAHMAcABhAG4AIAB2AGEAbAB1AGUAIAByAG8AdQBuAGQAZQBkACAAdABvACAAdABoAGUAIABzAHAAZQBjAGkAZgBpAGUAZAAgAHAAcgBlAGMAaQBzAGkAbwBuACAAbwBuACAAYQAgAGwAbwB3ACAAIAAgACAAIAAgACMAXABuACMAIAAgACAAIAAgACAAIAAgACAAIAAgACAAIAAgACAAIAAgACAAIAAgACAAIAAgACAAIAAgACAAIABvAHIAZABlAHIAIABjAG8AbQBwAG8AbgBlAG4AdAAuACAAIAAgACAAIAAgACAAIAAgACAAIAAgACAAIAAgACAAIAAgACAAIAAgACAAIAAgACAAIAAgACAAIAAgACAAIAAgACAAIAAgACAAIAAgACAAIAAgACAAIAAgACAAIAAgACAAIAAgACAAIAAgACAAIAAgACAAIAAgACAAIAAgACAAIAAgACMAXABuACMAIABUAEkATQBFAFMAUABBAE4AXwBUAE8AXwBEAEgATQBTACAAIAAgACAAIAAgACAAIAAgACAAIABSAGUAdAB1AHIAbgBzACAAYQAgAHMAZQB4AGEAZwBlAHMAaQBtAGEAbAAgAGMAbwBtAHAAbABpAGMAYQB0AGkAbwBuACAAZgByAG8AbQAgAGEAIABkAGUAYwBpAG0AYQBsACAAdABpAG0AZQBzAHAAYQBuACAAZQB4AHAAcgBlAHMAcwBlAGQAIABmAHIAbwBtACAAdABoAGUAIAAgACAAIAAgACMAXABuACMAIAAgACAAIAAgACAAIAAgACAAIAAgACAAIAAgACAAIAAgACAAIAAgACAAIAAgACAAIAAgACAAIABzAHAAZQBjAGkAZgBpAGUAZAAgAGgAaQBnAGgAIAB0AG8AIABsAG8AdwAgAG8AcgBkAGUAcgAgAGMAbwBtAHAAbwBuAGUAbgB0AHMALgAgACAAIAAgACAAIAAgACAAIAAgACAAIAAgACAAIAAgACAAIAAgACAAIAAgACAAIAAgACAAIAAgACAAIAAgACAAIAAgACAAIAAgACAAIAAgACAAIAAgACMAXABuACMAIABSAEUAUwBPAEwAVgBFAF8AVABJAE0ARQBTAFAAQQBOAF8ARABIAE0AUwAgACAAIAAgACAAIABSAGUAcwBvAGwAdgBlAHMAIABhACAAdABpAG0AZQBzAHAAYQBuACAAcwBlAHgAYQBnAGUAcwBpAG0AYQBsACAAYwBvAG0AcABsAGkAYwBhAHQAaQBvAG4AIABzAG8AIAB0AGgAYQB0ACAAZQBhAGMAaAAgAGMAbwBtAHAAbwBuAGUAbgB0ACAAaQBzACAAdwBpAHQAaABpAG4AIABpAHQAcwAgACMAXABuACMAIAAgACAAIAAgACAAIAAgACAAIAAgACAAIAAgACAAIAAgACAAIAAgACAAIAAgACAAIAAgACAAIABtAG8AZAB1AGwAdQBzAC4AIAAgACAAIAAgACAAIAAgACAAIAAgACAAIAAgACAAIAAgACAAIAAgACAAIAAgACAAIAAgACAAIAAgACAAIAAgACAAIAAgACAAIAAgACAAIAAgACAAIAAgACAAIAAgACAAIAAgACAAIAAgACAAIAAgACAAIAAgACAAIAAgACAAIAAgACAAIAAgACAAIAAgACAAIAAgACMAXABuACMAIABQAEEAUgBTAEUAXwBUAEkATQBFAFMAUABBAE4AXwBEAEgATQBTACAAIAAgACAAIAAgACAAIABQAGEAcgBzAGUAcwAgAGEAIAB0AGUAeAB0ACAAdABpAG0AZQBzAHAAYQBuACAAZQB4AHAAcgBlAHMAcwBpAG8AbgAgAGEAcwAgAGEAIABzAGUAeABhAGcAZQBzAGkAbQBhAGwAIABjAG8AbQBwAGwAaQBjAGEAdABpAG8AbgAuACAAIAAgACAAIAAgACAAIAAgACAAIAAgACAAIAAgACAAIAAgACMAXABuACMAIABQAEEAUgBTAEUAXwBUAEkATQBFAFMAUABBAE4AIAAgACAAIAAgACAAIAAgACAAIAAgACAAIABQAGEAcgBzAGUAcwAgAGEAIAB0AGUAeAB0ACAAdABpAG0AZQBzAHAAYQBuACAAZQB4AHAAcgBlAHMAcwBpAG8AbgAgAGEAcwAgAGEAIABkAGUAYwBpAG0AYQBsACAAdgBhAGwAdQBlAC4AIAAgACAAIAAgACAAIAAgACAAIAAgACAAIAAgACAAIAAgACAAIAAgACAAIAAgACAAIAAgACAAIAAgACMAXABuACMAIABGAE8AUgBNAEEAVABfAFQASQBNAEUAUwBQAEEATgAgACAAIAAgACAAIAAgACAAIAAgACAAIABSAGUAdAB1AHIAbgBzACAAYQAgAHQAaQBtAGUAcwBwAGEAbgAgAGEAcwAgAHQAZQB4AHQAIABpAG4AIAB0AGgAZQAgAHMAcABlAGMAaQBmAGkAZQBkACAAZgBvAHIAbQBhAHQAIABmAHIAbwBtACAAYQAgAGcAaQB2AGUAbgAgAGQAZQBjAGkAbQBhAGwAIAB2AGEAbAB1AGUALg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QBQAEwASQBDAEEAVABJAE8ATgBT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EAFQAIAAgACAAIAAgACAAIAAgACAAIAAgACAAIAAgACAAIABWAGEAbABpAGQAYQB0AGUAIABhACAAZABhAHkAIABhAG4AZAAgAHQAaQBtAGUAIABjAG8AbQBwAGwAaQBjAGEAdABpAG8AbgAuACAAIAAgACAAIAAgACAAIAAgACAAIAAgACAAIAAgACAAIAAgACAAIAAgACAAIAAgACAAIAAgACAAIAAgACAAIAAgACAAIAAgACAAIAAgACAAIAAgACAAIAAgACMAXABuACMAIABJAFMAXwBWAEEATABJAEQAXwBEAFQAIAAgACAAIAAgACAAIAAgACAAIAAgACAAIAAgACAAIABUAGUAcwB0AHMAIABpAGYAIABhACAAZABhAHkAIABhAG4AZAAgAHQAaQBtAGUAIABjAG8AbQBwAGwAaQBjAGEAdABpAG8AbgAgAGkAcwAgAHYAYQBsAGkAZAAuACAAIAAgACAAIAAgACAAIAAgACAAIAAgACAAIAAgACAAIAAgACAAIAAgACAAIAAgACAAIAAgACAAIAAgACAAIAAgACAAIAAgACMAXABuACMAIABSAEUAUwBPAEwAVgBFAF8ARABUACAAIAAgACAAIAAgACAAIAAgACAAIAAgACAAIAAgACAAIABSAGUAcwBvAGwAdgBlAHMAIABhACAAZABhAHkAIABhAG4AZAAgAHQAaQBtAGUAIABjAG8AbQBwAGwAaQBjAGEAdABpAG8AbgAsACAAdwBoAGUAcgBlACAAdABpAG0AZQAgAGMAYQBuACAAZQB4AGMAZQBlAGQAIABpAHQAcwAgAG0AbwBkAHUAbAB1AHMALgAgACAAIAAgACAAIAAgACAAIAAgACMAXABuACMAIABDAE8ATQBCAEkATgBFAF8ARABUACAAIAAgACAAIAAgACAAIAAgACAAIAAgACAAIAAgACAAIABDAG8AbQBiAGkAbgBlAHMAIABhACAAZABhAHkAIABhAG4AZAAgAHQAaQBtAGUAIABjAG8AbQBwAGwAaQBjAGEAdABpAG8AbgAgAHQAbwAgAGEAIABkAGUAYwBpAG0AYQBsACAAZABhAHkAIAB2AGEAbAB1AGUALgAgACAAIAAgACAAIAAgACAAIAAgACAAIAAgACAAIAAgACAAIAAgACAAIAAgACMAXABuACMAIABEAFQAXwBDAE8ATQBQAEwASQBDAEEAVABJAE8ATgAgACAAIAAgACAAIAAgACAAIAAgACAAIABSAGUAcwBvAGwAdgBlAHMAIABhACAAZABhAHkAIABhAG4AZAAgAHQAaQBtAGUAIABjAG8AbQBwAGwAaQBjAGEAdABpAG8AbgAgAGYAcgBvAG0AIABhACAAZABlAGMAaQBtAGEAbAAgAGQAYQB5ACAAdgBhAGwAdQBlAC4AIAAgACAAIAAgACAAIAAgACAAIAAgACAAIAAgACAAIAAgACAAIAAgACMAXABuACMAIABSAE8AVQBOAEQAXwBUAE8AXwBEAFQAIAAgACAAIAAgACAAIAAgACAAIAAgACAAIAAgACAAIABUAGEAawBlAHMAIABhACAAZABlAGMAaQBtAGEAbAAgAGQAYQB5ACAAdgBhAGwAdQBlACAAYQBuAGQAIAByAGUAdAB1AHIAbgBzACAAYQAgAGQAYQB5ACAAYQBuAGQAIAB0AGkAbQBlACAAYwBvAG0AcABsAGkAYwBhAHQAaQBvAG4AIAByAG8AdQBuAGQAZQBkACAAdABvACAAYQAgACAAIAAgACMAXABuACMAIAAgACAAIAAgACAAIAAgACAAIAAgACAAIAAgACAAIAAgACAAIAAgACAAIAAgACAAIAAgACAAIABzAHAAZQBjAGkAZgBpAGUAZAAgAGwAbwB3ACAAbwByAGQAZQByACAAYwBvAG0AcABvAG4AZQBuAHQALgAgACAAIAAgACAAIAAgACAAIAAgACAAIAAgACAAIAAgACAAIAAgACAAIAAgACAAIAAgACAAIAAgACAAIAAgACAAIAAgACAAIAAgACAAIAAgACAAIAAgACAAIAAgACAAIAAgACAAIAAgACMAXABuACMAIABJAFMAXwBWAEEATABJAEQAXwBUAEkATQBFAF8ATwBGAF8ARABBAFkAIAAgACAAIAAgACAAIABUAGUAcwB0AHMAIABpAGYAIABhACAAcwBlAHgAYQBnAGUAcwBpAG0AYQBsACAAYwBvAG0AcABsAGkAYwBhAHQAaQBvAG4AIABpAHMAIABhACAAdgBhAGwAaQBkACAAdABpAG0AZQAgAG8AZgAgAGQAYQB5AC4AIAAgACAAIAAgACAAIAAgACAAIAAgACAAIAAgACAAIAAgACAAIAAgACAAIAAgACMAXABuACMAIABUAEkATQBFAF8ATwBGAF8ARABBAFkAIAAgACAAIAAgACAAIAAgACAAIAAgACAAIAAgACAAIABSAGUAdAB1AHIAbgBzACAAYQAgAGQAZQBjAGkAbQBhAGwAIAB0AGkAbQBlACAAbwBmACAAZABhAHkAIAB2AGEAbAB1AGUAIABmAHIAbwBtACAAYQAgAHQAaQBtAGUAIABjAG8AbQBwAGwAaQBjAGEAdABpAG8AbgAuACAAIAAgACAAIAAgACAAIAAgACAAIAAgACAAIAAgACAAIAAgACAAIAAgACMAXABuACMAIABEAEEAWQBfAEEATgBEAF8AVABJAE0ARQBfAFQATwBfAEQASABNAFMAIAAgACAAIAAgACAAIABSAGUAdAB1AHIAbgBzACAAdABoAGUAIABzAGUAeABhAGcAZQBzAGkAbQBhAGwAIABjAG8AbQBwAGwAaQBjAGEAdABpAG8AbgAgAGYAcgBvAG0AIABhACAAZABhAHkAIABhAG4AZAAgAHQAaQBtAGUAIAB2AGEAbAB1AGUAIABlAHgAcAByAGUAcwBzAGUAZAAgAHQAbwAgAGEAIAAgACAAIAAgACMAXABuACMAIAAgACAAIAAgACAAIAAgACAAIAAgACAAIAAgACAAIAAgACAAIAAgACAAIAAgACAAIAAgACAAIABzAHAAZQBjAGkAZgBpAGUAZAAgAGwAbwB3ACAAbwByAGQAZQByACAAYwBvAG0AcABvAG4AZQBuAHQALgAgACAAIAAgACAAIAAgACAAIAAgACAAIAAgACAAIAAgACAAIAAgACAAIAAgACAAIAAgACAAIAAgACAAIAAgACAAIAAgACAAIAAgACAAIAAgACAAIAAgACAAIAAgACAAIAAgACAAIAAgACMAXABuACMAIABSAEUAUwBPAEwAVgBFAF8ARABIAE0AUwAgACAAIAAgACAAIAAgACAAIAAgACAAIAAgACAAIABSAGUAcwBvAGwAdgBlAHMAIABhACAAcwBlAHgAYQBnAGUAcwBpAG0AYQBsACAAYwBvAG0AcABsAGkAYwBhAHQAaQBvAG4AIAB0AG8AIAByAGUAcAByAGUAcwBlAG4AdAAgAGQAYQB5ACAAYQBuAGQAIAB0AGkAbQBlACAAbwBmACAAZABhAHkAIABzAG8AIAB0AGgAYQB0ACAAZQBhAGMAaAAgACMAXABuACMAIAAgACAAIAAgACAAIAAgACAAIAAgACAAIAAgACAAIAAgACAAIAAgACAAIAAgACAAIAAgACAAIABjAG8AbQBwAG8AbgBlAG4AdAAgAGkAcwAgAHcAaQB0AGgAaQBuACAAaQB0AHMAIABtAG8AZAB1AGwAdQBzAC4AIAAgACAAIAAgACAAIAAgACAAIAAgACAAIAAgACAAIAAgACAAIAAgACAAIAAgACAAIAAgACAAIAAgACAAIAAgACAAIAAgACAAIAAgACAAIAAgACAAIAAgACAAIAAgACAAIAAgACMAXABuACMAIABQAEEAUgBTAEUAXwBUAEkATQBFAF8ATwBGAF8ARABBAFkAXwBIAE0AUwAgACAAIAAgACAAIABQAGEAcgBzAGUAcwAgAGEAIABmAG8AcgBtAGEAdAB0AGUAZAAgAHQAaQBtAGUAIABvAGYAIABkAGEAeQAgAGkAbgB0AG8AIABhACAAdABpAG0AZQAgAGMAbwBtAHAAbABpAGMAYQB0AGkAbwBuAC4AIAAgACAAIAAgACAAIAAgACAAIAAgACAAIAAgACAAIAAgACAAIAAgACAAIAAgACAAIAAgACMAXABuACMAIABQAEEAUgBTAEUAXwBUAEkATQBFAF8ATwBGAF8ARABBAFkAIAAgACAAIAAgACAAIAAgACAAIABQAGEAcgBzAGUAcwAgAGEAIABmAG8AcgBtAGEAdAB0AGUAZAAgAHQAaQBtAGUAIABvAGYAIABkAGEAeQAgAGEAcwAgAGEAIABkAGUAYwBpAG0AYQBsACAAdgBhAGwAdQBlAC4AIAAgACAAIAAgACAAIAAgACAAIAAgACAAIAAgACAAIAAgACAAIAAgACAAIAAgACAAIAAgACAAIAAgACAAIAAgACMAXABuACMAIABGAE8AUgBNAEEAVABfAFQASQBNAEUAXwBPAEYAXwBEAEEAWQAgACAAIAAgACAAIAAgACAAIABSAGUAdAB1AHIAbgBzACAAYQAgAGYAbwByAG0AYQB0AHQAZQBkACAAcwBlAHgAYQBnAGUAcwBpAG0AYQBsACAAYwBvAG0AcABsAGkAYwBhAHQAaQBvAG4AIABmAHIAbwBtACAAYQAgAGQAZQBjAGkAbQBhAGwAIAB0AGkAbQBlACAAbwBmACAAZABhAHkALg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CAAWgBPAE4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FoATwAgACAAIAAgACAAIAAgACAAIAAgACAAIAAgACAAIABUAGUAcwB0AHMAIABpAGYAIABhACAAdABpAG0AZQB6AG8AbgBlACAAbwBmAGYAcwBlAHQAIABpAHMAIAB3AGkAdABoAGkAbgAgAHQAaABlACAAcgBhAG4AZwBlACAALQAxADUAOgAwADAALgAuACsAMQA1ADoAMAAwACAAIAAgACAAIAAgACAAIAAgACAAIAAgACAAIAAgACAAIAAgACAAIAAgACMAXABuACMAIABQAEEAUgBTAEUAXwBJAFMATwBfAFQAWgBPACAAIAAgACAAIAAgACAAIAAgACAAIAAgACAAIABQAGEAcgBzAGUAcwAgAGEAbgAgAEkAUwBPACAAZgBvAHIAbQBhAHQAdABlAGQAIAB0AGkAbQBlAHoAbwBuAGUAIABvAGYAZgBzAGUAdAAuACAAIAAgACAAIAAgACAAIAAgACAAIAAgACAAIAAgACAAIAAgACAAIAAgACAAIAAgACAAIAAgACAAIAAgACAAIAAgACAAIAAgACAAIAAgACAAIAAgACMAXABuACMAIABGAE8AUgBNAEEAVABfAEkAUwBPAF8AVABaAE8AIAAgACAAIAAgACAAIAAgACAAIAAgACAAIABSAGUAdAB1AHIAbgBzACAAYQAgAHQAaQBtAGUAegBvAG4AZQAgAG8AZgBmAHMAZQB0ACAAYQBzACAAdABlAHgAdAAgAGkAbgAgAEkAUwBPACAAZgBvAHIAbQBhAHQALgAgACAAIAAgACAAIAAgACAAIAAgACAAIAAgACAAIAAgACAAIAAgACAAIAAgACAAIAAgACAAIAAgACAAIAAgACAAIAAgACMAXABuACMAIABNAEkATABJAFQAQQBSAFkAXwBUAFoATwAgACAAIAAgACAAIAAgACAAIAAgACAAIAAgACAAIABSAGUAdAB1AHIAbgBzACAAdABoAGUAIAB0AGkAbQBlAHoAbwBuAGUAIABvAGYAZgBzAGUAdAAgAG8AZgAgAGEAIABtAGkAbABpAHQAYQByAHkAIAB0AGkAbQBlAHoAbwBuAGUAIABkAGUAcwBpAGcAbgBhAHQAbwByAC4AIAAgACAAIAAgACAAIAAgACAAIAAgACAAIAAgACAAIAAgACAAIAAgACMAXABuACMAIABUAFoATwBfAFQATwBfAE0ASQBMAEkAVABBAFIAWQAgACAAIAAgACAAIAAgACAAIAAgACAAIABSAGUAdAB1AHIAbgBzACAAdABoAGUAIABjAGwAbwBzAGUAcwB0ACAAbQBpAGwAaQB0AGEAcgB5ACAAdABpAG0AZQAgAHoAbwBuAGUAIABkAGUAcwBpAGcAbgBhAHQAbwByACwAIABpAHQAcwAgAG8AZgBmAHMAZQB0ACwAIABhAG4AZAAgAHQAaABlACAAdABpAG0AZQAgAHMAaABpAGYAdAAgACMAXABuACMAIAAgACAAIAAgACAAIAAgACAAIAAgACAAIAAgACAAIAAgACAAIAAgACAAIAAgACAAIAAgACAAIAB0AG8AIAB0AGgAYQB0ACAAdABpAG0AZQB6AG8AbgBlACAAZgBvAHIAIAB0AGgAZQAgAHAAcgBvAHYAaQBkAGUAZAAgAHQAaQBtAGUAegBvAG4AZQAgAG8AZgBmAHMAZQB0AC4AIAAgACAAIAAgACAAIAAgACAAIAAgACAAIAAgACAAIAAgACAAIAAgACAAIAAgACAAIAAgACAAIAAgACAAIAAgACMAXABuACMAIABGAEkATgBEAF8AQwBPAFUATgBUAFIAWQAgACAAIAAgACAAIAAgACAAIAAgACAAIAAgACAAIABSAGUAdAB1AHIAbgBzACAAYwBvAHUAbgB0AHIAeQAgAG4AYQBtAGUAcwAgAGEAbgBkACAASQBTAE8AMwAxADYANgAgAGMAbwBkAGUAcwAgAG0AYQB0AGMAaABpAG4AZwAgAGEAIABwAGEAcgB0AGkAYQBsACAAcwBlAGEAcgBjAGgAIAB0AGUAcgBtAC4AIAAgACAAIAAgACAAIAAgACAAIAAgACMAXABuACMAIABUAEkATQBFAFoATwBOAEUAXwBOAEEATQBFACAAIAAgACAAIAAgACAAIAAgACAAIAAgACAAIABSAGUAdAB1AHIAbgBzACAAdABoAGUAIAB0AGkAbQBlACAAegBvAG4AZQAgAG4AYQBtAGUAIABmAHIAbwBtACAAdABoAGUAIABUAFoAIABkAGEAdABhAGIAYQBzAGUAIABmAG8AcgAgAHQAaABlACAAZwBpAHYAZQBuACAAYQBsAGkAYQBzAC4AIAAgACAAIAAgACAAIAAgACAAIAAgACAAIAAgACMAXABuACMAIABUAEkATQBFAFoATwBOAEUAXwBDAE8ATwBSAEQASQBOAEEAVABFAFMAIAAgACAAIAAgACAAIABSAGUAdAB1AHIAbgBzACAAbABhAHQAaQB0AHUAZABlACAAYQBuAGQAIABsAG8AbgBnAGkAdAB1AGQAZQAgAG8AZgAgAHQAaABlACAAZwBpAHYAZQBuACAAdABpAG0AZQB6AG8AbgBlAC4AIAAgACAAIAAgACAAIAAgACAAIAAgACAAIAAgACAAIAAgACAAIAAgACAAIAAgACAAIAAgACAAIAAgACMAXABuACMAIABUAEkATQBFAFoATwBOAEUAXwBQAFIATwBYAEkATQBJAFQAWQAgACAAIAAgACAAIAAgACAAIABSAGUAdAB1AHIAbgBzACAAdABoAGUAIABhAG4AZwB1AGwAYQByACAAcAByAG8AeABpAG0AaQB0AHkAIABvAGYAIAB0AGgAZQAgAGMAYQBwAGkAdABhAGwAIABjAGkAdAB5ACAAZgBvAHIAIABhACAAdABpAG0AZQAgAHoAbwBuAGUAIAB0AG8AIAB0AGgAZQAgAHAAcgBvAHYAaQBkAGUAZAAgACMAXABuACMAIAAgACAAIAAgACAAIAAgACAAIAAgACAAIAAgACAAIAAgACAAIAAgACAAIAAgACAAIAAgACAAIABsAGEAdABpAHQAdQBkAGUAIABhAG4AZAAgAGwAbwBuAGcAaQB0AHUAZABlAC4AIABVAHMAZQAgAHQAbwAgAGQAZQB0AGUAcgBtAGkAbgBlACAAYwBsAG8AcwBlAHMAdAAgAHQAaQBtAGUAegBvAG4AZQAgAG8AZgAgAGEAIABsAG8AYwBhAHQAaQBvAG4ALgAgACAAIAAgACAAIAAgACAAIAAgACMAXABuACMAIABGAEkATgBEAF8AVABJAE0ARQBaAE8ATgBFAF8ATgBBAE0ARQAgACAAIAAgACAAIAAgACAAIABGAGkAbgBkAHMAIABhACAAdABpAG0AZQB6AG8AbgBlACAAbgBhAG0AZQAgAGYAaQBsAHQAZQByAGkAbgBnACAAYgB5ACAAbgBhAG0AZQAgAGMAbwB1AG4AdAByAHkAIABhAG4AZAAgAGwAbwBjAGEAdABpAG8AbgAgAGMAcgBpAHQAZQByAGkAYQAuACAAIAAgACAAIAAgACAAIAAgACAAIAAgACMAXABuACMAIABUAEkATQBFAFoATwBOAEUAXwBPAEIAUwBFAFIAVgBFAEQAIAAgACAAIAAgACAAIAAgACAAIABSAGUAdAB1AHIAbgBzACAAdABoAGUAIABvAGIAcwBlAHIAdgBlAGQAIAB0AGkAbQBlAHoAbwBuAGUAIABmAG8AcgAgAGEAIABwAHIAbwB2AGkAZABlAGQAIABNAEoARABhAHQAZQAuACAAIAAgACAAIAAgACAAIAAgACAAIAAgACAAIAAgACAAIAAgACAAIAAgACAAIAAgACAAIAAgACAAIAAgACMAXABuACMAIABUAEkATQBFAFoATwBOAEUAXwBIAEEAUwBfAEQATABTACAAIAAgACAAIAAgACAAIAAgACAAIABSAGUAdAB1AHIAbgBzACAAdAByAHUAZQAgAGkAZgAgAHQAaABlACAAdABpAG0AZQB6AG8AbgBlACAAdQBzAGUAcwAgAGQAYQB5AGwAaQBnAGgAdAAgAHMAYQB2AGkAbgBnAHMAIAB0AGkAbQBlACwAIABhAG4AZAAgAG8AcAB0AGkAbwBuAGEAbABsAHkAIAB3AGkAdABoAGkAbgAgAGEAIAAgACMAXABuACMAIAAgACAAIAAgACAAIAAgACAAIAAgACAAIAAgACAAIAAgACAAIAAgACAAIAAgACAAIAAgACAAIABzAHAAZQBjAGkAZgBpAGUAZAAgAHkAZQBhAHIAIAByAGEAbgBnAGUALgAgACAAIAAgACAAIAAgACAAIAAgACAAIAAgACAAIAAgACAAIAAgACAAIAAgACAAIAAgACAAIAAgACAAIAAgACAAIAAgACAAIAAgACAAIAAgACAAIAAgACAAIAAgACAAIAAgACAAIAAgACAAIAAgACAAIAAgACAAIAAgACMAXABuACMAIABUAEkATQBFAFoATwBOAEUAXwBGAE8ATABMAE8AVwBJAE4ARwBfAEQATABTACAAIAAgACAAIABSAGUAdAB1AHIAbgBzACAAdAByAHUAZQAgAGkAZgAgAHQAaABlACAAdABpAG0AZQB6AG8AbgBlACAAaQBzACAAbwBiAHMAZQByAHYAaQBuAGcAIABkAGEAeQBsAGkAZwBoAHQAIABzAGEAdgBpAG4AZwBzACAAYQB0ACAAdABoAGUAIABzAHAAZQBjAGkAZgBpAGUAZAAgACAAIAAgACAAIAAgACMAXABuACMAIAAgACAAIAAgACAAIAAgACAAIAAgACAAIAAgACAAIAAgACAAIAAgACAAIAAgACAAIAAgACAAIABNAEoARABhAHQAZQAgAG8AcgAgAGEAbgB5ACAAZgB1AHQAdQByAGUAIABkAGEAdABlAC4AIAAgACAAIAAgACAAIAAgACAAIAAgACAAIAAgACAAIAAgACAAIAAgACAAIAAgACAAIAAgACAAIAAgACAAIAAgACAAIAAgACAAIAAgACAAIAAgACAAIAAgACAAIAAgACAAIAAgACAAIAAgACAAIAAgACMAXABuACMAIABUAEkATQBFAFoATwBOAEUAXwBQAFIARQBWAEkATwBVAFMAXwBDAEgAQQBOAEcARQAgACAAIABSAGUAdAB1AHIAbgBzACAAdABoAGUAIABwAHIAZQB2AGkAbwB1AHMAIAB0AGkAbQBlAHoAbwBuAGUAIABjAGgAYQBuAGcAZQAgAGYAcgBvAG0AIAB0AGgAZQAgAHMAcABlAGMAaQBmAGkAZQBkACAATQBKAEQAYQB0AGUALgAgACAAIAAgACAAIAAgACAAIAAgACAAIAAgACAAIAAgACAAIAAgACMAXABuACMAIABUAEkATQBFAFoATwBOAEUAXwBOAEUAWABUAF8AQwBIAEEATgBHAEUAIAAgACAAIAAgACAAIABSAGUAdAB1AHIAbgBzACAAdABoAGUAIABuAGUAeAB0ACAAdABpAG0AZQB6AG8AbgBlACAAYwBoAGEAbgBnAGUAIABmAHIAbwBtACAAdABoAGUAIABzAHAAZQBjAGkAZgBpAGUAZAAgAE0ASgBEAGEAdABlAC4AIAAgACAAIAAgACAAIAAgACAAIAAgACAAIAAgACAAIAAgACAAIAAgACAAIAAgACMAXABuACMAIABUAEkATQBFAFoATwBOAEUAXwBDAE8ATQBQAEEAUgBFACAAIAAgACAAIAAgACAAIAAgACAAIABSAGUAdAB1AHIAbgBzACAAdABoAGUAIAByAGUAbABhAHQAaQB2AGUAIABvAGYAZgBzAGUAdAAgAGQAaQBmAGYAZQByAGUAbgBjAGUAIABiAGUAdAB3AGUAZQBuACAAdABpAG0AZQB6AG8AbgBlAHMAIABhAHQAIAB0AGgAZQAgAGcAaQB2AGUAbgAgAE0ASgBEAGEAdABlAC4AIAAgACAAIAAgACMAXABuACMAIABUAEkATQBFAFoATwBOAEUAXwBTAEgASQBGAFQAIAAgACAAIAAgACAAIAAgACAAIAAgACAAIABSAGUAdAB1AHIAbgBzACAAYQAgAE0ASgBEAGEAdABlACAAcwBoAGkAZgB0AGUAZAAgAGIAZQB0AHcAZQBlAG4AIAB0AGkAbQBlAHoAbwBuAGUAcwAuACAAIAAgACAAIAAgACAAIAAgACAAIAAgACAAIAAgACAAIAAgACAAIAAgACAAIAAgACAAIAAgACAAIAAgACAAIAAgACAAIAAgACAAIAAgACMAXABuACMAIABNAEoARABBAFQARQBfAEQASQBGAEYARQBSAEUATgBDAEUAIAAgACAAIAAgACAAIAAgACAAIABSAGUAdAB1AHIAbgBzACAAdABpAG0AZQBzAHAAYQBuACAAZABpAGYAZgBlAHIAZQBuAGMAZQAgAGIAZQB0AHcAZQBlAG4AIABNAEoARABhAHQAZQBzACAAZQB4AHAAcgBlAHMAcwBlAGQAIABpAG4AIABkAGkAZgBmAGUAcgBlAG4AdAAgAHQAaQBtAGUAegBvAG4AZQBzAC4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ZAEUAQQBS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QgBDAEUAXwBUAE8AXwBDAEUAIAAgACAAIAAgACAAIAAgACAAIAAgACAAIABDAG8AbgB2AGUAcgB0AHMAIAB0AG8AIAB5AGUAYQByACAAdgBhAGwAdQBlACAAcgBlAGwAYQB0AGkAdgBlACAAdABvACAAdABoAGUAIABDAG8AbQBtAG8AbgAgAEUAcgBhACAAZgBvAHIAIABhACAAZwBpAHYAZQBuACAAeQBlAGEAcgAgAEIAZQBmAG8AcgBlACAAQwBvAG0AbQBvAG4AIAAgACMAXABuACMAIAAgACAAIAAgACAAIAAgACAAIAAgACAAIAAgACAAIAAgACAAIAAgACAAIAAgACAAIAAgACAAIABFAHIAYQAuACAARgB1AG4AYwB0AGkAbwBuACAAaQBzACAAcwB5AG0AbQBlAHQAcgBpAGMAYQBsACwAIABjAGEAbgAgAGEAbABzAG8AIABiAGUAIAB1AHMAZQBkACAAZgBvAHIAIABDAEUAIAB0AG8AIABCAEMARQAgAGMAbwBuAHYAZQByAHMAaQBvAG4ALgAgACAAIAAgACAAIAAgACAAIAAgACMAXABuACMAIABJAFMAXwBMAEUAQQBQAF8AWQBFAEEAUgAgACAAIAAgACAAIAAgACAAIAAgACAAIAAgACAAIABUAGUAcwB0AHMAIABpAGYAIABhACAAeQBlAGEAcgAgAGkAbgBjAGwAdQBkAGUAcwAgAGEAIABsAGUAYQBwACAAZABhAHkAIABpAG4AIAB0AGgAZQAgAGcAaQB2AGUAbgAgAGMAYQBsAGUAbgBkAGEAcgAuACAAIAAgACAAIAAgACAAIAAgACAAIAAgACAAIAAgACAAIAAgACAAIAAgACAAIAAgACMAXABuACMAIABEAEEAWQBTAF8ASQBOAF8AWQBFAEEAUgAgACAAIAAgACAAIAAgACAAIAAgACAAIAAgACAAIABSAGUAdAB1AHIAbgBzACAAbgB1AG0AYgBlAHIAIABvAGYAIABkAGEAeQBzACAAaQBuACAAdABoAGUAIABnAGkAdgBlAG4AIAB5AGUAYQByACAAbwBmACAAdABoAGUAIABzAHAAZQBjAGkAZgBpAGUAZAAgAGMAYQBsAGUAbgBkAGEAcgAuACAAIAAgACAAIAAgACAAIAAgACAAIAAgACAAIAAgACMAXABuACMAIABQAEEAUgBTAEUAXwBJAFMATwBfAFkARQBBAFIAIAAgACAAIAAgACAAIAAgACAAIAAgACAAIABSAGUAdAB1AHIAbgBzACAAYQAgAG4AdQBtAGIAZQByACAAcgBlAHAAcgBlAHMAZQBuAHQAaQBuAGcAIAB0AGgAZQAgAHkAZQBhAHIAIAByAGUAbABhAHQAaQB2AGUAIAB0AG8AIAB0AGgAZQAgAGMAbwBtAG0AbwBuACAAZQByAGEAIABmAHIAbwBtACAAYQAgAHQAZQB4AHQAIAAgACAAIAAgACMAXABuACMAIAAgACAAIAAgACAAIAAgACAAIAAgACAAIAAgACAAIAAgACAAIAAgACAAIAAgACAAIAAgACAAIAByAGUAcAByAGUAcwBlAG4AdABhAHQAaQBvAG4AIABvAGYAIAB5AGUAYQByACAAaQBuACAASQBTAE8AOAA2ADAAMQAgAGYAbwByAG0AYQB0AC4AIAAgACAAIAAgACAAIAAgACAAIAAgACAAIAAgACAAIAAgACAAIAAgACAAIAAgACAAIAAgACAAIAAgACAAIAAgACAAIAAgACAAIAAgACAAIAAgACMAXABuACMAIABGAE8AUgBNAEEAVABfAEkAUwBPAF8AWQBFAEEAUgAgACAAIAAgACAAIAAgACAAIAAgACAAIABSAGUAdAB1AHIAbgBzACAAYQAgAHkAZQBhAHIAIABmAG8AcgBtAGEAdAB0AGUAZAAgAGkAbgAgAEkAUwBPADgANgAwADEAIABzAHQAeQBsAGUALgAgACAAIAAgACAAIAAgACAAIAAgACAAIAAgACAAIAAgACAAIAAgACAAIAAgACAAIAAgACAAIAAgACAAIAAgACAAIAAgACAAIAAgACAAIAAgACMAXABuACMAIABQAEEAUgBTAEUAXwBMAEkAVABFAFIAQQBSAFkAXwBZAEUAQQBSACAAIAAgACAAIAAgACAAIABSAGUAdAB1AHIAbgBzACAAYQAgAG4AdQBtAGIAZQByACAAcgBlAHAAcgBlAHMAZQBuAHQAaQBuAGcAIAB0AGgAZQAgAHkAZQBhAHIAIAByAGUAbABhAHQAaQB2AGUAIAB0AG8AIAB0AGgAZQAgAGMAbwBtAG0AbwBuACAAZQByAGEAIABmAHIAbwBtACAAYQAgAGcAaQB2AGUAbgAgACAAIAAgACMAXABuACMAIAAgACAAIAAgACAAIAAgACAAIAAgACAAIAAgACAAIAAgACAAIAAgACAAIAAgACAAIAAgACAAIABsAGkAdABlAHIAYQByAHkAIAB5AGUAYQByAC4AIAAgACAAIAAgACAAIAAgACAAIAAgACAAIAAgACAAIAAgACAAIAAgACAAIAAgACAAIAAgACAAIAAgACAAIAAgACAAIAAgACAAIAAgACAAIAAgACAAIAAgACAAIAAgACAAIAAgACAAIAAgACAAIAAgACAAIAAgACAAIAAgACAAIAAgACAAIAAgACMAXABuACMAIABGAE8AUgBNAEEAVABfAEwASQBUAEUAUgBBAFIAWQBfAFkARQBBAFIAIAAgACAAIAAgACAAIABSAGUAdAB1AHIAbgBzACAAYQAgAHkAZQBhAHIAIABmAG8AcgBtAGEAdAB0AGUAZAAgAGkAbgAgAGwAaQB0AGUAcgBhAHIAeQAgAHMAdAB5AGwAZQAu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E8ATgBUAEg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QAEEAUgBTAEUAXwBNAE8ATgBUAEgAIAAgACAAIAAgACAAIAAgACAAIAAgACAAIAAgACAAIABSAGUAdAB1AHIAbgBzACAAYQAgAG4AdQBtAGIAZQByACAAcgBlAHAAcgBlAHMAZQBuAHQAaQBuAGcAIAB0AGgAZQAgAG0AbwBuAHQAaAAgAG8AZgAgAHkAZQBhAHIAIABmAHIAbwBtACAAYQAgAHQAZQB4AHQAIABlAHgAcAByAGUAcwBzAGkAbwBuAC4AIAAgACAAIAAgACAAIAAgACAAIAAgACMAXABuACMAIABNAE8ATgBUAEgAXwBOAEEATQBFACAAIAAgACAAIAAgACAAIAAgACAAIAAgACAAIAAgACAAIABSAGUAdAB1AHIAbgBzACAAbgBhAG0AZQAgAG8AZgAgAG0AbwBuAHQAaAAuACAAIAAgACAAIAAgACAAIAAgACAAIAAgACAAIAAgACAAIAAgACAAIAAgACAAIAAgACAAIAAgACAAIAAgACAAIAAgACAAIAAgACAAIAAgACAAIAAgACAAIAAgACAAIAAgACAAIAAgACAAIAAgACAAIAAgACAAIAAgACMAXABuACMAIABEAEEAWQBTAF8ASQBOAF8ATQBPAE4AVABIACAAIAAgACAAIAAgACAAIAAgACAAIAAgACAAIABSAGUAdAB1AHIAbgBzACAAbgB1AG0AYgBlAHIAIABvAGYAIABkAGEAeQBzACAAaQBuACAAdABoAGUAIABnAGkAdgBlAG4AIABtAG8AbgB0AGgAIABhAG4AZAAgAHkAZQBhAHIAIABvAGYAIAB0AGgAZQAgAHMAcABlAGMAaQBmAGkAZQBkACAAYwBhAGwAZQBuAGQAYQByAC4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EQAQQBZ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DAE8ATgBWAEUAUgBUAF8AVwBFAEUASwBEAEEAWQBfAE4AVQBNAEIARQBSACAAIAAgACAAIABSAGUAdAB1AHIAbgBzACAAYQBuACAAaQBuAHQAZQBnAGUAcgAgAGYAbwByACAAdABoAGUAIABkAGEAeQAgAG8AZgAgAHQAaABlACAAdwBlAGUAawAgAGYAcgBvAG0AIAB0AGgAZQAgAHQAcgBhAGQAaQB0AG8AbgBhAGwAIABuAHUAbQBiAGUAcgBpAG4AZwAgAHMAYwBoAGUAbQBlACAAIAAgACMAXABuACMAIAAgACAAIAAgACAAIAAgACAAIAAgACAAIAAgACAAIAAgACAAIAAgACAAIAAgACAAIAAgACAAIAB0AG8AIAB0AGgAZQAgAEkAUwBPACAAZABlAGYAaQBuAGkAdABpAG8AbgAsACAAbwByACAAdgBpAGMAZQAgAHYAZQByAHMAYQAuACAAIAAgACAAIAAgACAAIAAgACAAIAAgACAAIAAgACAAIAAgACAAIAAgACAAIAAgACAAIAAgACAAIAAgACAAIAAgACAAIAAgACAAIAAgACAAIAAgACAAIAAgACMAXABuACMAIABQAEEAUgBTAEUAXwBXAEUARQBLAEQAQQBZACAAIAAgACAAIAAgACAAIAAgACAAIAAgACAAIABSAGUAdAB1AHIAbgBzACAAYQAgAG4AdQBtAGIAZQByACAAcgBlAHAAcgBlAHMAZQBuAHQAaQBuAGcAIAB0AGgAZQAgAGQAYQB5ACAAbwBmACAAdABoAGUAIAB3AGUAZQBrACAAZgByAG8AbQAgAGEAIABnAGkAdgBlAG4AIAB0AGUAeAB0ACAAdwBlAGUAawBkAGEAeQAgAG4AYQBtAGUALgAgACMAXABuACMAIABXAEUARQBLAEQAQQBZAF8ATgBBAE0ARQAgACAAIAAgACAAIAAgACAAIAAgACAAIAAgACAAIABSAGUAdAB1AHIAbgBzACAAbgBhAG0AZQAgAG8AZgAgAGEAbgAgAEkAUwBPACAAZABhAHkAIABvAGYAIAB3AGUAZQBrACAAbgB1AG0AYgBlAHIAIABhAHMAIAB0AGUAeAB0AC4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EATABFAE4ARABBAFIAIABEAEEAVABF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DAEEATABFAE4ARABBAFIAXwBEAEEAVABFACAAIAAgACAAIABWAGEAbABpAGQAYQB0AGUAIABhACAAeQBlAGEAcgAsACAAbQBvAG4AdABoACAAYQBuAGQAIABkAGEAeQAgAHIAZQBwAHIAZQBzAGUAbgB0AGEAdABpAG8AbgAgAG8AZgAgAGEAIABkAGEAdABlACAAbwBmACAAdABoAGUAIABzAHAAZQBjAGkAZgBpAGUAZAAgAGMAYQBsAGUAbgBkAGEAcgAuACMAXABuACMAIABJAFMAXwBWAEEATABJAEQAXwBDAEEATABFAE4ARABBAFIAXwBEAEEAVABFACAAIAAgACAAIABUAGUAcwB0AHMAIABpAGYAIABhACAAbQBvAG4AdABoACAAYQBuAGQAIABkAGEAeQAgAHIAZQBwAHIAZQBzAGUAbgB0AGEAdABpAG8AbgAgAG8AZgAgAGEAIABkAGEAdABlACAAaQBzACAAdgBhAGwAaQBkACAAZgBvAHIAIAB0AGgAZQAgAHMAcABlAGMAaQBmAGkAZQBkACA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SAEUAUwBPAEwAVgBFAF8AQwBBAEwARQBOAEQAQQBSAF8ARABBAFQARQAgACAAIAAgACAAIABSAGUAcwBvAGwAdgBlAHMAIAB0AGgAZQAgAGQAYQB0AGUAIAB3AGgAZQByAGUAIABtAG8AbgB0AGgAIABhAG4AZAAgAGQAYQB5ACAAdgBhAGwAdQBlAHMAIABtAGEAeQAgAGUAeABjAGUAZQBkACAAdABoAGUAaQByACAAdgBhAGwAaQBkACAAcgBhAG4AZwBlAC4AIAAgACAAIAAgACAAIAAgACMAXABuACMAIABHAFIARQBHAE8AUgBJAEEATgBfAFQATwBfAEoAVQBMAEkAQQBOACAAIAAgACAAIAAgACAAIABUAHIAYQBuAHMAbABhAHQAZQBzACAAYQAgAGQAYQB0AGUAIABpAG4AIAB0AGgAZQAgAEcAcgBlAGcAbwByAGkAYQBuACAAcAByAG8AbABlAHAAdABpAGMAIABjAGEAbABlAG4AZABhAHIAIAB0AG8AIAB0AGgAZQAgAEoAdQBs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KAFUATABJAEEATgBfAFQATwBfAEcAUgBFAEcATwBSAEkAQQBOACAAIAAgACAAIAAgACAAIABUAHIAYQBuAHMAbABhAHQAZQBzACAAYQAgAGQAYQB0AGUAIABpAG4AIAB0AGgAZQAgAEoAdQBsAGkAYQBuACAAcAByAG8AbABlAHAAdABpAGMAIABjAGEAbABlAG4AZABhAHIAIAB0AG8AIAB0AGgAZQAgAEcAcgBlAGcAbwBy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TAEUAQwBVAEwAQQBSAF8ARABJAEYARgBFAFIARQBOAEMARQAgACAAIAAgACAAIAAgACAAIABSAGUAdAB1AHIAbgBzACAAdABoAGUAIABuAHUAbQBiAGUAcgAgAG8AZgAgAGQAYQB5AHMAIAB0AGgAZQAgAEcAcgBlAGcAbwByAGkAYQBuACAAcAByAG8AbABlAHAAdABpAGMAIABjAGEAbABlAG4AZABhAHIAIABpAHMAIABhAGgAZQBhAGQAIABvAGYAIAB0AGgAZQAgACAAIAAgACAAIAAgACMAXABuACMAIAAgACAAIAAgACAAIAAgACAAIAAgACAAIAAgACAAIAAgACAAIAAgACAAIAAgACAAIAAgACAAIABKAHUAbABpAGEAbgAgAHAAcgBvAGwAZQBwAHQAaQBjACAAYwBhAGwAZQBuAGQAYQByACAAZgBvAHIAIABhACAAZwBpAHYAZQBuACAAZABhAHQAZQAuACAAIAAgACAAIAAgACAAIAAgACAAIAAgACAAIAAgACAAIAAgACAAIAAgACAAIAAgACAAIAAgACAAIAAgACAAIAAgACAAIAAgACAAIAAgACMAXABuACMAIABQAEEAUgBTAEUAXwBJAFMATwBfAEMAQQBMAEUATgBEAEEAUgBfAEQAQQBUAEUAIAAgACAAIABQAGEAcgBzAGUAcwAgAGEAbgAgAEkAUwBPACAAZgBvAHIAbQBhAHQAdABlAGQAIABjAGEAbABlAG4AZABhAHIAIABkAGEAdABlACAAaQBuAHQAbwAgAHIAZQBzAHAAZQBjAHQAaQB2AGUAIABwAGEAcgB0AHMAIABvAGYAIAB5AGUAYQByACwAIABtAG8AbgB0AGgAIABhAG4AZAAgACA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QwBBAEwARQBOAEQAQQBSAF8ARABBAFQARQAgACAAIABSAGUAdAB1AHIAbgBzACAAYQAgAGMAYQBsAGUAbgBkAGEAcgAgAGQAYQB0AGUAIABhAHMAIAB0AGUAeAB0ACAAaQBuACAASQBTAE8AIABmAG8AcgBtAGEAdAAuACAAIAAgACAAIAAgACAAIAAgACAAIAAgACAAIAAgACAAIAAgACAAIAAgACAAIAAgACAAIAAgACAAIAAgACAAIAAgACAAIAAgACMAXABuACMAIABQAEEAUgBTAEUAXwBDAEEATABFAE4ARABBAFIAXwBEAEEAVABFACAAIAAgACAAIAAgACAAIABQAGEAcgBzAGUAcwAgAGEAIAB0AGUAeAB0ACAAcgBlAHAAcgBlAHMAZQBuAHQAYQB0AGkAbwBuACAAbwBmACAAYQAgAGMAYQBsAGUAbgBkAGEAcgAgAGQAYQB0AGUAIABpAG4AdABvACAAcgBlAHMAcABlAGMAdABpAHYAZQAgAHAAYQByAHQAcwAgAG8AZgAgAHkAZQBhAHIALAAgACAAIAAgACMAXABuACMAIAAgACAAIAAgACAAIAAgACAAIAAgACAAIAAgACAAIAAgACAAIAAgACAAIAAgACAAIAAgACAAIABtAG8AbgB0AGgAIABhAG4AZAAgAGQAYQB5AC4AIAAgACAAIAAgACAAIAAgACAAIAAgACAAIAAgACAAIAAgACAAIAAgACAAIAAgACAAIAAgACAAIAAgACAAIAAgACAAIAAgACAAIAAgACAAIAAgACAAIAAgACAAIAAgACAAIAAgACAAIAAgACAAIAAgACAAIAAgACAAIAAgACAAIAAgACAAIAAgACMAXABuACMAIABGAE8AUgBNAEEAVABfAEMAQQBMAEUATgBEAEEAUgBfAEQAQQBUAEUAIAAgACAAIAAgACAAIABSAGUAdAB1AHIAbgBzACAAYQAgAGMAYQBsAGUAbgBkAGEAcgAgAGQAYQB0AGUAIABhAHMAIAB0AGUAeAB0ACAAaQBuACAAdABoAGUAIABzAGgAbwByAHQAIABtAG8AZABlAHIAbgAgAHMAdAB5AGwAZQAuACAAIAAgACAAIAAgACAAIAAgACAAIAAgACAAIAAgACAAIAAgACAAIAAgACAAIAAgACMAXABuACMAIABQAEEAUgBTAEUAXwBMAEkAVABFAFIAQQBSAFkAXwBEAEEAVABFACAAIAAgACAAIAAgACAAIABQAGEAcgBzAGUAcwAgAGEAIABjAGEAbABlAG4AZABhAHIAIABkAGEAdABlACAAZgBvAHIAbQBhAHQAdABlAGQAIABpAG4AIABsAGkAdABlAHIAYQB5ACAAcwB0AHkAbABlACAAaQBuAHQAbwAgAHIAZQBzAHAAZQBjAHQAaQB2AGUAIABwAGEAcgB0AHMAIABvAGYAIAB5AGUAYQByACwAIAAgACMAXABuACMAIAAgACAAIAAgACAAIAAgACAAIAAgACAAIAAgACAAIAAgACAAIAAgACAAIAAgACAAIAAgACAAIABtAG8AbgB0AGgALAAgAGQAYQB5ACAAYQBuAGQAIAB3AGUAZQBrAGQAYQB5AC4AIAAgACAAIAAgACAAIAAgACAAIAAgACAAIAAgACAAIAAgACAAIAAgACAAIAAgACAAIAAgACAAIAAgACAAIAAgACAAIAAgACAAIAAgACAAIAAgACAAIAAgACAAIAAgACAAIAAgACAAIAAgACAAIAAgACAAIAAgACMAXABuACMAIABGAE8AUgBNAEEAVABfAEwASQBUAEUAUgBBAFIAWQBfAEQAQQBUAEUAIAAgACAAIAAgACAAIABSAGUAdAB1AHIAbgBzACAAYQAgAGMAYQBsAGUAbgBkAGEAcgAgAGQAYQB0AGUAIABhAHMAIAB0AGUAeAB0ACAAaQBuACAAdABoAGUAIABsAGkAdABlAHIAYQByAHkAIABzAHQAeQBsAGUALg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KAFUATABJAEEATgAgAEQAQQBUAEUAUw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KAEQATgAgACAAIAAgACAAIAAgACAAIAAgACAAIAAgACAAIAAgACAAIAAgACAAIAAgACAAIABSAGUAdAB1AHIAbgBzACAAdABoAGUAIABKAHUAbABpAGEAbgAgAEQAYQB5ACAATgB1AG0AYgBlAHIAIAAoAEoARABOACkAIABvAGYAIAB0AGgAZQAgAHAAcgBvAHYAaQBkAGUAZAAgAGQAYQB0AGUAIABpAG4AIAB0AGgAZQAgAHMAcABlAGMAaQBmAGkAZQBkACAAIAAgACAAIAAgACAAIAAgACMAXABuACMAIAAgACAAIAAgACAAIAAgACAAIAAgACAAIAAgACAAIAAgACAAIAAgACAAIAAgACAAIAAgACAAIABjAGEAbABlAG4AZABhAHIALgAgAE4AbwB0AGUAIAB0AGgAZQAgAEoAdQBsAGkAYQBuACAARABhAHkAIABOAHUAbQBiAGUAcgAgAGkAcwAgAGEAbgAgAGkAbgB0AGUAZwBlAHIAIAB0AHkAcABlACAAYQBuAGQAIABpAHMAIABhAG4AIABvAHIAZABpAG4AYQBsACAAZABhAHkAIAAgACAAIAAgACMAXABuACMAIAAgACAAIAAgACAAIAAgACAAIAAgACAAIAAgACAAIAAgACAAIAAgACAAIAAgACAAIAAgACAAIABuAHUAbQBiAGUAcgAgAHIAZQBmAGUAcgBlAG4AYwBlAGQAIABmAHIAbwBtACAASgBhAG4AdQBhAHIAeQAgADEALAAgADQANwAxADMAIABCAEMAIABpAG4AIAB0AGgAZQAgAHAAcgBvAGwAZQBwAHQAaQBjACAASgB1AGwAaQBhAG4AIABjAGEAbABlAG4AZABhAHIALgAgAEkAdAAgACAAIAAgACMAXABuACMAIAAgACAAIAAgACAAIAAgACAAIAAgACAAIAAgACAAIAAgACAAIAAgACAAIAAgACAAIAAgACAAIABkAG8AZQBzACAAbgBvAHQAIABpAG4AYwBsAHUAZABlACAAYQBuAHkAIAB2AGEAbAB1AGUAIABmAG8AcgAgAHQAaQBtAGUAIABvAGYAIABkAGEAeQAuACAAIAAgACAAIAAgACAAIAAgACAAIAAgACAAIAAgACAAIAAgACAAIAAgACAAIAAgACAAIAAgACAAIAAgACAAIAAgACAAIAAgACAAIAAgACMAXABuACMAIABNAEoARABOACAAIAAgACAAIAAgACAAIAAgACAAIAAgACAAIAAgACAAIAAgACAAIAAgACAAIABSAGUAdAB1AHIAbgBzACAAdABoAGUAIABNAG8AZABpAGYAaQBlAGQAIABKAHUAbABpAGEAbgAgAEQAYQB5ACAATgB1AG0AYgBlAHIAIAAoAE0ASgBEAE4AKQAgAG8AZgAgAHQAaABlACAAcAByAG8AdgBpAGQAZQBkACAAZABhAHQAZQAgAGkAbgAgAHQAaABlACAAIAAgACAAIAAgACAAIAAgACMAXABuACMAIAAgACAAIAAgACAAIAAgACAAIAAgACAAIAAgACAAIAAgACAAIAAgACAAIAAgACAAIAAgACAAIABzAHAAZQBjAGkAZgBpAGUAZAAgAGMAYQBsAGUAbgBkAGEAcgAuACAATgBvAHQAZQAgAHQAaABlACAATQBvAGQAaQBmAGkAZQBkACAASgB1AGwAaQBhAG4AIABEAGEAeQAgAE4AdQBtAGIAZQByACAAaQBzACAAYQBuACAAaQBuAHQAZQBnAGUAcgAgAHQAeQBwAGUAIABhAG4AZAAgACAAIAAgACMAXABuACMAIAAgACAAIAAgACAAIAAgACAAIAAgACAAIAAgACAAIAAgACAAIAAgACAAIAAgACAAIAAgACAAIABpAHMAIABhAG4AIABvAHIAZABpAG4AYQBsACAAZABhAHkAIABuAHUAbQBiAGUAcgAgAHIAZQBmAGUAcgBlAG4AYwBlAGQAIABmAHIAbwBtACAATgBvAHYAZQBtAGIAZQByACAAMQA3ACwAIAAxADgANQA4ACAAaQBuACAAdABoAGUAIABwAHIAbwBsAGUAcAB0AGkAYwAgACAAIAAgACAAIAAgACMAXABuACMAIAAgACAAIAAgACAAIAAgACAAIAAgACAAIAAgACAAIAAgACAAIAAgACAAIAAgACAAIAAgACAAIABHAHIAZQBnAG8AcgBpAGEAbgAgAGMAYQBsAGUAbgBkAGEAcgAuACAASQB0ACAAZABvAGUAcwAgAG4AbwB0ACAAaQBuAGMAbAB1AGQAZQAgAGEAbgB5ACAAdgBhAGwAdQBlACAAZgBvAHIAIAB0AGkAbQBlACAAbwBmACAAZABhAHkALgAgACAAIAAgACAAIAAgACAAIAAgACAAIAAgACAAIAAgACMAXABuACMAIABKAEQATgBfAFQATwBfAE0ASgBEAE4AIAAgACAAIAAgACAAIAAgACAAIAAgACAAIAAgACAAIABDAG8AbgB2AGUAcgB0AHMAIABhACAASgB1AGwAaQBhAG4AIABEAGEAeQAgAE4AdQBtAGIAZQByACAAKABKAEQATgApACAAdABvACAAYQAgAE0AbwBkAGkAZgBpAGUAZAAgAEoAdQBsAGkAYQBuACAARABhAHkAIABOAHUAbQBiAGUAcgAgACgATQBKAEQATgApAC4AIAAgACAAIAAgACAAIAAgACMAXABuACMAIABNAEoARABOAF8AVABPAF8ASgBEAE4AIAAgACAAIAAgACAAIAAgACAAIAAgACAAIAAgACAAIABDAG8AbgB2AGUAcgB0AHMAIABhACAATQBvAGQAaQBmAGkAZQBkACAASgB1AGwAaQBhAG4AIABEAGEAeQAgAE4AdQBtAGIAZQByACAAKABNAEoARABOACkAIAB0AG8AIABhACAASgB1AGwAaQBhAG4AIABEAGEAeQAgAE4AdQBtAGIAZQByACAAKABKAEQATgApAC4AIAAgACAAIAAgACAAIAAgACMAXABuACMAIABKAEQATgBfAFQATwBfAEMAQQBMAEUATgBEAEEAUgBfAEQAQQBUAEUAIAAgACAAIAAgACAAIABDAG8AbgB2AGUAcgB0AHMAIABhACAASgB1AGwAaQBhAG4AIABEAGEAeQAgAE4AdQBtAGIAZQByACAAKABKAEQATgApACAAdABvACAAYQAgAGQAYQB0AGUAIABpAG4AIAB0AGgAZQAgAHMAcABlAGMAaQBmAGkAZQBkACAAYwBhAGwAZQBuAGQAYQByAC4AIAAgACAAIAAgACAAIAAgACAAIAAgACMAXABuACMAIABNAEoARABOAF8AVABPAF8AQwBBAEwARQBOAEQAQQBSAF8ARABBAFQARQAgACAAIAAgACAAIABDAG8AbgB2AGUAcgB0AHMAIABhACAATQBvAGQAaQBmAGkAZQBkACAASgB1AGwAaQBhAG4AIABEAGEAeQAgAE4AdQBtAGIAZQByACAAKABNAEoARABOACkAIAB0AG8AIABhACAAZABhAHQAZQAgAGkAbgAgAHQAaABlACAAcwBwAGUAYwBpAGYAaQBlAGQAIABjAGEAbABlAG4AZABhAHIALgAgACMAXABuACMAIABKAEQATgBfAFQATwBfAFcARQBFAEsARABBAFkAIAAgACAAIAAgACAAIAAgACAAIAAgACAAIABSAGUAdAB1AHIAbgBzACAAdABoAGUAIABJAFMATwAgAHcAZQBlAGsAZABhAHkAIABuAHUAbQBiAGUAcgAgAGYAbwByACAAYQAgAGcAaQB2AGUAbgAgAEoAdQBsAGkAYQBuACAARABhAHkAIABOAHUAbQBiAGUAcgAgACgASgBEAE4AKQAuACAAIAAgACAAIAAgACAAIAAgACAAIAAgACAAIAAgACMAXABuACMAIABNAEoARABOAF8AVABPAF8AVwBFAEUASwBEAEEAWQAgACAAIAAgACAAIAAgACAAIAAgACAAIABSAGUAdAB1AHIAbgBzACAAdABoAGUAIABJAFMATwAgAHcAZQBlAGsAZABhAHkAIABuAHUAbQBiAGUAcgAgAGYAbwByACAAYQAgAGcAaQB2AGUAbgAgAE0AbwBkAGkAZgBpAGUAZAAgAEoAdQBsAGkAYQBuACAARABhAHkAIABOAHUAbQBiAGUAcgAgACgATQBKAEQATgApAC4AIAAgACAAIAAgACMAXABuACMAIABKAFUATABJAEEATgBfAEQAQQBUAEUAIAAgACAAIAAgACAAIAAgACAAIAAgACAAIAAgACAAIABSAGUAdAB1AHIAbgBzACAAdABoAGUAIABKAHUAbABpAGEAbgAgAEQAYQB0AGUAIABvAGYAIAB0AGgAZQAgAHAAcgBvAHYAaQBkAGUAZAAgAGQAYQB0AGUAIABhAG4AZAAgAHQAaQBtAGUAIABvAGYAIABkAGEAeQAgAGkAbgAgAHQAaABlACAAcwBwAGUAYwBpAGYAaQBlAGQAIAAgACAAIAAgACMAXABuACMAIAAgACAAIAAgACAAIAAgACAAIAAgACAAIAAgACAAIAAgACAAIAAgACAAIAAgACAAIAAgACAAIABjAGEAbABlAG4AZABhAHIALgAgAE4AbwB0AGUAIAB0AGgAYQB0ACAAdABoAGUAIABkAGUAYwBpAG0AYQBsACAAdABpAG0AZQAgAGMAbwBtAHAAbwBuAGUAbgB0ACAAbwBmACAASgB1AGwAaQBhAG4AIABEAGEAdABlACAAaQBzACAAYgBhAHMAZQBkACAAZgByAG8AbQAgACAAIAAgACAAIAAgACMAXABuACMAIAAgACAAIAAgACAAIAAgACAAIAAgACAAIAAgACAAIAAgACAAIAAgACAAIAAgACAAIAAgACAAIABtAGkAZABkAGEAeQAuACAAIAAgACAAIAAgACAAIAAgACAAIAAgACAAIAAgACAAIAAgACAAIAAgACAAIAAgACAAIAAgACAAIAAgACAAIAAgACAAIAAgACAAIAAgACAAIAAgACAAIAAgACAAIAAgACAAIAAgACAAIAAgACAAIAAgACAAIAAgACAAIAAgACAAIAAgACAAIAAgACAAIAAgACAAIAAgACMAXABuACMAIABNAE8ARABJAEYASQBFAEQAXwBKAFUATABJAEEATgBfAEQAQQBUAEUAIAAgACAAIAAgACAAIABSAGUAdAB1AHIAbgBzACAAdABoAGUAIABNAG8AZABpAGYAaQBlAGQAIABKAHUAbABpAGEAbgAgAEQAYQB0AGUAIABvAGYAIAB0AGgAZQAgAHAAcgBvAHYAaQBkAGUAZAAgAGQAYQB0AGUAIABhAG4AZAAgAHQAaQBtAGUAIABvAGYAIABkAGEAeQAgAGkAbgAgAHQAaABlACAAIAAgACAAIAAgACMAXABuACMAIAAgACAAIAAgACAAIAAgACAAIAAgACAAIAAgACAAIAAgACAAIAAgACAAIAAgACAAIAAgACAAIABzAHAAZQBjAGkAZgBpAGUAZAAgAGMAYQBsAGUAbgBkAGEAcgAuACAATgBvAHQAZQAgAHQAaABhAHQAIAB0AGgAZQAgAHQAaQBtAGUAIABjAG8AbQBwAG8AbgBlAG4AdAAgAG8AZgAgAE0AbwBkAGkAZgBpAGUAZAAgAEoAdQBsAGkAYQBuACAARABhAHQAZQAgAGkAcwAgACAAIAAgACAAIAAgACMAXABuACMAIAAgACAAIAAgACAAIAAgACAAIAAgACAAIAAgACAAIAAgACAAIAAgACAAIAAgACAAIAAgACAAIABiAGEAcwBlAGQAIABmAHIAbwBtACAAbQBpAGQAbgBpAGcAaAB0AC4AIAAgACAAIAAgACAAIAAgACAAIAAgACAAIAAgACAAIAAgACAAIAAgACAAIAAgACAAIAAgACAAIAAgACAAIAAgACAAIAAgACAAIAAgACAAIAAgACAAIAAgACAAIAAgACAAIAAgACAAIAAgACAAIAAgACAAIAAgACAAIAAgACMAXABuACMAIABKAEQAQQBUAEUAXwBUAE8AXwBNAEoARABBAFQARQAgACAAIAAgACAAIAAgACAAIAAgACAAIABDAG8AbgB2AGUAcgB0AHMAIABhACAASgB1AGwAaQBhAG4AIABEAGEAdABlACAAKABKAEQAQQBUAEUAKQAgAHQAbwAgAGEAIABNAG8AZABpAGYAaQBlAGQAIABKAHUAbABpAGEAbgAgAEQAYQB0AGUAIAAoAE0ASgBEAEEAVABFACkALgAgAE4AbwB0AGUAIAB0AGgAYQB0ACAAdABoAGUAIAAgACMAXABuACMAIAAgACAAIAAgACAAIAAgACAAIAAgACAAIAAgACAAIAAgACAAIAAgACAAIAAgACAAIAAgACAAIABkAGUAYwBpAG0AYQBsACAAdABpAG0AZQAgAGMAbwBtAHAAbwBuAGUAbgB0ACAAbwBmACAATQBKAEQAQQBUAEUAIABpAHMAIABiAGEAcwBlAGQAIABmAHIAbwBtACAAbQBpAGQAbgBpAGcAaAB0AC4AIAAgACAAIAAgACAAIAAgACAAIAAgACAAIAAgACAAIAAgACAAIAAgACAAIAAgACAAIAAgACMAXABuACMAIABNAEoARABBAFQARQBfAFQATwBfAEoARABBAFQARQAgACAAIAAgACAAIAAgACAAIAAgACAAIABDAG8AbgB2AGUAcgB0AHMAIABhACAATQBvAGQAaQBmAGkAZQBkACAASgB1AGwAaQBhAG4AIABEAGEAdABlACAAKABNAEoARABBAFQARQApACAAdABvACAAYQAgAEoAdQBsAGkAYQBuACAARABhAHQAZQAgACgASgBEAEEAVABFACkALgAgAE4AbwB0AGUAIAB0AGgAYQB0ACAAdABoAGUAIAAgACMAXABuACMAIAAgACAAIAAgACAAIAAgACAAIAAgACAAIAAgACAAIAAgACAAIAAgACAAIAAgACAAIAAgACAAIABkAGUAYwBpAG0AYQBsACAAdABpAG0AZQAgAGMAbwBtAHAAbwBuAGUAbgB0ACAAbwBmACAASgBEAEEAVABFACAAaQBzACAAYgBhAHMAZQBkACAAZgByAG8AbQAgAG0AaQBkAGQAYQB5AC4AIAAgACAAIAAgACAAIAAgACAAIAAgACAAIAAgACAAIAAgACAAIAAgACAAIAAgACAAIAAgACAAIAAgACMAXABuACMAIABKAEQAQQBUAEUAXwBUAE8AXwBKAEQATgAgACAAIAAgACAAIAAgACAAIAAgACAAIAAgACAAIABSAGUAdAB1AHIAbgBzACAAdABoAGUAIABjAG8AcgByAGUAcwBwAG8AbgBkAGkAbgBnACAASgB1AGwAaQBhAG4AIABEAGEAeQAgAE4AdQBtAGIAZQByACAAKABKAEQATgApACAAbwBmACAAYQAgAGcAaQB2AGUAbgAgAEoAdQBsAGkAYQBuACAARABhAHQAZQAgACgASgBEAEEAVABFACkALgAgACMAXABuACMAIABKAEQATgBfAFQATwBfAEoARABBAFQARQAgACAAIAAgACAAIAAgACAAIAAgACAAIAAgACAAIABSAGUAdAB1AHIAbgBzACAAdABoAGUAIABKAHUAbABpAGEAbgAgAEQAYQB0AGUAIAAoAEoARABBAFQARQApACAAYQB0ACAAMAA6ADAAMAAgAG8AZgAgAGEAIABnAGkAdgBlAG4AIABKAHUAbABpAGEAbgAgAEQAYQB5ACAATgB1AG0AYgBlAHIAIAAoAEoARABOACkALgAgACAAIAAgACAAIAAgACMAXABuACMAIABNAEoARABBAFQARQBfAFQATwBfAE0ASgBEAE4AIAAgACAAIAAgACAAIAAgACAAIAAgACAAIABSAGUAdAB1AHIAbgBzACAAdABoAGUAIABjAG8AcgByAGUAcwBwAG8AbgBkAGkAbgBnACAATQBvAGQAaQBmAGkAZQBkACAASgB1AGwAaQBhAG4AIABEAGEAeQAgAE4AdQBtAGIAZQByACAAKABNAEoARABOACkAIABvAGYAIABhACAAZwBpAHYAZQBuACAATQBvAGQAaQBmAGkAZQBkACAAIAAgACMAXABuACMAIAAgACAAIAAgACAAIAAgACAAIAAgACAAIAAgACAAIAAgACAAIAAgACAAIAAgACAAIAAgACAAIABKAHUAbABpAGEAbgAgAEQAYQB0AGUAIAAoAE0ASgBEAEEAVABFACkALgAgACAAIAAgACAAIAAgACAAIAAgACAAIAAgACAAIAAgACAAIAAgACAAIAAgACAAIAAgACAAIAAgACAAIAAgACAAIAAgACAAIAAgACAAIAAgACAAIAAgACAAIAAgACAAIAAgACAAIAAgACAAIAAgACAAIAAgACAAIAAgACMAXABuACMAIABKAEQAQQBUAEUAXwBUAE8AXwBZAE0ARABUACAAIAAgACAAIAAgACAAIAAgACAAIAAgACAAIABDAG8AbgB2AGUAcgB0AHMAIABhACAASgB1AGwAaQBhAG4AIABEAGEAdABlACAAdABvACAAYQAgAGQAYQB0AGUAIABhAG4AZAAgAHQAaQBtAGUAIABpAG4AIAB0AGgAZQAgAHMAcABlAGMAaQBmAGkAZQBkACAAYwBhAGwAZQBuAGQAYQByAC4AIAAgACAAIAAgACAAIAAgACAAIAAgACAAIAAgACMAXABuACMAIABNAEoARABBAFQARQBfAFQATwBfAFkATQBEAFQAIAAgACAAIAAgACAAIAAgACAAIAAgACAAIABDAG8AbgB2AGUAcgB0AHMAIABhACAATQBvAGQAaQBmAGkAZQBkACAASgB1AGwAaQBhAG4AIABEAGEAdABlACAAdABvACAAYQAgAGQAYQB0AGUAIABhAG4AZAAgAHQAaQBtAGUAIABpAG4AIAB0AGgAZQAgAHMAcABlAGMAaQBmAGkAZQBkACAAYwBhAGwAZQBuAGQAYQByAC4AIAAgACAAIAAgACMAXABuACMAIABNAEoARABBAFQARQBfAFkARQBBAFIAIAAgACAAIAAgACAAIAAgACAAIAAgACAAIAAgACAAIABSAGUAdAB1AHIAbgBzACAAdABoAGUAIAB5AGUAYQByACAAbwBmACAAYQAgAE0AbwBkAGkAZgBpAGUAZAAgAEoAdQBsAGkAYQBuACAARABhAHQAZQAgAGkAbgAgAHQAaABlACAAcwBwAGUAYwBpAGYAaQBlAGQAIABjAGEAbABlAG4AZABhAHIALgAgACAAIAAgACAAIAAgACAAIAAgACAAIAAgACMAXABuACMAIABNAEoARABBAFQARQBfAE0ATwBOAFQASAAgACAAIAAgACAAIAAgACAAIAAgACAAIAAgACAAIABSAGUAdAB1AHIAbgBzACAAdABoAGUAIABtAG8AbgB0AGgAIABvAGYAIABhACAATQBvAGQAaQBmAGkAZQBkACAASgB1AGwAaQBhAG4AIABEAGEAdABlACAAaQBuACAAdABoAGUAIABzAHAAZQBjAGkAZgBpAGUAZAAgAGMAYQBsAGUAbgBkAGEAcgAuACAAIAAgACAAIAAgACAAIAAgACAAIAAgACMAXABuACMAIABNAEoARABBAFQARQBfAEQAQQBZACAAIAAgACAAIAAgACAAIAAgACAAIAAgACAAIAAgACAAIABSAGUAdAB1AHIAbgBzACAAdABoAGUAIABkAGEAeQAgAG8AZgAgAG0AbwBuAHQAaAAgAG8AZgAgAGEAIABNAG8AZABpAGYAaQBlAGQAIABKAHUAbABpAGEAbgAgAEQAYQB0AGUAIABpAG4AIAB0AGgAZQAgAHMAcABlAGMAaQBmAGkAZQBkACAAYwBhAGwAZQBuAGQAYQByAC4AIAAgACAAIAAgACMAXABuACMAIABNAEoARABBAFQARQBfAFQASQBNAEUAIAAgACAAIAAgACAAIAAgACAAIAAgACAAIAAgACAAIABSAGUAdAB1AHIAbgBzACAAdABoAGUAIABkAGEAeQAgAG8AZgAgAG0AbwBuAHQAaAAgAG8AZgAgAGEAIABNAG8AZABpAGYAaQBlAGQAIABKAHUAbABpAGEAbgAgAEQAYQB0AGUAIABpAG4AIAB0AGgAZQAgAHMAcABlAGMAaQBmAGkAZQBkACAAYwBhAGwAZQBuAGQAYQByAC4AIAAgACAAIAAgACMAXABuACMAIABSAE8AVQBOAEQAXwBKAEQAQQBUAEUAIAAgACAAIAAgACAAIAAgACAAIAAgACAAIAAgACAAIABSAGUAdAB1AHIAbgBzACAAdABoAGUAIABkAGUAYwBpAG0AYQBsACAASgBEAGEAdABlACAAdgBhAGwAdQBlACAAcgBvAHUAbgBkAGUAZAAgAHQAbwAgAGEAIABsAG8AdwAgAG8AcgBkAGUAcgAgAGMAbwBtAHAAbwBuAGUAbgB0AC4AIAAgACAAIAAgACAAIAAgACAAIAAgACAAIAAgACAAIAAgACMAXABuACMAIABSAE8AVQBOAEQAXwBNAEoARABBAFQARQAgACAAIAAgACAAIAAgACAAIAAgACAAIAAgACAAIABSAGUAdAB1AHIAbgBzACAAdABoAGUAIABkAGUAYwBpAG0AYQBsACAATQBKAEQAYQB0AGUAIAB2AGEAbAB1AGUAIAByAG8AdQBuAGQAZQBkACAAdABvACAAYQAgAGwAbwB3ACAAbwByAGQAZQByACAAYwBvAG0AcABvAG4AZQBuAHQALgAgACAAIAAgACAAIAAgACAAIAAgACAAIAAgACAAIAAgACMAXABuACMAIABKAEQAQQBUAEUAXwBBAEQARABJAFQASQBPAE4AIAAgACAAIAAgACAAIAAgACAAIAAgACAAIABSAGUAdAB1AHIAbgBzACAAdABoAGUAIABhAGQAZABpAHQAaQBvAG4AIABvAGYAIABhACAAdABpAG0AZQBzAHAAYQBuACAAYwBvAG0AcABsAGkAYwBhAHQAaQBvAG4AIAB0AG8AIABhACAAZwBpAHYAZQBuACAASgB1AGwAaQBhAG4AIABEAGEAdABlAC4AIAAgACAAIAAgACAAIAAgACAAIAAgACMAXABuACMAIABNAEoARABBAFQARQBfAEEARABEAEkAVABJAE8ATgAgACAAIAAgACAAIAAgACAAIAAgACAAIABSAGUAdAB1AHIAbgBzACAAdABoAGUAIABhAGQAZABpAHQAaQBvAG4AIABvAGYAIABhACAAdABpAG0AZQBzAHAAYQBuACAAYwBvAG0AcABsAGkAYwBhAHQAaQBvAG4AIAB0AG8AIABhACAAZwBpAHYAZQBuACAATQBvAGQAaQBmAGkAZQBkACAASgB1AGwAaQBhAG4AIABEAGEAdABlAC4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ZAE0ARABUACAAIAAgACAAIAAgACAAIAAgACAAIAAgACAAIABWAGEAbABpAGQAYQB0AGUAIABhACAAeQBlAGEAcgAsACAAbQBvAG4AdABoACwAIABkAGEAeQAgAGEAbgBkACAAdABpAG0AZQAgAHIAZQBwAHIAZQBzAGUAbgB0AGEAdABpAG8AbgAgAG8AZgAgAGEAIABkAGEAdABlACAAaQBuACAAdABoAGUAIABzAHAAZQBjAGkAZgBpAGUAZ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JAFMAXwBWAEEATABJAEQAXwBZAE0ARABUACAAIAAgACAAIAAgACAAIAAgACAAIAAgACAAIABUAGUAcwB0AHMAIABpAGYAIABhACAAeQBlAGEAcgAsACAAbQBvAG4AdABoACwAIABkAGEAeQAgAGEAbgBkACAAdABpAG0AZQAgAHIAZQBwAHIAZQBzAGUAbgB0AGEAdABpAG8AbgAgAG8AZgAgAGEAIABkAGEAdABlACAAaQBzACAAdgBhAGwAaQBkACAAZgBvAHIAIAB0AGgAZQAgACAAIAAgACMAXABuACMAIAAgACA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BSAEUAUwBPAEwAVgBFAF8AWQBNAEQAVAAgACAAIAAgACAAIAAgACAAIAAgACAAIAAgACAAIABSAGUAcwBvAGwAdgBlAHMAIABhACAAZABhAHQAZQAgAGEAbgBkACAAdABpAG0AZQAgAHcAaABlAHIAZQAgAGMAbwBtAHAAbwBuAGUAbgB0AHMAIABtAGEAeQAgAGUAeABjAGUAZQBkACAAdABoAGUAaQByACAAbQBvAGQAdQBsAHUAcwAuACAAIAAgACAAIAAgACAAIAAgACAAIAAgACAAIAAgACMAXABuACMAIABSAE8AVQBOAEQAXwBZAE0ARABUACAAIAAgACAAIAAgACAAIAAgACAAIAAgACAAIAAgACAAIABSAGUAdAB1AHIAbgBzACAAdABoAGUAIAByAGUAcwBvAGwAdgBlAGQAIABkAGEAdABlACAAYQBuAGQAIAB0AGkAbQBlACAAZgByAG8AbQAgAHQAaABlACAAcAByAG8AdgBpAGQAZQBkACAAYwBvAG0AcABvAG4AZQBuAHQAcwAgAHQAbwAgAGEAIABsAG8AdwAgAG8AcgBkAGUAcgAgACAAIAAgACMAXABuACMAIAAgACAAIAAgACAAIAAgACAAIAAgACAAIAAgACAAIAAgACAAIAAgACAAIAAgACAAIAAgACAAIABjAG8AbQBwAG8AbgBlAG4AdAAgAHIAbwB1AG4AZABlAGQAIAB0AG8AIAB0AGgAZQAgAHMAcABlAGMAaQBmAGkAZQBkACAAcAByAGUAYwBpAHMAaQBvAG4ALgAgACAAIAAgACAAIAAgACAAIAAgACAAIAAgACAAIAAgACAAIAAgACAAIAAgACAAIAAgACAAIAAgACAAIAAgACAAIAAgACAAIAAgACMAXABuACMAIABQAEEAUgBTAEUAXwBJAFMATwBfAEQAQQBUAEUAVABJAE0ARQAgACAAIAAgACAAIAAgACAAIABQAGEAcgBzAGUAcwAgAGEAbgAgAEkAUwBPACAAZgBvAHIAbQBhAHQAdABlAGQAIABkAGEAdABlACAAYQBuAGQAIAB0AGkAbQBlACAAaQBuAHQAbwAgAHIAZQBzAHAAZQBjAHQAaQB2AGUAIABkAGEAdABlACAAcABhAHIAdABzACwAIAB0AGkAbQBlACwAIABhAG4AZAAgAHQAaQBtAGUAIAAgACMAXABuACMAIAAgACAAIAAgACAAIAAgACAAIAAgACAAIAAgACAAIAAgACAAIAAgACAAIAAgACAAIAAgACAAIAB6AG8AbgBlACAAbwBmAGYAcwBlAHQAIABmAHIAbwBtACAAVQBUAEMALgAgAFAAcgBvAHYAaQBkAGkAbgBnACAAYQAgAHQAaQBtAGUAIAB6AG8AbgBlACAAbwBmAGYAcwBlAHQAIABvAG4AIABpAHQAcwAgAG8AdwBuACAAaQBzACAAaQBuAHYAYQBsAGkAZAAgAGYAbwByACAAIAAgACAAIAAgACMAXABuACMAIAAgACAAIAAgACAAIAAgACAAIAAgACAAIAAgACAAIAAgACAAIAAgACAAIAAgACAAIAAgACAAIAB0AGgAaQBzACAAZgB1AG4AYwB0AGkAbwBuAC4AIAAgACAAIAAgACAAIAAgACAAIAAgACAAIAAgACAAIAAgACAAIAAgACAAIAAgACAAIAAgACAAIAAgACAAIAAgACAAIAAgACAAIAAgACAAIAAgACAAIAAgACAAIAAgACAAIAAgACAAIAAgACAAIAAgACAAIAAgACAAIAAgACAAIAAgACAAIAAgACMAXABuACMAIABGAE8AUgBNAEEAVABfAEkAUwBPAF8ARABBAFQARQBUAEkATQBFACAAIAAgACAAIAAgACAAIABSAGUAdAB1AHIAbgBzACAAYQAgAGQAYQB0AGUALAAgAHQAaQBtAGUAIABhAG4AZAAgAHQAaQBtAGUAIAB6AG8AbgBlACAAbwBmAGYAcwBlAHQAIABhAHMAIAB0AGUAeAB0ACAAaQBuACAASQBTAE8AIABmAG8AcgBtAGEAdAAuACAAIAAgACAAIAAgACAAIAAgACAAIAAgACAAIAAgACAAIAAgACMAXABuACMAIABQAEEAUgBTAEUAXwBEAEEAVABFAFQASQBNAEUAIAAgACAAIAAgACAAIAAgACAAIAAgACAAIABQAGEAcgBzAGUAcwAgAGEAIABmAG8AcgBtAGEAdABlAGQAIABkAGEAdABlACAAaQBuAHQAbwAgAHIAZQBzAHAAZQBjAHQAaQB2AGUAIABwAGEAcgB0AHMAIABvAGYAIAB5AGUAYQByACwAIABtAG8AbgB0AGgALAAgAGQAYQB5ACAAYQBuAGQAIAB0AGkAbQBlACAAbwBmACAAZABhAHkALgAgACMAXABuACMAIABGAE8AUgBNAEEAVABfAEQAQQBUAEUAVABJAE0ARQAgACAAIAAgACAAIAAgACAAIAAgACAAIABSAGUAdAB1AHIAbgBzACAAYQAgAGYAbwByAG0AYQB0AHQAZQBkACAAZABhAHQAZQAgAGEAbgBkACAAdABpAG0AZQAuACAAIAAgACAAIAAgACAAIAAgACAAIAAgACAAIAAgACAAIAAgACAAIAAgACAAIAAgACAAIAAgACAAIAAgACAAIAAgACAAIAAgACAAIAAgACAAIAAgACAAIAAgACAAIAAgACMAXABuACMAIABQAEEAUgBTAEUAXwBMAEkAVABFAFIAQQBSAFkAXwBEAEEAVABFAFQASQBNAEUAIAAgACAAIABQAGEAcgBzAGUAcwAgAGEAIABsAGkAdABlAHIAYQByAHkAIABkAGEAdABlACAAaQBuAHQAbwAgAHIAZQBzAHAAZQBjAHQAaQB2AGUAIABwAGEAcgB0AHMAIABvAGYAIAB5AGUAYQByACwAIABtAG8AbgB0AGgALAAgAGQAYQB5ACAAYQBuAGQAIAB0AGkAbQBlACAAbwBmACAAZABhAHkALgAgACMAXABuACMAIABGAE8AUgBNAEEAVABfAEwASQBUAEUAUgBBAFIAWQBfAEQAQQBUAEUAVABJAE0ARQAgACAAIABSAGUAdAB1AHIAbgBzACAAYQAgAGQAYQB0AGUAIABmAG8AcgBtAGEAdAB0AGUAZAAgAGkAbgAgAGwAaQB0AGUAcgBhAHIAeQAgAHMAdAB5AGwAZQAuACAAIAAgACAAIAAgACAAIAAgACAAIAAgACAAIAAgACAAIAAgACAAIAAgACAAIAAgACAAIAAgACAAIAAgACAAIAAgACAAIAAgACAAIAAgACMAXABuACMAIABQAEEAUgBTAEUAXwBNAEkATABfAEQAVABHACAAIAAgACAAIAAgACAAIAAgACAAIAAgACAAIABQAGEAcgBzAGUAcwAgAGEAIABkAGEAdABlAC0AdABpAG0AZQAgAGcAcgBvAHUAcAAgAGkAbgAgAHQAaABlACAAZgBvAHIAbQBhAHQAIAB1AHMAZQBkACAAYgB5ACAAVQBTACAATQBpAGwAaQB0AGEAcgB5ACAAbQBlAHMAcwBhAGcAZQAgAHQAcgBhAGYAZgBpAGMALAAgAGkAbgB0AG8AIAAgACMAXABuACMAIAAgACAAIAAgACAAIAAgACAAIAAgACAAIAAgACAAIAAgACAAIAAgACAAIAAgACAAIAAgACAAIAByAGUAcwBwAGUAYwB0AGkAdgBlACAAcABhAHIAdABzACAAbwBmACAAeQBlAGEAcgAsACAAbQBvAG4AdABoACwAIABkAGEAeQAsACAAdABpAG0AZQAgAG8AZgAgAGQAYQB5ACAAYQBuAGQAIAB0AGkAbQBlACAAegBvAG4AZQAgAG8AZgBmAHMAZQB0ACAAaQBuACAAIAAgACAAIAAgACAAIAAgACMAXABuACMAIAAgACAAIAAgACAAIAAgACAAIAAgACAAIAAgACAAIAAgACAAIAAgACAAIAAgACAAIAAgACAAIABtAGkAbgB1AHQAZQBzACAAZgByAG8AbQAgAFUAVABDAC4AIAAgACAAIAAgACAAIAAgACAAIAAgACAAIAAgACAAIAAgACAAIAAgACAAIAAgACAAIAAgACAAIAAgACAAIAAgACAAIAAgACAAIAAgACAAIAAgACAAIAAgACAAIAAgACAAIAAgACAAIAAgACAAIAAgACAAIAAgACAAIAAgACAAIAAgACMAXABuACMAIABGAE8AUgBNAEEAVABfAE0ASQBMAF8ARABUAEcAIAAgACAAIAAgACAAIAAgACAAIAAgACAAIABSAGUAdAB1AHIAbgBzACAAYQAgAGQAYQB0AGUALQB0AGkAbQBlACAAZwByAG8AdQBwACAAZgBvAHIAbQBhAHQAdABlAGQAIABpAG4AIABVAFMAIABNAGkAbABpAHQAYQByAHkAIABtAGUAcwBzAGEAZwBlACAAdAByAGEAZgBmAGkAYwAgAHMAdAB5AGwAZQAu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CAARABBAFQ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XAEUARQBLAFMAXwBJAE4AXwBZAEUAQQBSACAAIAAgACAAIAAgACAAIAAgACAAIAAgACAAIABSAGUAdAB1AHIAbgBzACAAdABoAGUAIABjAG8AdQBuAHQAIABvAGYAIABJAFMATwAgAGQAZQBmAGkAbgBlAGQAIAB3AGUAZQBrAHMAIABpAG4AIABhACAAZwBpAHYAZQBuACAAeQBlAGEAcgAgAG8AZgAgAHQAaABlACAAcwBwAGUAYwBpAGYAaQBlAGQAIABjAGEAbABlAG4AZABhAHIALgAgACMAXABuACMAIABWAEEATABJAEQAQQBUAEUAXwBJAFMATwBfAFcARQBFAEsAXwBEAEEAVABFACAAIAAgACAAIABWAGEAbABpAGQAYQB0AGUAIABhACAAeQBlAGEAcgAsACAAdwBlAGUAawAgAGEAbgBkACAAdwBlAGUAawBkAGEAeQAgAHIAZQBwAHIAZQBzAGUAbgB0AGEAdABpAG8AbgAgAG8AZgAgAGEAIABJAFMATwAgAHcAZQBlAGsAIABkAGEAdABlACAAaQBuACAAYQAgAGcAaQB2AGUAbg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JAFMAXwBWAEEATABJAEQAXwBJAFMATwBfAFcARQBFAEsAXwBEAEEAVABFACAAIAAgACAAIABUAGUAcwB0AHMAIABpAGYAIABhACAAeQBlAGEAcgAsACAAdwBlAGUAawAgAGEAbgBkACAAdwBlAGUAawBkAGEAeQAgAHIAZQBwAHIAZQBzAGUAbgB0AGEAdABpAG8AbgAgAG8AZgAgAGEAIABJAFMATwAgAHcAZQBlAGsAIABkAGEAdABlACAAaQBzACAAdgBhAGwAaQBkACAAZgBvAHIAIAAgACMAXABuACMAIABSAEUAUwBPAEwAVgBFAF8ASQBTAE8AXwBXAEUARQBLAF8ARABBAFQARQAgACAAIAAgACAAIABSAGUAcwBvAGwAdgBlAHMAIABhAG4AIABJAFMATwAgAHcAZQBlAGsAIABkAGEAdABlACAAdwBoAGUAcgBlACAAdwBlAGUAawAgAGEAbgBkACAAdwBlAGUAawBkAGEAeQAgAHYAYQBsAHUAZQBzACAAbQBhAHkAIABlAHgAYwBlAGUAZAAgAHQAaABlAGkAcgAgAG0AbwBkAHUAbAB1AHMALgAgACMAXABuACMAIAAgACAAIAAgACAAIAAgACAAIAAgACAAIAAgACAAIAAgACAAIAAgACAAIAAgACAAIAAgACAAIAB0AGgAZQAgAGcAaQB2AGUAbgAgAGMAYQBsAGUAbgBkAGEAcgAuACAAIAAgACAAIAAgACAAIAAgACAAIAAgACAAIAAgACAAIAAgACAAIAAgACAAIAAgACAAIAAgACAAIAAgACAAIAAgACAAIAAgACAAIAAgACAAIAAgACAAIAAgACAAIAAgACAAIAAgACAAIAAgACAAIAAgACAAIAAgACAAIAAgACMAXABuACMAIABJAFMATwBfAFcARQBFAEsAXwBEAEEAVABFAF8AVABPAF8ATQBKAEQATgAgACAAIAAgACAAIABDAG8AbgB2AGUAcgB0AHMAIABhACAASQBTAE8AIAB3AGUAZQBrACAAZABhAHQAZQAgAGkAbgAgAHQAaABlACAAcwBwAGUAYwBpAGYAaQBlAGQAIABjAGEAbABlAG4AZABhAHIAIAB0AG8AIABhACAATQBvAGQAaQBmAGkAZQBkACAASgB1AGwAaQBhAG4AIABEAGEAeQAgACAAIAAgACAAIAAgACMAXABuACMAIAAgACAAIAAgACAAIAAgACAAIAAgACAAIAAgACAAIAAgACAAIAAgACAAIAAgACAAIAAgACAAIABOAHUAbQBiAGUAcgAgACgATQBKAEQATgApAC4AIAAgACAAIAAgACAAIAAgACAAIAAgACAAIAAgACAAIAAgACAAIAAgACAAIAAgACAAIAAgACAAIAAgACAAIAAgACAAIAAgACAAIAAgACAAIAAgACAAIAAgACAAIAAgACAAIAAgACAAIAAgACAAIAAgACAAIAAgACAAIAAgACAAIAAgACAAIAAgACMAXABuACMAIABNAEoARABOAF8AVABPAF8ASQBTAE8AXwBXAEUARQBLAF8ARABBAFQARQAgACAAIAAgACAAIABDAG8AbgB2AGUAcgB0AHMAIABhACAATQBvAGQAaQBmAGkAZQBkACAASgB1AGwAaQBhAG4AIABEAGEAeQAgAE4AdQBtAGIAZQByACAAKABNAEoARABOACkAIAB0AG8AIABhAG4AIABJAFMATwAgAHcAZQBlAGsAIABkAGEAdABlACAAaQBuACAAdABoAGUAIABzAHAAZQBjAGkAZgBpAGUAZ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QAEEAUgBTAEUAXwBJAFMATwBfAFcARQBFAEsAXwBEAEEAVABFACAAIAAgACAAIAAgACAAIABQAGEAcgBzAGUAcwAgAGEAbgAgAEkAUwBPACAAZgBvAHIAbQBhAHQAdABlAGQAIAB3AGUAZQBrACAAZABhAHQAZQAgAGkAbgB0AG8AIAByAGUAcwBwAGUAYwB0AGkAdgBlACAAcABhAHIAdABzACAAbwBmACAAeQBlAGEAcgAsACAAdwBlAGUAawAgAGEAbgBkACAAdwBlAGUAawBkAGEAeQAuACMAXABuACMAIABGAE8AUgBNAEEAVABfAEkAUwBPAF8AVwBFAEUASwBfAEQAQQBUAEUAIAAgACAAIAAgACAAIABSAGUAdAB1AHIAbgBzACAAYQAgAHcAZQBlAGsAIABkAGEAdABlACAAYQBzACAAdABlAHgAdAAgAGkAbgAgAEkAUwBPACAAZgBvAHIAbQBhAHQALgAgACAAIAAgACAAIAAgACAAIAAgACAAIAAgACAAIAAgACAAIAAgACAAIAAgACAAIAAgACAAIAAgACAAIAAgACAAIAAgACAAIAAgACAAIAAgACMAXABuACMAIABNAEoARABOAF8ARABBAFkAUwBfAFQATwBfAFcARQBFAEsARABBAFkAIAAgACAAIAAgACAAIABSAGUAdAB1AHIAbgBzACAAdABoAGUAIABkAGEAeQBzACAAYgBlAHQAdwBlAGUAbgAgAGEAIABnAGkAdgBlAG4AIABNAG8AZABpAGYAaQBlAGQAIABKAHUAbABpAGEAbgAgAEQAYQB5ACAATgB1AG0AYgBlAHIAIAAoAE0ASgBEAE4AKQAgAGEAbgBkACAAdABoAGUAIABuAGUAeAB0ACAAIAAgACMAXABuACMAIAAgACAAIAAgACAAIAAgACAAIAAgACAAIAAgACAAIAAgACAAIAAgACAAIAAgACAAIAAgACAAIABzAHAAZQBjAGkAZgBpAGUAZAAgAHcAZQBlAGsAZABhAHkALgAgAE8AcAB0AGkAbwBuAGEAbABsAHkAIABjAGEAbgAgAHQAYQBrAGUAIABhACAAbgB1AG0AYgBlAHIAIABvAGYAIAB3AGUAZQBrAHMAIABhAG4AZAAgAHMAZQB0ACAAdABvACAAZQB4AGMAbAB1AGQAZQAgAHQAaABlACAAIAAgACMAXABuACMAIAAgACAAIAAgACAAIAAgACAAIAAgACAAIAAgACAAIAAgACAAIAAgACAAIAAgACAAIAAgACAAIAByAGUAZgBlAHIAZQBuAGMAZQAgAGQAYQB0AGUALgAgACAAIAAgACAAIAAgACAAIAAgACAAIAAgACAAIAAgACAAIAAgACAAIAAgACAAIAAgACAAIAAgACAAIAAgACAAIAAgACAAIAAgACAAIAAgACAAIAAgACAAIAAgACAAIAAgACAAIAAgACAAIAAgACAAIAAgACAAIAAgACAAIAAgACAAIAAgACMAXABuACMAIABNAEoARABOAF8AQQBEAEoAQQBDAEUATgBUAF8AVwBFAEUASwBEAEEAWQAgACAAIAAgACAAIABSAGUAdAB1AHIAbgBzACAAYQAgAE0AbwBkAGkAZgBpAGUAZAAgAEoAdQBsAGkAYQBuACAARABhAHkAIABOAHUAbQBiAGUAcgAgACgATQBKAEQATgApACAAZgBvAHIAIABhACAAZABhAHkAIABvAGYAIAB3AGUAZQBrACAAYgBlAGYAbwByAGUAIABvAHIAIABhAGYAdABlAHIAIAB0AGgAZQAgACMAXABuACMAIAAgACAAIAAgACAAIAAgACAAIAAgACAAIAAgACAAIAAgACAAIAAgACAAIAAgACAAIAAgACAAIABnAGkAdgBlAG4AIABNAEoARABOACAAZgBvAHIAIAB0AGgAZQAgAHMAcABlAGMAaQBmAGkAZQBkACAAYwBhAGwAZQBuAGQAYQByAC4AIAAgACAAIAAgACAAIAAgACAAIAAgACAAIAAgACAAIAAgACAAIAAgACAAIAAgACAAIAAgACAAIAAgACAAIAAgACAAIAAgACAAIAAgACAAIAAgACAAIAAgACMAXABuACMAIABXAEUARQBLAEQAQQBZAF8ATwBGAF8ATQBPAE4AVABIAF8AVABPAF8ATQBKAEQAQQBUAEUAIABSAGUAdAB1AHIAbgBzACAAYQAgAE0AbwBkAGkAZgBpAGUAZAAgAEoAdQBsAGkAYQBuACAARABhAHQAZQAgACgATQBKAEQAQQBUAEUAKQAgAGYAbwByACAAYQAgAGcAaQB2AGUAbgAgAHcAZQBlAGsAIABvAGYAIABhACAAbQBvAG4AdABoACAAYQBuAGQAIABkAGEAeQAgAG8AZgAgACAAIAAgACMAXABuACMAIAAgACAAIAAgACAAIAAgACAAIAAgACAAIAAgACAAIAAgACAAIAAgACAAIAAgACAAIAAgACAAIAB3AGUAZQBrACAAZgBvAHIAIAB0AGgAZQAgAHMAcABlAGMAaQBmAGkAZQBkACAAYwBhAGwAZQBuAGQAYQByAC4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RAFUAQQBSAFQARQBSACAARABBAFQARQ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TAF8ASQBOAF8AUQBVAEEAUgBUAEUAUgAgACAAIAAgACAAIAAgACAAIAAgACAAIABSAGUAdAB1AHIAbgBzACAAdABoAGUAIABjAG8AdQBuAHQAIABvAGYAIABkAGEAeQBzACAAaQBuACAAYQAgAHEAdQBhAHIAdABlAHIAIABvAGYAIABhACAAZwBpAHYAZQBuACAAeQBlAGEAcgAgAG8AZgAgAHQAaABlACAAcwBwAGUAYwBpAGYAaQBlAGQAIABjAGEAbABlAG4AZABhAHIALgAgACMAXABuACMAIABRAFUAQQBSAFQARQBSAF8ARABBAFQARQBfAFQATwBfAE0ASgBEAE4AIAAgACAAIAAgACAAIABSAGUAdAB1AHIAbgBzACAAdABoAGUAIABNAG8AZABpAGYAaQBlAGQAIABKAHUAbABpAGEAbgAgAEQAYQB5ACAATgB1AG0AYgBlAHIAIAAoAE0ASgBEAE4AKQAgAGYAbwByACAAYQAgAGQAYQB0AGUAIABlAHgAcAByAGUAcwBzAGUAZAAgAGEAcwAgAGYAaQBzAGMAYQBsACAAIAAgACAAIAAgACMAXABuACMAIAAgACAAIAAgACAAIAAgACAAIAAgACAAIAAgACAAIAAgACAAIAAgACAAIAAgACAAIAAgACAAIAB5AGUAYQByACwAIABxAHUAYQByAHQAZQByACwAIABhAG4AZAAgAGQAYQB5ACAAbwBmACAAcQB1AGEAcgB0AGUAcgAgAGkAbgAgAHQAaABlACAAcwBwAGUAYwBpAGYAaQBlAGQAIABjAGEAbABlAG4AZABhAHIALgAgACAAIAAgACAAIAAgACAAIAAgACAAIAAgACAAIAAgACAAIAAgACAAIAAgACMAXABuACMAIABNAEoARABOAF8AVABPAF8AUQBVAEEAUgBUAEUAUgBfAEQAQQBUAEUAIAAgACAAIAAgACAAIABDAG8AbgB2AGUAcgB0AHMAIABhACAATQBvAGQAaQBmAGkAZQBkACAASgB1AGwAaQBhAG4AIABEAGEAdABlACAAKABNAEoARABBAFQARQApACAAdABvACAAYQAgAGQAYQB0AGUAIABlAHgAcAByAGUAcwBzAGUAZAAgAGEAcwAgAGYAaQBzAGMAYQBsACAAeQBlAGEAcgAsACAAIAAgACAAIAAgACMAXABuACMAIAAgACAAIAAgACAAIAAgACAAIAAgACAAIAAgACAAIAAgACAAIAAgACAAIAAgACAAIAAgACAAIABxAHUAYQByAHQAZQByACwAIABkAGEAeQAgAG8AZgAgAHEAdQBhAHIAdABlAHIAIABhAG4AZAAgAHQAaQBtAGUAIABpAG4AIAB0AGgAZQAgAHMAcABlAGMAaQBmAGkAZQBkACAAYwBhAGwAZQBuAGQAYQByAC4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UATABUAEEAXwBNAE8ATgBUAEgAUwAgACAAIAAgACAAIAAgACAAIAAgACAAIAAgACAAIABSAGUAdAB1AHIAbgBzACAAdABoAGUAIAB0AGkAbQBlAHMAcABhAG4AIABkAGkAZgBmAGUAcgBlAG4AYwBlACAAYgBlAHQAdwBlAGUAbgAgAE0AbwBkAGkAZgBpAGUAZAAgAEoAdQBsAGkAYQBuACAARABhAHQAZQBzACAAaQBuACAAbQBvAG4AdABoAHMALgAgACAAIAAgACAAIAAgACAAIAAgACMAXABuACMAIAAgACAAIAAgACAAIAAgACAAIAAgACAAIAAgACAAIAAgACAAIAAgACAAIAAgACAAIAAgACAAIABDAGEAbABjAHUAbABhAHQAZQBkACAAbwBuACAAYgBhAHMAaQBzACAAbwBmACAAYQBuACAAYQB2AGUAcgBhAGcAZQAgAG8AZgAgAGQAYQB5AHMAIABwAGUAcgAgAG0AbwBuAHQAaAAgAGYAbwByACAAdABoAGUAIABjAGEAbABlAG4AZABhAHIALgAgACAAIAAgACAAIAAgACAAIAAgACAAIAAgACMAXABuACMAIABEAEUATABUAEEAXwBZAEUAQQBSAFMAIAAgACAAIAAgACAAIAAgACAAIAAgACAAIAAgACAAIABSAGUAdAB1AHIAbgBzACAAdABoAGUAIAB0AGkAbQBlAHMAcABhAG4AIABkAGkAZgBmAGUAcgBlAG4AYwBlACAAYgBlAHQAdwBlAGUAbgAgAE0AbwBkAGkAZgBpAGUAZAAgAEoAdQBsAGkAYQBuACAARABhAHQAZQBzACAAaQBuACAAeQBlAGEAcgBzAC4AIAAgACAAIAAgACAAIAAgACAAIAAgACMAXABuACMAIAAgACAAIAAgACAAIAAgACAAIAAgACAAIAAgACAAIAAgACAAIAAgACAAIAAgACAAIAAgACAAIABDAGEAbABjAHUAbABhAHQAZQBkACAAbwBuACAAYgBhAHMAaQBzACAAbwBmACAAYQBuACAAYQB2AGUAcgBhAGcAZQAgAG8AZgAgAGQAYQB5AHMAIABwAGUAcgAgAHkAZQBhAHIAIABmAG8AcgAgAHQAaABlACAAYwBhAGwAZQBuAGQAYQByAC4AIAAgACAAIAAgACAAIAAgACAAIAAgACAAIAAgACMAXABuACMAIABEAEUATABUAEEAXwBZAE0ARAAgACAAIAAgACAAIAAgACAAIAAgACAAIAAgACAAIAAgACAAIABSAGUAdAB1AHIAbgBzACAAdABoAGUAIAB0AGkAbQBlAHMAcABhAG4AIABkAGkAZgBmAGUAcgBlAG4AYwBlACAAYgBlAHQAdwBlAGUAbgAgAE0AbwBkAGkAZgBpAGUAZAAgAEoAdQBsAGkAYQBuACAARABhAHQAZQBzACAAaQBuACAAeQBlAGEAcgBzACwAIABtAG8AbgB0AGgAcwAgACAAIAAgACMAXABuACMAIAAgACAAIAAgACAAIAAgACAAIAAgACAAIAAgACAAIAAgACAAIAAgACAAIAAgACAAIAAgACAAIABhAG4AZAAgAGQAYQB5AHMALgAgACAAIAAgACAAIAAgACAAIAAgACAAIAAgACAAIAAgACAAIAAgACAAIAAgACAAIAAgACAAIAAgACAAIAAgACAAIAAgACAAIAAgACAAIAAgACAAIAAgACAAIAAgACAAIAAgACAAIAAgACAAIAAgACAAIAAgACAAIAAgACAAIAAgACAAIAAgACAAIAAgACAAIAAgACMAXABuACMAIABEAEUATABUAEEAXwBZAFcARAAgACAAIAAgACAAIAAgACAAIAAgACAAIAAgACAAIAAgACAAIABSAGUAdAB1AHIAbgBzACAAdABoAGUAIAB0AGkAbQBlAHMAcABhAG4AIABkAGkAZgBmAGUAcgBlAG4AYwBlACAAYgBlAHQAdwBlAGUAbgAgAE0AbwBkAGkAZgBpAGUAZAAgAEoAdQBsAGkAYQBuACAARABhAHQAZQBzACAAaQBuACAAeQBlAGEAcgBzACwAIABJAFMATwAgAHcAZQBlAGsAcwAgACMAXABuACMAIAAgACAAIAAgACAAIAAgACAAIAAgACAAIAAgACAAIAAgACAAIAAgACAAIAAgACAAIAAgACAAIABhAG4AZAAgAGQAYQB5AHMALg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NAEoARABBAFQARQBfAEwATwBDAEEATABfAFQATwBfAFUAVABDAFwAbgAjACAATQBKAEQAQQBUAEUAXwBVAFQAQwBfAFQATwBfAEwATwBDAEEATABcAG4AIwAgAEkAUwBPAF8ARABBAFQARQBUAEkATQBFAF8AVABPAF8ATQBKAEQAQQBUAEUAIAAgACAAIAAgAEMAbwBuAHYAZQByAHQAcwAgAGEAbgAgAEkAUwBPACAAZgBvAHIAbQBhAHQAdABlAGQAIABkAGEAdABlACAAYQBuAGQAIAB0AGkAbQBlACAAdABvACAAYQAgAE0AbwBkAGkAZgBpAGUAZAAgAEoAdQBsAGkAYQBuACAARABhAHQAZQAgAGEAbgBkACAAdABpAG0AZQAgAHoAbwBuAGUAIAAgACAAIwBcAG4AIwAgACAAIAAgACAAIAAgACAAIAAgACAAIAAgACAAIAAgACAAIAAgACAAIAAgACAAIAAgACAAIAAgAG8AZgBmAHMAZQB0AC4AIAAgACAAIAAgACAAIAAgACAAIAAgACAAIAAgACAAIAAgACAAIAAgACAAIAAgACAAIAAgACAAIAAgACAAIAAgACAAIAAgACAAIAAgACAAIAAgACAAIAAgACAAIAAgACAAIAAgACAAIAAgACAAIAAgACAAIAAgACAAIAAgACAAIAAgACAAIAAgACAAIAAgACAAIAAgACAAIwBcAG4AIwAgAE0ASgBEAEEAVABFAF8AVABPAF8ASQBTAE8AXwBEAEEAVABFAFQASQBNAEUAIAAgACAAIAAgAEMAbwBuAHYAZQByAHQAcwAgAGEAIABNAG8AZABpAGYAaQBlAGQAIABKAHUAbABpAGEAbgAgAEQAYQB0AGUAIABhAG4AZAAgAHQAaQBtAGUAIAB6AG8AbgBlACAAbwBmAGYAcwBlAHQAIAB0AG8AIABhAG4AIABJAFMATwAgAGYAbwByAG0AYQB0AHQAZQBkACAAZABhAHQAZQAgAGEAbgBkACAAIwBcAG4AIwAgACAAIAAgACAAIAAgACAAIAAgACAAIAAgACAAIAAgACAAIAAgACAAIAAgACAAIAAgACAAIAAgAHQAaQBtAGUALgAgACAAIAAgACAAIAAgACAAIAAgACAAIAAgACAAIAAgACAAIAAgACAAIAAgACAAIAAgACAAIAAgACAAIAAgACAAIAAgACAAIAAgACAAIAAgACAAIAAgACAAIAAgACAAIAAgACAAIAAgACAAIAAgACAAIAAgACAAIAAgACAAIAAgACAAIAAgACAAIAAgACAAIAAgACAAIAAgACAAIwBcAG4AIwAgAEUAWABDAEUATABEAEEAVABFAF8AVABPAF8ATQBKAEQAQQBUAEUAIAAgACAAIAAgACAAIAAgAEMAbwBuAHYAZQByAHQAcwAgAGEAbgAgAEUAeABjAGUAbAAgAEQAYQB0AGUALwBUAGkAbQBlACAAdABvACAAYQAgAE0AbwBkAGkAZgBpAGUAZAAgAEoAdQBsAGkAYQBuACAARABhAHQAZQAuACAAIAAgACAAIAAgACAAIAAgACAAIAAgACAAIAAgACAAIAAgACAAIAAgACAAIAAgACAAIAAgACAAIwBcAG4AIwAgAE0ASgBEAEEAVABFAF8AVABPAF8ARQBYAEMARQBMAEQAQQBUAEUAIAAgACAAIAAgACAAIAAgAEMAbwBuAHYAZQByAHQAcwAgAGEAIABNAG8AZABpAGYAaQBlAGQAIABKAHUAbABpAGEAbgAgAEQAYQB0AGUAIAB0AG8AIABhAG4AIABFAHgAYwBlAGwAIABEAGEAdABlAC8AVABpAG0AZQAuACAAIAAgACAAIAAgACAAIAAgACAAIAAgACAAIAAgACAAIAAgACAAIAAgACAAIAAgACAAIAAgACAAIwBcAG4AIwAgAEkAUwBPAF8ARABBAFQARQBUAEkATQBFAF8AVABPAF8ARQBYAEMARQBMAEQAQQBUAEUAIAAgAEMAbwBuAHYAZQByAHQAcwAgAGEAbgAgAEkAUwBPACAAZgBvAHIAbQBhAHQAdABlAGQAIABkAGEAdABlACAAYQBuAGQAIAB0AGkAbQBlACAAdABvACAAYQBuACAARQB4AGMAZQBsACAARABhAHQAZQAvAFQAaQBtAGUAIABhAG4AZAAgAHQAaQBtAGUAIAB6AG8AbgBlACAAIAAgACAAIAAgACAAIwBcAG4AIwAgACAAIAAgACAAIAAgACAAIAAgACAAIAAgACAAIAAgACAAIAAgACAAIAAgACAAIAAgACAAIAAgAG8AZgBmAHMAZQB0AC4AIAAgACAAIAAgACAAIAAgACAAIAAgACAAIAAgACAAIAAgACAAIAAgACAAIAAgACAAIAAgACAAIAAgACAAIAAgACAAIAAgACAAIAAgACAAIAAgACAAIAAgACAAIAAgACAAIAAgACAAIAAgACAAIAAgACAAIAAgACAAIAAgACAAIAAgACAAIAAgACAAIAAgACAAIAAgACAAIwBcAG4AIwAgAEUAWABDAEUATABEAEEAVABFAF8AVABPAF8ASQBTAE8AXwBEAEEAVABFAFQASQBNAEUAIAAgAEMAbwBuAHYAZQByAHQAcwAgAGEAbgAgAEUAeABjAGUAbAAgAEQAYQB0AGUALwBUAGkAbQBlACAAYQBuAGQAIAB0AGkAbQBlACAAegBvAG4AZQAgAG8AZgBmAHMAZQB0ACAAdABvACAAYQBuACAASQBTAE8AIABmAG8AcgBtAGEAdAB0AGUAZAAgAGQAYQB0AGUAIABhAG4AZAAgACAAIAAgACAAIwBcAG4AIwAgACAAIAAgACAAIAAgACAAIAAgACAAIAAgACAAIAAgACAAIAAgACAAIAAgACAAIAAgACAAIAAgAHQAaQBtAGUALgAgACAAIAAgACAAIAAgACAAIAAgACAAIAAgACAAIAAgACAAIAAgACAAIAAgACAAIAAgACAAIAAgACAAIAAgACAAIAAgACAAIAAgACAAIAAgACAAIAAgACAAIAAgACAAIAAgACAAIAAgACAAIAAgACAAIAAgACAAIAAgACAAIAAgACAAIAAgACAAIAAgACAAIAAgACAAIAAgACAAIwBcAG4AIwAgAFUAUwBEAEEAVABFAF8AVABPAF8ARQBYAEMARQBMAEQAQQBUAEUAIAAgACAAIAAgACAAIAAgAEMAbwBuAHYAZQByAHQAcwAgAGEAIABVAFMAIABmAG8AcgBtAGEAdAAgAGQAYQB0AGUAIAB0AG8AIABhAG4AIABFAHgAYwBlAGwAIABEAGEAdABlAC8AVABpAG0AZQAuACAAIAAgACAAIAAgACAAIAAgACAAIAAgACAAIAAgACAAIAAgACAAIAAgACAAIAAgACAAIAAgACAAIAAgACAAIAAgACAAIwBcAG4AIwAgAEUAWABDAEUATABEAEEAVABFAF8AVABPAF8AVQBTAEQAQQBUAEUAIAAgACAAIAAgACAAIAAgAEMAbwBuAHYAZQByAHQAcwAgAGEAbgAgAEUAeABjAGUAbAAgAEQAYQB0AGUALwBUAGkAbQBlACAAdABvACAAYQAgAFUAUwAgAGYAbwByAG0AYQB0ACAAZABhAHQAZQAu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UwBQAEEATg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UAEkATQBFAFMAUABBAE4AXABuAFwAbgBUAGUAcwB0AHMAIABpAGYAIABhACAAcwBlAHgAYQBnAGUAcwBpAG0AYQBsACAAYwBvAG0AcABsAGkAYwBhAHQAaQBvAG4AIABpAHMAIABhACAAdgBhAGwAaQBkACAAdABpAG0AZQBzAHAAYQBuAC4AXABuAEEAIABjAG8AbQBwAG8AbgBlAG4AdAAgAGMAYQBuACAAZQB4AGMAZQBlAGQAIABpAHQAcwAgAG0AbwBkAHUAbAB1AHMAIABpAGYAIABuAG8AIABoAGkAZwBoAGUAcgAgAG8AcgBkAGUAcgAgAGUAbABlAG0AZQBuAHQAIABpAHMAIABwAHIAbwB2AGkAZABlAGQALgBcAG4AXABuAEEAcgByAGEAeQAgAGMAbwBtAHAAYQB0AGkAYgBsAGUAOgAgAE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QwA1ACAAfAAgAGEAcgByAGEAeQAgACAAIABDAFsAMgAuAC4ANQBdACAAIAB8AFwAbgAgACAAIABTAGkAZwBuACAAIAAgACAAIAB8ACAAaQBuAHQAZQBnAGUAcgAgAFsALQAxACwAMAAsADEAXQAgAHwAXABuACAAIAAgAEQAYQB5AHMAIAAgACAAIAAgAHwAIABkAGUAYwBpAG0AYQBsACAAWwAwAC4ALgBdACAAIAAgACAAfAAgAEYAcgBhAGMAdABpAG8AbgBhAGwAIABhAGwAbABvAHcAZQBkACAAaQBmACAAaABvAHUAcgBzACwAIABtAGkAbgB1AHQAZQBzACAAYQBuAGQAIABzAGUAYwBvAG4AZABzACAAZQBtAHAAdAB5AC4AXABuACAAIAAgAEgAbwB1AHIAcwAgACAAIAAgAHwAIABkAGUAYwBpAG0AYQBsACAAWwAwAC4ALgAyADQAKQAgACAAfAAgAEYAcgBhAGMAdABpAG8AbgBhAGwAIABhAGwAbABvAHcAZQBkACAAaQBmACAAbQBpAG4AdQB0AGUAcwAgAGEAbgBkACAAcwBlAGMAbwBuAGQAcwAgAGUAbQBwAHQAeQAuAFwAbgAgACAAIABNAGkAbgB1AHQAZQBzACAAIAB8ACAAZABlAGMAaQBtAGEAbAAgAFsAMAAuAC4ANgAwACkAIAAgAHwAIABGAHIAYQBjAHQAaQBvAG4AYQBsACAAYQBsAGwAbwB3AGUAZAAgAGkAZgAgAHMAZQBjAG8AbgBkAHMAIABlAG0AcAB0AHkALgBcAG4AIAAgACAAUwBlAGMAbwBuAGQAcwAgACAAfAAgAGQAZQBjAGkAbQBhAGwAIABbADAALgAuADYAMAApACAAIAB8ACAARgByAGEAYwB0AGkAbwBuAGEAbAAgAGEAbABsAG8AdwBl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QASQBNAEUAUwBQAEEATgAgAD0AIABMAEEATQBCAEQAQQAoAFQAaQBtAGUAUwBwAGEAbgBfAEMANQAsAFwAbgAgACAAIAAgAEwARQBUACgAXABuACAAIAAgACAAIAAgACAAIABmAG4AVgBhAGwAaQBkAGEAdABlAFQAaQBtAGUAUwBwAGEAbgAsACAATABBAE0AQgBEAEEAKABfAHQAaQBtAGUAUwBwAGEAbgAsAFwAbgAgACAAIAAgACAAIAAgACAAIAAgACAAIABMAEUAVAAoAFwAbgAgACAAIAAgACAAIAAgACAAIAAgACAAIAAgACAAIAAgAF8AYwBvAGwAQwBvAHUAbgB0ACwAIABDAE8ATABVAE0ATgBTACgAXwB0AGkAbQBlAFMAcABhAG4AKQAsAFwAbgAgACAAIAAgACAAIAAgACAAIAAgACAAIAAgACAAIAAgAFwAbgAgACAAIAAgACAAIAAgACAAIAAgACAAIAAgACAAIAAgAEkARgAoAF8AYwBvAGwAQwBvAHUAbgB0ACAAPgAgADUALAAgAEYAQQBMAFMARQAsACAALwAvACAAYQB0ACAAbQBvAHMAdAAgADUAIAB0AGUAcgBtAHMAXABuACAAIAAgACAAIAAgACAAIAAgACAAIAAgACAAIAAgACAAIAAgACAAIABJAEYAKABfAGMAbwBsAEMAbwB1AG4AdAAgADwAIAAyACwAIABGAEEATABTAEUALAAgAC8ALwAgAGEAdAAgAGwAZQBhAHMAdAAgAHMAaQBnAG4AIABhAG4AZAAgAGQAYQB5AHMAXABuACAAIAAgACAAIAAgACAAIAAgACAAIAAgACAAIAAgACAAIAAgACAAIAAgACAAIAAgAEkARgAoAE4ATwBUACgAQQBSAFIAQQBZAFMALgBJAFMAXwBOAFUATQBFAFIASQBDAF8ATgBVAEwATAAoAF8AdABpAG0AZQBTAHAAYQBuACkAKQAsACAARgBBAEwAUwBFACwAIAAgAC8ALwAgAGEAbgB5ACAAdABlAHIAbQAgAG4AbwB0ACAAbgB1AG0AZQByAGkAYwAgAG8AcgAgAG4AdQBsAGwAXABuACAAIAAgACAAIAAgACAAIAAgACAAIAAgACAAIAAgACAAIAAgACAAIAAgACAAIAAgACAAIAAgACAATABFAFQAKABcAG4AIAAgACAAIAAgACAAIAAgACAAIAAgACAAIAAgACAAIAAgACAAIAAgACAAIAAgACAAIAAgACAAIAAgACAAIAAgAF8AcwBpAGcAbgAsACAASQBOAEQARQBYACgAXwB0AGkAbQBlAFMAcABhAG4ALAAgADEALAAgADEAKQAsAFwAbgAgACAAIAAgACAAIAAgACAAIAAgACAAIAAgACAAIAAgACAAIAAgACAAIAAgACAAIAAgACAAIAAgACAAIAAgACAASQBGACgATgBPAFQAKABBAFIAUgBBAFkAUwAuAEgAQQBTAF8AVgBBAEwAVQBFACgAXwBzAGkAZwBuACwAIAB7AC0AMQAsACAAMAAsACAAMQB9ACkAKQAsACAARgBBAEwAUwBFACwAIAAgAC8ALwAgAGkAbgB2AGEAbABpAGQAIABzAGkAZwBuACAAdgBhAGwAdQBlAFwAbgAgACAAIAAgACAAIAAgACAAIAAgACAAIAAgACAAIAAgACAAIAAgACAAIAAgACAAIAAgACAAIAAgACAAIAAgACAAIAAgACAAIABMAEUAVAAoAFwAbgAgACAAIAAgACAAIAAgACAAIAAgACAAIAAgACAAIAAgACAAIAAgACAAIAAgACAAIAAgACAAIAAgACAAIAAgACAAIAAgACAAIAAgACAAIAAgAF8ARABIAE0AUwAsACAARABSAE8AUAAoAF8AdABpAG0AZQBTAHAAYQBuACwAIAAsACAAMQApACwAXABuACAAIAAgACAAIAAgACAAIAAgACAAIAAgACAAIAAgACAAIAAgACAAIAAgACAAIAAgACAAIAAgACAAIAAgACAAIAAgACAAIAAgACAAIAAgACAAXwBpAHMARQBtAHAAdAB5ACwAIABFAFgAUABBAE4ARAAoAE4AKABGAE4ALgBJAFMAXwBFAE0AUABUAFkAKABfAEQASABNAFMAKQApACwAIAAsACAANAAsACAAMQApACwAXABuACAAIAAgACAAIAAgACAAIAAgACAAIAAgACAAIAAgACAAIAAgACAAIAAgACAAIAAgACAAIAAgACAAIAAgACAAIAAgACAAIAAgACAAIAAgACAASQBGACgAQQBSAFIAQQBZAFMALgBBAFIARQBfAEUAUQBVAEEATAAoAF8AaQBzAEUAbQBwAHQAeQAsACAAewAxACwAIAAxACwAIAAxACwAIAAxAH0AKQAsACAARgBBAEwAUwBFACwAIAAgAC8ALwAgAEQASABNAFMAIABhAGwAbAAgAGUAbQBwAHQAeQBcAG4AIAAgACAAIAAgACAAIAAgACAAIAAgACAAIAAgACAAIAAgACAAIAAgACAAIAAgACAAIAAgACAAIAAgACAAIAAgACAAIAAgACAAIAAgACAAIAAgACAAIAAgAEkARgAoAEEAUgBSAEEAWQBTAC4AQQBSAEUAXwBFAFEAVQBBAEwAKABfAGkAcwBFAG0AcAB0AHkALAAgAHsAMAAsACAAMQAsACAAMQAsACAAMAB9ACkALAAgAEYAQQBMAFMARQAsACAAIAAvAC8AIABIAE0AIABlAG0AcAB0AHkAIAB3AGkAdABoACAARABTAFwAbgAgACAAIAAgACAAIAAgACAAIAAgACAAIAAgACAAIAAgACAAIAAgACAAIAAgACAAIAAgACAAIAAgACAAIAAgACAAIAAgACAAIAAgACAAIAAgACAAIAAgACAAIAAgACAAIABJAEYAKABBAFIAUgBBAFkAUwAuAEEAUgBFAF8ARQBRAFUAQQBMACgAXwBpAHMARQBtAHAAdAB5ACwAIAB7ADAALAAgADAALAAgADEALAAgADAAfQApACwAIABGAEEATABTAEUALAAgACAALwAvACAATQAgAGUAbQBwAHQAeQAgAHcAaQB0AGgAIABEAEgAUwBcAG4AIAAgACAAIAAgACAAIAAgACAAIAAgACAAIAAgACAAIAAgACAAIAAgACAAIAAgACAAIAAgACAAIAAgACAAIAAgACAAIAAgACAAIAAgACAAIAAgACAAIAAgACAAIAAgACAAIAAgACAAIABJAEYAKABBAFIAUgBBAFkAUwAuAEEAUgBFAF8ARQBRAFUAQQBMACgAXwBpAHMARQBtAHAAdAB5ACwAIAB7ADAALAAgADEALAAgADAALAAgADAAfQApACwAIABGAEEATABTAEUALAAgACAALwAvACAASAAgAGUAbQBwAHQAeQAgAHcAaQB0AGgAIABEAE0AUwBcAG4AIAAgACAAIA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AgACAAIAAgAF8AaQBzAE4AdQBtAGIAZQByACwAIABOACgASQBTAE4AVQBNAEIARQBSACgAXwBEAEgATQBTACkAKQAsAFwAbgAgACAAIAAgACAAIAAgACAAIAAgACAAIAAgACAAIAAgACAAIAAgACAAIAAgACAAIAAgACAAIAAgACAAIAAgACAAIAAgACAAIAAgACAAIAAgACAAIAAgACAAIAAgACAAIAAgACAAIAAgACAAIAAgACAAIAAgACAAIAAvAC8AIABpAG4AZABlAHgAIABvAGYAIABmAGkAcgBzAHQAIABuAHUAbQBiAGUAcgBcAG4AIAAgACAAIAAgACAAIAAgACAAIAAgACAAIAAgACAAIAAgACAAIAAgACAAIAAgACAAIAAgACAAIAAgACAAIAAgACAAIAAgACAAIAAgACAAIAAgACAAIAAgACAAIAAgACAAIAAgACAAIAAgACAAIAAgACAAIAAgACAAXwBmAGkAcgBzAHQATgB1AG0ASQBkAHgALAAgAFgATQBBAFQAQwBIACgAMQAsACAAXwBpAHMATgB1AG0AYgBlAHIALAAgADAALAAgADEAKQAsAFwAbgAgACAAIAAgACAAIAAgACAAIAAgACAAIAAgACAAIAAgACAAIAAgACAAIAAgACAAIAAgACAAIAAgACAAIAAgACAAIAAgACAAIAAgACAAIAAgACAAIAAgACAAIAAgACAAIAAgACAAIAAgACAAIAAgACAAIAAgACAAIAAvAC8AIABpAG4AZABlAHgAIABvAGYAIABsAGEAcwB0ACAAbgB1AG0AYgBlAHIAXABuACAAIAAgACAAIAAgACAAIAAgACAAIAAgACAAIAAgACAAIAAgACAAIAAgACAAIAAgACAAIAAgACAAIAAgACAAIAAgACAAIAAgACAAIAAgACAAIAAgACAAIAAgACAAIAAgACAAIAAgACAAIAAgACAAIAAgACAAIAAgAF8AbABhAHMAdABOAHUAbQBJAGQAeAAsACAAWABNAEEAVABDAEgAKAAxACwAIABfAGkAcwBOAHUAbQBiAGUAcgAsACAAMAAsACAALQAxACkALABcAG4AIAAgACAAIAAgACAAIAAgACAAIAAgACAAIAAgACAAIAAgACAAIAAgACAAIAAgACAAIAAgACAAIAAgACAAIAAgACAAIAAgACAAIAAgACAAIAAgACAAIAAgACAAIAAgACAAIAAgACAAIAAgACAAIAAgACAAIAAgACAALwAvACAAaQBuAGQAZQB4ACAAbwBmACAAZgBpAHIAcwB0ACAAZABlAGMAaQBtAGEAbAAgAG4AdQBtAGIAZQByAFwAbgAgACAAIAAgACAAIAAgACAAIAAgACAAIAAgACAAIAAgACAAIAAgACAAIAAgACAAIAAgACAAIAAgACAAIAAgACAAIAAgACAAIAAgACAAIAAgACAAIAAgACAAIAAgACAAIAAgACAAIAAgACAAIAAgACAAIAAgACAAIABfAGQAZQBjAGkAbQBhAGwASQBkAHgALAAgAEkARgBOAEEAKABYAE0AQQBUAEMASAAoADEALAAgAF8AaQBzAE4AdQBtAGIAZQByACAAKgAgAE4AKABOAE8AVAAoAEYATgAuAEkAUwBfAEkATgBUAEUARwBFAFIAKABfAEQASABNAFMAKQApACkALAAgADAALAAgADEAKQAsACAAMAApACwAXABuACAAIAAgACAAIAAgACAAIAAgACAAIAAgACAAIAAgACAAIAAgACAAIAAgACAAIAAgACAAIAAgACAAIAAgACAAIAAgACAAIAAgACAAIAAgACAAIAAgACAAIAAgACAAIAAgACAAIAAgACAAIAAgACAAIAAgACAAIAAgAC8ALwAgAGgAYQBzACAAYQAgAGQAZQBjAGkAbQBhAGwAIABuAHUAbQBiAGUAcgAgAG4AbwB0ACAAYQB0ACAAbABhAHMAdAAgAG4AdQBtAGIAZQByACAAcABvAHMAaQB0AGkAbwBuAFwAbgAgACAAIAAgACAAIAAgACAAIAAgACAAIAAgACAAIAAgACAAIAAgACAAIAAgACAAIAAgACAAIAAgACAAIAAgACAAIAAgACAAIAAgACAAIAAgACAAIAAgACAAIAAgACAAIAAgACAAIAAgACAAIAAgACAAIAAgACAAIABJAEYAKAAoAF8AZABlAGMAaQBtAGEAbABJAGQAeAAgAD4AIAAwACkAIAAqACAAKABfAGQAZQBjAGkAbQBhAGwASQBkAHgAIAA8ACAAXwBsAGEAcwB0AE4AdQBtAEkAZAB4ACkALAAgAEYAQQBMAFMARQAsAFwAbgAgACAAIAAgACAAIAAgACAAIAAgACAAIA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AgACAAIAAgACAAIAAgACAAIAAgACAAIAAvAC8AIABlAHgAcABhAG4AZAAgAGEAbABsACAARABIAE0AUwAgAHYAYQBsAHUAZQBzACAAcABhAGQAZABpAG4AZwAgAHcAaQB0AGgAIAAwAFwAbgAgACAAIAAgACAAIAAgACAAIAAgACAAIAAgACAAIAAgACAAIAAgACAAIAAgACAAIAAgACAAIAAgACAAIAAgACAAIAAgACAAIAAgACAAIAAgACAAIAAgACAAIAAgACAAIAAgACAAIAAgACAAIAAgACAAIAAgACAAIAAgACAAIAAgACAAIAAgACAAXwBEAEgATQBTADAALAAgAEUAWABQAEEATgBEACgATgAoAF8ARABIAE0AUwApACwAIAAsACAANAAsACAAMAApACwAXABuACAAIAAgACAAIAAgACAAIAAgACAAIAAgACAAIAAgACAAIAAgACAAIAAgACAAIAAgACAAIAAgACAAIAAgACAAIAAgACAAIAAgACAAIAAgACAAIAAgACAAIAAgACAAIAAgACAAIAAgACAAIAAgACAAIAAgACAAIAAgACAAIAAgACAAIAAgACAAIABJAEYAKABBAFIAUgBBAFkAUwAuAEgAQQBTAF8ATgBFAEcAQQBUAEkAVgBFACgAXwBEAEgATQBTADAAKQAsACAARgBBAEwAUwBFACwAIAAgAC8ALwAgAGEAbgB5ACAAbgBlAGcAYQB0AGkAdgBlACAARABIAE0AUwAgAHYAYQBsAHUAZQBcAG4AIAAgACAAIAAgACAAIAAgACAAIAAgACAAIAAgACAAIAAgACAAIAAgACAAIAAgACAAIAAgACAAIAAgACAAIAAgACAAIAAgACAAIAAgACAAIAAgACAAIAAgACAAIAAgACAAIAAgACAAIAAgACAAIAAgACAAIAAgACAAIAAgACAAIAAgACAAIAAgACAAIAAgACAASQBGACgAKABfAHMAaQBnAG4AIAA9ACAAMAApACAAKgAgAEEAUgBSAEEAWQBTAC4ASABBAFMAXwBOAE8ATgBaAEUAUgBPACgAXwBEAEgATQBTADAAKQAsACAARgBBAEwAUwBFACwAIAAgAC8ALwAgAHMAaQBnAG4AIABpAHMAIAB6AGUAcgBvACAAdwBpAHQAaAAgAG4AbwBuACAAegBlAHIAbwAgAEQASABNAFMAIAB2AGEAbAB1AGUAXABuACAAIAAgACAAIAAgACAAIAAgACAAIAAgACAAIAAgACAAIAAgACAAIAAgACAAIAAgACAAIAAgACAAIAAgACAAIAAgACAAIAAgACAAIAAgACAAIAAgACAAIAAgACAAIAAgACAAIAAgACAAIAAgACAAIAAgACAAIAAgACAAIAAgACAAIAAgACAAIAAgACAAIAAgACAAIAAgACAASQBGACgAKABfAGYAaQByAHMAdABOAHUAbQBJAGQAeAAgADwAIAAyACkAIAAqACAAKABJAE4ARABFAFgAKABfAEQASABNAFMAMAAsACAAMQAsACAAMgApACAAPgA9ACAAMgA0ACkALAAgAEYAQQBMAFMARQAsACAAIAAvAC8AIABmAGkAcgBzAHQAIAB2AGEAbAB1AGUAIABpAHMAIABEACAAYQBuAGQAIABIACAAZQB4AGMAZQBlAGQAcwAgAG0AbwBkAHUAbAB1AHMAXABuACAAIAAgACAAIAAgACAAIAAgACAAIAAgACAAIAAgACAAIAAgACAAIAAgACAAIAAgACAAIAAgACAAIAAgACAAIAAgACAAIAAgACAAIAAgACAAIAAgACAAIAAgACAAIAAgACAAIAAgACAAIAAgACAAIAAgACAAIAAgACAAIAAgACAAIAAgACAAIAAgACAAIAAgACAAIAAgACAAIAAgACAAIABJAEYAKAAoAF8AZgBpAHIAcwB0AE4AdQBtAEkAZAB4ACAAPAAgADMAKQAgACoAIAAoAEkATgBEAEUAWAAoAF8ARABIAE0AUwAwACwAIAAxACwAIAAzACkAIAA+AD0AIAA2ADAAKQAsACAARgBBAEwAUwBFACwAIAAgAC8ALwAgAGYAaQByAHMAdAAgAHYAYQBsAHUAZQAgAGkAcwAgAEQALwBIACAAYQBuAGQAIABNACAAZQB4AGMAZQBlAGQAcwAgAG0AbwBkAHUAbAB1AHMAXABuACAAIAAgACAAIAAgACAAIAAgACAAIAAgACAAIAAgACAAIAAgACAAIAAgACAAIAAgACAAIAAgACAAIAAgACAAIAAgACAAIAAgACAAIAAgACAAIAAgACAAIAAgACAAIAAgACAAIAAgACAAIAAgACAAIAAgACAAIAAgACAAIAAgACAAIAAgACAAIAAgACAAIAAgACAAIAAgACAAIAAgACAAIAAgACAAIAAgAEkARgAoACgAXwBmAGkAcgBzAHQATgB1AG0ASQBkAHgAIAA8ACAANAApACAAKgAgACgASQBOAEQARQBYACgAXwBEAEgATQBTADAALAAgADEALAAgADQAKQAgAD4APQAgADYAMAApACwAIABGAEEATABTAEUALAAgACAALwAvACAAZgBpAHIAcwB0ACAAdgBhAGwAdQBlACAAaQBzACAARAAvAEgALwBNACAAYQBuAGQAIABTACAAZQB4AGMAZQBlAGQAcwAgAG0AbwBkAHUAbAB1AHMAXABuACAAIAAgACAAIAAgACAAIAAgACAAIAAgACAAIAAgACAAIAAgACAAIAAgACAAIAAgACAAIAAgACAAIAAgACAAIAAgACAAIAAgACAAIAAgACAAIAAgACAAIAAgACAAIAAgACAAIAAgACAAIAAgACAAIAAgACAAIAAgACAAIAAgACAAIAAgACAAIAAgACAAIAAgACAAIAAgACAAIAAgACAAIAAgACAAIAAgACAAIAAgACAALwAvACAAdgBhAGwAaQBkACAAdABpAG0AZQBzAHAAYQBuACwAIABwAGEAcwBzAGUAZAAgAGEAbABsACAAYwBoAGUAYwBrAHMAXABuACAAIAAgACAAIAAgACAAIAAgACAAIAAgACAAIAAgACAAIAAgACAAIAAgACAAIAAgACAAIAAgACAAIAAgACAAIAAgACAAIAAgACAAIAAgACAAIAAgACAAIAAgACAAIAAgACAAIAAgACAAIAAgACAAIAAgACAAIAAgACAAIAAgACAAIAAgACAAIAAgACAAIAAgACAAIAAgACAAIAAgACAAIAAgACAAIAAgACAAIAAgACAAVABSAFUARQBcAG4AIAAgACAAIAAgACAAIAAgACAAIAAgACAAIAAgACAAIAAgACAAIAAgACAAIAAgACA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CAFkAUgBPAFcAKABGAE4ALgBOAFUATABMAEkARgBZACgAVABpAG0AZQBTAHAAYQBuAF8AQwA1ACkALABcAG4AIAAgACAAIAAgACAAIAAgACAAIAAgACAATABBAE0AQgBEAEEAKABfAHIAbwB3ACwAXABuACAAIAAgACAAIAAgACAAIAAgACAAIAAgACAAIAAgACAAZgBuAFYAYQBsAGkAZABhAHQAZQBUAGkAbQBlAFMAcABhAG4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ABuAFwAbgBSAGUAdAB1AHIAbgBzACAAYQAgAGQAZQBjAGkAbQBhAGwAIAB0AGkAbQBlAHMAcABhAG4AIABhAHMAIABhACAAZgByAGEAYwB0AGkAbwBuACAAbwBmACAAYQAgAGQAYQB5ACAAZgByAG8AbQAgAGEAIABzAGUAeABhAGcAZQBzAGkAbQBhAGwAIABjAG8AbQBwAGwAaQBjAGEAdABpAG8AbgAuAFwAbgBOAG8AdABlACAAYwBvAG0AcABvAG4AZQBuAHQAcwAgAGUAeABjAGUAZQBkAGkAbgBnACAAdABoAGUAaQByACAAbQBvAGQAdQBsAHUAcwAgAHcAaQBsAGwAIABjAGEAcgByAHkALgBcAG4AXABuAEEAcgByAGEAeQAgAGMAbwBtAHAAYQB0AGkAYgBsAGUAOgAgAE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BzAHAAYQBuACAAYQBzACAAZgByAGEAYwB0AGkAbwBuACAAbwBmACAAYQAgAGQAYQB5AC4AIABJAG0AcABsAGkAYwBpAHQAbAB5ACAAYwBvAG4AdgBlAHIAdABzACAAdABvACAARQB4AGMAZQBsACAARABhAHQAZQAvAFQAaQBtAGUAIAB0AHkAcABlACAAZgBvAHIAIABuAG8AbgAtAG4AZQBnAGEAdABpAHYAZQBcAG4AIAAgACAAfAAgACAAIAAgACAAIAAgACAAIAB8ACAAdgBhAGwAdQBl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MANQAgAHwAIABhAHIAcgBhAHkAIAAgACAAQwBbADIALgAuADUAXQAgACAAfABcAG4AIAAgACAAUwBpAGcAbgAgACAAIAAgACAAfAAgAGkAbgB0AGUAZwBlAHIAIABbAC0AMQAsADAALAAxAF0AIAB8ACAASQBmACAAZQBtAHAAdAB5ACAAcgBlAHMAbwBsAHYAZQBzACAAdABvACAAMQAuAFwAbgAgACAAIABEAGEAeQBzACAAIAAgACAAIAB8ACAAZABlAGMAaQBtAGEAbAAgACAAIAAgACAAIAAgACAAIAAgAHwAIABcAG4AIAAgACAASABvAHUAcgBzACAAIAAgACAAfAAgAGQAZQBjAGkAbQBhAGwAIAAgACAAIAAgACAAIAAgACAAIAB8ACAAXABuACAAIAAgAE0AaQBuAHUAdABlAHMAIAAgAHwAIABkAGUAYwBpAG0AYQBsACAAIAAgACAAIAAgACAAIAAgACAAfAAgAFwAbgAgACAAIABTAGUAYwBvAG4AZABzACAAIAB8ACAAZABlAGMAaQBtAGEAbAAgACAAIAAgACAAIAAgACAAI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UwBQAEEATgAgAD0AIABMAEEATQBCAEQAQQAoAFQAaQBtAGUAUwBwAGEAbgBfAEMANQAsAFwAbgAgACAAIAAgAEwARQBUACgAXABuACAAIAAgACAAIAAgACAAIABfAHQAaQBtAGUAUwBwAGEAbgBfAEMANQAsACAARgBOAC4ATgBVAEwATABJAEYAWQAoAFQAaQBtAGUAUwBwAGEAbgBfAEMANQApACwAXABuACAAIAAgACAAIAAgACAAIABcAG4AIAAgACAAIAAgACAAIAAgAF8AcgBvAHcAQwBvAHUAbgB0ACwAIABSAE8AVwBTACgAXwB0AGkAbQBlAFMAcABhAG4AXwBDADU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fAFQASQBNAEUAUwBQAEEATgAoAEMASABPAE8AUwBFAFIATwBXAFMAKABfAHQAaQBtAGUAUwBwAGEAbgBfAEMANQAsACAAXwBjAHUAcgByACkAKQBcAG4AIAAgACAAIAAgACAAIAAgACAAIAAgACAAIAAgACAAIAApAFwAbgAgACAAIAAgACAAIAAgACAAIAAgACAAIAApAFwAbgAgACAAIAAgACAAIAAgACAAKQAsAFwAbgAgACAAIAAgACAAIAAgACAARABSAE8AUAAoAF8AYgB5AFIAbwB3ACwAIAAxACkAXABuACAAIAAgACAAKQBcAG4AKQA7AFwAbgBcAG4AXABuAF8AVABJAE0ARQBTAFAAQQBOACAAPQAgAEwAQQBNAEIARABBACgAVABpAG0AZQBTAHAAYQBuAF8AQwA1ACwAXABuACAAIAAgACAATABFAFQAKABcAG4AIAAgACAAIAAgACAAIAAgAF8AYwBvAGwAQwBvAHUAbgB0ACwAIABDAE8ATABVAE0ATgBTACgAVABpAG0AZQBTAHAAYQBuAF8AQwA1ACkALABcAG4AIAAgACAAIAAgACAAIAAgAEkARgAoACgAXwBjAG8AbABDAG8AdQBuAHQAIAA8ACAAMgApACAAKwAgACgAXwBjAG8AbABDAG8AdQBuAHQAIAA+ACAANQApACwAIAB7ACMAQwBBAEwAQwAhAH0ALAAgAC8ALwAgAGEAdAAgAG0AbwBzAHQAIAA1ACAAdABlAHIAbQBzACwAIABhAG4AZAAgAGEAdAAgAGwAZQBhAHMAdAAgAHMAaQBnAG4AIABhAG4AZAAgAGQAYQB5AHMAXABuACAAIAAgACAAIAAgACAAIAAgACAAIAAgAEkARgAoAEEAUgBSAEEAWQBTAC4ASQBTAF8ARQBNAFAAVABZACgAVABpAG0AZQBTAHAAYQBuAF8AQwA1ACkALAAgAFwAIgBcACIALABcAG4AIAAgACAAIAAgACAAIAAgACAAIAAgACAAIAAgACAAIABMAEUAVAAoAFwAbgAgACAAIAAgACAAIAAgACAAIAAgACAAIAAgACAAIAAgACAAIAAgACAAXwBmAGkAcgBzAHQARQByAHIAbwByACwAIABBAFIAUgBBAFkAUwAuAEYASQBSAFMAVABfAEUAUgBSAE8AUgBfAEgAKABUAGkAbQBlAFMAcABhAG4AXwBDADUAKQAsAFwAbgAgACAAIAAgACAAIAAgACAAIAAgACAAIAAgACAAIAAgACAAIAAgACAASQBGACgASQBTAEUAUgBSAE8AUgAoAF8AZgBpAHIAcwB0AEUAcgByAG8AcgApACwAIABfAGYAaQByAHMAdABFAHIAcgBvAHIAIAAqACAAewAxAH0ALABcAG4AIAAgACAAIAAgACAAIAAgACAAIAAgACAAIAAgACAAIAAgACAAIAAgACAAIAAgACAASQBGACgATgBPAFQAKABBAFIAUgBBAFkAUwAuAEkAUwBfAE4AVQBNAEUAUgBJAEMAXwBOAFUATABMACgAVABpAG0AZQBTAHAAYQBuAF8AQwA1ACkAKQAsACAAewAjAFYAQQBMAFUARQAhAH0ALAAgACAALwAvACAAYQBuAHkAIAB0AGUAcgBtACAAbgBvAHQAIABuAHUAbQBlAHIAaQBjACAAbwByACAAbgB1AGwAbABcAG4AIAAgACAAIAAgACAAIAAgACAAIAAgACAAIAAgACAAIAAgACAAIAAgACAAIAAgACAAIAAgACAAIABMAEUAVAAoAFwAbgAgACAAIAAgACAAIAAgACAAIAAgACAAIAAgACAAIAAgACAAIAAgACAAIAAgACAAIAAgACAAIAAgACAAIAAgACAAXwBzAGkAZwBuACwAIABJAEYAKABJAE4ARABFAFgAKABUAGkAbQBlAFMAcABhAG4AXwBDADUALAAgADEALAAgADEAKQAgADwAIAAwACwAIAAtADEALAAgADEAKQAsAFwAbgAgACAAIAAgACAAIAAgACAAIAAgACAAIAAgACAAIAAgACAAIAAgACAAIAAgACAAIAAgACAAIAAgACAAIAAgACAAXwBkAGEAeQBzACwAIABOACgASQBOAEQARQBYACgAVABpAG0AZQBTAHAAYQBuAF8AQwA1ACwAIAAxACwAIAAyACkAKQAsAFwAbgAgACAAIAAgACAAIAAgACAAIAAgACAAIAAgACAAIAAgACAAIAAgACAAIAAgACAAIAAgACAAIAAgACAAIAAgACAAXwBoAG8AdQByAHMALAAgAEkARgAoAF8AYwBvAGwAQwBvAHUAbgB0ACAAPAAgADMALAAgADAALAAgAE4AKABJAE4ARABFAFgAKABUAGkAbQBlAFMAcABhAG4AXwBDADUALAAgADEALAAgADMAKQApACkALABcAG4AIAAgACAAIAAgACAAIAAgACAAIAAgACAAIAAgACAAIAAgACAAIAAgACAAIAAgACAAIAAgACAAIAAgACAAIAAgAF8AbQBpAG4AdQB0AGUAcwAsACAASQBGACgAXwBjAG8AbABDAG8AdQBuAHQAIAA8ACAANAAsACAAMAAsACAATgAoAEkATgBEAEUAWAAoAFQAaQBtAGUAUwBwAGEAbgBfAEMANQAsACAAMQAsACAANAApACkAKQAsAFwAbgAgACAAIAAgACAAIAAgACAAIAAgACAAIAAgACAAIAAgACAAIAAgACAAIAAgACAAIAAgACAAIAAgACAAIAAgACAAXwBzAGUAYwBvAG4AZABzACwAIABJAEYAKABfAGMAbwBsAEMAbwB1AG4AdAAgADwAIAA1ACwAIAAwACwAIABOACgASQBOAEQARQBYACgAVABpAG0AZQBTAHAAYQBuAF8AQwA1ACwAIAAxACwAIAA1ACkAKQApACwAXABuACAAIAAgACAAIAAgACAAIAAgACAAIAAgACAAIAAgACAAIAAgACAAIAAgACAAIAAgACAAIAAgACAAIAAgACAAIABfAHMAaQBnAG4AIAAqACAAKABfAGQAYQB5AHMAIAArACAAKABfAGgAbwB1AHIAcwAgAC8AIAAyADQAKQAgACsAIAAoAF8AbQBpAG4AdQB0AGUAcwAgAC8AIAAxADQANAAwACkAIAArACAAKABfAHMAZQBjAG8AbgBkAHMAIAAvACAAOAA2ADQAMAAwAC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VABJAE0ARQBTAFAAQQBOAFwAbgBcAG4AUgBlAHQAdQByAG4AcwAgAGEAIABkAGUAYwBpAG0AYQBsACAAdABpAG0AZQBzAHAAYQBuACAAdgBhAGwAdQBlACAAcgBvAHUAbgBkAGUAZAAgAHQAbwAgAHQAaABlACAAcwBwAGUAYwBpAGYAaQBlAGQAIABwAHIAZQBjAGkAcwBpAG8AbgAgAG8AbgAgAGEAIABsAG8AdwAgAG8AcgBkAGUAcgAgAGMAbwBtAHAAbwBuAGUAbgB0AC4AXABuAFwAbgBBAHIAcgBhAHkAIABjAG8AbQBwAGEAdABpAGIAbABlADoAIABUAGkAbQBlAFMAcABhAG4AXwBE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UwBwAGEAb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CAAIAAgACAAIAAgACAAfAAgAGQAZQBjAGkAbQBhAGwAIAB8ACAARABlAGMAaQBtAGEAbAAgAHQAaQBtAGUAcwBwAGEAbgAgAHcAaABlAHIAZQAgAGEAIABkAGEAeQAgAD0AIAAx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QAHIAZQBjAGkAcwBpAG8AbgBdACAAIAAgACAAIAAgACAAIAB8ACAAaQBuAHQAZQBnAGUAcgAgAHwAIABTAGUAbABlAGMAdAAgAHAAcgBlAGMAaQBzAGkAbwBuACAAbABlAHYAZQBsAC4AXABuACAAIAAgACAAIAAgACAAIAAgACAAIAAgACAAIAAgACAAIAAgACAAfAAgAFsAMAAuAC4AOQBdACAAIAB8ACAARABlAGYAYQB1AGwAdABzACAAdABvACAAMA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8AVQBOAEQAXwBUAEkATQBFAFMAUABBAE4AIAA9ACAATABBAE0AQgBEAEEAKABUAGkAbQBlAFMAcABhAG4AXwBEACwAIABbAEwAbwB3AE8AcgBkAGUAcgBdACwAIABbAFAAcgBlAGMAaQBzAGkAbwBuAF0ALAAgAFsAUgBvAHUAbgBkAGkAbgBnAE8AdgBlAHIAcgBpAGQAZQBdACwAXABuACAAIAAgACAATABFAFQAKABcAG4AIAAgACAAIAAgACAAIAAgAF8AbQBhAHgAUAByAGUAYwBpAHMAaQBvAG4ALAAgADkALABcAG4AIAAgACAAIAAgACAAIAAgAF8AcAByAGUAYwBpAHMAaQBvAG4ALAAgAEkARgAoAE4ATwBUACgASQBTAE4AVQBNAEIARQBSACgAUAByAGUAYwBpAHMAaQBvAG4AKQApACwAIAAwACwAXABuACAAIAAgACAAIAAgACAAIAAgACAAIAAgAEkARgAoAFAAcgBlAGMAaQBzAGkAbwBuACAAPAAgADAALAAgADAALABcAG4AIAAgACAAIAAgACAAIAAgACAAIAAgACAAIAAgACAAIABJAEYAKABQAHIAZQBjAGkAcwBpAG8AbgAgAD4AIABfAG0AYQB4AFAAcgBlAGMAaQBzAGkAbwBuACwAIABfAG0AYQB4AFAAcgBlAGMAaQBzAGkAbwBuACwAIABJAE4AVAAoAFAAcgBlAGMAaQBzAGkAbwBuACkAKQBcAG4AIAAgACAAIAAgACAAIAAgACAAIAAgACAAKQBcAG4AIAAgACAAIAAgACAAIAAgACkALABcAG4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AgAEkATgBUACgATABvAHcATwByAGQAZQByACkAKQBcAG4AIAAgACAAIAAgACAAIAAgACAAIAAgACAAKQBcAG4AIAAgACAAIAAgACAAIAAgACkALABcAG4AIAAgACAAIAAgACAAIAAgAFwAbgAgACAAIAAgACAAIAAgACAAXwByAG8AdQBuAGQAaQBuAGcATwB2AGUAcgByAGkAZABlACwAIABGAE4ALgBDAE8ARQBSAEMARQAoAFIAbwB1AG4AZABpAG4AZwBPAHYAZQByAHIAaQBkAGUAKQAsAFwAbgAgACAAIAAgACAAIAAgACAALwAvACAAMQAgADoAIABzAHQAYQBuAGQAYQByAGQAIABtAGUAdABoAG8AZAAsACAAcgBvAHUAbgBkACAAdABvACAAbgBlAGEAcgBlAHMAdAAgAHMAZQBjAG8AbgBkACwAIAB0AHIAdQBuAGMAYQB0AGUAIAB0AG8AIABsAG8AdwAgAG8AcgBkAGUAcgAgAGMAbwBtAHAAbwBuAGUAbgB0AFwAbgAgACAAIAAgACAAIAAgACAALwAvACAAMgAgADoAIAByAG8AdQBuAGQAIAB0AG8AIABuAGUAYQByAGUAcwB0ACAAcAByAGUAYwBpAHMAaQBvAG4AIABhAHQAIABsAG8AdwAgAG8AcgBkAGUAcgAgAGMAbwBtAHAAbwBuAGUAbgB0AFwAbgAgACAAIAAgACAAIAAgACAALwAvACAAMwAgADoAIAByAG8AdQBuAGQAIABkAG8AdwBuACAAdABvACAAcAByAGUAYwBpAHMAaQBvAG4AIABhAHQAIABsAG8AdwAgAG8AcgBkAGUAcgAgAGMAbwBtAHAAbwBuAGUAbgB0AFwAbgAgACAAIAAgACAAIAAgACAAXwByAG8AdQBuAGQATQBlAHQAaABvAGQALAAgAEkARgAoACgAXwByAG8AdQBuAGQAaQBuAGcATwB2AGUAcgByAGkAZABlACAAPQAgADAAKQAgACoAIAAoAF8AcAByAGUAYwBpAHMAaQBvAG4AIAA9ACAAMAApACwAIAAxACwAXABuACAAIAAgACAAIAAgACAAIAAgACAAIAAgAEkARgAoAF8AcgBvAHUAbgBkAGkAbgBnAE8AdgBlAHIAcgBpAGQAZQAgAD4APQAgADAALAAgADIALABcAG4AIAAgACAAIAAgACAAIAAgACAAIAAgACAAIAAgACAAIABJAEYAKABfAHIAbwB1AG4AZABpAG4AZwBPAHYAZQByAHIAaQBkAGUAIAA8ACAAMAAsACAAMwAsACAAMQApAFwAbgAgACAAIAAgACAAIAAgACAAIAAgACAAIAApAFwAbgAgACAAIAAgACAAIAAgACAAKQAsAFwAbgAgACAAIAAgACAAIAAgACAAXABuACAAIAAgACAAIAAgACAAIABmAG4AUgBvAHUAbgBkAFcAaABvAGwAZQAsACAATABBAE0AQgBEAEEAKABfAHQAaQBtAGUAUwBwAGEAbgAsAFwAbgAgACAAIAAgACAAIAAgACAAIAAgACAAIABMAEUAVAAoAFwAbgAgACAAIAAgACAAIAAgACAAIAAgACAAIAAgACAAIAAgAF8AcgBvAHUAbgBkAFMAZQBjAG8AbgBkAHMALAAgAFIATwBVAE4ARAAoAF8AdABpAG0AZQBTAHAAYQBuACAAKgAgADgANgA0ADAAMAAsACAAMAApACwAXABuACAAIAAgACAAIAAgACAAIAAgACAAIAAgACAAIAAgACAAUwBXAEkAVABDAEgAKABfAGwAbwB3AE8AcgBkAGUAcgAsAFwAbgAgACAAIAAgACAAIAAgACAAIAAgACAAIAAgACAAIAAgACAAIAAgACAAMQAsACAAUgBPAFUATgBEAEQATwBXAE4AKABfAHIAbwB1AG4AZABTAGUAYwBvAG4AZABzACAALwAgADgANgA0ADAAMAAsACAAMAApACwAXABuACAAIAAgACAAIAAgACAAIAAgACAAIAAgACAAIAAgACAAIAAgACAAIAAyACwAIABSAE8AVQBOAEQARABPAFcATgAoAF8AcgBvAHUAbgBkAFMAZQBjAG8AbgBkAHMAIAAvACAAMwA2ADAAMAAsACAAMAApACAALwAgADIANAAsAFwAbgAgACAAIAAgACAAIAAgACAAIAAgACAAIAAgACAAIAAgACAAIAAgACAAMwAsACAAUgBPAFUATgBEAEQATwBXAE4AKABfAHIAbwB1AG4AZABTAGUAYwBvAG4AZABzACAALwAgADYAMAAsACAAMAApACAALwAgADEANAA0ADAALABcAG4AIAAgACAAIAAgACAAIAAgACAAIAAgACAAIAAgACAAIAAgACAAIAAgAF8AcgBvAHUAbgBkAFMAZQBjAG8AbgBkAHMAIAAvACAAOAA2ADQAMAAwAFwAbgAgACAAIAAgACAAIAAgACAAIAAgACAAIAAgACAAIAAgACkAXABuACAAIAAgACAAIAAgACAAIAAgACAAIAAgACkAXABuACAAIAAgACAAIAAgACAAIAApACwAXABuAFwAbgAgACAAIAAgACAAIAAgACAAZgBuAFIAbwB1AG4AZABOAGUAYQByAGUAcwB0ACwAIABMAEEATQBCAEQAQQAoAF8AdABpAG0AZQBTAHAAYQBuACwAXABuACAAIAAgACAAIAAgACAAIAAgACAAIAAgAFMAVwBJAFQAQwBIACgAXwBsAG8AdwBPAHIAZABlAHIALABcAG4AIAAgACAAIAAgACAAIAAgACAAIAAgACAAIAAgACAAIAAxACwAIABSAE8AVQBOAEQAKABfAHQAaQBtAGUAUwBwAGEAbgAsACAAXwBwAHIAZQBjAGkAcwBpAG8AbgApACwAXABuACAAIAAgACAAIAAgACAAIAAgACAAIAAgACAAIAAgACAAMgAsACAAUgBPAFUATgBEACgAXwB0AGkAbQBlAFMAcABhAG4AIAAqACAAMgA0ACwAIABfAHAAcgBlAGMAaQBzAGkAbwBuACkAIAAvACAAMgA0ACwAXABuACAAIAAgACAAIAAgACAAIAAgACAAIAAgACAAIAAgACAAMwAsACAAUgBPAFUATgBEACgAXwB0AGkAbQBlAFMAcABhAG4AIAAqACAAMQA0ADQAMAAsACAAXwBwAHIAZQBjAGkAcwBpAG8AbgApACAALwAgADEANAA0ADAALABcAG4AIAAgACAAIAAgACAAIAAgACAAIAAgACAAIAAgACAAIABSAE8AVQBOAEQAKABfAHQAaQBtAGUAUwBwAGEAbgAgACoAIAA4ADYANAAwADAALAAgAF8AcAByAGUAYwBpAHMAaQBvAG4AKQAgAC8AIAA4ADYANAAwADAAXABuACAAIAAgACAAIAAgACAAIAAgACAAIAAgACkAXABuACAAIAAgACAAIAAgACAAIAApACwAXABuAFwAbgAgACAAIAAgACAAIAAgACAAZgBuAFIAbwB1AG4AZABEAG8AdwBuACwAIABMAEEATQBCAEQAQQAoAF8AdABpAG0AZQBTAHAAYQBuACwAXABuACAAIAAgACAAIAAgACAAIAAgACAAIAAgAFMAVwBJAFQAQwBIACgAXwBsAG8AdwBPAHIAZABlAHIALABcAG4AIAAgACAAIAAgACAAIAAgACAAIAAgACAAIAAgACAAIAAxACwAIABSAE8AVQBOAEQARABPAFcATgAoAF8AdABpAG0AZQBTAHAAYQBuACwAIABfAHAAcgBlAGMAaQBzAGkAbwBuACkALABcAG4AIAAgACAAIAAgACAAIAAgACAAIAAgACAAIAAgACAAIAAyACwAIABSAE8AVQBOAEQARABPAFcATgAoAF8AdABpAG0AZQBTAHAAYQBuACAAKgAgADIANAAsACAAXwBwAHIAZQBjAGkAcwBpAG8AbgApACAALwAgADIANAAsAFwAbgAgACAAIAAgACAAIAAgACAAIAAgACAAIAAgACAAIAAgADMALAAgAFIATwBVAE4ARABEAE8AVwBOACgAXwB0AGkAbQBlAFMAcABhAG4AIAAqACAAMQA0ADQAMAAsACAAXwBwAHIAZQBjAGkAcwBpAG8AbgApACAALwAgADEANAA0ADAALABcAG4AIAAgACAAIAAgACAAIAAgACAAIAAgACAAIAAgACAAIABSAE8AVQBOAEQARABPAFcATgAoAF8AdABpAG0AZQBTAHAAYQBuACAAKgAgADgANgA0ADAAMAAsACAAXwBwAHIAZQBjAGkAcwBpAG8AbgApACAALwAgADgANgA0ADAAMABcAG4AIAAgACAAIAAgACAAIAAgACAAIAAgACAAKQBcAG4AIAAgACAAIAAgACAAIAAgACkALABcAG4AXABuACAAIAAgACAAIAAgACAAIABmAG4AUgBvAHUAbgBkAFQAaQBtAGUAUwBwAGEAbgAsACAATABBAE0AQgBEAEEAKABfAHQAaQBtAGUAUwBwAGEAbgAsAFwAbgAgACAAIAAgACAAIAAgACAAIAAgACAAIABJAEYAKABJAFMARQBSAFIATwBSACgAXwB0AGkAbQBlAFMAcABhAG4AKQAsACAAXwB0AGkAbQBlAFMAcABhAG4AIAAqACAAewAxAH0ALABcAG4AIAAgACAAIAAgACAAIAAgACAAIAAgACAAIAAgACAAIABJAEYAKABfAHQAaQBtAGUAUwBwAGEAbgAgAD0AIABcACIAXAAiACwAIABcACIAXAAiACwAXABuACAAIAAgACAAIAAgACAAIAAgACAAIAAgACAAIAAgACAAIAAgACAAIABJAEYAKABOAE8AVAAoAEkAUwBOAFUATQBCAEUAUgAoAF8AdABpAG0AZQBTAHAAYQBuACkAKQAsACAAewAjAFYAQQBMAFUARQAhAH0ALABcAG4AIAAgACAAIAAgACAAIAAgACAAIAAgACAAIAAgACAAIAAgACAAIAAgACAAIAAgACAASQBGACgAXwB0AGkAbQBlAFMAcABhAG4AIAA9ACAAMAAsACAAMAAsAFwAbgAgACAAIAAgACAAIAAgACAAIAAgACAAIAAgACAAIAAgACAAIAAgACAAIAAgACAAIAAgACAAIAAgAFMAVwBJAFQAQwBIACgAXwByAG8AdQBuAGQATQBlAHQAaABvAGQALABcAG4AIAAgACAAIAAgACAAIAAgACAAIAAgACAAIAAgACAAIAAgACAAIAAgACAAIAAgACAAIAAgACAAIAAgACAAIAAgADIALAAgAGYAbgBSAG8AdQBuAGQATgBlAGEAcgBlAHMAdAAoAF8AdABpAG0AZQBTAHAAYQBuACkALABcAG4AIAAgACAAIAAgACAAIAAgACAAIAAgACAAIAAgACAAIAAgACAAIAAgACAAIAAgACAAIAAgACAAIAAgACAAIAAgADMALAAgAGYAbgBSAG8AdQBuAGQARABvAHcAbgAoAF8AdABpAG0AZQBTAHAAYQBuACkALABcAG4AIAAgACAAIAAgACAAIAAgACAAIAAgACAAIAAgACAAIAAgACAAIAAgACAAIAAgACAAIAAgACAAIAAgACAAIAAgAGYAbgBSAG8AdQBuAGQAVwBoAG8AbABlACgAXwB0AGkAbQBlAFMAcABhAG4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NAEEAUAAoAEYATgAuAE4AVQBMAEwASQBGAFkAKABUAGkAbQBlAFMAcABhAG4AXwBEACkALABcAG4AIAAgACAAIAAgACAAIAAgACAAIAAgACAATABBAE0AQgBEAEEAKABfAGUAbABlAG0AZQBuAHQALABcAG4AIAAgACAAIAAgACAAIAAgACAAIAAgACAAIAAgACAAIABmAG4AUgBvAHUAbgBkAFQAaQBtAGUAUwBwAGEAbg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8AVABPAF8ARABIAE0AUwBcAG4AXABuAFIAZQB0AHUAcgBuAHMAIABhACAAcwBlAHgAYQBnAGUAcwBpAG0AYQBsACAAYwBvAG0AcABsAGkAYwBhAHQAaQBvAG4AIABmAHIAbwBtACAAYQAgAGQAZQBjAGkAbQBhAGwAIAB0AGkAbQBlAHMAcABhAG4AIABlAHgAcAByAGUAcwBzAGUAZAAgAGYAcgBvAG0AIAB0AGgAZQAgAHMAcABlAGMAaQBmAGkAZQBkACAAaABpAGcAaAAgAHQAbwAgAGwAbwB3ACAAbwByAGQAZQByACAAYwBvAG0AcABvAG4AZQBuAHQAcwAuAFwAbgBcAG4AQQByAHIAYQB5ACAAYwBvAG0AcABhAHQAaQBiAGwAZQA6ACAAVABpAG0AZQBTAHAAYQBuAF8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kAGUAYwBpAG0AYQBsACAAWwAwAC4ALgBdACAAIAAgACAAfAAgAEQAYQB5AHMAXABuACAAMwAgAHwAIABkAGUAYwBpAG0AYQBsACAAWwAwAC4ALgAyADQAXQAgACAAfAAgAEgAbwB1AHIAcwBcAG4AIAA0ACAAfAAgAGQAZQBjAGkAbQBhAGwAIABbADAALgAuADYAMABd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CAAIAAgACAAIAAgACAAfAAgAGQAZQBjAGkAbQBhAGwAIAB8ACAARABlAGMAaQBtAGEAbAAgAHQAaQBtAGUAcwBwAGEAbgAgAHcAaABlAHIAZQAgAGEAIABkAGEAeQAgAD0AIAAxAFwAbgBbAEgAaQBnAGgATwByAGQAZQByAF0AIAAgACAAIAAgACAAIAAgAHwAIABpAG4AdABlAGcAZQByACAAfAAgAEgAaQBnAGgAZQBzAHQALQBvAHIAZABlAHIAIABjAG8AbQBwAG8AbgBlAG4AdAAuACAARABlAGYAYQB1AGwAdABzACAAdABvACAARABhAHkALgBcAG4AIAAgACAAIAAgACAAIAAgACAAIAAgACAAIAAgACAAIAAgACAAIAB8ACAAWwAxAC4ALgA0AF0AIAAgAHwAIAAgADEAIAAtACAARABhAHkAXABuACAAIAAgACAAIAAgACAAIAAgACAAIAAgACAAIAAgACAAIAAgACAAfAAgACAAIAAgACAAIAAgACAAIAB8ACAAIAAyACAALQAgAEgAbwB1AHIAXABuACAAIAAgACAAIAAgACAAIAAgACAAIAAgACAAIAAgACAAIAAgACAAfAAgACAAIAAgACAAIAAgACAAIAB8ACAAIAAzACAALQAgAE0AaQBuAHUAdABlAFwAbgAgACAAIAAgACAAIAAgACAAIAAgACAAIAAgACAAIAAgACAAIAAgAHwAIAAgACAAIAAgACAAIAAgACAAfAAgACAANAAgAC0AIABTAGUAYwBvAG4AZABcAG4AWwBMAG8AdwBPAHIAZABlAHIAXQAgACAAIAAgACAAIAAgACAAIAB8ACAAaQBuAHQAZQBnAGUAcgAgAHwAIABMAG8AdwBlAHMAdAAtAG8AcgBkAGUAcgAgAGMAbwBtAHAAbwBuAGUAbgB0AC4AIABEAGUAZgBhAHUAbAB0AHMAIAB0AG8AIABTAGUAYwBvAG4AZAAuAFwAbgAgACAAIAAgACAAIAAgACAAIAAgACAAIAAgACAAIAAgACAAIAAgAHwAIABbADEALgAuADQAXQAgACAAfAAgACAAMQA6ACAARABhAHkAXABuACAAIAAgACAAIAAgACAAIAAgACAAIAAgACAAIAAgACAAIAAgACAAfAAgACAAIAAgACAAIAAgACAAIAB8ACAAIAAyADoAIABIAG8AdQByAFwAbgAgACAAIAAgACAAIAAgACAAIAAgACAAIAAgACAAIAAgACAAIAAgAHwAIAAgACAAIAAgACAAIAAgACAAfAAgACAAMwA6ACAATQBpAG4AdQB0AGUAXABuACAAIAAgACAAIAAgACAAIAAgACAAIAAgACAAIAAgACAAIAAgACAAfAAgACAAIAAgACAAIAAgACAAIAB8ACAAIAA0ADoAIABTAGUAYwBvAG4AZABcAG4AWwBQAHIAZQBjAGkAcwBpAG8AbgBdACAAIAAgACAAIAAgACAAIAB8ACAAaQBuAHQAZQBnAGUAcgAgAHwAIABTAGUAbABlAGMAdAAgAHAAcgBlAGMAaQBzAGkAbwBuACAAbABlAHYAZQBsAC4AXABuACAAIAAgACAAIAAgACAAIAAgACAAIAAgACAAIAAgACAAIAAgACAAfAAgAFsAMAAuAC4AOQBdACAAIAB8ACAARABlAGYAYQB1AGwAdABzACAAdABvACAAYQAgAG0AYQB4AGkAbQB1AG0AIABwAHIAZQBjAGkAcwBpAG8AbgAgAG8AZgAgADk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VABPAF8ARABIAE0AUwAgAD0AIABMAEEATQBCAEQAQQAoAFQAaQBtAGUAUwBwAGEAbgBfAEQALAAgAFsASABpAGcAaABPAHIAZABlAHIAXQAsACAAWwBMAG8AdwBPAHIAZABlAHIAXQAsACAAWwBQAHIAZQBjAGkAcwBpAG8AbgBdACwAIABbAFIAbwB1AG4AZABpAG4AZwBPAHYAZQByAHIAaQBkAGUAXQAsAFwAbgAgACAAIAAgAEwARQBUACgAXABuACAAIAAgACAAIAAgACAAIABfAG0AYQB4AFAAcgBlAGMAaQBzAGkAbwBuACwAIAA5ACwAXABuACAAIAAgACAAIAAgACAAIABfAHAAcgBlAGMAaQBzAGkAbwBuACwAIABJAEYAKABOAE8AVAAoAEkAUwBOAFUATQBCAEUAUgAoAFAAcgBlAGMAaQBzAGkAbwBuACkAKQAsACAAXwBtAGEAeABQAHIAZQBjAGkAcwBpAG8AbgAsAFwAbgAgACAAIAAgACAAIAAgACAAIAAgACAAIABJAEYAKABQAHIAZQBjAGkAcwBpAG8AbgAgADwAIAAwACwAIAAwACwAXABuACAAIAAgACAAIAAgACAAIAAgACAAIAAgACAAIAAgACAASQBGACgAUAByAGUAYwBpAHMAaQBvAG4AIAA+ACAAXwBtAGEAeABQAHIAZQBjAGkAcwBpAG8AbgAsACAAXwBtAGEAeABQAHIAZQBjAGkAcwBpAG8AbgAsACAASQBOAFQAKABQAHIAZQBjAGkAcwBpAG8AbgApACkAXABuACAAIAAgACAAIAAgACAAIAAgACAAIAAgACkAXABuACAAIAAgACAAIAAgACAAIAApACwAXABu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IABJAE4AVAAoAEwAbwB3AE8AcgBkAGUAcgApACkAXABuACAAIAAgACAAIAAgACAAIAAgACAAIAAgACkAXABuACAAIAAgACAAIAAgACAAIAApACwAXABuAFwAbgAgACAAIAAgACAAIAAgACAAXwBoAGkAZwBoAE8AcgBkAGUAcgAsACAATABFAFQAKABcAG4AIAAgACAAIAAgACAAIAAgACAAIAAgACAAXwBoAGkAZwBoACwAIABJAEYAKABOAE8AVAAoAEkAUwBOAFUATQBCAEUAUgAoAEgAaQBnAGgATwByAGQAZQByACkAKQAsACAAMQAsAFwAbgAgACAAIAAgACAAIAAgACAAIAAgACAAIAAgACAAIAAgAEkARgAoAEgAaQBnAGgATwByAGQAZQByACAAPAAgADEALAAgADEALABcAG4AIAAgACAAIAAgACAAIAAgACAAIAAgACAAIAAgACAAIAAgACAAIAAgAEkARgAoAEgAaQBnAGgATwByAGQAZQByACAAPgAgADQALAAgADQALAAgAEkATgBUACgASABpAGcAaABPAHIAZABlAHIAKQApAFwAbgAgACAAIAAgACAAIAAgACAAIAAgACAAIAAgACAAIAAgACkAXABuACAAIAAgACAAIAAgACAAIAAgACAAIAAgACkALABcAG4AIAAgACAAIAAgACAAIAAgACAAIAAgACAASQBGACgAXwBoAGkAZwBoACAAPgAgAF8AbABvAHcATwByAGQAZQByACwAIABfAGwAbwB3AE8AcgBkAGUAcgAsACAAXwBoAGkAZwBoACkAXABuACAAIAAgACAAIAAgACAAIAApACwAXABuACAAIAAgACAAIAAgACAAIABcAG4AIAAgACAAIAAgACAAIAAgAF8AcgBvAHUAbgBkAGkAbgBnAE8AdgBlAHIAcgBpAGQAZQAsACAARgBOAC4AQwBPAEUAUgBDAEUAKABSAG8AdQBuAGQAaQBuAGcATwB2AGUAcgByAGkAZABlACkALABcAG4AIAAgACAAIAAgACAAIAAgAC8ALwAgADEAIAA6ACAAcwB0AGEAbgBkAGEAcgBkACAAbQBlAHQAaABvAGQALAAgAHIAbwB1AG4AZAAgAHQAbwAgAG4AZQBhAHIAZQBzAHQAIABzAGUAYwBvAG4AZAAsACAAdAByAHUAbgBjAGEAdABlACAAdABvACAAbABvAHcAIABvAHIAZABlAHIAIABjAG8AbQBwAG8AbgBlAG4AdABcAG4AIAAgACAAIAAgACAAIAAgAC8ALwAgADIAIAA6ACAAcgBvAHUAbgBkACAAdABvACAAbgBlAGEAcgBlAHMAdAAgAHAAcgBlAGMAaQBzAGkAbwBuACAAYQB0ACAAbABvAHcAIABvAHIAZABlAHIAIABjAG8AbQBwAG8AbgBlAG4AdABcAG4AIAAgACAAIAAgACAAIAAgAC8ALwAgADMAIAA6ACAAcgBvAHUAbgBkACAAZABvAHcAbgAgAHQAbwAgAHAAcgBlAGMAaQBzAGkAbwBuACAAYQB0ACAAbABvAHcAIABvAHIAZABlAHIAIABjAG8AbQBwAG8AbgBlAG4AdABcAG4AIAAgACAAIAAgACAAIAAgAF8AcgBvAHUAbgBkAE0AZQB0AGgAbwBkACwAIABJAEYAKAAoAF8AcgBvAHUAbgBkAGkAbgBnAE8AdgBlAHIAcgBpAGQAZQAgAD0AIAAwACkAIAAqACAAKABfAHAAcgBlAGMAaQBzAGkAbwBuACAAPQAgADAAKQAsACAAMQAsAFwAbgAgACAAIAAgACAAIAAgACAAIAAgACAAIABJAEYAKABfAHIAbwB1AG4AZABpAG4AZwBPAHYAZQByAHIAaQBkAGUAIAA+AD0AIAAwACwAIAAyACwAXABuACAAIAAgACAAIAAgACAAIAAgACAAIAAgACAAIAAgACAASQBGACgAXwByAG8AdQBuAGQAaQBuAGcATwB2AGUAcgByAGkAZABlACAAPAAgADAALAAgADMALAAgADEAKQBcAG4AIAAgACAAIAAgACAAIAAgACAAIAAgACAAKQBcAG4AIAAgACAAIAAgACAAIAAgACkALABcAG4AXABuACAAIAAgACAAIAAgACAAIABfAGMAbwBtAHAAbwBuAGUAbgB0AE0AbwBkAHMALAAgAHsAMQAsACAAMgA0ACwAIAA2ADAALAAgADYAMAB9ACwAXABuACAAIAAgACAAIAAgACAAIAAgACAAIAAgACAAIAAgACAAXABuACAAIAAgACAAIAAgACAAIABmAG4AWgBlAHIAbwBDAG8AbQBwAGwAaQBjAGEAdABpAG8AbgAsACAATABBAE0AQgBEAEEAKABcAG4AIAAgACAAIAAgACAAIAAgACAAIAAgACAATABFAFQAKABcAG4AIAAgACAAIAAgACAAIAAgACAAIAAgACAAIAAgACAAIABfAGkAbgBkAGUAeAAsACAAewAxACwAIAAyACwAIAAzACwAIAA0ACwAIAA1AH0ALABcAG4AIAAgACAAIAAgACAAIAAgACAAIAAgACAAIAAgACAAIABNAEEAUAAoAF8AaQBuAGQAZQB4ACwAXABuACAAIAAgACAAIAAgACAAIAAgACAAIAAgACAAIAAgACAAIAAgACAAIABMAEEATQBCAEQAQQAoAF8AbgAsAFwAbgAgACAAIAAgACAAIAAgACAAIAAgACAAIAAgACAAIAAgACAAIAAgACAAIAAgACAAIABJAEYAKABfAG4AIAA9ACAAMQAsACAAMAAsAFwAbgAgACAAIAAgACAAIAAgACAAIAAgACAAIAAgACAAIAAgACAAIAAgACAAIAAgACAAIAAgACAAIAAgAEkARgAoAF8AbgAgAC0AIAAxACAAPAAgAF8AaABpAGcAaABPAHIAZABlAHIALAAgAFwAIgBcACIALABcAG4AIAAgACAAIAAgACAAIAAgACAAIAAgACAAIAAgACAAIAAgACAAIAAgACAAIAAgACAAIAAgACAAIAAgACAAIAAgAEkARgAoAF8AbgAgAC0AIAAxACAAPgAgAF8AbABvAHcATwByAGQAZQByACwAIABcACIAXAAiACwAIAAw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UgBlAHMAbwBsAHYAZQBXAGgAbwBsAGUALAAgAEwAQQBNAEIARABBACgAXwBhAGIAcwBUAGkAbQBlAFMAcABhAG4ALABcAG4AIAAgACAAIAAgACAAIAAgACAAIAAgACAATABFAFQAKABcAG4AIAAgACAAIAAgACAAIAAgACAAIAAgACAAIAAgACAAIABfAGkAbgBkAGUAeAAsACAAewAxACwAIAAyACwAIAAzACwAIAA0AH0ALABcAG4AIAAgACAAIAAgACAAIAAgACAAIAAgACAAIAAgACAAIABfAHIAbwB1AG4AZABXAGgAbwBsAGUALAAgAFIARQBEAFUAQwBFACgASABTAFQAQQBDAEsAKAAwACwAIABfAGEAYgBzAFQAaQBtAGUAUwBwAGEAbgApACwAIABfAGkAbgBkAGUAeAAsAFwAbgAgACAAIAAgACAAIAAgACAAIAAgACAAIAAgACAAIAAgACAAIAAgACAATABBAE0AQgBEAEEAKABfAGEAYwBjACwAIABfAGMAdQByAHIALABcAG4AIAAgACAAIAAgACAAIAAgACAAIAAgACAAIAAgACAAIAAgACAAIAAgACAAIAAgACAATABFAFQAKABcAG4AIAAgACAAIAAgACAAIAAgACAAIAAgACAAIAAgACAAIAAgACAAIAAgACAAIAAgACAAIAAgACAAIABfAG0AbwBkAHUAbAB1AHMALAAgAEkATgBEAEUAWAAoAF8AYwBvAG0AcABvAG4AZQBuAHQATQBvAGQAcwAsACAAMQAsACAAXwBjAHUAcgByACkALABcAG4AIAAgACAAIAAgACAAIAAgACAAIAAgACAAIAAgACAAIAAgACAAIAAgACAAIAAgACAAIAAgACAAIABfAHAAcgBlAHYAUgBlAG0AYQBpAG4AZABlAHIALAAgAEkATgBEAEUAWAAoAF8AYQBjAGMALAAgADEALAAgAF8AYwB1AHIAcgAgACsAIAAxACkALABcAG4AIAAgACAAIAAgACAAIAAgACAAIAAgACAAIAAgACAAIAAgACAAIAAgACAAIAAgACAAIAAgACAAIABfAHQAaABpAHMAUgBlAG0AYQBpAG4AZABlAHIALAAgAF8AcAByAGUAdgBSAGUAbQBhAGkAbgBkAGUAcgAgACoAIABfAG0AbwBkAHUAbAB1AHMALABcAG4AIAAgACAAIAAgACAAIAAgACAAIAAgACAAIAAgACAAIAAgACAAIAAgACAAIAAgACAAIAAgACAAIABJAEYAKABfAGMAdQByAHIAIAA8ACAAXwBoAGkAZwBoAE8AcgBkAGUAcgAsACAASABTAFQAQQBDAEsAKABEAFIATwBQACgAXwBhAGMAYwAsACAALAAgAC0AMQApACwAIAAwACwAIABfAHQAaABpAHMAUgBlAG0AYQBpAG4AZABlAHIAKQAsAFwAbgAgACAAIAAgACAAIAAgACAAIAAgACAAIAAgACAAIAAgACAAIAAgACAAIAAgACAAIAAgACAAIAAgACAAIAAgACAASQBGACgAXwBjAHUAcgByACAAPQAgADQALABcAG4AIAAgACAAIAAgACAAIAAgACAAIAAgACAAIAAgACAAIAAgACAAIAAgACAAIAAgACAAIAAgACAAIAAgACAAIAAgACAAIAAgACAATABFAFQAKABcAG4AIAAgACAAIAAgACAAIAAgACAAIAAgACAAIAAgACAAIAAgACAAIAAgACAAIAAgACAAIAAgACAAIAAgACAAIAAgACAAIAAgACAAIAAgACAAIABfAHMAZQBjAG8AbgBkAEMAbwBtAHAAbwBuAGUAbgB0ACwAIABSAE8AVQBOAEQAKABfAHQAaABpAHMAUgBlAG0AYQBpAG4AZABlAHIALAAgADAAKQAsAFwAbgAgACAAIAAgACAAIAAgACAAIAAgACAAIAAgACAAIAAgACAAIAAgACAAIAAgACAAIAAgACAAIAAgACAAIAAgACAAIAAgACAAIAAgACAAIAAgAEgAUwBUAEEAQwBLACgARABSAE8AUAAoAF8AYQBjAGMALAAgACwAIAAtADEAKQAsACAAXwBzAGUAYwBvAG4AZABDAG8AbQBwAG8AbgBlAG4AdAApAFwAbgAgACAAIAAgACAAIAAgACAAIAAgACAAIAAgACAAIAAgACAAIAAgACAAIAAgACAAIAAgACAAIAAgACAAIAAgACAAIAAgACAAIAApACwAXABuACAAIAAgACAAIAAgACAAIAAgACAAIAAgACAAIAAgACAAIAAgACAAIAAgACAAIAAgACAAIAAgACAAIAAgACAAIAAgACAAIAAgAEwARQBUACgAXABuACAAIAAgACAAIAAgACAAIAAgACAAIAAgACAAIAAgACAAIAAgACAAIAAgACAAIAAgACAAIAAgACAAIAAgACAAIAAgACAAIAAgACAAIAAgACAAXwBjAG8AbQBwAG8AbgBlAG4AdAAsACAASQBOAFQAKABfAHQAaABpAHMAUgBlAG0AYQBpAG4AZABlAHIAKQAsAFwAbgAgACAAIAAgACAAIAAgACAAIAAgACAAIAAgACAAIAAgACAAIAAgACAAIAAgACAAIAAgACAAIAAgACAAIAAgACAAIAAgACAAIAAgACAAIAAgAF8AbgBlAHgAdABSAGUAbQBhAGkAbgBkAGUAcgAsACAAXwB0AGgAaQBzAFIAZQBtAGEAaQBuAGQAZQByACAALQAgAF8AYwBvAG0AcABvAG4AZQBuAHQALABcAG4AIAAgACAAIAAgACAAIAAgACAAIAAgACAAIAAgACAAIAAgACAAIAAgACAAIAAgACAAIAAgACAAIAAgACAAIAAgACAAIAAgACAAIAAgACAAIABIAFMAVABBAEMASwAoAEQAUgBPAFAAKABfAGEAYwBjACwAIAAsACAALQAxACkALAAgAF8AYwBvAG0AcABvAG4AZQBuAHQALAAgAF8AbgBlAHgAdABSAGUAbQBhAGkAbgBkAGUAc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cgBvAHUAbgBkAFcAaABvAGwAZQAsACAALAAgADEAKQBcAG4AIAAgACAAIAAgACAAIAAgACAAIAAgACAAKQBcAG4AIAAgACAAIAAgACAAIAAgACkALABcAG4AXABuACAAIAAgACAAIAAgACAAIABmAG4AUgBlAHMAbwBsAHYAZQBGAHIAYQBjAHQAaQBvAG4AYQBsACwAIABMAEEATQBCAEQAQQAoAF8AYQBiAHMAVABpAG0AZQBTAHAAYQBuACwAXABuACAAIAAgACAAIAAgACAAIAAgACAAIAAgAEwARQBUACgAXABuACAAIAAgACAAIAAgACAAIAAgACAAIAAgACAAIAAgACAAXwBpAG4AZABlAHgALAAgAHsAMQAsACAAMgAsACAAMwAsACAANAB9ACwAXABuACAAIAAgACAAIAAgACAAIAAgACAAIAAgACAAIAAgACAAXwByAG8AdQBuAGQARgByAGEAYwAsACAAUgBFAEQAVQBDAEUAKABIAFMAVABBAEMASwAoADAALAAgAF8AYQBiAHMAVABpAG0AZQBTAHAAYQBuACkALAAgAF8AaQBuAGQAZQB4ACwAXABuACAAIAAgACAAIAAgACAAIAAgACAAIAAgACAAIAAgACAAIAAgACAAIABMAEEATQBCAEQAQQAoAF8AYQBjAGMALAAgAF8AYwB1AHIAcgAsAFwAbgAgACAAIAAgACAAIAAgACAAIAAgACAAIAAgACAAIAAgACAAIAAgACAAIAAgACAAIABJAEYAKABfAGMAdQByAHIAIAA+ACAAXwBsAG8AdwBPAHIAZABlAHIALAAgAEgAUwBUAEEAQwBLACgAXwBhAGMAYwAsACAAMAApACwAXABuACAAIAAgACAAIAAgACAAIAAgACAAIAAgACAAIAAgACAAIAAgACAAIAAgACAAIAAgACAAIAAgACAATABFAFQAKABcAG4AIAAgACAAIAAgACAAIAAgACAAIAAgACAAIAAgACAAIAAgACAAIAAgACAAIAAgACAAIAAgACAAIAAgACAAIAAgAF8AbQBvAGQAdQBsAHUAcwAsACAASQBOAEQARQBYACgAXwBjAG8AbQBwAG8AbgBlAG4AdABNAG8AZABzACwAIAAxACwAIABfAGMAdQByAHIAKQAsAFwAbgAgACAAIAAgACAAIAAgACAAIAAgACAAIAAgACAAIAAgACAAIAAgACAAIAAgACAAIAAgACAAIAAgACAAIAAgACAAXwBwAHIAZQB2AFIAZQBtAGEAaQBuAGQAZQByACwAIABUAEEASwBFACgAXwBhAGMAYwAsACAAMQAsACAALQAxACkALABcAG4AIAAgACAAIAAgACAAIAAgACAAIAAgACAAIAAgACAAIAAgACAAIAAgACAAIAAgACAAIAAgACAAIAAgACAAIAAgAF8AdABoAGkAcwBSAGUAbQBhAGkAbgBkAGUAcgAsACAAXwBwAHIAZQB2AFIAZQBtAGEAaQBuAGQAZQByACAAKgAgAF8AbQBvAGQAdQBsAHUAcwAsAFwAbgAgACAAIAAgACAAIAAgACAAIAAgACAAIAAgACAAIAAgACAAIAAgACAAIAAgACAAIAAgACAAIAAgACAAIAAgACAASQBGACgAXwBjAHUAcgByACAAPAAgAF8AaABpAGcAaABPAHIAZABlAHIALAAgAEgAUwBUAEEAQwBLACgARABSAE8AUAAoAF8AYQBjAGMALAAgACwAIAAtADEAKQAsACAAMAAsACAAXwB0AGgAaQBzAFIAZQBtAGEAaQBuAGQAZQByACkALABcAG4AIAAgACAAIAAgACAAIAAgACAAIAAgACAAIAAgACAAIAAgACAAIAAgACAAIAAgACAAIAAgACAAIAAgACAAIAAgACAAIAAgACAASQBGACgAXwBjAHUAcgByACAAPQAgAF8AbABvAHcATwByAGQAZQByACwAXABuACAAIAAgACAAIAAgACAAIAAgACAAIAAgACAAIAAgACAAIAAgACAAIAAgACAAIAAgACAAIAAgACAAIAAgACAAIAAgACAAIAAgACAAIAAgACAATABFAFQAKABcAG4AIAAgACAAIAAgACAAIAAgACAAIAAgACAAIAAgACAAIAAgACAAIAAgACAAIAAgACAAIAAgACAAIAAgACAAIAAgACAAIAAgACAAIAAgACAAIAAgACAAIAAgAF8AbABvAHcAQwBvAG0AcABvAG4AZQBuAHQALAAgAEkARgAoAF8AcgBvAHUAbgBkAE0AZQB0AGgAbwBkACAAPQAgADMALABcAG4AIAAgACAAIAAgACAAIAAgACAAIAAgACAAIAAgACAAIAAgACAAIAAgACAAIAAgACAAIAAgACAAIAAgACAAIAAgACAAIAAgACAAIAAgACAAIAAgACAAIAAgACAAIAAgACAAUgBPAFUATgBEAEQATwBXAE4AKABfAHQAaABpAHMAUgBlAG0AYQBpAG4AZABlAHIALAAgAF8AcAByAGUAYwBpAHMAaQBvAG4AKQAsAFwAbgAgACAAIAAgACAAIAAgACAAIAAgACAAIAAgACAAIAAgACAAIAAgACAAIAAgACAAIAAgACAAIAAgACAAIAAgACAAIAAgACAAIAAgACAAIAAgACAAIAAgACAAIAAgACAAIABSAE8AVQBOAEQAKABfAHQAaABpAHMAUgBlAG0AYQBpAG4AZABlAHIALAAgAF8AcAByAGUAYwBpAHMAaQBvAG4AKQBcAG4AIAAgACAAIAAgACAAIAAgACAAIAAgACAAIAAgACAAIAAgACAAIAAgACAAIAAgACAAIAAgACAAIAAgACAAIAAgACAAIAAgACAAIAAgACAAIAAgACAAIAAgACkALABcAG4AIAAgACAAIAAgACAAIAAgACAAIAAgACAAIAAgACAAIAAgACAAIAAgACAAIAAgACAAIAAgACAAIAAgACAAIAAgACAAIAAgACAAIAAgACAAIAAgACAAIAAgAEgAUwBUAEEAQwBLACgARABSAE8AUAAoAF8AYQBjAGMALAAgACwAIAAtADEAKQAsACAAXwBsAG8AdwBDAG8AbQBwAG8AbgBlAG4AdAApAFwAbgAgACAAIAAgACAAIAAgACAAIAAgACAAIAAgACAAIAAgACAAIAAgACAAIAAgACAAIAAgACAAIAAgACAAIAAgACAAIAAgACAAIAAgACAAIAAgACkALABcAG4AIAAgACAAIAAgACAAIAAgACAAIAAgACAAIAAgACAAIAAgACAAIAAgACAAIAAgACAAIAAgACAAIAAgACAAIAAgACAAIAAgACAAIAAgACAAIABMAEUAVAAoAFwAbgAgACAAIAAgACAAIAAgACAAIAAgACAAIAAgACAAIAAgACAAIAAgACAAIAAgACAAIAAgACAAIAAgACAAIAAgACAAIAAgACAAIAAgACAAIAAgACAAIAAgACAAXwBjAG8AbQBwAG8AbgBlAG4AdAAsACAASQBOAFQAKABfAHQAaABpAHMAUgBlAG0AYQBpAG4AZABlAHIAKQAsAFwAbgAgACAAIAAgACAAIAAgACAAIAAgACAAIAAgACAAIAAgACAAIAAgACAAIAAgACAAIAAgACAAIAAgACAAIAAgACAAIAAgACAAIAAgACAAIAAgACAAIAAgACAAXwBuAGUAeAB0AFIAZQBtAGEAaQBuAGQAZQByACwAIABfAHQAaABpAHMAUgBlAG0AYQBpAG4AZABlAHIAIAAtACAAXwBjAG8AbQBwAG8AbgBlAG4AdAAsAFwAbgAgACAAIAAgACAAIAAgACAAIAAgACAAIAAgACAAIAAgACAAIAAgACAAIAAgACAAIAAgACAAIAAgACAAIAAgACAAIAAgACAAIAAgACAAIAAgACAAIAAgACAASABTAFQAQQBDAEsAKABEAFIATwBQACgAXwBhAGMAYwAsACAALAAgAC0AMQApACwAIABfAGMAbwBtAHAAbwBuAGUAbgB0ACwAIABfAG4AZQB4AHQAUgBlAG0AYQBpAG4AZABlAHI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cgBvAHUAbgBkAEYAcgBhAGMALAAgACwAIAAxACkAXABuACAAIAAgACAAIAAgACAAIAAgACAAIAAgACkAXABuACAAIAAgACAAIAAgACAAIAApACwAXABuAFwAbgAgACAAIAAgACAAIAAgACAAZgBuAFIAZQBzAG8AbAB2AGUATQBvAGQAdQBsAHUAcwAsACAATABBAE0AQgBEAEEAKABfAGMAbwBtAHAAbABpAGMAYQB0AGkAbwBuACwAXABuACAAIAAgACAAIAAgACAAIAAgACAAIAAgAEwARQBUACgAXABuACAAIAAgACAAIAAgACAAIAAgACAAIAAgACAAIAAgACAAXwBpAG4AZABlAHgALAAgAHsANAAsACAAMwAsACAAMgAsACAAMQB9ACwAXABuACAAIAAgACAAIAAgACAAIAAgACAAIAAgACAAIAAgACAAXwByAGUAcwBvAGwAdgBlACwAIABSAEUARABVAEMARQAoAHsAMAAsACAAMAB9ACwAIABfAGkAbgBkAGUAeAAsAFwAbgAgACAAIAAgACAAIAAgACAAIAAgACAAIAAgACAAIAAgACAAIAAgACAATABBAE0AQgBEAEEAKABfAGEAYwBjACwAIABfAGMAdQByAHIALABcAG4AIAAgACAAIAAgACAAIAAgACAAIAAgACAAIAAgACAAIAAgACAAIAAgACAAIAAgACAASQBGACgAXwBjAHUAcgByACAAPAAgAF8AaABpAGcAaABPAHIAZABlAHIALAAgAEgAUwBUAEEAQwBLACgAXAAiAFwAIgAsACAARABSAE8AUAAoAF8AYQBjAGMALAAgACwAIAAtADEAKQAsACAAMAApACwAXABuACAAIAAgACAAIAAgACAAIAAgACAAIAAgACAAIAAgACAAIAAgACAAIAAgACAAIAAgACAAIAAgACAASQBGACgAXwBjAHUAcgByACAAPgAgAF8AbABvAHcATwByAGQAZQByACwAIABIAFMAVABBAEMASwAoAFwAIgBcACIALAAgAEQAUgBPAFAAKABfAGEAYwBjACwAIAAsACAALQAxACkALAAgADAAKQAsAFwAbgAgACAAIAAgACAAIAAgACAAIAAgACAAIAAgACAAIAAgACAAIAAgACAAIAAgACAAIAAgACAAIAAgACAAIAAgACAATABFAFQAKABcAG4AIAAgACAAIAAgACAAIAAgACAAIAAgACAAIAAgACAAIAAgACAAIAAgACAAIAAgACAAIAAgACAAIAAgACAAIAAgACAAIAAgACAAXwBjAGEAcgByAHkALAAgAFQAQQBLAEUAKABfAGEAYwBjACwAIAAxACwAIAAtADEAKQAsAFwAbgAgACAAIAAgACAAIAAgACAAIAAgACAAIAAgACAAIAAgACAAIAAgACAAIAAgACAAIAAgACAAIAAgACAAIAAgACAAIAAgACAAIABfAHYAYQBsAHUAZQAsACAAXwBjAGEAcgByAHkAIAArACAATgAoAEkATgBEAEUAWAAoAF8AYwBvAG0AcABsAGkAYwBhAHQAaQBvAG4ALAAgADEALAAgAF8AYwB1AHIAcgApACkALABcAG4AIAAgACAAIAAgACAAIAAgACAAIAAgACAAIAAgACAAIAAgACAAIAAgACAAIAAgACAAIAAgACAAIAAgACAAIAAgACAAIAAgACAASQBGACgAXwBjAHUAcgByACAAPQAgAF8AaABpAGcAaABPAHIAZABlAHIALAAgAEgAUwBUAEEAQwBLACgAXwB2AGEAbAB1AGUALAAgAEQAUgBPAFAAKABfAGEAYwBjACwAIAAsACAALQAxACkALAAgADAAKQAsAFwAbgAgACAAIAAgACAAIAAgACAAIAAgACAAIAAgACAAIAAgACAAIAAgACAAIAAgACAAIAAgACAAIAAgACAAIAAgACAAIAAgACAAIAAgACAAIAAgAEwARQBUACgAXABuACAAIAAgACAAIAAgACAAIAAgACAAIAAgACAAIAAgACAAIAAgACAAIAAgACAAIAAgACAAIAAgACAAIAAgACAAIAAgACAAIAAgACAAIAAgACAAIAAgACAAIABfAG0AbwBkAHUAbAB1AHMALAAgAEkATgBEAEUAWAAoAF8AYwBvAG0AcABvAG4AZQBuAHQATQBvAGQAcwAsACAAMQAsACAAXwBjAHUAcgByACkALABcAG4AIAAgACAAIAAgACAAIAAgACAAIAAgACAAIAAgACAAIAAgACAAIAAgACAAIAAgACAAIAAgACAAIAAgACAAIAAgACAAIAAgACAAIAAgACAAIAAgACAAIAAgAF8AYwBhAHIAcgB5AE4AZQB4AHQALAAgAEkATgBUACgAXwB2AGEAbAB1AGUAIAAvAF8AbQBvAGQAdQBsAHUAcwApACwAXABuACAAIAAgACAAIAAgACAAIAAgACAAIAAgACAAIAAgACAAIAAgACAAIAAgACAAIAAgACAAIAAgACAAIAAgACAAIAAgACAAIAAgACAAIAAgACAAIAAgACAAIABfAHIAZQBzAG8AbAB2AGUAVgBhAGwAdQBlACwAIABJAEYAKABfAGMAYQByAHIAeQBOAGUAeAB0ACwAIAAwACwAIABfAHYAYQBsAHUAZQApACwAXABuACAAIAAgACAAIAAgACAAIAAgACAAIAAgACAAIAAgACAAIAAgACAAIAAgACAAIAAgACAAIAAgACAAIAAgACAAIAAgACAAIAAgACAAIAAgACAAIAAgACAAIABIAFMAVABBAEMASwAoAF8AcgBlAHMAbwBsAHYAZQBWAGEAbAB1AGUALAAgAEQAUgBPAFAAKABfAGEAYwBjACwAIAAsACAALQAxACkALAAgAF8AYwBhAHIAcgB5AE4AZQB4AHQ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cgBlAHMAbwBsAHYAZQAsACAALAAgAC0AMgApAFwAbgAgACAAIAAgACAAIAAgACAAIAAgACAAIAApAFwAbgAgACAAIAAgACAAIAAgACAAKQAsAFwAbgBcAG4AIAAgACAAIAAgACAAIAAgAGYAbgBTAGUAeABhAGcAZQBzAGkAbQBhAGwALAAgAEwAQQBNAEIARABBACgAXwB0AGkAbQBlAFMAcABhAG4ALABcAG4AIAAgACAAIAAgACAAIAAgACAAIAAgACAASQBGACgASQBTAEUAUgBSAE8AUgAoAF8AdABpAG0AZQBTAHAAYQBuACkALAAgAF8AdABpAG0AZQBTAHAAYQBuACAAKgAgAHsAMQAsACAAMgAsACAAMwAsACAANAAsACAANQB9ACwAXABuACAAIAAgACAAIAAgACAAIAAgACAAIAAgACAAIAAgACAASQBGACgAXwB0AGkAbQBlAFMAcABhAG4AIAA9ACAAXAAiAFwAIgAsACAAewBcACIAXAAiACwAIABcACIAXAAiACwAIABcACIAXAAiACwAIABcACIAXAAiACwAIABcACIAXAAiAH0ALABcAG4AIAAgACAAIAAgACAAIAAgACAAIAAgACAAIAAgACAAIAAgACAAIAAgAEkARgAoAE4ATwBUACgASQBTAE4AVQBNAEIARQBSACgAXwB0AGkAbQBlAFMAcABhAG4AKQApACwAIAB7ACMAVgBBAEwAVQBFACEALAAgACMAVgBBAEwAVQBFACEALAAgACMAVgBBAEwAVQBFACEALAAgACMAVgBBAEwAVQBFACEALAAgACMAVgBBAEwAVQBFACEAfQAsAFwAbgAgACAAIAAgACAAIAAgACAAIAAgACAAIAAgACAAIAAgACAAIAAgACAAIAAgACAAIABJAEYAKABfAHQAaQBtAGUAUwBwAGEAbgAgAD0AIAAwACwAIABmAG4AWgBlAHIAbwBDAG8AbQBwAGwAaQBjAGEAdABpAG8AbgAoACkALABcAG4AIAAgACAAIAAgACAAIAAgACAAIAAgACAAIAAgACAAIAAgACAAIAAgACAAIAAgACAAIAAgACAAIABMAEUAVAAoAFwAbgAgACAAIAAgACAAIAAgACAAIAAgACAAIAAgACAAIAAgACAAIAAgACAAIAAgACAAIAAgACAAIAAgACAAIAAgACAAXwB1AG4AcgBvAHUAbgBkAGUAZABTAGkAZwBuACwAIABJAEYAKABfAHQAaQBtAGUAUwBwAGEAbgAgADwAIAAwACwAIAAtADEALAAgADEAKQAsAFwAbgAgACAAIAAgACAAIAAgACAAIAAgACAAIAAgACAAIAAgACAAIAAgACAAIAAgACAAIAAgACAAIAAgACAAIAAgACAAXwBhAGIAcwBUAGkAbQBlAFMAcABhAG4ALAAgAEEAQgBTACgAXwB0AGkAbQBlAFMAcABhAG4AKQAsAFwAbgAgACAAIAAgACAAIAAgACAAIAAgACAAIAAgACAAIAAgACAAIAAgACAAIAAgACAAIAAgACAAIAAgACAAIAAgACAAXwByAG8AdQBuAGQAQwBvAG0AcABvAG4AZQBuAHQAcwAsACAASQBGACgAXwByAG8AdQBuAGQATQBlAHQAaABvAGQAIAA9ACAAMQAsAFwAbgAgACAAIAAgACAAIAAgACAAIAAgACAAIAAgACAAIAAgACAAIAAgACAAIAAgACAAIAAgACAAIAAgACAAIAAgACAAIAAgACAAIABmAG4AUgBlAHMAbwBsAHYAZQBXAGgAbwBsAGUAKABfAGEAYgBzAFQAaQBtAGUAUwBwAGEAbgApACwAXABuACAAIAAgACAAIAAgACAAIAAgACAAIAAgACAAIAAgACAAIAAgACAAIAAgACAAIAAgACAAIAAgACAAIAAgACAAIAAgACAAIAAgAGYAbgBSAGUAcwBvAGwAdgBlAEYAcgBhAGMAdABpAG8AbgBhAGwAKABfAGEAYgBzAFQAaQBtAGUAUwBwAGEAbgApAFwAbgAgACAAIAAgACAAIAAgACAAIAAgACAAIAAgACAAIAAgACAAIAAgACAAIAAgACAAIAAgACAAIAAgACAAIAAgACAAKQAsAFwAbgAgACAAIAAgACAAIAAgACAAIAAgACAAIAAgACAAIAAgACAAIAAgACAAIAAgACAAIAAgACAAIAAgACAAIAAgACAAXwByAGUAcwBvAGwAdgBlAEMAbwBtAHAAbwBuAGUAbgB0AHMALAAgAGYAbgBSAGUAcwBvAGwAdgBlAE0AbwBkAHUAbAB1AHMAKABfAHIAbwB1AG4AZABDAG8AbQBwAG8AbgBlAG4AdABzACkALABcAG4AIAAgACAAIAAgACAAIAAgACAAIAAgACAAIAAgACAAIAAgACAAIAAgACAAIAAgACAAIAAgACAAIAAgACAAIAAgAF8AaQBzAFoAZQByAG8ALAAgAEEAUgBSAEEAWQBTAC4ASQBTAF8AWgBFAFIATwAoAE4AKABfAHIAZQBzAG8AbAB2AGUAQwBvAG0AcABvAG4AZQBuAHQAcwApACkALABcAG4AIAAgACAAIAAgACAAIAAgACAAIAAgACAAIAAgACAAIAAgACAAIAAgACAAIAAgACAAIAAgACAAIAAgACAAIAAgAF8AcwBpAGcAbgAsACAASQBGACgAXwBpAHMAWgBlAHIAbwAsACAAMAAsACAAXwB1AG4AcgBvAHUAbgBkAGUAZABTAGkAZwBuACkALABcAG4AIAAgACAAIAAgACAAIAAgACAAIAAgACAAIAAgACAAIAAgACAAIAAgACAAIAAgACAAIAAgACAAIAAgACAAIAAgAEgAUwBUAEEAQwBLACgAXwBzAGkAZwBuACwAIABfAHIAZQBzAG8AbAB2AGUAQwBvAG0AcABvAG4AZQBuAHQAcw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0AGkAbQBlAFMAcABhAG4AQwBvAGwAdQBtAG4ALAAgAEYATgAuAE4AVQBMAEwASQBGAFkAKABJAE4ARABFAFgAKABUAGkAbQBlAFMAcABhAG4AXwBEACwAIAAsACAAIAAxACkAKQAsAFwAbgAgACAAIAAgACAAIAAgACAAXwByAG8AdwBDAG8AdQBuAHQALAAgAFIATwBXAFMAKABfAHQAaQBtAGUAUwBwAGEAbgBDAG8AbAB1AG0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TAGUAeABhAGcAZQBzAGkAbQBhAGwAKABJAE4ARABFAFgAKABfAHQAaQBtAGUAUwBwAGEAbgBDAG8AbAB1AG0AbgAsACAAXwBjAHUAcgByACwAIAAxACkAKQBcAG4AIAAgACAAIAAgACAAIAAgACAAIAAgACAAIAAgACAAIAApAFwAbgAgACAAIAAgACAAIAAgACAAIAAgACAAIAApAFwAbgAgACAAIAAgACAAIAAgACAAKQAsAFwAbgAgACAAIAAgACAAIAAgACAARABSAE8AUAAoAF8AYgB5AFIAbwB3ACwAIAAxACkAXABuACAAIAAgACAAKQBcAG4AKQA7AFwAbgBcAG4AUwBFAEMATwBOAEQAUwBfAFQATwBfAFQASQBNAEUAUwBQAEEATgAgAD0AIABMAEEATQBCAEQAQQAoAFMAZQBjAG8AbgBkAHMALABcAG4AIAAgACAAIABJAEYAKABTAGUAYwBvAG4AZABzACAAPQAgAFwAIgBcACIALAAgAFwAIgBcACIALABcAG4AIAAgACAAIAAgACAAIAAgAFMAZQBjAG8AbgBkAHMAIAAvACAAOAA2ADQAMAAwAFwAbgAgACAAIAAgACkAXABuACkAOwBcAG4AXABuAE0ASQBOAFUAVABFAFMAXwBUAE8AXwBUAEkATQBFAFMAUABBAE4AIAA9ACAATABBAE0AQgBEAEEAKABNAGkAbgB1AHQAZQBzACwAXABuACAAIAAgACAASQBGACgATQBpAG4AdQB0AGUAcwAgAD0AIABcACIAXAAiACwAIABcACIAXAAiACwAXABuACAAIAAgACAAIAAgACAAIABNAGkAbgB1AHQAZQBzACAALwAgADEANAA0ADAAXABuACAAIAAgACAAKQBcAG4AKQA7AFwAbgBcAG4ASABPAFUAUgBTAF8AVABPAF8AVABJAE0ARQBTAFAAQQBOACAAPQAgAEwAQQBNAEIARABBACgASABvAHUAcgBzACwAXABuACAAIAAgACAASQBGACgASABvAHUAcgBzACAAPQAgAFwAIgBcACIALAAgAFwAIgBcACIALABcAG4AIAAgACAAIAAgACAAIAAgAEgAbwB1AHIAcwAgAC8AIAAyADQAXABuACAAIAAgACAAKQBcAG4AKQA7AFwAbgBcAG4AVABJAE0ARQBTAFAAQQBOAF8AQQBEAEQAXwBTAEUAQwBPAE4ARABTACAAPQAgAEwAQQBNAEIARABBACgAVABpAG0AZQBTAHAAYQBuAF8ARAAsACAAUwBlAGMAbwBuAGQAcwAsAFwAbgAgACAAIAAgAEkARgAoAFQAaQBtAGUAUwBwAGEAbgBfAEQAIAA9ACAAXAAiAFwAIgAsACAAXAAiAFwAIgAsAFwAbgAgACAAIAAgACAAIAAgACAAVABpAG0AZQBTAHAAYQBuAF8ARAAgACsAIAAoAE4AKABTAGUAYwBvAG4AZABzACkAIAAvACAAOAA2ADQAMAAwACkAXABuACAAIAAgACAAKQBcAG4AKQA7AFwAbgBcAG4AXABuAFQASQBNAEUAUwBQAEEATgBfAEEARABEAF8ATQBJAE4AVQBUAEUAUwAgAD0AIABMAEEATQBCAEQAQQAoAFQAaQBtAGUAUwBwAGEAbgBfAEQALAAgAE0AaQBuAHUAdABlAHMALABcAG4AIAAgACAAIABJAEYAKABUAGkAbQBlAFMAcABhAG4AXwBEACAAPQAgAFwAIgBcACIALAAgAFwAIgBcACIALABcAG4AIAAgACAAIAAgACAAIAAgAFQAaQBtAGUAUwBwAGEAbgBfAEQAIAArACAAKABNAGkAbgB1AHQAZQBzACAALwAgADEANAA0ADAAKQBcAG4AIAAgACAAIAApAFwAbgApADsAXABuAFwAbgBUAEkATQBFAFMAUABBAE4AXwBBAEQARABfAEgATwBVAFIAUwAgAD0AIABMAEEATQBCAEQAQQAoAFQAaQBtAGUAUwBwAGEAbgBfAEQALAAgAEgAbwB1AHIAcwAsAFwAbgAgACAAIAAgAEkARgAoAFQAaQBtAGUAUwBwAGEAbgBfAEQAIAA9ACAAXAAiAFwAIgAsACAAXAAiAFwAIgAsAFwAbgAgACAAIAAgACAAIAAgACAAVABpAG0AZQBTAHAAYQBuAF8ARAAgACsAIAAoAEgAbwB1AHIAcwAgAC8AIAAyADQ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FQASQBNAEUAUwBQAEEATgBfAEQASABNAFMAXABuAFwAbgBSAGUAcwBvAGwAdgBlAHMAIABhACAAdABpAG0AZQBzAHAAYQBuACAAcwBlAHgAYQBnAGUAcwBpAG0AYQBsACAAYwBvAG0AcABsAGkAYwBhAHQAaQBvAG4AIABzAG8AIAB0AGgAYQB0ACAAZQBhAGMAaAAgAGMAbwBtAHAAbwBuAGUAbgB0ACAAaQBzACAAdwBpAHQAaABpAG4AIABpAHQAcwAgAG0AbwBkAHUAbAB1AHMALgBcAG4AXABuAEEAcgByAGEAeQAgAGMAbwBtAHAAYQB0AGkAYgBsAGUAOgAgAFQAaQBtAGUAUwBwAGEAbgBfAEMAN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kAGUAYwBpAG0AYQBsACAAWwAwAC4ALgBdACAAIAAgACAAfAAgAEQAYQB5AHMAXABuACAAMwAgAHwAIABkAGUAYwBpAG0AYQBsACAAWwAwAC4ALgAyADQAXQAgACAAfAAgAEgAbwB1AHIAcwBcAG4AIAA0ACAAfAAgAGQAZQBjAGkAbQBhAGwAIABbADAALgAuADYAMABd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MANQAgACAAIAAgACAAIAAgACAAfAAgAGEAcgByAGEAeQAgACAAIABDAFsAMgAuAC4ANQBdACAAIAB8AFwAbgAgACAAIABTAGkAZwBuACAAIAAgACAAIAAgACAAIAAgACAAIAAgAHwAIABpAG4AdABlAGcAZQByACAAWwAtADEALAAwACwAMQBdACAAfABcAG4AIAAgACAARABhAHkAcwAgACAAIAAgACAAIAAgACAAIAAgACAAIAB8ACAAZABlAGMAaQBtAGEAbAAgAFsAMAAuAC4AXQAgACAAIAAgAHwAXABuACAAIAAgAEgAbwB1AHIAcwAgACAAIAAgACAAIAAgACAAIAAgACAAfAAgAGQAZQBjAGkAbQBhAGwAIABbADAALgAuAF0AIAAgACAAIAB8AFwAbgAgACAAIABNAGkAbgB1AHQAZQBzACAAIAAgACAAIAAgACAAIAAgAHwAIABkAGUAYwBpAG0AYQBsACAAWwAwAC4ALgBdACAAIAAgACAAfABcAG4AIAAgACAAUwBlAGMAbwBuAGQAcwAgACAAIAAgACAAIAAgACAAIAB8ACAAZABlAGMAaQBtAGEAbAAgAFsAMAAuAC4AXQAgACAAIAAgAHwAXABuAFsASABpAGcAaABPAHIAZABlAHIAXQAgACAAIAAgACAAIAAgACAAfAAgAGkAbgB0AGUAZwBlAHIAIAAgACAAIAAgACAAIAAgACAAIAB8ACAASABpAGcAaABlAHMAdAAtAG8AcgBkAGUAcgAgAGMAbwBtAHAAbwBuAGUAbgB0AC4AIABEAGUAZgBhAHUAbAB0AHMAIAB0AG8AIABEAGEAeQAuAFwAbgAgACAAIAAgACAAIAAgACAAIAAgACAAIAAgACAAIAAgACAAIAAgAHwAIABbADEALgAuADQAXQAgACAAIAAgACAAIAAgACAAIAAgACAAfAAgACAAMQAgAC0AIABEAGEAeQBcAG4AIAAgACAAIAAgACAAIAAgACAAIAAgACAAIAAgACAAIAAgACAAIAB8ACAAIAAgACAAIAAgACAAIAAgACAAIAAgACAAIAAgACAAIAAgAHwAIAAgADIAIAAtACAASABvAHUAcgBcAG4AIAAgACAAIAAgACAAIAAgACAAIAAgACAAIAAgACAAIAAgACAAIAB8ACAAIAAgACAAIAAgACAAIAAgACAAIAAgACAAIAAgACAAIAAgAHwAIAAgADMAIAAtACAATQBpAG4AdQB0AGUAXABuACAAIAAgACAAIAAgACAAIAAgACAAIAAgACAAIAAgACAAIAAgACAAfAAgACAAIAAgACAAIAAgACAAIAAgACAAIAAgACAAIAAgACAAIAB8ACAAIAA0ACAALQAgAFMAZQBjAG8AbgBkAFwAbgBbAEwAbwB3AE8AcgBkAGUAcgBdACAAIAAgACAAIAAgACAAIAAgAHwAIABpAG4AdABlAGcAZQByACAAIAAgACAAIAAgACAAIAAgACAAfAAgAEwAbwB3AGUAcwB0AC0AbwByAGQAZQByACAAYwBvAG0AcABvAG4AZQBuAHQALgAgAEQAZQBmAGEAdQBsAHQAcwAgAHQAbwAgAFMAZQBjAG8AbgBkAC4AXABuACAAIAAgACAAIAAgACAAIAAgACAAIAAgACAAIAAgACAAIAAgACAAfAAgAFsAMQAuAC4ANABdACAAIAAgACAAIAAgACAAIAAgACAAIAB8ACAAIAAxACAALQAgAEQAYQB5AFwAbgAgACAAIAAgACAAIAAgACAAIAAgACAAIAAgACAAIAAgACAAIAAgAHwAIAAgACAAIAAgACAAIAAgACAAIAAgACAAIAAgACAAIAAgACAAfAAgACAAMgAgAC0AIABIAG8AdQByAFwAbgAgACAAIAAgACAAIAAgACAAIAAgACAAIAAgACAAIAAgACAAIAAgAHwAIAAgACAAIAAgACAAIAAgACAAIAAgACAAIAAgACAAIAAgACAAfAAgACAAMwAgAC0AIABNAGkAbgB1AHQAZQBcAG4AIAAgACAAIAAgACAAIAAgACAAIAAgACAAIAAgACAAIAAgACAAIAB8ACAAIAAgACAAIAAgACAAIAAgACAAIAAgACAAIAAgACAAIAAgAHwAIAAgADQAIAAtACAAUwBlAGMAbwBuAGQAXABuAFsAUAByAGUAYwBpAHMAaQBvAG4AXQAgACAAIAAgACAAIAAgACAAfAAgAGkAbgB0AGUAZwBlAHIAIAAgACAAIAAgACAAIAAgACAAIAB8ACAAUwBlAGwAZQBjAHQAIABwAHIAZQBjAGkAcwBpAG8AbgAgAGwAZQB2AGUAbAAuAFwAbgAgACAAIAAgACAAIAAgACAAIAAgACAAIAAgACAAIAAgACAAIAAgAHwAIABbADAALgAuADkAXQAgACAAIAAgACAAIAAgACAAIAAgACAAfAAgAEQAZQBmAGEAdQBsAHQAcwAgAHQAbwAgAG0AYQB4AGkAbQB1AG0AIABwAHIAZQBjAGkAcwBpAG8AbgAgAG8AZgAgADkALgBcAG4AWwBSAG8AdQBuAGQAaQBuAGcATwB2AGUAcgByAGkAZABlAF0AIAB8ACAAcwB3AGkAdABjAGgAIAAgACAAIAAgACAAIAAgACA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AgACAAIAAgACAAIAAgACAAIAB8ACAAIAAxADoAIABOAGUAYQByAGUAcwB0ACAAQQBsAHcAYQB5AHMAIAByAG8AdQBuAGQAIAB0AG8AIABuAGUAYQByAGUAcwB0ACAAbABvAHcAIABvAHIAZABlAHIAIABjAG8AbQBwAG8AbgBlAG4AdAAuAFwAbgAgACAAIAAgACAAIAAgACAAIAAgACAAIAAgACAAIAAgACAAIAAgAHwAIAAgACAAIAAgACAAIAAgACA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FQASQBNAEUAUwBQAEEATgBfAEQASABNAFMAIAA9ACAATABBAE0AQgBEAEEAKABUAGkAbQBlAFMAcABhAG4AXwBDADUALAAgAFsASABpAGcAaABPAHIAZABlAHIAXQAsACAAWwBMAG8AdwBPAHIAZABlAHIAXQAsACAAWwBQAHIAZQBjAGkAcwBpAG8AbgBdACwAIABbAFIAbwB1AG4AZABpAG4AZwBPAHYAZQByAHIAaQBkAGUAXQAsAFwAbgAgACAAIAAgAEwARQBUACgAXABuACAAIAAgACAAIAAgACAAIABfAHQAaQBtAGUAUwBwAGEAbgBfAEMANQAsACAARgBOAC4ATgBVAEwATABJAEYAWQAoAFQAaQBtAGUAUwBwAGEAbgBfAEMANQApACwAXABuACAAIAAgACAAIAAgACAAIABfAHQAaQBtAGUAUwBwAGEAbgBfAEQALAAgAEMASABSAE8ATgBPAC4AVABJAE0ARQBTAFAAQQBOACgAXwB0AGkAbQBlAFMAcABhAG4AXwBDADUAKQAsAFwAbgAgACAAIAAgACAAIAAgACAAQwBIAFIATwBOAE8ALgBUAEkATQBFAFMAUABBAE4AXwBUAE8AXwBEAEgATQBTACgAXwB0AGkAbQBlAFMAcABhAG4AXwBEACwAIABIAGkAZwBoAE8AcgBkAGUAcgAsACAATABvAHcATwByAGQAZQByACwAIABQAHIAZQBjAGkAcwBpAG8AbgAsACAAUgBvAHUAbgBkAGkAbgBnAE8AdgBlAHIAcgBpAGQAZ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MAUABBAE4AXwBEAEgATQBTAFwAbgBcAG4AUABhAHIAcwBlAHMAIABhACAAdABlAHgAdAAgAHQAaQBtAGUAcwBwAGEAbgAgAGUAeABwAHIAZQBzAHMAaQBvAG4AIABhAHMAIABhACAAcwBlAHgAYQBnAGUAcwBpAG0AYQBsACAAYwBvAG0AcABsAGkAYwBhAHQAaQBvAG4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aQBuAHQAZQBnAGUAcgAgAFsAMAAuAC4AMgAzAF0AIAAgAHwAIABIAG8AdQByAHMAXABuACAANAAgAHwAIABpAG4AdABlAGcAZQByACAAWwAwAC4ALgA1ADkAXQAgACAAfAAgAE0AaQBuAHUAdABlAHMAXABuACAANQAgAHwAIABkAGUAYwBpAG0AYQBsACAAWwAwAC4ALgA2ADAAKQAgACAAfAAgAF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YAYQByAGkAYQBuAHQAIAB8ACAAVABpAG0AZQBTAHAAYQBuACAAZABlAGMAaQBtAGEAbAAgAHYAYQBsAHUAZQAgAG8AcgAgAGYAbwByAG0AYQB0AHQAZQBkACAAVABpAG0AZQBTAHAAYQBuACAAdABlAHgAd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MAUABBAE4AXwBEAEgATQBTACgAXAAiADEAMgA6ADAAMABcACIAKQBcAG4AUgBlAHQAdQByAG4AcwA6ACAAewAxACwAIABcACIAXAAiACwAIAAxADIALAAgADAALAAgAFwAIgBcACIAfQBcAG4AXABuAFAAQQBSAFMARQBfAFQASQBNAEUAUwBQAEEATgBfAEQASABNAFMAKABcACIAMQAwADAAaABcACIAKQBcAG4AUgBlAHQAdQByAG4AcwA6ACAAewAxACwAIABcACIAXAAiACwAIAAxADAAMAAsACAAXAAiAFwAIgAsACAAXAAi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FMAUABBAE4AXwBEAEgATQBTACAAPQAgAEwAQQBNAEIARABBACgARQB4AHAAcgBlAHMAcwBpAG8AbgAsAFwAbgAgACAAIAAgAEwARQBUACgAXABuACAAIAAgACAAIAAgACAAIABfAG0AYQB4AFAAcgBlAGMAaQBzAGkAbwBuACwAIAA5ACwAXABuACAAIAAgACAAIAAgACAAIABcAG4AIAAgACAAIAAgACAAIAAgAF8AbABvAGcAaQBjAFQAYQBiAGwAZQAsACAAewBcAG4AIAAgACAAIAAgACAAIAAgACAAIAAgACAALwAvACAAdABlAHIAbQBzACwAIABwAGEAdAB0AGUAcgBuACwAIABoAGkAZwBoACwAIABsAG8AdwAsACAAaABhAHMARABlAGMAaQBtAGEAbABcAG4AIAAgACAAIAAgACAAIAAgACAAIAAgACAANQAsACAAXAAiAC4AOgA6AC4AXAAiACwAIAAxACwAIAA0ACwAIABUAFIAVQBFADsAIAAgACAALwAvACAAZAAuAGgAaAA6AG0AbQA6AHMAcwAuADAAMAAwAFwAbgAgACAAIAAgACAAIAAgACAAIAAgACAAIAA0ACwAIABcACIALgA6ADoAXAAiACwAIAAxACwAIAA0ACwAIABGAEEATABTAEUAOwAgACAAIAAvAC8AIABkAC4AaABoADoAbQBtADoAcwBzAFwAbgAgACAAIAAgACAAIAAgACAAIAAgACAAIAA0ACwAIABcACIAOgA6AC4AXAAiACwAIAAyACwAIAA0ACwAIABUAFIAVQBFADsAIAAgACAAIAAvAC8AIABoADoAbQBtADoAcwBzAC4AMAAwADAAXABuACAAIAAgACAAIAAgACAAIAAgACAAIAAgADMALAAgAFwAIgAuADoAXAAiACwAIAAxACwAIAAzACwAIABGAEEATABTAEUAOwAgACAAIAAgAC8ALwAgAGQALgBoAGgAOgBtAG0AXABuACAAIAAgACAAIAAgACAAIAAgACAAIAAgADMALAAgAFwAIgA6ADoAXAAiACwAIAAyACwAIAA0ACwAIABGAEEATABTAEUAOwAgACAAIAAgAC8ALwAgAGgAOgBtAG0AOgBzAHMAXABuACAAIAAgACAAIAAgACAAIAAgACAAIAAgADMALAAgAFwAIgA6AC4AXAAiACwAIAAzACwAIAA0ACwAIABUAFIAVQBFADsAIAAgACAAIAAgAC8ALwAgAG0AOgBzAHMALgAwADAAMABcAG4AIAAgACAAIAAgACAAIAAgACAAIAAgACAAMgAsACAAXAAiADoAXAAiACwAIAAyACwAIAAzACwAIABGAEEATABTAEUAOwAgACAAIAAgACAALwAvACAAaAA6AG0AbQBcAG4AIAAgACAAIAAgACAAIAAgACAAIAAgACAAMgAsACAAXAAiAC4AXAAiACwAIAAxACwAIAAxACwAIABUAFIAVQBFADsAIAAgACAAIAAgACAALwAvACAAZAAuADAAMAAwAFwAbgAgACAAIAAgACAAIAAgACAAIAAgACAAIAAxACwAIABcACIAXAAiACwAIAAxACwAIAAxACwAIABGAEEATABTAEUAOwAgACAAIAAgACAAIAAvAC8AIABkAFwAbgAgACAAIAAgACAAIAAgACAAIAAgACAAIAA1ACwAIABcACIAZABoAG0ALgBzAFwAIgAsACAAMQAsACAANAAsACAAVABSAFUARQA7ACAAIAAgAC8ALwAgADAAZAAgADAAaAAgADAAbQAgADAALgAwADAAMABzAFwAbgAgACAAIAAgACAAIAAgACAAIAAgACAAIAA0ACwAIABcACIAZABoAG0AcwBcACIALAAgADEALAAgADQALAAgAEYAQQBMAFMARQA7ACAAIAAgAC8ALwAgADAAZAAgADAAaAAgADAAbQAgADAAcwBcAG4AIAAgACAAIAAgACAAIAAgACAAIAAgACAANAAsACAAXAAiAGQAaAAuAG0AXAAiACwAIAAxACwAIAAzACwAIABUAFIAVQBFADsAIAAgACAAIAAvAC8AIAAwAGQAIAAwAGgAIAAwAC4AMAAwADAAbQBcAG4AIAAgACAAIAAgACAAIAAgACAAIAAgACAANAAsACAAXAAiAGgAbQAuAHMAXAAiACwAIAAyACwAIAA0ACwAIABUAFIAVQBFADsAIAAgACAAIAAvAC8AIAAwAGgAIAAwAG0AIAAwAC4AMAAwADAAcwBcAG4AIAAgACAAIAAgACAAIAAgACAAIAAgACAAMwAsACAAXAAiAGQAaABtAFwAIgAsACAAMQAsACAAMwAsACAARgBBAEwAUwBFADsAIAAgACAAIAAvAC8AIAAwAGQAIAAwAGgAIAAwAG0AXABuACAAIAAgACAAIAAgACAAIAAgACAAIAAgADMALAAgAFwAIgBoAG0AcwBcACIALAAgADIALAAgADQALAAgAEYAQQBMAFMARQA7ACAAIAAgACAALwAvACAAMABoACAAMABtACAAMABzAFwAbgAgACAAIAAgACAAIAAgACAAIAAgACAAIAAzACwAIABcACIAZAAuAGgAXAAiACwAIAAxACwAIAAyACwAIABUAFIAVQBFADsAIAAgACAAIAAgAC8ALwAgADAAZAAgADAALgAwADAAMABoAFwAbgAgACAAIAAgACAAIAAgACAAIAAgACAAIAAyACwAIABcACIAaAAuAG0AXAAiACwAIAAyACwAIAAzACwAIABUAFIAVQBFADsAIAAgACAAIAAgAC8ALwAgADAAaAAgADAALgAwADAAMABtAFwAbgAgACAAIAAgACAAIAAgACAAIAAgACAAIAAyACwAIABcACIAbQAuAHMAXAAiACwAIAAzACwAIAA0ACwAIABUAFIAVQBFADsAIAAgACAAIAAgAC8ALwAgADAAbQAgADAALgAwADAAMABzAFwAbgAgACAAIAAgACAAIAAgACAAIAAgACAAIAAyACwAIABcACIAZABoAFwAIgAsACAAMQAsACAAMgAsACAARgBBAEwAUwBFADsAIAAgACAAIAAgAC8ALwAgADAAZAAgADAAaABcAG4AIAAgACAAIAAgACAAIAAgACAAIAAgACAAMgAsACAAXAAiAGgAbQBcACIALAAgADIALAAgADMALAAgAEYAQQBMAFMARQA7ACAAIAAgACAAIAAvAC8AIAAwAGgAIAAwAG0AXABuACAAIAAgACAAIAAgACAAIAAgACAAIAAgADIALAAgAFwAIgBtAHMAXAAiACwAIAAzACwAIAA0ACwAIABGAEEATABTAEUAOwAgACAAIAAgACAALwAvACAAMABtACAAMABzAFwAbgAgACAAIAAgACAAIAAgACAAIAAgACAAIAAyACwAIABcACIALgBkAFwAIgAsACAAMQAsACAAMQAsACAAVABSAFUARQA7ACAAIAAgACAAIAAgAC8ALwAgADAALgAwADAAMABkAFwAbgAgACAAIAAgACAAIAAgACAAIAAgACAAIAAyACwAIABcACIALgBoAFwAIgAsACAAMgAsACAAMgAsACAAVABSAFUARQA7ACAAIAAgACAAIAAgAC8ALwAgADAALgAwADAAMABoAFwAbgAgACAAIAAgACAAIAAgACAAIAAgACAAIAAyACwAIABcACIALgBtAFwAIgAsACAAMwAsACAAMwAsACAAVABSAFUARQA7ACAAIAAgACAAIAAgAC8ALwAgADAALgAwADAAMABtAFwAbgAgACAAIAAgACAAIAAgACAAIAAgACAAIAAyACwAIABcACIALgBzAFwAIgAsACAANAAsACAANAAsACAAVABSAFUARQA7ACAAIAAgACAAIAAgAC8ALwAgADAALgAwADAAMABzAFwAbgAgACAAIAAgACAAIAAgACAAIAAgACAAIAAxACwAIABcACIAZABcACIALAAgADEALAAgADEALAAgAEYAQQBMAFMARQA7ACAAIAAgACAAIAAgAC8ALwAgADAAZABcAG4AIAAgACAAIAAgACAAIAAgACAAIAAgACAAMQAsACAAXAAiAGgAXAAiACwAIAAyACwAIAAyACwAIABGAEEATABTAEUAOwAgACAAIAAgACAAIAAvAC8AIAAwAGgAXABuACAAIAAgACAAIAAgACAAIAAgACAAIAAgADEALAAgAFwAIgBtAFwAIgAsACAAMwAsACAAMwAsACAARgBBAEwAUwBFADsAIAAgACAAIAAgACAALwAvACAAMABtAFwAbgAgACAAIAAgACAAIAAgACAAIAAgACAAIAAxACwAIABcACIAcwBcACIALAAgADQALAAgADQALAAgAEYAQQBMAFMARQA7ACAAIAAgACAAIAAgAC8ALwAgADAAcwBcAG4AIAAgACAAIAAgACAAIAAgACAAIAAgACAANQAsACAAXAAiAGQAaAAnAC4AXAAiAFwAIgBcACIALAAgADEALAAgADQALAAgAFQAUgBVAEUAOwAgACAALwAvACAAMABkACAAMABoACAAMAAnACAAMAAuADAAMAAwAFwAIgBcAG4AIAAgACAAIAAgACAAIAAgACAAIAAgACAANAAsACAAXAAiAGQAaAAnAFwAIgBcACIAXAAiACwAIAAxACwAIAA0ACwAIABGAEEATABTAEUAOwAgACAALwAvACAAMABkACAAMABoACAAMAAnACAAMABcACIAXABuACAAIAAgACAAIAAgACAAIAAgACAAIAAgADQALAAgAFwAIgBkAGgALgAnAFwAIgAsACAAMQAsACAAMwAsACAAVABSAFUARQA7ACAAIAAgACAALwAvACAAMABkACAAMABoACAAMAAuADAAMAAwACcAXABuACAAIAAgACAAIAAgACAAIAAgACAAIAAgADQALAAgAFwAIgBoACcALgBcACIAXAAiAFwAIgAsACAAMgAsACAANAAsACAAVABSAFUARQA7ACAAIAAgAC8ALwAgADAAaAAgADAAJwAgADAALgAwADAAMABcACIAXABuACAAIAAgACAAIAAgACAAIAAgACAAIAAgADMALAAgAFwAIgBkAGgAJwBcACIALAAgADEALAAgADMALAAgAEYAQQBMAFMARQA7ACAAIAAgACAALwAvACAAMABkACAAMABoACAAMAAnAFwAbgAgACAAIAAgACAAIAAgACAAIAAgACAAIAAzACwAIABcACIAaAAnAFwAIgBcACIAXAAiACwAIAAyACwAIAA0ACwAIABGAEEATABTAEUAOwAgACAAIAAvAC8AIAAwAGgAIAAwACcAIAAwAFwAIgBcAG4AIAAgACAAIAAgACAAIAAgACAAIAAgACAAMwAsACAAXAAiAGgALgAnAFwAIgAsACAAMgAsACAAMwAsACAAVABSAFUARQA7ACAAIAAgACAAIAAvAC8AIAAwAGgAIAAwAC4AMAAwADAAJwBcAG4AIAAgACAAIAAgACAAIAAgACAAIAAgACAAMwAsACAAXAAiACcALgBcACIAXAAiAFwAIgAsACAAMwAsACAANAAsACAAVABSAFUARQA7ACAAIAAgACAALwAvACAAMAAnACAAMAAuADAAMAAwAFwAIgBcAG4AIAAgACAAIAAgACAAIAAgACAAIAAgACAAMgAsACAAXAAiAGgAJwBcACIALAAgADIALAAgADMALAAgAEYAQQBMAFMARQA7ACAAIAAgACAAIAAvAC8AIAAwAGgAIAAwACcAXABuACAAIAAgACAAIAAgACAAIAAgACAAIAAgADIALAAgAFwAIgAnAFwAIgBcACIAXAAiACwAIAAzACwAIAA0ACwAIABGAEEATABTAEUAOwAgACAAIAAgAC8ALwAgADAAJwAgADAAXAAiAFwAbgAgACAAIAAgACAAIAAgACAAIAAgACAAIAAyACwAIABcACIALgAnAFwAIgAsACAAMwAsACAAMwAsACAAVABSAFUARQA7ACAAIAAgACAAIAAgAC8ALwAgADAALgAwADAAMAAnAFwAbgAgACAAIAAgACAAIAAgACAAIAAgACAAIAAyACwAIABcACIALgBcACIAXAAiAFwAIgAsACAANAAsACAANAAsACAAVABSAFUARQA7ACAAIAAgACAAIAAvAC8AIAAwAC4AMAAwADAAXAAiAFwAbgAgACAAIAAgACAAIAAgACAAIAAgACAAIAAxACwAIABcACIAJwBcACIALAAgADMALAAgADMALAAgAEYAQQBMAFMARQA7ACAAIAAgACAAIAAgAC8ALwAgADAAJwBcAG4AIAAgACAAIAAgACAAIAAgACAAIAAgACAAMQAsACAAXAAiAFwAIgBcACIAXAAiACwAIAA0ACwAIAA0ACwAIABGAEEATABTAEUAIAAgACAAIAAgACAALwAvACAAMABcACIAXABuACAAIAAgACAAIAAgACAAIAB9ACwAXABuAFwAbgAgACAAIAAgACAAIAAgACAAZgBuAFAAYQByAHMAZQBTAGUAeABhAGcAZQBzAGkAbQBhAGwALAAgAEwAQQBNAEIARABBACgAXwBlAHgAcAByACwAXABuACAAIAAgACAAIAAgACAAIAAgACAAIAAgAEwARQBUACgAXABuACAAIAAgACAAIAAgACAAIAAgACAAIAAgACAAIAAgACAAXwBlAHgAcAByADEALAAgAEkARgAoAEYATgAuAEYASQBOAEQAXwBOAFQASABfAEMASABBAFIAKABfAGUAeABwAHIALAAgAFwAIgBkAGgAbQBzACcAXAAiAFwAIgBcACIAKQAgAD4AIAAwACwAXABuACAAIAAgACAAIAAgACAAIAAgACAAIAAgACAAIAAgACAAIAAgACAAIAAvAC8AIAByAGUAbQBvAHYAZQAgAHMAcABhAGMAZQBzACAAaQBmACAAaABpAG4AdABlAGQAIABhAHQAIABlAHUAcgBvAHAAZQBhAG4AIABvAHIAIAB0AHIAYQBkAGkAdABpAG8AbgBhAGwAIABzAHQAeQBsAGUAXABuACAAIAAgACAAIAAgACAAIAAgACAAIAAgACAAIAAgACAAIAAgACAAIABTAFUAQgBTAFQASQBUAFUAVABFACgAXwBlAHgAcAByACwAIABcACIAIABcACIALAAgAFwAIgBcACIAKQAsAFwAbgAgACAAIAAgACAAIAAgACAAIAAgACAAIAAgACAAIAAgACAAIAAgACAAXwBlAHgAcAByAFwAbgAgACAAIAAgACAAIAAgACAAIAAgACAAIAAgACAAIAAgACkALABcAG4AIAAgACAAIAAgACAAIAAgACAAIAAgACAAIAAgACAAIABfAHMAaQBnAG4ARABlAG4AbwB0AGUAZAAsACAAUwBXAEkAVABDAEgAKABMAEUARgBUACgAXwBlAHgAcAByADEAKQAsAFwAbgAgACAAIAAgACAAIAAgACAAIAAgACAAIAAgACAAIAAgACAAIAAgACAAXAAiACsAXAAiACwAIAAxACwAXABuACAAIAAgACAAIAAgACAAIAAgACAAIAAgACAAIAAgACAAIAAgACAAIABcACIALQBcACIALAAgAC0AMQAsAFwAbgAgACAAIAAgACAAIAAgACAAIAAgACAAIAAgACAAIAAgACAAIAAgACAAXAAiABIiXAAiACwAIAAtADEALAAgACAALwAvACAAEiIgAFUATgBJAEMASABBAFIAKAA4ADcAMgAyACkAXABuACAAIAAgACAAIAAgACAAIAAgACAAIAAgACAAIAAgACAAIAAgACAAIABcACIAXAAiAFwAbgAgACAAIAAgACAAIAAgACAAIAAgACAAIAAgACAAIAAgACkALABcAG4AIAAgACAAIAAgACAAIAAgACAAIAAgACAAIAAgACAAIABfAGgAYQBzAFMAaQBnAG4ALAAgAEkAUwBOAFUATQBCAEUAUgAoAF8AcwBpAGcAbgBEAGUAbgBvAHQAZQBkACkALABcAG4AIAAgACAAIAAgACAAIAAgACAAIAAgACAAIAAgACAAIABfAG4AbwBtAGkAbgBhAGwAUwBpAGcAbgAsACAASQBGACgAXwBoAGEAcwBTAGkAZwBuACwAIABfAHMAaQBnAG4ARABlAG4AbwB0AGUAZAAsACAAMQApACwAXABuACAAIAAgACAAIAAgACAAIAAgACAAIAAgACAAIAAgACAAXwB1AG4AcwBpAGcAbgBlAGQAVABTAHQAZQB4AHQALAAgAEkARgAoAF8AaABhAHMAUwBpAGcAbgAsACAATQBJAEQAKABfAGUAeABwAHIAMQAsACAAMgAsACAATABFAE4AKABfAGUAeABwAHIAMQApACAALQAgADEAKQAsACAAXwBlAHgAcAByADEAKQAsAFwAbgAgACAAIAAgACAAIAAgACAAIAAgACAAIAAgACAAIAAgAF8AcwBwAGwAaQB0ACwAIABGAE4ALgBTAFAATABJAFQAXwBBAFIATwBVAE4ARAAoAF8AdQBuAHMAaQBnAG4AZQBkAFQAUwB0AGUAeAB0ACwAIABcACIAMAAxADIAMwA0ADUANgA3ADgAOQBcACIALAAsACAANgApACwAXABuACAAIAAgACAAIAAgACAAIAAgACAAIAAgACAAIAAgACAAXwB0AGUAcgBtAHMALAAgAEkATgBEAEUAWAAoAF8AcwBwAGwAaQB0ACwAIAAxACwAIAAxACkALAAgAFwAbgAgACAAIAAgACAAIAAgACAAIAAgACAAIAAgACAAIAAgAF8AcABhAHQAdABlAHIAbgAsACAASQBOAEQARQBYACgAXwBzAHAAbABpAHQALAAgADEALAAgADIAKQAsAFwAbgAgACAAIAAgACAAIAAgACAAIAAgACAAIAAgACAAIAAgAF8AbQBhAHQAYwBoACwAIABGAEkATABUAEUAUgAoAF8AbABvAGcAaQBjAFQAYQBiAGwAZQAsACAAKABJAE4ARABFAFgAKABfAGwAbwBnAGkAYwBUAGEAYgBsAGUALAAgACwAIAAxACkAIAA9ACAAXwB0AGUAcgBtAHMAKQAgACoAIAAoAEkATgBEAEUAWAAoAF8AbABvAGcAaQBjAFQAYQBiAGwAZQAsACAALAAgADIAKQAgAD0AIABfAHAAYQB0AHQAZQByAG4AKQAsACAAIwBOAC8AQQApACwAXABuACAAIAAgACAAIAAgACAAIAAgACAAIAAgACAAIAAgACAASQBGACgAQQBSAFIAQQBZAFMALgBJAFMATgBBAF8ASAAoAF8AbQBhAHQAYwBoACkALAAgAHsAIwBWAEEATABVAEUAIQB9ACwAXABuACAAIAAgACAAIAAgACAAIAAgACAAIAAgACAAIAAgACAAIAAgACAAIABMAEUAVAAoAFwAbgAgACAAIAAgACAAIAAgACAAIAAgACAAIAAgACAAIAAgACAAIAAgACAAIAAgACAAIABfAGgAaQBnAGgALAAgAEkATgBEAEUAWAAoAF8AbQBhAHQAYwBoACwAIAAxACwAIAAzACkALABcAG4AIAAgACAAIAAgACAAIAAgACAAIAAgACAAIAAgACAAIAAgACAAIAAgACAAIAAgACAAXwBsAG8AdwAsACAASQBOAEQARQBYACgAXwBtAGEAdABjAGgALAAgADEALAAgADQAKQAsAFwAbgAgACAAIAAgACAAIAAgACAAIAAgACAAIAAgACAAIAAgACAAIAAgACAAIAAgACAAIABfAGwAYQBzAHQAQwBvAGwALAAgADIAIAArACAAXwB0AGUAcgBtAHMALABcAG4AIAAgACAAIAAgACAAIAAgACAAIAAgACAAIAAgACAAIAAgACAAIAAgACAAIAAgACAAXwBoAGEAcwBEAGUAYwBpAG0AYQBsAHMALAAgAEkATgBEAEUAWAAoAF8AbQBhAHQAYwBoACwAIAAxACwAIAA1ACkALABcAG4AIAAgACAAIAAgACAAIAAgACAAIAAgACAAIAAgACAAIAAgACAAIAAgACAAIAAgACAAXwBlAHgAcAByAGUAcwBzAGUAZABUAGUAcgBtAHMALAAgAEkARgAoAF8AaABhAHMARABlAGMAaQBtAGEAbABzACwAXABuACAAIAAgACAAIAAgACAAIAAgACAAIAAgACAAIAAgACAAIAAgACAAIAAgACAAIAAgACAAIAAgACAATABFAFQAKABcAG4AIAAgACAAIAAgACAAIAAgACAAIAAgACAAIAAgACAAIAAgACAAIAAgACAAIAAgACAAIAAgACAAIAAgACAAIAAgAF8AZABlAGMAaQBtAGEAbABzACwAIABNAEkATgAoAEwARQBOACgASQBOAEQARQBYACgAXwBzAHAAbABpAHQALAAgADEALAAgAF8AbABhAHMAdABDAG8AbAApACkALAAgAF8AbQBhAHgAUAByAGUAYwBpAHMAaQBvAG4AKQAsAFwAbgAgACAAIAAgACAAIAAgACAAXABuACAAIAAgACAAIAAgACAAIAAgACAAIAAgACAAIAAgACAAIAAgACAAIAAgACAAIAAgACAAIAAgACAAIAAgACAAIABJAEYAKABfAHQAZQByAG0AcwAgAD4AIAAyACwAXABuACAAIAAgACAAIAAgACAAIAAgACAAIAAgACAAIAAgACAAIAAgACAAIAAgACAAIAAgACAAIAAgACAAIAAgACAAIAAgACAAIAAgAEgAUwBUAEEAQwBLACgAXABuACAAIAAgACAAIAAgACAAIAAgACAAIAAgACAAIAAgACAAIAAgACAAIAAgACAAIAAgACAAIAAgACAAIAAgACAAIAAgACAAIAAgACAAIAAgACAAVgBBAEwAVQBFACgAVABBAEsARQAoAEQAUgBPAFAAKABfAHMAcABsAGkAdAAsACAALAAgADIAKQAsACAAMQAsACAAXwB0AGUAcgBtAHMAIAAtACAAMgApACkALABcAG4AIAAgACAAIAAgACAAIAAgACAAIAAgACAAIAAgACAAIAAgACAAIAAgACAAIAAgACAAIAAgACAAIAAgACAAIAAgACAAIAAgACAAIAAgACAAIABWAEEATABVAEUAKABJAE4ARABFAFgAKABfAHMAcABsAGkAdAAsACAAMQAsACAAXwBsAGEAcwB0AEMAbwBsACAALQAgADEAKQApACAAKwAgACgAVgBBAEwAVQBFACgATABFAEYAVAAoAEkATgBEAEUAWAAoAF8AcwBwAGwAaQB0ACwAIAAxACwAIABfAGwAYQBzAHQAQwBvAGwAKQAsACAAXwBkAGUAYwBpAG0AYQBsAHMAKQApACAALwAgACgAMQAwACAAXgAgAF8AZABlAGMAaQBtAGEAbABzACkAKQBcAG4AIAAgACAAIAAgACAAIAAgACAAIAAgACAAIAAgACAAIAAgACAAIAAgACAAIAAgACAAIAAgACAAIAAgACAAIAAgACAAIAAgACAAKQAsAFwAbgAgACAAIAAgACAAIAAgACAAIAAgACAAIAAgACAAIAAgACAAIAAgACAAIAAgACAAIAAgACAAIAAgACAAIAAgACAAIAAgACAAIABJAEYAKABfAHQAZQByAG0AcwAgAD0AIAAyACwAXABuACAAIAAgACAAIAAgACAAIAAgACAAIAAgACAAIAAgACAAIAAgACAAIAAgACAAIAAgACAAIAAgACAAIAAgACAAIAAgACAAIAAgACAAIAAgACAASABTAFQAQQBDAEsAKABcAG4AIAAgACAAIAAgACAAIAAgACAAIAAgACAAIAAgACAAIAAgACAAIAAgACAAIAAgACAAIAAgACAAIAAgACAAIAAgACAAIAAgACAAIAAgACAAIAAgACAAIAAgAFYAQQBMAFUARQAoAEkATgBEAEUAWAAoAF8AcwBwAGwAaQB0ACwAIAAxACwAIABfAGwAYQBzAHQAQwBvAGwAIAAtACAAMQApACkAIAArACAAKABWAEEATABVAEUAKABMAEUARgBUACgASQBOAEQARQBYACgAXwBzAHAAbABpAHQALAAgADEALAAgAF8AbABhAHMAdABDAG8AbAApACwAIABfAGQAZQBjAGkAbQBhAGwAcwApACkAIAAvACAAKAAxADAAIABeACAAXwBkAGUAYwBpAG0AYQBsAHMAKQApAFwAbgAgACAAIAAgACAAIAAgACAAIAAgACAAIAAgACAAIAAgACAAIAAgACAAIAAgACAAIAAgACAAIAAgACAAIAAgACAAIAAgACAAIAAgACAAIAAgACkALABcAG4AIAAgACAAIAAgACAAIAAgACAAIAAgACAAIAAgACAAIAAgACAAIAAgACAAIAAgACAAIAAgACAAIAAgACAAIAAgACAAIAAgACAAIAAgACAAIAB7ACMAVgBBAEwAVQBFACEAf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EgAUwBUAEEAQwBLACgAXABuACAAIAAgACAAIAAgACAAIAAgACAAIAAgACAAIAAgACAAIAAgACAAIAAgACAAIAAgACAAIAAgACAAIAAgACAAIABWAEEATABVAEUAKABEAFIATwBQACgAXwBzAHAAbABpAHQALAAgACwAIAAyACkAKQBcAG4AIAAgACAAIAAgACAAIAAgACAAIAAgACAAIAAgACAAIAAgACAAIAAgACAAIAAgACAAIAAgACAAIAApAFwAbgAgACAAIAAgACAAIAAgACAAIAAgACAAIAAgACAAIAAgACAAIAAgACAAIAAgACAAIAApACwAXABuACAAIAAgACAAIAAgACAAIAAgACAAIAAgACAAIAAgACAAIAAgACAAIAAgACAAIAAgAF8AdAByAHUAZQBTAGkAZwBuACwAIABJAEYAKABBAFIAUgBBAFkAUwAuAEkAUwBfAFoARQBSAE8AKABOACgAXwBlAHgAcAByAGUAcwBzAGUAZABUAGUAcgBtAHMAKQApACwAIAAwACwAIABfAG4AbwBtAGkAbgBhAGwAUwBpAGcAbgApACwAXABuACAAIAAgACAAIAAgACAAIAAgACAAIAAgACAAIAAgACAAIAAgACAAIAAgACAAIAAgAEkARgAoACgAXwBoAGkAZwBoACAAPQAgADEAKQAgACoAIAAoAF8AbABvAHcAIAA9ACAANAApACwAXABuACAAIAAgACAAIAAgACAAIAAgACAAIAAgACAAIAAgACAAIAAgACAAIAAgACAAIAAgACAAIAAgACAASABTAFQAQQBDAEsAKABcAG4AIAAgACAAIAAgACAAIAAgACAAIAAgACAAIAAgACAAIAAgACAAIAAgACAAIAAgACAAIAAgACAAIAAgACAAIAAgAF8AdAByAHUAZQBTAGkAZwBuACwAIAAgACAAXABuACAAIAAgACAAIAAgACAAIAAgACAAIAAgACAAIAAgACAAIAAgACAAIAAgACAAIAAgACAAIAAgACAAIAAgACAAIABfAGUAeABwAHIAZQBzAHMAZQBkAFQAZQByAG0AcwBcAG4AIAAgACAAIAAgACAAIAAgACAAIAAgACAAIAAgACAAIAAgACAAIAAgACAAIAAgACAAIAAgACAAIAApACwAXABuACAAIAAgACAAIAAgACAAIAAgACAAIAAgACAAIAAgACAAIAAgACAAIAAgACAAIAAgACAAIAAgACAASQBGACgAKABfAGgAaQBnAGgAIAA+ACAAMQApACAAKgAgACgAXwBsAG8AdwAgAD0AIAA0ACkALABcAG4AIAAgACAAIAAgACAAIAAgACAAIAAgACAAIAAgACAAIAAgACAAIAAgACAAIAAgACAAIAAgACAAIAAgACAAIAAgAEgAUwBUAEEAQwBLACgAXABuACAAIAAgACAAIAAgACAAIAAgACAAIAAgACAAIAAgACAAIAAgACAAIAAgACAAIAAgACAAIAAgACAAIAAgACAAIAAgACAAIAAgAF8AdAByAHUAZQBTAGkAZwBuACwAXABuACAAIAAgACAAIAAgACAAIAAgACAAIAAgACAAIAAgACAAIAAgACAAIAAgACAAIAAgACAAIAAgACAAIAAgACAAIAAgACAAIAAgAEUAWABQAEEATgBEACgAXAAiAFwAIgAsACAALAAgAF8AaABpAGcAaAAgAC0AIAAxACwAIABcACIAXAAiACkALABcAG4AIAAgACAAIAAgACAAIAAgACAAIAAgACAAIAAgACAAIAAgACAAIAAgACAAIAAgACAAIAAgACAAIAAgACAAIAAgACAAIAAgACAAXwBlAHgAcAByAGUAcwBzAGUAZABUAGUAcgBtAHMAXABuACAAIAAgACAAIAAgACAAIAAgACAAIAAgACAAIAAgACAAIAAgACAAIAAgACAAIAAgACAAIAAgACAAIAAgACAAIAApACwAXABuACAAIAAgACAAIAAgACAAIAAgACAAIAAgACAAIAAgACAAIAAgACAAIAAgACAAIAAgACAAIAAgACAAIAAgACAAIABJAEYAKAAoAF8AaABpAGcAaAAgAD0AIAAxACkAIAAqACAAKABfAGwAbwB3ACAAPAAgADQAKQAsAFwAbgAgACAAIAAgACAAIAAgACAAIAAgACAAIAAgACAAIAAgACAAIAAgACAAIAAgACAAIAAgACAAIAAgACAAIAAgACAAIAAgACAAIABIAFMAVABBAEMASwAoAFwAbgAgACAAIAAgACAAIAAgACAAIAAgACAAIAAgACAAIAAgACAAIAAgACAAIAAgACAAIAAgACAAIAAgACAAIAAgACAAIAAgACAAIAAgACAAIAAgAF8AdAByAHUAZQBTAGkAZwBuACwAXABuACAAIAAgACAAIAAgACAAIAAgACAAIAAgACAAIAAgACAAIAAgACAAIAAgACAAIAAgACAAIAAgACAAIAAgACAAIAAgACAAIAAgACAAIAAgACAAXwBlAHgAcAByAGUAcwBzAGUAZABUAGUAcgBtAHMALABcAG4AIAAgACAAIAAgACAAIAAgACAAIAAgACAAIAAgACAAIAAgACAAIAAgACAAIAAgACAAIAAgACAAIAAgACAAIAAgACAAIAAgACAAIAAgACAAIABFAFgAUABBAE4ARAAoAFwAIgBcACIALAAgACwAIAA0ACAALQAgAF8AbABvAHcALAAgAFwAIgBcACIAKQBcAG4AIAAgACAAIAAgACAAIAAgACAAIAAgACAAIAAgACAAIAAgACAAIAAgACAAIAAgACAAIAAgACAAIAAgACAAIAAgACAAIAAgACAAKQAsAFwAbgAgACAAIAAgACAAIAAgACAAIAAgACAAIAAgACAAIAAgACAAIAAgACAAIAAgACAAIAAgACAAIAAgACAAIAAgACAAIAAgACAAIABIAFMAVABBAEMASwAoAFwAbgAgACAAIAAgACAAIAAgACAAIAAgACAAIAAgACAAIAAgACAAIAAgACAAIAAgACAAIAAgACAAIAAgACAAIAAgACAAIAAgACAAIAAgACAAIAAgAF8AdAByAHUAZQBTAGkAZwBuACwAXABuACAAIAAgACAAIAAgACAAIAAgACAAIAAgACAAIAAgACAAIAAgACAAIAAgACAAIAAgACAAIAAgACAAIAAgACAAIAAgACAAIAAgACAAIAAgACAARQBYAFAAQQBOAEQAKABcACIAXAAiACwAIAAsACAAXwBoAGkAZwBoACAALQAgADEALAAgAFwAIgBcACIAKQAsAFwAbgAgACAAIAAgACAAIAAgACAAIAAgACAAIAAgACAAIAAgACAAIAAgACAAIAAgACAAIAAgACAAIAAgACAAIAAgACAAIAAgACAAIAAgACAAIAAgAF8AZQB4AHAAcgBlAHMAcwBlAGQAVABlAHIAbQBzACwAXABuACAAIAAgACAAIAAgACAAIAAgACAAIAAgACAAIAAgACAAIAAgACAAIAAgACAAIAAgACAAIAAgACAAIAAgACAAIAAgACAAIAAgACAAIAAgACAARQBYAFAAQQBOAEQAKABcACIAXAAiACwAIAAsACAANAAgAC0AIABfAGwAbwB3ACwAIABcACIAXAAi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GYAbgBQAGEAcgBzAGUAVABpAG0AZQBTAHAAYQBuACwAIABMAEEATQBCAEQAQQAoAF8AZQB4AHAAcgAsAFwAbgAgACAAIAAgACAAIAAgACAAIAAgACAAIABJAEYAKABJAFMARQBSAFIATwBSACgAXwBlAHgAcAByACkALAAgAF8AZQB4AHAAcgAgACoAIAB7ADEALAAgADIALAAgADMALAAgADQALAAgADUAfQAsAFwAbgAgACAAIAAgACAAIAAgACAAIAAgACAAIAAgACAAIAAgAEkARgAoAF8AZQB4AHAAcgAgAD0AIABcACIAXAAiACwAIAB7AFwAIgBcACIALAAgAFwAIgBcACIALAAgAFwAIgBcACIALAAgAFwAIgBcACIALAAgAFwAIgBcACIAfQAsAFwAbgAgACAAIAAgACAAIAAgACAAIAAgACAAIAAgACAAIAAgACAAIAAgACAASQBGACgASQBTAE4AVQBNAEIARQBSACgAXwBlAHgAcAByACkALAAgAEMASABSAE8ATgBPAC4AVABJAE0ARQBTAFAAQQBOAF8AVABPAF8ARABIAE0AUwAoAF8AZQB4AHAAcgAsACAAMQAsACAAMQApACwAXABuACAAIAAgACAAIAAgACAAIAAgACAAIAAgACAAIAAgACAAIAAgACAAIAAgACAAIAAgAEwARQBUACgAXABuACAAIAAgACAAIAAgACAAIAAgACAAIAAgACAAIAAgACAAIAAgACAAIAAgACAAIAAgACAAIAAgACAAXwBzAGUAeABhAGcAZQBzAGkAbQBhAGwALAAgAGYAbgBQAGEAcgBzAGUAUwBlAHgAYQBnAGUAcwBpAG0AYQBsACgAXwBlAHgAcAByACkALABcAG4AIAAgACAAIAAgACAAIAAgACAAIAAgACAAIAAgACAAIAAgACAAIAAgACAAIAAgACAAIAAgACAAIABJAEYAKABDAEgAUgBPAE4ATwAuAEkAUwBfAFYAQQBMAEkARABfAFQASQBNAEUAUwBQAEEATgAoAF8AcwBlAHgAYQBnAGUAcwBpAG0AYQBsACkALABcAG4AIAAgACAAIAAgACAAIAAgACAAIAAgACAAIAAgACAAIAAgACAAIAAgACAAIAAgACAAIAAgACAAIAAgACAAIAAgAF8AcwBlAHgAYQBnAGUAcwBpAG0AYQBsACwAXABuACAAIAAgACAAIAAgACAAIAAgACAAIAAgACAAIAAgACAAIAAgACAAIAAgACAAIAAgACAAIAAgACAAIAAgACAAIAB7ACMAVgBBAEwAVQBFACEALAAgACMAVgBBAEwAVQBFACEALAAgACMAVgBBAEwAVQBFACEALAAgACMAVgBBAEwAVQBFACEALAAgACMAVgBBAEwAVQBFACEAf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QB4AHAAcgBDAG8AbAB1AG0AbgAsACAARgBOAC4ATgBVAEwATABJAEYAWQAoAEkATgBEAEUAWAAoAEUAeABwAHIAZQBzAHMAaQBvAG4ALAAgACwAIAAxACkAKQAsAFwAbgAgACAAIAAgACAAIAAgACAAXwByAG8AdwBDAG8AdQBuAHQALAAgAFIATwBXAFMAKABfAGUAeABwAHIAQwBvAGwAdQBt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ABhAHIAcwBlAFQAaQBtAGUAUwBwAGEAbgAoAEkATgBEAEUAWAAoAF8AZQB4AHAAcgBDAG8AbAB1AG0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UwBQAEEATgBcAG4AXABuAFAAYQByAHMAZQBzACAAYQAgAHQAZQB4AHQAIAB0AGkAbQBlAHMAcABhAG4AIABlAHgAcAByAGUAcwBzAGkAbwBuACAAYQBzACAAYQAgAGQAZQBjAGkAbQBhAGwAIAB2AGEAbAB1AG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wAC4ALgAxAF0AIAB8ACAAVABpAG0AZQBzAHAAYQBuACAAdgBhAGwAdQBlACAAYQBzACAAZABlAGMAaQBtAGEAbAAgAGQAYQB5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IABUAGkAbQBlAFMAcABhAG4AIABkAGUAYwBpAG0AYQBsACAAdgBhAGwAdQBlACAAbwByACAAZgBvAHIAbQBhAHQAdABlAGQAIABUAGkAbQBlAFMAcABhAG4AIAB0AGUAeA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UwBQAEEATgAoAFwAIgAxADIAOgAwADAAXAAiACkAXABuAFIAZQB0AHUAcgBuAHMAOgAgADAALgA1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FMAUABBAE4AIAA9ACAATABBAE0AQgBEAEEAKABFAHgAcAByAGUAcwBzAGkAbwBuACwAXABuACAAIAAgACAATQBBAFAAKABGAE4ALgBOAFUATABMAEkARgBZACgARQB4AHAAcgBlAHMAcwBpAG8AbgApACwAXABuACAAIAAgACAAIAAgACAAIABMAEEATQBCAEQAQQAoAF8AZQBsAGUAbQBlAG4AdAAsAFwAbgAgACAAIAAgACAAIAAgACAAIAAgACAAIABMAEUAVAAoAFwAbgAgACAAIAAgACAAIAAgACAAIAAgACAAIAAgACAAIAAgAF8AdABpAG0AZQBTAHAAYQBuAF8AQwA1ACwAIABDAEgAUgBPAE4ATwAuAFAAQQBSAFMARQBfAFQASQBNAEUAUwBQAEEATgBfAEQASABNAFMAKABfAGUAbABlAG0AZQBuAHQAKQAsAFwAbgAgACAAIAAgACAAIAAgACAAIAAgACAAIAAgACAAIAAgAEMASABSAE8ATgBPAC4AVABJAE0ARQBTAFAAQQBOACgAXwB0AGkAbQBlAFMAcABhAG4AXwBDADU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TAFAAQQBOAFwAbgBcAG4AUgBlAHQAdQByAG4AcwAgAGEAIAB0AGkAbQBlAHMAcABhAG4AIABhAHMAIAB0AGUAeAB0ACAAaQBuACAAdABoAGUAIABzAHAAZQBjAGkAZgBpAGUAZAAgAGYAbwByAG0AYQB0ACAAZgByAG8AbQAgAGEAIABnAGkAdgBlAG4AIABkAGUAYwBpAG0AYQBsACAAdgBhAGwAdQBlAC4AXABuAFwAbgBBAHIAcgBhAHkAIABjAG8AbQBwAGEAdABpAGIAbABlADoAIABUAGkAbQBlAFMAcABhAG4AXw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CAAIAB8ACAARgBvAHIAbQBhAHQAdABlAGQAIAB0AGkAbQBlAHMAcABhAG4AIABkAC4ASABIADoAbQBtADoAcwBzAC4AMA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EACAAIAAgACAAIAB8ACAAZABlAGMAaQBtAGEAbAAgAHwAIABEAGUAYwBpAG0AYQBsACAAdABpAG0AZQBzAHAAYQBuACAAdwBoAGUAcgBlACAAYQAgAGQAYQB5ACAAPQAgADEAXABuAFsATwBwAHQAaQBvAG4AcwBdACAAIAAgACAAIAAgAHwAIAB0AGUAeAB0ACAAIAAgACAAfAAgAFMAdAByAGkAbgBnACAAdwBpAHQAaAAgAGUAbABlAG0AZQBuAHQAcwA6ACAAWwBUAHwARQBdAFsAKwBdAFsAUABdAFsAWABdAFsATgB8AEYAXQBbAEgAaQBnAGgATwByAGQAZQByAF0AWwBMAG8AdwBPAHIAZABlAHIAXQBbACoAXQBbADAALQA5AF0AXABuACAAIAAgACAAIAAgACAAIAAgACAAIAAgACAAIAAgAHwAIAAgACAAIAAgACAAIAAgACAAfAAgACAAIAAgACAAIABUACwAIABFACAAOgAgAFQAcgBhAGQAaQB0AGkAbwBuAGEAbAAgAG8AcgAgAEUAdQByAG8AcABlAGEAbgAgAHMAdAB5AGwAZQAuACAARABlAGYAYQB1AGwAdABzACAAdABvACAATQBvAGQAZQByAG4AIABzAHQAeQBsAGUAIAB3AGgAZQBuACAAbgBvAHQAIABwAHIAZQBzAGUAbgB0AC4AXABuACAAIAAgACAAIAAgACAAIAAgACAAIAAgACAAIAAgAHwAIAAgACAAIAAgACAAIAAgACAAfAAgACAAIAAgACAAIAAgACAAIAAgACAAIAAgAE0AbwBkAGUAcgBuADoAIAAgACAAIAAgACAAMAAuADAAMAA6ADAAMAA6ADAAMAAuADAAMAAwAFwAbgAgACAAIAAgACAAIAAgACAAIAAgACAAIAAgACAAIAB8ACAAIAAgACAAIAAgACAAIAAgAHwAIAAgACAAIAAgACAAIAAgACAAIAAgACAAIABUAHIAYQBkAGkAdABpAG8AbgBhAGwAOgAgADAAZAAgADAAaAAgADAAbQAgADAALgAwADAAMABzAFwAbgAgACAAIAAgACAAIAAgACAAIAAgACAAIAAgACAAIAB8ACAAIAAgACAAIAAgACAAIAAgAHwAIAAgACAAIAAgACAAIAAgACAAIAAgACAAIABFAHUAcgBvAHAAZQBhAG4AOgAgACAAIAAgADAAZAAgADAAaAAgADAAJwAgADAALgAwADAAMABcACIAXABuACAAIAAgACAAIAAgACAAIAAgACAAIAAgACAAIAAgAHwAIAAgACAAIAAgACAAIAAgACAAfAAgACAAIAAgACAAIAAgACAAIAArACAAOgAgAEQAaQBzAHAAbABhAHkAIABwAG8AcwBpAHQAaQB2AGUAIABzAGkAZwBuACAAZgBvAHIAIABuAG8AbgAtAG4AZQBnAGEAdABpAHYAZQAgAHYAYQBsAHUAZQBzAFwAbgAgACAAIAAgACAAIAAgACAAIAAgACAAIAAgACAAIAB8ACAAIAAgACAAIAAgACAAIAAgAHwAIAAgACAAIAAgACAAIAAgACAAUAAgADoAIABNAG8AZABlAHIAbgAgAHMAdAB5AGwAZQA6ACAAcABhAGQAIABsAGUAYQBkAGkAbgBnACAAdgBhAGwAdQBlACAAdwBpAHQAaAAgAHoAZQByAG8ALgBcAG4AIAAgACAAIAAgACAAIAAgACAAIAAgACAAIAAgACAAfAAgACAAIAAgACAAIAAgACAAIAB8ACAAIAAgACAAIAAgACAAIAAgACAAIAAgACAAVAByAGEAZABpAHQAaQBvAG4AYQBsACAAYQBuAGQAIABFAHUAcgBvAHAAZQBhAG4AIABzAHQAeQBsAGUAcwA6ACAAcABhAGQAIABhAGwAbAAgAHYAYQBsAHUAZQBzACAAZQB4AGMAZQBwAHQAIABmAGkAcgBzAHQAIAB3AGkAdABoACAAegBlAHIAbwAuAFwAbgAgACAAIAAgACAAIAAgACAAIAAgACAAIAAgACAAIAB8ACAAIAAgACAAIAAgACAAIAAgAHwAIAAgACAAIAAgACAAIAAgACAAWAAgADoAIABJAG4AcwBlAHIAdAAgAHMAcABhAGMAaQBuAGcALgAgAE4AbwB0ACAAYQBwAHAAbABpAGMAYQBiAGwAZQAgAHQAbwAgAG0AbwBkAGUAcgBuACAAcwB0AHkAbABlAC4AXABuACAAIAAgACAAIAAgACAAIAAgACAAIAAgACAAIAAgAHwAIAAgACAAIAAgACAAIAAgACAAfAAgACAAIAAgACAAIABOACwAIABGACAAOgAgAE8AdgBlAHIAcgBpAGQAZQAgAHIAbwB1AG4AZABpAG4AZwAgAGIAZQBoAGEAdgBpAG8AdQByAC4AXABuACAAIAAgACAAIAAgACAAIAAgACAAIAAgACAAIAAgAHwAIAAgACAAIAAgACAAIAAgACAAfAAgACAAIAAgACAAIAAgACAAIAAgACAAIAAgAEQAZQBmAGEAdQBsAHQAIABtAGUAdABoAG8AZAAgAHIAbwB1AG4AZABzACAAdABvACAAbgBlAGEAcgBlAHMAdAAgAHMAZQBjAG8AbgBkACAAYQBuAGQAIAB0AGgAZQBuACAAdAByAHUAbgBjAGEAdABlAHMAIAB0AG8AIABsAG8AdwAgAG8AcgBkAGUAcgAgAGMAbwBtAHAAbwBuAGUAbgB0AC4AXABuACAAIAAgACAAIAAgACAAIAAgACAAIAAgACAAIAAgAHwAIAAgACAAIAAgACAAIAAgACAAfAAgACAAIAAgACAAIAAgACAAIAAgACAAIAAgAE4AOgAgAGEAbAB3AGEAeQBzACAAcgBvAHUAbgBkACAAdABvACAAbgBlAGEAcgBlAHMAdAAuAFwAbgAgACAAIAAgACAAIAAgACAAIAAgACAAIAAgACAAIAB8ACAAIAAgACAAIAAgACAAIAAgAHwAIAAgACAAIAAgACAAIAAgACAAIAAgACAAIABGADoAIABhAGwAdwBhAHkAcwAgAHIAbwB1AG4AZAAgAGQAbwB3AG4ALgBcAG4AIAAgACAAIAAgACAAIAAgACAAIAAgACAAIAAgACAAfAAgACAAIAAgACAAIAAgACAAIAB8ACAASABpAGcAaABPAHIAZABlAHIAIAA6ACAASABpAGcAaAAgAG8AcgBkAGUAcgAgAGMAbwBtAHAAbwBuAGUAbgB0AC4AIABVAHAAcABlAHIAIABjAGEAcwBlACAAdABvACAAcwBlAHQAIABlAHgAcABsAGkAYwBpAHQAbAB5AC4AIABMAG8AdwBlAHIAIABjAGEAcwBlACAAYQBsAGwAbwB3AHMAIABmAGwAbwBhAHQAaQBuAGcAXABuACAAIAAgACAAIAAgACAAIAAgACAAIAAgACAAIAAgAHwAIAAgACAAIAAgACAAIAAgACAAfAAgACAAIAAgACAAIAAgACAAIAAgACAAIAAgAGYAcgBvAG0AIABlAHgAcAByAGUAcwBzAGkAbgBnACAAaQBuACAAdABoAGUAIABnAGkAdgBlAG4AIABjAG8AbQBwAG8AbgBlAG4AdAAgAHUAcAAgAHQAbwAgAGQAYQB5AHMAIABhAHMAIABuAGUAZQBkAGUAZAAuAFwAbgAgACAAIAAgACAAIAAgACAAIAAgACAAIAAgACAAIAB8ACAAIAAgACAAIAAgACAAIAAgAHwAIABMAG8AdwBPAHIAZABlAHIAIAAgADoAIABMAG8AdwAgAG8AcgBkAGUAcgAgAGMAbwBtAHAAbwBuAGUAbgB0AC4AIABVAHAAcABlAHIAIABjAGEAcwBlACAAdABvACAAcwBlAHQAIABlAHgAcABsAGkAYwBpAHQAbAB5AC4AIABMAG8AdwBlAHIAIABjAGEAcwBlACAAYQBsAGwAbwB3AHMAIABmAGwAbwBhAHQAaQBuAGcAXABuACAAIAAgACAAIAAgACAAIAAgACAAIAAgACAAIAAgAHwAIAAgACAAIAAgACAAIAAgACAAfAAgACAAIAAgACAAIAAgACAAIAAgACAAIAAgAGYAcgBvAG0AIABlAHgAcAByAGUAcwBzAGkAbgBnACAAaQBuACAAdABoAGUAIABnAGkAdgBlAG4AIABjAG8AbQBwAG8AbgBlAG4AdAAgAGQAbwB3AG4AIAB0AG8AIABzAGUAYwBvAG4AZABzACAAYQBzACAAbgBlAGUAZABlAGQALgBcAG4AIAAgACAAIAAgACAAIAAgACAAIAAgACAAIAAgACAAfAAgACAAIAAgACAAIAAgACAAIAB8ACAAIAAgACAAIAAgACAAIAAgACAAIAAgACAASQBmACAAbwBuAGwAeQAgAGEAIABzAGkAbgBnAGwAZQAgAG8AcAB0AGkAbwBuACAAaQBzACAAZwBpAHYAZQBuACwAIABpAHQAIABpAHMAIABhAHMAcwBpAGcAbgBlAGQAIABhAHMAIABMAG8AdwBPAHIAZABlAHIALgBcAG4AIAAgACAAIAAgACAAIAAgACAAIAAgACAAIAAgACAAfAAgACAAIAAgACAAIAAgACAAIAB8ACAAIAAgACAAIAAgACAAIAAgACAAIAAgACAAQgBvAHQAaAAgAGUAbABlAG0AZQBuAHQAcwAgAHQAYQBrAGUAIAB0AGgAZQAgAGYAbwBsAGwAbwB3AGkAbgBnADoAXABuACAAIAAgACAAIAAgACAAIAAgACAAIAAgACAAIAAgAHwAIAAgACAAIAAgACAAIAAgACAAfAAgACAAIAAgACAAIAAgACAAIAAgACAAIAAgAEQALAAgAGQAIAA6ACAARABhAHkAXABuACAAIAAgACAAIAAgACAAIAAgACAAIAAgACAAIAAgAHwAIAAgACAAIAAgACAAIAAgACAAfAAgACAAIAAgACAAIAAgACAAIAAgACAAIAAgAEgALAAgAGgAIAA6ACAASABvAHUAcgBcAG4AIAAgACAAIAAgACAAIAAgACAAIAAgACAAIAAgACAAfAAgACAAIAAgACAAIAAgACAAIAB8ACAAIAAgACAAIAAgACAAIAAgACAAIAAgACAATQAsACAAbQAgADoAIABNAGkAbgB1AHQAZQBcAG4AIAAgACAAIAAgACAAIAAgACAAIAAgACAAIAAgACAAfAAgACAAIAAgACAAIAAgACAAIAB8ACAAIAAgACAAIAAgACAAIAAgACAAIAAgACAAUwAsACAAcwAgADoAIABTAGUAYwBvAG4AZABcAG4AIAAgACAAIAAgACAAIAAgACAAIAAgACAAIAAgACAAfAAgACAAIAAgACAAIAAgACAAIAB8ACA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HwAIAAgACAAIAAgACAAIAAgACAAfAAgACAAIAAgACAAIAAgACAAIAAgACAAIAAgAG8AZgAgAHQAaABlACAAcwB0AHkAbABlACAAZgBvAHIAIABzAGUAYwBvAG4AZABzAC4AXABuACAAIAAgACAAIAAgACAAIAAgACAAIAAgACAAIAAgAHwAIAAgACAAIAAgACAAIAAgACAAfAAgACAAIAAgACAAIAAgADAALQA5ACAAOgAgAEQAZQBjAGkAbQBhAGwAIABwAGwAYQBjAGUAcwAgAHQAbwAgAGQAaQBzAHAAbABhAHkALgAgAEkAZgAgAEQALAAgAEgALAAgAE0AIABvAHIAIABTACAAcwB1AHAAcABsAGkAZQBkACAAZgBvAHIAIABMAG8AdwBPAHIAZABlAHIAIAB0AGgAZQBuACAAZQB4AHAAbABpAGMAdAAgAGQAZQBjAGkAbQBhAGwAcwAuAFwAbgAgACAAIAAgACAAIAAgACAAIAAgACAAIAAgACAAIAB8ACAAIAAgACAAIAAgACAAIAAgAHwAIAAgACAAIAAgACAAIAAgACAAIAAgACAAIABJAGYAIABkACwAIABoACwAIABtACAAbwByACAAcwAgAHMAdQBwAHAAbABpAGUAZAAgAGYAbwByACAATABvAHcATwByAGQAZQByACAAdABoAGUAbgAgAHQAaABlACAAYwBlAGkAbABpAG4AZwAgAG8AZgAgAGQAZQBjAGkAbQBhAGwAcwAgAHQAbwAgAGQAaQBzAHAAbABhAHkALgBcAG4AIAAgACAAIAAgACAAIAAgACAAIAAgACAAIAAgACAAfAAgACAAIAAgACAAIAAgACAAIAB8ACAAIAAgACAAIAAgACAAIAAgACAAIAAgACAATQBvAGQAZQByAG4AIABzAHQAeQBsAGUAOgAgAE8AbgBsAHkAIABhAHAAcABsAGkAZQBzACAAdABvACAAcwBlAGMAbwBuAGQAcwAuAFwAbgAgACAAIAAgACAAIAAgACAAIAAgACAAIAAgACAAIAB8ACAAIAAgACAAIAAgACAAIAAgAHwAIAAgACAAIAAgACAAIAAgACAAIAAgACAAIABUAHIAYQBkAGkAdABpAG8AbgBhAGwAIABhAG4AZAAgAEUAdQByAG8AcABlAGEAbgAgAHMAdAB5AGwAZQBzADoAIABBAHAAcABsAGkAZQBzACAAdABvACAAbABvAHcAIABvAHIAZABlAHIAIABjAG8AbQBwAG8AbgBlAG4AdAA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TAFAAQQBOACgAMQAuADcAOAA2ADUAKQBcAG4AUgBlAHQAdQByAG4AcwA6ACAAMQAuADEAOAA6ADUAMgA6ADMANABcAG4AXABuAEYATwBSAE0AQQBUAF8AVABJAE0ARQBTAFAAQQBOACgAMQAuADcAOAA2ADUALAAgAFwAIgBIAFMAMwBcACIAKQBcAG4AUgBlAHQAdQByAG4AcwA6ACAANAAyADoANQAyADoAMwAzAC4ANgAwADAAXABuAFwAbgBGAE8AUgBNAEEAVABfAFQASQBNAEUAUwBQAEEATgAoADEALgA3ADgANgA1ACwAIABcACIAVAArAFgASABTAFwAIgApAFwAbgBSAGUAdAB1AHIAbgBzADoAIAArACAANAAyAGgAIAA1ADIAbQAgADMANABzAFwAbgBcAG4ARgBPAFIATQBBAFQAXwBUAEkATQBFAFMAUABBAE4AKAAxAC4ANwA4ADYANQAsACAAXAAiAEUAcwAqAFwAIgApAFwAbgBSAGUAdAB1AHIAbgBzADoAIAAxAGQAMQA4AGgANQAyACcAMwA0AC4ANg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BTAFAAQQBOACAAPQAgAEwAQQBNAEIARABBACgAVABpAG0AZQBTAHAAYQBuAF8ARAAsACAAWwBPAHAAdABpAG8AbgBzAF0ALABcAG4AIAAgACAAIABMAEUAVAAoAFwAbgAgACAAIAAgACAAIAAgACAAXwB0AGkAbQBlAFMAcABhAG4ARgBvAHIAbQBhAHQATwBwAHQAaQBvAG4AcwAsACAAXwBGAE8AUgBNAEEAVABfAFQASQBNAEUAUwBQAEEATgBfAE8AUABUAEkATwBOAFMAKABPAHAAdABpAG8AbgBzACkALABcAG4AXABuACAAIAAgACAAIAAgACAAIABNAEEAUAAoAEYATgAuAE4AVQBMAEwASQBGAFkAKABUAGkAbQBlAFMAcABhAG4AXwBEACkALABcAG4AIAAgACAAIAAgACAAIAAgACAAIAAgACAATABBAE0AQgBEAEEAKABfAGUAbABlAG0AZQBuAHQALABcAG4AIAAgACAAIAAgACAAIAAgACAAIAAgACAAIAAgACAAIABfAEYATwBSAE0AQQBUAF8AVABJAE0ARQBTAFAAQQBOACgAXwBlAGwAZQBtAGUAbgB0ACwAIABfAHQAaQBtAGUAUwBwAGEAbgBGAG8AcgBtAGEAdABPAHAAdABpAG8AbgBzACkAXABuACAAIAAgACAAIAAgACAAIAAgACAAIAAgACkAXABuACAAIAAgACAAIAAgACAAIAApAFwAbgAgACAAIAAgACkAXABuACkAOwBcAG4AXABuAF8ARgBPAFIATQBBAFQAXwBUAEkATQBFAFMAUABBAE4AXwBPAFAAVABJAE8ATgBTACAAPQAgAEwAQQBNAEIARABBACgAXwBvAHAAdABpAG8AbgBzACwAXABuACAAIAAgACAATABFAFQAKABcAG4AIAAgACAAIAAgACAAIAAgAF8AbwBwAHQAaQBvAG4AcwAxACwAIABGAE4ALgBOAFUATABMAEkARgBZACgAXwBvAHAAdABpAG8AbgBzACkALABcAG4AIAAgACAAIAAgACAAIAAgAF8AcwB0AHkAbABlACwAIABMAEUARgBUACgARgBOAC4AUwBJAEYAVABfAEYATwBSAF8AQwBIAEEAUgBTACgAXwBvAHAAdABpAG8AbgBzADEALAAgAFwAIgBFAFQAXAAiACkAKQAsAFwAbgAgACAAIAAgACAAIAAgACAAXwBzAGkAZwBuAFAAbwBzAGkAdABpAHYAZQAsACAASQBGAEUAUgBSAE8AUgAoAEYASQBOAEQAKABcACIAKwBcACIALAAgAF8AbwBwAHQAaQBvAG4AcwAxACkALAAgADAAKQAgAD4AIAAwACwAXABuACAAIAAgACAAIAAgACAAIABfAHAAYQBkAGQAaQBuAGcALAAgAEkARgBFAFIAUgBPAFIAKABTAEUAQQBSAEMASAAoAFwAIgBQAFwAIgAsACAAXwBvAHAAdABpAG8AbgBzADEAKQAsACAAMAApACAAPgAgADAALABcAG4AIAAgACAAIAAgACAAIAAgAF8AcwBwAGEAYwBpAG4AZwAsACAASQBGAEUAUgBSAE8AUgAoAFMARQBBAFIAQwBIACgAXAAiAFgAXAAiACwAIABfAG8AcAB0AGkAbwBuAHMAMQApACwAIAAwACkAIAA+ACAAMAAsAFwAbgAgACAAIAAgACAAIAAgACAAXABuACAAIAAgACAAIAAgACAAIABfAHIAbwB1AG4AZABpAG4AZwBPAHYAZQByAHIAaQBkAGUALAAgAEwARQBUACgAXABuACAAIAAgACAAIAAgACAAIAAgACAAIAAgAF8AcgAsACAATABFAEYAVAAoAEYATgAuAFMASQBGAFQAXwBGAE8AUgBfAEMASABBAFIAUwAoAF8AbwBwAHQAaQBvAG4AcwAxACwAIABcACIATgBGAFwAIgApACkALABcAG4AIAAgACAAIAAgACAAIAAgACAAIAAgACAAUwBXAEkAVABDAEgAKABfAHIALABcAG4AIAAgACAAIAAgACAAIAAgACAAIAAgACAAIAAgACAAIABcACIATgBcACIALAAgADEALABcAG4AIAAgACAAIAAgACAAIAAgACAAIAAgACAAIAAgACAAIABcACIARgBcACIALAAgAC0AMQAsAFwAbgAgACAAIAAgACAAIAAgACAAIAAgACAAIAAgACAAIAAgADAAXABuACAAIAAgACAAIAAgACAAIAAgACAAIAAgACkAXABuACAAIAAgACAAIAAgACAAIAApACwAXABuAFwAbgAgACAAIAAgACAAIAAgACAALwAvACAALQAyACAAIAA6ACAAZABlAGYAYQB1AGwAdAAgAGYAbwByACAAcwB0AHkAbABlAFwAbgAgACAAIAAgACAAIAAgACAALwAvACAALQAxACAAIAA6ACAAZgBsAG8AYQB0AGkAbgBnACAAYQBzACAAZABlAGYAaQBuAGUAZAAgAGkAbgAgAHMAdAB5AGwAZQBcAG4AIAAgACAAIAAgACAAIAAgAC8ALwAgAFsAbgBdACAAOgAgAHAAcgBlAGMAaQBzAGkAbwBuACAAbABpAG0AaQB0AFwAbgAgACAAIAAgACAAIAAgACAAXwBwAHIAZQBjAGkAcwBpAG8AbgAsACAATABFAFQAKABcAG4AIAAgACAAIAAgACAAIAAgACAAIAAgACAAXwBwAEMAaABhAHIALAAgAEwARQBGAFQAKABGAE4ALgBTAEkARgBUAF8ARgBPAFIAXwBDAEgAQQBSAFMAKABfAG8AcAB0AGkAbwBuAHMAMQAsACAAXAAiACoAMAAxADIAMwA0ADUANgA3ADgAOQBcACIAKQApACwAXABuACAAIAAgACAAIAAgACAAIAAgACAAIAAgAFMAVwBJAFQAQwBIACgAXwBwAEMAaABhAHIALABcAG4AIAAgACAAIAAgACAAIAAgACAAIAAgACAAIAAgACAAIABcACIAXAAiACwAIAAtADIALABcAG4AIAAgACAAIAAgACAAIAAgACAAIAAgACAAIAAgACAAIABcACIAKgBcACIALAAgAC0AMQAsAFwAbgAgACAAIAAgACAAIAAgACAAIAAgACAAIAAgACAAIAAgAFYAQQBMAFUARQAoAF8AcABDAGgAYQByACkAXABuACAAIAAgACAAIAAgACAAIAAgACAAIAAgACkAXABuACAAIAAgACAAIAAgACAAIAApACwAXABuAFwAbgAgACAAIAAgACAAIAAgACAAXwBvAHIAZABlAHIAUwBwAGUAYwAsACAARgBOAC4AUwBJAEYAVABfAEYATwBSAF8AQwBIAEEAUgBTACgAXwBvAHAAdABpAG8AbgBzADEALAAgAFwAIgBEAEgATQBTAFwAIgAsACAARgBBAEwAUwBFACwAIABUAFIAVQBFACwAIAAyACkALABcAG4AIAAgACAAIAAgACAAIAAgAF8AaABpAGcAaABDAGgAYQByACwAIABJAEYAKABMAEUATgAoAF8AbwByAGQAZQByAFMAcABlAGMAKQAgAD0AIAAyACwAIABMAEUARgBUACgAXwBvAHIAZABlAHIAUwBwAGUAYwApACwAIABcACIAXAAiACkALABcAG4AIAAgACAAIAAgACAAIAAgAF8AaABpAGcAaABPAHIAZABlAHIALAAgAFMAVwBJAFQAQwBIACgAXwBoAGkAZwBoAEMAaABhAHIALABcAG4AIAAgACAAIAAgACAAIAAgACAAIAAgACAAXAAiAEQAXAAiACwAIAAxACwAXABuACAAIAAgACAAIAAgACAAIAAgACAAIAAgAFwAIgBIAFwAIgAsACAAMgAsAFwAbgAgACAAIAAgACAAIAAgACAAIAAgACAAIABcACIATQBcACIALAAgADMALABcAG4AIAAgACAAIAAgACAAIAAgACAAIAAgACAAXAAiAFMAXAAiACwAIAA0ACwAXABuACAAIAAgACAAIAAgACAAIAAgACAAIAAgADAAXABuACAAIAAgACAAIAAgACAAIAApACwAXABuACAAIAAgACAAIAAgACAAIABfAGgAaQBnAGgARgBpAHgAZQBkACwAIABJAEYAKABfAGgAaQBnAGgATwByAGQAZQByACAAPQAgADAALAAgAEYAQQBMAFMARQAsAFwAbgAgACAAIAAgACAAIAAgACAAIAAgACAAIABDAE8ARABFACgAXwBoAGkAZwBoAEMAaABhAHIAKQAgADwAIAAxADAAMABcAG4AIAAgACAAIAAgACAAIAAgACkALABcAG4AIAAgACAAIAAgACAAIAAgAFwAbgAgACAAIAAgACAAIAAgACAAXwBsAG8AdwBDAGgAYQByACwAIABSAEkARwBIAFQAKABfAG8AcgBkAGUAcgBTAHAAZQBjACkALABcAG4AIAAgACAAIAAgACAAIAAgAF8AbABvAHcATwByAGQAZQByACwAIABTAFcASQBUAEMASAAoAF8AbABvAHcAQwBoAGEAcgAsAFwAbgAgACAAIAAgACAAIAAgACAAIAAgACAAIABcACIARABcACIALAAgADEALABcAG4AIAAgACAAIAAgACAAIAAgACAAIAAgACAAXAAiAEgAXAAiACwAIAAyACwAXABuACAAIAAgACAAIAAgACAAIAAgACAAIAAgAFwAIgBNAFwAIgAsACAAMwAsAFwAbgAgACAAIAAgACAAIAAgACAAIAAgACAAIABcACIAUwBcACIALAAgADQALABcAG4AIAAgACAAIAAgACAAIAAgACAAIAAgACAAMABcAG4AIAAgACAAIAAgACAAIAAgACkALABcAG4AIAAgACAAIAAgACAAIAAgAF8AbABvAHcARgBpAHgAZQBkACwAIABJAEYAKABfAGwAbwB3AE8AcgBkAGUAcgAgAD0AIAAwACwAIABGAEEATABTAEUALABcAG4AIAAgACAAIAAgACAAIAAgACAAIAAgACAATgAoAEMATwBEAEUAKABfAGwAbwB3AEMAaABhAHIAKQAgADwAIAAxADAAMAApAFwAbgAgACAAIAAgACAAIAAgACAAKQAsAFwAbgBcAG4AIAAgACAAIAAgACAAIAAgAEgAUwBUAEEAQwBLACgAXABuACAAIAAgACAAIAAgACAAIAAgACAAIAAgAF8AcwB0AHkAbABlACwAXABuACAAIAAgACAAIAAgACAAIAAgACAAIAAgAF8AaABpAGcAaABPAHIAZABlAHIALAAgAF8AaABpAGcAaABGAGkAeABlAGQALAAgAF8AbABvAHcATwByAGQAZQByACwAIABfAGwAbwB3AEYAaQB4AGUAZAAsAFwAbgAgACAAIAAgACAAIAAgACAAIAAgACAAIABfAHAAcgBlAGMAaQBzAGkAbwBuACwAIABfAHIAbwB1AG4AZABpAG4AZwBPAHYAZQByAHIAaQBkAGUALABcAG4AIAAgACAAIAAgACAAIAAgACAAIAAgACAAXwBzAGkAZwBuAFAAbwBzAGkAdABpAHYAZQAsACAAXwBwAGEAZABkAGkAbgBnACwAIABfAHMAcABhAGMAaQBuAGcAXABuACAAIAAgACAAIAAgACAAIAApAFwAbgAgACAAIAAgACkAXABuACkAOwBcAG4AXABuAF8ARgBPAFIATQBBAFQAXwBUAEkATQBFAFMAUABBAE4AIAA9ACAATABBAE0AQgBEAEEAKABfAHQAaQBtAGUAUwBwAGEAbgBfAEQALAAgAF8AdABpAG0AZQBTAHAAYQBuAEYAbwByAG0AYQB0AE8AcAB0AGkAbwBuAHMALABcAG4AIAAgACAAIABJAEYAKABJAFMARQBSAFIATwBSACgAXwB0AGkAbQBlAFMAcABhAG4AXwBEACkALAAgAF8AdABpAG0AZQBTAHAAYQBuAF8ARAAgACoAIAB7ADEAfQAsAFwAbgAgACAAIAAgACAAIAAgACAASQBGACgAXwB0AGkAbQBlAFMAcABhAG4AXwBEACAAPQAgAFwAIgBcACIALAAgAFwAIgBcACIALABcAG4AIAAgACAAIAAgACAAIAAgACAAIAAgACAASQBGACgATgBPAFQAKABJAFMATgBVAE0AQgBFAFIAKABfAHQAaQBtAGUAUwBwAGEAbgBfAEQAKQApACwAIAB7ACMAVgBBAEwAVQBFACEAfQAsAFwAbgAgACAAIAAgACAAIAAgACAAIAAgACAAIAAgACAAIAAgAEwARQBUACgAXABuACAAIAAgACAAIAAgACAAIAAgACAAIAAgACAAIAAgACAAIAAgACAAIABfAHMAdAB5AGwAZQAsACAASQBOAEQARQBYACgAXwB0AGkAbQBlAFMAcABhAG4ARgBvAHIAbQBhAHQATwBwAHQAaQBvAG4AcwAsACAAMQAsACAAMQApACwAXABuACAAIAAgACAAIAAgACAAIAAgACAAIAAgACAAIAAgACAAIAAgACAAIABfAGgAaQBnAGgATwByAGQAZQByACwAIABJAE4ARABFAFgAKABfAHQAaQBtAGUAUwBwAGEAbgBGAG8AcgBtAGEAdABPAHAAdABpAG8AbgBzACwAIAAxACwAIAAyACkALABcAG4AIAAgACAAIAAgACAAIAAgACAAIAAgACAAIAAgACAAIAAgACAAIAAgAF8AaABpAGcAaABGAGkAeABlAGQALAAgAEkATgBEAEUAWAAoAF8AdABpAG0AZQBTAHAAYQBuAEYAbwByAG0AYQB0AE8AcAB0AGkAbwBuAHMALAAgADEALAAgADMAKQAsAFwAbgAgACAAIAAgACAAIAAgACAAIAAgACAAIAAgACAAIAAgACAAIAAgACAAXwBsAG8AdwBPAHIAZABlAHIALAAgAEkATgBEAEUAWAAoAF8AdABpAG0AZQBTAHAAYQBuAEYAbwByAG0AYQB0AE8AcAB0AGkAbwBuAHMALAAgADEALAAgADQAKQAsAFwAbgAgACAAIAAgACAAIAAgACAAIAAgACAAIAAgACAAIAAgACAAIAAgACAAXwBsAG8AdwBGAGkAeABlAGQALAAgAEkATgBEAEUAWAAoAF8AdABpAG0AZQBTAHAAYQBuAEYAbwByAG0AYQB0AE8AcAB0AGkAbwBuAHMALAAgADEALAAgADUAKQAsAFwAbgAgACAAIAAgACAAIAAgACAAIAAgACAAIAAgACAAIAAgACAAIAAgACAAXwBwAHIAZQBjAGkAcwBpAG8AbgAsACAASQBOAEQARQBYACgAXwB0AGkAbQBlAFMAcABhAG4ARgBvAHIAbQBhAHQATwBwAHQAaQBvAG4AcwAsACAAMQAsACAANgApACwAXABuACAAIAAgACAAIAAgACAAIAAgACAAIAAgACAAIAAgACAAIAAgACAAIABfAHIAbwB1AG4AZABpAG4AZwBPAHYAZQByAHIAaQBkAGUALAAgAEkATgBEAEUAWAAoAF8AdABpAG0AZQBTAHAAYQBuAEYAbwByAG0AYQB0AE8AcAB0AGkAbwBuAHMALAAgADEALAAgADcAKQAsAFwAbgAgACAAIAAgACAAIAAgACAAIAAgACAAIAAgACAAIAAgACAAIAAgACAAXABuACAAIAAgACAAIAAgACAAIAAgACAAIAAgACAAIAAgACAAIAAgACAAIABfAGMAbwBtAHAAbwBuAGUAbgB0AHMALAAgAEkARgAoAF8AcwB0AHkAbABlACAAPQAgAFwAIgBcACIALABcAG4AIAAgACAAIAAgACAAIAAgACAAIAAgACAAIAAgACAAIAAgACAAIAAgACAAIAAgACAAXwBUAEkATQBFAFMAUABBAE4AXwBDAE8ATQBQAE8ATgBFAE4AVABTAF8ATQBPAEQARQBSAE4AKABfAHQAaQBtAGUAUwBwAGEAbgBfAEQALABcAG4AIAAgACAAIAAgACAAIAAgACAAIAAgACAAIAAgACAAIAAgACAAIAAgACAAIAAgACAAIAAgACAAIABfAGgAaQBnAGgATwByAGQAZQByACwAIABfAGgAaQBnAGgARgBpAHgAZQBkACwAIABfAGwAbwB3AE8AcgBkAGUAcgAsACAAXwBsAG8AdwBGAGkAeABlAGQALABcAG4AIAAgACAAIAAgACAAIAAgACAAIAAgACAAIAAgACAAIAAgACAAIAAgACAAIAAgACAAIAAgACAAIABfAHAAcgBlAGMAaQBzAGkAbwBuACwAIABfAHIAbwB1AG4AZABpAG4AZwBPAHYAZQByAHIAaQBkAGUAXABuACAAIAAgACAAIAAgACAAIAAgACAAIAAgACAAIAAgACAAIAAgACAAIAAgACAAIAAgACkALABcAG4AIAAgACAAIAAgACAAIAAgACAAIAAgACAAIAAgACAAIAAgACAAIAAgACAAIAAgACAAXwBUAEkATQBFAFMAUABBAE4AXwBDAE8ATQBQAE8ATgBFAE4AVABTAF8AVABSAEEARABJAFQASQBPAE4AQQBMACgAXwB0AGkAbQBlAFMAcABhAG4AXwBEACwAXABuACAAIAAgACAAIAAgACAAIAAgACAAIAAgACAAIAAgACAAIAAgACAAIAAgACAAIAAgACAAIAAgACAAXwBoAGkAZwBoAE8AcgBkAGUAcgAsACAAXwBoAGkAZwBoAEYAaQB4AGUAZAAsACAAXwBsAG8AdwBPAHIAZABlAHIALAAgAF8AbABvAHcARgBpAHgAZQBkACwAXABuACAAIAAgACAAIAAgACAAIAAgACAAIAAgACAAIAAgACAAIAAgACAAIAAgACAAIAAgACAAIAAgACAAXwBwAHIAZQBjAGkAcwBpAG8AbgAsACAAXwByAG8AdQBuAGQAaQBuAGcATwB2AGUAcgByAGkAZABlAFwAbgAgACAAIAAgACAAIAAgACAAIAAgACAAIAAgACAAIAAgACAAIAAgACAAIAAgACAAIAApAFwAbgAgACAAIAAgACAAIAAgACAAIAAgACAAIAAgACAAIAAgACAAIAAgACAAKQAsAFwAbgBcAG4AIAAgACAAIAAgACAAIAAgACAAIAAgACAAIAAgACAAIAAgACAAIAAgAEkARgAoAFIATwBXAFMAKABfAGMAbwBtAHAAbwBuAGUAbgB0AHMAKQAgAD0AIAAxACwAIABJAE4ARABFAFgAKABfAGMAbwBtAHAAbwBuAGUAbgB0AHMALAAgADEALAAgADEAKQAgACoAIAB7ADEAfQAsAFwAbgAgACAAIAAgACAAIAAgACAAIAAgACAAIAAgACAAIAAgACAAIAAgACAAIAAgACAAIABMAEUAVAAoAFwAbgAgACAAIAAgACAAIAAgACAAIAAgACAAIAAgACAAIAAgACAAIAAgACAAIAAgACAAIAAgACAAIAAgAF8AcwBpAGcAbgBQAG8AcwBpAHQAaQB2AGUALAAgAEkATgBEAEUAWAAoAF8AdABpAG0AZQBTAHAAYQBuAEYAbwByAG0AYQB0AE8AcAB0AGkAbwBuAHMALAAgADEALAAgADgAKQAsAFwAbgAgACAAIAAgACAAIAAgACAAIAAgACAAIAAgACAAIAAgACAAIAAgACAAIAAgACAAIAAgACAAIAAgAF8AcABhAGQAZABpAG4AZwAsACAASQBOAEQARQBYACgAXwB0AGkAbQBlAFMAcABhAG4ARgBvAHIAbQBhAHQATwBwAHQAaQBvAG4AcwAsACAAMQAsACAAOQApACwAXABuACAAIAAgACAAIAAgACAAIAAgACAAIAAgACAAIAAgACAAIAAgACAAIAAgACAAIAAgACAAIAAgACAAXwBzAHAAYQBjAGkAbgBnACwAIABJAE4ARABFAFgAKABfAHQAaQBtAGUAUwBwAGEAbgBGAG8AcgBtAGEAdABPAHAAdABpAG8AbgBzACwAIAAxACwAIAAxADAAKQAsAFwAbgBcAG4AIAAgACAAIAAgACAAIAAgACAAIAAgACAAIAAgACAAIAAgACAAIAAgACAAIAAgACAAIAAgACAAIABfAHAAcgBvAHYAaQBkAGUAcgAsACAAUwBXAEkAVABDAEgAKABfAHMAdAB5AGwAZQAsAFwAbgAgACAAIAAgACAAIAAgACAAIAAgACAAIAAgACAAIAAgACAAIAAgACAAIAAgACAAIAAgACAAIAAgACAAIAAgACAAXAAiAFQAXAAiACwAIABfAEYATwBSAE0AQQBUAF8AUABSAE8AVgBJAEQARQBSAF8AVABJAE0ARQBTAFAAQQBOAF8AVABSAEEARABJAFQASQBPAE4AQQBMACgAXwBjAG8AbQBwAG8AbgBlAG4AdABzACwAIABfAHMAaQBnAG4AUABvAHMAaQB0AGkAdgBlACwAIABfAHAAYQBkAGQAaQBuAGcALAAgAF8AcwBwAGEAYwBpAG4AZwApACwAXABuACAAIAAgACAAIAAgACAAIAAgACAAIAAgACAAIAAgACAAIAAgACAAIAAgACAAIAAgACAAIAAgACAAIAAgACAAIABcACIARQBcACIALAAgAF8ARgBPAFIATQBBAFQAXwBQAFIATwBWAEkARABFAFIAXwBUAEkATQBFAFMAUABBAE4AXwBFAFUAUgBPAFAARQBBAE4AKABfAGMAbwBtAHAAbwBuAGUAbgB0AHMALAAgAF8AcwBpAGcAbgBQAG8AcwBpAHQAaQB2AGUALAAgAF8AcABhAGQAZABpAG4AZwAsACAAXwBzAHAAYQBjAGkAbgBnACkALABcAG4AIAAgACAAIAAgACAAIAAgACAAIAAgACAAIAAgACAAIAAgACAAIAAgACAAIAAgACAAIAAgACAAIAAgACAAIAAgAF8ARgBPAFIATQBBAFQAXwBQAFIATwBWAEkARABFAFIAXwBUAEkATQBFAFMAUABBAE4AXwBNAE8ARABFAFIATgAoAF8AYwBvAG0AcABvAG4AZQBuAHQAcwAsACAAXwBzAGkAZwBuAFAAbwBzAGkAdABpAHYAZQAsACAAXwBwAGEAZABkAGkAbgBnACkAXABuACAAIAAgACAAIAAgACAAIAAgACAAIAAgACAAIAAgACAAIAAgACAAIAAgACAAIAAgACAAIAAgACAAKQAsAFwAbgAgACAAIAAgACAAIAAgACAAIAAgACAAIAAgACAAIAAgACAAIAAgACAAIAAgACAAIAAgACAAIAAgAF8AVABJAE0ARQBTAFAAQQBOAF8ARgBPAFIATQBBAFQAVABFAFIAKABfAGMAbwBtAHAAbwBuAGUAbgB0AHMALAAgAF8AcAByAG8AdgBpAGQAZQBy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VABJAE0ARQBTAFAAQQBOAF8ARgBPAFIATQBBAFQAVABFAFIAIAA9ACAATABBAE0AQgBEAEEAKABfAGMAbwBtAHAAbwBuAGUAbgB0AHMALAAgAF8AcAByAG8AdgBpAGQAZQByACwAXABuACAAIAAgACAALwAvACAAQwBvAG0AcABvAG4AZQBuAHQAcw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TAGkAZwBuACwAIAAgACAAIAAgACAAIAAgACAARABhAHkAcwAsACAAIAAgACAAIAAgACAAIAAgACAAIAAgACAASABvAHUAcgBzACwAIAAgACAAIAAgACAAIAAgACAAIAAgAE0AaQBuAHUAdABlAHMALAAgACAAIAAgACAAIAAgACAAIABTAGUAYwBvAG4AZABzAFwAbgAgACAAIAAgAC8ALwAgAH0AXABuAFwAbgAgACAAIAAgAC8ALwAgAFAAcgBvAHYAaQBkAGUAcgA6ACAAewBcAG4AIAAgACAAIAAvAC8AIAAgACAATABlAGEAZABGAG8AcgBtAGEAdAAsACAATQBpAGQARgBvAHIAbQBhAHQALAAgAEwAYQBzAHQARgBvAHIAbQBhAHQALAAgACAAUwBwAGEAYwBpAG4AZwAsACAAIAAgACAAIAAgACMATgAvAEEAOwBcAG4AIAAgACAAIAAvAC8AIAAgACAARABlAHMAaQBnAG4AYQB0AG8AcgAsACAARABhAHkAUwB1AGYAZgBpAHgALAAgAEgAbwB1AHIAUwB1AGYAZgBpAHgALAAgACAATQBpAG4AdQB0AGUAUwB1AGYAZgBpAHgALAAgAFMAZQBjAG8AbgBkAFMAdQBmAGYAaQB4AFwAbgAgACAAIAAgAC8ALwAgAH0AXABuAFwAbgAgACAAIAAgAEkARgAoAFIATwBXAFMAKABfAGMAbwBtAHAAbwBuAGUAbgB0AHMAKQAgAD0AIAAxACwAIABJAE4ARABFAFgAKABfAGMAbwBtAHAAbwBuAGUAbgB0AHMALAAgADEALAAgADEAKQAsAFwAbgAgACAAIAAgACAAIAAgACAASQBGACgAUgBPAFcAUwAoAF8AcAByAG8AdgBpAGQAZQByACkAIAA9ACAAMQAsACAASQBOAEQARQBYACgAXwBwAHIAbwB2AGkAZABlAHIALAAgADEALAAgADEAKQAsAFwAbgAgACAAIAAgACAAIAAgACAAIAAgACAAIABMAEUAVAAoAFwAbgAgACAAIAAgACAAIAAgACAAIAAgACAAIAAgACAAIAAgAF8AYwBvAHUAbgB0ACwAIABJAE4ARABFAFgAKABfAGMAbwBtAHAAbwBuAGUAbgB0AHMALAAgADEALAAgADEAKQAsAFwAbgAgACAAIAAgACAAIAAgACAAIAAgACAAIAAgACAAIAAgAEkARgAoAF8AYwBvAHUAbgB0ACAAPAAgADEALAAgAFwAIgBcACIALABcAG4AIAAgACAAIAAgACAAIAAgACAAIAAgACAAIAAgACAAIAAgACAAIAAgAEwARQBUACgAXABuACAAIAAgACAAIAAgACAAIAAgACAAIAAgACAAIAAgACAAIAAgACAAIAAgACAAIAAgAF8AZABlAHMAaQBnAG4AYQB0AG8AcgAsACAASQBGACgASQBOAEQARQBYACgAXwBwAHIAbwB2AGkAZABlAHIALAAgADIALAAgADEAKQAgAD0AIABcACIAXAAiACwAIABcACIAXAAiACwAXABuACAAIAAgACAAIAAgACAAIAAgACAAIAAgACAAIAAgACAAIAAgACAAIAAgACAAIAAgACAAIAAgACAAQwBPAE4AQwBBAFQAKABcAG4AIAAgACAAIAAgACAAIAAgACAAIAAgACAAIAAgACAAIAAgACAAIAAgACAAIAAgACAAIAAgACAAIAAgACAAIAAgAEkATgBEAEUAWAAoAF8AcAByAG8AdgBpAGQAZQByACwAIAAyACwAIAAxACkALABcAG4AIAAgACAAIAAgACAAIAAgACAAIAAgACAAIAAgACAAIAAgACAAIAAgACAAIAAgACAAIAAgACAAIAAgACAAIAAgAEkARgAoAEkATgBEAEUAWAAoAF8AcAByAG8AdgBpAGQAZQByACwAIAAxACwAIAA0ACkALAAgAFwAIgAgAFwAIgAsACAAXAAiAFwAIgApAFwAbgAgACAAIAAgACAAIAAgACAAIAAgACAAIAAgACAAIAAgACAAIAAgACAAIAAgACAAIAAgACAAIAAgACkAXABuACAAIAAgACAAIAAgACAAIAAgACAAIAAgACAAIAAgACAAIAAgACAAIAAgACAAIAAgACkALABcAG4AIAAgACAAIAAgACAAIAAgACAAIAAgACAAIAAgACAAIAAgACAAIAAgACAAIAAgACAAXABuACAAIAAgACAAIAAgACAAIAAgACAAIAAgACAAIAAgACAAIAAgACAAIAAgACAAIAAgAFIARQBEAFUAQwBFACgAXwBkAGUAcwBpAGcAbgBhAHQAbwByACwAIABTAEUAUQBVAEUATgBDAEUAKABfAGMAbwB1AG4AdAApACwAXABuACAAIAAgACAAIAAgACAAIAAgACAAIAAgACAAIAAgACAAIAAgACAAIAAgACAAIAAgACAAIAAgACAATABBAE0AQgBEAEEAKABfAGEAYwBjACwAIABfAG4ALABcAG4AIAAgACAAIAAgACAAIAAgACAAIAAgACAAIAAgACAAIAAgACAAIAAgACAAIAAgACAAIAAgACAAIAAgACAAIAAgAEwARQBUACgAXABuACAAIAAgACAAIAAgACAAIAAgACAAIAAgACAAIAAgACAAIAAgACAAIAAgACAAIAAgACAAIAAgACAAIAAgACAAIAAgACAAIAAgAF8AZgBtAHQALAAgAEkARgAoAF8AbgAgAD0AIABfAGMAbwB1AG4AdAAsACAASQBOAEQARQBYACgAXwBwAHIAbwB2AGkAZABlAHIALAAgADEALAAgADMAKQAsAFwAbgAgACAAIAAgACAAIAAgACAAIAAgACAAIAAgACAAIAAgACAAIAAgACAAIAAgACAAIAAgACAAIAAgACAAIAAgACAAIAAgACAAIAAgACAAIAAgAEkARgAoAF8AbgAgAD0AIAAxACwAIABJAE4ARABFAFgAKABfAHAAcgBvAHYAaQBkAGUAcgAsACAAMQAsACAAMQApACwAXABuACAAIAAgACAAIAAgACAAIAAgACAAIAAgACAAIAAgACAAIAAgACAAIAAgACAAIAAgACAAIAAgACAAIAAgACAAIAAgACAAIAAgACAAIAAgACAAIAAgACAAIABJAE4ARABFAFgAKABfAHAAcgBvAHYAaQBkAGUAcgAsACAAMQAsACAAMg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XwBjAG8AbAAsACAASQBOAEQARQBYACgAXwBjAG8AbQBwAG8AbgBlAG4AdABzACwAIAAxACwAIAAyACkAIAArACAAXwBuACwAXABuACAAIAAgACAAIAAgACAAIAAgACAAIAAgACAAIAAgACAAIAAgACAAIAAgACAAIAAgACAAIAAgACAAIAAgACAAIAAgACAAIAAgAF8AcABhAHIAdAAsACAAVABFAFgAVAAoAEkATgBEAEUAWAAoAF8AYwBvAG0AcABvAG4AZQBuAHQAcwAsACAAMgAsACAAXwBjAG8AbAApACwAIABfAGYAbQB0ACkALABcAG4AIAAgACAAIAAgACAAIAAgACAAIAAgACAAIAAgACAAIAAgACAAIAAgACAAIAAgACAAIAAgACAAIAAgACAAIAAgACAAIAAgACAAXwBkAGUAbABpAG0ALAAgAEkATgBEAEUAWAAoAF8AcAByAG8AdgBpAGQAZQByACwAIAAyACwAIABfAGMAbwBsACkALABcAG4AIAAgACAAIAAgACAAIAAgACAAIAAgACAAIAAgACAAIAAgACAAIAAgACAAIAAgACAAIAAgACAAIAAgACAAIAAgACAAIAAgACAAXwBzAHAAYQBjAGUALAAgAEkARgAoAEkATgBEAEUAWAAoAF8AcAByAG8AdgBpAGQAZQByACwAIAAxACwAIAA0ACkAIAAqACAAKABfAG4AIAA8ACAAXwBjAG8AdQBuAHQAKQAsACAAXAAiACAAXAAiACwAIABcACIAXAAiACkALABcAG4AIAAgACAAIAAgACAAIAAgACAAIAAgACAAIAAgACAAIAAgACAAIAAgACAAIAAgACAAIAAgACAAIAAgACAAIAAgACAAIAAgACAAQwBPAE4AQwBBAFQAKABfAGEAYwBjACwAIABfAHAAYQByAHQALAAgAF8AZABlAGwAaQBtACwAIABfAHMAcABhAGMAZ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fAFQASQBNAEUAUwBQAEEATgBfAEUAWABQAFIARQBTAFMARQBEAF8ATwBSAEQARQBSACAAPQAgAEwAQQBNAEIARABBACgAXwB0AGkAbQBlAFMAcABhAG4ALAAgAF8AZABpAHIAZQBjAHQAaQBvAG4ALABcAG4AIAAgACAAIAAvAC8AIABEAGkAcgBlAGMAdABpAG8AbgAgAD0AIAAtADEAIAA6ACAAbABvAHcAIABlAG4AZABcAG4AIAAgACAAIAAvAC8AIAAgACAAIAAgACAAIAAgACAAIAAgACAAIAAgADEAIAA6ACAAaABpAGcAaAAgAGUAbgBkAFwAbgAgACAAIAAgAEwARQBUACgAXABuACAAIAAgACAAIAAgACAAIABfAHMAaQBnAG4ALAAgAEkATgBEAEUAWAAoAF8AdABpAG0AZQBTAHAAYQBuACwAIAAxACwAIAAxACkALABcAG4AIAAgACAAIAAgACAAIAAgAEkARgAoAF8AcwBpAGcAbgAgAD0AIAAwACwAIAB7ACMATgAvAEEAfQAsAFwAbgAgACAAIAAgACAAIAAgACAAIAAgACAAIABMAEUAVAAoAFwAbgAgACAAIAAgACAAIAAgACAAIAAgACAAIAAgACAAIAAgAF8AbgBvAG4AWgBlAHIAbwBDAG8AbQBwAG8AbgBlAG4AdABzACwAIABJAEYARQBSAFIATwBSACgARABSAE8AUAAoAF8AdABpAG0AZQBTAHAAYQBuACwAIAAsACAAMQApACwAIAAxACkAIAA8AD4AIAAwACwAXABuACAAIAAgACAAIAAgACAAIAAgACAAIAAgACAAIAAgACAAWABNAEEAVABDAEgAKAAxACwAIABOACgAXwBuAG8AbgBaAGUAcgBvAEMAbwBtAHAAbwBuAGUAbgB0AHMAKQAsACAAMAAsACAAXwBkAGkAcgBlAGMAdABpAG8AbgApAFwAbgAgACAAIAAgACAAIAAgACAAIAAgACAAIAApAFwAbgAgACAAIAAgACAAIAAgACAAKQBcAG4AIAAgACAAIAApAFwAbgApADsAXABuAFwAbgBfAFQASQBNAEUAUwBQAEEATgBfAEMATwBNAFAATwBOAEUATgBUAFMAIAA9ACAATABBAE0AQgBEAEEAKABfAHQAaQBtAGUAUwBwAGEAbgBfAEQALABcAG4AIAAgACAAIABfAG0AYQB4AEgAaQBnAGgATwByAGQAZQByACwAIABfAGQAZQBmAGEAdQBsAHQASABpAGcAaABPAHIAZABlAHIALAAgAF8AbQBpAG4ATABvAHcATwByAGQAZQByACwAIABfAGQAZQBmAGEAdQBsAHQATABvAHcATwByAGQAZQByACwAIABfAGYAcgBhAGMAdABpAG8AbgBhAGwAUwBlAGMAbwBuAGQAcwBPAG4AbAB5ACwAIABfAG0AYQB4AFAAcgBlAGMAaQBzAGkAbwBuACwAIABfAGQAZQBmAGEAdQBsAHQAUAByAGUAYwBpAHMAaQBvAG4ALABcAG4AIAAgACAAIABfAGgAaQBnAGgATwByAGQAZQByACwAIABfAGgAaQBnAGgARgBpAHgAZQBkACwAIABfAGwAbwB3AE8AcgBkAGUAcgAsACAAXwBsAG8AdwBGAGkAeABlAGQALAAgAF8AcAByAGUAYwBpAHMAaQBvAG4ALAAgAF8AcgBvAHUAbgBkAGkAbgBnAE8AdgBlAHIAcgBpAGQAZQAsAFwAbgAgACAAIAAgAFwAbgAgACAAIAAgAC8ALwAgAE0AYQB4AEgAaQBnAGgATwByAGQAZQByADoAIAAgACAAIAAgACAAIAAgACAAIABNAGEAeABpAG0AdQBtACAAaABpAGcAaAAgAG8AcgBkAGUAcgAgAGEAYwBjAGUAcAB0AGUAZAAgAGYAbwByACAAdABoAGUAIABzAHQAeQBsAGUALgBcAG4AIAAgACAAIAAvAC8AIABEAGUAZgBhAHUAbAB0AEgAaQBnAGgATwByAGQAZQByADoAIAAgACAAIAAgACAARABlAGYAYQB1AGwAdAAgAGgAaQBnAGgAIABvAHIAZABlAHIAIABpAGYAIABuAG8AdAAgAHMAcABlAGMAaQBmAGkAZQBkAC4AXABuACAAIAAgACAALwAvACAATQBpAG4ATABvAHcATwByAGQAZQByADoAIAAgACAAIAAgACAAIAAgACAAIAAgAE0AaQBuAGkAbQB1AG0AIABsAG8AdwAgAG8AcgBkAGUAcgAgAGEAYwBjAGUAcAB0AGUAZAAgAGYAbwByACAAdABoAGUAIABzAHQAeQBsAGUALgBcAG4AIAAgACAAIAAvAC8AIABEAGUAZgBhAHUAbAB0AEwAbwB3AE8AcgBkAGUAcgA6ACAAIAAgACAAIAAgACAARABlAGYAYQB1AGwAdAAgAGwAbwB3ACAAbwByAGQAZQByACAAaQBmACAAbgBvAHQAIABzAHAAZQBjAGkAZgBpAGUAZAAuAFwAbgAgACAAIAAgAC8ALwAgAEYAcgBhAGMAdABpAG8AbgBhAGwAUwBlAGMAbwBuAGQAcwBPAG4AbAB5ADoAIABQAHIAZQBjAGkAcwBpAG8AbgAgAHMAZQB0ACAAdABvACAAMAAgAGYAbwByACAAbABvAHcAIABvAHIAZABlAHIAIABvAHQAaABlAHIAIAB0AGgAYQBuACAAcwBlAGMAbwBuAGQAcwAuAFwAbgAgACAAIAAgAC8ALwAgAE0AYQB4AFAAcgBlAGMAaQBzAGkAbwBuADoAIAAgACAAIAAgACAAIAAgACAAIABNAGEAeABpAG0AdQBtACAAcAByAGUAYwBpAHMAaQBvAG4AIABmAG8AcgAgAHQAaABlACAAcwB0AHkAbABlAC4AXABuACAAIAAgACAALwAvACAARABlAGYAYQB1AGwAdABQAHIAZQBjAGkAcwBpAG8AbgA6ACAAIAAgACAAIAAgAEQAZQBmAGEAdQBsAHQAIABwAHIAZQBjAGkAcwBpAG8AbgAgAGYAbwByACAAdABoAGUAIABzAHQAeQBsAGUALgBcAG4AIAAgACAAIAAvAC8AXABuACAAIAAgACAALwAvACAASABpAGcAaABPAHIAZABlAHIAOgAgACAAIAAgACAAIAAgACAAIAAgACAAIAAgAEgAaQBnAGgAIABvAHIAZABlAHIAIABhAHQAIAB3AGgAaQBjAGgAIAB0AG8AIAByAGUAcwBvAGwAdgBlACAAdABpAG0AZQBzAHAAYQBuACAAaQBmACAASABpAGcAaABGAGkAeABlAGQALgAgAFwAbgAgACAAIAAgAC8ALwAgACAAIAAgACAAIAAgACAAIAAgACAAIAAgACAAIAAgACAAIAAgACAAIAAgACAAIABPAHQAaABlAHIAdwBpAHMAZQAgAHQAaABlACAAaABpAGcAaAAgAG8AcgBkAGUAcgAgAGEAdAAgAG0AYQB4AGkAbQB1AG0AIAB0AG8AIABkAGkAcwBwAGwAYQB5AC4AXABuACAAIAAgACAALwAvACAASABpAGcAaABGAGkAeABlAGQAOgAgACAAIAAgACAAIAAgACAAIAAgACAAIAAgAEYAbwByAGMAZQAgAGQAaQBzAHAAbABhAHkAIABmAHIAbwBtACAAaABpAGcAaAAgAG8AcgBkAGUAcgAsACAAbwB0AGgAZQByAHcAaQBzAGUAIABhAGwAbABvAHcAIAB0AG8AIABmAGwAbwBhAHQAIABmAHIAbwBtACAAaABpAGcAaAAgAG8AcgBkAGUAcgAgAGEAcwAgAG4AZQBlAGQAZQBkAC4AXABuACAAIAAgACAALwAvACAATABvAHcATwByAGQAZQByADoAIAAgACAAIAAgACAAIAAgACAAIAAgACAAIAAgAEwAbwB3ACAAbwByAGQAZQByACAAYQB0ACAAdwBoAGkAYwBoACAAdABvACAAcgBvAHUAbgBkACAAdABpAG0AZQBzAHAAYQBuACAAaQBmACAATABvAHcARgBpAHgAZQBkAC4AIABcAG4AIAAgACAAIAAvAC8AIAAgACAAIAAgACAAIAAgACAAIAAgACAAIAAgACAAIAAgACAAIAAgACAAIAAgACAATwB0AGgAZQByAHcAaQBzAGUAIAB0AGgAZQAgAGwAbwB3ACAAbwByAGQAZQByACAAYQB0ACAAbQBpAG4AaQBtAHUAbQAgAHQAbwAgAGQAaQBzAHAAbABhAHkALgBcAG4AIAAgACAAIAAvAC8AIABMAG8AdwBGAGkAeABlAGQAOgAgACAAIAAgACAAIAAgACAAIAAgACAAIAAgACAARgBvAHIAYwBlACAAZABpAHMAcABsAGEAeQAgAHQAbwAgAGwAbwB3ACAAbwByAGQAZQByACwAIABvAHQAaABlAHIAdwBpAHMAZQAgAGEAbABsAG8AdwAgAHQAbwAgAGYAbABvAGEAdAAgAGYAcgBvAG0AIABsAG8AdwAgAG8AcgBkAGUAcgAgAGEAcwAgAG4AZQBlAGQAZQBkAC4AXABuACAAIAAgACAALwAvACAAUAByAGUAYwBpAHMAaQBvAG4AOgAgACAAIAAgACAAIAAgACAAIAAgACAAIAAgACAALQAyADoAIABEAGUAZgBhAHUAbAB0AHMAIAB0AG8AIAAwACAAZABlAGMAaQBtAGEAbABzAC4AXABuACAAIAAgACAALwAvACAAIAAgACAAIAAgACAAIAAgACAAIAAgACAAIAAgACAAIAAgACAAIAAgACAAIAAgACAALQAxADoAIABFAHgAcAByAGUAcwBzAGUAZAAgAHUAcAAgAHQAbwAgAE0AYQB4AFAAcgBlAGMAaQBzAGkAbwBuAC4AXABuACAAIAAgACAALwAvACAAIAAgACAAIAAgACAAIAAgACAAIAAgACAAIAAgACAAIAAgACAAIAAgACAAIAAgAFsAbgBdADoAIABJAGYAIABsAG8AdwAgAG8AcgBkAGUAcgAgAG4AbwB0ACAAZgBpAHgAZQBkACAAdABoAGUAbgAgAGQAZQBjAGkAbQBhAGwAcwAgAGUAeABwAHIAZQBzAHMAZQBkACAAdQBwACAAdABvACAAdwBoAGkAYwBoACAAZQB2AGUAcgAgAGkAcwAgAGwAbwB3AGUAcgAgAG8AZgBcAG4AIAAgACAAIAAvAC8AIAAgACAAIAAgACAAIAAgACAAIAAgACAAIAAgACAAIAAgACAAIAAgACAAIAAgACAAIAAgACAAIAAgAGcAaQB2AGUAbgAgAHAAcgBlAGMAaQBzAGkAbwBuACAAbwByACAATQBhAHgAUAByAGUAYwBpAHMAaQBvAG4ALgAgAEkAZgAgAGwAbwB3ACAAbwByAGQAZQByACAAZgBpAHgAZQBkACAAdABoAGUAbgAgAGUAeABwAHIAZQBzAHMAZQBkACAAZQB4AHAAbABpAGMAaQB0AGwAeQBcAG4AIAAgACAAIAAvAC8AIAAgACAAIAAgACAAIAAgACAAIAAgACAAIAAgACAAIAAgACAAIAAgACAAIAAgACAAIAAgACAAIAAgAGEAdAAgAHQAaABlACAAcwBhAG0AZQAuAFwAbgAgACAAIAAgAC8ALwAgAFIAbwB1AG4AZABpAG4AZwBPAHYAZQByAHIAaQBkAGUAOgAgACAAIAAgACAAIAAgACAAMAA6ACAARABlAGYAYQB1AGwAdAAgAFcAaABlAG4AIABQAHIAZQBjAGkAcwBpAG8AbgAgAD0AIAAwACwAIAByAG8AdQBuAGQAcwAgAHQAbwAgAG4AZQBhAHIAZQBzAHQAIABzAGUAYwBvAG4AZAAgAGEAbgBkACAAdAByAHUAbgBjAGEAdABlAHMAIABhAHQAIABsAG8AdwAgAG8AcgBkAGUAcgAgAGMAbwBtAHAAbwBuAGUAbgB0AC4AXABuACAAIAAgACAALwAvACAAIAAgACAAIAAgACAAIAAgACAAIAAgACAAIAAgACAAIAAgACAAIAAgACAAIAAgACAAIAAgACAAIAAgACAAIAAgACAAIAAgACAAVwBoAGUAbgAgAFAAcgBlAGMAaQBzAGkAbwBuACAAPgAgADAALAAgAHIAbwB1AG4AZABzACAAdABvACAAbgBlAGEAcgBlAHMAdAAgAGEAdAAgAGwAbwB3ACAAbwByAGQAZQByACAAYwBvAG0AcABvAG4AZQBuAHQALgBcAG4AIAAgACAAIAAvAC8AIAAgACAAIAAgACAAIAAgACAAIAAgACAAIAAgACAAIAAgACAAIAAgACAAIAAgACAAIAAgADEAOgAgAE4AZQBhAHIAZQBzAHQAIABBAGwAdwBhAHkAcwAgAHIAbwB1AG4AZAAgAHQAbwAgAG4AZQBhAHIAZQBzAHQAIABsAG8AdwAgAG8AcgBkAGUAcgAgAGMAbwBtAHAAbwBuAGUAbgB0AC4AXABuACAAIAAgACAALwAvACAAIAAgACAAIA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TAGkAZwBuACwAIAAgACAAIAAgACAAIAAgACAARABhAHkAcwAsACAAIAAgACAAIAAgACAAIAAgACAAIAAgACAASABvAHUAcgBzACwAIAAgACAAIAAgACAAIAAgACAAIAAgAE0AaQBuAHUAdABlAHMALAAgACAAIAAgACAAIAAgACAAIABTAGUAYwBvAG4AZABzAFwAbgAgACAAIAAgAC8ALwAgAH0AXABuAFwAbgAgACAAIAAgAEkARgAoAEkAUwBFAFIAUgBPAFIAKABfAHQAaQBtAGUAUwBwAGEAbgBfAEQAKQAsACAAXwB0AGkAbQBlAFMAcABhAG4AXwBEACAAKgAgAHsAMQB9ACwAXABuACAAIAAgACAAIAAgACAAIABJAEYAKABfAHQAaQBtAGUAUwBwAGEAbgBfAEQAIAA9ACAAXAAiAFwAIgAsACAAXAAiAFwAIgAsAFwAbgAgACAAIAAgACAAIAAgACAAIAAgACAAIABJAEYAKABOAE8AVAAoAEkAUwBOAFUATQBCAEUAUgAoAF8AdABpAG0AZQBTAHAAYQBuAF8ARAApACkALAAgAHsAIwBWAEEATABVAEUAIQB9ACwAXABuACAAIAAgACAAIAAgACAAIAAgACAAIAAgACAAIAAgACAATABFAFQAKABcAG4AIAAgACAAIAAgACAAIAAgACAAIAAgACAAIAAgACAAIAAgACAAIAAgAF8AcgBlAHMAbwBsAHYAZQBMAG8AdwBEAGUAZgBhAHUAbAB0ACwAIABJAEYAKABfAGQAZQBmAGEAdQBsAHQATABvAHcATwByAGQAZQByACAAPQAgADAALAAgADQALAAgAF8AZABlAGYAYQB1AGwAdABMAG8AdwBPAHIAZABlAHIAKQAsAFwAbgAgACAAIAAgACAAIAAgACAAIAAgACAAIAAgACAAIAAgACAAIAAgACAAXwByAGUAcwBvAGwAdgBlAEwAbwB3AE8AcgBkAGUAcgAsACAASQBGACgATgBPAFQAKABfAGwAbwB3AEYAaQB4AGUAZAApACwAIAA0ACwAIAAgAC8ALwAgAHIAZQBzAG8AbAB2AGUAIAB0AG8AIABzAGUAYwBvAG4AZABzAFwAbgAgACAAIAAgACAAIAAgACAAIAAgACAAIAAgACAAIAAgACAAIAAgACAAIAAgACAAIABJAEYAKABfAGwAbwB3AE8AcgBkAGUAcgAgAD0AIAAwACwAIABfAHIAZQBzAG8AbAB2AGUATABvAHcARABlAGYAYQB1AGwAdAAsACAAIAAvAC8AIAByAGUAcwBvAGwAdgBlACAAdABvACAAZABlAGYAYQB1AGwAdAAgAG8AZgAgAHMAdAB5AGwAZQBcAG4AIAAgACAAIAAgACAAIAAgACAAIAAgACAAIAAgACAAIAAgACAAIAAgACAAIAAgACAAIAAgACAAIABNAEEAWAAoAF8AbABvAHcATwByAGQAZQByACwAIABfAG0AaQBuAEwAbwB3AE8AcgBkAGUAcgApACAAIAAvAC8AIABlAG4AcwB1AHIAZQAgAG4AbwB0ACAAYQAgAGgAaQBnAGgAZQByACAAbwByAGQAZQByACAAdABoAGEAbgAgAHMAdAB5AGwAZQAgAGEAbABsAG8AdwBzAFwAbgAgACAAIAAgACAAIAAgACAAIAAgACAAIAAgACAAIAAgACAAIAAgACAAIAAgACAAIAApAFwAbgAgACAAIAAgACAAIAAgACAAIAAgACAAIAAgACAAIAAgACAAIAAgACAAKQAsAFwAbgAgACAAIAAgACAAIAAgACAAIAAgACAAIABcAG4AIAAgACAAIAAgACAAIAAgACAAIAAgACAAIAAgACAAIAAgACAAIAAgAF8AcgBlAHMAbwBsAHYAZQBIAGkAZwBoAEQAZQBmAGEAdQBsAHQALAAgAEkARgAoAF8AZABlAGYAYQB1AGwAdABIAGkAZwBoAE8AcgBkAGUAcgAgAD0AIAAwACwAIAAxACwAIABfAGQAZQBmAGEAdQBsAHQASABpAGcAaABPAHIAZABlAHIAKQAsAFwAbgAgACAAIAAgACAAIAAgACAAIAAgACAAIAAgACAAIAAgACAAIAAgACAAXwByAGUAcwBvAGwAdgBlAEgAaQBnAGgATwByAGQAZQByACwAIABMAEUAVAAoAFwAbgAgACAAIAAgACAAIAAgACAAIAAgACAAIAAgACAAIAAgACAAIAAgACAAIAAgACAAIABfAGgAaQBnAGgALAAgAEkARgAoAE4ATwBUACgAXwBoAGkAZwBoAEYAaQB4AGUAZAApACwAIAAxACwAIAAgAC8ALwAgAHIAZQBzAG8AbAB2AGUAIABmAHIAbwBtACAAZABhAHkAcwBcAG4AIAAgACAAIAAgACAAIAAgACAAIAAgACAAIAAgACAAIAAgACAAIAAgACAAIAAgACAAIAAgACAAIABJAEYAKABfAGgAaQBnAGgATwByAGQAZQByACAAPQAgADAALAAgAF8AcgBlAHMAbwBsAHYAZQBIAGkAZwBoAEQAZQBmAGEAdQBsAHQALAAgACAALwAvACAAcgBlAHMAbwBsAHYAZQAgAGYAcgBvAG0AIABkAGUAZgBhAHUAbAB0ACAAbwBmACAAcwB0AHkAbABlAFwAbgAgACAAIAAgACAAIAAgACAAIAAgACAAIAAgACAAIAAgACAAIAAgACAAIAAgACAAIAAgACAAIAAgACAAIAAgACAATQBJAE4AKABfAGgAaQBnAGgATwByAGQAZQByACwAIABfAG0AYQB4AEgAaQBnAGgATwByAGQAZQByACkAIAAgAC8ALwAgAGUAbgBzAHUAcgBlACAAbgBvAHQAIABhACAAbABvAHcAZQByACAAbwByAGQAZQByACAAdABoAGEAbgAgAHMAdAB5AGwAZQAgAGEAbABsAG8AdwBzAFwAbgAgACAAIAAgACAAIAAgACAAIAAgACAAIAAgACAAIAAgACAAIAAgACAAIAAgACAAIAAgACAAIAAgACkAXABuACAAIAAgACAAIAAgACAAIAAgACAAIAAgACAAIAAgACAAIAAgACAAIAAgACAAIAAgACkALABcAG4AIAAgACAAIAAgACAAIAAgACAAIAAgACAAIAAgACAAIAAgACAAIAAgACAAIAAgACAALwAvACAAZQBuAHMAdQByAGUAIABuAG8AdAAgAG0AbwByAGUAIAB0AGgAYQBuACAAbABvAHcAIABvAHIAZABlAHIAXABuACAAIAAgACAAIAAgACAAIAAgACAAIAAgACAAIAAgACAAIAAgACAAIAAgACAAIAAgAE0ASQBOACgAXwByAGUAcwBvAGwAdgBlAEwAbwB3AE8AcgBkAGUAcgAsACAAXwBoAGkAZwBoACkAXABuACAAIAAgACAAIAAgACAAIAAgACAAIAAgACAAIAAgACAAIAAgACAAIAApACwAXABuACAAIAAgACAAIAAgACAAIAAgACAAIAAgACAAIAAgACAAIAAgACAAIABcAG4AIAAgACAAIAAgACAAIAAgACAAIAAgACAAIAAgACAAIAAgACAAIAAgAF8AbgBvAHQAUgBlAHMAbwBsAHYAZQBUAG8AUwBlAGMAbwBuAGQAcwAsACAAXwBsAG8AdwBGAGkAeABlAGQAIAAqACAAKABfAGwAbwB3AE8AcgBkAGUAcgAgAD4AIAAwACkAIAAqACAAKABfAGwAbwB3AE8AcgBkAGUAcgAgADwAIAA0ACkAIAAsAFwAbgBcAG4AIAAgACAAIAAgACAAIAAgACAAIAAgACAAIAAgACAAIAAgACAAIAAgAF8AcgBlAHMAbwBsAHYAZQBQAHIAZQBjAGkAcwBpAG8AbgAsACAASQBGACgAXwBmAHIAYQBjAHQAaQBvAG4AYQBsAFMAZQBjAG8AbgBkAHMATwBuAGwAeQAgACoAIABfAG4AbwB0AFIAZQBzAG8AbAB2AGUAVABvAFMAZQBjAG8AbgBkAHMALAAgADAALABcAG4AIAAgACAAIAAgACAAIAAgACAAIAAgACAAIAAgACAAIAAgACAAIAAgACAAIAAgACAAUwBXAEkAVABDAEgAKABfAHAAcgBlAGMAaQBzAGkAbwBuACwAXABuACAAIAAgACAAIAAgACAAIAAgACAAIAAgACAAIAAgACAAIAAgACAAIAAgACAAIAAgACAAIAAgACAALQAyACwAIABfAGQAZQBmAGEAdQBsAHQAUAByAGUAYwBpAHMAaQBvAG4ALABcAG4AIAAgACAAIAAgACAAIAAgACAAIAAgACAAIAAgACAAIAAgACAAIAAgACAAIAAgACAAIAAgACAAIAAtADEALAAgAF8AbQBhAHgAUAByAGUAYwBpAHMAaQBvAG4ALABcAG4AIAAgACAAIAAgACAAIAAgACAAIAAgACAAIAAgACAAIAAgACAAIAAgACAAIAAgACAAIAAgACAAIABNAEkATgAoAF8AcAByAGUAYwBpAHMAaQBvAG4ALAAgAF8AbQBhAHgAUAByAGUAYwBpAHMAaQBvAG4AKQBcAG4AIAAgACAAIAAgACAAIAAgACAAIAAgACAAIAAgACAAIAAgACAAIAAgACAAIAAgACAAKQBcAG4AIAAgACAAIAAgACAAIAAgACAAIAAgACAAIAAgACAAIAAgACAAIAAgACkALABcAG4AIAAgACAAIAAgACAAIAAgACAAIAAgACAAIAAgACAAIAAgACAAIAAgAFwAbgAgACAAIAAgACAAIAAgACAAIAAgACAAIAAgACAAIAAgACAAIAAgACAAXwBzAGUAeABhAGcAZQBzAGkAbQBhAGwALAAgAE4AKABDAEgAUgBPAE4ATwAuAFQASQBNAEUAUwBQAEEATgBfAFQATwBfAEQASABNAFMAKABfAHQAaQBtAGUAUwBwAGEAbgBfAEQALAAgAF8AcgBlAHMAbwBsAHYAZQBIAGkAZwBoAE8AcgBkAGUAcgAsACAAXwByAGUAcwBvAGwAdgBlAEwAbwB3AE8AcgBkAGUAcgAsACAAXwByAGUAcwBvAGwAdgBlAFAAcgBlAGMAaQBzAGkAbwBuACwAIABfAHIAbwB1AG4AZABpAG4AZwBPAHYAZQByAHIAaQBkAGUAKQApACwAXABuAFwAbgAgACAAIAAgACAAIAAgACAAIAAgACAAIAAgACAAIAAgACAAIAAgACAAXwBkAGkAcwBwAGwAYQB5AEgAaQBnAGgATwByAGQAZQByACwAIABJAEYAKABfAGgAaQBnAGgARgBpAHgAZQBkACwAIABfAHIAZQBzAG8AbAB2AGUASABpAGcAaABPAHIAZABlAHIALAAgACAALwAvACAAZABpAHMAcABsAGEAeQAgAHQAbwAgAGUAeABwAGwAaQBjAGkAdAAgAG8AcgBkAGUAcgBcAG4AIAAgACAAIAAgACAAIAAgACAAIAAgACAAIAAgACAAIAAgACAAIAAgACAAIAAgACAALwAvACAAZgBsAG8AYQB0AGkAbgBnAFwAbgAgACAAIAAgACAAIAAgACAAIAAgACAAIAAgACAAIAAgACAAIAAgACAAIAAgACAAIABMAEUAVAAoAFwAbgAgACAAIAAgACAAIAAgACAAIAAgACAAIAAgACAAIAAgACAAIAAgACAAIAAgACAAIAAgACAAIAAgAF8AYgBvAG8AawBlAG4AZAAsACAASQBGACgAXwBoAGkAZwBoAE8AcgBkAGUAcgAgAD0AIAAwACwAXABuACAAIAAgACAAIAAgACAAIAAgACAAIAAgACAAIAAgACAAIAAgACAAIAAgACAAIAAgACAAIAAgACAAIAAgACAAIABJAEYAKABfAGQAZQBmAGEAdQBsAHQASABpAGcAaABPAHIAZABlAHIAIAA9ACAAMAAsACAANAAsACAAXwBkAGUAZgBhAHUAbAB0AEgAaQBnAGgATwByAGQAZQByACkALAAgACAALwAvACAAZABlAGYAYQB1AGwAdAAgAG8AZgAgAHMAdAB5AGwAZQBcAG4AIAAgACAAIAAgACAAIAAgACAAIAAgACAAIAAgACAAIAAgACAAIAAgACAAIAAgACAAIAAgACAAIAAgACAAIAAgAE0ASQBOACgAXwBoAGkAZwBoAE8AcgBkAGUAcgAsACAAXwBtAGEAeABIAGkAZwBoAE8AcgBkAGUAcgApACAAIAAvAC8AIABuAG8AdAAgAG0AbwByAGUAIAB0AGgAYQBuACAAcwB0AHkAbABlACAAYQBsAGwAbwB3AHMAXABuACAAIAAgACAAIAAgACAAIAAgACAAIAAgACAAIAAgACAAIAAgACAAIAAgACAAIAAgACAAIAAgACAAKQAsAFwAbgAgACAAIAAgACAAIAAgACAAIAAgACAAIAAgACAAIAAgACAAIAAgACAAIAAgACAAIAAgACAAIAAgAF8AaABhAHMASABpAGcAaABPAHIAZABlAHIALAAgAEkARgBOAEEAKABfAFQASQBNAEUAUwBQAEEATgBfAEUAWABQAFIARQBTAFMARQBEAF8ATwBSAEQARQBSACgAXwBzAGUAeABhAGcAZQBzAGkAbQBhAGwALAAgADEAKQAsACAANQApACwAXABuACAAIAAgACAAIAAgACAAIAAgACAAIAAgACAAIAAgACAAIAAgACAAIAAgACAAIAAgACAAIAAgACAASQBGACgAXwBoAGEAcwBIAGkAZwBoAE8AcgBkAGUAcgAgADwAIABfAGIAbwBvAGsAZQBuAGQALAAgAF8AaABhAHMASABpAGcAaABPAHIAZABlAHIALAAgAF8AYgBvAG8AawBlAG4AZAApAFwAbgAgACAAIAAgACAAIAAgACAAIAAgACAAIAAgACAAIAAgACAAIAAgACAAIAAgACAAIAApAFwAbgAgACAAIAAgACAAIAAgACAAIAAgACAAIAAgACAAIAAgACAAIAAgACAAKQAsAFwAbgBcAG4AIAAgACAAIAAgACAAIAAgACAAIAAgACAAIAAgACAAIAAgACAAIAAgAF8AZABpAHMAcABsAGEAeQBMAG8AdwBPAHIAZABlAHIALAAgAEkARgAoAF8AbABvAHcARgBpAHgAZQBkACwAIABfAHIAZQBzAG8AbAB2AGUATABvAHcATwByAGQAZQByACwAIAAvAC8AIABkAGkAcwBwAGwAYQB5ACAAdABvACAAZQB4AHAAbABpAGMAaQB0ACAAbwByAGQAZQByAFwAbgAgACAAIAAgACAAIAAgACAAIAAgACAAIAAgACAAIAAgACAAIAAgACAAIAAgACAAIAAvAC8AIABmAGwAbwBhAHQAaQBuAGcAXABuACAAIAAgACAAIAAgACAAIAAgACAAIAAgACAAIAAgACAAIAAgACAAIAAgACAAIAAgAEwARQBUACgAXABuACAAIAAgACAAIAAgACAAIAAgACAAIAAgACAAIAAgACAAIAAgACAAIAAgACAAIAAgACAAIAAgACAAXwBiAG8AbwBrAGUAbgBkACwAIABJAEYAKABfAGwAbwB3AE8AcgBkAGUAcgAgAD0AIAAwACwAXABuACAAIAAgACAAIAAgACAAIAAgACAAIAAgACAAIAAgACAAIAAgACAAIAAgACAAIAAgACAAIAAgACAAIAAgACAAIABJAEYAKABfAGQAZQBmAGEAdQBsAHQATABvAHcATwByAGQAZQByACAAPQAgADAALAAgADEALAAgAF8AZABlAGYAYQB1AGwAdABMAG8AdwBPAHIAZABlAHIAKQAsACAAIAAvAC8AIABkAGUAZgBhAHUAbAB0ACAAbwBmACAAcwB0AHkAbABlAFwAbgAgACAAIAAgACAAIAAgACAAIAAgACAAIAAgACAAIAAgACAAIAAgACAAIAAgACAAIAAgACAAIAAgACAAIAAgACAATQBBAFgAKABfAGwAbwB3AE8AcgBkAGUAcgAsACAAXwBtAGkAbgBMAG8AdwBPAHIAZABlAHIAKQAgACAALwAvACAAbgBvAHQAIABsAGUAcwBzACAAdABoAGEAbgAgAHMAdAB5AGwAZQAgAGEAbABsAG8AdwBzAFwAbgAgACAAIAAgACAAIAAgACAAIAAgACAAIAAgACAAIAAgACAAIAAgACAAIAAgACAAIAAgACAAIAAgACkALABcAG4AIAAgACAAIAAgACAAIAAgACAAIAAgACAAIAAgACAAIAAgACAAIAAgACAAIAAgACAAIAAgACAAIABfAGgAYQBzAEwAbwB3AE8AcgBkAGUAcgAsACAASQBGAE4AQQAoAF8AVABJAE0ARQBTAFAAQQBOAF8ARQBYAFAAUgBFAFMAUwBFAEQAXwBPAFIARABFAFIAKABfAHMAZQB4AGEAZwBlAHMAaQBtAGEAbAAsACAALQAxACkALAAgADAAKQAsAFwAbgAgACAAIAAgACAAIAAgACAAIAAgACAAIAAgACAAIAAgACAAIAAgACAAIAAgACAAIAAgACAAIAAgAF8AbgBvAG0AaQBuAGEAbABMAG8AdwBPAHIAZABlAHIALAAgAEkARgAoAF8AaABhAHMATABvAHcATwByAGQAZQByACAAPgAgAF8AYgBvAG8AawBlAG4AZAAsACAAXwBoAGEAcwBMAG8AdwBPAHIAZABlAHIALAAgAF8AYgBvAG8AawBlAG4AZAApACwAXABuACAAIAAgACAAIAAgACAAIAAgACAAIAAgACAAIAAgACAAIAAgACAAIAAgACAAIAAgACAAIAAgACAATQBBAFgAKABfAG4AbwBtAGkAbgBhAGwATABvAHcATwByAGQAZQByACwAIABfAGQAaQBzAHAAbABhAHkASABpAGcAaABPAHIAZABlAHIAKQAgAFwAbgAgACAAIAAgACAAIAAgACAAIAAgACAAIAAgACAAIAAgACAAIAAgACAAIAAgACAAIAApAFwAbgAgACAAIAAgACAAIAAgACAAIAAgACAAIAAgACAAIAAgACAAIAAgACAAKQAsAFwAbgAgACAAIAAgACAAIAAgACAAIAAgACAAIAAgACAAIAAgACAAIAAgACAAXABuACAAIAAgACAAIAAgACAAIAAgACAAIAAgACAAIAAgACAAIAAgACAAIABfAGMAbwBsAEwAbwB3AE8AcgBkAGUAcgAsACAAXwBkAGkAcwBwAGwAYQB5AEwAbwB3AE8AcgBkAGUAcgAgACsAIAAxACwAXABuACAAIAAgACAAIAAgACAAIAAgACAAIAAgACAAIAAgACAAIAAgACAAIABfAGQAaQBzAHAAbABhAHkARABlAGMAaQBtAGEAbABzACwAIABJAEYAKABfAGYAcgBhAGMAdABpAG8AbgBhAGwAUwBlAGMAbwBuAGQAcwBPAG4AbAB5ACAAKgAgACgAXwBkAGkAcwBwAGwAYQB5AEwAbwB3AE8AcgBkAGUAcgAgADwAIAA0ACkALAAgADAALABcAG4AIAAgACAAIAAgACAAIAAgACAAIAAgACAAIAAgACAAIAAgACAAIAAgACAAIAAgACAASQBGACgAXwBwAHIAZQBjAGkAcwBpAG8AbgAgAD0AIAAtADIALAAgAF8AcgBlAHMAbwBsAHYAZQBQAHIAZQBjAGkAcwBpAG8AbgAsAFwAbgAgACAAIAAgACAAIAAgACAAIAAgACAAIAAgACAAIAAgACAAIAAgACAAIAAgACAAIAAgACAAIAAgAEkARgAoAF8AcAByAGUAYwBpAHMAaQBvAG4AIAA9ACAAMAAsACAAMAAsAFwAbgAgACAAIAAgACAAIAAgACAAIAAgACAAIAAgACAAIAAgACAAIAAgACAAIAAgACAAIAAgACAAIAAgACAAIAAgACAASQBGACgAXwBsAG8AdwBGAGkAeABlAGQAIAAqACAAKABfAHAAcgBlAGMAaQBzAGkAbwBuACAAPgAgADAAKQAsACAAXwByAGUAcwBvAGwAdgBlAFAAcgBlAGMAaQBzAGkAbwBuACwAXABuACAAIAAgACAAIAAgACAAIAAgACAAIAAgACAAIAAgACAAIAAgACAAIAAgACAAIAAgACAAIAAgACAAIAAgACAAIAAgACAAIAAgAEwARQBUACgAXABuACAAIAAgACAAIAAgACAAIAAgACAAIAAgACAAIAAgACAAIAAgACAAIAAgACAAIAAgACAAIAAgACAAIAAgACAAIAAgACAAIAAgACAAIAAgACAAXwBlAHgAcAByAGUAcwBzAGUAZABEAGUAYwBpAG0AYQBsAHMALAAgAE0ASQBOACgARgBOAC4ARABFAEMASQBNAEEATABTACgASQBOAEQARQBYACgAXwBzAGUAeABhAGcAZQBzAGkAbQBhAGwALAAgADEALAAgAF8AYwBvAGwATABvAHcATwByAGQAZQByACkAKQAsACAAXwByAGUAcwBvAGwAdgBlAFAAcgBlAGMAaQBzAGkAbwBuACkALABcAG4AIAAgACAAIAAgACAAIAAgACAAIAAgACAAIAAgACAAIAAgACAAIAAgACAAIAAgACAAIAAgACAAIAAgACAAIAAgACAAIAAgACAAIAAgACAAIABJAEYAKABfAHAAcgBlAGMAaQBzAGkAbwBuACAAPQAgAC0AMQAsACAAXwBlAHgAcAByAGUAcwBzAGUAZABEAGUAYwBpAG0AYQBsAHMALABcAG4AIAAgACAAIAAgACAAIAAgACAAIAAgACAAIAAgACAAIAAgACAAIAAgACAAIAAgACAAIAAgACAAIAAgACAAIAAgACAAIAAgACAAIAAgACAAIAAgACAAIAAgAEkARgAoAF8AZQB4AHAAcgBlAHMAcwBlAGQARABlAGMAaQBtAGEAbABzACAAPQAgADAALAAgADAALAAgAF8AcgBlAHMAbwBsAHYAZQBQAHIAZQBjAGkAcwBpAG8Abg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cAG4AIAAgACAAIAAgACAAIAAgACAAIAAgACAAIAAgACAAIAAgACAAIAAgAF8AZABpAHMAcABsAGEAeQBDAG8AdQBuAHQALAAgAF8AZABpAHMAcABsAGEAeQBMAG8AdwBPAHIAZABlAHIAIAAtACAAXwBkAGkAcwBwAGwAYQB5AEgAaQBnAGgATwByAGQAZQByACAAKwAgADEALABcAG4AIAAgACAAIAAgACAAIAAgACAAIAAgACAAIAAgACAAIAAgACAAIAAgAFYAUwBUAEEAQwBLACgAXABuACAAIAAgACAAIAAgACAAIAAgACAAIAAgACAAIAAgACAAIAAgACAAIAAgACAAIAAgAEgAUwBUAEEAQwBLACgAXwBkAGkAcwBwAGwAYQB5AEMAbwB1AG4AdAAsACAAXwBkAGkAcwBwAGwAYQB5AEgAaQBnAGgATwByAGQAZQByACwAIABfAGQAaQBzAHAAbABhAHkATABvAHcATwByAGQAZQByACwAIABfAGQAaQBzAHAAbABhAHkARABlAGMAaQBtAGEAbABzACwAIABfAHIAZQBzAG8AbAB2AGUAUAByAGUAYwBpAHMAaQBvAG4AKQAsAFwAbgAgACAAIAAgACAAIAAgACAAIAAgACAAIAAgACAAIAAgACAAIAAgACAAIAAgACAAIABfAHMAZQB4AGEAZwBlAHMAaQBtAGEAbABcAG4AIAAgACAAIAAgACAAIAAgACAAIAAgACAAIAAgACAAIAAgACAAIAAgACkAXABuACAAIAAgACAAIAAgACAAIAAgACAAIAAgACAAIAAgACAAKQBcAG4AIAAgACAAIAAgACAAIAAgACAAIAAgACAAKQBcAG4AIAAgACAAIAAgACAAIAAgACkAXABuACAAIAAgACAAKQBcAG4AKQA7AFwAbgBcAG4AXwBUAEkATQBFAFMAUABBAE4AXwBDAE8ATQBQAE8ATgBFAE4AVABTAF8ATQBPAEQARQBSAE4AIAA9ACAATABBAE0AQgBEAEEAKABfAHQAaQBtAGUAUwBwAGEAbgBfAEQALAAgAF8AaABpAGcAaABPAHIAZABlAHIALAAgAF8AaABpAGcAaABGAGkAeABlAGQALAAgAF8AbABvAHcATwByAGQAZQByACwAIABfAGwAbwB3AEYAaQB4AGUAZAAsACAAXwBwAHIAZQBjAGkAcwBpAG8AbgAsACAAXwByAG8AdQBuAGQAaQBuAGcATwB2AGUAcgByAGkAZABlACwAXABuACAAIAAgACAALwAvACAASABpAGcAaABPAHIAZABlAHIAOgAgACAAIAAgACAAIAAgACAASABpAGcAaAAgAG8AcgBkAGUAcgAgAGEAdAAgAHcAaABpAGMAaAAgAHQAbwAgAHIAZQBzAG8AbAB2AGUAIAB0AGkAbQBlAHMAcABhAG4AIABpAGYAIABIAGkAZwBoAEYAaQB4AGUAZAAuACAAXABuACAAIAAgACAALwAvACAAIAAgACAAIAAgACAAIAAgACAAIAAgACAAIAAgACAAIAAgACAATwB0AGgAZQByAHcAaQBzAGUAIAB0AGgAZQAgAGgAaQBnAGgAIABvAHIAZABlAHIAIABhAHQAIABtAGEAeABpAG0AdQBtACAAdABvACAAZABpAHMAcABsAGEAeQAuAFwAbgAgACAAIAAgAC8ALwAgAEgAaQBnAGgARgBpAHgAZQBkADoAIAAgACAAIAAgACAAIAAgAEYAbwByAGMAZQAgAGQAaQBzAHAAbABhAHkAIABmAHIAbwBtACAAaABpAGcAaAAgAG8AcgBkAGUAcgAsACAAbwB0AGgAZQByAHcAaQBzAGUAIABhAGwAbABvAHcAIAB0AG8AIABmAGwAbwBhAHQAIABmAHIAbwBtACAAaABpAGcAaAAgAG8AcgBkAGUAcgAgAGEAcwAgAG4AZQBlAGQAZQBkAC4AXABuACAAIAAgACAALwAvACAATABvAHcATwByAGQAZQByADoAIAAgACAAIAAgACAAIAAgACAATABvAHcAIABvAHIAZABlAHIAIABhAHQAIAB3AGgAaQBjAGgAIAB0AG8AIAByAG8AdQBuAGQAIAB0AGkAbQBlAHMAcABhAG4AIABpAGYAIABMAG8AdwBGAGkAeABlAGQALgAgAFwAbgAgACAAIAAgAC8ALwAgACAAIAAgACAAIAAgACAAIAAgACAAIAAgACAAIAAgACAAIAAgAE8AdABoAGUAcgB3AGkAcwBlACAAdABoAGUAIABsAG8AdwAgAG8AcgBkAGUAcgAgAGEAdAAgAG0AaQBuAGkAbQB1AG0AIAB0AG8AIABkAGkAcwBwAGwAYQB5AC4AXABuACAAIAAgACAALwAvACAATABvAHcARgBpAHgAZQBkADoAIAAgACAAIAAgACAAIAAgACAARgBvAHIAYwBlACAAZABpAHMAcABsAGEAeQAgAHQAbwAgAGwAbwB3ACAAbwByAGQAZQByACwAIABvAHQAaABlAHIAdwBpAHMAZQAgAGEAbABsAG8AdwAgAHQAbwAgAGYAbABvAGEAdAAgAGYAcgBvAG0AIABsAG8AdwAgAG8AcgBkAGUAcgAgAGEAcwAgAG4AZQBlAGQAZQBkAC4AXABuACAAIAAgACAALwAvACAAUAByAGUAYwBpAHMAaQBvAG4AOgAgACAAIAAgACAAIAAgACAAIAAtADIAOgAgAEQAZQBmAGEAdQBsAHQAcwAgAHQAbwAgADAAIABkAGUAYwBpAG0AYQBsAHMALgBcAG4AIAAgACAAIAAvAC8AIAAgACAAIAAgACAAIAAgACAAIAAgACAAIAAgACAAIAAgACAAIAAgAC0AMQA6ACAARQB4AHAAcgBlAHMAcwBlAGQAIAB1AHAAIAB0AG8AIAA5ACAAZABlAGMAaQBtAGEAbABzAC4AXABuACAAIAAgACAALwAvACAAIAAgACAAIAAgACAAIAAgACAAIAAgACAAIAAgACAAIAAgACAAWwBuAF0AOgAgAEkAZgAgAGwAbwB3ACAAbwByAGQAZQByACAAbgBvAHQAIABmAGkAeABlAGQAIAB0AGgAZQBuACAAZABlAGMAaQBtAGEAbABzACAAZQB4AHAAcgBlAHMAcwBlAGQAIAB1AHAAIAB0AG8AIAB3AGgAaQBjAGgAIABlAHYAZQByACAAaQBzACAAbABvAHcAZQByACAAbwBmAFwAbgAgACAAIAAgAC8ALwAgACAAIAAgACAAIAAgACAAIAAgACAAIAAgACAAIAAgACAAIAAgACAAIAAgACAAIABnAGkAdgBlAG4AIABwAHIAZQBjAGkAcwBpAG8AbgAgAG8AcgAgAE0AYQB4AFAAcgBlAGMAaQBzAGkAbwBuAC4AIABJAGYAIABsAG8AdwAgAG8AcgBkAGUAcgAgAGYAaQB4AGUAZAAgAHQAaABlAG4AIABlAHgAcAByAGUAcwBzAGUAZAAgAGUAeABwAGwAaQBjAGkAdABsAHkAXABuACAAIAAgACAALwAvACAAIAAgACAAIAAgACAAIAAgACAAIAAgACAAIAAgACAAIAAgACAAIAAgACAAIAAgAGEAdAAgAHQAaABlACAAcwBhAG0AZQAuAFwAbgAgACAAIAAgAC8ALwAgAFIAbwB1AG4AZABpAG4AZwBPAHYAZQByAHIAaQBkAGUAOgAgACAAIAAwADoAIABEAGUAZgBhAHUAbAB0ACAAVwBoAGUAbgAgAFAAcgBlAGMAaQBzAGkAbwBuACAAPQAgADAALAAgAHIAbwB1AG4AZABzACAAdABvACAAbgBlAGEAcgBlAHMAdAAgAHMAZQBjAG8AbgBkACAAYQBuAGQAIAB0AHIAdQBuAGMAYQB0AGUAcwAgAGEAdAAgAGwAbwB3ACAAbwByAGQAZQByACAAYwBvAG0AcABvAG4AZQBuAHQALgBcAG4AIAAgACAAIAAvAC8AIAAgACAAIAAgACAAIAAgACAAIAAgACAAIAAgACAAIAAgACAAIAAgACAAIAAgACAAIAAgACAAIAAgACAAIAAgAFcAaABlAG4AIABQAHIAZQBjAGkAcwBpAG8AbgAgAD4AIAAwACwAIAByAG8AdQBuAGQAcwAgAHQAbwAgAG4AZQBhAHIAZQBzAHQAIABhAHQAIABsAG8AdwAgAG8AcgBkAGUAcgAgAGMAbwBtAHAAbwBuAGUAbgB0AC4AXABuACAAIAAgACAALwAvACAAIAAgACAAIAAgACAAIAAgACAAIAAgACAAIAAgACAAIAAgACAAIAAgADEAOgAgAE4AZQBhAHIAZQBzAHQAIABBAGwAdwBhAHkAcwAgAHIAbwB1AG4AZAAgAHQAbwAgAG4AZQBhAHIAZQBzAHQAIABsAG8AdwAgAG8AcgBkAGUAcgAgAGMAbwBtAHAAbwBuAGUAbgB0AC4AXABuACAAIAAgACAALwAvACAAIAAgACAAIAAgACAAIAAgACAAIAAgACAAIAAgACAAIAAgACAAIAAtADEAOgAgAEQAbwB3AG4AIAAgACAAIABBAGwAdwBhAHkAcwAgAHIAbwB1AG4AZAAgAGQAbwB3AG4AIABhAHQAIABsAG8AdwAgAG8AcgBkAGUAcgAgAGMAbwBtAHAAbwBuAGUAbgB0AC4AXABuACAAIAAgACAALwAvAFwAbgAgACAAIAAgAC8ALwAgAE8AdQB0AHAAdQB0ADoAIAB7AFwAbgAgACAAIAAgAC8ALwAgACAAIABEAGkAcwBwAGwAYQB5AFQAZQByAG0AcwAsACAARABpAHMAcABsAGEAeQBIAGkAZwBoAE8AcgBkAGUAcgAsACAARABpAHMAcABsAGEAeQBMAG8AdwBPAHIAZABlAHIALAAgAEQAaQBzAHAAbABhAHkARABlAGMAaQBtAGEAbABzACwAIABSAGUAcwBvAGwAdgBlAFAAcgBlAGMAaQBzAGkAbwBuADsAXABuACAAIAAgACAALwAvACAAIAAgAFMAaQBnAG4ALAAgACAAIAAgACAAIAAgACAAIABEAGEAeQBzACwAIAAgACAAIAAgACAAIAAgACAAIAAgACAAIABIAG8AdQByAHMALAAgACAAIAAgACAAIAAgACAAIAAgACAATQBpAG4AdQB0AGUAcwAsACAAIAAgACAAIAAgACAAIAAgAFMAZQBjAG8AbgBkAHMAXABuACAAIAAgACAALwAvACAAfQBcAG4AXABuACAAIAAgACAATABFAFQAKABcAG4AIAAgACAAIAAgACAAIAAgAF8AbQBhAHgASABpAGcAaABPAHIAZABlAHIALAAgADIALABcAG4AIAAgACAAIAAgACAAIAAgAF8AZABlAGYAYQB1AGwAdABIAGkAZwBoAE8AcgBkAGUAcgAsACAAMQAsAFwAbgAgACAAIAAgACAAIAAgACAAXwBtAGkAbgBMAG8AdwBPAHIAZABlAHIALAAgADMALABcAG4AIAAgACAAIAAgACAAIAAgAF8AZABlAGYAYQB1AGwAdABMAG8AdwBPAHIAZABlAHIALAAgADQALABcAG4AIAAgACAAIAAgACAAIAAgAF8AZgByAGEAYwB0AGkAbwBuAGEAbABTAGUAYwBvAG4AZABzAE8AbgBsAHkALAAgAFQAUgBVAEUALABcAG4AIAAgACAAIAAgACAAIAAgAF8AbQBhAHgAUAByAGUAYwBpAHMAaQBvAG4ALAAgADkALABcAG4AIAAgACAAIAAgACAAIAAgAF8AZABlAGYAYQB1AGwAdABQAHIAZQBjAGkAcwBpAG8AbgAsACAAMAAsAFwAbgBcAG4AIAAgACAAIAAgACAAIAAgAF8AVABJAE0ARQBTAFAAQQBOAF8AQwBPAE0AUABPAE4ARQBOAFQAUwAoAF8AdABpAG0AZQBTAHAAYQBuAF8ARAAsAFwAbgAgACAAIAAgACAAIAAgACAAIAAgACAAIABfAG0AYQB4AEgAaQBnAGgATwByAGQAZQByACwAIABfAGQAZQBmAGEAdQBsAHQASABpAGcAaABPAHIAZABlAHIALAAgAF8AbQBpAG4ATABvAHcATwByAGQAZQByACwAIABfAGQAZQBmAGEAdQBsAHQATABvAHcATwByAGQAZQByACwAIABfAGYAcgBhAGMAdABpAG8AbgBhAGwAUwBlAGMAbwBuAGQAcwBPAG4AbAB5ACwAIABfAG0AYQB4AFAAcgBlAGMAaQBzAGkAbwBuACwAIABfAGQAZQBmAGEAdQBsAHQAUAByAGUAYwBpAHMAaQBvAG4ALABcAG4AIAAgACAAIAAgACAAIAAgACAAIAAgACAAXwBoAGkAZwBoAE8AcgBkAGUAcgAsACAAXwBoAGkAZwBoAEYAaQB4AGUAZAAsACAAXwBsAG8AdwBPAHIAZABlAHIALAAgAF8AbABvAHcARgBpAHgAZQBkACwAIABfAHAAcgBlAGMAaQBzAGkAbwBuACwAIABfAHIAbwB1AG4AZABpAG4AZwBPAHYAZQByAHIAaQBkAGUAXABuACAAIAAgACAAIAAgACAAIAApAFwAbgAgACAAIAAgACkAXABuACkAOwBcAG4AXABuAF8AVABJAE0ARQBTAFAAQQBOAF8AQwBPAE0AUABPAE4ARQBOAFQAUwBfAFQAUgBBAEQASQBUAEkATwBOAEEATAAgAD0AIABMAEEATQBCAEQAQQAoAF8AdABpAG0AZQBTAHAAYQBuAF8ARAAsACAAXwBoAGkAZwBoAE8AcgBkAGUAcgAsACAAXwBoAGkAZwBoAEYAaQB4AGUAZAAsACAAXwBsAG8AdwBPAHIAZABlAHIALAAgAF8AbABvAHcARgBpAHgAZQBkACwAIABfAHAAcgBlAGMAaQBzAGkAbwBuACwAIABfAHIAbwB1AG4AZABpAG4AZwBPAHYAZQByAHIAaQBkAGUALABcAG4AIAAgACAAIAAvAC8AIABIAGkAZwBoAE8AcgBkAGUAcgA6ACAAIAAgACAAIAAgACAAIABIAGkAZwBoACAAbwByAGQAZQByACAAYQB0ACAAdwBoAGkAYwBoACAAdABvACAAcgBlAHMAbwBsAHYAZQAgAHQAaQBtAGUAcwBwAGEAbgAgAGkAZgAgAEgAaQBnAGgARgBpAHgAZQBkAC4AIABcAG4AIAAgACAAIAAvAC8AIAAgACAAIAAgACAAIAAgACAAIAAgACAAIAAgACAAIAAgACAAIABPAHQAaABlAHIAdwBpAHMAZQAgAHQAaABlACAAaABpAGcAaAAgAG8AcgBkAGUAcgAgAGEAdAAgAG0AYQB4AGkAbQB1AG0AIAB0AG8AIABkAGkAcwBwAGwAYQB5AC4AXABuACAAIAAgACAALwAvACAASABpAGcAaABGAGkAeABlAGQAOgAgACAAIAAgACAAIAAgACAARgBvAHIAYwBlACAAZABpAHMAcABsAGEAeQAgAGYAcgBvAG0AIABoAGkAZwBoACAAbwByAGQAZQByACwAIABvAHQAaABlAHIAdwBpAHMAZQAgAGEAbABsAG8AdwAgAHQAbwAgAGYAbABvAGEAdAAgAGYAcgBvAG0AIABoAGkAZwBoACAAbwByAGQAZQByACAAYQBzACAAbgBlAGUAZABlAGQALgBcAG4AIAAgACAAIAAvAC8AIABMAG8AdwBPAHIAZABlAHIAOgAgACAAIAAgACAAIAAgACAAIABMAG8AdwAgAG8AcgBkAGUAcgAgAGEAdAAgAHcAaABpAGMAaAAgAHQAbwAgAHIAbwB1AG4AZAAgAHQAaQBtAGUAcwBwAGEAbgAgAGkAZgAgAEwAbwB3AEYAaQB4AGUAZAAuACAAXABuACAAIAAgACAALwAvACAAIAAgACAAIAAgACAAIAAgACAAIAAgACAAIAAgACAAIAAgACAATwB0AGgAZQByAHcAaQBzAGUAIAB0AGgAZQAgAGwAbwB3ACAAbwByAGQAZQByACAAYQB0ACAAbQBpAG4AaQBtAHUAbQAgAHQAbwAgAGQAaQBzAHAAbABhAHkALgBcAG4AIAAgACAAIAAvAC8AIABMAG8AdwBGAGkAeABlAGQAOgAgACAAIAAgACAAIAAgACAAIABGAG8AcgBjAGUAIABkAGkAcwBwAGwAYQB5ACAAdABvACAAbABvAHcAIABvAHIAZABlAHIALAAgAG8AdABoAGUAcgB3AGkAcwBlACAAYQBsAGwAbwB3ACAAdABvACAAZgBsAG8AYQB0ACAAZgByAG8AbQAgAGwAbwB3ACAAbwByAGQAZQByACAAYQBzACAAbgBlAGUAZABlAGQALgBcAG4AIAAgACAAIAAvAC8AIABQAHIAZQBjAGkAcwBpAG8AbgA6ACAAIAAgACAAIAAgACAAIAAgAC0AMgA6ACAARABlAGYAYQB1AGwAdABzACAAdABvACAAMAAgAGQAZQBjAGkAbQBhAGwAcwAuAFwAbgAgACAAIAAgAC8ALwAgACAAIAAgACAAIAAgACAAIAAgACAAIAAgACAAIAAgACAAIAAgACAALQAxADoAIABFAHgAcAByAGUAcwBzAGUAZAAgAHUAcAAgAHQAbwAgADkAIABkAGUAYwBpAG0AYQBsAHMALgBcAG4AIAAgACAAIAAvAC8AIAAgACAAIAAgACAAIAAgACAAIAAgACAAIAAgACAAIAAgACAAIABbAG4AXQA6ACAASQBmACAAbABvAHcAIABvAHIAZABlAHIAIABuAG8AdAAgAGYAaQB4AGUAZAAgAHQAaABlAG4AIABkAGUAYwBpAG0AYQBsAHMAIABlAHgAcAByAGUAcwBzAGUAZAAgAHUAcAAgAHQAbwAgAHcAaABpAGMAaAAgAGUAdgBlAHIAIABpAHMAIABsAG8AdwBlAHIAIABvAGYAXABuACAAIAAgACAALwAvACAAIAAgACAAIAAgACAAIAAgACAAIAAgACAAIAAgACAAIAAgACAAIAAgACAAIAAgAGcAaQB2AGUAbgAgAHAAcgBlAGMAaQBzAGkAbwBuACAAbwByACAATQBhAHgAUAByAGUAYwBpAHMAaQBvAG4ALgAgAEkAZgAgAGwAbwB3ACAAbwByAGQAZQByACAAZgBpAHgAZQBkACAAdABoAGUAbgAgAGUAeABwAHIAZQBzAHMAZQBkACAAZQB4AHAAbABpAGMAaQB0AGwAeQBcAG4AIAAgACAAIAAvAC8AIAAgACAAIAAgACAAIAAgACAAIAAgACAAIAAgACAAIAAgACAAIAAgACAAIAAgACAAYQB0ACAAdABoAGUAIABzAGEAbQBlAC4AXABuACAAIAAgACAALwAvACAAUgBvAHUAbgBkAGkAbgBnAE8AdgBlAHIAcgBpAGQAZQA6ACAAIAAgADAAOgAgAEQAZQBmAGEAdQBsAHQAIABXAGgAZQBuACAAUAByAGUAYwBpAHMAaQBvAG4AIAA9ACAAMAAsACAAcgBvAHUAbgBkAHMAIAB0AG8AIABuAGUAYQByAGUAcwB0ACAAcwBlAGMAbwBuAGQAIABhAG4AZAAgAHQAcgB1AG4AYwBhAHQAZQBzACAAYQB0ACAAbABvAHcAIABvAHIAZABlAHIAIABjAG8AbQBwAG8AbgBlAG4AdAAuAFwAbgAgACAAIAAgAC8ALwAgACAAIAAgACAAIAAgACAAIAAgACAAIAAgACAAIAAgACAAIAAgACAAIAAgACAAIAAgACAAIAAgACAAIAAgACAAVwBoAGUAbgAgAFAAcgBlAGMAaQBzAGkAbwBuACAAPgAgADAALAAgAHIAbwB1AG4AZABzACAAdABvACAAbgBlAGEAcgBlAHMAdAAgAGEAdAAgAGwAbwB3ACAAbwByAGQAZQByACAAYwBvAG0AcABvAG4AZQBuAHQALgBcAG4AIAAgACAAIAAvAC8AIAAgACAAIAAgACAAIAAgACAAIAAgACAAIAAgACAAIAAgACAAIAAgACAAMQA6ACAATgBlAGEAcgBlAHMAdAAgAEEAbAB3AGEAeQBzACAAcgBvAHUAbgBkACAAdABvACAAbgBlAGEAcgBlAHMAdAAgAGwAbwB3ACAAbwByAGQAZQByACAAYwBvAG0AcABvAG4AZQBuAHQALgBcAG4AIAAgACAAIAAvAC8AIAAgACAAIAAgACAAIAAgACAAIAAgACAAIAAgACAAIAAgACAAIAAgAC0AMQA6ACAARABvAHcAbgAgACAAIAAgAEEAbAB3AGEAeQBzACAAcgBvAHUAbgBkACAAZABvAHcAbgAgAGEAdAAgAGwAbwB3ACAAbwByAGQAZQByACAAYwBvAG0AcABvAG4AZQBuAHQALgBcAG4AIAAgACAAIAAvAC8AXABuACAAIAAgACAALwAvACAATwB1AHQAcAB1AHQAOgAgAHsAXABuACAAIAAgACAALwAvACAAIAAgAEQAaQBzAHAAbABhAHkAVABlAHIAbQBzACwAIABEAGkAcwBwAGwAYQB5AEgAaQBnAGgATwByAGQAZQByACwAIABEAGkAcwBwAGwAYQB5AEwAbwB3AE8AcgBkAGUAcgAsACAARABpAHMAcABsAGEAeQBEAGUAYwBpAG0AYQBsAHMALAAgAFIAZQBzAG8AbAB2AGUAUAByAGUAYwBpAHMAaQBvAG4AOwBcAG4AIAAgACAAIAAvAC8AIAAgACAAUwBpAGcAbgAsACAAIAAgACAAIAAgACAAIAAgAEQAYQB5AHMALAAgACAAIAAgACAAIAAgACAAIAAgACAAIAAgAEgAbwB1AHIAcwAsACAAIAAgACAAIAAgACAAIAAgACAAIABNAGkAbgB1AHQAZQBzACwAIAAgACAAIAAgACAAIAAgACAAUwBlAGMAbwBuAGQAcwBcAG4AIAAgACAAIAAvAC8AIAB9AFwAbgAgACAAIAAgAFwAbgAgACAAIAAgAEwARQBUACgAXABuACAAIAAgACAAIAAgACAAIABfAG0AYQB4AEgAaQBnAGgATwByAGQAZQByACwAIAA0ACwAXABuACAAIAAgACAAIAAgACAAIABfAGQAZQBmAGEAdQBsAHQASABpAGcAaABPAHIAZABlAHIALAAgADAALABcAG4AIAAgACAAIAAgACAAIAAgAF8AbQBpAG4ATABvAHcATwByAGQAZQByACwAIAAxACwAXABuACAAIAAgACAAIAAgACAAIABfAGQAZQBmAGEAdQBsAHQATABvAHcATwByAGQAZQByACwAIAAwACwAXABuACAAIAAgACAAIAAgACAAIABfAGYAcgBhAGMAdABpAG8AbgBhAGwAUwBlAGMAbwBuAGQAcwBPAG4AbAB5ACwAIABGAEEATABTAEUALABcAG4AIAAgACAAIAAgACAAIAAgAF8AbQBhAHgAUAByAGUAYwBpAHMAaQBvAG4ALAAgADkALABcAG4AIAAgACAAIAAgACAAIAAgAF8AZABlAGYAYQB1AGwAdABQAHIAZQBjAGkAcwBpAG8AbgAsACAAMAAsAFwAbgBcAG4AIAAgACAAIAAgACAAIAAgAF8AVABJAE0ARQBTAFAAQQBOAF8AQwBPAE0AUABPAE4ARQBOAFQAUwAoAF8AdABpAG0AZQBTAHAAYQBuAF8ARAAsAFwAbgAgACAAIAAgACAAIAAgACAAIAAgACAAIABfAG0AYQB4AEgAaQBnAGgATwByAGQAZQByACwAIABfAGQAZQBmAGEAdQBsAHQASABpAGcAaABPAHIAZABlAHIALAAgAF8AbQBpAG4ATABvAHcATwByAGQAZQByACwAIABfAGQAZQBmAGEAdQBsAHQATABvAHcATwByAGQAZQByACwAIABfAGYAcgBhAGMAdABpAG8AbgBhAGwAUwBlAGMAbwBuAGQAcwBPAG4AbAB5ACwAIABfAG0AYQB4AFAAcgBlAGMAaQBzAGkAbwBuACwAIABfAGQAZQBmAGEAdQBsAHQAUAByAGUAYwBpAHMAaQBvAG4ALABcAG4AIAAgACAAIAAgACAAIAAgACAAIAAgACAAXwBoAGkAZwBoAE8AcgBkAGUAcgAsACAAXwBoAGkAZwBoAEYAaQB4AGUAZAAsACAAXwBsAG8AdwBPAHIAZABlAHIALAAgAF8AbABvAHcARgBpAHgAZQBkACwAIABfAHAAcgBlAGMAaQBzAGkAbwBuACwAIABfAHIAbwB1AG4AZABpAG4AZwBPAHYAZQByAHIAaQBkAGUAXABuACAAIAAgACAAIAAgACAAIAApAFwAbgAgACAAIAAgACkAXABuACkAOwBcAG4AXABuAF8ARgBPAFIATQBBAFQAXwBQAFIATwBWAEkARABFAFIAXwBUAEkATQBFAFMAUABBAE4AXwBNAE8ARABFAFIATgAgAD0AIABMAEEATQBCAEQAQQAoAF8AYwBvAG0AcABvAG4AZQBuAHQAcwAsACAAXwBzAGkAZwBuAFAAbwBzAGkAdABpAHYAZQAsACAAXwBwAGEAZABkAGkAbgBnACwAXABuACAAIAAgACAALwAvACAARgBvAHIAbQBhAHQAOgAgACAAIAAgACAAIAAgACAAIAAgALEAMAAuADAAMAA6ADAAMAA6ADAAMAAuADAAMAAwAFwAbgAgACAAIAAgAC8ALwAgAFMAaQBnAG4AUABvAHMAaQB0AGkAdgBlADoAIAAgACAAIABQAHIAZQBwAGUAbgBkAHMAIAArACAAZgBvAHIAIABwAG8AcwBpAHQAaQB2AGUAIAB2AGEAbAB1AGUAcwBcAG4AIAAgACAAIAAvAC8AIABQAGEAZABkAGkAbgBnADoAIAAgACAAIAAgACAAIAAgACAAQQBwAHAAbABpAGUAcwAgAHQAbwAgAGwAZQBhAGQAaQBuAGcAIABjAG8AbQBwAG8AbgBlAG4AdAAsACAAdAByAGEAaQBsAGkAbgBnACAAYwBvAG0AcABvAG4AZQBuAHQAcwAgAGEAbAB3AGEAeQBzACAAcABhAGQAZABlAGQALgBcAG4AIAAgACAAIAAvAC8AXABuACAAIAAgACAALwAvACAATwB1AHQAcAB1AHQAOgAgAHsAXABuACAAIAAgACAALwAvACAAIAAgAEwAZQBhAGQARgBvAHIAbQBhAHQALAAgAE0AaQBkAEYAbwByAG0AYQB0ACwAIABMAGEAcwB0AEYAbwByAG0AYQB0ACwAIABTAHAAYQBjAGkAbgBnADoAPQBGAEEATABTAEUALAAgACMATgAvAEEAOwBcAG4AIAAgACAAIAAvAC8AIAAgACAARABlAHMAaQBnAG4AYQB0AG8AcgAsACAARABhAHkAUwB1AGYAZgBpAHgALAAgAEgAbwB1AHIAUwB1AGYAZgBpAHgALAAgAE0AaQBuAHUAdABlAFMAdQBmAGYAaQB4ACwAIAAgACAAXAAiAFwAIgBcAG4AIAAgACAAIAAvAC8AIAB9AFwAbgBcAG4AIAAgACAAIABMAEUAVAAoAFwAbgAgACAAIAAgACAAIAAgACAAXwBzAHAAYQBjAGkAbgBnACwAIABGAEEATABTAEUALABcAG4AIAAgACAAIAAgACAAIAAgAFwAbgAgACAAIAAgACAAIAAgACAASQBGACgAUgBPAFcAUwAoAF8AYwBvAG0AcABvAG4AZQBuAHQAcwApACAAPQAgADEALAAgAEkATgBEAEUAWAAoAF8AYwBvAG0AcABvAG4AZQBuAHQAcwAsACAAMQAsACAAMQApACwAXABuACAAIAAgACAAIAAgACAAIAAgACAAIAAgAEkARgAoAEkATgBEAEUAWAAoAF8AYwBvAG0AcABvAG4AZQBuAHQAcwAsACAAMQAsACAAMQApACAAPAAgADEALAAgAFwAIgBcACIALABcAG4AIAAgACAAIAAgACAAIAAgACAAIAAgACAAIAAgACAAIABMAEUAVAAoAFwAbgAgACAAIAAgACAAIAAgACAAIAAgACAAIAAgACAAIAAgACAAIAAgACAAXwBzAGkAZwBuACwAIABJAE4ARABFAFgAKABfAGMAbwBtAHAAbwBuAGUAbgB0AHMALAAgADIALAAgADEAKQAsACAAXABuACAAIAAgACAAIAAgACAAIAAgACAAIAAgACAAIAAgACAAIAAgACAAIABfAGQAZQBzAGkAZwBuAGEAdABvAHIALAAgAEkARgAoAF8AcwBpAGcAbgAgADwAIAAwACwAIABcACIAEiJcACIALAAgAC8ALwAgABIiIABVAE4ASQBDAEgAQQBSACgAOAA3ADIAMgApAFwAbgAgACAAIAAgACAAIAAgACAAIAAgACAAIAAgACAAIAAgACAAIAAgACAAIAAgACAAIABJAEYAKABfAHMAaQBnAG4AUABvAHMAaQB0AGkAdgBlACwAIABcACIAKwBcACIALAAgAFwAIgBcACIAKQBcAG4AIAAgACAAIAAgACAAIAAgACAAIAAgACAAIAAgACAAIAAgACAAIAAgACkALABcAG4AXABuACAAIAAgACAAIAAgACAAIAAgACAAIAAgACAAIAAgACAAIAAgACAAIABfAGQAaQBzAHAAbABhAHkARABlAGMAaQBtAGEAbABzACwAIABJAE4ARABFAFgAKABfAGMAbwBtAHAAbwBuAGUAbgB0AHMALAAgADEALAAgADQAKQAsAFwAbgAgACAAIAAgACAAIAAgACAAIAAgACAAIAAgACAAIAAgACAAIAAgACAAXwBsAGUAYQBkAEYAbQB0ACwAIABJAEYAKABfAHAAYQBkAGQAaQBuAGcALAAgAFwAIgAwADAAXAAiACwAIABcACIAMABcACIAKQAsAFwAbgAgACAAIAAgACAAIAAgACAAIAAgACAAIAAgACAAIAAgACAAIAAgACAAXwBtAGkAZABGAG0AdAAsACAAXAAiADAAMABcACIALABcAG4AIAAgACAAIAAgACAAIAAgACAAIAAgACAAIAAgACAAIAAgACAAIAAgAF8AbABhAHMAdABGAG0AdAAsACAASQBGACgAXwBkAGkAcwBwAGwAYQB5AEQAZQBjAGkAbQBhAGwAcwAgAD0AIAAwACwAIABfAG0AaQBkAEYAbQB0ACwAXABuACAAIAAgACAAIAAgACAAIAAgACAAIAAgACAAIAAgACAAIAAgACAAIAAgACAAIAAgAEMATwBOAEMAQQBUACgAXwBtAGkAZABGAG0AdAAsACAATABFAEYAVAAoAFwAIgAuADAAMAAwADAAMAAwADAAMAAwAFwAIgAsACAAXwBkAGkAcwBwAGwAYQB5AEQAZQBjAGkAbQBhAGwAcwAgACsAIAAxACkAKQBcAG4AIAAgACAAIAAgACAAIAAgACAAIAAgACAAIAAgACAAIAAgACAAIAAgACkALABcAG4AIAAgACAAIAAgACAAIAAgACAAIAAgACAAIAAgACAAIAAgACAAIAAgAF8AZgBvAHIAbQBhAHQAcwAsACAASABTAFQAQQBDAEsAKABfAGwAZQBhAGQARgBtAHQALAAgAF8AbQBpAGQARgBtAHQALAAgAF8AbABhAHMAdABGAG0AdAAsACAAXwBzAHAAYQBjAGkAbgBnACkALABcAG4AIAAgACAAIAAgACAAIAAgACAAIAAgACAAIAAgACAAIAAgACAAIAAgAFwAbgAgACAAIAAgACAAIAAgACAAIAAgACAAIAAgACAAIAAgACAAIAAgACAAXwBkAGkAcwBwAGwAYQB5AEwAbwB3AE8AcgBkAGUAcgAsACAASQBOAEQARQBYACgAXwBjAG8AbQBwAG8AbgBlAG4AdABzACwAIAAxACwAIAAzACkALABcAG4AIAAgACAAIAAgACAAIAAgACAAIAAgACAAIAAgACAAIAAgACAAIAAgAF8AZABlAGwAaQBtAHMALAAgAEkARgAoAF8AZABpAHMAcABsAGEAeQBMAG8AdwBPAHIAZABlAHIAIAA9ACAAMwAsAFwAbgAgACAAIAAgACAAIAAgACAAIAAgACAAIAAgACAAIAAgACAAIAAgACAAIAAgACAAIABIAFMAVABBAEMASwAoAF8AZABlAHMAaQBnAG4AYQB0AG8AcgAsACAAXAAiAC4AXAAiACwAIABcACIAOgBcACIALAAgAFwAIgBcACIALAAgAFwAIgBcACIAKQAsAFwAbgAgACAAIAAgACAAIAAgACAAIAAgACAAIAAgACAAIAAgACAAIAAgACAAIAAgACAAIABIAFMAVABBAEMASwAoAF8AZABlAHMAaQBnAG4AYQB0AG8AcgAsACAAXAAiAC4AXAAiACwAIABcACIAOgBcACIALAAgAFwAIgA6AFwAIgAsACAAXAAiAFwAIgApAFwAbgAgACAAIAAgACAAIAAgACAAIAAgACAAIAAgACAAIAAgACAAIAAgACAAKQAsAFwAbgBcAG4AIAAgACAAIAAgACAAIAAgACAAIAAgACAAIAAgACAAIAAgACAAIAAgAFYAUwBUAEEAQwBLACgAXABuACAAIAAgACAAIAAgACAAIAAgACAAIAAgACAAIAAgACAAIAAgACAAIAAgACAAIAAgAF8AZgBvAHIAbQBhAHQAcwAsAFwAbgAgACAAIAAgACAAIAAgACAAIAAgACAAIAAgACAAIAAgACAAIAAgACAAIAAgACAAIABfAGQAZQBsAGkAbQBzAFwAbgAgACAAIAAgACAAIAAgACAAIAAgACAAIAAgACAAIAAgACAAIAAgACAAKQBcAG4AIAAgACAAIAAgACAAIAAgACAAIAAgACAAIAAgACAAIAApAFwAbgAgACAAIAAgACAAIAAgACAAIAAgACAAIAApAFwAbgAgACAAIAAgACAAIAAgACAAKQBcAG4AIAAgACAAIAApAFwAbgApADsAXABuAFwAbgBfAEYATwBSAE0AQQBUAF8AUABSAE8AVgBJAEQARQBSAF8AVABJAE0ARQBTAFAAQQBOAF8AVABSAEEARABJAFQASQBPAE4AQQBMACAAPQAgAEwAQQBNAEIARABBACgAXwBjAG8AbQBwAG8AbgBlAG4AdABzACwAIABfAHMAaQBnAG4AUABvAHMAaQB0AGkAdgBlACwAIABfAHAAYQBkAGQAaQBuAGcALAAgAF8AcwBwAGEAYwBpAG4AZwAsAFwAbgAgACAAIAAgAC8ALwAgAEYAbwByAG0AYQB0ADoAIAAgACAAIAAgACAAIAAgACAAIACxACAAMABkACAAMABoACAAMABtACAAMAAuADAAMAAwAHMAXABuACAAIAAgACAALwAvACAAUwBpAGcAbgBQAG8AcwBpAHQAaQB2AGUAOgAgACAAIAAgAFAAcgBlAHAAZQBuAGQAcwAgACsAIABmAG8AcgAgAHAAbwBzAGkAdABpAHYAZQAgAHYAYQBsAHUAZQBzAFwAbgAgACAAIAAgAC8ALwAgAFAAYQBkAGQAaQBuAGcAOgAgACAAIAAgACAAIAAgACAAIABQAGEAZAAgAGEAbABsACAAYwBvAG0AcABvAG4AZQBuAHQAcwAgAGUAeABjAGUAcAB0ACAAZgBpAHIAcwB0ACAAdABvACAAMAAwAFwAbgAgACAAIAAgAC8ALwAgAFMAcABhAGMAaQBuAGcAOgAgACAAIAAgACAAIAAgACAAIABJAG4AYwBsAHUAZABlAHMAIABzAHAAYQBjAGkAbgBnACAAYgBlAHQAdwBlAGUAbgAgAGMAbwBtAHAAbwBuAGUAbgB0AHMALgBcAG4AIAAgACAAIAAvAC8AXABuACAAIAAgACAALwAvACAATwB1AHQAcAB1AHQAOgAgAHsAXABuACAAIAAgACAALwAvACAAIAAgAEwAZQBhAGQARgBvAHIAbQBhAHQALAAgAE0AaQBkAEYAbwByAG0AYQB0ACwAIABMAGEAcwB0AEYAbwByAG0AYQB0ACwAIABTAHAAYQBjAGkAbgBnACwAIAAgACAAIAAgACAAIwBOAC8AQQA7AFwAbgAgACAAIAAgAC8ALwAgACAAIABEAGUAcwBpAGcAbgBhAHQAbwByACwAIABEAGEAeQBTAHUAZgBmAGkAeAAsACAASABvAHUAcgBTAHUAZgBmAGkAeAAsACAATQBpAG4AdQB0AGUAUwB1AGYAZgBpAHgALAAgAFMAZQBjAG8AbgBkAFMAdQBmAGYAaQB4AFwAbgAgACAAIAAgAC8ALwAgAH0AXABuACAAIAAgACAAXABuACAAIAAgACAASQBGACgAUgBPAFcAUwAoAF8AYwBvAG0AcABvAG4AZQBuAHQAcwApACAAPQAgADEALAAgAEkATgBEAEUAWAAoAF8AYwBvAG0AcABvAG4AZQBuAHQAcwAsACAAMQAsACAAMQApACwAXABuACAAIAAgACAAIAAgACAAIABJAEYAKABJAE4ARABFAFgAKABfAGMAbwBtAHAAbwBuAGUAbgB0AHMALAAgADEALAAgADEAKQAgADwAIAAxACwAIABcACIAXAAiACwAXABuACAAIAAgACAAIAAgACAAIAAgACAAIAAgAEwARQBUACgAXABuACAAIAAgACAAIAAgACAAIAAgACAAIAAgACAAIAAgACAAXwBzAGkAZwBuACwAIABJAE4ARABFAFgAKABfAGMAbwBtAHAAbwBuAGUAbgB0AHMALAAgADIALAAgADEAKQAsACAAXABuACAAIAAgACAAIAAgACAAIAAgACAAIAAgACAAIAAgACAAXwBkAGUAcwBpAGcAbgBhAHQAbwByACwAIABJAEYAKABfAHMAaQBnAG4AIAA8ACAAMAAsACAAXAAiABIiXAAiACwAIAAvAC8AIAASIiAAVQBOAEkAQwBIAEEAUgAoADgANwAyADIAKQBcAG4AIAAgACAAIAAgACAAIAAgACAAIAAgACAAIAAgACAAIAAgACAAIAAgAEkARgAoAF8AcwBpAGcAbgBQAG8AcwBpAHQAaQB2AGUALAAgAFwAIgArAFwAIgAsACAAXAAiAFwAIgApAFwAbgAgACAAIAAgACAAIAAgACAAIAAgACAAIAAgACAAIAAgACkALABcAG4AXABuACAAIAAgACAAIAAgACAAIAAgACAAIAAgACAAIAAgACAAXwBjAG8AdQBuAHQALAAgAEkATgBEAEUAWAAoAF8AYwBvAG0AcABvAG4AZQBuAHQAcwAsACAAMQAsACAAMQApACwAXABuACAAIAAgACAAIAAgACAAIAAgACAAIAAgACAAIAAgACAAXwBkAGkAcwBwAGwAYQB5AEQAZQBjAGkAbQBhAGwAcwAsACAASQBOAEQARQBYACgAXwBjAG8AbQBwAG8AbgBlAG4AdABzACwAIAAxACwAIAA0ACkALABcAG4AIAAgACAAIAAgACAAIAAgACAAIAAgACAAIAAgACAAIABfAGwAZQBhAGQARgBtAHQALAAgAFwAIgAwAFwAIgAsAFwAbgAgACAAIAAgACAAIAAgACAAIAAgACAAIAAgACAAIAAgAF8AbQBpAGQARgBtAHQALAAgAEkARgAoAF8AcABhAGQAZABpAG4AZwAsACAAXAAiADAAMABcACIALAAgAFwAIgAwAFwAIgApACwAXABuACAAIAAgACAAIAAgACAAIAAgACAAIAAgACAAIAAgACAAXwBsAGEAcwB0AFAAYQBkACwAIABJAEYAKABfAGMAbwB1AG4AdAAgAD0AIAAxACwAIABfAGwAZQBhAGQARgBtAHQALAAgAF8AbQBpAGQARgBtAHQAKQAsAFwAbgAgACAAIAAgACAAIAAgACAAIAAgACAAIAAgACAAIAAgAF8AbABhAHMAdABGAG0AdAAsACAASQBGACgAXwBkAGkAcwBwAGwAYQB5AEQAZQBjAGkAbQBhAGwAcwAgAD0AIAAwACwAIABfAGwAYQBzAHQAUABhAGQALABcAG4AIAAgACAAIAAgACAAIAAgACAAIAAgACAAIAAgACAAIAAgACAAIAAgAEMATwBOAEMAQQBUACgAXwBsAGEAcwB0AFAAYQBkACwAIABMAEUARgBUACgAXAAiAC4AMAAwADAAMAAwADAAMAAwADAAXAAiACwAIABfAGQAaQBzAHAAbABhAHkARABlAGMAaQBtAGEAbABzACAAKwAgADEAKQApAFwAbgAgACAAIAAgACAAIAAgACAAIAAgACAAIAAgACAAIAAgACkALABcAG4AIAAgACAAIAAgACAAIAAgACAAIAAgACAAIAAgACAAIABfAGYAbwByAG0AYQB0AHMALAAgAEgAUwBUAEEAQwBLACgAXwBsAGUAYQBkAEYAbQB0ACwAIABfAG0AaQBkAEYAbQB0ACwAIABfAGwAYQBzAHQARgBtAHQALAAgAF8AcwBwAGEAYwBpAG4AZwApACwAXABuACAAIAAgACAAIAAgACAAIAAgACAAIAAgACAAIAAgACAAIAAgACAAIABcAG4AIAAgACAAIAAgACAAIAAgACAAIAAgACAAIAAgACAAIABfAGQAaQBzAHAAbABhAHkATABvAHcATwByAGQAZQByACwAIABJAE4ARABFAFgAKABfAGMAbwBtAHAAbwBuAGUAbgB0AHMALAAgADEALAAgADMAKQAsAFwAbgAgACAAIAAgACAAIAAgACAAIAAgACAAIAAgACAAIAAgAF8AZABlAGwAaQBtAHMALAAgAEgAUwBUAEEAQwBLACgAXwBkAGUAcwBpAGcAbgBhAHQAbwByACwAIABcACIAZABcACIALAAgAFwAIgBoAFwAIgAsACAAXAAiAG0AXAAiACwAIABcACIAcwBcACIAKQAsAFwAbgBcAG4AIAAgACAAIAAgACAAIAAgACAAIAAgACAAIAAgACAAIABWAFMAVABBAEMASwAoAFwAbgAgACAAIAAgACAAIAAgACAAIAAgACAAIAAgACAAIAAgACAAIAAgACAAXwBmAG8AcgBtAGEAdABzACwAXABuACAAIAAgACAAIAAgACAAIAAgACAAIAAgACAAIAAgACAAIAAgACAAIABfAGQAZQBsAGkAbQBzAFwAbgAgACAAIAAgACAAIAAgACAAIAAgACAAIAAgACAAIAAgACkAXABuACAAIAAgACAAIAAgACAAIAAgACAAIAAgACkAXABuACAAIAAgACAAIAAgACAAIAApAFwAbgAgACAAIAAgACkAXABuACkAOwBcAG4AXABuAF8ARgBPAFIATQBBAFQAXwBQAFIATwBWAEkARABFAFIAXwBUAEkATQBFAFMAUABBAE4AXwBFAFUAUgBPAFAARQBBAE4AIAA9ACAATABBAE0AQgBEAEEAKABfAGMAbwBtAHAAbwBuAGUAbgB0AHMALAAgAF8AcwBpAGcAbgBQAG8AcwBpAHQAaQB2AGUALAAgAF8AcABhAGQAZABpAG4AZwAsACAAXwBzAHAAYQBjAGkAbgBnACwAXABuACAAIAAgACAALwAvACAARgBvAHIAbQBhAHQAOgAgACAAIAAgACAAIAAgACAAIAAgALEAIAAwAGQAIAAwAGgAIAAwACcAIAAwAC4AMAAwADAAXAAiAFwAbgAgACAAIAAgAC8ALwAgAFMAaQBnAG4AUABvAHMAaQB0AGkAdgBlADoAIAAgACAAIABQAHIAZQBwAGUAbgBkAHMAIAArACAAZgBvAHIAIABwAG8AcwBpAHQAaQB2AGUAIAB2AGEAbAB1AGUAcwBcAG4AIAAgACAAIAAvAC8AIABQAGEAZABkAGkAbgBnADoAIAAgACAAIAAgACAAIAAgACAAUABhAGQAIABhAGwAbAAgAGMAbwBtAHAAbwBuAGUAbgB0AHMAIABlAHgAYwBlAHAAdAAgAGYAaQByAHMAdAAgAHQAbwAgADAAMABcAG4AIAAgACAAIAAvAC8AIABTAHAAYQBjAGkAbgBnADoAIAAgACAAIAAgACAAIAAgACAASQBuAGMAbAB1AGQAZQBzACAAcwBwAGEAYwBpAG4AZwAgAGIAZQB0AHcAZQBlAG4AIABjAG8AbQBwAG8AbgBlAG4AdABzAC4AXABuACAAIAAgACAALwAvAFwAbgAgACAAIAAgAC8ALwAgAE8AdQB0AHAAdQB0ADoAIAB7AFwAbgAgACAAIAAgAC8ALwAgACAAIABMAGUAYQBkAEYAbwByAG0AYQB0ACwAIABNAGkAZABGAG8AcgBtAGEAdAAsACAATABhAHMAdABGAG8AcgBtAGEAdAAsACAAUwBwAGEAYwBpAG4AZwAsACAAIAAgACAAIAAgACMATgAvAEEAOwBcAG4AIAAgACAAIAAvAC8AIAAgACAARABlAHMAaQBnAG4AYQB0AG8AcgAsACAARABhAHkAUwB1AGYAZgBpAHgALAAgAEgAbwB1AHIAUwB1AGYAZgBpAHgALAAgAE0AaQBuAHUAdABlAFMAdQBmAGYAaQB4ACwAIABTAGUAYwBvAG4AZABTAHUAZgBmAGkAeABcAG4AIAAgACAAIAAvAC8AIAB9AFwAbgBcAG4AIAAgACAAIABJAEYAKABSAE8AVwBTACgAXwBjAG8AbQBwAG8AbgBlAG4AdABzACkAIAA9ACAAMQAsACAASQBOAEQARQBYACgAXwBjAG8AbQBwAG8AbgBlAG4AdABzACwAIAAxACwAIAAxACkALABcAG4AIAAgACAAIAAgACAAIAAgAEkARgAoAEkATgBEAEUAWAAoAF8AYwBvAG0AcABvAG4AZQBuAHQAcwAsACAAMQAsACAAMQApACAAPAAgADEALAAgAFwAIgBcACIALABcAG4AIAAgACAAIAAgACAAIAAgACAAIAAgACAATABFAFQAKABcAG4AIAAgACAAIAAgACAAIAAgACAAIAAgACAAIAAgACAAIABfAHAAcgBvAHYAaQBkAGUAcgAsACAAXwBGAE8AUgBNAEEAVABfAFAAUgBPAFYASQBEAEUAUgBfAFQASQBNAEUAUwBQAEEATgBfAFQAUgBBAEQASQBUAEkATwBOAEEATAAoAF8AYwBvAG0AcABvAG4AZQBuAHQAcwAsACAAXwBzAGkAZwBuAFAAbwBzAGkAdABpAHYAZQAsACAAXwBwAGEAZABkAGkAbgBnACwAIABfAHMAcABhAGMAaQBuAGcAKQAsAFwAbgAgACAAIAAgACAAIAAgACAAIAAgACAAIAAgACAAIAAgAF8AZABlAGwAaQBtAHMALAAgAEgAUwBUAEEAQwBLACgAXABuACAAIAAgACAAIAAgACAAIAAgACAAIAAgACAAIAAgACAAIAAgACAAIABUAEEASwBFACgAXwBwAHIAbwB2AGkAZABlAHIALAAgAC0AMQAsACAAMwApACwAXABuACAAIAAgACAAIAAgACAAIAAgACAAIAAgACAAIAAgACAAIAAgACAAIABcACIAJwBcACIALAAgAFwAIgBcACIAXAAiAFwAIgBcAG4AIAAgACAAIAAgACAAIAAgACAAIAAgACAAIAAgACAAIAApACwAXABuACAAIAAgACAAIAAgACAAIAAgACAAIAAgACAAIAAgACAAVgBTAFQAQQBDAEsAKABcAG4AIAAgACAAIAAgACAAIAAgACAAIAAgACAAIAAgACAAIAAgACAAIAAgAFQAQQBLAEUAKABfAHAAcgBvAHYAaQBkAGUAcgAsACAAMQApACwAXABuACAAIAAgACAAIAAgACAAIAAgACAAIAAgACAAIAAgACAAIAAgACAAIABfAGQAZQBsAGkAbQBzAFwAbgAgACAAIAAgACAAIAAgACAAIAAgACAAIAAgACAAIAAgACkAXABuACAAIAAgACAAIAAgACAAIAAgACAAIAAgACkAXABuACAAIAAgACAAIAAgACAAIAApAFwAbgAgACAAIAAgACkAXABuACkAOw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NAFAATABJAEMAQQBUAEkATwBOAFM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EAFQAXABuAFwAbgBWAGEAbABpAGQAYQB0AGUAIABhACAAZABhAHkAIABhAG4AZAAgAHQAaQBtAGUAIABjAG8AbQBwAGwAaQBjAGEAdABpAG8AbgAuAFwAbgBcAG4AQQByAHIAYQB5ACAAYwBvAG0AcABhAHQAaQBiAGwAZQA6ACAARA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HwAIABEAGEAeQBcAG4AIAAyACAAfAAgAGQAZQBjAGkAbQBhAGwAIABbADAALgAuADEAXQ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UACAAIAAgACAAIAAgACAAIAB8ACAAYQByAHIAYQB5ACAAIAAgAEMAWwAxAC4ALgAyAF0AIAB8AFwAbgAgACAAIABbAEQAYQB5AF0AIAAgAHwAIABpAG4AdABlAGcAZQByACAAIAAgACAAIAAgACAAIAAgAHwAIABcAG4AIAAgACAAWwBUAGkAbQBlAF0AIAB8ACAAZABlAGMAaQBtAGEAbAAgAFsAMAAuAC4AMQBdACA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EAFQAIAA9ACAATABBAE0AQgBEAEEAKABEAFQALABcAG4AIAAgACAAIABMAEUAVAAoAFwAbgAgACAAIAAgACAAIAAgACAAZgBuAFYAYQBsAGkAZABhAHQAZQBEAFQALAAgAEwAQQBNAEIARABBACgAXwBEAFQALABcAG4AIAAgACAAIAAgACAAIAAgACAAIAAgACAASQBGACgAQwBPAEwAVQBNAE4AUwAoAF8ARABUACkAIAA+ACAAMgAsACAAewAjAEMAQQBMAEMAIQAsACAAIwBDAEEATABDACEAfQAsAFwAbgAgACAAIAAgACAAIAAgACAAIAAgACAAIAAgACAAIAAgAEkARgAoAEEAUgBSAEEAWQBTAC4ASQBTAF8ARQBNAFAAVABZACgAXwBEAFQAKQAsACAAewBcACIAXAAiACwAIABcACIAXAAiAH0ALABcAG4AIAAgACAAIAAgACAAIAAgACAAIAAgACAAIAAgACAAIAAgACAAIAAgAEwARQBUACgAXABuACAAIAAgACAAIAAgACAAIAAgACAAIAAgACAAIAAgACAAIAAgACAAIAAgACAAIAAgAF8AZQB4AHAAYQBuAGQARABUACwAIABFAFgAUABBAE4ARAAoAF8ARABUACwAIAAxACwAIAAyACwAIABcACIAXAAiACkALABcAG4AIAAgACAAIAAgACAAIAAgACAAIAAgACAAIAAgACAAIAAgACAAIAAgACAAIAAgACAAXwBkACwAIABJAE4ARABFAFgAKABfAGUAeABwAGEAbgBkAEQAVAAsACAAMQAsACAAMQApACwAXABuACAAIAAgACAAIAAgACAAIAAgACAAIAAgACAAIAAgACAAIAAgACAAIAAgACAAIAAgAF8AdAAsACAASQBOAEQARQBYACgAXwBlAHgAcABhAG4AZABEAFQALAAgADEALAAgADIAKQAsAFwAbgAgACAAIAAgACAAIAAgACAAIAAgACAAIAAgACAAIAAgACAAIAAgACAAIAAgACAAIABfAGQAYQB5AEgAYQBzAFQAaQBtAGUAQwBvAG0AcABvAG4AZQBuAHQALAAgAEkARgAoAE4ATwBUACgASQBTAE4AVQBNAEIARQBSACgAXwBkACkAKQAsACAARgBBAEwAUwBFACwAXABuACAAIAAgACAAIAAgACAAIAAgACAAIAAgACAAIAAgACAAIAAgACAAIAAgACAAIAAgACAAIAAgACAATgBPAFQAKABGAE4ALgBJAFMAXwBJAE4AVABFAEcARQBSACgAXwBkACkAKQBcAG4AIAAgACAAIAAgACAAIAAgACAAIAAgACAAIAAgACAAIAAgACAAIAAgACAAIAAgACAAKQAsAFwAbgAgACAAIAAgACAAIAAgACAAIAAgACAAIAAgACAAIAAgACAAIAAgACAAIAAgACAAIABfAGgAYQBzAFQAaQBtAGUAQwBvAG0AcABvAG4AZQBuAHQALAAgAEkARgAoAF8AZABhAHkASABhAHMAVABpAG0AZQBDAG8AbQBwAG8AbgBlAG4AdAAsACAAVABSAFUARQAsAFwAbgAgACAAIAAgACAAIAAgACAAIAAgACAAIAAgACAAIAAgACAAIAAgACAAIAAgACAAIAAgACAAIAAgAE4ATwBUACgARgBOAC4ASQBTAF8ARQBNAFAAVABZACgAXwB0ACkAKQBcAG4AIAAgACAAIAAgACAAIAAgACAAIAAgACAAIAAgACAAIAAgACAAIAAgACAAIAAgACAAKQAsAFwAbgAgACAAIAAgACAAIAAgACAAIAAgACAAIAAgACAAIAAgACAAIAAgACAAIAAgACAAIABfAGQAYQB5AEEAbgBkAFQAaQBtAGUAQwBvAGwAbABpAHMAbwBuACwAIABfAGQAYQB5AEgAYQBzAFQAaQBtAGUAQwBvAG0AcABvAG4AZQBuAHQAIAAqACAATgBPAFQAKABGAE4ALgBJAFMAXwBFAE0AUABUAFkAKABfAHQAKQApACAAPAA+ACAAMAAsACAAXABuACAAIAAgACAAIAAgACAAIAAgACAAIAAgACAAIAAgACAAIAAgACAAIAAgACAAIAAgAF8AZABhAHkALAAgAEkARgAoAEkAUwBFAFIAUgBPAFIAKABfAGQAKQAsACAAXwBkACAAKgAgAHsAMQB9ACwAXABuACAAIAAgACAAIAAgACAAIAAgACAAIAAgACAAIAAgACAAIAAgACAAIAAgACAAIAAgACAAIAAgACAASQBGACgAXwBkAGEAeQBBAG4AZABUAGkAbQBlAEMAbwBsAGwAaQBzAG8AbgAsACAAewAjAE4AVQBNACEAfQAsAFwAbgAgACAAIAAgACAAIAAgACAAIAAgACAAIAAgACAAIAAgACAAIAAgACAAIAAgACAAIAAgACAAIAAgACAAIAAgACAASQBGACgAXwBkACAAPQAgAFwAIgBcACIALAAgAFwAIgBcACIALABcAG4AIAAgACAAIAAgACAAIAAgACAAIAAgACAAIAAgACAAIAAgACAAIAAgACAAIAAgACAAIAAgACAAIAAgACAAIAAgACAAIAAgACAASQBGACgATgBPAFQAKABJAFMATgBVAE0AQgBFAFIAKABfAGQAKQApACwAIAB7ACMAVgBBAEwAVQBFACEAfQAsACAASQBOAFQAKABfAGQAKQ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8AdABpAG0AZQAsACAASQBGACgASQBTAEUAUgBSAE8AUgAoAF8AdAApACwAIABfAHQAIAAqACAAewAxAH0ALABcAG4AIAAgACAAIAAgACAAIAAgACAAIAAgACAAIAAgACAAIAAgACAAIAAgACAAIAAgACAAIAAgACAAIABJAEYAKABfAGQAYQB5AEEAbgBkAFQAaQBtAGUAQwBvAGwAbABpAHMAbwBuACwAIAB7ACMATgBVAE0AIQB9ACwAXABuACAAIAAgACAAIAAgACAAIAAgACAAIAAgACAAIAAgACAAIAAgACAAIAAgACAAIAAgACAAIAAgACAAIAAgACAAIABJAEYAKABfAHQAIAA9ACAAXAAiAFwAIgAsAFwAbgAgACAAIAAgACAAIAAgACAAIAAgACAAIAAgACAAIAAgACAAIAAgACAAIAAgACAAIAAgACAAIAAgACAAIAAgACAAIAAgACAAIABJAEYAKABfAGQAYQB5AEgAYQBzAFQAaQBtAGUAQwBvAG0AcABvAG4AZQBuAHQALAAgAE0ATwBEACgAXwBkACwAIAAxACkALAAgAFwAIgBcACIAKQAsAFwAbgAgACAAIAAgACAAIAAgACAAIAAgACAAIAAgACAAIAAgACAAIAAgACAAIAAgACAAIAAgACAAIAAgACAAIAAgACAAIAAgACAAIABJAEYAKABOAE8AVAAoAEkAUwBOAFUATQBCAEUAUgAoAF8AdAApACkALAAgAHsAIwBWAEEATABVAEUAIQB9ACwAXABuACAAIAAgACAAIAAgACAAIAAgACAAIAAgACAAIAAgACAAIAAgACAAIAAgACAAIAAgACAAIAAgACAAIAAgACAAIAAgACAAIAAgACAAIAAgACAASQBGACgAKABfAHQAIAA+AD0AIAAwACkAIAAqACAAKABfAHQAIAA8AD0AIAAxACkALAAgAF8AdAAsACAAewAjAE4AVQBNACEAf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wAbgAgACAAIAAgACAAIAAgACAAIAAgACAAIAAgACAAIAAgACAAIAAgACAAIAAgACAAIABIAFMAVABBAEMASwAoAF8AZABhAHkALAAgAF8AdABpAG0AZQApAFwAbgAgACAAIAAgACAAIAAgACAAIAAgACAAIAAgACAAIAAgACAAIAAgACAAKQBcAG4AIAAgACAAIAAgACAAIAAgACAAIAAgACAAIAAgACAAIAApAFwAbgAgACAAIAAgACAAIAAgACAAIAAgACAAIAApAFwAbgAgACAAIAAgACAAIAAgACAAKQAsAFwAbgBcAG4AIAAgACAAIAAgACAAIAAgAF8ARABUACwAIABGAE4ALgBOAFUATABMAEkARgBZACgARABUACkALABcAG4AIAAgACAAIAAgACAAIAAgAF8AcgBvAHcAQwBvAHUAbgB0ACwAIABSAE8AVwBTACgAXwBEAF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VgBhAGwAaQBkAGEAdABlAEQAVAAoAEkATgBEAEUAWAAoAF8ARABUACwAIABfAGMAdQByAHIAL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EAFQAXABuAFwAbgBUAGUAcwB0AHMAIABpAGYAIABhACAAZABhAHkAIABhAG4AZAAgAHQAaQBtAGUAIABjAG8AbQBwAGwAaQBjAGEAdABpAG8AbgAgAGkAcwAgAHYAYQBsAGkAZAAuAFwAbgBcAG4AQQByAHIAYQB5ACAAYwBvAG0AcABhAHQAaQBiAGwAZQA6ACAARA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IAAgACAAIAAgACAAIAAgAHwAIABhAHIAcgBhAHkAIAAgACAAQwBbADEALgAuADIAXQAgAHwAXABuACAAIAAgAFsARABhAHkAXQAgACAAfAAgAGkAbgB0AGUAZwBlAHIAIAAgACAAIAAgACAAIAAgACAAfAAgAFwAbgAgACAAIABbAFQAaQBtAGUAXQAgAHwAIABkAGUAYwBpAG0AYQBsACAAWwAwAC4ALgAxAF0AI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QAVAAgAD0AIABMAEEATQBCAEQAQQAoAEQAVAAsAFwAbgAgACAAIAAgAEIAWQBSAE8AVwAoAEYATgAuAE4AVQBMAEwASQBGAFkAKABEAFQAKQAsAFwAbgAgACAAIAAgACAAIAAgACAATABBAE0AQgBEAEEAKABfAHIAbwB3ACwAXABuACAAIAAgACAAIAAgACAAIAAgACAAIAAgAEkARgAoAEEAUgBSAEEAWQBTAC4ASQBTAF8ARQBNAFAAVABZACgAXwByAG8AdwApACwAIABGAEEATABTAEUALABcAG4AIAAgACAAIAAgACAAIAAgACAAIAAgACAAIAAgACAAIABMAEUAVAAoAFwAbgAgACAAIAAgACAAIAAgACAAIAAgACAAIAAgACAAIAAgACAAIAAgACAAXwB2AGEAbABpAGQAYQB0AGUARABUACwAIABDAEgAUgBPAE4ATwAuAFYAQQBMAEkARABBAFQARQBfAEQAVAAoAF8AcgBvAHcAKQAsAFwAbgAgACAAIAAgACAAIAAgACAAIAAgACAAIAAgACAAIAAgACAAIAAgACAATgBPAFQAKABBAFIAUgBBAFkAUwAuAEgAQQBTAF8ARQBSAFIATwBSACgAXwB2AGEAbABpAGQAYQB0AGUARABUACk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QAVABcAG4AXABuAFIAZQBzAG8AbAB2AGUAcwAgAGEAIABkAGEAeQAgAGEAbgBkACAAdABpAG0AZQAgAGMAbwBtAHAAbABpAGMAYQB0AGkAbwBuACwAIAB3AGgAZQByAGUAIAB0AGkAbQBlACAAYwBhAG4AIABlAHgAYwBlAGUAZAAgAGkAdABzACAAbQBvAGQAdQBsAHUAcwAuAFwAbgBcAG4AQQByAHIAYQB5ACAAYwBvAG0AcABhAHQAaQBiAGwAZQA6ACAARA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HwAIABEAGEAeQBcAG4AIAAyACAAfAAgAGQAZQBjAGkAbQBhAGwAIABbADAALgAuADEAXQ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UACAAIAAgACAAIAAgACAAIAB8ACAAYQByAHIAYQB5ACAAIAAgAEMAWwAxAC4ALgAyAF0AIAB8AFwAbgAgACAAIABbAEQAYQB5AF0AIAAgAHwAIABkAGUAYwBpAG0AYQBsACAAIAAgACAAIAAgACAAIAAgAHwAIABcAG4AIAAgACAAWwBUAGkAbQBlAF0AIAB8ACAAZABlAGMAaQBtAGEAbAAgACAAIAAgACAAIAAgACA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RABUACAAPQAgAEwAQQBNAEIARABBACgARABUACwAXABuACAAIAAgACAATABFAFQAKABcAG4AIAAgACAAIAAgACAAIAAgAGYAbgBSAGUAcwBvAGwAdgBlAEQAVAAsACAATABBAE0AQgBEAEEAKABfAEQAVAAsAFwAbgAgACAAIAAgACAAIAAgACAAIAAgACAAIABJAEYAKABDAE8ATABVAE0ATgBTACgAXwBEAFQAKQAgAD4AIAAyACwAIAB7ACMAQwBBAEwAQwAhACwAIAAjAEMAQQBMAEMAIQB9ACwAXABuACAAIAAgACAAIAAgACAAIAAgACAAIAAgACAAIAAgACAASQBGACgAQQBSAFIAQQBZAFMALgBJAFMAXwBFAE0AUABUAFkAKABfAEQAVAApACwAIAB7AFwAIgBcACIALAAgAFwAIgBcACIAfQAsAFwAbgAgACAAIAAgACAAIAAgACAAIAAgACAAIAAgACAAIAAgACAAIAAgACAATABFAFQAKABcAG4AIAAgACAAIAAgACAAIAAgACAAIAAgACAAIAAgACAAIAAgACAAIAAgACAAIAAgACAAXwBjAG8AbQBiAGkAbgBlAEQAVAAsACAAQwBIAFIATwBOAE8ALgBDAE8ATQBCAEkATgBFAF8ARABUACgAXwBEAFQAKQAsAFwAbgAgACAAIAAgACAAIAAgACAAIAAgACAAIAAgACAAIAAgACAAIAAgACAAIAAgACAAIABJAEYAKABJAFMARQBSAFIATwBSACgAXwBjAG8AbQBiAGkAbgBlAEQAVAApACwAIABfAGMAbwBtAGIAaQBuAGUARABUACAAKgAgAHsAMQAsACAAMgB9ACwAXABuACAAIAAgACAAIAAgACAAIAAgACAAIAAgACAAIAAgACAAIAAgACAAIAAgACAAIAAgACAAIAAgACAATABFAFQAKABcAG4AIAAgACAAIAAgACAAIAAgACAAIAAgACAAIAAgACAAIAAgACAAIAAgACAAIAAgACAAIAAgACAAIAAgACAAIAAgAF8AZABhAHkARQBtAHAAdAB5ACwAIABOACgARgBOAC4ASQBTAF8ARQBNAFAAVABZACgAQwBIAE8ATwBTAEUAQwBPAEwAUwAoAF8ARABUACwAIAAxACkAKQApACwAXABuACAAIAAgACAAIAAgACAAIAAgACAAIAAgACAAIAAgACAAIAAgACAAIAAgACAAIAAgACAAIAAgACAAIAAgACAAIABfAHIAZQBzAG8AbAB2AGUAVABpAG0AZQAsACAATQBPAEQAKABfAGMAbwBtAGIAaQBuAGUARABUACwAIAAxACkALABcAG4AIAAgACAAIAAgACAAIAAgACAAIAAgACAAIAAgACAAIAAgACAAIAAgACAAIAAgACAAIAAgACAAIAAgACAAIAAgAF8AbgBvAG0AaQBuAGEAbABEAGEAeQAsACAASQBOAFQAKABfAGMAbwBtAGIAaQBuAGUARABUACkALABcAG4AIAAgACAAIAAgACAAIAAgACAAIAAgACAAIAAgACAAIAAgACAAIAAgACAAIAAgACAAIAAgACAAIAAgACAAIAAgAF8AcgBlAHMAbwBsAHYAZQBEAGEAeQAsACAAXwBuAG8AbQBpAG4AYQBsAEQAYQB5ACAAKwAgAE4AKABfAG4AbwBtAGkAbgBhAGwARABhAHkAIAA8AD0AIAAwACkALABcAG4AIAAgACAAIAAgACAAIAAgACAAIAAgACAAIAAgACAAIAAgACAAIAAgACAAIAAgACAAIAAgACAAIAAgACAAIAAgAEgAUwBUAEEAQwBLACgAXwByAGUAcwBvAGwAdgBlAEQAYQB5ACwAIABfAHIAZQBzAG8AbAB2AGUAVABpAG0AZ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EAFQALAAgAEYATgAuAE4AVQBMAEwASQBGAFkAKABEAFQAKQAsAFwAbgAgACAAIAAgACAAIAAgACAAXwByAG8AdwBDAG8AdQBuAHQALAAgAFIATwBXAFMAKABfAEQAV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SAGUAcwBvAGwAdgBlAEQAVAAoAEkATgBEAEUAWAAoAF8ARABUACwAIABfAGMAdQByAHIALAAg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NAEIASQBOAEUAXwBEAFQAXABuAFwAbgBDAG8AbQBiAGkAbgBlAHMAIABhACAAZABhAHkAIABhAG4AZAAgAHQAaQBtAGUAIABjAG8AbQBwAGwAaQBjAGEAdABpAG8AbgAgAGEAcwAgAGEAIABkAGUAYwBpAG0AYQBsACAAZABhAHkALgBcAG4AXABuAEEAcgByAGEAeQAgAGMAbwBtAHAAYQB0AGkAYgBsAGUAOgAgAEQAV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UACAAIAAgACAAIAAgACAAIAB8ACAAYQByAHIAYQB5ACAAIAAgAEMAWwAxAC4ALgAyAF0AIAB8AFwAbgAgACAAIABbAEQAYQB5AF0AIAAgAHwAIABkAGUAYwBpAG0AYQBsACAAIAAgACAAIAAgACAAIAAgAHwAIABcAG4AIAAgACAAWwBUAGkAbQBlAF0AIAB8ACAAZABlAGMAaQBtAGEAbAAgACAAIAAgACAAIAAgACA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TQBCAEkATgBFAF8ARABUACAAPQAgAEwAQQBNAEIARABBACgARABUACwAXABuACAAIAAgACAATABFAFQAKABcAG4AIAAgACAAIAAgACAAIAAgAGYAbgBDAG8AbQBiAGkAbgBlAEQAVAAsACAATABBAE0AQgBEAEEAKABfAEQAVAAsAFwAbgAgACAAIAAgACAAIAAgACAAIAAgACAAIABJAEYAKABDAE8ATABVAE0ATgBTACgAXwBEAFQAKQAgAD4AIAAyACwAIAB7ACMAQwBBAEwAQwAhAH0ALABcAG4AIAAgACAAIAAgACAAIAAgACAAIAAgACAAIAAgACAAIABJAEYAKABBAFIAUgBBAFkAUwAuAEkAUwBfAEUATQBQAFQAWQAoAF8ARABUACkALAAgAFwAIgBcACIALABcAG4AIAAgACAAIAAgACAAIAAgACAAIAAgACAAIAAgACAAIAAgACAAIAAgAEwARQBUACgAXABuACAAIAAgACAAIAAgACAAIAAgACAAIAAgACAAIAAgACAAIAAgACAAIAAgACAAIAAgAF8AZQB4AHAAYQBuAGQARABUACwAIABFAFgAUABBAE4ARAAoAF8ARABUACwAIAAxACwAIAAyACwAIABcACIAXAAiACkALABcAG4AIAAgACAAIAAgACAAIAAgACAAIAAgACAAIAAgACAAIAAgACAAIAAgACAAIAAgACAAXwBmAGkAcgBzAHQARQByAHIAbwByACwAIABBAFIAUgBBAFkAUwAuAEYASQBSAFMAVABfAEUAUgBSAE8AUgBfAEgAKABfAGUAeABwAGEAbgBkAEQAVAApACwAIABcAG4AIAAgACAAIAAgACAAIAAgACAAIAAgACAAIAAgACAAIAAgACAAIAAgACAAIAAgACAASQBGACgASQBTAEUAUgBSAE8AUgAoAF8AZgBpAHIAcwB0AEUAcgByAG8AcgApACwAIABfAGYAaQByAHMAdABFAHIAcgBvAHIAIAAqACAAewAxAH0ALABcAG4AIAAgACAAIAAgACAAIAAgACAAIAAgACAAIAAgACAAIAAgACAAIAAgACAAIAAgACAAIAAgACAAIABJAEYAKABOAE8AVAAoAEEAUgBSAEEAWQBTAC4ASQBTAF8ATgBVAE0ARQBSAEkAQwBfAE4AVQBMAEwAKABfAGUAeABwAGEAbgBkAEQAVAApACkALAAgAHsAIwBWAEEATABVAEUAIQB9ACwAXABuACAAIAAgACAAIAAgACAAIAAgACAAIAAgACAAIAAgACAAIAAgACAAIAAgACAAIAAgACAAIAAgACAAIAAgACAAIABTAFUATQAoAE4AKABfAGUAeABwAGEAbgBkAEQAVAAp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CAFkAUgBPAFcAKABGAE4ALgBOAFUATABMAEkARgBZACgARABUACkALABcAG4AIAAgACAAIAAgACAAIAAgACAAIAAgACAATABBAE0AQgBEAEEAKABfAHIAbwB3ACwAXABuACAAIAAgACAAIAAgACAAIAAgACAAIAAgACAAIAAgACAAZgBuAEMAbwBtAGIAaQBuAGUARABU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UAF8AQwBPAE0AUABMAEkAQwBBAFQASQBPAE4AXABuAFwAbgBSAGUAcwBvAGwAdgBlAHMAIABhACAAZABhAHkAIABhAG4AZAAgAHQAaQBtAGUAIABjAG8AbQBwAGwAaQBjAGEAdABpAG8AbgAgAGYAcgBvAG0AIABhACAAZABlAGMAaQBtAGEAbAAgAGQAYQB5ACAAdgBhAGwAdQBlAC4AXABuAFwAbgBBAHIAcgBhAHkAIABjAG8AbQBwAGEAdABpAGIAbABlADoAIABEAGEAeQBf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QAYQB5AFwAbgAgADIAIAB8ACAAZABlAGMAaQBtAGEAbAAgAFsAMAAuAC4AMQBd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fAEQAIAB8ACAAZABlAGMAaQBtAGEAbAAgAHwAIABEAGEAeQAgAGQAZQBjAGkAbQBhAG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VABfAEMATwBNAFAATABJAEMAQQBUAEkATwBOACAAPQAgAEwAQQBNAEIARABBACgARABhAHkAXwBEACwAXABuACAAIAAgACAATABFAFQAKABcAG4AIAAgACAAIAAgACAAIAAgAGYAbgBEAFQAYwBvAG0AcABsAGkAYwBhAHQAaQBvAG4ALAAgAEwAQQBNAEIARABBACgAXwBkAGEAeQBfAEQALABcAG4AIAAgACAAIAAgACAAIAAgACAAIAAgACAASQBGACgASQBTAEUAUgBSAE8AUgAoAF8AZABhAHkAXwBEACkALAAgAF8AZABhAHkAXwBEACAAKgAgAHsAMQAsACAAMgB9ACwAXABuACAAIAAgACAAIAAgACAAIAAgACAAIAAgACAAIAAgACAASQBGACgAXwBkAGEAeQBfAEQAIAA9ACAAXAAiAFwAIgAsACAAewBcACIAXAAiACwAIABcACIAXAAiAH0ALABcAG4AIAAgACAAIAAgACAAIAAgACAAIAAgACAAIAAgACAAIAAgACAAIAAgAEkARgAoAE4ATwBUACgASQBTAE4AVQBNAEIARQBSACgAXwBkAGEAeQBfAEQAKQApACwAIAB7ACMAVgBBAEwAVQBFACEAfQAsAFwAbgAgACAAIAAgACAAIAAgACAAIAAgACAAIAAgACAAIAAgACAAIAAgACAAIAAgACAAIABMAEUAVAAoAFwAbgAgACAAIAAgACAAIAAgACAAIAAgACAAIAAgACAAIAAgACAAIAAgACAAIAAgACAAIAAgACAAIAAgAF8AZABhAHkALAAgAEkATgBUACgAXwBkAGEAeQBfAEQAKQAsAFwAbgAgACAAIAAgACAAIAAgACAAIAAgACAAIAAgACAAIAAgACAAIAAgACAAIAAgACAAIAAgACAAIAAgAF8AdABpAG0AZQAsACAATQBPAEQAKABfAGQAYQB5AF8ARAAsACAAMQApACwAXABuACAAIAAgACAAIAAgACAAIAAgACAAIAAgACAAIAAgACAAIAAgACAAIAAgACAAIAAgACAAIAAgACAASABTAFQAQQBDAEsAKABfAGQAYQB5ACwAIABfAHQAaQBtAGU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5AF8ARAAsACAARgBOAC4ATgBVAEwATABJAEYAWQAoAEkATgBEAEUAWAAoAEQAYQB5AF8ARAAsACAALAAgADEAKQApACwAXABuACAAIAAgACAAIAAgACAAIABfAHIAbwB3AEMAbwB1AG4AdAAsACAAUgBPAFcAUwAoAF8AZABhAHkAXw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QAVABjAG8AbQBwAGwAaQBjAGEAdABpAG8AbgAoAEkATgBEAEUAWAAoAF8AZABhAHkAXwBE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VABPAF8ARABUAFwAbgBcAG4AVABhAGsAZQBzACAAYQAgAGQAZQBjAGkAbQBhAGwAIABkAGEAeQAgAHYAYQBsAHUAZQAgAGEAbgBkACAAcgBlAHQAdQByAG4AcwAgAGEAIABkAGEAeQAgAGEAbgBkACAAdABpAG0AZQAgAGMAbwBtAHAAbABpAGMAYQB0AGkAbwBuACAAcgBvAHUAbgBkAGUAZAAgAHQAbwAgAGEAIABzAHAAZQBjAGkAZgBpAGUAZAAgAGwAbwB3ACAAbwByAGQAZQByACAAYwBvAG0AcABvAG4AZQBuAHQALgBcAG4AUwBlAGMAbwBuAGQAcwAgAGMAYQBuACAAYgBlACAAcgBvAHUAbgBkAGUAZAAgAHQAbwAgAGEAIABnAGkAdgBlAG4AIABwAHIAZQBjAGkAcwBpAG8AbgAuAFwAbgBcAG4AQQByAHIAYQB5ACAAYwBvAG0AcABhAHQAaQBiAGwAZQA6ACAARABhAHkAQQBuAGQAVABpAG0AZQBfAEQ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HwAIABEAGEAeQBcAG4AIAAyACAAfAAgAGQAZQBjAGkAbQBhAGwAIABbADAALgAuADEAXQ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XwBEACAAIAAgACAAIAAgACAAIAAgACAAIAAgACAAIAB8ACAAZABlAGMAaQBtAGEAbAAgAHwAIABEAGUAYwBpAG0AYQBsACAAZABhAHk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MAZQBjAG8AbgBkAFAAcgBlAGMAaQBzAGkAbwBuAF0AIAAgAHwAIABpAG4AdABlAGcAZQByACAAfAAgAFIAbwB1AG4AZAAgAHMAZQBjAG8AbgBkAHMAIAB0AG8AIABzAHAAZQBjAGkAZgBpAGUAZAAgAGQAZQBjAGkAbQBhAGwAIABwAGwAYQBjAGUAcwAuAFwAbgAgACAAIAAgACAAIAAgACAAIAAgACAAIAAgACAAIAAgACAAIAAgAHwAIABbADAALgAuADkAXQAgACAAfAAgAEQAZQBmAGEAdQBsAHQAcwAgAHQAbwAgADA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PAFUATgBEAF8AVABPAF8ARABUACAAPQAgAEwAQQBNAEIARABBACgARABhAHkAXwBEACwAIABbAEwAbwB3AE8AcgBkAGUAcgBdACwAIABbAFMAZQBjAG8AbgBkAFAAcgBlAGMAaQBzAGkAbwBuAF0ALAAgAFsAUgBvAHUAbgBkAGkAbgBnAE8AdgBlAHIAcgBpAGQAZQBdACwAXABuACAAIAAgACAATABFAFQAKABcAG4AIAAgACAAIAAgACAAIAAgAF8AbABvAHcATwByAGQAZQByACwAIABJAEYAKABOAE8AVAAoAEkAUwBOAFUATQBCAEUAUgAoAEwAbwB3AE8AcgBkAGUAcgApACkALAAgADQALABcAG4AIAAgACAAIAAgACAAIAAgACAAIAAgACAASQBGACgATABvAHcATwByAGQAZQByACAAPAAgADEALAAgADEALABcAG4AIAAgACAAIAAgACAAIAAgACAAIAAgACAAIAAgACAAIABJAEYAKABMAG8AdwBPAHIAZABlAHIAIAA+ACAANAAsACAANAAsACAASQBOAFQAKABMAG8AdwBPAHIAZABlAHIAKQApAFwAbgAgACAAIAAgACAAIAAgACAAIAAgACAAIAApAFwAbgAgACAAIAAgACAAIAAgACAAIAApACwAXABuAFwAbgAgACAAIAAgACAAIAAgACAAXwBtAGEAeABQAHIAZQBjAGkAcwBpAG8AbgAsACAAOQAsAFwAbgAgACAAIAAgACAAIAAgACAAXwBzAGUAYwBvAG4AZABQAHIAZQBjAGkAcwBpAG8AbgAsACAASQBGACgAXwBsAG8AdwBPAHIAZABlAHIAIAA8ACAANAAsACAAMAAsAFwAbgAgACAAIAAgACAAIAAgACAAIAAgACAAIABJAEYAKABOAE8AVAAoAEkAUwBOAFUATQBCAEUAUgAoAFMAZQBjAG8AbgBkAFAAcgBlAGMAaQBzAGkAbwBuACkAKQAsACAAMAAsAFwAbgAgACAAIAAgACAAIAAgACAAIAAgACAAIAAgACAAIAAgAEkARgAoAFMAZQBjAG8AbgBkAFAAcgBlAGMAaQBzAGkAbwBuACAAPAAgADAALAAgADAALABcAG4AIAAgACAAIAAgACAAIAAgACAAIAAgACAAIAAgACAAIAAgACAAIAAgAEkARgAoAFMAZQBjAG8AbgBkAFAAcgBlAGMAaQBzAGkAbwBuACAAPgAgAF8AbQBhAHgAUAByAGUAYwBpAHMAaQBvAG4ALAAgAF8AbQBhAHgAUAByAGUAYwBpAHMAaQBvAG4ALAAgAEkATgBUACgAUwBlAGMAbwBuAGQAUAByAGUAYwBpAHMAaQBvAG4AKQApAFwAbgAgACAAIAAgACAAIAAgACAAIAAgACAAIAAgACAAIAAgACkAXABuACAAIAAgACAAIAAgACAAIAAgACAAIAAgACkAXABuACAAIAAgACAAIAAgACAAIAApACwAXABuAFwAbgAgACAAIAAgACAAIAAgACAAZgBuAFIAbwB1AG4AZABEAFQALAAgAEwAQQBNAEIARABBACgAXwBkAGEAeQBfAEQALABcAG4AIAAgACAAIAAgACAAIAAgACAAIAAgACAASQBGACgASQBTAEUAUgBSAE8AUgAoAF8AZABhAHkAXwBEACkALAAgAF8AZABhAHkAXwBEACAAKgAgAHsAMQAsACAAMgB9ACwAXABuACAAIAAgACAAIAAgACAAIAAgACAAIAAgACAAIAAgACAASQBGACgAXwBkAGEAeQBfAEQAIAA9ACAAXAAiAFwAIgAsACAAewBcACIAXAAiACwAIABcACIAXAAiAH0ALABcAG4AIAAgACAAIAAgACAAIAAgACAAIAAgACAAIAAgACAAIAAgACAAIAAgAEkARgAoAE4ATwBUACgASQBTAE4AVQBNAEIARQBSACgAXwBkAGEAeQBfAEQAKQApACwAIAB7ACMAVgBBAEwAVQBFACEALAAgACMAVgBBAEwAVQBFACEAfQAsAFwAbgAgACAAIAAgACAAIAAgACAAIAAgACAAIAAgACAAIAAgACAAIAAgACAAIAAgACAAIABMAEUAVAAoAFwAbgAgACAAIAAgACAAIAAgACAAIAAgACAAIAAgACAAIAAgACAAIAAgACAAIAAgACAAIAAgACAAIAAgAF8ARABUACwAIABDAEgAUgBPAE4ATwAuAEQAVABfAEMATwBNAFAATABJAEMAQQBUAEkATwBOACgAXwBkAGEAeQBfAEQAKQAsAFwAbgAgACAAIAAgACAAIAAgACAAIAAgACAAIAAgACAAIAAgACAAIAAgACAAIAAgACAAIAAgACAAIAAgAF8AZABhAHkALAAgAEkATgBEAEUAWAAoAF8ARABUACwAIAAxACwAIAAxACkALABcAG4AIAAgACAAIAAgACAAIAAgACAAIAAgACAAIAAgACAAIAAgACAAIAAgACAAIAAgACAAIAAgACAAIABfAHQAaQBtAGUALAAgAEkATgBEAEUAWAAoAF8ARABUACwAIAAxACwAIAAyACkALABcAG4AIAAgACAAIAAgACAAIAAgACAAIAAgACAAIAAgACAAIAAgACAAIAAgACAAIAAgACAAIAAgACAAIABfAHIAbwB1AG4AZABUAGkAbQBlACwAIABDAEgAUgBPAE4ATwAuAFIATwBVAE4ARABfAFQASQBNAEUAUwBQAEEATgAoAF8AdABpAG0AZQAsACAAXwBsAG8AdwBPAHIAZABlAHIALAAgAF8AcwBlAGMAbwBuAGQAUAByAGUAYwBpAHMAaQBvAG4ALAAgAFIAbwB1AG4AZABpAG4AZwBPAHYAZQByAHIAaQBkAGUAKQAsAFwAbgAgACAAIAAgACAAIAAgACAAIAAgACAAIAAgACAAIAAgACAAIAAgACAAIAAgACAAIAAgACAAIAAgAF8AZABhAHkAQwBhAHIAcgB5ACwAIABJAE4AVAAoAF8AcgBvAHUAbgBkAFQAaQBtAGUAKQAsAFwAbgAgACAAIAAgACAAIAAgACAAIAAgACAAIAAgACAAIAAgACAAIAAgACAAIAAgACAAIAAgACAAIAAgAF8AcgBlAHMAbwBsAHYAZQBUAGkAbQBlACwAIABNAE8ARAAoAF8AcgBvAHUAbgBkAFQAaQBtAGUALAAgADEAKQAsAFwAbgAgACAAIAAgACAAIAAgACAAIAAgACAAIAAgACAAIAAgACAAIAAgACAAIAAgACAAIAAgACAAIAAgAF8AcgBlAHMAbwBsAHYAZQBEAGEAeQAsACAAXwBkAGEAeQAgACsAIABfAGQAYQB5AEMAYQByAHIAeQAsAFwAbgAgACAAIAAgACAAIAAgACAAIAAgACAAIAAgACAAIAAgACAAIAAgACAAIAAgACAAIAAgACAAIAAgAEgAUwBUAEEAQwBLACgAXwByAGUAcwBvAGwAdgBlAEQAYQB5ACwAIABfAHIAZQBzAG8AbAB2AGUAVABpAG0AZQApAFwAbgAgACAAIAAgACAAIAAgACAAIAAgACAAIAAgACAAIAAgACAAIAAgACAAIAAgACAAIAApAFwAbgAgACAAIAAgACAAIAAgACAAIAAgACAAIAAgACAAIAAgACAAIAAgACAAKQBcAG4AIAAgACAAIAAgACAAIAAgACAAIAAgACAAIAAgACAAIAApAFwAbgAgACAAIAAgACAAIAAgACAAIAAgACAAIAApAFwAbgAgACAAIAAgACAAIAAgACAAKQAsAFwAbgAgACAAIAAgACAAXABuACAAIAAgACAAIAAgACAAIABfAGQAYQB5AF8ARAAsACAARgBOAC4ATgBVAEwATABJAEYAWQAoAEkATgBEAEUAWAAoAEQAYQB5AF8ARAAsACAALAAgADEAKQApACwAXABuACAAIAAgACAAIAAgACAAIABfAHIAbwB3AEMAbwB1AG4AdAAsACAAUgBPAFcAUwAoAF8AZABhAHkAXw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bwB1AG4AZABEAFQAKABJAE4ARABFAFgAKABfAGQAYQB5AF8ARA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SQBNAEUAXwBPAEYAXwBEAEEAWQBcAG4AXABuAFQAZQBzAHQAcwAgAGkAZgAgAGEAIABzAGUAeABhAGcAZQBzAGkAbQBhAGwAIABjAG8AbQBwAGwAaQBjAGEAdABpAG8AbgAgAGkAcwAgAGEAIAB2AGEAbABpAGQAIAB0AGkAbQBlACAAbwBmACAAZABhAHkALgBcAG4AXABuAEEAcgByAGEAeQAgAGMAbwBtAHAAYQB0AGkAYgBsAGUAOgAgAFQAaQBtAGUAXwBIAE0AUw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fAEgATQBTACAAIAAgACAAIAAgAHwAIABhAHIAcgBhAHkAIAAgACAAQwBbADMAXQAgACAAIAAgAHwAXABuACAAIAAgAEgAbwB1AHIAIAAgACAAIAAgACAAIAB8ACAAaQBuAHQAZQBnAGUAcgAgAFsAMAAuAC4AMgA0AF0AIAB8AFwAbgAgACAAIABNAGkAbgB1AHQAZQAgACAAIAAgACAAfAAgAGkAbgB0AGUAZwBlAHIAIABbADAALgAuADUAOQBdACAAfABcAG4AIAAgACAAUwBlAGMAbwBuAGQAIAAgACAAIAAgAHwAIABkAGUAYwBpAG0AYQBsACAAWwAwAC4ALgA2ADAAKQAgAHwAIABGAHIAYQBjAHQAaQBvAG4AYQBsACAAbABlAHMAcwAgAHQAaABhAG4AIAA2ADAAXABuAFsAQQBsAGwAbwB3ADIANABIAG8AdQByAF0AIAB8ACAAcwB3AGkAdABjAGgAIAAgACAAIAAgACAAIAAgACAAIAB8ACAAQQBsAGwAbwB3ACAAdABpAG0AZQAgAG8AZgAgADIANAA6ADAAMAAgAHQAbwAgAHIAZQBmAGUAcgAgAHQAbwAgAG0AaQBkAG4AaQBnAGgAdAAgAGEAdAAgAHQAaABlACAAZQBuAGQAIABvAGYAIABhACAAYwBhAGwAZQBuAGQAYQByACAAZABhAH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BfAE8ARgBfAEQAQQBZACAAPQAgAEwAQQBNAEIARABBACgAVABpAG0AZQBfAEgATQBTACwAIABbAEEAbABsAG8AdwAyADQASABvAHUAcgBdACwAXABuACAAIAAgACAATABFAFQAKABcAG4AIAAgACAAIAAgACAAIAAgAF8AYQBsAGwAbwB3ADIANABIAG8AdQByACwAIABGAE4ALgBDAE8ARQBSAEMARQAoAEEAbABsAG8AdwAyADQASABvAHUAcgApACAAPAA+ACAAMAAsAFwAbgAgACAAIAAgACAAIAAgACAAXwB0AGkAbQBlAF8ASABNAFMALAAgAEYATgAuAE4AVQBMAEwASQBGAFkAKABUAGkAbQBlAF8ASABNAFMAKQAsAFwAbgAgACAAIAAgACAAIAAgACAAXABuACAAIAAgACAAIAAgACAAIABfAGIAeQBSAG8AdwAsACAAUgBFAEQAVQBDAEUAKABcACIAXAAiACwAIABfAHQAaQBtAGUAXwBIAE0AUw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fAEkAUwBfAFYAQQBMAEkARABfAFQASQBNAEUAXwBPAEYAXwBEAEEAWQAoAF8AYwB1AHIAcgAsACAAXwBhAGwAbABvAHcAMgA0AEgAbwB1AHIAKQBcAG4AIAAgACAAIAAgACAAIAAgACAAIAAgACAAIAAgACAAIAApAFwAbgAgACAAIAAgACAAIAAgACAAIAAgACAAIAApAFwAbgAgACAAIAAgACAAIAAgACAAKQAsAFwAbgAgACAAIAAgACAAIAAgACAARABSAE8AUAAoAF8AYgB5AFIAbwB3ACwAIAAxACkAXABuACAAIAAgACAAKQBcAG4AKQA7AFwAbgBcAG4AXABuAF8ASQBTAF8AVgBBAEwASQBEAF8AVABJAE0ARQBfAE8ARgBfAEQAQQBZACAAPQAgAEwAQQBNAEIARABBACgAVABpAG0AZQBfAEgATQBTACwAIABBAGwAbABvAHcAMgA0AEgAbwB1AHIALABcAG4AIAAgACAAIABJAEYAKABDAE8ATABVAE0ATgBTACgAVABpAG0AZQBfAEgATQBTACkAIAA8AD4AIAAzACwAIABGAEEATABTAEUALABcAG4AIAAgACAAIAAgACAAIAAgAEkARgAoAE4ATwBUACgAQQBSAFIAQQBZAFMALgBJAFMAXwBOAFUATQBFAFIASQBDACgAVABpAG0AZQBfAEgATQBTACkAKQAsACAARgBBAEwAUwBFACwAIAAgAC8ALwAgAGEAbgB5ACAAdABlAHIAbQAgAG4AbwB0ACAAbgB1AG0AZQByAGkAYwBcAG4AIAAgACAAIAAgACAAIAAgACAAIAAgACAASQBGACgAQQBSAFIAQQBZAFMALgBIAEEAUwBfAE4ARQBHAEEAVABJAFYARQAoAFQAaQBtAGUAXwBIAE0AUwApACwAIABGAEEATABTAEUALAAgACAALwAvACAAYQBuAHkAIAB0AGUAcgBtACAAbgBlAGcAYQB0AGkAdgBlAFwAbgAgACAAIAAgACAAIAAgACAAIAAgACAAIAAgACAAIAAgAEkARgAoAEkATgBEAEUAWAAoAFQAaQBtAGUAXwBIAE0AUwAsACAAMQAsACAAMwApACAAPgA9ACAANgAwACwAIABGAEEATABTAEUALAAgACAALwAvACAAcwBlAGMAbwBuAGQAIAA2ADAAIABvAHIAIABtAG8AcgBlAFwAbgAgACAAIAAgACAAIAAgACAAIAAgACAAIAAgACAAIAAgACAAIAAgACAASQBGACgASQBOAEQARQBYACgAVABpAG0AZQBfAEgATQBTACwAIAAxACwAIAAyACkAIAA+AD0AIAA2ADAALAAgAEYAQQBMAFMARQAsACAAIAAvAC8AIABtAGkAbgB1AHQAZQAgADYAMAAgAG8AcgAgAG0AbwByAGUAXABuACAAIAAgACAAIAAgACAAIAAgACAAIAAgACAAIAAgACAAIAAgACAAIAAgACAAIAAgAEkARgAoAE4ATwBUACgARgBOAC4ASQBTAF8ASQBOAFQARQBHAEUAUgAoAEkATgBEAEUAWAAoAFQAaQBtAGUAXwBIAE0AUwAsACAAMQAsACAAMgApACkAKQAsACAARgBBAEwAUwBFACwAIAAgAC8ALwAgAG0AaQBuAHUAdABlACAAbgBvAHQAIABhAG4AIABpAG4AdABlAGcAZQByAFwAbgAgACAAIAAgACAAIAAgACAAIAAgACAAIAAgACAAIAAgACAAIAAgACAAIAAgACAAIAAgACAAIAAgAEkARgAoAE4ATwBUACgARgBOAC4ASQBTAF8ASQBOAFQARQBHAEUAUgAoAEkATgBEAEUAWAAoAFQAaQBtAGUAXwBIAE0AUwAsACAAMQAsACAAMQApACkAKQAsACAARgBBAEwAUwBFACwAIAAgAC8ALwAgAGgAbwB1AHIAIABuAG8AdAAgAGEAbgAgAGkAbgB0AGUAZwBlAHIAXABuACAAIAAgACAAIAAgACAAIAAgACAAIAAgACAAIAAgACAAIAAgACAAIAAgACAAIAAgACAAIAAgACAAIAAgACAAIABJAEYAKABJAE4ARABFAFgAKABUAGkAbQBlAF8ASABNAFMALAAgADEALAAgADEAKQAgADwAIAAyADQALAAgAFQAUgBVAEUALAAgACAALwAvACAAaABvAHUAcgAgAGwAZQBzAHMAIAB0AGgAYQBuACAAMgA0AFwAbgAgACAAIAAgACAAIAAgACAAIAAgACAAIAAgACAAIAAgACAAIAAgACAAIAAgACAAIAAgACAAIAAgACAAIAAgACAAIAAgACAAIABJAEYAKABJAE4ARABFAFgAKABUAGkAbQBlAF8ASABNAFMALAAgADEALAAgADEAKQAgAD4AIAAyADQALAAgAEYAQQBMAFMARQAsACAAIAAvAC8AIABoAG8AdQByACAAZwByAGUAYQB0AGUAcgAgAHQAaABhAG4AIAAyADQAXABuACAAIAAgACAAIAAgACAAIAAgACAAIAAgACAAIAAgACAAIAAgACAAIAAgACAAIAAgACAAIAAgACAAIAAgACAAIAAgACAAIAAgACAAIAAgACAASQBGACgAQQBsAGwAbwB3ADIANABIAG8AdQByACAAPQAgADAALAAgAEYAQQBMAFMARQAsACAAIAAvAC8AIABoAG8AdQByACAAaQBzACAAMgA0ACwAIABhAG4AZAAgAG4AbwB0ACAAcABlAHIAbQBpAHQAdABlAGQAXABuACAAIAAgACAAIAAgACAAIAAgACAAIAAgACAAIAAgACAAIAAgACAAIAAgACAAIAAgACAAIAAgACAAIAAgACAAIAAgACAAIAAgACAAIAAgACAAIAAgACAAIABJAEYAKABJAE4ARABFAFgAKABUAGkAbQBlAF8ASABNAFMALAAgADEALAAgADIAKQAgAD4AIAAwACwAIABGAEEATABTAEUALAAgACAALwAvACAAaABvAHUAcgAgAGkAcwAgADIANAAsACAAbQBpAG4AdQB0AGUAIABuAG8AdAAgADAAXABuACAAIAAgACAAIAAgACAAIAAgACAAIAAgACAAIAAgACAAIAAgACAAIAAgACAAIAAgACAAIAAgACAAIAAgACAAIAAgACAAIAAgACAAIAAgACAAIAAgACAAIAAgACAAIAAgAEkARgAoAEkATgBEAEUAWAAoAFQAaQBtAGUAXwBIAE0AUwAsACAAMQAsACAAMwApACAAPgAgADAALAAgAEYAQQBMAFMARQAsACAAIAAvAC8AIABoAG8AdQByACAAaQBzACAAMgA0ACwAIABzAGUAYwBvAG4AZAAgAG4AbwB0ACAAMABcAG4AIAAgACAAIAAgACAAIAAgACAAIAAgACAAIAAgACAAIAAgACAAIAAgACAAIAAgACAAIAAgACAAIAAgACAAIAAgACAAIAAgACAAIAAgACAAIAAgACAAIAAgACAAIAAgACAAIAAgACAAIABUAFIAVQBFACAAIAAgACAALwAvACAAYwBoAGUAYwBrAHMAIABwAGEAcwBzAGUAZA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XwBPAEYAXwBEAEEAWQBcAG4AXABuAFIAZQB0AHUAcgBuAHMAIABhACAAZABlAGMAaQBtAGEAbAAgAHQAaQBtAGUAIABvAGYAIABkAGEAeQAgAHYAYQBsAHUAZQAgAGYAcgBvAG0AIABhACAAdABpAG0AZQAgAGMAbwBtAHAAbABpAGMAYQB0AGkAbwBuAC4AXABuAFwAbgBBAHIAcgBhAHkAIABjAG8AbQBwAGEAdABpAGIAbABlADoAIABUAGkAbQBlAF8ASABNAFM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IABvAGYAIABkAGEAeQAgAGEAcwAgAGEAIABmAHIAYQBjAHQAaQBvAG4AIABvAGYAIABhACAAZABhAHkALgAgAEkAbQBwAGwAaQBjAGkAdABsAHkAIABjAG8AbgB2AGUAcgB0AHMAIAB0AG8AIABFAHgAYwBlAGwAIABEAGEAdABlAC8AVABpAG0AZQAgAHQAeQBw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XwBIAE0AUwAgACAAIAAgACAAIAB8ACAAYQByAHIAYQB5ACAAIAAgAEMAWwAzAF0AIAAgACAAIAB8AFwAbgAgACAAIABIAG8AdQByACAAIAAgACAAIAAgACAAfAAgAGkAbgB0AGUAZwBlAHIAIABbADAALgAuADIANABdACAAfABcAG4AIAAgACAATQBpAG4AdQB0AGUAIAAgACAAIAAgAHwAIABpAG4AdABlAGcAZQByACAAWwAwAC4ALgA1ADkAXQAgAHwAXABuACAAIAAgAFMAZQBjAG8AbgBkACAAIAAgACAAIAB8ACAAZABlAGMAaQBtAGEAbAAgAFsAMAAuAC4ANgAwACkAIAB8ACAARgByAGEAYwB0AGkAbwBuAGEAbAAgAGwAZQBzAHMAIAB0AGgAYQBuACAANg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8ATwBGAF8ARABBAFkAIAA9ACAATABBAE0AQgBEAEEAKABUAGkAbQBlAF8ASABNAFMALABcAG4AIAAgACAAIABMAEUAVAAoAFwAbgAgACAAIAAgACAAIAAgACAAXwB0AGkAbQBlAF8ASABNAFMALAAgAEYATgAuAE4AVQBMAEwASQBGAFkAKABUAGkAbQBlAF8ASABNAFMAKQAsAFwAbgAgACAAIAAgACAAIAAgACAAXABuACAAIAAgACAAIAAgACAAIABfAGIAeQBSAG8AdwAsACAAUgBFAEQAVQBDAEUAKABcACIAXAAiACwAIABfAHQAaQBtAGUAXwBIAE0AUw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fAFQASQBNAEUAXwBPAEYAXwBEAEEAWQAoAF8AYwB1AHIAcgApAFwAbgAgACAAIAAgACAAIAAgACAAIAAgACAAIAAgACAAIAAgACkAXABuACAAIAAgACAAIAAgACAAIAAgACAAIAAgACkAXABuACAAIAAgACAAIAAgACAAIAApACwAXABuACAAIAAgACAAIAAgACAAIABEAFIATwBQACgAXwBiAHkAUgBvAHcALAAgADEAKQBcAG4AIAAgACAAIAApAFwAbgApADsAXABuAFwAbgBfAFQASQBNAEUAXwBPAEYAXwBEAEEAWQAgAD0AIABMAEEATQBCAEQAQQAoAFQAaQBtAGUAXwBIAE0AUwAsAFwAbgAgACAAIAAgAEkARgAoAEMATwBMAFUATQBOAFMAKABUAGkAbQBlAF8ASABNAFMAKQAgADwAPgAgADMALAAgAHsAIwBDAEEATABDACEAfQAsAFwAbgAgACAAIAAgACAAIAAgACAASQBGACgAQQBSAFIAQQBZAFMALgBJAFMAXwBFAE0AUABUAFkAKABUAGkAbQBlAF8ASABNAFMAKQAsACAAXAAiAFwAIgAsAFwAbgAgACAAIAAgACAAIAAgACAAIAAgACAAIABMAEUAVAAoAFwAbgAgACAAIAAgACAAIAAgACAAIAAgACAAIAAgACAAIAAgAF8AZgBpAHIAcwB0AEUAcgByAG8AcgAsACAAQQBSAFIAQQBZAFMALgBGAEkAUgBTAFQAXwBFAFIAUgBPAFIAXwBIACgAVABpAG0AZQBfAEgATQBTACkALABcAG4AIAAgACAAIAAgACAAIAAgACAAIAAgACAAIAAgACAAIABJAEYAKABJAFMARQBSAFIATwBSACgAXwBmAGkAcgBzAHQARQByAHIAbwByACkALAAgAF8AZgBpAHIAcwB0AEUAcgByAG8AcgAgACoAIAB7ADEAfQAsAFwAbgAgACAAIAAgACAAIAAgACAAIAAgACAAIAAgACAAIAAgACAAIAAgACAASQBGACgATgBPAFQAKABfAEkAUwBfAFYAQQBMAEkARABfAFQASQBNAEUAXwBPAEYAXwBEAEEAWQAoAFQAaQBtAGUAXwBIAE0AUwAsACAAVABSAFUARQApACkALAAgAHsAIwBOAFUATQAhAH0ALAAgACAAIAAvAC8AIABuAG8AdAAgAGEAIAB2AGEAbABpAGQAIAB0AGkAbQBlACAAbwBmACAAZABhAHkAXABuACAAIAAgACAAIAAgACAAIAAgACAAIAAgACAAIAAgACAAIAAgACAAIAAgACAAIAAgAEMASABSAE8ATgBPAC4AVABJAE0ARQBTAFAAQQBOACgASABTAFQAQQBDAEsAKAAxACwAIAAwACwAIABUAGkAbQBlAF8ASABNAFMAK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BAE4ARABfAFQASQBNAEUAXwBUAE8AXwBEAEgATQBTAFwAbgBcAG4AUgBlAHQAdQByAG4AcwAgAHQAaABlACAAcwBlAHgAYQBnAGUAcwBpAG0AYQBsACAAYwBvAG0AcABsAGkAYwBhAHQAaQBvAG4AIABmAHIAbwBtACAAYQAgAGQAYQB5ACAAYQBuAGQAIAB0AGkAbQBlACAAdgBhAGwAdQBlACAAZQB4AHAAcgBlAHMAcwBlAGQAIAB0AG8AIABhACAAcwBwAGUAYwBpAGYAaQBlAGQAIABsAG8AdwAgAG8AcgBkAGUAcgAgAGMAbwBtAHAAbwBuAGUAbgB0AC4AXABuAFMAZQBjAG8AbgBkAHMAIABjAGEAbgAgAGIAZQAgAHIAbwB1AG4AZABlAGQAIAB0AG8AIABhACAAZwBpAHYAZQBuACAAcAByAGUAYwBpAHMAaQBvAG4ALgBcAG4AXABuAEEAcgByAGEAeQAgAGMAbwBtAHAAYQB0AGkAYgBsAGUAOgAgAEQAYQB5AF8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EAGEAeQBcAG4AIAAyACAAfAAgAGkAbgB0AGUAZwBlAHIAIABbADAALgAuADIANABdACAAfAAgAEgAbwB1AHIAXABuACAAMwAgAHwAIABpAG4AdABlAGcAZQByACAAWwAwAC4ALgA2ADAAKQAgAHwAIABNAGkAbgB1AHQAZQBcAG4AIAA0ACAAfAAgAGQAZQBjAGkAbQBhAGwAIABbADAALgAuADYAMAApACAAfAAgAFMAZQBjAG8AbgBk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XwBEACAAIAAgACAAIAAgACAAIAAgACAAIAAgACAAIAB8ACAAZABlAGMAaQBtAGEAbAAgAHwAIABEAGUAYwBpAG0AYQBsACAAZABhAHkAIABhAG4AZAAgAHQAaQBtAGUAIABvAGYAIABkAGEAeQAgAHcAaABlAHIAZQAgAGEAIABkAGEAeQAgAD0AIAAx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TAGUAYwBvAG4AZABQAHIAZQBjAGkAcwBpAG8AbgBdACAAIAB8ACAAaQBuAHQAZQBnAGUAcgAgAHwAIABSAG8AdQBuAGQAIABzAGUAYwBvAG4AZABzACAAdABvACAAcwBwAGUAYwBpAGYAaQBlAGQAIABkAGUAYwBpAG0AYQBsACAAcABsAGEAYwBlAHMALgBcAG4AIAAgACAAIAAgACAAIAAgACAAIAAgACAAIAAgACAAIAAgACAAIAB8ACAAWwAwAC4ALgA5AF0AIAAgAHwAIABEAGUAZgBhAHUAbAB0AHMAIAB0AG8AIABhACAAbQBhAHgAaQBtAHUAbQAgAHAAcgBlAGMAaQBzAGkAbwBuACAAbwBmACAAOQ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fAEEATgBEAF8AVABJAE0ARQBfAFQATwBfAEQASABNAFMAIAA9ACAATABBAE0AQgBEAEEAKABEAGEAeQBBAG4AZABUAGkAbQBlAF8ARAAsACAAWwBMAG8AdwBPAHIAZABlAHIAXQAsACAAWwBTAGUAYwBvAG4AZABQAHIAZQBjAGkAcwBpAG8AbgBdACwAIABbAFIAbwB1AG4AZABpAG4AZwBPAHYAZQByAHIAaQBkAGUAXQAsAFwAbgAgACAAIAAgAEwARQBUACgAXABuACAAIAAgACAAIAAgACAAIABfAGgAaQBnAGgATwByAGQAZQByACwAIAAxACw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AgAEkATgBUACgATABvAHcATwByAGQAZQByACkAKQBcAG4AIAAgACAAIAAgACAAIAAgACAAIAAgACAAKQBcAG4AIAAgACAAIAAgACAAIAAgACAAKQAsAFwAbgBcAG4AIAAgACAAIAAgACAAIAAgAF8AbQBhAHgAUAByAGUAYwBpAHMAaQBvAG4ALAAgADkALABcAG4AIAAgACAAIAAgACAAIAAgAF8AcwBlAGMAbwBuAGQAUAByAGUAYwBpAHMAaQBvAG4ALAAgAEkARgAoAF8AbABvAHcATwByAGQAZQByACAAPAAgADQALAAgADAALABcAG4AIAAgACAAIAAgACAAIAAgACAAIAAgACAASQBGACgATgBPAFQAKABJAFMATgBVAE0AQgBFAFIAKABTAGUAYwBvAG4AZABQAHIAZQBjAGkAcwBpAG8AbgApACkALAAgAF8AbQBhAHgAUAByAGUAYwBpAHMAaQBvAG4ALABcAG4AIAAgACAAIAAgACAAIAAgACAAIAAgACAAIAAgACAAIABJAEYAKABTAGUAYwBvAG4AZABQAHIAZQBjAGkAcwBpAG8AbgAgADwAIAAwACwAIAAwACwAXABuACAAIAAgACAAIAAgACAAIAAgACAAIAAgACAAIAAgACAAIAAgACAAIABJAEYAKABTAGUAYwBvAG4AZABQAHIAZQBjAGkAcwBpAG8AbgAgAD4AIABfAG0AYQB4AFAAcgBlAGMAaQBzAGkAbwBuACwAIABfAG0AYQB4AFAAcgBlAGMAaQBzAGkAbwBuACwAIABJAE4AVAAoAFMAZQBjAG8AbgBkAFAAcgBlAGMAaQBzAGkAbwBuACkAKQBcAG4AIAAgACAAIAAgACAAIAAgACAAIAAgACAAIAAgACAAIAApAFwAbgAgACAAIAAgACAAIAAgACAAIAAgACAAIAApAFwAbgAgACAAIAAgACAAIAAgACAAKQAsAFwAbgBcAG4AIAAgACAAIAAgACAAIAAgAGYAbgBSAG8AdQBuAGQARABhAHkAQQBuAGQAVABpAG0AZQAsACAATABBAE0AQgBEAEEAKABfAGQAYQB5AEEAbgBkAFQAaQBtAGUAXwBEACwAXABuACAAIAAgACAAIAAgACAAIAAgACAAIAAgAEkARgAoAEkAUwBFAFIAUgBPAFIAKABfAGQAYQB5AEEAbgBkAFQAaQBtAGUAXwBEACkALAAgAF8AZABhAHkAQQBuAGQAVABpAG0AZQBfAEQAIAAqACAAewAxACwAIAAyACwAIAAzACwAIAA0AH0ALABcAG4AIAAgACAAIAAgACAAIAAgACAAIAAgACAAIAAgACAAIABJAEYAKABfAGQAYQB5AEEAbgBkAFQAaQBtAGUAXwBEACAAPQAgAFwAIgBcACIALAAgAHsAXAAiAFwAIgAsACAAXAAiAFwAIgAsACAAXAAiAFwAIgAsACAAXAAiAFwAIgB9ACwAXABuACAAIAAgACAAIAAgACAAIAAgACAAIAAgACAAIAAgACAAIAAgACAAIABJAEYAKABOAE8AVAAoAEkAUwBOAFUATQBCAEUAUgAoAF8AZABhAHkAQQBuAGQAVABpAG0AZQBfAEQAKQApACwAIAB7ACMAVgBBAEwAVQBFACEALAAgACMAVgBBAEwAVQBFACEALAAgACMAVgBBAEwAVQBFACEALAAgACMAVgBBAEwAVQBFACEAfQAsAFwAbgAgACAAIAAgACAAIAAgACAAIAAgACAAIAAgACAAIAAgACAAIAAgACAAIAAgACAAIABMAEUAVAAoAFwAbgAgACAAIAAgACAAIAAgACAAIAAgACAAIAAgACAAIAAgACAAIAAgACAAIAAgACAAIAAgACAAIAAgAF8ARABUACwAIABDAEgAUgBPAE4ATwAuAEQAVABfAEMATwBNAFAATABJAEMAQQBUAEkATwBOACgAXwBkAGEAeQBBAG4AZABUAGkAbQBlAF8ARAApACwAXABuACAAIAAgACAAIAAgACAAIAAgACAAIAAgACAAIAAgACAAIAAgACAAIAAgACAAIAAgACAAIAAgACAAXwBkAGEAeQAsACAASQBOAEQARQBYACgAXwBEAFQALAAgADEALAAgADEAKQAsAFwAbgAgACAAIAAgACAAIAAgACAAIAAgACAAIAAgACAAIAAgACAAIAAgACAAIAAgACAAIAAgACAAIAAgAF8AdABpAG0AZQAsACAASQBOAEQARQBYACgAXwBEAFQALAAgADEALAAgADIAKQAsAFwAbgAgACAAIAAgACAAIAAgACAAIAAgACAAIAAgACAAIAAgACAAIAAgACAAIAAgACAAIAAgACAAIAAgAF8AcgBvAHUAbgBkAFQAaQBtAGUAXwBDADUALAAgAEMASABSAE8ATgBPAC4AVABJAE0ARQBTAFAAQQBOAF8AVABPAF8ARABIAE0AUwAoAF8AdABpAG0AZQAsACAAXwBoAGkAZwBoAE8AcgBkAGUAcgAsACAAXwBsAG8AdwBPAHIAZABlAHIALAAgAF8AcwBlAGMAbwBuAGQAUAByAGUAYwBpAHMAaQBvAG4ALAAgAFIAbwB1AG4AZABpAG4AZwBPAHYAZQByAHIAaQBkAGUAKQAsAFwAbgAgACAAIAAgACAAIAAgACAAIAAgACAAIAAgACAAIAAgACAAIAAgACAAIAAgACAAIAAgACAAIAAgAF8AZABhAHkAQwBhAHIAcgB5ACwAIABJAE4ARABFAFgAKABfAHIAbwB1AG4AZABUAGkAbQBlAF8AQwA1ACwAIAAxACwAIAAyACkALABcAG4AIAAgACAAIAAgACAAIAAgACAAIAAgACAAIAAgACAAIAAgACAAIAAgACAAIAAgACAAIAAgACAAIABfAHIAZQBzAG8AbAB2AGUARABhAHkALAAgAF8AZABhAHkAIAArACAAXwBkAGEAeQBDAGEAcgByAHkALAAgAFwAbgAgACAAIAAgACAAIAAgACAAIAAgACAAIAAgACAAIAAgACAAIAAgACAAIAAgACAAIAAgACAAIAAgAEgAUwBUAEEAQwBLACgAXwByAGUAcwBvAGwAdgBlAEQAYQB5ACwAIABEAFIATwBQACgAXwByAG8AdQBuAGQAVABpAG0AZQBfAEMANQAsACAALAAgADIAK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kAQQBuAGQAVABpAG0AZQBfAEQALAAgAEYATgAuAE4AVQBMAEwASQBGAFkAKABJAE4ARABFAFgAKABEAGEAeQBBAG4AZABUAGkAbQBlAF8ARAAsACAALAAgADEAKQApACwAXABuACAAIAAgACAAIAAgACAAIABfAHIAbwB3AEMAbwB1AG4AdAAsACAAUgBPAFcAUwAoAF8AZABhAHkAQQBuAGQAVABpAG0AZQBfAE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vAHUAbgBkAEQAYQB5AEEAbgBkAFQAaQBtAGUAKABJAE4ARABFAFgAKABfAGQAYQB5AEEAbgBkAFQAaQBtAGUAXwBE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QASABNAFMAXABuAFwAbgBSAGUAcwBvAGwAdgBlAHMAIABhACAAcwBlAHgAYQBnAGUAcwBpAG0AYQBsACAAYwBvAG0AcABsAGkAYwBhAHQAaQBvAG4AIAB0AG8AIAByAGUAcAByAGUAcwBlAG4AdAAgAGQAYQB5ACAAYQBuAGQAIAB0AGkAbQBlACAAbwBmACAAZABhAHkAIABzAG8AIAB0AGgAYQB0ACAAZQBhAGMAaAAgAGMAbwBtAHAAbwBuAGUAbgB0ACAAaQBzACAAdwBpAHQAaABpAG4AIABpAHQAcwAgAG0AbwBkAHUAbAB1AHMALgBcAG4AXABuAEEAcgByAGEAeQAgAGMAbwBtAHAAYQB0AGkAYgBsAGUAOgAgAEQAYQB5AEEAbgBkAFQAaQBtAGUAXwBDAD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RABhAHkAXABuACAAMgAgAHwAIABpAG4AdABlAGcAZQByACAAWwAwAC4ALgAyADQAXQAgAHwAIABIAG8AdQByAFwAbgAgADMAIAB8ACAAaQBuAHQAZQBnAGUAcgAgAFsAMAAuAC4ANgAwACkAIAB8ACAATQBpAG4AdQB0AGUAXABuACAANAAgAHwAIABkAGUAYwBpAG0AYQBsACAAWwAwAC4ALgA2ADAAKQAgAHw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EAbgBkAFQAaQBtAGUAXwBDADQAIAAgACAAIAAgACAAfAAgAGEAcgByAGEAeQAgAEMAWwAxAC4ALgA0AF0AIAB8AFwAbgAgACAAIABEAGEAeQAgACAAIAAgACAAIAAgACAAIAAgACAAIAAgAHwAIABkAGUAYwBpAG0AYQBsACAAWwAwAC4ALgBdACAAfABcAG4AIAAgACAAWwBIAG8AdQByAF0AIAAgACAAIAAgACAAIAAgACAAIAB8ACAAZABlAGMAaQBtAGEAbAAgAFsAMAAuAC4AXQAgAHwAXABuACAAIAAgAFsATQBpAG4AdQB0AGUAXQAgACAAIAAgACAAIAAgACAAfAAgAGQAZQBjAGkAbQBhAGwAIABbADAALgAuAF0AIAB8AFwAbgAgACAAIABbAFMAZQBjAG8AbgBkAF0AIAAgACAAIAAgACAAIAAgAHwAIABkAGUAYwBpAG0AYQBsACAAWwAwAC4ALgBdACAAfABcAG4AWwBMAG8AdwBPAHIAZABlAHIAXQAgACAAIAAgACAAIAAgACAAIAB8ACAAaQBuAHQAZQBnAGUAcgAgACAAIAAgACAAIAAgAHwAIABMAG8AdwBlAHMAdAAtAG8AcgBkAGUAcgAgAGMAbwBtAHAAbwBuAGUAbgB0AC4AIABEAGUAZgBhAHUAbAB0AHMAIAB0AG8AIABTAGUAYwBvAG4AZAAuAFwAbgAgACAAIAAgACAAIAAgACAAIAAgACAAIAAgACAAIAAgACAAIAAgAHwAIABbADEALgAuADQAXQAgACAAIAAgACAAIAAgACAAfAAgADEAOgAgAEQAYQB5AFwAbgAgACAAIAAgACAAIAAgACAAIAAgACAAIAAgACAAIAAgACAAIAAgAHwAIAAgACAAIAAgACAAIAAgACAAIAAgACAAIAAgACAAfAAgADIAOgAgAEgAbwB1AHIAXABuACAAIAAgACAAIAAgACAAIAAgACAAIAAgACAAIAAgACAAIAAgACAAfAAgACAAIAAgACAAIAAgACAAIAAgACAAIAAgACAAIAB8ACAAMwA6ACAATQBpAG4AdQB0AGUAXABuACAAIAAgACAAIAAgACAAIAAgACAAIAAgACAAIAAgACAAIAAgACAAfAAgACAAIAAgACAAIAAgACAAIAAgACAAIAAgACAAIAB8ACAANAA6ACAAUwBlAGMAbwBuAGQAXABuAFsAUwBlAGMAbwBuAGQAUAByAGUAYwBpAHMAaQBvAG4AXQAgACAAfAAgAGkAbgB0AGUAZwBlAHIAIAAgACAAIAAgACAAIAB8ACAAUgBvAHUAbgBkACAAcwBlAGMAbwBuAGQAcwAgAHQAbwAgAHMAcABlAGMAaQBmAGkAZQBkACAAZABlAGMAaQBtAGEAbAAgAHAAbABhAGMAZQBzAC4AXABuACAAIAAgACAAIAAgACAAIAAgACAAIAAgACAAIAAgACAAIAAgACAAfAAgAFsAMAAuAC4AOQBdACAAIAAgACAAIAAgACAAIAB8ACAARABlAGYAYQB1AGwAdABzACAAdABvACAAYQAgAG0AYQB4AGkAbQB1AG0AIABwAHIAZQBjAGkAcwBpAG8AbgAgAG8AZgAgADkALgBcAG4AWwBSAG8AdQBuAGQAaQBuAGcATwB2AGUAcgByAGkAZABlAF0AIAB8ACAAcwB3AGkAdABjAGgAIAAgACAAIAAgACA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AgACAAIAAgACAAIAB8ACAAIAAxADoAIABOAGUAYQByAGUAcwB0ACAAQQBsAHcAYQB5AHMAIAByAG8AdQBuAGQAIAB0AG8AIABuAGUAYQByAGUAcwB0ACAAbABvAHcAIABvAHIAZABlAHIAIABjAG8AbQBwAG8AbgBlAG4AdAAuAFwAbgAgACAAIAAgACAAIAAgACAAIAAgACAAIAAgACAAIAAgACAAIAAgAHwAIAAgACAAIAAgACA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EQASABNAFMAIAA9ACAATABBAE0AQgBEAEEAKABEAGEAeQBBAG4AZABUAGkAbQBlAF8AQwA0ACwAIABbAEwAbwB3AE8AcgBkAGUAcgBdACwAIABbAFMAZQBjAG8AbgBkAFAAcgBlAGMAaQBzAGkAbwBuAF0ALAAgAFsAUgBvAHUAbgBkAGkAbgBnAE8AdgBlAHIAcgBpAGQAZQBdACwAXABuACAAIAAgACAATABFAFQAKABcAG4AIAAgACAAIAAgACAAIAAgAGYAbgBSAGUAcwBvAGwAdgBlAEQAYQB5AEEAbgBkAFQAaQBtAGUALAAgAEwAQQBNAEIARABBACgAXwBkAGEAeQBBAG4AZABUAGkAbQBlACwAXABuACAAIAAgACAAIAAgACAAIAAgACAAIAAgAEkARgAoAEEAUgBSAEEAWQBTAC4ASQBTAF8ARQBNAFAAVABZACgAXwBkAGEAeQBBAG4AZABUAGkAbQBlACkALAAgAHsAXAAiAFwAIgAsACAAXAAiAFwAIgAsACAAXAAiAFwAIgAsACAAXAAiAFwAIgB9ACwAXABuACAAIAAgACAAIAAgACAAIAAgACAAIAAgACAAIAAgACAATABFAFQAKABcAG4AIAAgACAAIAAgACAAIAAgACAAIAAgACAAIAAgACAAIAAgACAAIAAgAF8AdABpAG0AZQBTAHAAYQBuAF8AQwA1ACwAIABIAFMAVABBAEMASwAoADEALAAgAF8AZABhAHkAQQBuAGQAVABpAG0AZQApACwAXABuACAAIAAgACAAIAAgACAAIAAgACAAIAAgACAAIAAgACAAIAAgACAAIABfAHQAaQBtAGUAUwBwAGEAbgBfAEQALAAgAEMASABSAE8ATgBPAC4AVABJAE0ARQBTAFAAQQBOACgAXwB0AGkAbQBlAFMAcABhAG4AXwBDADUAKQAsAFwAbgAgACAAIAAgACAAIAAgACAAIAAgACAAIAAgACAAIAAgACAAIAAgACAAQwBIAFIATwBOAE8ALgBEAEEAWQBfAEEATgBEAF8AVABJAE0ARQBfAFQATwBfAEQASABNAFMAKABfAHQAaQBtAGUAUwBwAGEAbgBfAEQALAAgAEwAbwB3AE8AcgBkAGUAcgAsACAAUwBlAGMAbwBuAGQAUAByAGUAYwBpAHMAaQBvAG4ALAAgAFIAbwB1AG4AZABpAG4AZwBPAHYAZQByAHIAaQBkAGUAKQBcAG4AIAAgACAAIAAgACAAIAAgACAAIAAgACAAIAAgACAAIAApAFwAbgAgACAAIAAgACAAIAAgACAAIAAgACAAIAApAFwAbgAgACAAIAAgACAAIAAgACAAKQAsAFwAbgAgACAAIAAgACAAIAAgACAAXABuACAAIAAgACAAIAAgACAAIABfAGQAYQB5AEEAbgBkAFQAaQBtAGUALAAgAEYATgAuAE4AVQBMAEwASQBGAFkAKABEAGEAeQBBAG4AZABUAGkAbQBlAF8AQwA0ACkALABcAG4AIAAgACAAIAAgACAAIAAgAF8AcgBvAHcAQwBvAHUAbgB0ACwAIABSAE8AVwBTACgAXwBkAGEAeQBBAG4AZABUAGkAbQBl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ZQBzAG8AbAB2AGUARABhAHkAQQBuAGQAVABpAG0AZQAoAEkATgBEAEUAWAAoAF8AZABhAHkAQQBuAGQAVABpAG0AZQAsACAAXwBjAHUAcgByACwAI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8ATwBGAF8ARABBAFkAXwBIAE0AUwBcAG4AXABuAFAAYQByAHMAZQBzACAAYQAgAGYAbwByAG0AYQB0AHQAZQBkACAAdABpAG0AZQAgAG8AZgAgAGQAYQB5ACAAaQBuAHQAbwAgAGEAIAB0AGkAbQBlACAAYwBvAG0AcABsAGkAYwBhAHQAaQBvAG4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AAuAC4AMgA0AF0AIAAgAHwAIABIAG8AdQByAFwAbgAgADIAIAB8ACAAaQBuAHQAZQBnAGUAcgAgAFsAMAAuAC4ANQA5AF0AIAAgAHwAIABNAGkAbgB1AHQAZQBcAG4AIAAzACAAfAAgAGQAZQBjAGkAbQBhAGwAIABbADAALgAuADYAMAApACAAIAB8ACAAUwBlAGMAbwBu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fAAgAHQAZQB4AHQAIAAgACAAfAAgAFQAaQBtAGUAIABpAG4AIABnAGUAbgBlAHIAYQBsACAAZgBvAHIAbQBhAHQAIABpAGUALgAgAGgAOgBtAG0AOgBzAHMALgAwADAAMAAgAEEATQAvAFAATQBcAG4AWwBSAGUAcQB1AGkAcgBlAEkAUwBPADgANgAwADEAXQAgAHwAIABzAHcAaQB0AGMAaAAgAHwAIABSAGUAcQB1AGkAcgBlACAAVABpAG0AZQBPAGYARABhAHkAIABpAHMAIABlAHgAcABsAGkAYwBpAHQAbAB5ACAAaQBuACAASQBTAE8AOAA2ADAAMQAgAGYAbwByAG0AYQ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XwBPAEYAXwBEAEEAWQBfAEgATQBTACgAXAAiADEAMgA6ADAAMABcACIAKQBcAG4AUgBlAHQAdQByAG4AcwA6ACAAewAxADIALAAgADAALAAgADAAfQBcAG4AXABuAFAAQQBSAFMARQBfAFQASQBNAEUAXwBPAEYAXwBEAEEAWQBfAEgATQBTACgAXAAiADYAIABwAG0AXAAiACkAXABuAFIAZQB0AHUAcgBuAHMAOgAgAHsAMQA4ACwAIAAwACwAIAAwAH0AXABuAFwAbgBQAEEAUgBTAEUAXwBUAEkATQBFAF8ATwBGAF8ARABBAFkAXwBIAE0AUwAoAFwAIgAyADQAOgAwADAAOgAwADEAXAAiACwAIABUAFIAVQBFACkAXABuAFIAZQB0AHUAcgBuAHMAOgAgAHsAIwBOAFUATQAhACwAIAAjAE4AVQBNACEALAAgACMATgBVAE0AIQB9ACAAaQAuAGUALgAgAHIAYQBuAGcAZQAgAGkAcwAgADAAIAB0AG8AIAAyADQAIABoAG8AdQByAHM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ABJAE0ARQBfAE8ARgBfAEQAQQBZAF8ASABNAFMAIAA9ACAATABBAE0AQgBEAEEAKABFAHgAcAByAGUAcwBzAGkAbwBuACwAIABbAFIAZQBxAHUAaQByAGUASQBTAE8AOAA2ADAAMQBdACwAXABuACAAIAAgACAATABFAFQAKABcAG4AIAAgACAAIAAgACAAIAAgAF8AcgBlAHEAdQBpAHIAZQBJAFMATwA4ADYAMAAxACwAIABGAE4ALgBDAE8ARQBSAEMARQAoAFIAZQBxAHUAaQByAGUASQBTAE8AOAA2ADAAMQApACAAPAA+ACAAMAAsAFwAbgAgACAAIAAgACAAIAAgACAAXwBlAHgAcAByAGUAcwBzAGkAbwBuACwAIABGAE4ALgBOAFUATABMAEkARgBZACgAQwBIAE8ATwBTAEUAQwBPAEwAUwAoAEUAeABwAHIAZQBzAHMAaQBvAG4ALAAgADEAKQApACwAXABuAFwAbgAgACAAIAAgACAAIAAgACAAXwBiAHkAUgBvAHcALAAgAFIARQBEAFUAQwBFACgAXAAiAFwAIgAsACAAXwBlAHgAcAByAGUAcwBzAGkAbwBu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F8AUABBAFIAUwBFAF8AVABJAE0ARQBfAE8ARgBfAEQAQQBZAF8ASABNAFMAKABfAGMAdQByAHIALAAgAF8AcgBlAHEAdQBpAHIAZQBJAFMATwA4ADYAMAAxACkAXABuACAAIAAgACAAIAAgACAAIAAgACAAIAAgACAAIAAgACAAKQBcAG4AIAAgACAAIAAgACAAIAAgACAAIAAgACAAKQBcAG4AIAAgACAAIAAgACAAIAAgACkALABcAG4AIAAgACAAIAAgACAAIAAgAEQAUgBPAFAAKABfAGIAeQBSAG8AdwAsACAAMQApAFwAbgAgACAAIAAgACkAXABuACkAOwBcAG4AXABuAF8AUABBAFIAUwBFAF8AVABJAE0ARQBfAE8ARgBfAEQAQQBZAF8ASABNAFMAIAA9ACAATABBAE0AQgBEAEEAKABFAHgAcAByAGUAcwBzAGkAbwBuACwAIABSAGUAcQB1AGkAcgBlAEkAUwBPADgANgAwADEALABcAG4AIAAgACAAIABMAEUAVAAoAFwAbgAgACAAIAAgACAAIAAgACAAXwB2AGEAbABpAGQAQwBoAGEAcgBzAEcAZQBuAGUAcgBhAGwALAAgAFwAIgAwADEAMgAzADQANQA2ADcAOAA5AEEATQBQACAAOgAuAFwAIgAsAFwAbgAgACAAIAAgACAAIAAgACAAXwB2AGEAbABpAGQAQwBoAGEAcgBzAEkAUwBPACwAIABcACIAMAAxADIAMwA0ADUANgA3ADgAOQA6AC4AXAAiACwAXABuACAAIAAgACAAIAAgACAAIABcAG4AIAAgACAAIAAgACAAIAAgAF8AZwBlAG4AZQByAGEAbABMAG8AZwBpAGMAVABhAGIAbABlACwAIAB7AFwAbgAgACAAIAAgACAAIAAgACAAIAAgACAAIAAvAC8AIAB0AGUAcgBtAHMALAAgAHAAYQB0AHQAZQByAG4ALAAgAGgAYQBzAEQAZQBjAGkAbQBhAGwALAAgAGEAbQAvAHAAbQBcAG4AIAAgACAAIAAgACAAIAAgACAAIAAgACAANAAsACAAXAAiADoAOgAuACAAYQAuAG0ALgBcACIALAAgAFQAUgBVAEUALAAgACAAMQA7ACAAIAAvAC8AIABoADoAbQBtADoAcwBzAC4AMAAwADAAIABhAC4AbQAuAFwAbgAgACAAIAAgACAAIAAgACAAIAAgACAAIAA0ACwAIABcACIAOgA6AC4AYQAuAG0ALgBcACIALAAgACAAVABSAFUARQAsACAAIAAxADsAIAAgAC8ALwAgAGgAOgBtAG0AOgBzAHMALgAwADAAMABhAC4AbQAuAFwAbgAgACAAIAAgACAAIAAgACAAIAAgACAAIAA0ACwAIABcACIAOgA6AC4AIABhAG0AXAAiACwAIAAgACAAVABSAFUARQAsACAAIAAxADsAIAAgAC8ALwAgAGgAOgBtAG0AOgBzAHMALgAwADAAMAAgAGEAbQBcAG4AIAAgACAAIAAgACAAIAAgACAAIAAgACAANAAsACAAXAAiADoAOgAuAGEAbQBcACIALAAgACAAIAAgAFQAUgBVAEUALAAgACAAMQA7ACAAIAAvAC8AIABoADoAbQBtADoAcwBzAC4AMAAwADAAYQBtAFwAbgAgACAAIAAgACAAIAAgACAAIAAgACAAIAA0ACwAIABcACIAOgA6AC4AIABwAC4AbQAuAFwAIgAsACAAVABSAFUARQAsACAAIAAyADsAIAAgAC8ALwAgAGgAOgBtAG0AOgBzAHMALgAwADAAMAAgAHAALgBtAC4AXABuACAAIAAgACAAIAAgACAAIAAgACAAIAAgADQALAAgAFwAIgA6ADoALgBwAC4AbQAuAFwAIgAsACAAIABUAFIAVQBFACwAIAAgADIAOwAgACAALwAvACAAaAA6AG0AbQA6AHMAcwAuADAAMAAwAHAALgBtAC4AXABuACAAIAAgACAAIAAgACAAIAAgACAAIAAgADQALAAgAFwAIgA6ADoALgAgAHAAbQBcACIALAAgACAAIABUAFIAVQBFACwAIAAgADIAOwAgACAALwAvACAAaAA6AG0AbQA6AHMAcwAuADAAMAAwACAAcABtAFwAbgAgACAAIAAgACAAIAAgACAAIAAgACAAIAA0ACwAIABcACIAOgA6AC4AcABtAFwAIgAsACAAIAAgACAAVABSAFUARQAsACAAIAAyADsAIAAgAC8ALwAgAGgAOgBtAG0AOgBzAHMALgAwADAAMABwAG0AXABuACAAIAAgACAAIAAgACAAIAAgACAAIAAgADQALAAgAFwAIgA6ADoALgBcACIALAAgACAAIAAgACAAIABUAFIAVQBFACwAIAAgADAAOwAgACAALwAvACAASAA6AG0AbQA6AHMAcwAuADAAMAAwAFwAbgAgACAAIAAgACAAIAAgACAAIAAgACAAIAAzACwAIABcACIAOgA6ACAAYQAuAG0ALgBcACIALAAgACAARgBBAEwAUwBFACwAIAAxADsAIAAgAC8ALwAgAGgAOgBtAG0AOgBzAHMAIABhAC4AbQAuACAAXABuACAAIAAgACAAIAAgACAAIAAgACAAIAAgADMALAAgAFwAIgA6ADoAYQAuAG0ALgBcACIALAAgACAAIABGAEEATABTAEUALAAgADEAOwAgACAALwAvACAAaAA6AG0AbQA6AHMAcwBhAC4AbQAuACAAXABuACAAIAAgACAAIAAgACAAIAAgACAAIAAgADMALAAgAFwAIgA6ADoAIABhAG0AXAAiACwAIAAgACAAIABGAEEATABTAEUALAAgADEAOwAgACAALwAvACAAaAA6AG0AbQA6AHMAcwAgAGEAbQBcAG4AIAAgACAAIAAgACAAIAAgACAAIAAgACAAMwAsACAAXAAiADoAOgBhAG0AXAAiACwAIAAgACAAIAAgAEYAQQBMAFMARQAsACAAMQA7ACAAIAAvAC8AIABoADoAbQBtADoAcwBzAGEAbQAgAFwAbgAgACAAIAAgACAAIAAgACAAIAAgACAAIAAzACwAIABcACIAOgA6ACAAcAAuAG0ALgBcACIALAAgACAARgBBAEwAUwBFACwAIAAyADsAIAAgAC8ALwAgAGgAOgBtAG0AOgBzAHMAIABwAC4AbQAuAFwAbgAgACAAIAAgACAAIAAgACAAIAAgACAAIAAzACwAIABcACIAOgA6AHAALgBtAC4AXAAiACwAIAAgACAARgBBAEwAUwBFACwAIAAyADsAIAAgAC8ALwAgAGgAOgBtAG0AOgBzAHMAcAAuAG0ALgBcAG4AIAAgACAAIAAgACAAIAAgACAAIAAgACAAMwAsACAAXAAiADoAOgAgAHAAbQBcACIALAAgACAAIAAgAEYAQQBMAFMARQAsACAAMgA7ACAAIAAvAC8AIABoADoAbQBtADoAcwBzACAAcABtAFwAbgAgACAAIAAgACAAIAAgACAAIAAgACAAIAAzACwAIABcACIAOgA6AHAAbQBcACIALAAgACAAIAAgACAARgBBAEwAUwBFACwAIAAyADsAIAAgAC8ALwAgAGgAOgBtAG0AOgBzAHMAcABtAFwAbgAgACAAIAAgACAAIAAgACAAIAAgACAAIAAzACwAIABcACIAOgA6AFwAIgAsACAAIAAgACAAIAAgACAARgBBAEwAUwBFACwAIAAwADsAIAAgAC8ALwAgAEgAOgBtAG0AOgBzAHMAXABuACAAIAAgACAAIAAgACAAIAAgACAAIAAgADIALAAgAFwAIgA6ACAAYQAuAG0ALgBcACIALAAgACAAIABGAEEATABTAEUALAAgADEAOwAgACAALwAvACAAaAA6AG0AbQAgAGEALgBtAC4AXABuACAAIAAgACAAIAAgACAAIAAgACAAIAAgADIALAAgAFwAIgA6AGEALgBtAC4AXAAiACwAIAAgACAAIABGAEEATABTAEUALAAgADEAOwAgACAALwAvACAAaAA6AG0AbQBhAC4AbQAuAFwAbgAgACAAIAAgACAAIAAgACAAIAAgACAAIAAyACwAIABcACIAOgAgAGEAbQBcACIALAAgACAAIAAgACAARgBBAEwAUwBFACwAIAAxADsAIAAgAC8ALwAgAGgAOgBtAG0AIABhAG0AXABuACAAIAAgACAAIAAgACAAIAAgACAAIAAgADIALAAgAFwAIgA6AGEAbQBcACIALAAgACAAIAAgACAAIABGAEEATABTAEUALAAgADEAOwAgACAALwAvACAAaAA6AG0AbQBhAG0AXABuACAAIAAgACAAIAAgACAAIAAgACAAIAAgADIALAAgAFwAIgA6ACAAcAAuAG0ALgBcACIALAAgACAAIABGAEEATABTAEUALAAgADIAOwAgACAALwAvACAAaAA6AG0AbQAgAHAALgBtAC4AXABuACAAIAAgACAAIAAgACAAIAAgACAAIAAgADIALAAgAFwAIgA6AHAALgBtAC4AXAAiACwAIAAgACAAIABGAEEATABTAEUALAAgADIAOwAgACAALwAvACAAaAA6AG0AbQBwAC4AbQAuAFwAbgAgACAAIAAgACAAIAAgACAAIAAgACAAIAAyACwAIABcACIAOgAgAHAAbQBcACIALAAgACAAIAAgACAARgBBAEwAUwBFACwAIAAyADsAIAAgAC8ALwAgAGgAOgBtAG0AIABwAG0AXABuACAAIAAgACAAIAAgACAAIAAgACAAIAAgADIALAAgAFwAIgA6AHAAbQBcACIALAAgACAAIAAgACAAIABGAEEATABTAEUALAAgADIAOwAgACAALwAvACAAaAA6AG0AbQBwAG0AXABuACAAIAAgACAAIAAgACAAIAAgACAAIAAgADIALAAgAFwAIgA6AFwAIgAsACAAIAAgACAAIAAgACAAIABGAEEATABTAEUALAAgADAAOwAgACAALwAvACAASAA6AG0AbQBcAG4AIAAgACAAIAAgACAAIAAgACAAIAAgACAAMQAsACAAXAAiACAAYQAuAG0ALgBcACIALAAgACAAIAAgAEYAQQBMAFMARQAsACAAMQA7ACAAIAAvAC8AIABoACAAYQAuAG0ALgBcAG4AIAAgACAAIAAgACAAIAAgACAAIAAgACAAMQAsACAAXAAiAGEALgBtAC4AXAAiACwAIAAgACAAIAAgAEYAQQBMAFMARQAsACAAMQA7ACAAIAAvAC8AIABoAGEALgBtAC4AXABuACAAIAAgACAAIAAgACAAIAAgACAAIAAgADEALAAgAFwAIgAgAGEAbQBcACIALAAgACAAIAAgACAAIABGAEEATABTAEUALAAgADEAOwAgACAALwAvACAAaAAgAGEAbQBcAG4AIAAgACAAIAAgACAAIAAgACAAIAAgACAAMQAsACAAXAAiAGEAbQBcACIALAAgACAAIAAgACAAIAAgAEYAQQBMAFMARQAsACAAMQA7ACAAIAAvAC8AIABoAGEAbQBcAG4AIAAgACAAIAAgACAAIAAgACAAIAAgACAAMQAsACAAXAAiACAAcAAuAG0ALgBcACIALAAgACAAIAAgAEYAQQBMAFMARQAsACAAMgA7ACAAIAAvAC8AIABoACAAcAAuAG0ALgBcAG4AIAAgACAAIAAgACAAIAAgACAAIAAgACAAMQAsACAAXAAiAHAALgBtAC4AXAAiACwAIAAgACAAIAAgAEYAQQBMAFMARQAsACAAMgA7ACAAIAAvAC8AIABoAHAALgBtAC4AXABuACAAIAAgACAAIAAgACAAIAAgACAAIAAgADEALAAgAFwAIgAgAHAAbQBcACIALAAgACAAIAAgACAAIABGAEEATABTAEUALAAgADIAOwAgACAALwAvACAAaAAgAHAAbQBcAG4AIAAgACAAIAAgACAAIAAgACAAIAAgACAAMQAsACAAXAAiAHAAbQBcACIALAAgACAAIAAgACAAIAAgAEYAQQBMAFMARQAsACAAMgA7ACAAIAAvAC8AIABoAHAAbQBcAG4AIAAgACAAIAAgACAAIAAgACAAIAAgACAAMQAsACAAXAAiAFwAIgAsACAAIAAgACAAIAAgACAAIAAgAEYAQQBMAFMARQAsACAAMAAgACAAIAAvAC8AIABIAFwAbgAgACAAIAAgACAAIAAgACAAfQAsAFwAbgBcAG4AIAAgACAAIAAgACAAIAAgAGYAbgBQAGEAcgBzAGUASQBTAE8ALAAgAEwAQQBNAEIARABBACgAXwB0AGkAbQBlAE8AZgBEAGEAeQAsAFwAbgAgACAAIAAgACAAIAAgACAAIAAgACAAIABJAEYAKABOAE8AVAAoAEUAWABBAEMAVAAoAEwARQBGAFQAKABfAHQAaQBtAGUATwBmAEQAYQB5ACkALAAgAFwAIgBUAFwAIgApACkALAAgAHsAIwBWAEEATABVAEUAIQAsACAAIwBWAEEATABVAEUAIQAsACAAIwBWAEEATABVAEUAIQB9ACwAIAAvAC8AIABmAGkAcgBzAHQAQwBoAGEAcgAgAG0AdQBzAHQAIABiAGUAIABcACIAVABcACIAXABuACAAIAAgACAAIAAgACAAIAAgACAAIAAgACAAIAAgACAATABFAFQAKABcAG4AIAAgACAAIAAgACAAIAAgACAAIAAgACAAIAAgACAAIAAgACAAIAAgAF8ASQBTAE8AdABpAG0AZQAsACAAUgBJAEcASABUACgAXwB0AGkAbQBlAE8AZgBEAGEAeQAsACAATABFAE4AKABfAHQAaQBtAGUATwBmAEQAYQB5ACkAIAAtACAAMQApACwAXABuACAAIAAgACAAIAAgACAAIAAgACAAIAAgACAAIAAgACAAIAAgACAAIABJAEYAKABOAE8AVAAoAEYATgAuAFYAQQBMAEkARABBAFQARQBfAEMASABBAFIAUwBFAFQAKABfAEkAUwBPAHQAaQBtAGUALAAgAF8AdgBhAGwAaQBkAEMAaABhAHIAcwBJAFMATwApACkALAAgAHsAIwBWAEEATABVAEUAIQAsACAAIwBWAEEATABVAEUAIQAsACAAIwBWAEEATABVAEUAIQB9ACwAXABuACAAIAAgACAAIAAgACAAIAAgACAAIAAgACAAIAAgACAAIAAgACAAIAAgACAAIAAgAEwARQBUACgAXABuACAAIAAgACAAIAAgACAAIAAgACAAIAAgACAAIAAgACAAIAAgACAAIAAgACAAIAAgACAAIAAgACAAXwBwAGEAdAB0AGUAcgBuACwAIABGAE4ALgBSAEUAUABMAEEAQwBFAF8AQwBIAEEAUgBTACgAXwBJAFMATwB0AGkAbQBlACwAIABcACIAMAAxADIAMwA0ADUANgA3ADgAOQBcACIALAAgAFwAIgAwAFwAIgApACwAXABuACAAIAAgACAAIAAgACAAIAAgACAAIAAgACAAIAAgACAAIAAgACAAIAAgACAAIAAgACAAIAAgACAAXwBkAG8AdABQAG8AcwAsACAASQBGAEUAUgBSAE8AUgAoAEYASQBOAEQAKABcACIALgBcACIALAAgAF8AcABhAHQAdABlAHIAbgApACwAIAAwACkALABcAG4AIAAgACAAIAAgACAAIAAgACAAIAAgACAAIAAgACAAIAAgACAAIAAgACAAIAAgACAAIAAgACAAIABfAGwAZQBuAEQAZQBjAGkAbQBhAGwALAAgAEwARQBOACgAXwBwAGEAdAB0AGUAcgBuACkAIAAtACAAXwBkAG8AdABQAG8AcwAsAFwAbgAgACAAIAAgACAAIAAgACAAIAAgACAAIAAgACAAIAAgACAAIAAgACAAIAAgACAAIAAgACAAIAAgAF8AZABlAGMAUABhAHIAdABFAHIAcgBvAHIALAAgAEkARgAoAF8AZABvAHQAUABvAHMAIAA9ACAAMAAsACAARgBBAEwAUwBFACwAXABuACAAIAAgACAAIAAgACAAIAAgACAAIAAgACAAIAAgACAAIAAgACAAIAAgACAAIAAgACAAIAAgACAAIAAgACAAIABJAEYAKABfAGQAbwB0AFAAbwBzACAAPQAgADEALAAgAFQAUgBVAEUALABcAG4AIAAgACAAIAAgACAAIAAgACAAIAAgACAAIAAgACAAIAAgACAAIAAgACAAIAAgACAAIAAgACAAIAAgACAAIAAgACAAIAAgACAASQBGACgAXwBkAG8AdABQAG8AcwAgAD0AIABMAEUATgAoAF8AcABhAHQAdABlAHIAbgApACwAIABUAFIAVQBFACwAXABuACAAIAAgACAAIAAgACAAIAAgACAAIAAgACAAIAAgACAAIAAgACAAIAAgACAAIAAgACAAIAAgACAAIAAgACAAIAAgACAAIAAgACAAIAAgACAAUgBJAEcASABUACgAXwBwAGEAdAB0AGUAcgBuACwAIABfAGwAZQBuAEQAZQBjAGkAbQBhAGwAKQAgADwAPgAgAFIARQBQAFQAKABcACIAMABcACIALAAgAF8AbABlAG4ARABlAGMAaQBtAGEAb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SQBGACgAXwBkAGUAYwBQAGEAcgB0AEUAcgByAG8AcgAsACAAewAjAFYAQQBMAFUARQAhACwAIAAjAFYAQQBMAFUARQAhACwAIAAjAFYAQQBMAFUARQAhAH0ALABcAG4AIAAgACAAIAAgACAAIAAgACAAIAAgACAAIAAgACAAIAAgACAAIAAgACAAIAAgACAAIAAgACAAIAAgACAAIAAgAEwARQBUACgAXABuACAAIAAgACAAIAAgACAAIAAgACAAIAAgACAAIAAgACAAIAAgACAAIAAgACAAIAAgACAAIAAgACAAIAAgACAAIAAgACAAIAAgAF8AaABtAHMAUABhAHQAdABlAHIAbgAsACAASQBGACgAXwBkAG8AdABQAG8AcwAgAD0AIAAwACwAIABfAHAAYQB0AHQAZQByAG4ALABcAG4AIAAgACAAIAAgACAAIAAgACAAIAAgACAAIAAgACAAIAAgACAAIAAgACAAIAAgACAAIAAgACAAIAAgACAAIAAgACAAIAAgACAAIAAgACAAIABMAEUARgBUACgAXwBwAGEAdAB0AGUAcgBuACwAIABfAGQAbwB0AFAAbwBzACAALQAgADEAKQBcAG4AIAAgACAAIAAgACAAIAAgACAAIAAgACAAIAAgACAAIAAgACAAIAAgACAAIAAgACAAIAAgACAAIAAgACAAIAAgACAAIAAgACAAKQAsAFwAbgAgACAAIAAgACAAIAAgACAAIAAgACAAIAAgACAAIAAgACAAIAAgACAAIAAgACAAIAAgACAAIAAgACAAIAAgACAAIAAgACAAIABfAGgAbQBzACwAIABTAFcASQBUAEMASAAoAF8AaABtAHMAUABhAHQAdABlAHIAbgAsAFwAbgAgACAAIAAgACAAIAAgACAAIAAgACAAIAAgACAAIAAgACAAIAAgACAAIAAgACAAIAAgACAAIAAgACAAIAAgACAAIAAgACAAIAAgACAAIAAgAFwAIgAwADAAOgAwADAAOgAwADAAXAAiACwAIABWAEEATABVAEUAKABNAEkARAAoAF8ASQBTAE8AdABpAG0AZQAsACAAewAxACwAIAA0ACwAIAA3AH0ALAAgADIAKQApACwAXABuACAAIAAgACAAIAAgACAAIAAgACAAIAAgACAAIAAgACAAIAAgACAAIAAgACAAIAAgACAAIAAgACAAIAAgACAAIAAgACAAIAAgACAAIAAgACAAXAAiADAAMAA6ADAAMABcACIALAAgAEgAUwBUAEEAQwBLACgAVgBBAEwAVQBFACgATQBJAEQAKABfAEkAUwBPAHQAaQBtAGUALAAgAHsAMQAsACAANAB9ACwAIAAyACkAKQAsACAAMAApACwAXABuACAAIAAgACAAIAAgACAAIAAgACAAIAAgACAAIAAgACAAIAAgACAAIAAgACAAIAAgACAAIAAgACAAIAAgACAAIAAgACAAIAAgACAAIAAgACAAXAAiADAAMAAwADAAMAAwAFwAIgAsACAAVgBBAEwAVQBFACgATQBJAEQAKABfAEkAUwBPAHQAaQBtAGUALAAgAHsAMQAsACAAMwAsACAANQB9ACwAIAAyACkAKQAsAFwAbgAgACAAIAAgACAAIAAgACAAIAAgACAAIAAgACAAIAAgACAAIAAgACAAIAAgACAAIAAgACAAIAAgACAAIAAgACAAIAAgACAAIAAgACAAIAAgAFwAIgAwADAAMAAwAFwAIgAsACAASABTAFQAQQBDAEsAKABWAEEATABVAEUAKABNAEkARAAoAF8ASQBTAE8AdABpAG0AZQAsACAAewAxACwAIAAzAH0ALAAgADIAKQApACwAIAAwACkALABcAG4AIAAgACAAIAAgACAAIAAgACAAIAAgACAAIAAgACAAIAAgACAAIAAgACAAIAAgACAAIAAgACAAIAAgACAAIAAgACAAIAAgACAAIAAgACAAIABcACIAMAAwAFwAIgAsACAASABTAFQAQQBDAEsAKABWAEEATABVAEUAKABNAEkARAAoAF8ASQBTAE8AdABpAG0AZQAsACAAMQAsACAAMgApACkALAAgADAALAAgADAAKQAsAFwAbgAgACAAIAAgACAAIAAgACAAIAAgACAAIAAgACAAIAAgACAAIAAgACAAIAAgACAAIAAgACAAIAAgACAAIAAgACAAIAAgACAAIAAgACAAIAAgAHsAIwBWAEEATABVAEUAIQB9AFwAbgAgACAAIAAgACAAIAAgACAAIAAgACAAIAAgACAAIAAgACAAIAAgACAAIAAgACAAIAAgACAAIAAgACAAIAAgACAAIAAgACAAIAApACwAXABuACAAIAAgACAAIAAgACAAIAAgACAAIAAgACAAIAAgACAAIAAgACAAIAAgACAAIAAgACAAIAAgACAAIAAgACAAIAAgACAAIAAgAEkARgAoAEkAUwBFAFIAUgBPAFIAKABJAE4ARABFAFgAKABfAGgAbQBzACwAIAAxACwAIAAxACkAKQAsACAAewAjAFYAQQBMAFUARQAhACwAIAAjAFYAQQBMAFUARQAhACwAIAAjAFYAQQBMAFUARQAhAH0ALABcAG4AIAAgACAAIAAgACAAIAAgACAAIAAgACAAIAAgACAAIAAgACAAIAAgACAAIAAgACAAIAAgACAAIAAgACAAIAAgACAAIAAgACAAIAAgACAAIABMAEUAVAAoAFwAbgAgACAAIAAgACAAIAAgACAAIAAgACAAIAAgACAAIAAgACAAIAAgACAAIAAgACAAIAAgACAAIAAgACAAIAAgACAAIAAgACAAIAAgACAAIAAgACAAIAAgACAAXwBmAHIAYQBjAFMAZQBjAG8AbgBkAHMALAAgAEkARgAoAF8AZABvAHQAUABvAHMAIAA9ACAAMAAsACAAMA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ZABlAGMAaQBtAGEAbABzACwAIABNAEkATgAoAF8AbABlAG4ARABlAGMAaQBtAGEAbAAsACAAOQApACwAXABuACAAIAAgACAAIAAgACAAIAAgACAAIAAgACAAIAAgACAAIAAgACAAIAAgACAAIAAgACAAIAAgACAAIAAgACAAIAAgACAAIAAgACAAIAAgACAAIAAgACAAIAAgACAAIAAgACAAIAAgACAAVgBBAEwAVQBFACgATQBJAEQAKABfAEkAUwBPAHQAaQBtAGUALAAgAF8AZABvAHQAUABvAHMAIAArACAAMQAsACAAXwBkAGUAYwBpAG0AYQBsAHMAKQApACAALwAgACgAMQAwACAAXgAgAF8AZABlAGMAaQBtAGEAbABzACkAXABuACAAIAAgACAAIAAgACAAIAAgACAAIAAgACAAIAAgACAAIAAgACAAIAAgACAAIAAgACAAIAAgACAAIAAgACAAIAAgACAAIAAgACAAIAAgACAAIAAgACAAIAAgACAAIAAgACkAXABuACAAIAAgACAAIAAgACAAIAAgACAAIAAgACAAIAAgACAAIAAgACAAIAAgACAAIAAgACAAIAAgACAAIAAgACAAIAAgACAAIAAgACAAIAAgACAAIAAgACAAIAApACwAXABuACAAIAAgACAAIAAgACAAIAAgACAAIAAgACAAIAAgACAAIAAgACAAIAAgACAAIAAgACAAIAAgACAAIAAgACAAIAAgACAAIAAgACAAIAAgACAAIAAgACAAIABfAGgAbQBzAGYALAAgAEgAUwBUAEEAQwBLACgAVABBAEsARQAoAF8AaABtAHMALAAgADEALAAgADIAKQAsACAASQBOAEQARQBYACgAXwBoAG0AcwAsACAAMQAsACAAMwApACAAKwAgAF8AZgByAGEAYwBTAGUAYwBvAG4AZABzACkALABcAG4AIAAgACAAIAAgACAAIAAgACAAIAAgACAAIAAgACAAIAAgACAAIAAgACAAIAAgACAAIAAgACAAIAAgACAAIAAgACAAIAAgACAAIAAgACAAIAAgACAAIAAgAF8AaABtAHMAZg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mAG4AUABhAHIAcwBlAEcAZQBuAGUAcgBhAGwALAAgAEwAQQBNAEIARABBACgAXwB0AGkAbQBlAE8AZgBEAGEAeQAsAFwAbgAgACAAIAAgACAAIAAgACAAIAAgACAAIABJAEYAKABOAE8AVAAoAEYATgAuAFYAQQBMAEkARABBAFQARQBfAEMASABBAFIAUwBFAFQAKABfAHQAaQBtAGUATwBmAEQAYQB5ACwAIABfAHYAYQBsAGkAZABDAGgAYQByAHMARwBlAG4AZQByAGEAbAApACkALAAgAHsAIwBWAEEATABVAEUAIQAsACAAIwBWAEEATABVAEUAIQAsACAAIwBWAEEATABVAEUAIQB9ACwAXABuACAAIAAgACAAIAAgACAAIAAgACAAIAAgACAAIAAgACAATABFAFQAKABcAG4AIAAgACAAIAAgACAAIAAgACAAIAAgACAAIAAgACAAIAAgACAAIAAgAF8AcwBwAGwAaQB0ACwAIABGAE4ALgBTAFAATABJAFQAXwBBAFIATwBVAE4ARAAoAF8AdABpAG0AZQBPAGYARABhAHkALAAgAFwAIgAwADEAMgAzADQANQA2ADcAOAA5AFwAIgAsACAARgBBAEwAUwBFACwAIAA1ACkALABcAG4AIAAgACAAIAAgACAAIAAgACAAIAAgACAAIAAgACAAIAAgACAAIAAgAF8AYwBvAHUAbgB0AFQAZQByAG0AcwAsACAASQBOAEQARQBYACgAXwBzAHAAbABpAHQALAAgADEALAAgADEAKQAsAFwAbgAgACAAIAAgACAAIAAgACAAIAAgACAAIAAgACAAIAAgACAAIAAgACAASQBGACgAXwBjAG8AdQBuAHQAVABlAHIAbQBzACAAPQAgADAALAAgAHsAIwBWAEEATABVAEUAIQAsACAAIwBWAEEATABVAEUAIQAsACAAIwBWAEEATABVAEUAIQB9ACwAXABuACAAIAAgACAAIAAgACAAIAAgACAAIAAgACAAIAAgACAAIAAgACAAIAAgACAAIAAgAEkARgAoAF8AYwBvAHUAbgB0AFQAZQByAG0AcwAgAD4AIAA0ACwAIAB7ACMAVgBBAEwAVQBFACEALAAgACMAVgBBAEwAVQBFACEALAAgACMAVgBBAEwAVQBFACEAfQAsAFwAbgAgACAAIAAgACAAIAAgACAAIAAgACAAIAAgACAAIAAgACAAIAAgACAAIAAgACAAIAAgACAAIAAgAEwARQBUACgAXABuACAAIAAgACAAIAAgACAAIAAgACAAIAAgACAAIAAgACAAIAAgACAAIAAgACAAIAAgACAAIAAgACAAIAAgACAAIABfAHAAYQB0AHQAZQByAG4ALAAgAEkATgBEAEUAWAAoAF8AcwBwAGwAaQB0ACwAIAAxACwAIAAyACkALABcAG4AIAAgACAAIAAgACAAIAAgACAAIAAgACAAIAAgACAAIAAgACAAIAAgACAAIAAgACAAIAAgACAAIAAgACAAIAAgAF8AbQBhAHQAYwBoACwAIABGAEkATABUAEUAUgAoAF8AZwBlAG4AZQByAGEAbABMAG8AZwBpAGMAVABhAGIAbABlACwAXABuACAAIAAgACAAIAAgACAAIAAgACAAIAAgACAAIAAgACAAIAAgACAAIAAgACAAIAAgACAAIAAgACAAIAAgACAAIAAgACAAIAAgACgASQBOAEQARQBYACgAXwBnAGUAbgBlAHIAYQBsAEwAbwBnAGkAYwBUAGEAYgBsAGUALAAgACwAIAAxACkAIAA9ACAAXwBjAG8AdQBuAHQAVABlAHIAbQBzACkAXABuACAAIAAgACAAIAAgACAAIAAgACAAIAAgACAAIAAgACAAIAAgACAAIAAgACAAIAAgACAAIAAgACAAIAAgACAAIAAgACAAIAAgACoAIAAoAEkATgBEAEUAWAAoAF8AZwBlAG4AZQByAGEAbABMAG8AZwBpAGMAVABhAGIAbABlACwAIAAsACAAMgApACAAPQAgAF8AcABhAHQAdABlAHIAbgApACwAXABuACAAIAAgACAAIAAgACAAIAAgACAAIAAgACAAIAAgACAAIAAgACAAIAAgACAAIAAgACAAIAAgACAAIAAgACAAIAAgACAAIAAgACMATgAvAEEAXABuACAAIAAgACAAIAAgACAAIAAgACAAIAAgACAAIAAgACAAIAAgACAAIAAgACAAIAAgACAAIAAgACAAIAAgACAAIAApACwAXABuACAAIAAgACAAIAAgACAAIAAgACAAIAAgACAAIAAgACAAIAAgACAAIAAgACAAIAAgACAAIAAgACAAIAAgACAAIABJAEYAKABBAFIAUgBBAFkAUwAuAEkAUwBOAEEAXwBIACgAXwBtAGEAdABjAGgAKQAsACAAewAjAFYAQQBMAFUARQAhACwAIAAjAFYAQQBMAFUARQAhACwAIAAjAFYAQQBMAFUARQAhAH0ALABcAG4AIAAgACAAIAAgACAAIAAgACAAIAAgACAAIAAgACAAIAAgACAAIAAgACAAIAAgACAAIAAgACAAIAAgACAAIAAgACAAIAAgACAATABFAFQAKABcAG4AIAAgACAAIAAgACAAIAAgACAAIAAgACAAIAAgACAAIAAgACAAIAAgACAAIAAgACAAIAAgACAAIAAgACAAIAAgACAAIAAgACAAIAAgACAAIABfAGgAYQBzAEQAZQBjAGkAbQBhAGwALAAgAEkATgBEAEUAWAAoAF8AbQBhAHQAYwBoACwAIAAxACwAIAAzACkALABcAG4AIAAgACAAIAAgACAAIAAgACAAIAAgACAAIAAgACAAIAAgACAAIAAgACAAIAAgACAAIAAgACAAIAAgACAAIAAgACAAIAAgACAAIAAgACAAIABfAGEAbQBwAG0ALAAgAEkATgBEAEUAWAAoAF8AbQBhAHQAYwBoACwAIAAxACwAIAA0ACkALABcAG4AIAAgACAAIAAgACAAIAAgACAAIAAgACAAIAAgACAAIAAgACAAIAAgACAAIAAgACAAIAAgACAAIAAgACAAIAAgACAAIAAgACAAIAAgACAAIABfAHQAZQByAG0AcwAsACAARABSAE8AUAAoAF8AcwBwAGwAaQB0ACwAIAAsACAAMgApACwAXABuACAAIAAgACAAIAAgACAAIAAgACAAIAAgACAAIAAgACAAIAAgACAAIAAgACAAIAAgACAAIAAgACAAIAAgACAAIAAgACAAIAAgACAAIAAgACAAXwBoAG0AcwAsACAASQBGACgAXwBoAGEAcwBEAGUAYwBpAG0AYQBsACwAXABuACAAIAAgACAAIAAgACAAIAAgACAAIAAgACAAIAAgACAAIAAgACAAIAAgACAAIAAgACAAIAAgACAAIAAgACAAIAAgACAAIAAgACAAIAAgACAAIAAgACAAIABIAFMAVABBAEMASwAoAFwAbgAgACAAIAAgACAAIAAgACAAIAAgACAAIAAgACAAIAAgACAAIAAgACAAIAAgACAAIAAgACAAIAAgACAAIAAgACAAIAAgACAAIAAgACAAIAAgACAAIAAgACAAIAAgACAAIABEAFIATwBQACgAXwB0AGUAcgBtAHMALAAgACwAIAAtADIAKQAsAFwAbgAgACAAIAAgACAAIAAgACAAIAAgACAAIAAgACAAIAAgACAAIAAgACAAIAAgACAAIAAgACAAIAAgACAAIAAgACAAIAAgACAAIAAgACAAIAAgACAAIAAgACAAIAAgACAAIABDAE8ATgBDAEEAVAAoAEkATgBEAEUAWAAoAF8AdABlAHIAbQBzACwAIAAxACwAIABfAGMAbwB1AG4AdABUAGUAcgBtAHMAIAAtACAAMQApACwAIABcACIALgBcACIALAAgAEwARQBGAFQAKABJAE4ARABFAFgAKABfAHQAZQByAG0AcwAsACAAMQAsACAAXwBjAG8AdQBuAHQAVABlAHIAbQBzACkALAAgADkAKQApAFwAbgAgACAAIAAgACAAIAAgACAAIAAgACAAIAAgACAAIAAgACAAIAAgACAAIAAgACAAIAAgACAAIAAgACAAIAAgACAAIAAgACAAIAAgACAAIAAgACAAIAAgACAAKQAsAFwAbgAgACAAIAAgACAAIAAgACAAIAAgACAAIAAgACAAIAAgACAAIAAgACAAIAAgACAAIAAgACAAIAAgACAAIAAgACAAIAAgACAAIAAgACAAIAAgACAAIAAgACAAXwB0AGUAcgBtAHMAXABuACAAIAAgACAAIAAgACAAIAAgACAAIAAgACAAIAAgACAAIAAgACAAIAAgACAAIAAgACAAIAAgACAAIAAgACAAIAAgACAAIAAgACAAIAAgACAAKQAsAFwAbgAgACAAIAAgACAAIAAgACAAIAAgACAAIAAgACAAIAAgACAAIAAgACAAIAAgACAAIAAgACAAIAAgACAAIAAgACAAIAAgACAAIAAgACAAIAAgAF8AaABtAHMAMwAsACAARQBYAFAAQQBOAEQAKABWAEEATABVAEUAKABfAGgAbQBzACkALAAgADEALAAgADMALAAgADAAKQAsAFwAbgAgACAAIAAgACAAIAAgACAAIAAgACAAIAAgACAAIAAgACAAIAAgACAAIAAgACAAIAAgACAAIAAgACAAIAAgACAAIAAgACAAIAAgACAAIAAgAF8AaABtAHMAMgA0ACwAIABJAEYAKABfAGEAbQBwAG0AIAA9ACAAMAAsACAAXwBoAG0AcwAzACwAXABuACAAIAAgACAAIAAgACAAIAAgACAAIAAgACAAIAAgACAAIAAgACAAIAAgACAAIAAgACAAIAAgACAAIAAgACAAIAAgACAAIAAgACAAIAAgACAAIAAgACAAIABMAEUAVAAoAFwAbgAgACAAIAAgACAAIAAgACAAIAAgACAAIAAgACAAIAAgACAAIAAgACAAIAAgACAAIAAgACAAIAAgACAAIAAgACAAIAAgACAAIAAgACAAIAAgACAAIAAgACAAIAAgACAAIABfAGgALAAgAEkATgBEAEUAWAAoAF8AaABtAHMAMwAsACAAMQAsACAAMQApACwAXABuACAAIAAgACAAIAAgACAAIAAgACAAIAAgACAAIAAgACAAIAAgACAAIAAgACAAIAAgACAAIAAgACAAIAAgACAAIAAgACAAIAAgACAAIAAgACAAIAAgACAAIAAgACAAIAAgAF8AcgBlAHMAbwBsAHYAZQBIACwAIABJAEYAKABfAGgAIAA9ACAAMAAsACAAewAjAE4AVQBNACEAfQAsAFwAbgAgACAAIAAgACAAIAAgACAAIAAgACAAIAAgACAAIAAgACAAIAAgACAAIAAgACAAIAAgACAAIAAgACAAIAAgACAAIAAgACAAIAAgACAAIAAgACAAIAAgACAAIAAgACAAIAAgACAAIAAgAEkARgAoAF8AaAAgAD4AIAAxADIALAAgAHsAIwBOAFUATQAhAH0ALABcAG4AIAAgACAAIAAgACAAIAAgACAAIAAgACAAIAAgACAAIAAgACAAIAAgACAAIAAgACAAIAAgACAAIAAgACAAIAAgACAAIAAgACAAIAAgACAAIAAgACAAIAAgACAAIAAgACAAIAAgACAAIAAgACAAIAAgAEkARgAoACgAXwBhAG0AcABtACAAPQAgADEAKQAgACoAIAAoAF8AaAAgAD0AIAAxADIAKQAsACAAMAAsAFwAbgAgACAAIAAgACAAIAAgACAAIAAgACAAIAAgACAAIAAgACAAIAAgACAAIAAgACAAIAAgACAAIAAgACAAIAAgACAAIAAgACAAIAAgACAAIAAgACAAIAAgACAAIAAgACAAIAAgACAAIAAgACAAIAAgACAAIAAgACAAIABJAEYAKAAoAF8AYQBtAHAAbQAgAD0AIAAyACkAIAAqACAAKABfAGgAIAA8ACAAMQAyACkALAAgAF8AaAAgACsAIAAxADIALAAgAF8AaA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CwAXABuACAAIAAgACAAIAAgACAAIAAgACAAIAAgACAAIAAgACAAIAAgACAAIAAgACAAIAAgACAAIAAgACAAIAAgACAAIAAgACAAIAAgACAAIAAgACAAIAAgACAAIAAgACAAIAAgAEgAUwBUAEEAQwBLACgAXwByAGUAcwBvAGwAdgBlAEgALAAgAEQAUgBPAFAAKABfAGgAbQBzADMALAAgACwAIAAxACk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F8AaABtAHMAMgA0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JAEYAKABJAFMARQBSAFIATwBSACgARQB4AHAAcgBlAHMAcwBpAG8AbgApACwAIAB7ACMAVgBBAEwAVQBFACEALAAgACMAVgBBAEwAVQBFACEALAAgACMAVgBBAEwAVQBFACEAfQAsAFwAbgAgACAAIAAgACAAIAAgACAAIAAgACAAIABMAEUAVAAoAFwAbgAgACAAIAAgACAAIAAgACAAIAAgACAAIAAgACAAIAAgAF8AdAByAGkAbQBUAG8ARAAsACAAVABSAEkATQAoAEUAeABwAHIAZQBzAHMAaQBvAG4AKQAsAFwAbgAgACAAIAAgACAAIAAgACAAIAAgACAAIAAgACAAIAAgAEkARgAoAF8AdAByAGkAbQBUAG8ARAAgAD0AIABcACIAXAAiACwAIAB7AFwAIgBcACIALAAgAFwAIgBcACIALAAgAFwAIgBcACIAfQAsAFwAbgAgACAAIAAgACAAIAAgACAAIAAgACAAIAAgACAAIAAgACAAIAAgACAATABFAFQAKABcAG4AIAAgACAAIAAgACAAIAAgACAAIAAgACAAIAAgACAAIAAgACAAIAAgACAAIAAgACAAXwBwAGEAcgBzAGUAZABUAGkAbQBlAE8AZgBEAGEAeQAsACAASQBGACgAUgBlAHEAdQBpAHIAZQBJAFMATwA4ADYAMAAxACwAIABmAG4AUABhAHIAcwBlAEkAUwBPACgAXwB0AHIAaQBtAFQAbwBEACkALABcAG4AIAAgACAAIAAgACAAIAAgACAAIAAgACAAIAAgACAAIAAgACAAIAAgACAAIAAgACAAIAAgACAAIABMAEUAVAAoAFwAbgAgACAAIAAgACAAIAAgACAAIAAgACAAIAAgACAAIAAgACAAIAAgACAAIAAgACAAIAAgACAAIAAgACAAIAAgACAAXwBmAGkAcgBzAHQAQwBoAGEAcgAsACAATABFAEYAVAAoAF8AdAByAGkAbQBUAG8ARAApACwAXABuACAAIAAgACAAIAAgACAAIAAgACAAIAAgACAAIAAgACAAIAAgACAAIAAgACAAIAAgACAAIAAgACAAIAAgACAAIABfAGQAZQB0AGUAYwB0AFMAdAB5AGwAZQAsACAASQBGACgARQBYAEEAQwBUACgAXwBmAGkAcgBzAHQAQwBoAGEAcgAsACAAXAAiAFQAXAAiACkALAAgADEALAAgAC8ALwAgAEkAUwBPACAAUwB0AHkAbABlAFwAbgAgACAAIAAgACAAIAAgACAAIAAgACAAIAAgACAAIAAgACAAIAAgACAAIAAgACAAIAAgACAAIAAgACAAIAAgACAAIAAgACAAIABJAEYAKABOAE8AVAAoAEkAUwBFAFIAUgBPAFIAKABWAEEATABVAEUAKABfAGYAaQByAHMAdABDAGgAYQByACkAKQApACwAIAAyACwAIAAvAC8AIABHAGUAbgBlAHIAYQBsACAAcwB0AHkAbABlAFwAbgAgACAAIAAgACAAIAAgACAAIAAgACAAIAAgACAAIAAgACAAIAAgACAAIAAgACAAIAAgACAAIAAgACAAIAAgACAAIAAgACAAIAAgACAAIAAgADMAIAAvAC8AIABJAG4AdgBhAGwAaQBk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UwBXAEkAVABDAEgAKABfAGQAZQB0AGUAYwB0AFMAdAB5AGwAZQAsAFwAbgAgACAAIAAgACAAIAAgACAAIAAgACAAIAAgACAAIAAgACAAIAAgACAAIAAgACAAIAAgACAAIAAgACAAIAAgACAAIAAgACAAIAAxACwAIABmAG4AUABhAHIAcwBlAEkAUwBPACgAXwB0AHIAaQBtAFQAbwBEACkALABcAG4AIAAgACAAIAAgACAAIAAgACAAIAAgACAAIAAgACAAIAAgACAAIAAgACAAIAAgACAAIAAgACAAIAAgACAAIAAgACAAIAAgACAAMgAsACAAZgBuAFAAYQByAHMAZQBHAGUAbgBlAHIAYQBsACgAXwB0AHIAaQBtAFQAbwBEACkALABcAG4AIAAgACAAIAAgACAAIAAgACAAIAAgACAAIAAgACAAIAAgACAAIAAgACAAIAAgACAAIAAgACAAIAAgACAAIAAgACAAIAAgACAAewAjAE4ALwBBAH0AXABuACAAIAAgACAAIAAgACAAIAAgACAAIAAgACAAIAAgACAAIAAgACAAIAAgACAAIAAgACAAIAAgACAAIAAgACAAIAApAFwAbgAgACAAIAAgACAAIAAgACAAIAAgACAAIAAgACAAIAAgACAAIAAgACAAIAAgACAAIAAgACAAIAAgACkAXABuACAAIAAgACAAIAAgACAAIAAgACAAIAAgACAAIAAgACAAIAAgACAAIAAgACAAIAAgACkALABcAG4AXABuACAAIAAgACAAIAAgACAAIAAgACAAIAAgACAAIAAgACAAIAAgACAAIAAgACAAIAAgAEkARgAoAEkAUwBFAFIAUgBPAFIAKABJAE4ARABFAFgAKABfAHAAYQByAHMAZQBkAFQAaQBtAGUATwBmAEQAYQB5ACwAIAAxACwAIAAxACkAKQAsACAAewAjAFYAQQBMAFUARQAhACwAIAAjAFYAQQBMAFUARQAhACwAIAAjAFYAQQBMAFUARQAhAH0ALABcAG4AIAAgACAAIAAgACAAIAAgACAAIAAgACAAIAAgACAAIAAgACAAIAAgACAAIAAgACAAIAAgACAAIABJAEYAKABOAE8AVAAoAEMASABSAE8ATgBPAC4ASQBTAF8AVgBBAEwASQBEAF8AVABJAE0ARQBfAE8ARgBfAEQAQQBZACgAXwBwAGEAcgBzAGUAZABUAGkAbQBlAE8AZgBEAGEAeQAsACAAVABSAFUARQApACkALAAgAHsAIwBOAFUATQAhACwAIAAjAE4AVQBNACEALAAgACMATgBVAE0AIQB9ACwAXABuACAAIAAgACAAIAAgACAAIAAgACAAIAAgACAAIAAgACAAIAAgACAAIAAgACAAIAAgACAAIAAgACAAIAAgACAAIABfAHAAYQByAHMAZQBkAFQAaQBtAGUATwBmAEQAYQB5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8ATwBGAF8ARABBAFkAXABuAFwAbgBQAGEAcgBzAGUAcwAgAGEAIABmAG8AcgBtAGEAdAB0AGUAZAAgAHQAaQBtAGUAIABvAGYAIABkAGEAeQAgAGEAcwAgAGEAIABkAGUAYwBpAG0AYQBsACAAdgBhAGwAdQBlAC4AXABuAFwAbgBBAHIAcgBhAHkAIABjAG8AbQBwAGEAdABpAGIAbABlADoAIABFAHgAcAByAGUAcwBzAGkAbw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bADAALgAuADEAXQAgAHwAIABUAGkAbQBlACAAbwBmACAAZABhAHkAIABhAHMAIABkAGUAYwBpAG0AYQBsACAAZgByAGEAYwB0AGkAbwBuACAAbwBmACAAYQAgAGQAYQB5AC4AIABJAG0AcABsAGkAYwBpAHQAbAB5ACAAZQBxAHUAaQB2AGEAbABlAG4AdAAgAHQAbwAgAEUAeABjAGUAbAAgAFQAaQBtAGUAIAB2AGEAbAB1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CAAIAB8ACAAdABlAHgAdAAgACAAIAB8ACAAVABpAG0AZQAgAGkAbgAgAGcAZQBuAGUAcgBhAGwAIABmAG8AcgBtAGEAdAAgAGkAZQAuACAAaAA6AG0AbQA6AHMAcwAuADAAMAAwACAAQQBNAC8AUABNAFwAbgBbAFIAZQBxAHUAaQByAGUASQBTAE8AOAA2ADAAMQBdACAAfAAgAHMAdwBpAHQAYwBoACAAfAAgAFIAZQBxAHUAaQByAGUAIABUAGkAbQBlAE8AZgBEAGEAeQAgAGkAcwAgAGUAeABwAGwAaQBjAGkAdABsAHkAIABpAG4AIABJAFMATwA4ADYAMAAxACAAZgBvAHIAbQBh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fAE8ARgBfAEQAQQBZACgAXAAiADEAMgA6ADAAMABcACIAKQBcAG4AUgBlAHQAdQByAG4AcwA6ACAAMAAuADUAXABuAFwAbgBQAEEAUgBTAEUAXwBUAEkATQBFAF8ATwBGAF8ARABBAFkAKABcACIANgAgAHAAbQBcACIAKQBcAG4AUgBlAHQAdQByAG4AcwA6ACAAMAAuADcANQBcAG4AXABuAFAAQQBSAFMARQBfAFQASQBNAEUAXwBPAEYAXwBEAEEAWQAoAFwAIgAyADQAOgAwADAAOgAwADEAXAAiACwAIAAxACkAXABuAFIAZQB0AHUAcgBuAHMAOgAgACMATgBVAE0AIQAgACAAaQAuAGUALgAgAHIAYQBuAGcAZQAgAGkAcwAgADAAIAB0AG8AIAAyADQAIABoAG8AdQByAHM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ABJAE0ARQBfAE8ARgBfAEQAQQBZACAAPQAgAEwAQQBNAEIARABBACgARQB4AHAAcgBlAHMAcwBpAG8AbgAsACAAWwBSAGUAcQB1AGkAcgBlAEkAUwBPADgANgAwADEAXQAsAFwAbgAgACAAIAAgAEwARQBUACgAXABuACAAIAAgACAAIAAgACAAIABfAHMAdAByAGkAYwB0AEkAUwBPACwAIABGAE4ALgBDAE8ARQBSAEMARQAoAFIAZQBxAHUAaQByAGUASQBTAE8AOAA2ADAAMQApACwAXABuACAAIAAgACAAIAAgACAAIABcAG4AIAAgACAAIAAgACAAIAAgAF8AZQB4AHAAcgBlAHMAcwBpAG8AbgAsACAARgBOAC4ATgBVAEwATABJAEYAWQAoAEMASABPAE8AUwBFAEMATwBMAFMAKABFAHgAcAByAGUAcwBzAGkAbwBuACwAIAAxACkAKQAsAFwAbgAgACAAIAAgACAAIAAgACAAQgBZAFIATwBXACgAXwBlAHgAcAByAGUAcwBzAGkAbwBuACwAXABuACAAIAAgACAAIAAgACAAIAAgACAAIAAgAEwAQQBNAEIARABBACgAXwBlAGwAZQBtAGUAbgB0ACwAXABuACAAIAAgACAAIAAgACAAIAAgACAAIAAgACAAIAAgACAATABFAFQAKABcAG4AIAAgACAAIAAgACAAIAAgACAAIAAgACAAIAAgACAAIAAgACAAIAAgAF8ASABNAFMALAAgAEMASABSAE8ATgBPAC4AUABBAFIAUwBFAF8AVABJAE0ARQBfAE8ARgBfAEQAQQBZAF8ASABNAFMAKABfAGUAbABlAG0AZQBuAHQALAAgAF8AcwB0AHIAaQBjAHQASQBTAE8AKQAsAFwAbgAgACAAIAAgACAAIAAgACAAIAAgACAAIAAgACAAIAAgACAAIAAgACAAQwBIAFIATwBOAE8ALgBUAEkATQBFAF8ATwBGAF8ARABBAFkAKABfAEgATQBTACkAXABuACAAIAAgACAAIAAgACAAIAAgACAAIAAgACAAIAAgACAAKQBcAG4AIAAgACAAIAAgACAAIAAgACAAIAAgACAAKQBcAG4AIAAgACAAIAAgACAAIAAgACkAXABuACAAIAAgACAAKQBcAG4AKQA7AFwAbgBcAG4AXwBQAEEAUgBTAEUAXwBUAEkATQBFAF8ATwBGAF8ARABBAFkAIAA9ACAATABBAE0AQgBEAEEAKABFAHgAcAByAGUAcwBzAGkAbwBuACwAIABSAGUAcQB1AGkAcgBlAEkAUwBPADgANgAwADEALABcAG4AIAAgACAAIABMAEUAVAAoAFwAbgAgACAAIAAgACAAIAAgACAAXwBIAE0AUwAsACAAXwBQAEEAUgBTAEUAXwBUAEkATQBFAF8ATwBGAF8ARABBAFkAXwBIAE0AUwAoAEUAeABwAHIAZQBzAHMAaQBvAG4ALAAgAFIAZQBxAHUAaQByAGUASQBTAE8AOAA2ADAAMQApACwAXABuACAAIAAgACAAIAAgACAAIABDAEgAUgBPAE4ATwAuAFQASQBNAEUAXwBPAEYAXwBEAEEAWQAoAF8ASABNAFM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8ATwBGAF8ARABBAFkAXABuAFwAbgBSAGUAdAB1AHIAbgBzACAAYQAgAGYAbwByAG0AYQB0AHQAZQBkACAAcwBlAHgAYQBnAGUAcwBpAG0AYQBsACAAYwBvAG0AcABsAGkAYwBhAHQAaQBvAG4AIABmAHIAbwBtACAAYQAgAGQAZQBjAGkAbQBhAGwAIAB0AGkAbQBlACAAbwBmACAAZABhAHkALgBcAG4AXABuAEEAcgByAGEAeQAgAGMAbwBtAHAAYQB0AGkAYgBsAGUAOgAgAFQAaQBtAGUATwBmAEQAYQ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YAbwByAG0AYQB0AHQAZQBkACAAcwBlAHgAYQBnAGUAcwBpAG0AYQBsACAAcgBlAHAAcgBlAHMAZQBuAHQAYQB0AGkAbwBuACAAbwBmACAAd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PAGYARABhAHkAIAAgACAAIAAgACAAIAAgAHwAIABkAGUAYwBpAG0AYQBsACAAWwAwAC4ALgAxAF0AIAB8ACAAVABpAG0AZQAgAG8AZgAgAGQAYQB5ACAAYQBzACAAZABlAGMAaQBtAGEAbAAgAGYAcgBhAGMAdABpAG8AbgAgAG8AZgAgAGEAIABkAGEAeQAuACAASQBtAHAAbABpAGMAaQB0AHkAIABlAHEAdQBpAHYAYQBsAGUAbgB0ACAAdABvACAARQB4AGMAZQBsACAAVABpAG0AZQAuAFwAbgBbAE8AcAB0AGkAbwBuAHMAXQAgACAAIAAgACAAIAAgACAAfAAgAHQAZQB4AHQAIAAgACAAIAAgACAAIAAgACAAIAAgAHwAIABTAHQAcgBpAG4AZwAgAHcAaQB0AGgAIABlAGwAZQBtAGUAbgB0AHMAOgAgAFsAQwB8AEkAfABCAF0AWwBBAF0AWwBQAF0AWwBKAF0AWwBLAF0AWwBMAF0AWwBOAHwARgBdAFsATABvAHcATwByAGQAZQByAF0AWwAqAF0AWwAwAC0AOQBdAFwAbgAgACAAIAAgACAAIAAgACAAIAAgACAAIAAgACAAIAAgACAAfAAgACAAIAAgACAAIAAgACAAIAAgACAAIAAgACAAIAAgAHwAIAAgACAAQwAsACAASQAsACAAQgAgADoAIABDAGkAdgBpAGwALAAgAEkAUwBPADgANgAwADEAIABvAHIAIABCAGEAcwBpAGMAIABzAHQAeQBsAGUALgAgADIANAAgAGgAbwB1AHIAIABzAHQAeQBsAGUAIAB3AGgAZQBuACAAbgBvAHQAIABwAHIAZQBzAGUAbgB0AC4AXABuACAAIAAgACAAIAAgACAAIAAgACAAIAAgACAAIAAgACAAIAB8ACAAIAAgACAAIAAgACAAIAAgACAAIAAgACAAIAAgACAAfAAgACAAIAAgACAAIAAgACAAIAAgACAAIAAgADIANAAgAEgAbwB1AHIAOgAgAEgAOgBtAG0AOgBzAHMALgAwADAAMAAgACAAIAAgAFwAbgAgACAAIAAgACAAIAAgACAAIAAgACAAIAAgACAAIAAgACAAfAAgACAAIAAgACAAIAAgACAAIAAgACAAIAAgACAAIAAgAHwAIAAgACAAIAAgACAAIAAgACAAIAAgACAAIABDAGkAdgBpAGwAOgAgACAAIABoADoAbQBtADoAcwBzACAAQQBNAHwAUABNAFwAbgAgACAAIAAgACAAIAAgACAAIAAgACAAIAAgACAAIAAgACAAfAAgACAAIAAgACAAIAAgACAAIAAgACAAIAAgACAAIAAgAHwAIAAgACAAIAAgACAAIAAgACAAIAAgACAAIABJAFMATwA6ACAAIAAgACAAIABUAEgASAA6AG0AbQA6AHMAcwAuADAAMAAwAFwAbgAgACAAIAAgACAAIAAgACAAIAAgACAAIAAgACAAIAAgACAAfAAgACAAIAAgACAAIAAgACAAIAAgACAAIAAgACAAIAAgAHwAIAAgACAAIAAgACAAIAAgACAAIAAgACAAIABCAGEAcwBpAGMAOgAgACAAIABUAEgASABtAG0AcwBzAC4AMAAwADAAXABuACAAIAAgACAAIAAgACAAIAAgACAAIAAgACAAIAAgACAAIAB8ACAAIAAgACAAIAAgACAAIAAgACAAIAAgACAAIAAgACAAfAAgACAAIAAgACAAIAAgACAAIABBACAAOgAgAEQAaQBzAHAAbABhAHkAIAAyADQAOgAwADAAIAB0AG8AIAByAGUAcAByAGUAcwBlAG4AdAAgAG0AaQBkAG4AaQBnAGgAdAAgAHQAaABlACAAbgBlAHgAdAAgAGQAYQB5AC4AXABuACAAIAAgACAAIAAgACAAIAAgACAAIAAgACAAIAAgACAAIAB8ACAAIAAgACAAIAAgACAAIAAgACAAIAAgACAAIAAgACAAfAAgACAAIAAgACAAIAAgACAAIAAgACAAIAAgAE4AbwB0ACAAYQBwAHAAbABpAGMAYQBiAGwAZQAgAHQAbwAgAEMAaQB2AGkAbAAgAHMAdAB5AGwAZQAuAFwAbgAgACAAIAAgACAAIAAgACAAIAAgACAAIAAgACAAIAAgACAAfAAgACAAIAAgACAAIAAgACAAIAAgACAAIAAgACAAIAAgAHwAIAAgACAAIAAgACAAIAAgACAAUAAgADoAIABQAGEAZAAgAGgAbwB1AHIAcwAgAHcAaQB0AGgAIABsAGUAYQBkAGkAbgBnACAAegBlAHIAbwAgAGYAbwByACAAMgA0ACAASABvAHUAcgAgAGEAbgBkACAAQwBpAHYAaQBsACAAcwB0AHkAbABlAHMALgBcAG4AIAAgACAAIAAgACAAIAAgACAAIAAgACAAIAAgACAAIAAgAHwAIAAgACAAIAAgACAAIAAgACAAIAAgACAAIAAgACAAIAB8ACAAIAAgACAAIAAgACAAIAAgACAAIAAgACAASQBTAE8AOAA2ADAAMQAgAGEAbgBkACAAQgBhAHMAaQBjACAAcwB0AHkAbABlAHMAIABhAGwAdwBhAHkAcwAgAHAAYQBkACAAdwBpAHQAaAAgAGwAZQBhAGQAaQBuAGcAIAB6AGUAcgBvAC4AXABuACAAIAAgACAAIAAgACAAIAAgACAAIAAgACAAIAAgACAAIAB8ACAAIAAgACAAIAAgACAAIAAgACAAIAAgACAAIAAgACAAfAAgACAAIAAgACAAIAAgACAAIABKACAAOgAgAEQAbwB0AHQAZQBkACAAcwB0AHkAbABlACAAQQAuAE0ALgB8AFAALgBNAC4AIABBAHAAcABsAGkAYwBhAGIAbABlACAAdABvACAAQwBpAHYAaQBsACAAcwB0AHkAbABlAC4AXABuACAAIAAgACAAIAAgACAAIAAgACAAIAAgACAAIAAgACAAIAB8ACAAIAAgACAAIAAgACAAIAAgACAAIAAgACAAIAAgACAAfAAgACAAIAAgACAAIAAgACAAIABLACAAOgAgAE4AbwAgAHMAcABhAGMAZQAgAHAAcgBlAGMAZQBkAGkAbgBnACAAQQBNAHwAUABNAC4AIABBAHAAcABsAGkAYwBhAGIAbABlACAAdABvACAAQwBpAHYAaQBsACAAcwB0AHkAbABlAC4AXABuACAAIAAgACAAIAAgACAAIAAgACAAIAAgACAAIAAgACAAIAB8ACAAIAAgACAAIAAgACAAIAAgACAAIAAgACAAIAAgACAAfAAgACAAIAAgACAAIAAgACAAIABMACAAOgAgAEwAbwB3AGUAcgAgAGMAYQBzAGUAIABhAG0AfABwAG0ALgAgAEEAcABwAGwAaQBjAGEAYgBsAGUAIAB0AG8AIABDAGkAdgBpAGwAIABzAHQAeQBsAGUALgBcAG4AIAAgACAAIAAgACAAIAAgACAAIAAgACAAIAAgACAAIAAgAHwAIAAgACAAIAAgACAAIAAgACAAIAAgACAAIAAgACAAIAB8ACAAIAAgACAAIAAgAE4ALAAgAEYAIAA6ACAATwB2AGUAcgByAGkAZABlACAAcgBvAHUAbgBkAGkAbgBnACAAYgBlAGgAYQB2AGkAbwB1AHIALgBcAG4AIAAgACAAIAAgACAAIAAgACAAIAAgACAAIAAgACAAIAAgAHwAIAAgACAAIAAgACAAIAAgACAAIAAgACAAIAAgACAAIAB8ACAAIAAgACAAIAAgACAAIAAgACAAIAAgACAARABlAGYAYQB1AGwAdAAgAG0AZQB0AGgAbwBkACAAcgBvAHUAbgBkAHMAIAB0AG8AIABuAGUAYQByAGUAcwB0ACAAcwBlAGMAbwBuAGQAIABhAG4AZAAgAHQAaABlAG4AIAB0AHIAdQBuAGMAYQB0AGUAcwAgAHQAbwAgAGwAbwB3ACAAbwByAGQAZQByACAAYwBvAG0AcABvAG4AZQBuAHQALgBcAG4AIAAgACAAIAAgACAAIAAgACAAIAAgACAAIAAgACAAIAAgAHwAIAAgACAAIAAgACAAIAAgACAAIAAgACAAIAAgACAAIAB8ACAAIAAgACAAIAAgACAAIAAgACAAIAAgACAATgA6ACAAYQBsAHcAYQB5AHMAIAByAG8AdQBuAGQAIAB0AG8AIABuAGUAYQByAGUAcwB0AC4AXABuACAAIAAgACAAIAAgACAAIAAgACAAIAAgACAAIAAgACAAIAB8ACAAIAAgACAAIAAgACAAIAAgACAAIAAgACAAIAAgACAAfAAgACAAIAAgACAAIAAgACAAIAAgACAAIAAgAEYAOgAgAGEAbAB3AGEAeQBzACAAcgBvAHUAbgBkACAAZABvAHcAbgAuAFwAbgAgACAAIAAgACAAIAAgACAAIAAgACAAIAAgACAAIAAgACAAfAAgACAAIAAgACAAIAAgACAAIAAgACAAIAAgACAAIAAgAHwAIAAgAEwAbwB3AE8AcgBkAGUAcgAgADoAIABMAG8AdwAgAG8AcgBkAGUAcgAgAGMAbwBtAHAAbwBuAGUAbgB0AC4AIABVAHAAcABlAHIAIABjAGEAcwBlACAAdABvACAAcwBlAHQAIABlAHgAcABsAGkAYwBpAHQAbAB5AC4AIABMAG8AdwBlAHIAIABjAGEAcwBlACAAYQBsAGwAbwB3AHMAIABmAGwAbwBhAHQAaQBuAGcAXABuACAAIAAgACAAIAAgACAAIAAgACAAIAAgACAAIAAgACAAIAB8ACAAIAAgACAAIAAgACAAIAAgACAAIAAgACAAIAAgACAAfAAgACAAIAAgACAAIAAgACAAIAAgACAAIAAgAGYAcgBvAG0AIABlAHgAcAByAGUAcwBzAGkAbgBnACAAaQBuACAAdABoAGUAIABnAGkAdgBlAG4AIABjAG8AbQBwAG8AbgBlAG4AdAAgAGQAbwB3AG4AIAB0AG8AIABzAGUAYwBvAG4AZABzACAAYQBzACAAbgBlAGUAZABlAGQALgBcAG4AIAAgACAAIAAgACAAIAAgACAAIAAgACAAIAAgACAAIAAgAHwAIAAgACAAIAAgACAAIAAgACAAIAAgACAAIAAgACAAIAB8ACAAIAAgACAAIAAgACAAIAAgACAAIAAgACAAVABhAGsAZQBzACAAdABoAGUAIABmAG8AbABsAG8AdwBpAG4AZwA6AFwAbgAgACAAIAAgACAAIAAgACAAIAAgACAAIAAgACAAIAAgACAAfAAgACAAIAAgACAAIAAgACAAIAAgACAAIAAgACAAIAAgAHwAIAAgACAAIAAgACAAIAAgACAAIAAgACAAIABIACwAIABoACAAOgAgAEgAbwB1AHIAXABuACAAIAAgACAAIAAgACAAIAAgACAAIAAgACAAIAAgACAAIAB8ACAAIAAgACAAIAAgACAAIAAgACAAIAAgACAAIAAgACAAfAAgACAAIAAgACAAIAAgACAAIAAgACAAIAAgAE0ALAAgAG0AIAA6ACAATQBpAG4AdQB0AGUAXABuACAAIAAgACAAIAAgACAAIAAgACAAIAAgACAAIAAgACAAIAB8ACAAIAAgACAAIAAgACAAIAAgACAAIAAgACAAIAAgACAAfAAgACAAIAAgACAAIAAgACAAIAAgACAAIAAgAFMALAAgAHMAIAA6ACAAUwBlAGMAbwBuAGQAIABcAG4AIAAgACAAIAAgACAAIAAgACAAIAAgACAAIAAgACAAIAAgAHwAIAAgACAAIAAgACAAIAAgACAAIAAgACAAIAAgACAAIAB8ACA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CAAIAB8ACAAIAAgACAAIAAgACAAIAAgACAAIAAgACAAIAAgACAAfAAgACAAIAAgACAAIAAgACAAIAAgACAAIAAgAG8AZgAgAHQAaABlACAAcwB0AHkAbABlACAAZgBvAHIAIABzAGUAYwBvAG4AZABzAC4AXABuACAAIAAgACAAIAAgACAAIAAgACAAIAAgACAAIAAgACAAIAB8ACAAIAAgACAAIAAgACAAIAAgACAAIAAgACAAIAAgACAAfAAgACAAIAAgACAAIAAgADAALQA5ACAAOgAgAEQAZQBjAGkAbQBhAGwAIABwAGwAYQBjAGUAcwAgAGYAbwByACAAcwBlAGMAbwBuAGQAcwAuACAASQBmACAATABvAHcATwByAGQAZQByACAAbgBvAHQAIABzAHUAcABwAGwAaQBlAGQALAAgAHQAaABlAG4AIABpAG0AcABsAGkAYwBpAHQAbAB5ACAATABvAHcATwByAGQAZQByACAAaQBzACAAJwBzACcALgBcAG4AIAAgACAAIAAgACAAIAAgACAAIAAgACAAIAAgACAAIAAgAHwAIAAgACAAIAAgACAAIAAgACAAIAAgACAAIAAgACAAIAB8ACAAIAAgACAAIAAgACAAIAAgACAAIAAgACAATgBvAHQAIABhAHAAcABsAGkAYwBhAGIAbABlACAAdABvACAAQwBpAHYAaQBsACAAcwB0AHkAbABl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fAE8ARgBfAEQAQQBZACgAMAAuADIANQApAFwAbgBSAGUAdAB1AHIAbgBzADoAIAA2ADoAMAAwAFwAbgBcAG4ARgBPAFIATQBBAFQAXwBUAEkATQBFAF8ATwBGAF8ARABBAFkAKAAwAC4ANwA1ACwAIABcACIAQwBQAEwAXAAiACkAXABuAFIAZQB0AHUAcgBuAHMAOgAgADAANgA6ADAAMAAgAHAAbQBcAG4AXABuAEYATwBSAE0AQQBUAF8AVABJAE0ARQBfAE8ARgBfAEQAQQBZACgAMAAuADYANwA0ADcALAAgAFwAIgBJAE0AXAAiACkAXABuAFIAZQB0AHUAcgBuAHMAOgAgAFQAMQA2ADoAMQAxAFwAbgBcAG4ARgBPAFIATQBBAFQAXwBUAEkATQBFAF8ATwBGAF8ARABBAFkAKAAxACkAXABuAFIAZQB0AHUAcgBuAHMAOgAgADAAOgAwADAAXABuAFwAbgBGAE8AUgBNAEEAVABfAFQASQBNAEUAXwBPAEYAXwBEAEEAWQAoADEALAAgAFwAIgBBAFwAIgApAFwAbgBSAGUAdAB1AHIAbgBzADoAIAAyADQAOgAwAD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BfAE8ARgBfAEQAQQBZACAAPQAgAEwAQQBNAEIARABBACgAVABpAG0AZQBPAGYARABhAHkALAAgAFsATwBwAHQAaQBvAG4AcwBdACwAXABuACAAIAAgACAATABFAFQAKABcAG4AIAAgACAAIAAgACAAIAAgAF8AbwBwAHQAaQBvAG4AUwBlAHQALAAgAF8ARgBPAFIATQBBAFQAXwBUAEkATQBFAF8ATwBGAF8ARABBAFkAXwBPAFAAVABJAE8ATgBTACgATwBwAHQAaQBvAG4AcwAsACAARgBBAEwAUwBFACkALABcAG4AIAAgACAAIAAgACAAIAAgAFwAbgAgACAAIAAgACAAIAAgACAATQBBAFAAKABGAE4ALgBOAFUATABMAEkARgBZACgAVABpAG0AZQBPAGYARABhAHkAKQAsAFwAbgAgACAAIAAgACAAIAAgACAAIAAgACAAIABMAEEATQBCAEQAQQAoAF8AZQBsAGUAbQBlAG4AdAAsAFwAbgAgACAAIAAgACAAIAAgACAAIAAgACAAIAAgACAAIAAgAEwARQBUACgAXABuACAAIAAgACAAIAAgACAAIAAgACAAIAAgACAAIAAgACAAIAAgACAAIABfAEQAVAAsACAAXwBGAE8AUgBNAEEAVABfAFQASQBNAEUAXwBPAEYAXwBEAEEAWQAoAF8AZQBsAGUAbQBlAG4AdAAsACAAXwBvAHAAdABpAG8AbgBTAGUAdAApACwAXABuACAAIAAgACAAIAAgACAAIAAgACAAIAAgACAAIAAgACAAIAAgACAAIABJAE4ARABFAFgAKABfAEQAVAAsACAAMQAsACAAMgApAFwAbgAgACAAIAAgACAAIAAgACAAIAAgACAAIAAgACAAIAAgACkAXABuACAAIAAgACAAIAAgACAAIAAgACAAIAAgACkAXABuACAAIAAgACAAIAAgACAAIAApAFwAbgAgACAAIAAgACkAXABuACkAOwBcAG4AXABuAF8ARgBPAFIATQBBAFQAXwBUAEkATQBFAF8ATwBGAF8ARABBAFkAXwBPAFAAVABJAE8ATgBTACAAPQAgAEwAQQBNAEIARABBACgAXwBvAHAAdABpAG8AbgBzACwAIABfAGEAbABsAG8AdwBEAGEAeQBSAGUAcwBvAGwAdQB0AGkAbwBuACwAXABuACAAIAAgACAATABFAFQAKABcAG4AIAAgACAAIAAgACAAIAAgAF8AbwBwAHQAaQBvAG4AcwAxACwAIABGAE4ALgBOAFUATABMAEkARgBZACgAXwBvAHAAdABpAG8AbgBzACkALABcAG4AIAAgACAAIAAgACAAIAAgAF8AcwB0AHkAbABlACwAIABMAEUARgBUACgARgBOAC4AUwBJAEYAVABfAEYATwBSAF8AQwBIAEEAUgBTACgAXwBvAHAAdABpAG8AbgBzADEALAAgAFwAIgBDAEkAQgBcACIAKQApACwAXABuACAAIAAgACAAIAAgACAAIABfAG0AaQBkAG4AaQBnAGgAdABDAGUAaQBsAGkAbgBnACwAIABJAEYARQBSAFIATwBSACgAUwBFAEEAUgBDAEgAKABcACIAQQBcACIALAAgAF8AbwBwAHQAaQBvAG4AcwAxACkALAAgADAAKQAgAD4AIAAwACwAXABuACAAIAAgACAAIAAgACAAIABfAHAAYQBkAGQAaQBuAGcALAAgAEkARgBFAFIAUgBPAFIAKABTAEUAQQBSAEMASAAoAFwAIgBQAFwAIgAsACAAXwBvAHAAdABpAG8AbgBzADEAKQAsACAAMAApACAAPgAgADAALABcAG4AIAAgACAAIAAgACAAIAAgAF8AYQBtAHAAbQBEAG8AdAB0AGUAZAAsACAASQBGAEUAUgBSAE8AUgAoAFMARQBBAFIAQwBIACgAXAAiAEoAXAAiACwAIABfAG8AcAB0AGkAbwBuAHMAMQApACwAIAAwACkAIAA+ACAAMAAsAFwAbgAgACAAIAAgACAAIAAgACAAXwBhAG0AcABtAEMAbwBuAGQAZQBuAHMAZQAsACAASQBGAEUAUgBSAE8AUgAoAFMARQBBAFIAQwBIACgAXAAiAEsAXAAiACwAIABfAG8AcAB0AGkAbwBuAHMAMQApACwAIAAwACkAIAA+ACAAMAAsAFwAbgAgACAAIAAgACAAIAAgACAAXwBhAG0AcABtAEwAbwB3AGUAcgAsACAASQBGAEUAUgBSAE8AUgAoAFMARQBBAFIAQwBIACgAXAAiAEwAXAAiACwAIABfAG8AcAB0AGkAbwBuAHMAMQApACwAIAAwACkAIAA+ACAAMAAsAFwAbgBcAG4AIAAgACAAIAAgACAAIAAgAF8AcgBvAHUAbgBkAGkAbgBnAE8AdgBlAHIAcgBpAGQAZQAsACAATABFAFQAKABcAG4AIAAgACAAIAAgACAAIAAgACAAIAAgACAAXwByACwAIABMAEUARgBUACgARgBOAC4AUwBJAEYAVABfAEYATwBSAF8AQwBIAEEAUgBTACgAXwBvAHAAdABpAG8AbgBzADEALAAgAFwAIgBOAEYAXAAiACkAKQAsAFwAbgAgACAAIAAgACAAIAAgACAAIAAgACAAIABTAFcASQBUAEMASAAoAF8AcgAsAFwAbgAgACAAIAAgACAAIAAgACAAIAAgACAAIAAgACAAIAAgAFwAIgBOAFwAIgAsACAAMQAsAFwAbgAgACAAIAAgACAAIAAgACAAIAAgACAAIAAgACAAIAAgAFwAIgBGAFwAIgAsACAALQAxACwAXABuACAAIAAgACAAIAAgACAAIAAgACAAIAAgACAAIAAgACAAMABcAG4AIAAgACAAIAAgACAAIAAgACAAIAAgACAAKQBcAG4AIAAgACAAIAAgACAAIAAgACkALABcAG4AXABuACAAIAAgACAAIAAgACAAIAAvAC8AIAAtADIAIAAgADoAIABkAGUAZgBhAHUAbAB0ACAAZgBvAHIAIABzAHQAeQBsAGUAXABuACAAIAAgACAAIAAgACAAIAAvAC8AIAAtADEAIAAgADoAIABmAGwAbwBhAHQAaQBuAGcAIABhAHMAIABkAGUAZgBpAG4AZQBkACAAaQBuACAAcwB0AHkAbABlAFwAbgAgACAAIAAgACAAIAAgACAALwAvACAAWwBuAF0AIAA6ACAAcAByAGUAYwBpAHMAaQBvAG4AIABsAGkAbQBpAHQAXABuACAAIAAgACAAIAAgACAAIABfAHMAZQBjAG8AbgBkAFAAcgBlAGMAaQBzAGkAbwBuACwAIABMAEUAVAAoAFwAbgAgACAAIAAgACAAIAAgACAAIAAgACAAIABfAHAAQwBoAGEAcgAsACAATABFAEYAVAAoAEYATgAuAFMASQBGAFQAXwBGAE8AUgBfAEMASABBAFIAUwAoAF8AbwBwAHQAaQBvAG4AcwAxACwAIABcACIAKgAwADEAMgAzADQANQA2ADcAOAA5AFwAIgApACkALABcAG4AIAAgACAAIAAgACAAIAAgACAAIAAgACAAUwBXAEkAVABDAEgAKABfAHAAQwBoAGEAcgAsAFwAbgAgACAAIAAgACAAIAAgACAAIAAgACAAIAAgACAAIAAgAFwAIgBcACIALAAgAC0AMgAsAFwAbgAgACAAIAAgACAAIAAgACAAIAAgACAAIAAgACAAIAAgAFwAIgAqAFwAIgAsACAALQAxACwAXABuACAAIAAgACAAIAAgACAAIAAgACAAIAAgACAAIAAgACAAVgBBAEwAVQBFACgAXwBwAEMAaABhAHIAKQBcAG4AIAAgACAAIAAgACAAIAAgACAAIAAgACAAKQBcAG4AIAAgACAAIAAgACAAIAAgACkALABcAG4AIAAgACAAIAAgACAAIAAgAFwAbgAgACAAIAAgACAAIAAgACAAXwBsAG8AdwBPAHIAZABlAHIAQwBoAGEAcgBzACwAIABJAEYAKABfAGEAbABsAG8AdwBEAGEAeQBSAGUAcwBvAGwAdQB0AGkAbwBuACwAIABcACIARABIAE0AUwBcACIALAAgAFwAIgBIAE0AUwBcACIAKQAsAFwAbgAgACAAIAAgACAAIAAgACAAXwBsAG8AdwBDAGgAYQByACwAIABMAEUARgBUACgARgBOAC4AUwBJAEYAVABfAEYATwBSAF8AQwBIAEEAUgBTACgAXwBvAHAAdABpAG8AbgBzADEALAAgAF8AbABvAHcATwByAGQAZQByAEMAaABhAHIAcwApACkALABcAG4AIAAgACAAIAAgACAAIAAgAF8AbABvAHcATwByAGQAZQByACwAIABTAFcASQBUAEMASAAoAF8AbABvAHcAQwBoAGEAcgAsAFwAbgAgACAAIAAgACAAIAAgACAAIAAgACAAIABcACIARABcACIALAAgADEALABcAG4AIAAgACAAIAAgACAAIAAgACAAIAAgACAAXAAiAEgAXAAiACwAIAAyACwAXABuACAAIAAgACAAIAAgACAAIAAgACAAIAAgAFwAIgBNAFwAIgAsACAAMwAsAFwAbgAgACAAIAAgACAAIAAgACAAIAAgACAAIABcACIAUwBcACIALAAgADQALABcAG4AIAAgACAAIAAgACAAIAAgACAAIAAgACAAMABcAG4AIAAgACAAIAAgACAAIAAgACkALABcAG4AIAAgACAAIAAgACAAIAAgAF8AbABvAHcARgBpAHgAZQBkACwAIABJAEYAKABfAGwAbwB3AE8AcgBkAGUAcgAgAD0AIAAwACwAXABuACAAIAAgACAAIAAgACAAIAAgACAAIAAgAF8AcwBlAGMAbwBuAGQAUAByAGUAYwBpAHMAaQBvAG4AIAA8AD4AIAAtADEALABcAG4AIAAgACAAIAAgACAAIAAgACAAIAAgACAAQwBPAEQARQAoAF8AbABvAHcAQwBoAGEAcgApACAAPAAgADEAMAAwAFwAbgAgACAAIAAgACAAIAAgACAAKQAsAFwAbgBcAG4AIAAgACAAIAAgACAAIAAgAEgAUwBUAEEAQwBLACgAXABuACAAIAAgACAAIAAgACAAIAAgACAAIAAgAF8AcwB0AHkAbABlACwAXABuACAAIAAgACAAIAAgACAAIAAgACAAIAAgAF8AbQBpAGQAbgBpAGcAaAB0AEMAZQBpAGwAaQBuAGcALAAgAF8AbABvAHcATwByAGQAZQByACwAIABfAGwAbwB3AEYAaQB4AGUAZAAsAFwAbgAgACAAIAAgACAAIAAgACAAIAAgACAAIABfAHMAZQBjAG8AbgBkAFAAcgBlAGMAaQBzAGkAbwBuACwAIABfAHIAbwB1AG4AZABpAG4AZwBPAHYAZQByAHIAaQBkAGUALABcAG4AIAAgACAAIAAgACAAIAAgACAAIAAgACAAXwBwAGEAZABkAGkAbgBnACwAIABfAGEAbQBwAG0ARABvAHQAdABlAGQALAAgAF8AYQBtAHAAbQBDAG8AbgBkAGUAbgBzAGUALAAgAF8AYQBtAHAAbQBMAG8AdwBlAHIAXABuACAAIAAgACAAIAAgACAAIAApAFwAbgAgACAAIAAgACkAXABuACkAOwBcAG4AXABuAF8ARgBPAFIATQBBAFQAXwBUAEkATQBFAF8ATwBGAF8ARABBAFkAIAA9ACAATABBAE0AQgBEAEEAKABfAHQAaQBtAGUATwBmAEQAYQB5ACwAIABfAG8AcAB0AGkAbwBuAFMAZQB0ACwAXABuACAAIAAgACAASQBGACgASQBTAEUAUgBSAE8AUgAoAF8AdABpAG0AZQBPAGYARABhAHkAKQAsACAASABTAFQAQQBDAEsAKAAwACwAIABfAHQAaQBtAGUATwBmAEQAYQB5ACAAKgAgAHsAMQB9ACkALABcAG4AIAAgACAAIAAgACAAIAAgAEkARgAoAF8AdABpAG0AZQBPAGYARABhAHkAIAA9ACAAXAAiAFwAIgAsACAAewAwACwAIABcACIAXAAiAH0ALABcAG4AIAAgACAAIAAgACAAIAAgACAAIAAgACAASQBGACgATgBPAFQAKABJAFMATgBVAE0AQgBFAFIAKABfAHQAaQBtAGUATwBmAEQAYQB5ACkAKQAsACAASABTAFQAQQBDAEsAKAAwACwAIAB7ACMAVgBBAEwAVQBFACEAfQApACwAXABuACAAIAAgACAAIAAgACAAIAAgACAAIAAgACAAIAAgACAATABFAFQAKABcAG4AIAAgACAAIAAgACAAIAAgACAAIAAgACAAIAAgACAAIAAgACAAIAAgAF8AcwB0AHkAbABlACwAIABJAE4ARABFAFgAKABfAG8AcAB0AGkAbwBuAFMAZQB0ACwAIAAxACwAIAAxACkALABcAG4AIAAgACAAIAAgACAAIAAgACAAIAAgACAAIAAgACAAIAAgACAAIAAgAF8AbQBpAGQAbgBpAGcAaAB0AEMAZQBpAGwAaQBuAGcALAAgAEkATgBEAEUAWAAoAF8AbwBwAHQAaQBvAG4AUwBlAHQALAAgADEALAAgADIAKQAsAFwAbgAgACAAIAAgACAAIAAgACAAIAAgACAAIAAgACAAIAAgACAAIAAgACAAXwBsAG8AdwBPAHIAZABlAHIALAAgAEkATgBEAEUAWAAoAF8AbwBwAHQAaQBvAG4AUwBlAHQALAAgADEALAAgADMAKQAsAFwAbgAgACAAIAAgACAAIAAgACAAIAAgACAAIAAgACAAIAAgACAAIAAgACAAXwBsAG8AdwBGAGkAeABlAGQALAAgAEkATgBEAEUAWAAoAF8AbwBwAHQAaQBvAG4AUwBlAHQALAAgADEALAAgADQAKQAsAFwAbgAgACAAIAAgACAAIAAgACAAIAAgACAAIAAgACAAIAAgACAAIAAgACAAXwBzAGUAYwBvAG4AZABQAHIAZQBjAGkAcwBpAG8AbgAsACAASQBOAEQARQBYACgAXwBvAHAAdABpAG8AbgBTAGUAdAAsACAAMQAsACAANQApACwAXABuACAAIAAgACAAIAAgACAAIAAgACAAIAAgACAAIAAgACAAIAAgACAAIABfAHIAbwB1AG4AZABpAG4AZwBPAHYAZQByAHIAaQBkAGUALAAgAEkATgBEAEUAWAAoAF8AbwBwAHQAaQBvAG4AUwBlAHQALAAgADEALAAgADYAKQAsAFwAbgBcAG4AIAAgACAAIAAgACAAIAAgACAAIAAgACAAIAAgACAAIAAgACAAIAAgAF8AYwBvAG0AcABvAG4AZQBuAHQAcwAsACAAUwBXAEkAVABDAEgAKABfAHMAdAB5AGwAZQAsAFwAbgAgACAAIAAgACAAIAAgACAAIAAgACAAIAAgACAAIAAgACAAIAAgACAAIAAgACAAIABcACIAXAAiACwAIABfAFQASQBNAEUAXwBPAEYAXwBEAEEAWQBfAEMATwBNAFAATwBOAEUATgBUAFMAXwAyADQASABSACgAXwB0AGkAbQBlAE8AZgBEAGEAeQAsAFwAbgAgACAAIAAgACAAIAAgACAAIAAgACAAIAAgACAAIAAgACAAIAAgACAAIAAgACAAIAAgACAAIAAgACAAIAAgACAAXwBtAGkAZABuAGkAZwBoAHQAQwBlAGkAbABpAG4AZwAsACAAXwBsAG8AdwBPAHIAZABlAHIALAAgAF8AbABvAHcARgBpAHgAZQBkACwAXABuACAAIAAgACAAIAAgACAAIAAgACAAIAAgACAAIAAgACAAIAAgACAAIAAgACAAIAAgACAAIAAgACAAIAAgACAAIABfAHMAZQBjAG8AbgBkAFAAcgBlAGMAaQBzAGkAbwBuACwAIABfAHIAbwB1AG4AZABpAG4AZwBPAHYAZQByAHIAaQBkAGUAXABuACAAIAAgACAAIAAgACAAIAAgACAAIAAgACAAIAAgACAAIAAgACAAIAAgACAAIAAgACkALABcAG4AIAAgACAAIAAgACAAIAAgACAAIAAgACAAIAAgACAAIAAgACAAIAAgACAAIAAgACAAXAAiAEMAXAAiACwAIABfAFQASQBNAEUAXwBPAEYAXwBEAEEAWQBfAEMATwBNAFAATwBOAEUATgBUAFMAXwBDAEkAVgBJAEwAKABfAHQAaQBtAGUATwBmAEQAYQB5ACwAXABuACAAIAAgACAAIAAgACAAIAAgACAAIAAgACAAIAAgACAAIAAgACAAIAAgACAAIAAgACAAIAAgACAAIAAgACAAIABfAGwAbwB3AE8AcgBkAGUAcgAsACAAXwBsAG8AdwBGAGkAeABlAGQALAAgAF8AcgBvAHUAbgBkAGkAbgBnAE8AdgBlAHIAcgBpAGQAZQBcAG4AIAAgACAAIAAgACAAIAAgACAAIAAgACAAIAAgACAAIAAgACAAIAAgACAAIAAgACAAKQAsAFwAbgAgACAAIAAgACAAIAAgACAAIAAgACAAIAAgACAAIAAgACAAIAAgACAAIAAgACAAIABfAFQASQBNAEUAXwBPAEYAXwBEAEEAWQBfAEMATwBNAFAATwBOAEUATgBUAFMAXwBJAFMATwAoAF8AdABpAG0AZQBPAGYARABhAHkALABcAG4AIAAgACAAIAAgACAAIAAgACAAIAAgACAAIAAgACAAIAAgACAAIAAgACAAIAAgACAAIAAgACAAIAAgACAAIAAgAF8AbQBpAGQAbgBpAGcAaAB0AEMAZQBpAGwAaQBuAGcALAAgAF8AbABvAHcATwByAGQAZQByACwAIABfAGwAbwB3AEYAaQB4AGUAZAAsAFwAbgAgACAAIAAgACAAIAAgACAAIAAgACAAIAAgACAAIAAgACAAIAAgACAAIAAgACAAIAAgACAAIAAgACAAIAAgACAAXwBzAGUAYwBvAG4AZABQAHIAZQBjAGkAcwBpAG8AbgAsACAAXwByAG8AdQBuAGQAaQBuAGcATwB2AGUAcgByAGkAZABlAFwAbgAgACAAIAAgACAAIAAgACAAIAAgACAAIAAgACAAIAAgACAAIAAgACAAIAAgACAAIAApAFwAbgAgACAAIAAgACAAIAAgACAAIAAgACAAIAAgACAAIAAgACAAIAAgACAAKQAsAFwAbgAgACAAIAAgACAAIAAgACAAIAAgACAAIAAgACAAIAAgACAAIAAgACAAXABuACAAIAAgACAAIAAgACAAIAAgACAAIAAgACAAIAAgACAAIAAgACAAIABJAEYAKABSAE8AVwBTACgAXwBjAG8AbQBwAG8AbgBlAG4AdABzACkAIAA9ACAAMQAsACAASABTAFQAQQBDAEsAKAAwACwAIABJAE4ARABFAFgAKABfAGMAbwBtAHAAbwBuAGUAbgB0AHMALAAgADEALAAgADEAKQAgACoAIAB7ADEAfQApACwAXABuACAAIAAgACAAIAAgACAAIAAgACAAIAAgACAAIAAgACAAIAAgACAAIAAgACAAIAAgAEwARQBUACgAXABuACAAIAAgACAAIAAgACAAIAAgACAAIAAgACAAIAAgACAAIAAgACAAIAAgACAAIAAgACAAIAAgACAAXwBwAGEAZABkAGkAbgBnACwAIABJAE4ARABFAFgAKABfAG8AcAB0AGkAbwBuAFMAZQB0ACwAIAAxACwAIAA3ACkALABcAG4AIAAgACAAIAAgACAAIAAgACAAIAAgACAAIAAgACAAIAAgACAAIAAgACAAIAAgACAAIAAgACAAIABfAGEAbQBwAG0ARABvAHQAdABlAGQALAAgAEkATgBEAEUAWAAoAF8AbwBwAHQAaQBvAG4AUwBlAHQALAAgADEALAAgADgAKQAsAFwAbgAgACAAIAAgACAAIAAgACAAIAAgACAAIAAgACAAIAAgACAAIAAgACAAIAAgACAAIAAgACAAIAAgAF8AYQBtAHAAbQBDAG8AbgBkAGUAbgBzAGUALAAgAEkATgBEAEUAWAAoAF8AbwBwAHQAaQBvAG4AUwBlAHQALAAgADEALAAgADkAKQAsAFwAbgAgACAAIAAgACAAIAAgACAAIAAgACAAIAAgACAAIAAgACAAIAAgACAAIAAgACAAIAAgACAAIAAgAF8AYQBtAHAAbQBMAG8AdwBlAHIALAAgAEkATgBEAEUAWAAoAF8AbwBwAHQAaQBvAG4AUwBlAHQALAAgADEALAAgADEAMAApACwAXABuAFwAbgAgACAAIAAgACAAIAAgACAAIAAgACAAIAAgACAAIAAgACAAIAAgACAAIAAgACAAIAAgACAAIAAgAF8AcAByAG8AdgBpAGQAZQByACwAIABTAFcASQBUAEMASAAoAF8AcwB0AHkAbABlACwAXABuACAAIAAgACAAIAAgACAAIAAgACAAIAAgACAAIAAgACAAIAAgACAAIAAgACAAIAAgACAAIAAgACAAIAAgACAAIABcACIAQwBcACIALAAgAF8ARgBPAFIATQBBAFQAXwBQAFIATwBWAEkARABFAFIAXwBUAEkATQBFAF8ATwBGAF8ARABBAFkAXwBDAEkAVgBJAEwAKABfAGMAbwBtAHAAbwBuAGUAbgB0AHMALABcAG4AIAAgACAAIAAgACAAIAAgACAAIAAgACAAIAAgACAAIAAgACAAIAAgACAAIAAgACAAIAAgACAAIAAgACAAIAAgACAAIAAgACAAIAAgACAAIABfAHAAYQBkAGQAaQBuAGcALAAgAF8AYQBtAHAAbQBEAG8AdAB0AGUAZAAsACAAXwBhAG0AcABtAEMAbwBuAGQAZQBuAHMAZQAsACAAXwBhAG0AcABtAEwAbwB3AGUAcgBcAG4AIAAgACAAIAAgACAAIAAgACAAIAAgACAAIAAgACAAIAAgACAAIAAgACAAIAAgACAAIAAgACAAIAAgACAAIAAgACkALABcAG4AIAAgACAAIAAgACAAIAAgACAAIAAgACAAIAAgACAAIAAgACAAIAAgACAAIAAgACAAIAAgACAAIAAgACAAIAAgAFwAIgBJAFwAIgAsACAAXwBGAE8AUgBNAEEAVABfAFAAUgBPAFYASQBEAEUAUgBfAFQASQBNAEUAXwBPAEYAXwBEAEEAWQBfAEkAUwBPACgAXwBjAG8AbQBwAG8AbgBlAG4AdABzACwAIABGAEEATABTAEUAKQAsAFwAbgAgACAAIAAgACAAIAAgACAAIAAgACAAIAAgACAAIAAgACAAIAAgACAAIAAgACAAIAAgACAAIAAgACAAIAAgACAAXAAiAEIAXAAiACwAIABfAEYATwBSAE0AQQBUAF8AUABSAE8AVgBJAEQARQBSAF8AVABJAE0ARQBfAE8ARgBfAEQAQQBZAF8ASQBTAE8AKABfAGMAbwBtAHAAbwBuAGUAbgB0AHMALAAgAFQAUgBVAEUAKQAsAFwAbgAgACAAIAAgACAAIAAgACAAIAAgACAAIAAgACAAIAAgACAAIAAgACAAIAAgACAAIAAgACAAIAAgACAAIAAgACAAXwBGAE8AUgBNAEEAVABfAFAAUgBPAFYASQBEAEUAUgBfAFQASQBNAEUAXwBPAEYAXwBEAEEAWQBfADIANABIAFIAKABfAGMAbwBtAHAAbwBuAGUAbgB0AHMALAAgAF8AcABhAGQAZABpAG4AZwApAFwAbgAgACAAIAAgACAAIAAgACAAIAAgACAAIAAgACAAIAAgACAAIAAgACAAIAAgACAAIAAgACAAIAAgACkALABcAG4AIAAgACAAIAAgACAAIAAgACAAIAAgACAAIAAgACAAIAAgACAAIAAgACAAIAAgACAAIAAgACAAIAAgACAAIAAgACAAIAAgACAAXABuACAAIAAgACAAIAAgACAAIAAgACAAIAAgACAAIAAgACAAIAAgACAAIAAgACAAIAAgACAAIAAgACAAXwBjAGEAcgByAHkARABhAHkALAAgAEkATgBEAEUAWAAoAF8AYwBvAG0AcABvAG4AZQBuAHQAcwAsACAAMgAsACAAMQApACwAIABcAG4AIAAgACAAIAAgACAAIAAgACAAIAAgACAAIAAgACAAIAAgACAAIAAgACAAIAAgACAAIAAgACAAIABfAHMAVABvAEQALAAgAF8AVABJAE0ARQBfAE8ARgBfAEQAQQBZAF8ARgBPAFIATQBBAFQAVABFAFIAKABfAGMAbwBtAHAAbwBuAGUAbgB0AHMALAAgAF8AcAByAG8AdgBpAGQAZQByACkALABcAG4AIAAgACAAIAAgACAAIAAgACAAIAAgACAAIAAgACAAIAAgACAAIAAgACAAIAAgACAAIAAgACAAIABIAFMAVABBAEMASwAoAF8AYwBhAHIAcgB5AEQAYQB5ACwAIABfAHMAVABvAEQ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wBUAEkATQBFAF8ATwBGAF8ARABBAFkAXwBGAE8AUgBNAEEAVABUAEUAUgAgAD0AIABMAEEATQBCAEQAQQAoAF8AYwBvAG0AcABvAG4AZQBuAHQAcwAsACAAXwBwAHIAbwB2AGkAZABlAHIALABcAG4AIAAgACAAIAAvAC8AIABDAG8AbQBwAG8AbgBlAG4AdABzADoAIAB7AFwAbgAgACAAIAAgAC8ALwAgACAAIABEAGkAcwBwAGwAYQB5AEMAbwB1AG4AdAAsACAARABpAHMAcABsAGEAeQBIAGkAZwBoAE8AcgBkAGUAcgAsACAARABpAHMAcABsAGEAeQBMAG8AdwBPAHIAZABlAHIALAAgAEQAaQBzAHAAbABhAHkARABlAGMAaQBtAGEAbABzACwAIABSAGUAcwBvAGwAdgBlAFAAcgBlAGMAaQBzAGkAbwBuAC8ASQBzAFAATQA7AFwAbgAgACAAIAAgAC8ALwAgACAAIABDAGEAcgByAHkARABhAHkALAAgACAAIAAgACAASABvAHUAcgAsACAAIAAgACAAIAAgACAAIAAgACAAIAAgACAATQBpAG4AdQB0AGUALAAgACAAIAAgACAAIAAgACAAIAAgAFMAZQBjAG8AbgBkACwAIAAgACAAIAAgACAAIAAgACAAIAAjAE4ALwBBAFwAbgAgACAAIAAgAC8ALwAgAH0AXABuAFwAbgAgACAAIAAgAC8ALwAgAFAAcgBvAHYAaQBkAGUAcgA6ACAAewBcAG4AIAAgACAAIAAvAC8AIAAgACAATABlAGEAZABGAG8AcgBtAGEAdAAsACAATQBpAGQARgBvAHIAbQBhAHQALAAgACAATABhAHMAdABGAG8AcgBtAGEAdAAsACAAIAAgACMATgAvAEEAOwBcAG4AIAAgACAAIAAvAC8AIAAgACAARABlAHMAaQBnAG4AYQB0AG8AcgAsACAASABvAHUAcgBTAHUAZgBmAGkAeAAsACAATQBpAG4AdQB0AGUAUwB1AGYAZgBpAHgALAAgAFMAZQBjAG8AbgBkAFMAdQBmAGYAaQB4AFwAbgAgACAAIAAgAC8ALwAgAH0AXABuAFwAbgAgACAAIAAgAEkARgAoAFIATwBXAFMAKABfAGMAbwBtAHAAbwBuAGUAbgB0AHMAKQAgAD0AIAAxACwAIABJAE4ARABFAFgAKABfAGMAbwBtAHAAbwBuAGUAbgB0AHMALAAgADEALAAgADEAKQAsAFwAbgAgACAAIAAgACAAIAAgACAASQBGACgAUgBPAFcAUwAoAF8AcAByAG8AdgBpAGQAZQByACkAIAA9ACAAMQAsACAASQBOAEQARQBYACgAXwBwAHIAbwB2AGkAZABlAHIALAAgADEALAAgADEAKQAsAFwAbgAgACAAIAAgACAAIAAgACAAIAAgACAAIABMAEUAVAAoAFwAbgAgACAAIAAgACAAIAAgACAAIAAgACAAIAAgACAAIAAgAF8AYwBvAHUAbgB0ACwAIABJAE4ARABFAFgAKABfAGMAbwBtAHAAbwBuAGUAbgB0AHMALAAgADEALAAgADEAKQAsAFwAbgAgACAAIAAgACAAIAAgACAAIAAgACAAIAAgACAAIAAgAEkARgAoAF8AYwBvAHUAbgB0ACAAPAAgADEALAAgAFwAIgBcACIALABcAG4AIAAgACAAIAAgACAAIAAgACAAIAAgACAAIAAgACAAIAAgACAAIAAgAEwARQBUACgAXABuACAAIAAgACAAIAAgACAAIAAgACAAIAAgACAAIAAgACAAIAAgACAAIAAgACAAIAAgAF8AZABlAHMAaQBnAG4AYQB0AG8AcgAsACAASQBOAEQARQBYACgAXwBwAHIAbwB2AGkAZABlAHIALAAgADIALAAgADEAKQAsAFwAbgAgACAAIAAgACAAIAAgACAAIAAgACAAIAAgACAAIAAgACAAIAAgACAAIAAgACAAIABcAG4AIAAgACAAIAAgACAAIAAgACAAIAAgACAAIAAgACAAIAAgACAAIAAgACAAIAAgACAAUgBFAEQAVQBDAEUAKABfAGQAZQBzAGkAZwBuAGEAdABvAHIALAAgAFMARQBRAFUARQBOAEMARQAoAF8AYwBvAHUAbgB0ACkALABcAG4AIAAgACAAIAAgACAAIAAgACAAIAAgACAAIAAgACAAIAAgACAAIAAgACAAIAAgACAAIAAgACAAIABMAEEATQBCAEQAQQAoAF8AYQBjAGMALAAgAF8AbgAsAFwAbgAgACAAIAAgACAAIAAgACAAIAAgACAAIAAgACAAIAAgACAAIAAgACAAIAAgACAAIAAgACAAIAAgACAAIAAgACAATABFAFQAKABcAG4AIAAgACAAIAAgACAAIAAgACAAIAAgACAAIAAgACAAIAAgACAAIAAgACAAIAAgACAAIAAgACAAIAAgACAAIAAgACAAIAAgACAAXwBmAG0AdAAsACAASQBGACgAXwBuACAAPQAgAF8AYwBvAHUAbgB0ACwAIABJAE4ARABFAFgAKABfAHAAcgBvAHYAaQBkAGUAcgAsACAAMQAsACAAMwApACwAXABuACAAIAAgACAAIAAgACAAIAAgACAAIAAgACAAIAAgACAAIAAgACAAIAAgACAAIAAgACAAIAAgACAAIAAgACAAIAAgACAAIAAgACAAIAAgACAASQBGACgAXwBuACAAPQAgADEALAAgAEkATgBEAEUAWAAoAF8AcAByAG8AdgBpAGQAZQByACwAIAAxACwAIAAxACkALABcAG4AIAAgACAAIAAgACAAIAAgACAAIAAgACAAIAAgACAAIAAgACAAIAAgACAAIAAgACAAIAAgACAAIAAgACAAIAAgACAAIAAgACAAIAAgACAAIAAgACAAIAAgAEkATgBEAEUAWAAoAF8AcAByAG8AdgBpAGQAZQByACwAIAAxACwAIAAyACk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fAGMAbwBsACwAIABJAE4ARABFAFgAKABfAGMAbwBtAHAAbwBuAGUAbgB0AHMALAAgADEALAAgADIAKQAgACsAIABfAG4AIAAtACAAMQAsAFwAbgAgACAAIAAgACAAIAAgACAAIAAgACAAIAAgACAAIAAgACAAIAAgACAAIAAgACAAIAAgACAAIAAgACAAIAAgACAAIAAgACAAIABfAHAAYQByAHQALAAgAFQARQBYAFQAKABJAE4ARABFAFgAKABfAGMAbwBtAHAAbwBuAGUAbgB0AHMALAAgADIALAAgAF8AYwBvAGwAKQAsACAAXwBmAG0AdAApACwAXABuACAAIAAgACAAIAAgACAAIAAgACAAIAAgACAAIAAgACAAIAAgACAAIAAgACAAIAAgACAAIAAgACAAIAAgACAAIAAgACAAIAAgAF8AZABlAGwAaQBtACwAIABJAE4ARABFAFgAKABfAHAAcgBvAHYAaQBkAGUAcgAsACAAMgAsACAAXwBjAG8AbAApACwAXABuACAAIAAgACAAIAAgACAAIAAgACAAIAAgACAAIAAgACAAIAAgACAAIAAgACAAIAAgACAAIAAgACAAIAAgACAAIAAgACAAIAAgAEMATwBOAEMAQQBUACgAXwBhAGMAYwAsACAAXwBwAGEAcgB0ACwAIABfAGQAZQBsAGkAb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gAF8AVABJAE0ARQBfAE8ARgBfAEQAQQBZAF8AQwBPAE0AUABPAE4ARQBOAFQAUwAgAD0AIABMAEEATQBCAEQAQQAoAF8AdABpAG0AZQBPAGYARABhAHkAXwBEACwAXABuACAAIAAgACAAXwBtAGkAZABuAGkAZwBoAHQAQwBlAGkAbABpAG4AZwAsACAAXwBtAGkAbgBMAG8AdwBPAHIAZABlAHIALAAgAF8AZABlAGYAYQB1AGwAdABMAG8AdwBPAHIAZABlAHIALAAgAF8AYQB1AHQAbwBMAG8AdwBPAHIAZABlAHIALAAgAF8AbQBhAHgAUAByAGUAYwBpAHMAaQBvAG4ALAAgAF8AZABlAGYAYQB1AGwAdABQAHIAZQBjAGkAcwBpAG8AbgAsACAAXABuACAAIAAgACAAXwBsAG8AdwBPAHIAZABlAHIALAAgAF8AbABvAHcARgBpAHgAZQBkACwAIABfAHMAZQBjAG8AbgBkAFAAcgBlAGMAaQBzAGkAbwBuACwAIABfAHIAbwB1AG4AZABpAG4AZwBPAHYAZQByAHIAaQBkAGUALABcAG4AXABuACAAIAAgACAALwAvACAATQBpAGQAbgBpAGcAaAB0AEMAZQBpAGwAaQBuAGcAOgAgACAARABpAHMAcABsAGEAeQAgADIANAA6ADAAMAAgAHQAbwAgAHIAZQBwAHIAZQBzAGUAbgB0ACAAbQBpAGQAbgBpAGcAaAB0ACAAbgBlAHgAdAAgAGQAYQB5AC4AXABuACAAIAAgACAALwAvACAATQBpAG4ATABvAHcATwByAGQAZQByADoAIAAgACAAIAAgACAATQBpAG4AaQBtAHUAbQAgAGwAbwB3ACAAbwByAGQAZQByACAAYQBjAGMAZQBwAHQAZQBkACAAZgBvAHIAIAB0AGgAZQAgAHMAdAB5AGwAZQAuAFwAbgAgACAAIAAgAC8ALwAgAEQAZQBmAGEAdQBsAHQATABvAHcATwByAGQAZQByADoAIAAgAEQAZQBmAGEAdQBsAHQAIABsAG8AdwAgAG8AcgBkAGUAcgAgAGkAZgAgAG4AbwB0ACAAcwBwAGUAYwBpAGYAaQBlAGQALgBcAG4AIAAgACAAIAAvAC8AIABBAHUAdABvAEwAbwB3AE8AcgBkAGUAcgA6ACAAIAAgACAAIABJAGYAIABsAG8AdwAgAG8AcgBkAGUAcgAgAG4AbwB0ACAAcwBwAGUAYwBpAGYAaQBlAGQAIABhAG4AZAAgAHAAcgBlAGMAaQBzAGkAbwBuACAAaQBzACAAZQB4AHAAbABpAGMAaQB0ACAAdABoAGUAbgAgAGkAbQBwAGwAaQBlAHMAIABsAG8AdwAgAG8AcgBkAGUAcgAgAG8AZgAgAHMAZQBjAG8AbgBkAC4AXABuACAAIAAgACAALwAvACAATQBhAHgAUAByAGUAYwBpAHMAaQBvAG4AOgAgACAAIAAgACAATQBhAHgAaQBtAHUAbQAgAHAAcgBlAGMAaQBzAGkAbwBuACAAZgBvAHIAIAB0AGgAZQAgAHMAdAB5AGwAZQAuAFwAbgAgACAAIAAgAC8ALwAgAEQAZQBmAGEAdQBsAHQAUAByAGUAYwBpAHMAaQBvAG4AOgAgAEQAZQBmAGEAdQBsAHQAIABwAHIAZQBjAGkAcwBpAG8AbgAgAGYAbwByACAAdABoAGUAIABzAHQAeQBsAGUALgBcAG4AIAAgACAAIAAvAC8AIABcAG4AIAAgACAAIAAvAC8AIABMAG8AdwBPAHIAZABlAHIAOgAgACAAIAAgACAAIAAgACAAIABMAG8AdwAgAG8AcgBkAGUAcgAgAGEAdAAgAHcAaABpAGMAaAAgAHQAbwAgAHIAbwB1AG4AZAAgAHQAaQBtAGUAcwBwAGEAbgAgAGkAZgAgAEwAbwB3AEYAaQB4AGUAZAAuACAAXABuACAAIAAgACAALwAvACAAIAAgACAAIAAgACAAIAAgACAAIAAgACAAIAAgACAAIAAgACAATwB0AGgAZQByAHcAaQBzAGUAIAB0AGgAZQAgAGwAbwB3ACAAbwByAGQAZQByACAAYQB0ACAAbQBpAG4AaQBtAHUAbQAgAHQAbwAgAGQAaQBzAHAAbABhAHkALgBcAG4AIAAgACAAIAAvAC8AIABMAG8AdwBGAGkAeABlAGQAOgAgACAAIAAgACAAIAAgACAAIABGAG8AcgBjAGUAIABkAGkAcwBwAGwAYQB5ACAAdABvACAAbABvAHcAIABvAHIAZABlAHIALAAgAG8AdABoAGUAcgB3AGkAcwBlACAAYQBsAGwAbwB3ACAAdABvACAAZgBsAG8AYQB0ACAAZgByAG8AbQAgAGwAbwB3ACAAbwByAGQAZQByACAAYQBzACAAbgBlAGUAZABlAGQALgBcAG4AIAAgACAAIAAvAC8AIABTAGUAYwBvAG4AZABQAHIAZQBjAGkAcwBpAG8AbgA6ACAAIAAgAC0AMgA6ACAAUwBlAGMAbwBuAGQAIABlAHgAcAByAGUAcwBzAGUAZAAgAGEAdAAgAEQAZQBmAGEAdQBsAHQAUAByAGUAYwBpAHMAaQBvAG4ALgBcAG4AIAAgACAAIAAvAC8AIAAgACAAIAAgACAAIAAgACAAIAAgACAAIAAgACAAIAAgACAAIAAgAC0AMQA6ACAAUwBlAGMAbwBuAGQAIABlAHgAcAByAGUAcwBzAGUAZAAgAHUAcAAgAHQAbwAgAE0AYQB4AFAAcgBlAGMAaQBzAGkAbwBuAC4AXABuACAAIAAgACAALwAvACAAIAAgACAAIAAgACAAIAAgACAAIAAgACAAIAAgACAAIAAgACAAWwBuAF0AOgAgAFMAZQBjAG8AbgBkACAAZQB4AHAAcgBlAHMAcwBlAGQAIABhAHQAIAB3AGgAaQBjAGgAIABlAHYAZQByACAAaQBzACAAbABvAHcAZQByACAAbwBmACAAZwBpAHYAZQBuACAAcAByAGUAYwBpAHMAaQBvAG4AIABvAHIAIABNAGEAeABQAHIAZQBjAGkAcwBpAG8AbgAuAFwAbgAgACAAIAAgAC8ALwAgAFIAbwB1AG4AZABpAG4AZwBPAHYAZQByAHIAaQBkAGUAOgAgACAAIAAwADoAIABEAGUAZgBhAHUAbAB0ACAAUgBvAHUAbgBkAHMAIAB0AG8AIABuAGUAYQByAGUAcwB0ACAAcwBlAGMAbwBuAGQAIABhAG4AZAAgAHQAcgB1AG4AYwBhAHQAZQBzACAAYQB0ACAAbABvAHcAIABvAHIAZABlAHIAIABjAG8AbQBwAG8AbgBlAG4AdAAuAFwAbgAgACAAIAAgAC8ALwAgACAAIAAgACAAIAAgACAAIAAgACAAIAAgACAAIAAgACAAIAAgACAAIAAxADoAIABOAGUAYQByAGUAcwB0ACAAQQBsAHcAYQB5AHMAIAByAG8AdQBuAGQAIAB0AG8AIABuAGUAYQByAGUAcwB0ACAAbABvAHcAIABvAHIAZABlAHIAIABjAG8AbQBwAG8AbgBlAG4AdAAuAFwAbgAgACAAIAAgAC8ALw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DAGEAcgByAHkARABhAHkALAAgACAAIAAgACAASABvAHUAcgAsACAAIAAgACAAIAAgACAAIAAgACAAIAAgACAATQBpAG4AdQB0AGUALAAgACAAIAAgACAAIAAgACAAIAAgAFMAZQBjAG8AbgBkACwAIAAgACAAIAAgACAAIAAgACAAIAAjAE4ALwBBAFwAbgAgACAAIAAgAC8ALwAgAH0AXABuAFwAbgAgACAAIAAgAEkARgAoAEkAUwBFAFIAUgBPAFIAKABfAHQAaQBtAGUATwBmAEQAYQB5AF8ARAApACwAIABfAHQAaQBtAGUATwBmAEQAYQB5AF8ARAAgACoAIAB7ADEAfQAsAFwAbgAgACAAIAAgACAAIAAgACAASQBGACgAXwB0AGkAbQBlAE8AZgBEAGEAeQBfAEQAIAA9ACAAXAAiAFwAIgAsACAAXAAiAFwAIgAsAFwAbgAgACAAIAAgACAAIAAgACAAIAAgACAAIABJAEYAKABOAE8AVAAoAEkAUwBOAFUATQBCAEUAUgAoAF8AdABpAG0AZQBPAGYARABhAHkAXwBEACkAKQAsACAAewAjAFYAQQBMAFUARQAhAH0ALABcAG4AIAAgACAAIAAgACAAIAAgACAAIAAgACAAIAAgACAAIABMAEUAVAAoAFwAbgAgACAAIAAgACAAIAAgACAAIAAgACAAIAAgACAAIAAgACAAIAAgACAAXwBkAG8AQQB1AHQAbwAsACAAXwBhAHUAdABvAEwAbwB3AE8AcgBkAGUAcgAgACoAIAAoAF8AbABvAHcATwByAGQAZQByACAAPQAgADAAKQAgACoAIAAoAF8AcwBlAGMAbwBuAGQAUAByAGUAYwBpAHMAaQBvAG4AIAA+AD0AIAAwACkAIAA8AD4AIAAwACwAXABuACAAIAAgACAAIAAgACAAIAAgACAAIAAgACAAIAAgACAAIAAgACAAIABfAHMAZQB0AEwAbwB3AE8AcgBkAGUAcgAsACAASQBGACgAXwBkAG8AQQB1AHQAbwAsACAANAAsACAAXwBsAG8AdwBPAHIAZABlAHIAKQAsAFwAbgAgACAAIAAgACAAIAAgACAAIAAgACAAIAAgACAAIAAgACAAIAAgACAAXwBzAGUAdABMAG8AdwBGAGkAeABlAGQALAAgAEkARgAoAF8AZABvAEEAdQB0AG8ALAAgAEYAQQBMAFMARQAsACAAXwBsAG8AdwBGAGkAeABlAGQAKQAsAFwAbgBcAG4AIAAgACAAIAAgACAAIAAgACAAIAAgACAAIAAgACAAIAAgACAAIAAgAF8AcgBlAHMAbwBsAHYAZQBMAG8AdwBEAGUAZgBhAHUAbAB0ACwAIABJAEYAKABfAGQAZQBmAGEAdQBsAHQATABvAHcATwByAGQAZQByACAAPQAgADAALAAgADQALAAgAF8AZABlAGYAYQB1AGwAdABMAG8AdwBPAHIAZABlAHIAKQAsAFwAbgAgACAAIAAgACAAIAAgACAAIAAgACAAIAAgACAAIAAgACAAIAAgACAAXwByAGUAcwBvAGwAdgBlAEwAbwB3AE8AcgBkAGUAcgAsACAASQBGACgATgBPAFQAKABfAHMAZQB0AEwAbwB3AEYAaQB4AGUAZAApACwAIAA0ACwAIAAgAC8ALwAgAHIAZQBzAG8AbAB2AGUAIAB0AG8AIABzAGUAYwBvAG4AZABzAFwAbgAgACAAIAAgACAAIAAgACAAIAAgACAAIAAgACAAIAAgACAAIAAgACAAIAAgACAAIABJAEYAKABfAHMAZQB0AEwAbwB3AE8AcgBkAGUAcgAgAD0AIAAwACwAIABfAHIAZQBzAG8AbAB2AGUATABvAHcARABlAGYAYQB1AGwAdAAsACAAIAAvAC8AIAByAGUAcwBvAGwAdgBlACAAdABvACAAZABlAGYAYQB1AGwAdAAgAG8AZgAgAHMAdAB5AGwAZQBcAG4AIAAgACAAIAAgACAAIAAgACAAIAAgACAAIAAgACAAIAAgACAAIAAgACAAIAAgACAAIAAgACAAIABJAEYAKABfAHMAZQB0AEwAbwB3AE8AcgBkAGUAcgAgAD0AIAAxACwAIAAxACwAIAAgAC8ALwAgAHIAZQBzAG8AbAB2AGUAIAB0AG8AIABkAGEAeQAgAGkAcwAgAHMAdABpAGMAawB5AFwAbgAgACAAIAAgACAAIAAgACAAIAAgACAAIAAgACAAIAAgACAAIAAgACAAIAAgACAAIAAgACAAIAAgACAAIAAgACAATQBBAFgAKABfAHMAZQB0AEwAbwB3AE8AcgBkAGUAcgAsACAAXwBtAGkAbgBMAG8AdwBPAHIAZABlAHIAKQAgACAALwAvACAAZQBuAHMAdQByAGUAIABuAG8AdAAgAGwAZQBzAHMAIAB0AGgAYQBuACAAcwB0AHkAbABlACAAYQBsAGwAbwB3AHMAXABuACAAIAAgACAAIAAgACAAIAAgACAAIAAgACAAIAAgACAAIAAgACAAIAAgACAAIAAgACAAIAAgACAAKQBcAG4AIAAgACAAIAAgACAAIAAgACAAIAAgACAAIAAgACAAIAAgACAAIAAgACAAIAAgACAAKQBcAG4AIAAgACAAIAAgACAAIAAgACAAIAAgACAAIAAgACAAIAAgACAAIAAgACkALABcAG4AIAAgACAAIAAgACAAIAAgACAAIAAgACAAIAAgACAAIAAgACAAIAAgAFwAbgAgACAAIAAgACAAIAAgACAAIAAgACAAIAAgACAAIAAgACAAIAAgACAAXwByAGUAcwBvAGwAdgBlAFQAbwBTAGUAYwBvAG4AZABzACwAIABfAHIAZQBzAG8AbAB2AGUATABvAHcATwByAGQAZQByACAAPQAgADQALABcAG4AXABuACAAIAAgACAAIAAgACAAIAAgACAAIAAgACAAIAAgACAAIAAgACAAIABfAHIAZQBzAG8AbAB2AGUAUwBlAGMAbwBuAGQAUAByAGUAYwBpAHMAaQBvAG4ALAAgAEkARgAoAE4ATwBUACgAXwByAGUAcwBvAGwAdgBlAFQAbwBTAGUAYwBvAG4AZABzACkALAAgADAALABcAG4AIAAgACAAIAAgACAAIAAgACAAIAAgACAAIAAgACAAIAAgACAAIAAgACAAIAAgACAAUwBXAEkAVABDAEgAKABfAHMAZQBjAG8AbgBkAFAAcgBlAGMAaQBzAGkAbwBuACwAXABuACAAIAAgACAAIAAgACAAIAAgACAAIAAgACAAIAAgACAAIAAgACAAIAAgACAAIAAgACAAIAAgACAALQAyACwAIABfAGQAZQBmAGEAdQBsAHQAUAByAGUAYwBpAHMAaQBvAG4ALABcAG4AIAAgACAAIAAgACAAIAAgACAAIAAgACAAIAAgACAAIAAgACAAIAAgACAAIAAgACAAIAAgACAAIAAtADEALAAgAF8AbQBhAHgAUAByAGUAYwBpAHMAaQBvAG4ALABcAG4AIAAgACAAIAAgACAAIAAgACAAIAAgACAAIAAgACAAIAAgACAAIAAgACAAIAAgACAAIAAgACAAIABNAEkATgAoAF8AcwBlAGMAbwBuAGQAUAByAGUAYwBpAHMAaQBvAG4ALAAgAF8AbQBhAHgAUAByAGUAYwBpAHMAaQBvAG4AKQBcAG4AIAAgACAAIAAgACAAIAAgACAAIAAgACAAIAAgACAAIAAgACAAIAAgACAAIAAgACAAKQBcAG4AIAAgACAAIAAgACAAIAAgACAAIAAgACAAIAAgACAAIAAgACAAIAAgACkALABcAG4AIAAgACAAIAAgACAAIAAgACAAIAAgACAAIAAgACAAIAAgACAAIAAgAFwAbgAgACAAIAAgACAAIAAgACAAIAAgACAAIAAgACAAIAAgACAAIAAgACAAXwBkAGgAbQBzACwAIABOACgAQwBIAFIATwBOAE8ALgBEAEEAWQBfAEEATgBEAF8AVABJAE0ARQBfAFQATwBfAEQASABNAFMAKABfAHQAaQBtAGUATwBmAEQAYQB5AF8ARAAsACAAXwByAGUAcwBvAGwAdgBlAEwAbwB3AE8AcgBkAGUAcgAsACAAXwByAGUAcwBvAGwAdgBlAFMAZQBjAG8AbgBkAFAAcgBlAGMAaQBzAGkAbwBuACwAIABfAHIAbwB1AG4AZABpAG4AZwBPAHYAZQByAHIAaQBkAGUAKQApACwAXABuACAAIAAgACAAIAAgACAAIAAgACAAIAAgACAAIAAgACAAIAAgACAAIABcAG4AIAAgACAAIAAgACAAIAAgACAAIAAgACAAIAAgACAAIAAgACAAIAAgAF8AZABpAHMAcABsAGEAeQBMAG8AdwBPAHIAZABlAHIALAAgAEkARgAoAF8AcwBlAHQATABvAHcARgBpAHgAZQBkACwAIABfAHIAZQBzAG8AbAB2AGUATABvAHcATwByAGQAZQByACwAIAAgAC8ALwAgAGQAaQBzAHAAbABhAHkAIAB0AG8AIABlAHgAcABsAGkAYwBpAHQAIABvAHIAZABlAHIAXABuACAAIAAgACAAIAAgACAAIAAgACAAIAAgACAAIAAgACAAIAAgACAAIAAgACAAIAAgAC8ALwAgAGYAbABvAGEAdABpAG4AZwBcAG4AIAAgACAAIAAgACAAIAAgACAAIAAgACAAIAAgACAAIAAgACAAIAAgACAAIAAgACAATABFAFQAKABcAG4AIAAgACAAIAAgACAAIAAgACAAIAAgACAAIAAgACAAIAAgACAAIAAgACAAIAAgACAAIAAgACAAIABfAGIAbwBvAGsAZQBuAGQALAAgAFMAVwBJAFQAQwBIACgAXwBzAGUAdABMAG8AdwBPAHIAZABlAHIALABcAG4AIAAgACAAIAAgACAAIAAgACAAIAAgACAAIAAgACAAIAAgACAAIAAgACAAIAAgACAAIAAgACAAIAAgACAAIAAgADAALAAgAEkARgAoAF8AZABlAGYAYQB1AGwAdABMAG8AdwBPAHIAZABlAHIAIAA9ACAAMAAsACAAMQAsACAAXwBkAGUAZgBhAHUAbAB0AEwAbwB3AE8AcgBkAGUAcgApACwAIAAvAC8AIABkAGUAZgBhAHUAbAB0ACAAbwBmACAAcwB0AHkAbABlAFwAbgAgACAAIAAgACAAIAAgACAAIAAgACAAIAAgACAAIAAgACAAIAAgACAAIAAgACAAIAAgACAAIAAgACAAIAAgACAAMQAsACAAMQAsACAAIAAgAC8ALwAgAGQAYQB5ACAAaQBzACAAcwB0AGkAYwBrAHkAXABuACAAIAAgACAAIAAgACAAIAAgACAAIAAgACAAIAAgACAAIAAgACAAIAAgACAAIAAgACAAIAAgACAAIAAgACAAIABNAEEAWAAoAF8AcwBlAHQATABvAHcATwByAGQAZQByACwAIABfAG0AaQBuAEwAbwB3AE8AcgBkAGUAcgApACAALwAvACAAbgBvAHQAIABsAGUAcwBzACAAdABoAGEAbgAgAHMAdAB5AGwAZQAgAGEAbABsAG8AdwBzAFwAbgAgACAAIAAgACAAIAAgACAAIAAgACAAIAAgACAAIAAgACAAIAAgACAAIAAgACAAIAAgACAAIAAgACkALABcAG4AIAAgACAAIAAgACAAIAAgACAAIAAgACAAIAAgACAAIAAgACAAIAAgACAAIAAgACAAIAAgACAAIABfAG4AbwBuAFoAZQByAG8AQwBvAG0AcABvAG4AZQBuAHQAcwAsACAASQBGAEUAUgBSAE8AUgAoAF8AZABoAG0AcwAsACAAMQApACAAPAA+ACAAMAAsAFwAbgAgACAAIAAgACAAIAAgACAAIAAgACAAIAAgACAAIAAgACAAIAAgACAAIAAgACAAIAAgACAAIAAgAF8AaABhAHMATABvAHcATwByAGQAZQByACwAIABJAEYATgBBACgAWABNAEEAVABDAEgAKAAxACwAIABOACgAXwBuAG8AbgBaAGUAcgBvAEMAbwBtAHAAbwBuAGUAbgB0AHMAKQAsACAAMAAsACAALQAxACkALAAgADAAKQAsAFwAbgAgACAAIAAgACAAIAAgACAAIAAgACAAIAAgACAAIAAgACAAIAAgACAAIAAgACAAIAAgACAAIAAgAEkARgAoAF8AaABhAHMATABvAHcATwByAGQAZQByACAAPgAgAF8AYgBvAG8AawBlAG4AZAAsACAAXwBoAGEAcwBMAG8AdwBPAHIAZABlAHIALAAgAF8AYgBvAG8AawBFAG4AZAApAFwAbgAgACAAIAAgACAAIAAgACAAIAAgACAAIAAgACAAIAAgACAAIAAgACAAIAAgACAAIAApAFwAbgAgACAAIAAgACAAIAAgACAAIAAgACAAIAAgACAAIAAgACAAIAAgACAAKQAsAFwAbgAgACAAIAAgACAAIAAgACAAIAAgACAAIAAgACAAIAAgACAAIAAgACAAXABuACAAIAAgACAAIAAgACAAIAAgACAAIAAgACAAIAAgACAAIAAgACAAIABfAGQAaQBzAHAAbABhAHkASABpAGcAaABPAHIAZABlAHIALAAgADIALABcAG4AIAAgACAAIAAgACAAIAAgACAAIAAgACAAXABuACAAIAAgACAAIAAgACAAIAAgACAAIAAgACAAIAAgACAAIAAgACAAIABfAGQAaQBzAHAAbABhAHkARABlAGMAaQBtAGEAbABzACwAIABJAEYAKABfAGQAaQBzAHAAbABhAHkATABvAHcATwByAGQAZQByACAAPAAgADQALAAgADAALABcAG4AIAAgACAAIAAgACAAIAAgACAAIAAgACAAIAAgACAAIAAgACAAIAAgACAAIAAgACAASQBGACgAXwBzAGUAYwBvAG4AZABQAHIAZQBjAGkAcwBpAG8AbgAgAD0AIAAtADIALAAgAF8AcgBlAHMAbwBsAHYAZQBTAGUAYwBvAG4AZABQAHIAZQBjAGkAcwBpAG8AbgAsAFwAbgAgACAAIAAgACAAIAAgACAAIAAgACAAIAAgACAAIAAgACAAIAAgACAAIAAgACAAIAAgACAAIAAgAEkARgAoAF8AcwBlAGMAbwBuAGQAUAByAGUAYwBpAHMAaQBvAG4AIAA9ACAAMAAsACAAMAAsAFwAbgAgACAAIAAgACAAIAAgACAAIAAgACAAIAAgACAAIAAgACAAIAAgACAAIAAgACAAIAAgACAAIAAgACAAIAAgACAASQBGACgAXwBzAGUAdABMAG8AdwBGAGkAeABlAGQAIAAqACAAKABfAHMAZQBjAG8AbgBkAFAAcgBlAGMAaQBzAGkAbwBuACAAPgAgADAAKQAsACAAXwByAGUAcwBvAGwAdgBlAFMAZQBjAG8AbgBkAFAAcgBlAGMAaQBzAGkAbwBuACwAXABuACAAIAAgACAAIAAgACAAIAAgACAAIAAgACAAIAAgACAAIAAgACAAIAAgACAAIAAgACAAIAAgACAAIAAgACAAIAAgACAAIAAgAEwARQBUACgAXABuACAAIAAgACAAIAAgACAAIAAgACAAIAAgACAAIAAgACAAIAAgACAAIAAgACAAIAAgACAAIAAgACAAIAAgACAAIAAgACAAIAAgACAAIAAgACAAXwBlAHgAcAByAGUAcwBzAGUAZABEAGUAYwBpAG0AYQBsAHMALAAgAE0ASQBOACgARgBOAC4ARABFAEMASQBNAEEATABTACgASQBOAEQARQBYACgAXwBkAGgAbQBzACwAIAAxACwAIAA0ACkAKQAsACAAXwByAGUAcwBvAGwAdgBlAFMAZQBjAG8AbgBkAFAAcgBlAGMAaQBzAGkAbwBuACkALABcAG4AIAAgACAAIAAgACAAIAAgACAAIAAgACAAIAAgACAAIAAgACAAIAAgACAAIAAgACAAIAAgACAAIAAgACAAIAAgACAAIAAgACAAIAAgACAAIABJAEYAKABfAHMAZQBjAG8AbgBkAFAAcgBlAGMAaQBzAGkAbwBuACAAPQAgAC0AMQAsACAAXwBlAHgAcAByAGUAcwBzAGUAZABEAGUAYwBpAG0AYQBsAHMALABcAG4AIAAgACAAIAAgACAAIAAgACAAIAAgACAAIAAgACAAIAAgACAAIAAgACAAIAAgACAAIAAgACAAIAAgACAAIAAgACAAIAAgACAAIAAgACAAIAAgACAAIAAgAEkARgAoAF8AZQB4AHAAcgBlAHMAcwBlAGQARABlAGMAaQBtAGEAbABzACAAPQAgADAALAAgADAALAAgAF8AcgBlAHMAbwBsAHYAZQBTAGUAYwBvAG4AZABQAHIAZQBjAGkAcwBpAG8Abg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XwBkAGgAbQBzADEALAAgAEkARgAoAE4ATwBUACgAXwBtAGkAZABuAGkAZwBoAHQAQwBlAGkAbABpAG4AZwApACwAIABfAGQAaABtAHMALABcAG4AIAAgACAAIAAgACAAIAAgACAAIAAgACAAIAAgACAAIAAgACAAIAAgACAAIAAgACAASQBGACgAXwBkAGkAcwBwAGwAYQB5AEwAbwB3AE8AcgBkAGUAcgAgAD0AIAAxACwAIABfAGQAaABtAHMALABcAG4AIAAgACAAIAAgACAAIAAgACAAIAAgACAAIAAgACAAIAAgACAAIAAgACAAIAAgACAAIAAgACAAIABJAEYAKABOAE8AVAAoAEEAUgBSAEEAWQBTAC4AQQBSAEUAXwBFAFEAVQBBAEwAKABOACgARABSAE8AUAAoAF8AZABoAG0AcwAsACAALAAxACkAKQAsACAAewAwACwAIAAwACwAIAAwAH0AKQApACwAIABfAGQAaABtAHMALABcAG4AIAAgACAAIAAgACAAIAAgACAAIAAgACAAIAAgACAAIAAgACAAIAAgACAAIAAgACAAIAAgACAAIAAgACAAIAAgAEwARQBUACgAXABuACAAIAAgACAAIAAgACAAIAAgACAAIAAgACAAIAAgACAAIAAgACAAIAAgACAAIAAgACAAIAAgACAAIAAgACAAIAAgACAAIAAgAF8AZABhAHkALAAgAEkATgBEAEUAWAAoAF8AZABoAG0AcwAsACAAMQAsACAAMQApACAALQAgADEALABcAG4AIAAgACAAIAAgACAAIAAgACAAIAAgACAAIAAgACAAIAAgACAAIAAgACAAIAAgACAAIAAgACAAIAAgACAAIAAgACAAIAAgACAASABTAFQAQQBDAEsAKABfAGQAYQB5ACwAIAAyADQALAAgAEQAUgBPAFAAKABfAGQAaABtAHMALAAgACwAIAAyACk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LABcAG4AXABuACAAIAAgACAAIAAgACAAIAAgACAAIAAgACAAIAAgACAAIAAgACAAIABfAGQAaQBzAHAAbABhAHkAQwBvAHUAbgB0ACwAIABfAGQAaQBzAHAAbABhAHkATABvAHcATwByAGQAZQByACAALQAgAF8AZABpAHMAcABsAGEAeQBIAGkAZwBoAE8AcgBkAGUAcgAgACsAIAAxACwAXABuACAAIAAgACAAIAAgACAAIAAgACAAIAAgACAAIAAgACAAIAAgACAAIABWAFMAVABBAEMASwAoAFwAbgAgACAAIAAgACAAIAAgACAAIAAgACAAIAAgACAAIAAgACAAIAAgACAAIAAgACAAIABIAFMAVABBAEMASwAoAF8AZABpAHMAcABsAGEAeQBDAG8AdQBuAHQALAAgAF8AZABpAHMAcABsAGEAeQBIAGkAZwBoAE8AcgBkAGUAcgAsACAAXwBkAGkAcwBwAGwAYQB5AEwAbwB3AE8AcgBkAGUAcgAsACAAXwBkAGkAcwBwAGwAYQB5AEQAZQBjAGkAbQBhAGwAcwAsACAAXwByAGUAcwBvAGwAdgBlAFMAZQBjAG8AbgBkAFAAcgBlAGMAaQBzAGkAbwBuACkALABcAG4AIAAgACAAIAAgACAAIAAgACAAIAAgACAAIAAgACAAIAAgACAAIAAgACAAIAAgACAAXwBkAGgAbQBzADEAXABuACAAIAAgACAAIAAgACAAIAAgACAAIAAgACAAIAAgACAAIAAgACAAIAApAFwAbgAgACAAIAAgACAAIAAgACAAIAAgACAAIAAgACAAIAAgACkAXABuACAAIAAgACAAIAAgACAAIAAgACAAIAAgACkAXABuACAAIAAgACAAIAAgACAAIAApAFwAbgAgACAAIAAgACkAXABuACkAOwBcAG4AXABuAF8AVABJAE0ARQBfAE8ARgBfAEQAQQBZAF8AQwBPAE0AUABPAE4ARQBOAFQAUwBfADIANABIAFIAIAA9ACAATABBAE0AQgBEAEEAKABfAHQAaQBtAGUATwBmAEQAYQB5AF8ARAAsACAAXwBtAGkAZABuAGkAZwBoAHQAQwBlAGkAbABpAG4AZwAsACAAXwBsAG8AdwBPAHIAZABlAHIALAAgAF8AbABvAHcARgBpAHgAZQBkACwAIABfAHMAZQBjAG8AbgBkAFAAcgBlAGMAaQBzAGkAbwBuACwAIABfAHIAbwB1AG4AZABpAG4AZwBPAHYAZQByAHIAaQBkAGUALABcAG4AIAAgACAAIAAvAC8AIABNAGkAZABuAGkAZwBoAHQAQwBlAGkAbABpAG4AZwA6ACAAIABEAGkAcwBwAGwAYQB5ACAAMgA0ADoAMAAwACAAdABvACAAcgBlAHAAcgBlAHMAZQBuAHQAIABtAGkAZABuAGkAZwBoAHQAIABuAGUAeAB0ACAAZABhAHkALgBcAG4AIAAgACAAIAAvAC8AIABMAG8AdwBPAHIAZABlAHIAOgAgACAAIAAgACAAIAAgACAAIABMAG8AdwAgAG8AcgBkAGUAcgAgAGEAdAAgAHcAaABpAGMAaAAgAHQAbwAgAHIAbwB1AG4AZAAgAHQAaQBtAGUAcwBwAGEAbgAgAGkAZgAgAEwAbwB3AEYAaQB4AGUAZAAuACAARABlAGYAYQB1AGwAdABzACAAdABvACAAbQBpAG4AdQB0AGUAcwAuAFwAbgAgACAAIAAgAC8ALwAgACAAIAAgACAAIAAgACAAIAAgACAAIAAgACAAIAAgACAAIAAgAE8AdABoAGUAcgB3AGkAcwBlACAAdABoAGUAIABsAG8AdwAgAG8AcgBkAGUAcgAgAGEAdAAgAG0AaQBuAGkAbQB1AG0AIAB0AG8AIABkAGkAcwBwAGwAYQB5AC4AXABuACAAIAAgACAALwAvACAATABvAHcARgBpAHgAZQBkADoAIAAgACAAIAAgACAAIAAgACAARgBvAHIAYwBlACAAZABpAHMAcABsAGEAeQAgAHQAbwAgAGwAbwB3ACAAbwByAGQAZQByACwAIABvAHQAaABlAHIAdwBpAHMAZQAgAGEAbABsAG8AdwAgAHQAbwAgAGYAbABvAGEAdAAgAGYAcgBvAG0AIABsAG8AdwAgAG8AcgBkAGUAcgAgAGEAcwAgAG4AZQBlAGQAZQBkAC4AXABuACAAIAAgACAALwAvACAAUwBlAGMAbwBuAGQAUAByAGUAYwBpAHMAaQBvAG4AOgAgACAAIAAtADIAOgAgAFMAZQBjAG8AbgBkACAAZABlAGYAYQB1AGwAdABzACAAdABvACAAMAAgAGQAZQBjAGkAbQBhAGwAcwAuAFwAbgAgACAAIAAgAC8ALwAgACAAIAAgACAAIAAgACAAIAAgACAAIAAgACAAIAAgACAAIAAgACAALQAxADoAIABTAGUAYwBvAG4AZAAgAGUAeABwAHIAZQBzAHMAZQBkACAAdQBwACAAdABvACAAOQAuAFwAbgAgACAAIAAgAC8ALwAgACAAIAAgACAAIAAgACAAIAAgACAAIAAgACAAIAAgACAAIAAgAFsAbgBdADoAIABJAGYAIABsAG8AdwAgAG8AcgBkAGUAcgAgAG4AbwB0ACAAZgBpAHgAZQBkACAAdABoAGUAbgAgAGQAZQBjAGkAbQBhAGwAcwAgAGUAeABwAHIAZQBzAHMAZQBkACAAdQBwACAAdABvACAAdwBoAGkAYwBoACAAZQB2AGUAcgAgAGkAcwAgAGwAbwB3AGUAcgAgAG8AZgBcAG4AIAAgACAAIAAvAC8AIAAgACAAIAAgACAAIAAgACAAIAAgACAAIAAgACAAIAAgACAAIAAgACAAIAAgACAAZwBpAHYAZQBuACAAcAByAGUAYwBpAHMAaQBvAG4AIABvAHIAIAA5AC4AIABJAGYAIABsAG8AdwAgAG8AcgBkAGUAcgAgAGYAaQB4AGUAZAAgAHQAaABlAG4AIABlAHgAcAByAGUAcwBzAGUAZAAgAGUAeABwAGwAaQBjAGkAdABsAHkAXABuACAAIAAgACAALwAvACAAIAAgACAAIAAgACAAIAAgACAAIAAgACAAIAAgACAAIAAgACAAIAAgACAAIAAgAGEAdAAgAHQAaABlACAAcwBhAG0AZQAuAFwAbgAgACAAIAAgAC8ALwAgAFIAbwB1AG4AZABpAG4AZwBPAHYAZQByAHIAaQBkAGUAOgAgACAAIAAwADoAIABEAGUAZgBhAHUAbAB0ACAAUgBvAHUAbgBkAHMAIAB0AG8AIABuAGUAYQByAGUAcwB0ACAAcwBlAGMAbwBuAGQAIABhAG4AZAAgAHQAcgB1AG4AYwBhAHQAZQBzACAAYQB0ACAAbABvAHcAIABvAHIAZABlAHIAIABjAG8AbQBwAG8AbgBlAG4AdAAuAFwAbgAgACAAIAAgAC8ALwAgACAAIAAgACAAIAAgACAAIAAgACAAIAAgACAAIAAgACAAIAAgACAAIAAxADoAIABOAGUAYQByAGUAcwB0ACAAQQBsAHcAYQB5AHMAIAByAG8AdQBuAGQAIAB0AG8AIABuAGUAYQByAGUAcwB0ACAAbABvAHcAIABvAHIAZABlAHIAIABjAG8AbQBwAG8AbgBlAG4AdAAuAFwAbgAgACAAIAAgAC8ALw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DAGEAcgByAHkARABhAHkALAAgACAAIAAgACAASABvAHUAcgAsACAAIAAgACAAIAAgACAAIAAgACAAIAAgACAATQBpAG4AdQB0AGUALAAgACAAIAAgACAAIAAgACAAIAAgAFMAZQBjAG8AbgBkACwAIAAgACAAIAAgACAAIAAgACAAIAAjAE4ALwBBAFwAbgAgACAAIAAgAC8ALwAgAH0AXABuAFwAbgAgACAAIAAgAEwARQBUACgAXABuACAAIAAgACAAIAAgACAAIABfAG0AaQBuAEwAbwB3AE8AcgBkAGUAcgAsACAAMwAsAFwAbgAgACAAIAAgACAAIAAgACAAXwBkAGUAZgBhAHUAbAB0AEwAbwB3AE8AcgBkAGUAcgAsACAAMwAsAFwAbgAgACAAIAAgACAAIAAgACAAXwBhAHUAdABvAEwAbwB3AE8AcgBkAGUAcgAsACAAVABSAFUARQAsAFwAbgAgACAAIAAgACAAIAAgACAAXwBtAGEAeABQAHIAZQBjAGkAcwBpAG8AbgAsACAAOQAsAFwAbgAgACAAIAAgACAAIAAgACAAXwBkAGUAZgBhAHUAbAB0AFAAcgBlAGMAaQBzAGkAbwBuACwAIAAwACwAXABuACAAIAAgACAAIAAgACAAIABcAG4AIAAgACAAIAAgACAAIAAgAF8AVABJAE0ARQBfAE8ARgBfAEQAQQBZAF8AQwBPAE0AUABPAE4ARQBOAFQAUwAoAF8AdABpAG0AZQBPAGYARABhAHkAXwBEACwAXABuACAAIAAgACAAIAAgACAAIAAgACAAIAAgAF8AbQBpAGQAbgBpAGcAaAB0AEMAZQBpAGwAaQBuAGcALAAgAF8AbQBpAG4ATABvAHcATwByAGQAZQByACwAIABfAGQAZQBmAGEAdQBsAHQATABvAHcATwByAGQAZQByACwAIABfAGEAdQB0AG8ATABvAHcATwByAGQAZQByACwAIABfAG0AYQB4AFAAcgBlAGMAaQBzAGkAbwBuACwAIABfAGQAZQBmAGEAdQBsAHQAUAByAGUAYwBpAHMAaQBvAG4ALABcAG4AIAAgACAAIAAgACAAIAAgACAAIAAgACAAXwBsAG8AdwBPAHIAZABlAHIALAAgAF8AbABvAHcARgBpAHgAZQBkACwAIABfAHMAZQBjAG8AbgBkAFAAcgBlAGMAaQBzAGkAbwBuACwAIABfAHIAbwB1AG4AZABpAG4AZwBPAHYAZQByAHIAaQBkAGUAXABuACAAIAAgACAAIAAgACAAIAApAFwAbgAgACAAIAAgACkAXABuACkAOwBcAG4AXABuAF8AVABJAE0ARQBfAE8ARgBfAEQAQQBZAF8AQwBPAE0AUABPAE4ARQBOAFQAUwBfAEMASQBWAEkATAAgAD0AIABMAEEATQBCAEQAQQAoAF8AdABpAG0AZQBPAGYARABhAHkAXwBEACwAIABfAGwAbwB3AE8AcgBkAGUAcgAsACAAXwBsAG8AdwBGAGkAeABlAGQALAAgAF8AcgBvAHUAbgBkAGkAbgBnAE8AdgBlAHIAcgBpAGQAZQAsAFwAbgAgACAAIAAgAC8ALwAgAEwAbwB3AE8AcgBkAGUAcgA6ACAAIAAgACAAIAAgACAAIAAgACAATABvAHcAIABvAHIAZABlAHIAIABhAHQAIAB3AGgAaQBjAGgAIAB0AG8AIAByAG8AdQBuAGQAIAB0AGkAbQBlAHMAcABhAG4AIABpAGYAIABMAG8AdwBGAGkAeABlAGQALgAgAEQAZQBmAGEAdQBsAHQAcwAgAHQAbwAgAG0AaQBuAHUAdABlAHMALgAgAFwAbgAgACAAIAAgAC8ALwAgACAAIAAgACAAIAAgACAAIAAgACAAIAAgACAAIAAgACAAIAAgACAATwB0AGgAZQByAHcAaQBzAGUAIAB0AGgAZQAgAGwAbwB3ACAAbwByAGQAZQByACAAYQB0ACAAbQBpAG4AaQBtAHUAbQAgAHQAbwAgAGQAaQBzAHAAbABhAHkALgBcAG4AIAAgACAAIAAvAC8AIABMAG8AdwBGAGkAeABlAGQAOgAgACAAIAAgACAAIAAgACAAIAAgAEYAbwByAGMAZQAgAGQAaQBzAHAAbABhAHkAIAB0AG8AIABsAG8AdwAgAG8AcgBkAGUAcgAsACAAbwB0AGgAZQByAHcAaQBzAGUAIABhAGwAbABvAHcAIAB0AG8AIABmAGwAbwBhAHQAIABmAHIAbwBtACAAbABvAHcAIABvAHIAZABlAHIAIABhAHMAIABuAGUAZQBkAGUAZAAuAFwAbgAgACAAIAAgAC8ALwAgAFIAbwB1AG4AZABpAG4AZwBPAHYAZQByAHIAaQBkAGUAOgAgACAAIAAwADoAIABEAGUAZgBhAHUAbAB0ACAAUgBvAHUAbgBkAHMAIAB0AG8AIABuAGUAYQByAGUAcwB0ACAAcwBlAGMAbwBuAGQAIABhAG4AZAAgAHQAcgB1AG4AYwBhAHQAZQBzACAAYQB0ACAAbABvAHcAIABvAHIAZABlAHIAIABjAG8AbQBwAG8AbgBlAG4AdAAuAFwAbgAgACAAIAAgAC8ALwAgACAAIAAgACAAIAAgACAAIAAgACAAIAAgACAAIAAgACAAIAAgACAAIAAxADoAIABOAGUAYQByAGUAcwB0ACAAQQBsAHcAYQB5AHMAIAByAG8AdQBuAGQAIAB0AG8AIABuAGUAYQByAGUAcwB0ACAAbABvAHcAIABvAHIAZABlAHIAIABjAG8AbQBwAG8AbgBlAG4AdAAuAFwAbgAgACAAIAAgAC8ALw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6AD0AMAAsACAASQBzAFAATQA7AFwAbgAgACAAIAAgAC8ALwAgACAAIABDAGEAcgByAHkARABhAHkALAAgACAAIAAgACAASABvAHUAcgAsACAAIAAgACAAIAAgACAAIAAgACAAIAAgACAATQBpAG4AdQB0AGUALAAgACAAIAAgACAAIAAgACAAIAAgAFMAZQBjAG8AbgBkACwAIAAgACAAIAAgACAAIAAgACAAIAAgACAAIAAjAE4ALwBBAFwAbgAgACAAIAAgAC8ALwAgAH0AXABuAFwAbgAgACAAIAAgAEwARQBUACgAXABuACAAIAAgACAAIAAgACAAIABfAG0AaQBkAG4AaQBnAGgAdABDAGUAaQBsAGkAbgBnACwAIABGAEEATABTAEUALABcAG4AIAAgACAAIAAgACAAIAAgAF8AbQBpAG4ATABvAHcATwByAGQAZQByACwAIAAzACwAXABuACAAIAAgACAAIAAgACAAIABfAGQAZQBmAGEAdQBsAHQATABvAHcATwByAGQAZQByACwAIAAzACwAXABuACAAIAAgACAAIAAgACAAIABfAGEAdQB0AG8ATABvAHcATwByAGQAZQByACwAIABGAEEATABTAEUALABcAG4AIAAgACAAIAAgACAAIAAgAF8AZABlAGYAYQB1AGwAdABQAHIAZQBjAGkAcwBpAG8AbgAsACAAMAAsAFwAbgAgACAAIAAgACAAIAAgACAAXABuACAAIAAgACAAIAAgACAAIABfAGMAbwBtAHAAbwBuAGUAbgB0AHMALAAgAF8AVABJAE0ARQBfAE8ARgBfAEQAQQBZAF8AQwBPAE0AUABPAE4ARQBOAFQAUwAoAF8AdABpAG0AZQBPAGYARABhAHkAXwBEACwAXABuACAAIAAgACAAIAAgACAAIAAgACAAIAAgAF8AbQBpAGQAbgBpAGcAaAB0AEMAZQBpAGwAaQBuAGcALAAgAF8AbQBpAG4ATABvAHcATwByAGQAZQByACwAIABfAGQAZQBmAGEAdQBsAHQATABvAHcATwByAGQAZQByACwAIABfAGEAdQB0AG8ATABvAHcATwByAGQAZQByACwAIABfAGQAZQBmAGEAdQBsAHQAUAByAGUAYwBpAHMAaQBvAG4ALAAgAF8AZABlAGYAYQB1AGwAdABQAHIAZQBjAGkAcwBpAG8AbgAsAFwAbgAgACAAIAAgACAAIAAgACAAIAAgACAAIABfAGwAbwB3AE8AcgBkAGUAcgAsACAAXwBsAG8AdwBGAGkAeABlAGQALAAgAF8AZABlAGYAYQB1AGwAdABQAHIAZQBjAGkAcwBpAG8AbgAsACAAXwByAG8AdQBuAGQAaQBuAGcATwB2AGUAcgByAGkAZABlAFwAbgAgACAAIAAgACAAIAAgACAAKQAsAFwAbgBcAG4AIAAgACAAIAAgACAAIAAgAEkARgAoAFIATwBXAFMAKABfAGMAbwBtAHAAbwBuAGUAbgB0AHMAKQAgAD0AIAAxACwAIABJAE4ARABFAFgAKABfAGMAbwBtAHAAbwBuAGUAbgB0AHMALAAgADEALAAgADEAKQAsAFwAbgAgACAAIAAgACAAIAAgACAAIAAgACAAIABMAEUAVAAoAFwAbgAgACAAIAAgACAAIAAgACAAIAAgACAAIAAgACAAIAAgAF8AaABvAHUAcgAsACAATgAoAEkATgBEAEUAWAAoAF8AYwBvAG0AcABvAG4AZQBuAHQAcwAsACAAMgAsACAAMgApACkALABcAG4AIAAgACAAIAAgACAAIAAgACAAIAAgACAAIAAgACAAIABfAGQAaQBzAHAAbABhAHkATABvAHcATwByAGQAZQByACwAIABJAE4ARABFAFgAKABfAGMAbwBtAHAAbwBuAGUAbgB0AHMALAAgADEALAAgADMAKQAsAFwAbgAgACAAIAAgACAAIAAgACAAIAAgACAAIAAgACAAIAAgAF8AZABhAHkALAAgAEkATgBEAEUAWAAoAF8AYwBvAG0AcABvAG4AZQBuAHQAcwAsACAAMgAsACAAMQApACwAXABuACAAIAAgACAAIAAgACAAIAAgACAAIAAgACAAIAAgACAAXwBoAG8AdQByAEMAaQB2AGkAbAAsACAASQBGACgAXwBkAGkAcwBwAGwAYQB5AEwAbwB3AE8AcgBkAGUAcgAgAD0AIAAxACwAIABcACIAXAAiACwAXABuACAAIAAgACAAIAAgACAAIAAgACAAIAAgACAAIAAgACAAIAAgACAAIABNAE8ARAAoAF8AaABvAHUAcgAgAC0AIAAxACwAIAAxADIAKQAgACsAIAAxAFwAbgAgACAAIAAgACAAIAAgACAAIAAgACAAIAAgACAAIAAgACkALABcAG4AIAAgACAAIAAgACAAIAAgACAAIAAgACAAIAAgACAAIABfAGkAcwBQAE0ALAAgAE0ATwBEACgAXwBoAG8AdQByACwAIAAyADQAKQAgAD4APQAgADEAMgAsAFwAbgAgACAAIAAgACAAIAAgACAAIAAgACAAIAAgACAAIAAgAFYAUwBUAEEAQwBLACgAXABuACAAIAAgACAAIAAgACAAIAAgACAAIAAgACAAIAAgACAAIAAgACAAIABIAFMAVABBAEMASwAoAFQAQQBLAEUAKABfAGMAbwBtAHAAbwBuAGUAbgB0AHMALAAgADEALAAgADQAKQAsACAAXwBpAHMAUABNACkALABcAG4AIAAgACAAIAAgACAAIAAgACAAIAAgACAAIAAgACAAIAAgACAAIAAgAEgAUwBUAEEAQwBLACgAXwBkAGEAeQAsACAAXwBoAG8AdQByAEMAaQB2AGkAbAAsACAARABSAE8AUAAoAF8AYwBvAG0AcABvAG4AZQBuAHQAcwAsACAAMQAsACAAMgApACkAXABuACAAIAAgACAAIAAgACAAIAAgACAAIAAgACAAIAAgACAAKQBcAG4AIAAgACAAIAAgACAAIAAgACAAIAAgACAAKQBcAG4AIAAgACAAIAAgACAAIAAgACkAXABuACAAIAAgACAAKQBcAG4AKQA7AFwAbgBcAG4AXwBUAEkATQBFAF8ATwBGAF8ARABBAFkAXwBDAE8ATQBQAE8ATgBFAE4AVABTAF8ASQBTAE8AIAA9ACAATABBAE0AQgBEAEEAKABfAHQAaQBtAGUATwBmAEQAYQB5AF8ARAAsACAAXwBtAGkAZABuAGkAZwBoAHQAQwBlAGkAbABpAG4AZwAsACAAXwBsAG8AdwBPAHIAZABlAHIALAAgAF8AbABvAHcARgBpAHgAZQBkACwAIABfAHMAZQBjAG8AbgBkAFAAcgBlAGMAaQBzAGkAbwBuACwAIABfAHIAbwB1AG4AZABpAG4AZwBPAHYAZQByAHIAaQBkAGUALABcAG4AIAAgACAAIAAvAC8AIABNAGkAZABuAGkAZwBoAHQAQwBlAGkAbABpAG4AZwA6ACAARABpAHMAcABsAGEAeQAgADIANAA6ADAAMAAgAHQAbwAgAHIAZQBwAHIAZQBzAGUAbgB0ACAAbQBpAGQAbgBpAGcAaAB0ACAAbgBlAHgAdAAgAGQAYQB5AC4AXABuACAAIAAgACAALwAvACAATABvAHcATwByAGQAZQByADoAIAAgACAAIAAgACAAIAAgAEwAbwB3ACAAbwByAGQAZQByACAAYQB0ACAAdwBoAGkAYwBoACAAdABvACAAcgBvAHUAbgBkACAAdABpAG0AZQBzAHAAYQBuACAAaQBmACAATABvAHcARgBpAHgAZQBkAC4AIABEAGUAZgBhAHUAbAB0AHMAIAB0AG8AIABtAGkAbgB1AHQAZQBzAC4AIABcAG4AIAAgACAAIAAvAC8AIAAgACAAIAAgACAAIAAgACAAIAAgACAAIAAgACAAIAAgACAATwB0AGgAZQByAHcAaQBzAGUAIAB0AGgAZQAgAGwAbwB3ACAAbwByAGQAZQByACAAYQB0ACAAbQBpAG4AaQBtAHUAbQAgAHQAbwAgAGQAaQBzAHAAbABhAHkALgBcAG4AIAAgACAAIAAvAC8AIABMAG8AdwBGAGkAeABlAGQAOgAgACAAIAAgACAAIAAgACAARgBvAHIAYwBlACAAZABpAHMAcABsAGEAeQAgAHQAbwAgAGwAbwB3ACAAbwByAGQAZQByACwAIABvAHQAaABlAHIAdwBpAHMAZQAgAGEAbABsAG8AdwAgAHQAbwAgAGYAbABvAGEAdAAgAGYAcgBvAG0AIABsAG8AdwAgAG8AcgBkAGUAcgAgAGEAcwAgAG4AZQBlAGQAZQBkAC4AXABuACAAIAAgACAALwAvACAAUwBlAGMAbwBuAGQAUAByAGUAYwBpAHMAaQBvAG4AOgAgAC0AMgAgADoAIABTAGUAYwBvAG4AZAAgAGQAZQBmAGEAdQBsAHQAcwAgAHQAbwAgADAAIABkAGUAYwBpAG0AYQBsAHMALgBcAG4AIAAgACAAIAAvAC8AIAAgACAAIAAgACAAIAAgACAAIAAgACAAIAAgACAAIAAgACAALQAxACAAOgAgAFMAZQBjAG8AbgBkACAAZQB4AHAAcgBlAHMAcwBlAGQAIAB1AHAAIAB0AG8AIAA5AC4AXABuACAAIAAgACAALwAvACAAIAAgACAAIAAgACAAIAAgACAAIAAgACAAIAAgACAAIAAgAFsAbgBdADoAIABJAGYAIABsAG8AdwAgAG8AcgBkAGUAcgAgAG4AbwB0ACAAZgBpAHgAZQBkACAAdABoAGUAbgAgAGQAZQBjAGkAbQBhAGwAcwAgAGUAeABwAHIAZQBzAHMAZQBkACAAdQBwACAAdABvACAAdwBoAGkAYwBoACAAZQB2AGUAcgAgAGkAcwAgAGwAbwB3AGUAcgAgAG8AZgBcAG4AIAAgACAAIAAvAC8AIAAgACAAIAAgACAAIAAgACAAIAAgACAAIAAgACAAIAAgACAAIAAgACAAIAAgAGcAaQB2AGUAbgAgAHAAcgBlAGMAaQBzAGkAbwBuACAAbwByACAAOQAuACAASQBmACAAbABvAHcAIABvAHIAZABlAHIAIABmAGkAeABlAGQAIAB0AGgAZQBuACAAZQB4AHAAcgBlAHMAcwBlAGQAIABlAHgAcABsAGkAYwBpAHQAbAB5AFwAbgAgACAAIAAgAC8ALwAgACAAIAAgACAAIAAgACAAIAAgACAAIAAgACAAIAAgACAAIAAgACAAIAAgACAAYQB0ACAAdABoAGUAIABzAGEAbQBlAC4AXABuACAAIAAgACAALwAvACAAUgBvAHUAbgBkAGkAbgBnAE8AdgBlAHIAcgBpAGQAZQA6ACAAIAAwADoAIABEAGUAZgBhAHUAbAB0ACAAUgBvAHUAbgBkAHMAIAB0AG8AIABuAGUAYQByAGUAcwB0ACAAcwBlAGMAbwBuAGQAIABhAG4AZAAgAHQAcgB1AG4AYwBhAHQAZQBzACAAYQB0ACAAbABvAHcAIABvAHIAZABlAHIAIABjAG8AbQBwAG8AbgBlAG4AdAAuAFwAbgAgACAAIAAgAC8ALwAgACAAIAAgACAAIAAgACAAIAAgACAAIAAgACAAIAAgACAAIAAgACAAMQA6ACAATgBlAGEAcgBlAHMAdAAgAEEAbAB3AGEAeQBzACAAcgBvAHUAbgBkACAAdABvACAAbgBlAGEAcgBlAHMAdAAgAGwAbwB3ACAAbwByAGQAZQByACAAYwBvAG0AcABvAG4AZQBuAHQALgBcAG4AIAAgACAAIAAvAC8AIAAgACAAIAAgACAAIAAgACAAIAAgACAAIAAgACAAIAAgACAAIAAtADEAOgAgAEQAbwB3AG4AIAAgACAAIABBAGwAdwBhAHkAcwAgAHIAbwB1AG4AZAAgAGQAbwB3AG4AIABhAHQAIABsAG8AdwAgAG8AcgBkAGUAcgAgAGMAbwBtAHAAbwBuAGUAbgB0AC4AXABuACAAIAAgACAALwAvAFwAbgAgACAAIAAgAC8ALwAgAE8AdQB0AHAAdQB0ADoAIAB7AFwAbgAgACAAIAAgAC8ALwAgACAAIABEAGkAcwBwAGwAYQB5AEMAbwB1AG4AdAAsACAARABpAHMAcABsAGEAeQBIAGkAZwBoAE8AcgBkAGUAcgAsACAARABpAHMAcABsAGEAeQBMAG8AdwBPAHIAZABlAHIALAAgAEQAaQBzAHAAbABhAHkARABlAGMAaQBtAGEAbABzACwAIABSAGUAcwBvAGwAdgBlAFAAcgBlAGMAaQBzAGkAbwBuADsAXABuACAAIAAgACAALwAvACAAIAAgAEMAYQByAHIAeQBEAGEAeQAsACAAIAAgACAAIABIAG8AdQByACwAIAAgACAAIAAgACAAIAAgACAAIAAgACAAIABNAGkAbgB1AHQAZQAsACAAIAAgACAAIAAgACAAIAAgACAAUwBlAGMAbwBuAGQALAAgACAAIAAgACAAIAAgACAAIAAgACMATgAvAEEAXABuACAAIAAgACAALwAvACAAfQBcAG4AXABuACAAIAAgACAATABFAFQAKABcAG4AIAAgACAAIAAgACAAIAAgAF8AbQBpAG4ATABvAHcATwByAGQAZQByACwAIAAyACwAXABuACAAIAAgACAAIAAgACAAIABfAGQAZQBmAGEAdQBsAHQATABvAHcATwByAGQAZQByACwAIAAzACwAXABuACAAIAAgACAAIAAgACAAIABfAGEAdQB0AG8ATABvAHcATwByAGQAZQByACwAIABUAFIAVQBFACwAXABuACAAIAAgACAAIAAgACAAIABfAG0AYQB4AFAAcgBlAGMAaQBzAGkAbwBuACwAIAA5ACwAXABuACAAIAAgACAAIAAgACAAIABfAGQAZQBmAGEAdQBsAHQAUAByAGUAYwBpAHMAaQBvAG4ALAAgADAALABcAG4AIAAgACAAIAAgACAAIAAgAFwAbgAgACAAIAAgACAAIAAgACAAXwBUAEkATQBFAF8ATwBGAF8ARABBAFkAXwBDAE8ATQBQAE8ATgBFAE4AVABTACgAXwB0AGkAbQBlAE8AZgBEAGEAeQBfAEQALABcAG4AIAAgACAAIAAgACAAIAAgACAAIAAgACAAXwBtAGkAZABuAGkAZwBoAHQAQwBlAGkAbABpAG4AZwAsACAAXwBtAGkAbgBMAG8AdwBPAHIAZABlAHIALAAgAF8AZABlAGYAYQB1AGwAdABMAG8AdwBPAHIAZABlAHIALAAgAF8AYQB1AHQAbwBMAG8AdwBPAHIAZABlAHIALAAgAF8AbQBhAHgAUAByAGUAYwBpAHMAaQBvAG4ALAAgAF8AZABlAGYAYQB1AGwAdABQAHIAZQBjAGkAcwBpAG8AbgAsACAAXABuACAAIAAgACAAIAAgACAAIAAgACAAIAAgAF8AbABvAHcATwByAGQAZQByACwAIABfAGwAbwB3AEYAaQB4AGUAZAAsACAAXwBzAGUAYwBvAG4AZABQAHIAZQBjAGkAcwBpAG8AbgAsACAAXwByAG8AdQBuAGQAaQBuAGcATwB2AGUAcgByAGkAZABlAFwAbgAgACAAIAAgACAAIAAgACAAKQBcAG4AIAAgACAAIAApAFwAbgApADsAXABuAFwAbgBfAEYATwBSAE0AQQBUAF8AUABSAE8AVgBJAEQARQBSAF8AVABJAE0ARQBfAE8ARgBfAEQAQQBZAF8AMgA0AEgAUgAgAD0AIABMAEEATQBCAEQAQQAoAF8AYwBvAG0AcABvAG4AZQBuAHQAcwAsACAAXwBwAGEAZABkAGkAbgBnACwAXABuACAAIAAgACAALwAvACAARgBvAHIAbQBhAHQAOgAgACAAIAAgACAAIAAwADoAMAAwADoAMAAwAC4AMAAwADAAXABuACAAIAAgACAALwAvACAAUABhAGQAZABpAG4AZwA6ACAAIAAgACAAIABBAHAAcABsAGkAZQBzACAAdABvACAAaABvAHUAcgBzAC4AXABuACAAIAAgACAALwAvAFwAbgAgACAAIAAgAC8ALwAgAE8AdQB0AHAAdQB0ADoAIAB7AFwAbgAgACAAIAAgAC8ALwAgACAAIABMAGUAYQBkAEYAbwByAG0AYQB0ACwAIABNAGkAZABGAG8AcgBtAGEAdAAsACAAIABMAGEAcwB0AEYAbwByAG0AYQB0ACwAIAAgACAAIwBOAC8AQQA7AFwAbgAgACAAIAAgAC8ALwAgACAAIABcACIAXAAiACwAIAAgACAAIAAgACAAIAAgACAASABvAHUAcgBTAHUAZgBmAGkAeAAsACAATQBpAG4AdQB0AGUAUwB1AGYAZgBpAHgALAAgAFwAIgBcACIAXABuACAAIAAgACAALwAvACAAfQBcAG4AXABuACAAIAAgACAASQBGACgAUgBPAFcAUwAoAF8AYwBvAG0AcABvAG4AZQBuAHQAcwApACAAPQAgADEALAAgAEkATgBEAEUAWAAoAF8AYwBvAG0AcABvAG4AZQBuAHQAcwAsACAAMQAsACAAMQApACwAXABuACAAIAAgACAAIAAgACAAIABJAEYAKABJAE4ARABFAFgAKABfAGMAbwBtAHAAbwBuAGUAbgB0AHMALAAgADEALAAgADEAKQAgAD0AIAAwACwAIABcACIAXAAiACwAXABuACAAIAAgACAAIAAgACAAIAAgACAAIAAgAEwARQBUACgAXABuACAAIAAgACAAIAAgACAAIAAgACAAIAAgACAAIAAgACAAXwBkAGkAcwBwAGwAYQB5AEQAZQBjAGkAbQBhAGwAcwAsACAASQBOAEQARQBYACgAXwBjAG8AbQBwAG8AbgBlAG4AdABzACwAIAAxACwAIAA0ACkALABcAG4AIAAgACAAIAAgACAAIAAgACAAIAAgACAAIAAgACAAIABfAGwAZQBhAGQARgBtAHQALAAgAEkARgAoAF8AcABhAGQAZABpAG4AZwAsACAAXAAiADAAMABcACIALAAgAFwAIgAwAFwAIgApACwAXABuACAAIAAgACAAIAAgACAAIAAgACAAIAAgACAAIAAgACAAXwBtAGkAZABGAG0AdAAsACAAXAAiADAAMABcACIALABcAG4AIAAgACAAIAAgACAAIAAgACAAIAAgACAAIAAgACAAIABfAGwAYQBzAHQARgBtAHQALAAgAEkARgAoAF8AZABpAHMAcABsAGEAeQBEAGUAYwBpAG0AYQBsAHMAIAA9ACAAMAAsACAAXwBtAGkAZABGAG0AdAAsAFwAbgAgACAAIAAgACAAIAAgACAAIAAgACAAIAAgACAAIAAgACAAIAAgACAAQwBPAE4AQwBBAFQAKABfAG0AaQBkAEYAbQB0ACwAIABMAEUARgBUACgAXAAiAC4AMAAwADAAMAAwADAAMAAwADAAXAAiACwAIABfAGQAaQBzAHAAbABhAHkARABlAGMAaQBtAGEAbABzACAAKwAgADEAKQApAFwAbgAgACAAIAAgACAAIAAgACAAIAAgACAAIAAgACAAIAAgACkALABcAG4AIAAgACAAIAAgACAAIAAgACAAIAAgACAAIAAgACAAIABfAGYAbwByAG0AYQB0AHMALAAgAEgAUwBUAEEAQwBLACgAXwBsAGUAYQBkAEYAbQB0ACwAIABfAG0AaQBkAEYAbQB0ACwAIABfAGwAYQBzAHQARgBtAHQAKQAsAFwAbgBcAG4AIAAgACAAIAAgACAAIAAgACAAIAAgACAAIAAgACAAIABfAGQAaQBzAHAAbABhAHkATABvAHcATwByAGQAZQByACwAIABJAE4ARABFAFgAKABfAGMAbwBtAHAAbwBuAGUAbgB0AHMALAAgADEALAAgADMAKQAsAFwAbgAgACAAIAAgACAAIAAgACAAIAAgACAAIAAgACAAIAAgAF8AZABlAGwAaQBtAHMALAAgAFMAVwBJAFQAQwBIACgAXwBkAGkAcwBwAGwAYQB5AEwAbwB3AE8AcgBkAGUAcgAsAFwAbgAgACAAIAAgACAAIAAgACAAIAAgACAAIAAgACAAIAAgACAAIAAgACAAMwAsACAAewBcACIAXAAiACwAIABcACIAOgBcACIALAAgAFwAIgBcACIALAAgAFwAIgBcACIAfQAsAFwAbgAgACAAIAAgACAAIAAgACAAIAAgACAAIAAgACAAIAAgACAAIAAgACAANAAsACAAewBcACIAXAAiACwAIABcACIAOgBcACIALAAgAFwAIgA6AFwAIgAsACAAXAAiAFwAIgB9ACwAXABuACAAIAAgACAAIAAgACAAIAAgACAAIAAgACAAIAAgACAAIAAgACAAIAB7AFwAIgBcACIALAAgAFwAIgBcACIALAAgAFwAIgBcACIALAAgAFwAIgBcACIAfQBcAG4AIAAgACAAIAAgACAAIAAgACAAIAAgACAAIAAgACAAIAApACwAXABuACAAIAAgACAAIAAgACAAIAAgACAAIAAgACAAIAAgACAAIAAgACAAIABcAG4AIAAgACAAIAAgACAAIAAgACAAIAAgACAAIAAgACAAIABWAFMAVABBAEMASwAoAFwAbgAgACAAIAAgACAAIAAgACAAIAAgACAAIAAgACAAIAAgACAAIAAgACAAXwBmAG8AcgBtAGEAdABzACwAXABuACAAIAAgACAAIAAgACAAIAAgACAAIAAgACAAIAAgACAAIAAgACAAIABfAGQAZQBsAGkAbQBzAFwAbgAgACAAIAAgACAAIAAgACAAIAAgACAAIAAgACAAIAAgACkAXABuACAAIAAgACAAIAAgACAAIAAgACAAIAAgACkAXABuACAAIAAgACAAIAAgACAAIAApAFwAbgAgACAAIAAgACkAXABuACkAOwBcAG4AXABuAF8ARgBPAFIATQBBAFQAXwBQAFIATwBWAEkARABFAFIAXwBUAEkATQBFAF8ATwBGAF8ARABBAFkAXwBDAEkAVgBJAEwAIAA9ACAATABBAE0AQgBEAEEAKABfAGMAbwBtAHAAbwBuAGUAbgB0AHMALAAgAF8AcABhAGQAZABpAG4AZwAsACAAXwBBAE0AUABNAEQAbwB0AHQAZQBkACwAIABfAEEATQBQAE0AQwBvAG4AZABlAG4AcwBlACwAIABfAEEATQBQAE0ATABvAHcAZQByACwAXABuACAAIAAgACAALwAvACAARgBvAHIAbQBhAHQAOgAgACAAIAAgACAAIAAgADEAMgA6ADAAMAA6ADAAMAAgAEEATQB8AFAATQBcAG4AIAAgACAAIAAvAC8AIABQAGEAZABkAGkAbgBnADoAIAAgACAAIAAgACAAQQBwAHAAbABpAGUAcwAgAHQAbwAgAGgAbwB1AHIAcwAuAFwAbgAgACAAIAAgAC8ALwAgAEEATQBQAE0ARABvAHQAdABlAGQAOgAgACAAIABBAC4ATQAuAHwAUAAuAE0ALgBcAG4AIAAgACAAIAAvAC8AIABBAE0AUABNAEMAbwBuAGQAZQBuAHMAZQA6ACAATgBvACAAcwBwAGEAYwBlACAAcAByAGUAYwBlAGQAaQBuAGcAIABBAE0AfABQAE0AXABuACAAIAAgACAALwAvACAAQQBNAFAATQBMAG8AdwBlAHIAOgAgACAAIAAgAEwAbwB3AGUAcgAgAGMAYQBzAGUAIABhAG0AfABwAG0AXABuACAAIAAgACAALwAvAFwAbgAgACAAIAAgAC8ALwAgAE8AdQB0AHAAdQB0ADoAIAB7AFwAbgAgACAAIAAgAC8ALwAgACAAIABMAGUAYQBkAEYAbwByAG0AYQB0ACwAIABNAGkAZABGAG8AcgBtAGEAdAAsACAAIABMAGEAcwB0AEYAbwByAG0AYQB0ACwAIAAgACAAIwBOAC8AQQA7AFwAbgAgACAAIAAgAC8ALwAgACAAIABcACIAXAAiACwAIAAgACAAIAAgACAAIAAgACAASABvAHUAcgBTAHUAZgBmAGkAeAAsACAATQBpAG4AdQB0AGUAUwB1AGYAZgBpAHgALAAgAEEATQB8AFAATQBcAG4AIAAgACAAIAAvAC8AIAB9AFwAbgAgACAAIAAgAFwAbgAgACAAIAAgAEkARgAoAFIATwBXAFMAKABfAGMAbwBtAHAAbwBuAGUAbgB0AHMAKQAgAD0AIAAxACwAIABJAE4ARABFAFgAKABfAGMAbwBtAHAAbwBuAGUAbgB0AHMALAAgADEALAAgADEAKQAsAFwAbgAgACAAIAAgACAAIAAgACAASQBGACgASQBOAEQARQBYACgAXwBjAG8AbQBwAG8AbgBlAG4AdABzACwAIAAxACwAIAAxACkAIAA9ACAAMAAsACAAXAAiAFwAIgAsAFwAbgAgACAAIAAgACAAIAAgACAAIAAgACAAIABMAEUAVAAoAFwAbgAgACAAIAAgACAAIAAgACAAIAAgACAAIAAgACAAIAAgAF8AYQBtAHAAbQBNAGEAdAByAGkAeAAsACAAewBcAG4AIAAgACAAIAAgACAAIAAgACAAIAAgACAAIAAgACAAIAAgACAAIAAgAFwAIgAgAEEATQBcACIALAAgAFwAIgBBAE0AXAAiACwAIABcACIAIABBAC4ATQAuAFwAIgAsACAAXAAiAEEALgBNAC4AXAAiADsAXABuACAAIAAgACAAIAAgACAAIAAgACAAIAAgACAAIAAgACAAIAAgACAAIABcACIAIABQAE0AXAAiACwAIABcACIAUABNAFwAIgAsACAAXAAiACAAUAAuAE0ALgBcACIALAAgAFwAIgBQAC4ATQAuAFwAIgA7AFwAbgAgACAAIAAgACAAIAAgACAAIAAgACAAIAAgACAAIAAgACAAIAAgACAAXAAiACAAYQBtAFwAIgAsACAAXAAiAGEAbQBcACIALAAgAFwAIgAgAGEALgBtAC4AXAAiACwAIABcACIAYQAuAG0ALgBcACIAOwBcAG4AIAAgACAAIAAgACAAIAAgACAAIAAgACAAIAAgACAAIAAgACAAIAAgAFwAIgAgAHAAbQBcACIALAAgAFwAIgBwAG0AXAAiACwAIABcACIAIABwAC4AbQAuAFwAIgAsACAAXAAiAHAALgBtAC4AXAAiAFwAbgAgACAAIAAgACAAIAAgACAAIAAgACAAIAAgACAAIAAgAH0ALABcAG4AIAAgACAAIAAgACAAIAAgACAAIAAgACAAIAAgACAAIABfAHIALAAgADEAIAArACAAKAAyACAAKgAgAE4AKABfAEEATQBQAE0ATABvAHcAZQByACkAKQAsAFwAbgAgACAAIAAgACAAIAAgACAAIAAgACAAIAAgACAAIAAgAF8AYwAsACAAMQAgACsAIABOACgAXwBBAE0AUABNAEMAbwBuAGQAZQBuAHMAZQApACAAKwAgACgAMgAgACoAIABOACgAXwBBAE0AUABNAEQAbwB0AHQAZQBkACkAKQAsAFwAbgAgACAAIAAgACAAIAAgACAAIAAgACAAIAAgACAAIAAgAF8AYQBtACwAIABJAE4ARABFAFgAKABfAGEAbQBwAG0ATQBhAHQAcgBpAHgALAAgAF8AcgAsACAAXwBjACkALABcAG4AIAAgACAAIAAgACAAIAAgACAAIAAgACAAIAAgACAAIABfAHAAbQAsACAASQBOAEQARQBYACgAXwBhAG0AcABtAE0AYQB0AHIAaQB4ACwAIABfAHIAIAArACAAMQAsACAAXwBjACkALABcAG4AIAAgACAAIAAgACAAIAAgACAAIAAgACAAXABuACAAIAAgACAAIAAgACAAIAAgACAAIAAgACAAIAAgACAAXwBkAGkAcwBwAGwAYQB5AEwAbwB3AE8AcgBkAGUAcgAsACAASQBOAEQARQBYACgAXwBjAG8AbQBwAG8AbgBlAG4AdABzACwAIAAxACwAIAAzACkALABcAG4AIAAgACAAIAAgACAAIAAgACAAIAAgACAAIAAgACAAIABfAGwAZQBhAGQARgBtAHQALAAgAEkARgAoAF8AcABhAGQAZABpAG4AZwAsACAAXAAiADAAMABcACIALAAgAFwAIgAwAFwAIgApACwAXABuACAAIAAgACAAIAAgACAAIAAgACAAIAAgACAAIAAgACAAXwBtAGkAZABGAG0AdAAsACAAXAAiADAAMABcACIALABcAG4AIAAgACAAIAAgACAAIAAgACAAIAAgACAAIAAgACAAIABfAGwAYQBzAHQARgBtAHQALAAgAEkARgAoAF8AZABpAHMAcABsAGEAeQBMAG8AdwBPAHIAZABlAHIAIAA9ACAAMgAsACAAXwBsAGUAYQBkAEYAbQB0ACwAIABfAG0AaQBkAEYAbQB0ACkALABcAG4AIAAgACAAIAAgACAAIAAgACAAIAAgACAAIAAgACAAIABfAGYAbwByAG0AYQB0AHMALAAgAEgAUwBUAEEAQwBLACgAXwBsAGUAYQBkAEYAbQB0ACwAIABfAG0AaQBkAEYAbQB0ACwAIABfAGwAYQBzAHQARgBtAHQAKQAsAFwAbgBcAG4AIAAgACAAIAAgACAAIAAgACAAIAAgACAAIAAgACAAIABfAGEAbQBwAG0ALAAgAEkARgAoAEkATgBEAEUAWAAoAF8AYwBvAG0AcABvAG4AZQBuAHQAcwAsACAAMQAsACAANQApACwAIABfAHAAbQAsACAAXwBhAG0AKQAsAFwAbgAgACAAIAAgACAAIAAgACAAIAAgACAAIAAgACAAIAAgAF8AZABlAGwAaQBtAHMALAAgAFMAVwBJAFQAQwBIACgAXwBkAGkAcwBwAGwAYQB5AEwAbwB3AE8AcgBkAGUAcgAsAFwAbgAgACAAIAAgACAAIAAgACAAIAAgACAAIAAgACAAIAAgACAAIAAgACAAMgAsACAASABTAFQAQQBDAEsAKABcACIAXAAiACwAIABfAGEAbQBwAG0ALAAgAFwAIgBcACIALAAgAFwAIgBcACIAKQAsAFwAbgAgACAAIAAgACAAIAAgACAAIAAgACAAIAAgACAAIAAgACAAIAAgACAAMwAsACAASABTAFQAQQBDAEsAKABcACIAXAAiACwAIABcACIAOgBcACIALAAgAF8AYQBtAHAAbQAsACAAXAAiAFwAIgApACwAXABuACAAIAAgACAAIAAgACAAIAAgACAAIAAgACAAIAAgACAAIAAgACAAIAA0ACwAIABIAFMAVABBAEMASwAoAFwAIgBcACIALAAgAFwAIgA6AFwAIgAsACAAXAAiADoAXAAiACwAIABfAGEAbQBwAG0AKQAsAFwAbgAgACAAIAAgACAAIAAgACAAIAAgACAAIAAgACAAIAAgACAAIAAgACAAewBcACIAXAAiACwAIABcACIAXAAiACwAIABcACIAXAAiACwAIABcACIAXAAiAH0AXABuACAAIAAgACAAIAAgACAAIAAgACAAIAAgACAAIAAgACAAKQAsAFwAbgAgACAAIAAgACAAIAAgACAAIAAgACAAIAAgACAAIAAgACAAIAAgACAAXABuACAAIAAgACAAIAAgACAAIAAgACAAIAAgACAAIAAgACAAVgBTAFQAQQBDAEsAKABcAG4AIAAgACAAIAAgACAAIAAgACAAIAAgACAAIAAgACAAIAAgACAAIAAgAF8AZgBvAHIAbQBhAHQAcwAsAFwAbgAgACAAIAAgACAAIAAgACAAIAAgACAAIAAgACAAIAAgACAAIAAgACAAXwBkAGUAbABpAG0AcwBcAG4AIAAgACAAIAAgACAAIAAgACAAIAAgACAAIAAgACAAIAApAFwAbgAgACAAIAAgACAAIAAgACAAIAAgACAAIAApAFwAbgAgACAAIAAgACAAIAAgACAAKQBcAG4AIAAgACAAIAApAFwAbgApADsAXABuAFwAbgBfAEYATwBSAE0AQQBUAF8AUABSAE8AVgBJAEQARQBSAF8AVABJAE0ARQBfAE8ARgBfAEQAQQBZAF8ASQBTAE8AIAA9ACAATABBAE0AQgBEAEEAKABfAGMAbwBtAHAAbwBuAGUAbgB0AHMALAAgAF8AYgBhAHMAaQBjACwAXABuACAAIAAgACAALwAvACAARgBvAHIAbQBhAHQAOgAgACAAIAAgACAAIABUADAAMAA6ADAAMAA6ADAAMAAuADAAMAAwAFwAbgAgACAAIAAgAC8ALwAgAEIAYQBzAGkAYwA6ACAAIAAgACAAIAAgACAAVAAwADAAMAAwADAAMAAuADAAMAAwAFwAbgAgACAAIAAgAC8ALwBcAG4AIAAgACAAIAAvAC8AIABPAHUAdABwAHUAdAA6ACAAewBcAG4AIAAgACAAIAAvAC8AIAAgACAATABlAGEAZABGAG8AcgBtAGEAdAAsACAATQBpAGQARgBvAHIAbQBhAHQALAAgACAATABhAHMAdABGAG8AcgBtAGEAdAAsACAAIAAgACAAIwBOAC8AQQA7AFwAbgAgACAAIAAgAC8ALwAgACAAIABcACIAVABcACIALAAgACAAIAAgACAAIAAgACAASABvAHUAcgBTAHUAZgBmAGkAeAAsACAATQBpAG4AdQB0AGUAUwB1AGYAZgBpAHgALAAgACAAXAAiAFwAIgBcAG4AIAAgACAAIAAvAC8AIAB9AFwAbgBcAG4AIAAgACAAIABJAEYAKABSAE8AVwBTACgAXwBjAG8AbQBwAG8AbgBlAG4AdABzACkAIAA9ACAAMQAsACAASQBOAEQARQBYACgAXwBjAG8AbQBwAG8AbgBlAG4AdABzACwAIAAxACwAIAAxACkALABcAG4AIAAgACAAIAAgACAAIAAgAEkARgAoAEkATgBEAEUAWAAoAF8AYwBvAG0AcABvAG4AZQBuAHQAcwAsACAAMQAsACAAMQApACAAPQAgADAALAAgAFwAIgBcACIALABcAG4AIAAgACAAIAAgACAAIAAgACAAIAAgACAATABFAFQAKABcAG4AIAAgACAAIAAgACAAIAAgACAAIAAgACAAIAAgACAAIABfAGQAaQBzAHAAbABhAHkARABlAGMAaQBtAGEAbABzACwAIABJAE4ARABFAFgAKABfAGMAbwBtAHAAbwBuAGUAbgB0AHMALAAgADEALAAgADQAKQAsAFwAbgAgACAAIAAgACAAIAAgACAAIAAgACAAIAAgACAAIAAgAF8AbABlAGEAZABGAG0AdAAsACAAXAAiADAAMABcACIALABcAG4AIAAgACAAIAAgACAAIAAgACAAIAAgACAAIAAgACAAIABfAG0AaQBkAEYAbQB0ACwAIABcACIAMAAwAFwAIgAsAFwAbgAgACAAIAAgACAAIAAgACAAIAAgACAAIAAgACAAIAAgAF8AbABhAHMAdABGAG0AdAAsACAASQBGACgAXwBkAGkAcwBwAGwAYQB5AEQAZQBjAGkAbQBhAGwAcwAgAD0AIAAwACwAIABfAG0AaQBkAEYAbQB0ACwAXABuACAAIAAgACAAIAAgACAAIAAgACAAIAAgACAAIAAgACAAIAAgACAAIABDAE8ATgBDAEEAVAAoAF8AbQBpAGQARgBtAHQALAAgAEwARQBGAFQAKABcACIALgAwADAAMAAwADAAMAAwADAAMABcACIALAAgAF8AZABpAHMAcABsAGEAeQBEAGUAYwBpAG0AYQBsAHMAIAArACAAMQApACkAXABuACAAIAAgACAAIAAgACAAIAAgACAAIAAgACAAIAAgACAAKQAsAFwAbgAgACAAIAAgACAAIAAgACAAIAAgACAAIAAgACAAIAAgAF8AZgBvAHIAbQBhAHQAcwAsACAASABTAFQAQQBDAEsAKABfAGwAZQBhAGQARgBtAHQALAAgAF8AbQBpAGQARgBtAHQALAAgAF8AbABhAHMAdABGAG0AdAApACwAXABuAFwAbgAgACAAIAAgACAAIAAgACAAIAAgACAAIAAgACAAIAAgAF8AZABpAHMAcABsAGEAeQBMAG8AdwBPAHIAZABlAHIALAAgAEkATgBEAEUAWAAoAF8AYwBvAG0AcABvAG4AZQBuAHQAcwAsACAAMQAsACAAMwApACwAXABuACAAIAAgACAAIAAgACAAIAAgACAAIAAgACAAIAAgACAAXwBkAGUAbABpAG0AcwAsACAASQBGACgAXwBiAGEAcwBpAGMALAAgAHsAXAAiAFQAXAAiACwAIABcACIAXAAiACwAIABcACIAXAAiACwAIABcACIAXAAiAH0ALABcAG4AIAAgACAAIAAgACAAIAAgACAAIAAgACAAIAAgACAAIAAgACAAIAAgAFMAVwBJAFQAQwBIACgAXwBkAGkAcwBwAGwAYQB5AEwAbwB3AE8AcgBkAGUAcgAsAFwAbgAgACAAIAAgACAAIAAgACAAIAAgACAAIAAgACAAIAAgACAAIAAgACAAIAAgACAAIAAyACwAIAB7AFwAIgBUAFwAIgAsACAAXAAiAFwAIgAsACAAXAAiAFwAIgAsACAAXAAiAFwAIgB9ACwAXABuACAAIAAgACAAIAAgACAAIAAgACAAIAAgACAAIAAgACAAIAAgACAAIAAgACAAIAAgADMALAAgAHsAXAAiAFQAXAAiACwAIABcACIAOgBcACIALAAgAFwAIgBcACIALAAgAFwAIgBcACIAfQAsAFwAbgAgACAAIAAgACAAIAAgACAAIAAgACAAIAAgACAAIAAgACAAIAAgACAAIAAgACAAIAA0ACwAIAB7AFwAIgBUAFwAIgAsACAAXAAiADoAXAAiACwAIABcACIAOgBcACIALAAgAFwAIgBcACIAfQAsAFwAbgAgACAAIAAgACAAIAAgACAAIAAgACAAIAAgACAAIAAgACAAIAAgACAAIAAgACAAIAB7AFwAIgBcACIALAAgAFwAIgBcACIALAAgAFwAIgBcACIALAAgAFwAIgBcACIAfQBcAG4AIAAgACAAIAAgACAAIAAgACAAIAAgACAAIAAgACAAIAAgACAAIAAgACkAXABuACAAIAAgACAAIAAgACAAIAAgACAAIAAgACAAIAAgACAAKQAsAFwAbgBcAG4AIAAgACAAIAAgACAAIAAgACAAIAAgACAAIAAgACAAIABWAFMAVABBAEMASwAoAFwAbgAgACAAIAAgACAAIAAgACAAIAAgACAAIAAgACAAIAAgACAAIAAgACAAXwBmAG8AcgBtAGEAdABzACwAXABuACAAIAAgACAAIAAgACAAIAAgACAAIAAgACAAIAAgACAAIAAgACAAIABfAGQAZQBsAGkAbQBzAFwAbgAgACAAIAAgACAAIAAgACAAIAAgACAAIAAgACAAIAAgACkAXABuACAAIAAgACAAIAAgACAAIAAgACAAIAAgACkAXABuACAAIAAgACAAIAAgACAAIAApAFwAbgAgACAAIAAgACkAXABuACkAOw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CAAWgBPAE4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aAE8AXABuAFwAbgBUAGUAcwB0AHMAIABpAGYAIABhACAAdABpAG0AZQB6AG8AbgBlACAAbwBmAGYAcwBlAHQAIABpAHMAIAB3AGkAdABoAGkAbgAgAHQAaABlACAAcgBhAG4AZwBlACAALQAxADUAOgAwADAALgAuACsAMQA1ADoAMAAw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ZgBmAHMAZQB0ACAAfAAgAGQAZQBjAGkAbQBhAGwAIABbAC0AMAAuADYAMgA1AC4ALgAwAC4ANgAyADUAXQAgAHwAIABUAGkAbQBlAHoAbwBuAGUAIABvAGYAZgBzAGUAdAAgACgAVABpAG0AZQBTAHAAYQBuAC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aAE8AIAA9ACAATABBAE0AQgBEAEEAKABUAFoATwBmAGYAcwBlAHQALABcAG4AIAAgACAAIABJAEYAKABOAE8AVAAoAEkAUwBOAFUATQBCAEUAUgAoAFQAWgBPAGYAZgBzAGUAdAApACkALAAgAEYAQQBMAFMARQAsAFwAbgAgACAAIAAgACAAIAAgACAAQQBCAFMAKABUAFoATwBmAGYAcwBlAHQAKQAgADwAPQAgADAALgA2ADIANQBcAG4AIAAgACAAIAApAFwAbgApADs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QAWgBPAFwAbgBcAG4AUABhAHIAcwBlAHMAIABhAG4AIABJAFMATwAgAGYAbwByAG0AYQB0AHQAZQBkACAAdABpAG0AZQB6AG8AbgBlACAAbwBmAGYAcwBlAHQALgBcAG4AXABuAEEAcgByAGEAeQAgAGMAbwBtAHAAYQB0AGkAYgBsAGUAOgAgAE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tADAALgA2ADIANQAuAC4AMAAuADYAMgA1AF0AIAB8ACAAVABpAG0AZQB6AG8AbgBlACAAbwBmAGYAcwBlAHQAIAAoAFQAaQBtAGUAUwBwAGEAbgAp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QAZQB4AHQAIAB8ACAAVABpAG0AZQAgAHoAbwBuAGUAIABvAGYAZgBzAGUAdAAgAGkAbgAgAEkAUwBPACAAZgBvAHIAbQBhAHQAIABpAGUALgAgALEAaABoADoAbQBtACAAbwByACAAdgBhAGwAdQBlACAAaQBuACAAbQBpAG4AdQB0AGUAcw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QAWgBPACgAXAAiAFoAXAAiACkAXABuAFIAZQB0AHUAcgBuAHMAOgAgADAAIABpAC4AZQAuACAAVQBUAEMAIAB0AGkAbQBlACAAegBvAG4AZQAgACgAWgB1AGwAdQApAFwAbgBcAG4AUABBAFIAUwBFAF8ASQBTAE8AXwBUAFoATwAoAFwAIgASIjAANgA6ADAAMABcACIAKQBcAG4AUgBlAHQAdQByAG4AcwA6ACAALQAwAC4AMgA1AFwAbgBcAG4AUABBAFIAUwBFAF8ASQBTAE8AXwBUAFoATwAoAFwAIgArADEANgA6ADAAMABcACIAKQBcAG4AUgBlAHQAdQByAG4AcwA6ACAAIwBOAFUATQAhACAAaQAuAGUALgAgAHIAYQBuAGcAZQAgAGkAcwAgABIiMQA1ADoAMAAwACAAdABvACAAKwAxADUAOgAwAD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VABaAE8AIAA9ACAATABBAE0AQgBEAEEAKABFAHgAcAByAGUAcwBzAGkAbwBuACwAXABuACAAIAAgACAATABFAFQAKABcAG4AIAAgACAAIAAgACAAIAAgAGYAbgBQAGEAcgBzAGUAVABaAE8ALAAgAEwAQQBNAEIARABBACgAXwBUAFoATwAsAFwAbgAgACAAIAAgACAAIAAgACAAIAAgACAAIABJAEYAKABJAFMARQBSAFIATwBSACgAXwBUAFoATwApACwAIABfAFQAWgBPACAAKgAgAHsAMQB9ACwAXABuACAAIAAgACAAIAAgACAAIAAgACAAIAAgACAAIAAgACAASQBGACgAXwBUAFoATwAgAD0AIABcACIAXAAiACwAIABcACIAXAAiACwAXABuACAAIAAgACAAIAAgACAAIAAgACAAIAAgACAAIAAgACAAIAAgACAAIABJAEYAKABJAFMATgBVAE0AQgBFAFIAKABfAFQAWgBPACkALAAgAEkARgAoAEMASABSAE8ATgBPAC4ASQBTAF8AVgBBAEwASQBEAF8AVABaAE8AKABfAFQAWgBPACkALAAgAF8AVABaAE8ALAAgAHsAIwBOAFUATQAhAH0AKQAsAFwAbgAgACAAIAAgACAAIAAgACAAIAAgACAAIAAgACAAIAAgACAAIAAgACAAIAAgACAAIABJAEYAKABFAFgAQQBDAFQAKABfAFQAWgBPACwAIABcACIAWgBcACIAKQAsACAAMAAsAFwAbgAgACAAIAAgACAAIAAgACAAIAAgACAAIAAgACAAIAAgACAAIAAgACAAIAAgACAAIAAgACAAIAAgAEwARQBUACgAXABuACAAIAAgACAAIAAgACAAIAAgACAAIAAgACAAIAAgACAAIAAgACAAIAAgACAAIAAgACAAIAAgACAAIAAgACAAIABfAHMAQwBoAGEAcgAsACAATABFAEYAVAAoAF8AVABaAE8ALAAgADEAKQAsAFwAbgAgACAAIAAgACAAIAAgACAAIAAgACAAIAAgACAAIAAgACAAIAAgACAAIAAgACAAIAAgACAAIAAgACAAIAAgACAAXwBzAGkAZwBuACwAIABTAFcASQBUAEMASAAoAF8AcwBDAGgAYQByACwAXABuACAAIAAgACAAIAAgACAAIAAgACAAIAAgACAAIAAgACAAIAAgACAAIAAgACAAIAAgACAAIAAgACAAIAAgACAAIAAgACAAIAAgAFwAIgArAFwAIgAsACAAMQAsAFwAbgAgACAAIAAgACAAIAAgACAAIAAgACAAIAAgACAAIAAgACAAIAAgACAAIAAgACAAIAAgACAAIAAgACAAIAAgACAAIAAgACAAIABcACIALQBcACIALAAgAC0AMQAsAFwAbgAgACAAIAAgACAAIAAgACAAIAAgACAAIAAgACAAIAAgACAAIAAgACAAIAAgACAAIAAgACAAIAAgACAAIAAgACAAIAAgACAAIABcACIAEiJcACIALAAgAC0AMQAsACAALwAvACAAEiIgAFUATgBJAEMASABBAFIAKAA4ADcAMgAyACkAXABuACAAIAAgACAAIAAgACAAIAAgACAAIAAgACAAIAAgACAAIAAgACAAIAAgACAAIAAgACAAIAAgACAAIAAgACAAIAAgACAAIAAgADAAXABuACAAIAAgACAAIAAgACAAIAAgACAAIAAgACAAIAAgACAAIAAgACAAIAAgACAAIAAgACAAIAAgACAAIAAgACAAIAApACwAXABuACAAIAAgACAAIAAgACAAIAAgACAAIAAgACAAIAAgACAAIAAgACAAIAAgACAAIAAgACAAIAAgACAAIAAgACAAIABJAEYAKABfAHMAaQBnAG4AIAA9ACAAMAAsACAAewAjAFYAQQBMAFUARQAhAH0ALABcAG4AIAAgACAAIAAgACAAIAAgACAAIAAgACAAIAAgACAAIAAgACAAIAAgACAAIAAgACAAIAAgACAAIAAgACAAIAAgACAAIAAgACAATABFAFQAKABcAG4AIAAgACAAIAAgACAAIAAgACAAIAAgACAAIAAgACAAIAAgACAAIAAgACAAIAAgACAAIAAgACAAIAAgACAAIAAgACAAIAAgACAAIAAgACAAIABfAHQAegAsACAAXAAiAFQAXAAiACAAJgAgAFIASQBHAEgAVAAoAF8AVABaAE8ALAAgAEwARQBOACgAXwBUAFoATwApACAALQAgADEAKQAsAFwAbgAgACAAIAAgACAAIAAgACAAIAAgACAAIAAgACAAIAAgACAAIAAgACAAIAAgACAAIAAgACAAIAAgACAAIAAgACAAIAAgACAAIAAgACAAIAAgAF8ASQBTAE8AdABpAG0AZQBWAGEAbAB1AGUALAAgAEMASABSAE8ATgBPAC4AUABBAFIAUwBFAF8AVABJAE0ARQBfAE8ARgBfAEQAQQBZACgAXwB0AHoALAAgAFQAUgBVAEUAKQAsAFwAbgAgACAAIAAgACAAIAAgACAAIAAgACAAIAAgACAAIAAgACAAIAAgACAAIAAgACAAIAAgACAAIAAgACAAIAAgACAAIAAgACAAIAAgACAAIAAgAF8ASQBTAE8AdABpAG0AZQBWAGEAbAB1AGUAIAAvAC8ATQBJAEQAKABfAFQAWgBPACwAIAAzACwAIAAxACkAIAAvAC8AXwBJAFMATwB0AGkAbQBlAFYAYQBsAHUAZQBcAG4AIAAgACAAIAAgACAAIAAgACAAIAAgACAAIAAgACAAIAAgACAAIAAgACAAIAAgACAAIAAgACAAIAAgACAAIAAgACAAIAAgACAAIAAgACAAIAAvAC8AXwBzAGkAZwBuACAAKgAgAF8ASQBTAE8AdABpAG0AZQBWAGEAbAB1AGU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lAHgAcAByAGUAcwBzAGkAbwBuACwAIABGAE4ALgBOAFUATABMAEkARgBZACgAQwBIAE8ATwBTAEUAQwBPAEwAUwAoAEUAeABwAHIAZQBzAHMAaQBvAG4ALAAgADEAKQApACwAXABuACAAIAAgACAAIAAgACAAIABCAFkAUgBPAFcAKABfAGUAeABwAHIAZQBzAHMAaQBvAG4ALABcAG4AIAAgACAAIAAgACAAIAAgACAAIAAgACAATABBAE0AQgBEAEEAKABfAGUAbABlAG0AZQBuAHQALABcAG4AIAAgACAAIAAgACAAIAAgACAAIAAgACAAIAAgACAAIABmAG4AUABhAHIAcwBlAFQAWgBP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VABaAE8AXABuAFwAbgBSAGUAdAB1AHIAbgBzACAAYQAgAHQAaQBtAGUAIAB6AG8AbgBlACAAbwBmAGYAcwBlAHQAIABhAHMAIAB0AGUAeAB0ACAAaQBuACAASQBTAE8AIABmAG8AcgBtAGEAd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HQAaQBtAGUAIAB6AG8AbgBlACAAbwBmAGYAcwBl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mAGYAcwBlAHQAIAAgACAAfAAgAGQAZQBjAGkAbQBhAGwAIAAgACAAIAAgACAAIAAgACAAfAAgAFQAaQBtAGUAegBvAG4AZQAgAG8AZgBmAHMAZQB0ACAAZgByAG8AbQAgAFUAVABDACAAKABUAGkAbQBlAHMAcABhAG4AKQAuAFwAbgAgACAAIAAgACAAIAAgACAAIAAgACAAfAAgAFsALQAwAC4ANgAyADUALgAuADAALgA2ADIANQBdACAAfAAgAFsALQAxADUAOgAwADAALgAuACsAMQA1ADoAMAAwAF0AXABuAFsATwBwAHQAaQBvAG4AcwBdACAAIAB8ACAAdABlAHgAdAAgACAAIAAgACAAIAAgACAAIAAgACAAIAB8ACAAUwB0AHIAaQBuAGcAIAB3AGkAdABoACAAZQBsAGUAbQBlAG4AdABzADoAIABbAEIAXQBbAFoAXQBbAEgAfABNAHwAUwBdAFwAbgAgACAAIAAgACAAIAAgACAAIAAgACAAfAAgACAAIAAgACAAIAAgACAAIAAgACAAIAAgACAAIAAgACAAfAAgACAAIAAgACAAIAAgAEIAIAA6ACAARABpAHMAcABsAGEAeQAgAGkAbgAgAGIAYQBzAGkAYwAgAGYAbwByAG0AYQB0ACAAZQBnACAAKwAwADAAMAAwAFwAbgAgACAAIAAgACAAIAAgACAAIAAgACAAfAAgACAAIAAgACAAIAAgACAAIAAgACAAIAAgACAAIAAgACAAfAAgACAAIAAgACAAIAAgAFoAIAA6ACAARABpAHMAcABsAGEAeQAgACcAWgAnACAAZgBvAHIAIABaAHUAbAB1ACAAdABpAG0AZQAgAHoAbwBuAGUAIAArADAAMAA6ADAAMABcAG4AIAAgACAAIAAgACAAIAAgACAAIAAgAHwAIAAgACAAIAAgACAAIAAgACAAIAAgACAAIAAgACAAIAAgAHwAIABIACwAIABNACwAIABTACAAOgAgAEYAbwByAGMAZQAgAGwAbwB3ACAAbwByAGQAZQByACAAYwBvAG0AcABvAG4AZQBuAHQALgAgAEkAZgAgAG8AbQBpAHQAdABlAGQAIABhAHUAdABvACAAYQBkAGoAdQBzAHQAcwAgAHQAbwAgAG0AaQBuAHUAdABlAHMAIABvAHIAIABzAGUAYwBvAG4AZABzAC4AXABuACAAIAAgACAAIAAgACAAIAAgACAAIAB8ACAAIAAgACAAIAAgACAAIAAgACAAIAAgACAAIAAgACAAIAB8ACAAIAAgACAAIAAgACAAIAAgACAAIABSAGUAdAB1AHIAbgBzACAAYQBuACAAZQByAHIAbwByACAAaQBmACAASAAgAHMAcABlAGMAaQBmAGkAZQBkACAAYQBuAGQAIABUAFoATwBmAGYAcwBlAHQAIABpAHMAIABuAG8AdAAgAGEAIABtAHUAbAB0AGkAcABsAGUAIABvAGYAIABoAG8AdQByAHM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QAWgBPACAAPQAgAEwAQQBNAEIARABBACgAVABaAE8AZgBmAHMAZQB0ACwAIABbAE8AcAB0AGkAbwBuAHMAXQAsAFwAbgAgACAAIAAgAEwARQBUACgAXABuACAAIAAgACAAIAAgACAAIABfAG8AcAB0AGkAbwBuAHMALAAgAEYATgAuAE4AVQBMAEwASQBGAFkAKABPAHAAdABpAG8AbgBzACkALABcAG4AIAAgACAAIAAgACAAIAAgAF8AYgBhAHMAaQBjACwAIABJAEYARQBSAFIATwBSACgAUwBFAEEAUgBDAEgAKABcACIAQgBcACIALAAgAF8AbwBwAHQAaQBvAG4AcwApACwAIAAwACkAIAA+ACAAMAAsAFwAbgAgACAAIAAgACAAIAAgACAAXwB6AHUAbAB1ACwAIABJAEYARQBSAFIATwBSACgAUwBFAEEAUgBDAEgAKABcACIAWgBcACIALAAgAF8AbwBwAHQAaQBvAG4AcwApACwAIAAwACkAIAA+ACAAMAAsAFwAbgAgACAAIAAgACAAIAAgACAAXwBsAG8AdwBPAHIAZABlAHIALAAgAEwARQBGAFQAKABGAE4ALgBTAEkARgBUAF8ARgBPAFIAXwBDAEgAQQBSAFMAKABfAG8AcAB0AGkAbwBuAHMALAAgAFwAIgBIAE0AUwBcACIAKQApACwAXABuACAAIAAgACAAIAAgACAAIABcAG4AIAAgACAAIAAgACAAIAAgAF8AZgBtAHQALAAgAFMAVwBJAFQAQwBIACgAXwBsAG8AdwBPAHIAZABlAHIALABcAG4AIAAgACAAIAAgACAAIAAgACAAIAAgACAAXAAiAFwAIgAsACAASQBGACgAXwBiAGEAcwBpAGMALAAgAFwAIgBCAG0AMABcACIALAAgAFwAIgBJAG0AMABcACIAKQAsAFwAbgAgACAAIAAgACAAIAAgACAAIAAgACAAIABcACIASABcACIALAAgAFwAIgBCAEgAXAAiACwAXABuACAAIAAgACAAIAAgACAAIAAgACAAIAAgAFwAIgBNAFwAIgAsACAASQBGACgAXwBiAGEAcwBpAGMALAAgAFwAIgBCAE0AXAAiACwAIABcACIASQBNAFwAIgApACwAXABuACAAIAAgACAAIAAgACAAIAAgACAAIAAgAFwAIgBTAFwAIgAsACAASQBGACgAXwBiAGEAcwBpAGMALAAgAFwAIgBCAFMAMABcACIALAAgAFwAIgBJAFMAMABcACIAKQBcAG4AIAAgACAAIAAgACAAIAAgACkALABcAG4AIAAgACAAIAAgACAAIAAgAFwAbgAgACAAIAAgACAAIAAgACAAZgBuAEYAbwByAG0AYQB0AFQAWgBPACwAIABMAEEATQBCAEQAQQAoAF8AVABaAE8AZgBmAHMAZQB0ACwAXABuACAAIAAgACAAIAAgACAAIAAgACAAIAAgAEkARgAoAEkAUwBFAFIAUgBPAFIAKABfAFQAWgBPAGYAZgBzAGUAdAApACwAIABfAFQAWgBPAGYAZgBzAGUAdAAgACoAIAB7ADEAfQAsAFwAbgAgACAAIAAgACAAIAAgACAAIAAgACAAIAAgACAAIAAgAEkARgAoAF8AVABaAE8AZgBmAHMAZQB0ACAAPQAgAFwAIgBcACIALAAgAFwAIgBcACIALABcAG4AIAAgACAAIAAgACAAIAAgACAAIAAgACAAIAAgACAAIAAgACAAIAAgAEkARgAoAE4ATwBUACgASQBTAE4AVQBNAEIARQBSACgAXwBUAFoATwBmAGYAcwBlAHQAKQApACwAIAB7ACMAVgBBAEwAVQBFACEAfQAsAFwAbgAgACAAIAAgACAAIAAgACAAIAAgACAAIAAgACAAIAAgACAAIAAgACAAIAAgACAAIABJAEYAKABOAE8AVAAoAEMASABSAE8ATgBPAC4ASQBTAF8AVgBBAEwASQBEAF8AVABaAE8AKABfAFQAWgBPAGYAZgBzAGUAdAApACkALAAgAHsAIwBOAFUATQAhAH0ALABcAG4AIAAgACAAIAAgACAAIAAgACAAIAAgACAAIAAgACAAIAAgACAAIAAgACAAIAAgACAAIAAgACAAIABJAEYAKAAoAF8AbABvAHcATwByAGQAZQByACAAPQAgAFwAIgBIAFwAIgApACAAKgAgACgATQBPAEQAKABfAFQAWgBPAGYAZgBzAGUAdAAgACoAIAAyADQALAAgADEAKQAgADwAPgAgADAAKQAsACAAewAjAE4AVQBNACEAfQAsAFwAbgAgACAAIAAgACAAIAAgACAAIAAgACAAIAAgACAAIAAgACAAIAAgACAAIAAgACAAIAAgACAAIAAgACAAIAAgACAASQBGACgAKABfAFQAWgBPAGYAZgBzAGUAdAAgAD0AIAAwACkAIAAqACAAXwB6AHUAbAB1ACwAIABcACIAWgBcACIALABcAG4AIAAgACAAIAAgACAAIAAgACAAIAAgACAAIAAgACAAIAAgACAAIAAgACAAIAAgACAAIAAgACAAIAAgACAAIAAgACAAIAAgACAATABFAFQAKABcAG4AIAAgACAAIAAgACAAIAAgACAAIAAgACAAIAAgACAAIAAgACAAIAAgACAAIAAgACAAIAAgACAAIAAgACAAIAAgACAAIAAgACAAIAAgACAAIABfAHMAaQBnAG4AQwBoAGEAcgAsACAASQBGACgAXwBUAFoATwBmAGYAcwBlAHQAIAA+AD0AIAAwACwAIABcACIAKwBcACIALAAgAFwAIgASIlwAIgApACwAIAAvAC8AIAASIiAAVQBOAEkAQwBIAEEAUgAoADgANwAyADIAKQBcAG4AIAAgACAAIAAgACAAIAAgACAAIAAgACAAIAAgACAAIAAgACAAIAAgACAAIAAgACAAIAAgACAAIAAgACAAIAAgACAAIAAgACAAIAAgACAAIABfAHQAbwBkACwAIABDAEgAUgBPAE4ATwAuAEYATwBSAE0AQQBUAF8AVABJAE0ARQBfAE8ARgBfAEQAQQBZACgAQQBCAFMAKABfAFQAWgBPAGYAZgBzAGUAdAApACwAIABfAGYAbQB0ACkALABcAG4AIAAgACAAIAAgACAAIAAgACAAIAAgACAAIAAgACAAIAAgACAAIAAgACAAIAAgACAAIAAgACAAIAAgACAAIAAgACAAIAAgACAAIAAgACAAIABDAE8ATgBDAEEAVAAoAF8AcwBpAGcAbgBDAGgAYQByACwAIABSAEkARwBIAFQAKABfAHQAbwBkACwAIABMAEUATgAoAF8AdABvAGQAKQAgAC0AIAAxACk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UAFoATwBmAGYAcwBlAHQAKQAsAFwAbgAgACAAIAAgACAAIAAgACAAIAAgACAAIABMAEEATQBCAEQAQQAoAF8AZQBsAGUAbQBlAG4AdAAsAFwAbgAgACAAIAAgACAAIAAgACAAIAAgACAAIAAgACAAIAAgAGYAbgBGAG8AcgBtAGEAdABUAFoATw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JAEwASQBUAEEAUgBZAF8AVABaAE8AXABuAFwAbgBSAGUAdAB1AHIAbgBzACAAdABoAGUAIAB0AGkAbQBlAHoAbwBuAGUAIABvAGYAZgBzAGUAdAAgAG8AZgAgAGEAIABtAGkAbABpAHQAYQByAHkAIAB0AGkAbQBlAHoAbwBuAGUAIABkAGUAcwBpAGcAbgBhAHQAbwBy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fAAgAFQAaQBtAGUAegBvAG4AZQAgAG8AZgBmAHMAZQB0ACAAKABUAGkAbQBlAHMAcABhAG4AKQAuAFwAbgAgACAAIAB8ACAAWwAtADAALgA1AC4ALgAwAC4ANQBdACAAfAAgAFsALQAxADIAOgAwADAALgAuACsAMQAyADoAMAAw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UAcwBpAGcAbgBhAHQAbwByACAAfAAgAHQAZQB4AHQAIAB8ACAATQBpAGwAaQB0AGEAcgB5ACAAdABpAG0AZQAgAHoAbwBuAGUAIABkAGUAcwBpAGcAbgBhAHQAbwByACAAXABuACAAIAAgACAAIAAgACAAIAAgACAAIAB8ACAAIAAgACAAIAAgAHwAIABbAEEAQgBDAEQARQBGAEcASABJAEoASwBMAE0ATgBPAFAAUQBSAFMAVABVAFYAVwBYAFkAWgBd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kATABJAFQAQQBSAFkAXwBUAFoATwAoAFwAIgBDAFwAIgApAFwAbgBSAGUAdAB1AHIAbgBzADoAIAAwAC4AMQAyADUAXABuAFwAbgBNAEkATABJAFQAQQBSAFkAXwBUAFoATwAoAFwAIgBKAFwAIgApAFwAbgBSAGUAdAB1AHIAbgBzADoAIAAjAE4ALwBBACAAKABsAG8AYwBhAGwAIAB0AGkAbQBlACAAegBvAG4AZQ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kATABJAFQAQQBSAFkAXwBUAFoATwAgAD0AIABMAEEATQBCAEQAQQAoAEQAZQBzAGkAZwBuAGEAdABvAHIALABcAG4AIAAgACAAIABMAEUAVAAoAFwAbgAgACAAIAAgACAAIAAgACAAXwBEAGUAcwBpAGcAbgBhAHQAbwByACwAIABGAE4ALgBOAFUATABMAEkARgBZACgARABlAHMAaQBnAG4AYQB0AG8AcgApACwAXABuACAAIAAgACAAIAAgACAAIABJAEYAKABJAFMARQBSAFIATwBSACgAXwBEAGUAcwBpAGcAbgBhAHQAbwByACkALAAgAF8ARABlAHMAaQBnAG4AYQB0AG8AcgAgACoAIAB7ADEAfQAsAFwAbgAgACAAIAAgACAAIAAgACAAIAAgACAAIABJAEYAKABfAEQAZQBzAGkAZwBuAGEAdABvAHIAIAA9ACAAXAAiAFwAIgAsACAAXAAiAFwAIgAsAFwAbgAgACAAIAAgACAAIAAgACAAIAAgACAAIAAgACAAIAAgAEwARQBUACgAXABuACAAIAAgACAAIAAgACAAIAAgACAAIAAgACAAIAAgACAAIAAgACAAIABfAGMAbwBkAGUALAAgAEMATwBEAEUAKABfAEQAZQBzAGkAZwBuAGEAdABvAHIAKQAgAC0AIAA2ADQALABcAG4AIAAgACAAIAAgACAAIAAgACAAIAAgACAAIAAgACAAIAAgACAAIAAgAEkARgAoAF8AYwBvAGQAZQAgADwAPQAgADAALAAgAHsAIwBWAEEATABVAEUAIQB9ACwAXABuACAAIAAgACAAIAAgACAAIAAgACAAIAAgACAAIAAgACAAIAAgACAAIAAgACAAIAAgAEkARgAoAF8AYwBvAGQAZQAgAD4AIAAyADYALAAgAHsAIwBWAEEATABVAEUAIQB9ACwAXABuACAAIAAgACAAIAAgACAAIAAgACAAIAAgACAAIAAgACAAIAAgACAAIAAgACAAIAAgACAAIAAgACAASQBGACgAXwBjAG8AZABlACAAPQAgADEAMAAsACAAewAjAE4ALwBBAH0ALAAgAC8ALwAgAEoAIAA9ACAATABvAGMAYQBsACAAVABpAG0AZQBcAG4AIAAgACAAIAAgACAAIAAgACAAIAAgACAAIAAgACAAIAAgACAAIAAgACAAIAAgACAAIAAgACAAIAAgACAAIAAgAEkARgAoAF8AYwBvAGQAZQAgAD0AIAAyADYALAAgADAALAAgAC8ALwAgAFoAIAA9ACAAVQBUAEMAXABuACAAIAAgACAAIAAgACAAIAAgACAAIAAgACAAIAAgACAAIAAgACAAIAAgACAAIAAgACAAIAAgACAAIAAgACAAIAAgACAAIAAgAEkARgAoAF8AYwBvAGQAZQAgADwAPQAgADkALAAgAF8AYwBvAGQAZQAgAC8AIAAyADQALAAgAC8ALwAgAEEAQgBDAEQARQBGAEcASABJACAALQA+ACAAKwAxAC4ALgArADkAXABuACAAIAAgACAAIAAgACAAIAAgACAAIAAgACAAIAAgACAAIAAgACAAIAAgACAAIAAgACAAIAAgACAAIAAgACAAIAAgACAAIAAgACAAIAAgACAASQBGACgAXwBjAG8AZABlACAAPAA9ACAAMQAzACwAIAAoAF8AYwBvAGQAZQAgAC0AIAAxACkAIAAvACAAMgA0ACwAIAAgAC8ALwAgAEsATABNACAALQA+ACAAKwAxADAALgAuACsAMQAyAFwAbgAgACAAIAAgACAAIAAgACAAIAAgACAAIAAgACAAIAAgACAAIAAgACAAIAAgACAAIAAgACAAIAAgACAAIAAgACAAIAAgACAAIAAgACAAIAAgACAAIAAgACAASQBGACgAXwBjAG8AZABlACAAPAA9ACAAMgA1ACwAIAAoADEAMwAgAC0AIABfAGMAbwBkAGUAKQAgAC8AIAAyADQALAAgAC8ALwAgAE4ATwBQAFEAUgBTAFQAVQBWAFcAWABZACAALQA+ACAALQAxAC4ALgAtADEAMgBcAG4AIAAgACAAIAAgACAAIAAgACAAIAAgACAAIAAgACAAIAAgACAAIAAgACAAIAAgACAAIAAgACAAIAAgACAAIAAgACAAIAAgACAAIAAgACAAIAAgACAAIAAgACAAIAAgACAAewAjAFYAQQBMAFUARQAhAH0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fAFQATwBfAE0ASQBMAEkAVABBAFIAWQBcAG4AXABuAFIAZQB0AHUAcgBuAHMAIAB0AGgAZQAgAGMAbABvAHMAZQBzAHQAIABtAGkAbABpAHQAYQByAHkAIAB0AGkAbQBlACAAegBvAG4AZQAgAGQAZQBzAGkAZwBuAGEAdABvAHIALAAgAGkAdABzACAAbwBmAGYAcwBlAHQALAAgAGEAbgBkACAAdABoAGUAIAB0AGkAbQBlACAAcwBoAGkAZgB0ACAAdABvACAAdABoAGEAdAAgAHQAaQBtAGUAegBvAG4AZQAgAGYAbwByACAAdABoAGUAXABuAHAAcgBvAHYAaQBkAGUAZAAgAHQAaQBtAGUAegBvAG4AZQAgAG8AZgBmAHMAZQB0AC4AXABuAFwAbgBBAHIAcgBhAHkAIABjAG8AbQBwAGEAdABpAGIAbABlADoAIABUAFoATwBmAGYAcwBlAH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IAAgACAAIAAgACAAIAAgACAAIAB8ACAAIABNAGkAbABpAHQAYQByAHkAIAB0AGkAbQBlACAAegBvAG4AZQAgAGQAZQBzAGkAZwBuAGEAdABvAHIAXABuACAAIAAgAHwAIAAgACAAIAAgACAAIAAgACAAIAAgACAAIAAgACAAIAAgAHwAIABbAEEAQgBDAEQARQBGAEcASABJAEoASwBMAE0ATgBPAFAAUQBSAFMAVABVAFYAVwBYAFkAWgBdAFwAbgAgADIAIAB8ACAAZABlAGMAaQBtAGEAbAAgACAAIAAgACAAIAAgACAAIAB8ACAAVABpAG0AZQB6AG8AbgBlACAAbwBmAGYAcwBlAHQAIAAoAFQAaQBtAGUAcwBwAGEAbgApAC4AXABuACAAIAAgAHwAIABbAC0ANwAyADAALgAuADcAMgAwAF0AIAAgACAAIAAgAHwAIABbAC0AMQAyADoAMAAwAC4ALgArADEAMgA6ADAAMABdAFwAbgAgADMAIAB8ACAAZABlAGMAaQBtAGEAbAAgACAAIAAgACAAIAAgACAAIAB8ACAAVABpAG0AZQAgAHMAaABpAGYAdABcAG4AIAAgACAAfAAgAFsALQAwAC4AMQAyADUALgAuADAALgAxADIANQBdACAAfAAgAFsALQAzADoAMAAwAC4ALgArADMAOgAwADA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sAVABaAE8AZgBmAHMAZQB0AF0AIAB8ACAAZABlAGMAaQBtAGEAbAAgACAAIAAgACAAIAAgACAAIAB8ACAAVABpAG0AZQB6AG8AbgBlACAAbwBmAGYAcwBlAHQAIAAoAFQAaQBtAGUAcwBwAGEAbgApAC4AXABuACAAIAAgACAAIAAgACAAIAAgACAAIAB8ACAAWwAtADAALgA2ADIANQAuAC4AMAAuADYAMgA1AF0AIAB8ACAAQQBzAHMAdQBtAGUAZAAgAHQAbwAgAGIAZQAgAFUAVABDACAAaQBmACAAbwBtAGkAdAB0AGUAZAAuACAAWwAtADEANQA6ADAAMAAuAC4AKwAxADUAOgAwADAAX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XwBUAE8AXwBNAEkATABJAFQAQQBSAFkAKAAwAC4AMQAyADUAKQBcAG4AUgBlAHQAdQByAG4AcwA6ACAAewBcACIAQwBcACIALAAgADAALgAxADIANQAsACAAMAB9AFwAbgBcAG4AVABaAE8AXwBUAE8AXwBNAEkATABJAFQAQQBSAFkAKAAjAE4ALwBBACkAXABuAFIAZQB0AHUAcgBuAHMAOgAgAHsAXAAiAEoAXAAiACwAIAAsACAAMAB9ACAAKABsAG8AYwBhAGwAIAB0AGkAbQBlACAAegBvAG4AZQApAFwAbgBcAG4AVABaAE8AXwBUAE8AXwBNAEkATABJAFQAQQBSAFkAKAAwAC4ANAA1ACkAXABuAFIAZQB0AHUAcgBuAHMAOgAgAHsASwAsACAANgAwADAALAAgADAALgAwADIAMAA4ADMAMwB9AFwAbgBcAG4AVABaAE8AXwBUAE8AXwBNAEkATABJAFQAQQBSAFkAKAA4ADQAMAApAFwAbgBSAGUAdAB1AHIAbgBzADoAIAB7AE0ALAAgADcAMgAwACwAIAAtADAALgAwADgAMwAzADM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aAE8AXwBUAE8AXwBNAEkATABJAFQAQQBSAFkAIAA9ACAATABBAE0AQgBEAEEAKABUAFoATwBmAGYAcwBlAHQALABcAG4AIAAgACAAIABMAEUAVAAoAFwAbgAgACAAIAAgACAAIAAgACAAZgBuAFQAWgBPAE0AaQBsAGkAdABhAHIAeQAsACAATABBAE0AQgBEAEEAKABfAFQAWgBPACwAXABuACAAIAAgACAAIAAgACAAIAAgACAAIAAgAEkARgAoAEkAUwBOAEEAKABfAFQAWgBPACkALAAgAHsAXAAiAEoAXAAiACwAIABcACIAXAAiACwAIAAwAH0ALABcAG4AIAAgACAAIAAgACAAIAAgACAAIAAgACAAIAAgACAAIABJAEYAKABJAFMARQBSAFIATwBSACgAXwBUAFoATwApACwAIABfAFQAWgBPACAAKgAgAHsAMQAsACAAMgAsACAAMwB9ACwAXABuACAAIAAgACAAIAAgACAAIAAgACAAIAAgACAAIAAgACAAIAAgACAAIABJAEYAKABfAFQAWgBPACAAPQAgAFwAIgBcACIALAAgAHsAXAAiAFwAIgAsACAAXAAiAFwAIgAsACAAXAAiAFwAIgB9ACwAXABuACAAIAAgACAAIAAgACAAIAAgACAAIAAgACAAIAAgACAAIAAgACAAIAAgACAAIAAgAEkARgAoAE4ATwBUACgASQBTAE4AVQBNAEIARQBSACgAXwBUAFoATwApACkALAAgAHsAIwBWAEEATABVAEUAIQAsACAAIwBWAEEATABVAEUAIQAsACAAIwBWAEEATABVAEUAIQB9ACwAXABuACAAIAAgACAAIAAgACAAIAAgACAAIAAgACAAIAAgACAAIAAgACAAIAAgACAAIAAgACAAIAAgACAASQBGACgATgBPAFQAKABDAEgAUgBPAE4ATwAuAEkAUwBfAFYAQQBMAEkARABfAFQAWgBPACgAXwBUAFoATwApACkALAAgAHsAIwBOAFUATQAhACwAIAAjAE4AVQBNACEALAAgACMATgBVAE0AIQB9ACwAXABuACAAIAAgACAAIAAgACAAIAAgACAAIAAgACAAIAAgACAAIAAgACAAIAAgACAAIAAgACAAIAAgACAAIAAgACAAIABJAEYAKABfAFQAWgBPACAAPQAgADAALAAgAEgAUwBUAEEAQwBLACgAXAAiAFoAXAAiACwAIAAwACwAIAAwACkALABcAG4AIAAgACAAIAAgACAAIAAgACAAIAAgACAAIAAgACAAIAAgACAAIAAgACAAIAAgACAAIAAgACAAIAAgACAAIAAgACAAIAAgACAASQBGACgAXwBUAFoATwAgAD4AIAAwAC4ANQAsACAASABTAFQAQQBDAEsAKABcACIATQBcACIALAAgADAALgA1ACwAIAAwAC4ANQAgAC0AIABfAFQAWgBPACkALABcAG4AIAAgACAAIAAgACAAIAAgACAAIAAgACAAIAAgACAAIAAgACAAIAAgACAAIAAgACAAIAAgACAAIAAgACAAIAAgACAAIAAgACAAIAAgACAAIABJAEYAKABfAFQAWgBPACAAPAAgAC0AMAAuADUALAAgAEgAUwBUAEEAQwBLACgAXAAiAFkAXAAiACwAIAAtADAALgA1ACwAIAAtADAALgA1ACAALQAgAF8AVABaAE8AKQAsAFwAbgAgACAAIAAgACAAIAAgACAAIAAgACAAIAAgACAAIAAgACAAIAAgACAAIAAgACAAIAAgACAAIAAgACAAIAAgACAAIAAgACAAIAAgACAAIAAgACAAIAAgACAATABFAFQAKABcAG4AIAAgACAAIAAgACAAIAAgACAAIAAgACAAIAAgACAAIAAgACAAIAAgACAAIAAgACAAIAAgACAAIAAgACAAIAAgACAAIAAgACAAIAAgACAAIAAgACAAIAAgACAAIAAgACAAXwBtAGkAbABpAHQAYQByAHkAVABaAE8AaAByAHMALAAgAFMASQBHAE4AKABfAFQAWgBPACkAIAAqACAATQBSAE8AVQBOAEQAKABBAEIAUwAoAF8AVABaAE8AIAAqACAAMgA0ACkALAAgADEAKQAsAFwAbgAgACAAIAAgACAAIAAgACAAIAAgACAAIAAgACAAIAAgACAAIAAgACAAIAAgACAAIAAgACAAIAAgACAAIAAgACAAIAAgACAAIAAgACAAIAAgACAAIAAgACAAIAAgACAAIABfAGkAZAB4ACwAIABfAG0AaQBsAGkAdABhAHIAeQBUAFoATwBoAHIAcwAgACsAIAAxADMALABcAG4AIAAgACAAIAAgACAAIAAgACAAIAAgACAAIAAgACAAIAAgACAAIAAgACAAIAAgACAAIAAgACAAIAAgACAAIAAgACAAIAAgACAAIAAgACAAIAAgACAAIAAgACAAIAAgACAAXwBtAGkAbABpAHQAYQByAHkAVABaACwAIABJAE4ARABFAFgAKAB7AFwAIgBZAFwAIgAsACAAXAAiAFgAXAAiACwAIABcACIAVwBcACIALAAgAFwAIgBWAFwAIgAsACAAXAAiAFUAXAAiACwAIABcACIAVABcACIALAAgAFwAIgBTAFwAIgAsACAAXAAiAFIAXAAiACwAIABcACIAUQBcACIALAAgAFwAIgBQAFwAIgAsACAAXAAiAE8AXAAiACwAIABcACIATgBcACIALAAgAFwAIgBaAFwAIgAsACAAXAAiAEEAXAAiACwAIABcACIAQgBcACIALAAgAFwAIgBDAFwAIgAsACAAXAAiAEQAXAAiACwAIABcACIARQBcACIALAAgAFwAIgBGAFwAIgAsACAAXAAiAEcAXAAiACwAIABcACIASABcACIALAAgAFwAIgBJAFwAIgAsACAAXAAiAEsAXAAiACwAIABcACIATABcACIALAAgAFwAIgBNAFwAIgB9ACwAIAAxACwAIABfAGkAZAB4ACkALABcAG4AIAAgACAAIAAgACAAIAAgACAAIAAgACAAIAAgACAAIAAgACAAIAAgACAAIAAgACAAIAAgACAAIAAgACAAIAAgACAAIAAgACAAIAAgACAAIAAgACAAIAAgACAAIAAgACAAXwBtAFQAWgBPACwAIABfAG0AaQBsAGkAdABhAHIAeQBUAFoATwBoAHIAcwAgAC8AIAAyADQALABcAG4AIAAgACAAIAAgACAAIAAgACAAIAAgACAAIAAgACAAIAAgACAAIAAgACAAIAAgACAAIAAgACAAIAAgACAAIAAgACAAIAAgACAAIAAgACAAIAAgACAAIAAgACAAIAAgACAASABTAFQAQQBDAEsAKABfAG0AaQBsAGkAdABhAHIAeQBUAFoALAAgAF8AbQBUAFoATwAsACAAXwBUAFoATwAgAC0AIABfAG0AVABaAE8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FQAWgBPAGYAZgBzAGUAdABzACwAIABGAE4ALgBOAFUATABMAEkARgBZACgAQwBIAE8ATwBTAEUAQwBPAEwAUwAoAFQAWgBPAGYAZgBzAGUAdAAsACAAMQApACkALABcAG4AIAAgACAAIAAgACAAIAAgAF8AYgB5AFIAbwB3ACwAIABSAEUARABVAEMARQAoAFwAIgBcACIALAAgAF8AVABaAE8AZgBmAHMAZQB0AHMALABcAG4AIAAgACAAIAAgACAAIAAgACAAIAAgACAATABBAE0AQgBEAEEAKABfAGEAYwBjACwAIABfAFQAWgBPAGYAZgBzAGUAdAAsAFwAbgAgACAAIAAgACAAIAAgACAAIAAgACAAIAAgACAAIAAgAFYAUwBUAEEAQwBLACgAXABuACAAIAAgACAAIAAgACAAIAAgACAAIAAgACAAIAAgACAAIAAgACAAIABfAGEAYwBjACwAXABuACAAIAAgACAAIAAgACAAIAAgACAAIAAgACAAIAAgACAAIAAgACAAIABmAG4AVABaAE8ATQBpAGwAaQB0AGEAcgB5ACgAXwBUAFoATwBmAGYAcwBlAHQ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SQBOAEQAXwBDAE8AVQBOAFQAUgBZAFwAbgBcAG4AUgBlAHQAdQByAG4AcwAgAGMAbwB1AG4AdAByAHkAIABuAGEAbQBlAHMAIABhAG4AZAAgAEkAUwBPADMAMQA2ADYAIABjAG8AZABlAHMAIABtAGEAdABjAGgAaQBuAGcAIABhACAAcABhAHIAdABpAGEAbAAgAHMAZQBhAHIAYwBoACAAdABlAHIAbQAuAFwAbgBcAG4AQQByAHIAYQB5ACAAYwBvAG0AcABhAHQAaQBiAGwAZQA6ACAAUwBlAGEAcgBjAGgATgBhAG0AZQAgAGEAcwAgAGMAbwBsAHUAbQBuAFwAbgBcAG4ATwB1AHQAcAB1AHQAIABDAFsAMg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EwAOgAyACAAfAAgAEkAUwBPADMAMQA2ADYAIABjAG8AdQBuAHQAcgB5ACAAYwBvAGQAZQBcAG4AIAAyACAAfAAgAHQAZQB4AHQAIAAgACAAIAAgAHwAIABDAG8AdQBuAHQAcgB5ACAAbwByACAAdABlAHIAcgBpAHQAbwByAHkAIABuAGE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lAGEAcgBjAGgATgBhAG0AZQAgAHwAIAB0AGUAeAB0ACAAfAAgAFMAZQBhAHIAYwBoACAAZgBvAHIAIABwAGEAcgB0AGkAYQBsACAAYwBvAHUAbgB0AHIAeQAgAG0AYQB0AGMAa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kATgBEAF8AQwBPAFUATgBUAFIAWQAgAD0AIABMAEEATQBCAEQAQQAoAFMAZQBhAHIAYwBoAE4AYQBtAGUALABcAG4AIAAgACAAIABMAEUAVAAoAFwAbgAgACAAIAAgACAAIAAgACAAZgBuAEwAbwBvAGsAdQBwAEMAbwB1AG4AdAByAHkALAAgAEwAQQBNAEIARABBACgAXwBzAGUAYQByAGMAaABUAGUAeAB0ACwAXABuACAAIAAgACAAIAAgACAAIAAgACAAIAAgAEkARgAoAF8AcwBlAGEAcgBjAGgAVABlAHgAdAAgAD0AIABcACIAXAAiACwAIAB7ACMATgAvAEEAfQAsAFwAbgAgACAAIAAgACAAIAAgACAAIAAgACAAIAAgACAAIAAgAEwARQBUACgAXABuACAAIAAgACAAIAAgACAAIAAgACAAIAAgACAAIAAgACAAIAAgACAAIABfAEkAUwBPAF8AMwAxADYANgAsACAAQwBIAFIATwBOAE8AXwBEAEEAVABBAC4ASQBTAE8AXwAzADEANgA2ACgAKQAsAFwAbgAgACAAIAAgACAAIAAgACAAIAAgACAAIAAgACAAIAAgACAAIAAgACAAXwBtAGEAdABjAGgAZQBzACwAIABJAEYARQBSAFIATwBSACgAUwBFAEEAUgBDAEgAKABfAHMAZQBhAHIAYwBoAFQAZQB4AHQALAAgAEMASABPAE8AUwBFAEMATwBMAFMAKABfAEkAUwBPAF8AMwAxADYANgAsACAAMQApACkALAAgADAAKQAgAD4AIAAwACwAXABuACAAIAAgACAAIAAgACAAIAAgACAAIAAgACAAIAAgACAAIAAgACAAIABGAEkATABUAEUAUgAoAF8ASQBTAE8AXwAzADEANgA2ACwAIABfAG0AYQB0AGMAaABlAHMALAAgAHsAIwBOAC8AQQB9ACkAXABuACAAIAAgACAAIAAgACAAIAAgACAAIAAgACAAIAAgACAAKQBcAG4AIAAgACAAIAAgACAAIAAgACAAIAAgACAAKQBcAG4AIAAgACAAIAAgACAAIAAgACkALABcAG4AXABuACAAIAAgACAAIAAgACAAIABfAHMAZQBhAHIAYwBoAE4AYQBtAGUALAAgAEMASABPAE8AUwBFAEMATwBMAFMAKABGAE4ALgBOAFUATABMAEkARgBZACgAUwBlAGEAcgBjAGgATgBhAG0AZQApACwAIAAxACkALABcAG4AIAAgACAAIAAgACAAIAAgAF8AYgB5AFIAbwB3ACwAIABSAEUARABVAEMARQAoAFwAIgBcACIALAAgAF8AcwBlAGEAcgBjAGgATgBhAG0AZQAsAFwAbgAgACAAIAAgACAAIAAgACAAIAAgACAAIABMAEEATQBCAEQAQQAoAF8AYQBjAGMALAAgAF8AYwB1AHIAcgAsAFwAbgAgACAAIAAgACAAIAAgACAAIAAgACAAIAAgACAAIAAgAEwARQBUACgAXABuACAAIAAgACAAIAAgACAAIAAgACAAIAAgACAAIAAgACAAIAAgACAAIABfAG0AYQB0AGMAaABlAHMALAAgAGYAbgBMAG8AbwBrAHUAcABDAG8AdQBuAHQAcgB5ACgAXwBjAHUAcgByACkALABcAG4AIAAgACAAIAAgACAAIAAgACAAIAAgACAAIAAgACAAIAAgACAAIAAgAEkARgAoAEEAUgBSAEEAWQBTAC4ASQBTAE4AQQBfAEgAKABfAG0AYQB0AGMAaABlAHMAKQAsACAAXwBhAGMAYwAsAFwAbgAgACAAIAAgACAAIAAgACAAIAAgACAAIAAgACAAIAAgACAAIAAgACAAIAAgACAAIABWAFMAVABBAEMASwAoAFwAbgAgACAAIAAgACAAIAAgACAAIAAgACAAIAAgACAAIAAgACAAIAAgACAAIAAgACAAIAAgACAAIAAgAF8AYQBjAGMALABcAG4AIAAgACAAIAAgACAAIAAgACAAIAAgACAAIAAgACAAIAAgACAAIAAgACAAIAAgACAAIAAgACAAIABfAG0AYQB0AGMAaABlAHM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JAEYAKABSAE8AVwBTACgAXwBiAHkAUgBvAHcAKQAgAD0AIAAxACwAIAB7ACMATgAvAEEAfQAsAFwAbgAgACAAIAAgACAAIAAgACAAIAAgACAAIABDAEgATwBPAFMARQBDAE8ATABTACgAUwBPAFIAVAAoAFUATgBJAFEAVQBFACgARABSAE8AUAAoAF8AYgB5AFIAbwB3ACwAIAAxACkAKQApACwAIAB7ADIALAAxAH0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WgBPAE4ARQBfAE4AQQBNAEUAXABuAFwAbgBSAGUAdAB1AHIAbgBzACAAdABoAGUAIAB0AGkAbQBlACAAegBvAG4AZQAgAG4AYQBtAGUAIABmAHIAbwBtACAAdABoAGUAIABUAFoAIABkAGEAdABhAGIAYQBzAGUAIABmAG8AcgAgAHQAaABlACAAZwBpAHYAZQBuACAAYQBsAGkAYQBzAC4AXABuAFwAbgBBAHIAcgBhAHkAIABjAG8AbQBwAGEAdABpAGIAbABlADoAIABUAFoAQQBsAGkAYQBz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ABpAG0AZQAgAHoAbwBuAGUAIABuAGE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EAbABpAGEAcwAgAHwAIAB0AGUAeAB0ACAAfAAgAFQAWgAgAEQAYQB0AGEAYgBhAHMAZQAgAGQAZQBmAGkAbgBlAGQAIAB0AGkAbQBlAHoAbwBuAGUAIABuAGEAbQBlACAAbwByACAAYQBsAGkAYQBz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WgBPAE4ARQBfAE4AQQBNAEUAIAA9ACAATABBAE0AQgBEAEEAKABUAFoAQQBsAGkAYQBzACwAXABuACAAIAAgACAATABFAFQAKABcAG4AIAAgACAAIAAgACAAIAAgAF8AVABaAG4AYQBtAGUALAAgAEEAUgBSAEEAWQBTAC4ASwBFAFkATABPAE8ASwBVAFAAKABDAEgAUgBPAE4ATwBfAEQAQQBUAEEALgBUAEkATQBFAFoATwBOAEUAXwBBAEwASQBBAFMAXwBUAE8AXwBOAEEATQBFACgAKQAsACAAVABaAEEAbABpAGEAcwAsACAAMQApACwAXABuACAAIAAgACAAIAAgACAAIABEAFIATwBQACgAXwBUAFoAbgBhAG0AZQAsACA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aAE8ATgBFAF8AQwBPAE8AUgBEAEkATgBBAFQARQBTAFwAbgBcAG4AUgBlAHQAdQByAG4AcwAgAGwAYQB0AGkAdAB1AGQAZQAgAGEAbgBkACAAbABvAG4AZwBpAHQAdQBkAGUAIABvAGYAIAB0AGgAZQAgAGcAaQB2AGUAbgAgAHQAaQBtAGUAegBvAG4AZQAuAFwAbgBcAG4AQQByAHIAYQB5ACAAYwBvAG0AcABhAHQAaQBiAGwAZQA6ACAAVABaAE4AYQBtAGUAIABhAHMAIABjAG8AbAB1AG0AbgBcAG4AXABuAE8AdQB0AHAAdQB0ACAAQwBbADI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bAC0AOQAwAC4ALgA5ADAAXQAgACAAIAB8ACAATABhAHQAaQB0AHUAZABlACAAKABkAGUAZwByAGUAZQBzACkAXABuACAAMgAgAHwAIABkAGUAYwBpAG0AYQBsACAAWwAtADEAOAAwAC4ALgAxADgAMABdACAAfAAgAEwAbwBuAGcAaQB0AHUAZABlACAAKABkAGUAZwByAGUAZQBzAC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gBhAG0AZQAgAHwAIAB0AGUAeAB0ACAAfAAgAFQAWgAgAEQAYQB0AGEAYgBhAHMAZQAgAGQAZQBmAGkAbgBlAGQAIAB0AGkAbQBlAHoAbwBuAGUAIABuAGEAbQBlACAAbwByACAAYQBsAGkAYQBz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WgBPAE4ARQBfAEMATwBPAFIARABJAE4AQQBUAEUAUwAgAD0AIABMAEEATQBCAEQAQQAoAFQAWgBOAGEAbQBlACwAXABuACAAIAAgACAATABFAFQAKABcAG4AIAAgACAAIAAgACAAIAAgAF8AVABaAE4AYQBtAGUALAAgAEMASABPAE8AUwBFAEMATwBMAFMAKABGAE4ALgBOAFUATABMAEkARgBZACgAVABaAE4AYQBtAGUAKQAsACAAMQApACwAXABuACAAIAAgACAAIAAgACAAIABfAHQAegBDAG8AbwByAGQAcwAsACAAQQBSAFIAQQBZAFMALgBLAEUAWQBMAE8ATwBLAFUAUAAoAEMASABSAE8ATgBPAF8ARABBAFQAQQAuAFQASQBNAEUAWgBPAE4ARQBfAEMATwBPAFIARABTAF8ARABBAFQAQQAoACkALAAgAF8AVABaAE4AYQBtAGUAKQAsAFwAbgAgACAAIAAgACAAIAAgACAASQBGACgAQQBSAFIAQQBZAFMALgBJAFMATgBBAF8ASAAoAF8AdAB6AEMAbwBvAHIAZABzACkALAAgAHsAIwBOAC8AQQB9ACwAXABuACAAIAAgACAAIAAgACAAIAAgACAAIAAgAEQAUgBPAFAAKABfAHQAegBDAG8AbwByAGQAcwAsACAALAAg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WgBPAE4ARQBfAFAAUgBPAFgASQBNAEkAVABZAFwAbgBcAG4AUgBlAHQAdQByAG4AcwAgAHQAaABlACAAYQBuAGcAdQBsAGEAcgAgAHAAcgBvAHgAaQBtAGkAdAB5ACAAbwBmACAAdABoAGUAIABjAGEAcABpAHQAYQBsACAAYwBpAHQAeQAgAGYAbwByACAAYQAgAHQAaQBtAGUAIAB6AG8AbgBlACAAdABvACAAdABoAGUAIABwAHIAbwB2AGkAZABlAGQAIABsAGEAdABpAHQAdQBkAGUAIABhAG4AZAAgAGwAbwBuAGcAaQB0AHUAZABlAC4AXABuAFUAcwBlACAAdABvACAAZABlAHQAZQByAG0AaQBuAGUAIABjAGwAbwBzAGUAcwB0ACAAdABpAG0AZQB6AG8AbgBlACAAbwBmACAAYQAgAGwAbwBjAGEAdABpAG8AbgAuAFwAbgBcAG4AQQByAHIAYQB5ACAAYwBvAG0AcABhAHQAaQBiAGwAZQA6ACAAVABaAE4AYQBt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BAG4AZwB1AGwAYQByACAAcAByAG8AeABpAG0AaQB0AHkAIAAoAGQAZQBnAHIAZQBlAHMAK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OAGEAbQBlACAAIAAgACAAIAAgACAAIAAgACAAfAAgAHQAZQB4AHQAIAAgACAAIAAgACAAIAAgACAAIAAgACAAIAAgACAAIAB8ACAAdAB6ACAARABhAHQAYQBiAGEAcwBlACAAZABlAGYAaQBuAGUAZAAgAHQAaQBtAGUAegBvAG4AZQAgAG4AYQBtAGUALgBcAG4AWwBGAHIAbwBtAEwAYQB0AGkAdAB1AGQAZQBdACAAIAB8ACAAZABlAGMAaQBtAGEAbAAgAFsALQA5ADAALgAuADkAMABdACAAIAAgAHwAIABMAGEAdABpAHQAdQBkAGUAIABvAGYAIAByAGUAZgBlAHIAZQBuAGMAZQAgAGwAbwBjAGEAdABpAG8AbgAgACgAZABlAGcAcgBlAGUAcwApAFwAbgBbAEYAcgBvAG0ATABvAG4AZwBpAHQAdQBkAGUAXQAgAHwAIABkAGUAYwBpAG0AYQBsACAAWwAtADEAOAAwAC4ALgAxADgAMABdACAAfAAgAEwAbwBuAGcAaQB0AHUAZABlACAAbwBmACAAcgBlAGYAZQByAGUAbgBjAGUAIABsAG8AYwBhAHQAaQBvAG4AIAAoAGQAZQBnAHIAZQBlAHM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aAE8ATgBFAF8AUABSAE8AWABJAE0ASQBUAFkAIAA9ACAATABBAE0AQgBEAEEAKABUAFoATgBhAG0AZQAsACAAWwBGAHIAbwBtAEwAYQB0AGkAdAB1AGQAZQBdACwAIABbAEYAcgBvAG0ATABvAG4AZwBpAHQAdQBkAGUAXQAsAFwAbgAgACAAIAAgAEwARQBUACgAXABuACAAIAAgACAAIAAgACAAIABfAFQAWgBOAGEAbQBlACwAIABDAEgATwBPAFMARQBDAE8ATABTACgARgBOAC4ATgBVAEwATABJAEYAWQAoAFQAWgBOAGEAbQBlACkALAAgADEAKQAsAFwAbgAgACAAIAAgACAAIAAgACAAXwByAG8AdwBDAG8AdQBuAHQALAAgAFIATwBXAFMAKABfAFQAWgBOAGEAbQBlACkALABcAG4AIAAgACAAIAAgACAAIAAgAF8AZgByAG8AbQBMAGEAdABpAHQAdQBkAGUALAAgAEkATgBEAEUAWAAoAEYATgAuAE4AVQBMAEwASQBGAFkAKABGAHIAbwBtAEwAYQB0AGkAdAB1AGQAZQApACwAIAAxACwAIAAxACkALABcAG4AIAAgACAAIAAgACAAIAAgAF8AZgByAG8AbQBMAG8AbgBnAGkAdAB1AGQAZQAsACAASQBOAEQARQBYACgARgBOAC4ATgBVAEwATABJAEYAWQAoAEYAcgBvAG0ATABvAG4AZwBpAHQAdQBkAGUAKQAsACAAMQAsACAAMQApACwAXABuAFwAbgAgACAAIAAgACAAIAAgACAASQBGACgATgBPAFQAKABJAFMATgBVAE0AQgBFAFIAKABfAGYAcgBvAG0ATABhAHQAaQB0AHUAZABlACkAKQAgACoAIABOAE8AVAAoAEkAUwBOAFUATQBCAEUAUgAoAF8AZgByAG8AbQBMAG8AbgBnAGkAdAB1AGQAZQApACkALAAgAHsAIwBWAEEATABVAEUAIQB9ACAAKgAgAFMARQBRAFUARQBOAEMARQAoAF8AcgBvAHcAQwBvAHUAbgB0ACkALABcAG4AIAAgACAAIAAgACAAIAAgACAAIAAgACAATABFAFQAKABcAG4AIAAgACAAIAAgACAAIAAgACAAIAAgACAAIAAgACAAIABfAFQAWgBjAG8AbwByAGQAcwAsACAAQwBIAFIATwBOAE8ALgBUAEkATQBFAFoATwBOAEUAXwBDAE8ATwBSAEQASQBOAEEAVABFAFMAKABfAFQAWgBOAGEAbQBlACkALABcAG4AIAAgACAAIAAgACAAIAAgACAAIAAgACAAIAAgACAAIABJAEYAKABOAE8AVAAoAEkAUwBOAFUATQBCAEUAUgAoAF8AZgByAG8AbQBMAG8AbgBnAGkAdAB1AGQAZQApACkALABcAG4AIAAgACAAIAAgACAAIAAgACAAIAAgACAAIAAgACAAIAAgACAAIAAgAEwARQBUACgAXABuACAAIAAgACAAIAAgACAAIAAgACAAIAAgACAAIAAgACAAIAAgACAAIAAgACAAIAAgAF8AdABvAEMAbwByAGQAcwAsACAASABTAFQAQQBDAEsAKABDAEgATwBPAFMARQBDAE8ATABTACgAXwBUAFoAYwBvAG8AcgBkAHMALAAgADEAKQAsACAAewAwAH0AIAAqACAAUwBFAFEAVQBFAE4AQwBFACgAXwByAG8AdwBDAG8AdQBuAHQAKQApACwAXABuACAAIAAgACAAIAAgACAAIAAgACAAIAAgACAAIAAgACAAIAAgACAAIAAgACAAIAAgAF8ARwBJAFMAXwBBAE4ARwBVAEwAQQBSAF8AUwBFAFAAQQBSAEEAVABJAE8ATgAoAEgAUwBUAEEAQwBLACgAXwBmAHIAbwBtAEwAYQB0AGkAdAB1AGQAZQAsACAAMAApACwAIABfAHQAbwBDAG8AcgBkAHMAKQBcAG4AIAAgACAAIAAgACAAIAAgACAAIAAgACAAIAAgACAAIAAgACAAIAAgACkALABcAG4AIAAgACAAIAAgACAAIAAgACAAIAAgACAAIAAgACAAIAAgACAAIAAgAEkARgAoAE4ATwBUACgASQBTAE4AVQBNAEIARQBSACgAXwBmAHIAbwBtAEwAYQB0AGkAdAB1AGQAZQApACkALABcAG4AIAAgACAAIAAgACAAIAAgACAAIAAgACAAIAAgACAAIAAgACAAIAAgACAAIAAgACAATABFAFQAKABcAG4AIAAgACAAIAAgACAAIAAgACAAIAAgACAAIAAgACAAIAAgACAAIAAgACAAIAAgACAAIAAgACAAIABfAHQAbwBDAG8AcgBkAHMALAAgAEgAUwBUAEEAQwBLACgAewAwAH0AIAAqACAAUwBFAFEAVQBFAE4AQwBFACgAXwByAG8AdwBDAG8AdQBuAHQAKQAsACAAQwBIAE8ATwBTAEUAQwBPAEwAUwAoAF8AVABaAGMAbwBvAHIAZABzACwAIAAyACkAKQAsAFwAbgAgACAAIAAgACAAIAAgACAAIAAgACAAIAAgACAAIAAgACAAIAAgACAAIAAgACAAIAAgACAAIAAgAF8ARwBJAFMAXwBBAE4ARwBVAEwAQQBSAF8AUwBFAFAAQQBSAEEAVABJAE8ATgAoAEgAUwBUAEEAQwBLACgAMAAsACAAXwBmAHIAbwBtAEwAbwBuAGcAaQB0AHUAZABlACkALAAgAF8AdABvAEMAbwByAGQAcwApAFwAbgAgACAAIAAgACAAIAAgACAAIAAgACAAIAAgACAAIAAgACAAIAAgACAAIAAgACAAIAApACwAXABuACAAIAAgACAAIAAgACAAIAAgACAAIAAgACAAIAAgACAAIAAgACAAIAAgACAAIAAgAF8ARwBJAFMAXwBBAE4ARwBVAEwAQQBSAF8AUwBFAFAAQQBSAEEAVABJAE8ATgAoAEgAUwBUAEEAQwBLACgAXwBmAHIAbwBtAEwAYQB0AGkAdAB1AGQAZQAsACAAXwBmAHIAbwBtAEwAbwBuAGcAaQB0AHUAZABlACkALAAgAF8AVABaAGMAbwBvAHIAZABzACkAXABuACAAIAAgACAAIAAgACAAIAAgACAAIAAgACAAIAAgACAAIAAgACAAIAApAFwAbgAgACAAIAAgACAAIAAgACAAIAAgACAAIAAgACAAIAAgACkAXABuACAAIAAgACAAIAAgACAAIAAgACAAIAAgACkAXABuACAAIAAgACAAIAAgACAAIAApAFwAbgAgACAAIAAgACkAXABuACkAOwBcAG4AXABuAF8ARwBJAFMAXwBBAE4ARwBVAEwAQQBSAF8AUwBFAFAAQQBSAEEAVABJAE8ATgAgAD0AIABMAEEATQBCAEQAQQAoAEYAcgBvAG0AQwBvAG8AcgBkAHMALAAgAFQAbwBDAG8AbwByAGQAcwAsAFwAbgAgACAAIAAgAC8ALwAgAEYAcgBvAG0AQwBvAG8AcgBkAHMAIAB8ACAAQwBbAGQAZQBjAGkAbQBhAGwALAAgAGQAZQBjAGkAbQBhAGwAXQAgAHwAIABMAGEAdABpAHQAdQBkAGUALAAgAEwAbwBuAGcAaQB0AHUAZABlAFwAbgAgACAAIAAgAC8ALwAgAFQAbwBDAG8AbwByAGQAcwAgACAAIAB8ACAAQwBbAGQAZQBjAGkAbQBhAGwALAAgAGQAZQBjAGkAbQBhAGwAXQAgAHwAIABMAGEAdABpAHQAdQBkAGUALAAgAEwAbwBuAGcAaQB0AHUAZABlAFwAbgAgACAAIAAgAC8ALwBcAG4AIAAgACAAIAAvAC8AIABPAHUAdABwAHUAdABcAG4AIAAgACAAIAAvAC8AIAAxACAAfAAgAGQAZQBjAGkAbQBhAGwAIAB8ACAAQQBuAGcAdQBsAGEAcgAgAHAAcgBvAHgAaQBtAGkAdAB5ACAAKABkAGUAZwByAGUAZQBzACkAXABuACAAIAAgACAATABFAFQAKABcAG4AIAAgACAAIAAgACAAIAAgAF8AZgByAG8AbQBDAG8AbwByAGQAcwAsACAARgBOAC4ATgBVAEwATABJAEYAWQAoAEYAcgBvAG0AQwBvAG8AcgBkAHMAKQAsAFwAbgAgACAAIAAgACAAIAAgACAAXwB0AG8AQwBvAG8AcgBkAHMALAAgAEYATgAuAE4AVQBMAEwASQBGAFkAKABUAG8AQwBvAG8AcgBkAHMAKQAsAFwAbgAgACAAIAAgACAAIAAgACAAXwBtAGUAdABoAG8AZAAsACAASQBGACgAUgBPAFcAUwAoAF8AZgByAG8AbQBDAG8AbwByAGQAcwApACAAPQAgAFIATwBXAFMAKABfAHQAbwBDAG8AbwByAGQAcwApACwAIAAxACwAXABuACAAIAAgACAAIAAgACAAIAAgACAAIAAgAEkARgAoAFIATwBXAFMAKABfAGYAcgBvAG0AQwBvAG8AcgBkAHMAKQAgAD0AIAAxACwAIAAyACwAIAAzACkAXABuACAAIAAgACAAIAAgACAAIAApACwAXABuACAAIAAgACAAIAAgACAAIABfAGMAbwBvAHIAZABzAEEALAAgAEkARgAoAF8AbQBlAHQAaABvAGQAIAA9ACAAMwAsACAAXwB0AG8AQwBvAG8AcgBkAHMALAAgAF8AZgByAG8AbQBDAG8AbwByAGQAcwApACwAXABuACAAIAAgACAAIAAgACAAIABfAGMAbwBvAHIAZABzAEIALAAgAEkARgAoAF8AbQBlAHQAaABvAGQAIAA9ACAAMwAsACAAXwBmAHIAbwBtAEMAbwBvAHIAZABzACwAIABfAHQAbwBDAG8AbwByAGQAcwApACwAXABuAFwAbgAgACAAIAAgACAAIAAgACAAXwByAG8AdwBDAG8AdQBuAHQALAAgAFIATwBXAFMAKABfAGMAbwBvAHIAZABzAEIAKQAsAFwAbgAgACAAIAAgACAAIAAgACAAXABuACAAIAAgACAAIAAgACAAIABmAG4AQQBuAGcAdQBsAGEAcgBTAGUAcABhAHIAYQB0AGkAbwBuACwAIABMAEEATQBCAEQAQQAoAF8AbABhAHQAQQAsACAAXwBsAG8AbgBnAEEALAAgAF8AbABhAHQAQgAsACAAXwBsAG8AbgBnAEIALABcAG4AIAAgACAAIAAgACAAIAAgACAAIAAgACAARABFAEcAUgBFAEUAUwAoAFwAbgAgACAAIAAgACAAIAAgACAAIAAgACAAIAAgACAAIAAgAEEAQwBPAFMAKABcAG4AIAAgACAAIAAgACAAIAAgACAAIAAgACAAIAAgACAAIAAgACAAIAAgAFMASQBOACgAUgBBAEQASQBBAE4AUwAoAF8AbABhAHQAQQApACkAIAAqACAAUwBJAE4AKABSAEEARABJAEEATgBTACgAXwBsAGEAdABCACkAKQAgACsAXABuACAAIAAgACAAIAAgACAAIAAgACAAIAAgACAAIAAgACAAIAAgACAAIABDAE8AUwAoAFIAQQBEAEkAQQBOAFMAKABfAGwAYQB0AEEAKQApACAAKgAgAEMATwBTACgAUgBBAEQASQBBAE4AUwAoAF8AbABhAHQAQgApACkAIAAqACAAQwBPAFMAKABSAEEARABJAEEATgBTACgAXwBsAG8AbgBnAEEAKQAgAC0AIABSAEEARABJAEEATgBTACgAXwBsAG8AbgBnAEIAKQApAFwAbgAgACAAIAAgACAAIAAgACAAIAAgACAAIAAgACAAIAAgACkAXABuACAAIAAgACAAIAAgACAAIAAgACAAIAAgACkAXABuACAAIAAgACAAIAAgACAAIAApACwAXABuAFwAbgAgACAAIAAgACAAIAAgACAASQBGACgAQwBPAEwAVQBNAE4AUwAoAF8AYwBvAG8AcgBkAHMAQQApACAAPAA+ACAAMgAsACAAewAjAEMAQQBMAEMAIQB9ACAAKgAgAFMARQBRAFUARQBOAEMARQAoAF8AcgBvAHcAQwBvAHUAbgB0ACkALABcAG4AIAAgACAAIAAgACAAIAAgACAAIAAgACAASQBGACgAQwBPAEwAVQBNAE4AUwAoAF8AYwBvAG8AcgBkAHMAQgApACAAPAA+ACAAMgAsACAAewAjAEMAQQBMAEMAIQB9ACAAKgAgAFMARQBRAFUARQBOAEMARQAoAF8AcgBvAHcAQwBvAHUAbgB0ACkALABcAG4AIAAgACAAIAAgACAAIAAgACAAIAAgACAAIAAgACAAIABJAEYAKABfAG0AZQB0AGgAbwBkACAAPQAgADEALABcAG4AIAAgACAAIAAgACAAIAAgACAAIAAgACAAIAAgACAAIAAgACAAIAAgAEIAWQBSAE8AVwAoAFMARQBRAFUARQBOAEMARQAoAF8AcgBvAHcAQwBvAHUAbgB0ACkALABcAG4AIAAgACAAIAAgACAAIAAgACAAIAAgACAAIAAgACAAIAAgACAAIAAgACAAIAAgACAATABBAE0AQgBEAEEAKABfAGkAZAB4ACwAXABuACAAIAAgACAAIAAgACAAIAAgACAAIAAgACAAIAAgACAAIAAgACAAIAAgACAAIAAgACAAIAAgACAAZgBuAEEAbgBnAHUAbABhAHIAUwBlAHAAYQByAGEAdABpAG8AbgAoAFwAbgAgACAAIAAgACAAIAAgACAAIAAgACAAIAAgACAAIAAgACAAIAAgACAAIAAgACAAIAAgACAAIAAgACAAIAAgACAASQBOAEQARQBYACgAXwBjAG8AbwByAGQAcwBBACwAIABfAGkAZAB4ACwAIAAxACkALAAgAEkATgBEAEUAWAAoAF8AYwBvAG8AcgBkAHMAQQAsACAAXwBpAGQAeAAsACAAMgApACwAXABuACAAIAAgACAAIAAgACAAIAAgACAAIAAgACAAIAAgACAAIAAgACAAIAAgACAAIAAgACAAIAAgACAAIAAgACAAIABJAE4ARABFAFgAKABfAGMAbwBvAHIAZABzAEIALAAgAF8AaQBkAHgALAAgADEAKQAsACAASQBOAEQARQBYACgAXwBjAG8AbwByAGQAcwBCACwAIABfAGkAZAB4ACwAIAAy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EIAWQBSAE8AVwAoAFMARQBRAFUARQBOAEMARQAoAF8AcgBvAHcAQwBvAHUAbgB0ACkALABcAG4AIAAgACAAIAAgACAAIAAgACAAIAAgACAAIAAgACAAIAAgACAAIAAgACAAIAAgACAATABBAE0AQgBEAEEAKABfAGkAZAB4ACwAXABuACAAIAAgACAAIAAgACAAIAAgACAAIAAgACAAIAAgACAAIAAgACAAIAAgACAAIAAgACAAIAAgACAAZgBuAEEAbgBnAHUAbABhAHIAUwBlAHAAYQByAGEAdABpAG8AbgAoAFwAbgAgACAAIAAgACAAIAAgACAAIAAgACAAIAAgACAAIAAgACAAIAAgACAAIAAgACAAIAAgACAAIAAgACAAIAAgACAASQBOAEQARQBYACgAXwBjAG8AbwByAGQAcwBBACwAIAAxACwAIAAxACkALAAgAEkATgBEAEUAWAAoAF8AYwBvAG8AcgBkAHMAQQAsACAAMQAsACAAMgApACwAXABuACAAIAAgACAAIAAgACAAIAAgACAAIAAgACAAIAAgACAAIAAgACAAIAAgACAAIAAgACAAIAAgACAAIAAgACAAIABJAE4ARABFAFgAKABfAGMAbwBvAHIAZABzAEIALAAgAF8AaQBkAHgALAAgADEAKQAsACAASQBOAEQARQBYACgAXwBjAG8AbwByAGQAcwBCACwAIABfAGkAZAB4ACwAIAA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SQBOAEQAXwBUAEkATQBFAFoATwBOAEUAXwBOAEEATQBFAFwAbgBcAG4ARgBpAG4AZABzACAAYQAgAHQAaQBtAGUAegBvAG4AZQAgAG4AYQBtAGUAIABmAGkAbAB0AGUAcgBpAG4AZwAgAGIAeQAgAG4AYQBtAGUALAAgAGMAbwB1AG4AdAByAHkAIABhAG4AZAAgAGwAbwBjAGEAdABpAG8AbgAgAGMAcgBpAHQAZQByAGkAYQAuAFwAbgBcAG4AQQByAHIAYQB5ACAAYwBvAG0AcABhAHQAaQBiAGwAZQA6ACAAUwBlAGEAcgBjAGgATgBhAG0AZQAgAGEAbgBkACAAQwBvAHUAbgB0AHIAeQBDAG8AZABlAHM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QAWgAgAEQAYQB0AGEAYgBhAHMAZQAgAGQAZQBmAGkAbgBlAGQAIAB0AGkAbQBlAHoAbwBuAGUAIABuAGEAb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FMAZQBhAHIAYwBoAE4AYQBtAGUAXQAgACAAIAAgACAAIAAgACAAfAAgAHQAZQB4AHQAIAAgACAAIAAgACAAIAAgACAAIAAgACAAIAAgACAAIAB8ACAAUABhAHIAdABpAGEAbAAgAHQAaQBtAGUAegBvAG4AZQAgAG4AYQBtAGUAXABuAFsAQwBvAHUAbgB0AHIAeQBDAG8AZABlAHMAXQAgACAAIAAgACAAIAB8ACAAdABlAHgAdAAgAEwAOgAyACAAIAAgACAAIAAgACAAIAAgACAAIAAgAHwAIABJAFMATwAzADEANgA2ACAAYwBvAHUAbgB0AHIAeQAgAGMAbwBkAGUAcwBcAG4AWwBMAGEAdABpAHQAdQBkAGUAXQAgACAAIAAgACAAIAAgACAAIAAgAHwAIABkAGUAYwBpAG0AYQBsACAAWwAtADkAMAAuAC4AOQAwAF0AIAAgACAAfAAgAEwAYQB0AGkAdAB1AGQAZQAgACgAZABlAGcAcgBlAGUAcwApAFwAbgBbAEwAbwBuAGcAaQB0AHUAZABlAF0AIAAgACAAIAAgACAAIAAgACAAfAAgAGQAZQBjAGkAbQBhAGwAIABbAC0AMQA4ADAALgAuADEAOAAwAF0AIAB8ACAATABvAG4AZwBpAHQAdQBkAGUAIAAoAGQAZQBnAHIAZQBlAHMAKQBcAG4AWwBFAHgAYwBsAHUAZABlAEgAaQBzAHQAbwByAGkAYwBhAGwAXQAgAHwAIABzAHcAaQB0AGMAaAAgACAAIAAgACAAIAAgACAAIAAgACAAIAAgACAAfAAgAFIAZQB0AHUAcgBuACAAbwBuAGwAeQAgAGEAYwB0AGkAdgBlACAAdABpAG0AZQB6AG8AbgBlACAAbgBhAG0AZQBzAC4AIABEAGUAZgBhAHUAbAB0AHMAIAB0AG8AIABhAGwAbAAgAHQAaQBtAGUAegBvAG4AZQBzAC4AXABuAFsAUgBlAHQAdQByAG4ATQBhAHgAXQAgACAAIAAgACAAIAAgACAAIAB8ACAAaQBuAHQAZQBnAGUAcgAgACAAIAAgACAAIAAgACAAIAAgACAAIAAgAHwAIABEAGUAZgBhAHUAbAB0AHMAIAB0AG8AIAAxAC4AIAAwACAAZgBvAHIAIABuAG8AIABsAGkAbQBp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4ARABfAFQASQBNAEUAWgBPAE4ARQBfAE4AQQBNAEUAIAA9ACAATABBAE0AQgBEAEEAKABbAFMAZQBhAHIAYwBoAE4AYQBtAGUAXQAsACAAWwBDAG8AdQBuAHQAcgB5AEMAbwBkAGUAcwBdACwAIABbAEwAYQB0AGkAdAB1AGQAZQBdACwAIABbAEwAbwBuAGcAaQB0AHUAZABlAF0ALAAgAFsARQB4AGMAbAB1AGQAZQBIAGkAcwB0AG8AcgBpAGMAYQBsAF0ALAAgAFsAUgBlAHQAdQByAG4ATQBhAHgAXQAsAFwAbgAgACAAIAAgAEwARQBUACgAXABuACAAIAAgACAAIAAgACAAIABfAHMAZQBhAHIAYwBoAE4AYQBtAGUALAAgAEMASABPAE8AUwBFAEMATwBMAFMAKABGAE4ALgBOAFUATABMAEkARgBZACgAUwBlAGEAcgBjAGgATgBhAG0AZQApACwAIAAxACkALABcAG4AIAAgACAAIAAgACAAIAAgAF8AZgBpAG4AZABDAG8AdQBuAHQAcgB5AEMAbwBkAGUAcwAsACAAVQBOAEkAUQBVAEUAKABDAEgATwBPAFMARQBDAE8ATABTACgARgBOAC4ATgBVAEwATABJAEYAWQAoAEMAbwB1AG4AdAByAHkAQwBvAGQAZQBzACkALAAgADEAKQApACwAXABuACAAIAAgACAAIAAgACAAIABfAGwAYQB0AGkAdAB1AGQAZQAsACAASQBOAEQARQBYACgARgBOAC4ATgBVAEwATABJAEYAWQAoAEwAYQB0AGkAdAB1AGQAZQApACwAIAAxACwAIAAxACkALABcAG4AIAAgACAAIAAgACAAIAAgAF8AbABvAG4AZwBpAHQAdQBkAGUALAAgAEkATgBEAEUAWAAoAEYATgAuAE4AVQBMAEwASQBGAFkAKABMAG8AbgBnAGkAdAB1AGQAZQApACwAIAAxACwAIAAxACkALABcAG4AIAAgACAAIAAgACAAIAAgAF8AZQB4AGMAbAB1AGQAZQBIAGkAcwB0AG8AcgBpAGMAYQBsACwAIABJAE4ARABFAFgAKABGAE4ALgBDAE8ARQBSAEMARQAoAEUAeABjAGwAdQBkAGUASABpAHMAdABvAHIAaQBjAGEAbAApACwAIAAxACwAIAAxACkAIAA8AD4AIAAwACwAXABuACAAIAAgACAAIAAgACAAIABfAHIAZQB0AHUAcgBuAE0AYQB4ACwAIABJAEYAKABJAFMATwBNAEkAVABUAEUARAAoAFIAZQB0AHUAcgBuAE0AYQB4ACkALAAgADEALAAgAEkATgBUACgASQBOAEQARQBYACgARgBOAC4AQwBPAEUAUgBDAEUAKABSAGUAdAB1AHIAbgBNAGEAeAApACwAIAAxACwAIAAxACkAKQApACwAXABuACAAIAAgACAAIAAgACAAIABcAG4AIAAgACAAIAAgACAAIAAgAEkARgAoAEEAUgBSAEEAWQBTAC4ASQBTAF8ARQBNAFAAVABZACgAXwBzAGUAYQByAGMAaABOAGEAbQBlACkAIAAqACAAQQBSAFIAQQBZAFMALgBJAFMAXwBFAE0AUABUAFkAKABfAGYAaQBuAGQAQwBvAHUAbgB0AHIAeQBDAG8AZABlAHMAKQAgACoAIAAoAF8AbABhAHQAaQB0AHUAZABlACAAPQAgAFwAIgBcACIAKQAgACoAIAAoAF8AbABvAG4AZwBpAHQAdQBkAGUAIAA9ACAAXAAiAFwAIgApACwAIAB7ACMATgAvAEEAfQAsAFwAbgAgACAAIAAgACAAIAAgACAAIAAgACAAIABMAEUAVAAoAFwAbgAgACAAIAAgACAAIAAgACAAIAAgACAAIAAgACAAIAAgAF8AdABpAG0AZQBaAG8AbgBlAEEAbABpAGEAcwBUAG8ATgBhAG0AZQAsACAAQwBIAFIATwBOAE8AXwBEAEEAVABBAC4AVABJAE0ARQBaAE8ATgBFAF8AQQBMAEkAQQBTAF8AVABPAF8ATgBBAE0ARQAoACkALABcAG4AIAAgACAAIAAgACAAIAAgACAAIAAgACAAIAAgACAAIABfAFQAWgBzAGUAYQByAGMAaABTAGUAdAAsACAASQBGACgAQQBSAFIAQQBZAFMALgBJAFMAXwBFAE0AUABUAFkAKABfAGYAaQBuAGQAQwBvAHUAbgB0AHIAeQBDAG8AZABlAHMAKQAsACAAXwB0AGkAbQBlAFoAbwBuAGUAQQBsAGkAYQBzAFQAbwBOAGEAbQBlACwAXABuACAAIAAgACAAIAAgACAAIAAgACAAIAAgACAAIAAgACAAIAAgACAAIABMAEUAVAAoAFwAbgAgACAAIAAgACAAIAAgACAAIAAgACAAIAAgACAAIAAgACAAIAAgACAAIAAgACAAIABfAGMAbwB1AG4AdAByAHkAQwBvAGQAZQBNAGEAdABjAGgAZQBkACwAIABVAE4ASQBRAFUARQAoAFwAbgAgACAAIAAgACAAIAAgACAAIAAgACAAIAAgACAAIAAgACAAIAAgACAAIAAgACAAIAAgACAAIAAgAEQAUgBPAFAAKABcAG4AIAAgACAAIAAgACAAIAAgACAAIAAgACAAIAAgACAAIAAgACAAIAAgACAAIAAgACAAIAAgACAAIAAgACAAIAAgAEEAUgBSAEEAWQBTAC4AWABGAEkATABUAEUAUgAoAEMASABSAE8ATgBPAF8ARABBAFQAQQAuAEMATwBVAE4AVABSAFkAXwBUAE8AXwBUAFoATgBBAE0ARQAoACkALAAgAF8AZgBpAG4AZABDAG8AdQBuAHQAcgB5AEMAbwBkAGUAcwAsACAAMQApAFwAbgAgACAAIAAgACAAIAAgACAAIAAgACAAIAAgACAAIAAgACAAIAAgACAAIAAgACAAIAAgACAAIAAgACAAIAAgACAALAAsACAAMQBcAG4AIAAgACAAIAAgACAAIAAgACAAIAAgACAAIAAgACAAIAAgACAAIAAgACAAIAAgACAAIAAgACAAIAApAFwAbgAgACAAIAAgACAAIAAgACAAIAAgACAAIAAgACAAIAAgACAAIAAgACAAIAAgACAAIAApACwAXABuACAAIAAgACAAIAAgACAAIAAgACAAIAAgACAAIAAgACAAIAAgACAAIAAgACAAIAAgAEEAUgBSAEEAWQBTAC4AWABGAEkATABUAEUAUgAoAF8AdABpAG0AZQBaAG8AbgBlAEEAbABpAGEAcwBUAG8ATgBhAG0AZQAsACAAXwBjAG8AdQBuAHQAcgB5AEMAbwBkAGUATQBhAHQAYwBoAGUAZAAsACAAMgApAFwAbgAgACAAIAAgACAAIAAgACAAIAAgACAAIAAgACAAIAAgACAAIAAgACAAKQBcAG4AIAAgACAAIAAgACAAIAAgACAAIAAgACAAIAAgACAAIAApACwAXABuACAAIAAgACAAIAAgACAAIAAgACAAIAAgACAAIAAgACAAXABuACAAIAAgACAAIAAgACAAIAAgACAAIAAgACAAIAAgACAASQBGACgAQQBSAFIAQQBZAFMALgBJAFMATgBBAF8ASAAoAF8AVABaAHMAZQBhAHIAYwBoAFMAZQB0ACkALAAgAHsAIwBOAC8AQQB9ACwAXABuACAAIAAgACAAIAAgACAAIAAgACAAIAAgACAAIAAgACAAIAAgACAAIABMAEUAVAAoAFwAbgAgACAAIAAgACAAIAAgACAAIAAgACAAIAAgACAAIAAgACAAIAAgACAAIAAgACAAIABfAGYAVABaAHMAZQBhAHIAYwBoAFMAZQB0ACwAIABJAEYAKABfAGUAeABjAGwAdQBkAGUASABpAHMAdABvAHIAaQBjAGEAbAAsAFwAbgAgACAAIAAgACAAIAAgACAAIAAgACAAIAAgACAAIAAgACAAIAAgACAAIAAgACAAIAAgACAAIAAgAEEAUgBSAEEAWQBTAC4AWABGAEkATABUAEUAUgAoAF8AVABaAHMAZQBhAHIAYwBoAFMAZQB0ACwAIABDAEgAUgBPAE4ATwBfAEQAQQBUAEEALgBUAEkATQBFAFoATwBOAEUAXwBOAEEATQBFAFMAXwBBAEMAVABJAFYARQAoACkALAAgADIAKQAsAFwAbgAgACAAIAAgACAAIAAgACAAIAAgACAAIAAgACAAIAAgACAAIAAgACAAIAAgACAAIAAgACAAIAAgAF8AVABaAHMAZQBhAHIAYwBoAFMAZQB0AFwAbgAgACAAIAAgACAAIAAgACAAIAAgACAAIAAgACAAIAAgACAAIAAgACAAIAAgACAAIAApACwAXABuACAAIAAgACAAIAAgACAAIAAgACAAIAAgACAAIAAgACAAIAAgACAAIAAgACAAIAAgAFwAbgAgACAAIAAgACAAIAAgACAAIAAgACAAIAAgACAAIAAgACAAIAAgACAAIAAgACAAIABJAEYAKABBAFIAUgBBAFkAUwAuAEkAUwBOAEEAXwBIACgAXwBmAFQAWgBzAGUAYQByAGMAaABTAGUAdAApACwAIAB7ACMATgAvAEEAfQAsAFwAbgAgACAAIAAgACAAIAAgACAAIAAgACAAIAAgACAAIAAgACAAIAAgACAAIAAgACAAIAAgACAAIAAgAEwARQBUACgAXABuACAAIAAgACAAIAAgACAAIAAgACAAIAAgACAAIAAgACAAIAAgACAAIAAgACAAIAAgACAAIAAgACAAIAAgACAAIABfAGYAaQBsAHQAZQByAEIAeQBOAGEAbQBlACwAIABMAEUAVAAoAFwAbgAgACAAIAAgACAAIAAgACAAIAAgACAAIAAgACAAIAAgACAAIAAgACAAIAAgACAAIAAgACAAIAAgACAAIAAgACAAIAAgACAAIABfAHQAegBOAGEAbQBlAHMALAAgAEMASABPAE8AUwBFAEMATwBMAFMAKABfAGYAVABaAHMAZQBhAHIAYwBoAFMAZQB0ACwAIAAyACkALABcAG4AIAAgACAAIAAgACAAIAAgACAAIAAgACAAIAAgACAAIAAgACAAIAAgACAAIAAgACAAIAAgACAAIAAgACAAIAAgACAAIAAgACAASQBGACgAXwBzAGUAYQByAGMAaABOAGEAbQBlACAAPQAgAFwAIgBcACIALAAgAF8AdAB6AE4AYQBtAGUAcwAsAFwAbgAgACAAIAAgACAAIAAgACAAIAAgACAAIAAgACAAIAAgACAAIAAgACAAIAAgACAAIAAgACAAIAAgACAAIAAgACAAIAAgACAAIAAgACAAIAAgAEwARQBUACgAXABuACAAIAAgACAAIAAgACAAIAAgACAAIAAgACAAIAAgACAAIAAgACAAIAAgACAAIAAgACAAIAAgACAAIAAgACAAIAAgACAAIAAgACAAIAAgACAAIAAgACAAIABfAHQAegBTAGUAYQByAGMAaABBAGwAaQBhAHMALAAgAEMASABPAE8AUwBFAEMATwBMAFMAKABfAGYAVABaAHMAZQBhAHIAYwBoAFMAZQB0ACwAIAAxACkALABcAG4AIAAgACAAIAAgACAAIAAgACAAIAAgACAAIAAgACAAIAAgACAAIAAgACAAIAAgACAAIAAgACAAIAAgACAAIAAgACAAIAAgACAAIAAgACAAIAAgACAAIAAgAF8AcwBlAGEAcgBjAGgATQBhAHQAYwBoAGUAcwAsACAASQBGAEUAUgBSAE8AUgAoAFMARQBBAFIAQwBIACgAXwBzAGUAYQByAGMAaABOAGEAbQBlACwAIABfAHQAegBTAGUAYQByAGMAaABBAGwAaQBhAHMAKQAsACAAMAApACAAPgAgADAALABcAG4AIAAgACAAIAAgACAAIAAgACAAIAAgACAAIAAgACAAIAAgACAAIAAgACAAIAAgACAAIAAgACAAIAAgACAAIAAgACAAIAAgACAAIAAgACAAIAAgACAAIAAgAEYASQBMAFQARQBSACgAXwB0AHoATgBhAG0AZQBzACwAIABfAHMAZQBhAHIAYwBoAE0AYQB0AGMAaABlAHMALAAgAHsAIwBOAC8AQQB9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dQBuAGkAcQB1AGUALAAgAFUATgBJAFEAVQBFACgAXwBmAGkAbAB0AGUAcgBCAHkATgBhAG0AZQApACwAXABuACAAIAAgACAAIAAgACAAIAAgACAAIAAgACAAIAAgACAAIAAgACAAIAAgACAAIAAgACAAIAAgACAAIAAgACAAIABfAHUAbgBpAHEAdQBlAE4AQQAsACAARgBJAEwAVABFAFIAKABfAHUAbgBpAHEAdQBlACwAIABOAE8AVAAoAEkAUwBOAEEAKABfAHUAbgBpAHEAdQBlACkAKQAsACAAewAjAE4ALwBBAH0AKQAsACAAXABuACAAIAAgACAAIAAgACAAIAAgACAAIAAgACAAIAAgACAAIAAgACAAIAAgACAAIAAgACAAIAAgACAAIAAgACAAIAAgACAAIAAgACAAIAAgACAAXABuACAAIAAgACAAIAAgACAAIAAgACAAIAAgACAAIAAgACAAIAAgACAAIAAgACAAIAAgACAAIAAgACAAIAAgACAAIABJAEYAKABBAFIAUgBBAFkAUwAuAEkAUwBOAEEAXwBIACgAXwB1AG4AaQBxAHUAZQBOAEEAKQAsACAAewAjAE4ALwBBAH0ALABcAG4AIAAgACAAIAAgACAAIAAgACAAIAAgACAAIAAgACAAIAAgACAAIAAgACAAIAAgACAAIAAgACAAIAAgACAAIAAgACAAIAAgACAATABFAFQAKABcAG4AIAAgACAAIAAgACAAIAAgACAAIAAgACAAIAAgACAAIAAgACAAIAAgACAAIAAgACAAIAAgACAAIAAgACAAIAAgACAAIAAgACAAIAAgACAAIABfAHIAZQBzAHUAbAB0ACwAIABJAEYAKABOAE8AVAAoAEkAUwBOAFUATQBCAEUAUgAoAF8AbABhAHQAaQB0AHUAZABlACkAKQAgACoAIABOAE8AVAAoAEkAUwBOAFUATQBCAEUAUgAoAF8AbABvAG4AZwBpAHQAdQBkAGUAKQApACwAXABuACAAIAAgACAAIAAgACAAIAAgACAAIAAgACAAIAAgACAAIAAgACAAIAAgACAAIAAgACAAIAAgACAAIAAgACAAIAAgACAAIAAgACAAIAAgACAAIAAgACAAIABTAE8AUgBUACgAXwB1AG4AaQBxAHUAZQBOAEEAKQAsAFwAbgAgACAAIAAgACAAIAAgACAAIAAgACAAIAAgACAAIAAgACAAIAAgACAAIAAgACAAIAAgACAAIAAgACAAIAAgACAAIAAgACAAIAAgACAAIAAgACAAIAAgACAATABFAFQAKABcAG4AIAAgACAAIAAgACAAIAAgACAAIAAgACAAIAAgACAAIAAgACAAIAAgACAAIAAgACAAIAAgACAAIAAgACAAIAAgACAAIAAgACAAIAAgACAAIAAgACAAIAAgACAAIAAgACAAXwBUAFoAcAByAG8AeABpAG0AaQB0AHkALAAgAEMASABSAE8ATgBPAC4AVABJAE0ARQBaAE8ATgBFAF8AUABSAE8AWABJAE0ASQBUAFkAKABfAHUAbgBpAHEAdQBlAE4AQQAsACAAXwBsAGEAdABpAHQAdQBkAGUALAAgAF8AbABvAG4AZwBpAHQAdQBkAGUAKQAsAFwAbgAgACAAIAAgACAAIAAgACAAIAAgACAAIAAgACAAIAAgACAAIAAgACAAIAAgACAAIAAgACAAIAAgACAAIAAgACAAIAAgACAAIAAgACAAIAAgACAAIAAgACAAIAAgACAAIABTAE8AUgBUAEIAWQAoAF8AdQBuAGkAcQB1AGUATgBBACwAIABfAFQAWgBwAHIAbwB4AGkAbQBpAHQAeQAsACAAMQAsACAAXwB1AG4AaQBxAHUAZQBOAEEALAAgADE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EkARgAoAF8AcgBlAHQAdQByAG4ATQBhAHgAIAA8AD0AIAAwACwAIABfAHIAZQBzAHUAbAB0ACwAXABuACAAIAAgACAAIAAgACAAIAAgACAAIAAgACAAIAAgACAAIAAgACAAIAAgACAAIAAgACAAIAAgACAAIAAgACAAIAAgACAAIAAgACAAIAAgACAAIAAgACAAIABUAEEASwBFACgAXwByAGUAcwB1AGwAdAAsACAAXwByAGUAdAB1AHIAbgBNAGEAe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VABaAE8ATgBFAF8ARQBGAEYARQBDAFQASQBWAEUAXwBJAEQAWAAgAD0AIABMAEEATQBCAEQAQQAoAFQAWgBvAG4AZQBzACwAIABNAEoARABhAHQAZQAsACAASwBpAG4AZAAsAFwAbgAgACAAIAAgAC8ALwAgAGkAbgB0AGUAZwBlAHIAIAB8ACAASQBuAGQAZQB4ACAAbwBmACAAVABaAG8AbgBlAHMAXABuACAAIAAgACAALwAvAFwAbgAgACAAIAAgAC8ALwAgAFAAYQByAGEAbQBlAHQAZQByAHMAXABuACAAIAAgACAALwAvACAAVABaAG8AbgBlAHMAIAAgACAAfAAgAEMAWwAxADQAXQBSAFsAbgBdACAAfAAgAEQAYQB0AGEAcwBlAHQAIABmAHIAbwBtACAAQwBIAFIATwBOAE8AXwBEAEEAVABBAC4AVABJAE0ARQBaAE8ATgBFAF8ASQBOAEYATwBTACgAVABaAE4AYQBtAGUAKQBcAG4AIAAgACAAIAAvAC8AIABNAEoARABhAHQAZQAgACAAIAB8ACAAZABlAGMAaQBtAGEAbAAgACAAIAB8ACAARABhAHQAZQAgAGEAbgBkACAAdABpAG0AZQAgACgATQBKAEQAYQB0AGUAKQAgAGYAbwByACAAdwBoAGkAYwBoACAAdABvACAAcgBlAHQAdQByAG4AIAB6AG8AbgBlACAAaQBuAHMAdABhAG4AYwBlAFwAbgAgACAAIAAgAC8ALwAgAEsAaQBuAGQAIAAgACAAIAAgAHwAIABpAG4AdABlAGcAZQByACAAIAAgAHwAIABSAGUAZgBlAHIAZQBuAGMAZQAgAHQAaQBtAGUAegBvAG4AZQAgAGsAaQBuAGQAIABmAG8AcgAgAHAAcgBvAHYAaQBkAGUAZAAgAE0ASgBEAGEAdABlAFwAbgAgACAAIAAgAC8ALwAgACAAIAAgACAAIAAgACAAIAAgAHwAIABbADAALAAxACwAMgBdACAAIAAgAHwAIAAgADAAIAA6ACAATABvAGMAYQBsACAAbwBiAHMAZQByAHYAZQBkACAAdABpAG0AZQAgACgAaQBuAGMAbAB1AGQAZQBzACAAZABhAHkAbABpAGcAaAB0ACAAcwBhAHYAaQBuAGcAcwApAFwAbgAgACAAIAAgAC8ALwAgACAAIAAgACAAIAAgACAAIAAgAHwAIAAgACAAIAAgACAAIAAgACAAIAAgAHwAIAAgADEAIAA6ACAATABvAGMAYQBsACAAcwB0AGEAbgBkAGEAcgBkACAAdABpAG0AZQAgACgAZABvAGUAcwAgAG4AbwB0ACAAaQBuAGMAbAB1AGQAZQAgAGQAYQB5AGwAaQBnAGgAdAAgAHMAYQB2AGkAbgBnAHMAKQBcAG4AIAAgACAAIAAvAC8AIAAgACAAIAAgACAAIAAgACAAIAB8ACAAIAAgACAAIAAgACAAIAAgACAAIAB8ACAAIAAyACAAOgAgAFUAVABDACAAKABVAG4AaQB2AGUAcgBzAGEAbAAgAFQAaQBtAGUAIABDAG8AbwByAGQAaQBuAGEAdABlAGQAKQBcAG4AIAAgACAAIABcAG4AIAAgACAAIABJAEYAKABBAFIAUgBBAFkAUwAuAEkAUwBOAEEAXwBIACgAVABaAG8AbgBlAHMAKQAsACAAewAjAE4ALwBBAH0ALABcAG4AIAAgACAAIAAgACAAIAAgAEkARgAoAEEAUgBSAEEAWQBTAC4ASQBTAF8AQQBSAFIAQQBZACgATQBKAEQAYQB0AGUAKQAsACAAewAjAEMAQQBMAEMAIQB9ACwAXABuACAAIAAgACAAIAAgACAAIAAgACAAIAAgAEkARgAoAE4ATwBUACgASQBTAE4AVQBNAEIARQBSACgATQBKAEQAYQB0AGUAKQApACwAIAB7ACMAVgBBAEwAVQBFACEAfQAsAFwAbgAgACAAIAAgACAAIAAgACAAIAAgACAAIAAgACAAIAAgAEwARQBUACgAXABuACAAIAAgACAAIAAgACAAIAAgACAAIAAgACAAIAAgACAAIAAgACAAIABfAHUAbgB0AGkAbABNAEoARABhAHQAZQAsACAAQwBIAE8ATwBTAEUAQwBPAEwAUwAoAFQAWgBvAG4AZQBzACwAIAAzACkALABcAG4AIAAgACAAIAAgACAAIAAgACAAIAAgACAAIAAgACAAIAAgACAAIAAgAFwAbgAgACAAIAAgACAAIAAgACAAIAAgACAAIAAgACAAIAAgACAAIAAgACAAXwBzAGUAZQBrAE0ASgBEAGEAdABlAHMASQBuAEsAaQBuAGQALAAgAEkARgAoAF8AdQBuAHQAaQBsAE0ASgBEAGEAdABlACAAPQAgAFwAIgBcACIALAAgAFwAIgBcACIALABcAG4AIAAgACAAIAAgACAAIAAgACAAIAAgACAAIAAgACAAIAAgACAAIAAgACAAIAAgACAAUwBXAEkAVABDAEgAKABLAGkAbgBkACwAXABuACAAIAAgACAAIAAgACAAIAAgACAAIAAgACAAIAAgACAAIAAgACAAIAAgACAAIAAgACAAIAAgACAAMAAsACAAXwB1AG4AdABpAGwATQBKAEQAYQB0AGUALABcAG4AIAAgACAAIAAgACAAIAAgACAAIAAgACAAIAAgACAAIAAgACAAIAAgACAAIAAgACAAIAAgACAAIAAxACwAIABfAHUAbgB0AGkAbABNAEoARABhAHQAZQAgAC0AIABDAEgATwBPAFMARQBDAE8ATABTACgAVABaAG8AbgBlAHMALAAgADUAKQAsAFwAbgAgACAAIAAgACAAIAAgACAAIAAgACAAIAAgACAAIAAgACAAIAAgACAAIAAgACAAIAAgACAAIAAgAF8AdQBuAHQAaQBsAE0ASgBEAGEAdABlACAALQAgAEMASABPAE8AUwBFAEMATwBMAFMAKABUAFoAbwBuAGUAcwAsACAANAApACAALQAgAEMASABPAE8AUwBFAEMATwBMAFMAKABUAFoAbwBuAGUAcwAsACAANQApAFwAbgAgACAAIAAgACAAIAAgACAAIAAgACAAIAAgACAAIAAgACAAIAAgACAAIAAgACAAIAApAFwAbgAgACAAIAAgACAAIAAgACAAIAAgACAAIAAgACAAIAAgACAAIAAgACAAKQAsAFwAbgBcAG4AIAAgACAAIAAgACAAIAAgACAAIAAgACAAIAAgACAAIAAgACAAIAAgAF8AbQBhAHQAYwBoAGUAcwAsACAATgAoAF8AcwBlAGUAawBNAEoARABhAHQAZQBzAEkAbgBLAGkAbgBkACAAPgAgAE0ASgBEAGEAdABlACkALABcAG4AIAAgACAAIAAgACAAIAAgACAAIAAgACAAIAAgACAAIAAgACAAIAAgAFgATQBBAFQAQwBIACgAMQAsACAAXwBtAGEAdABjAGgAZQBzACwAIAAwACwAIAAxACkAXABuACAAIAAgACAAIAAgACAAIAAgACAAIAAgACAAIAAgACAAKQBcAG4AIAAgACAAIAAgACAAIAAgACAAIAAgACAAKQBcAG4AIAAgACAAIAAgACAAIAAgACkAXABuACAAIAAgACAAKQBcAG4AKQA7AFwAbgBcAG4AXwBUAFoATwBOAEUAXwBQAFIARQBWAEkATwBVAFMAXwBJAEQAWAAgAD0AIABMAEEATQBCAEQAQQAoAFQAWgBvAG4AZQBzACwAIABUAFoAbwBuAGUASQBkAHgALABcAG4AIAAgACAAIAAvAC8AIABpAG4AdABlAGcAZQByACAAfAAgAEkAbgBkAGUAeAAgAG8AZgAgAFQAWgBvAG4AZQBzAFwAbgAgACAAIAAgAC8ALwBcAG4AIAAgACAAIAAvAC8AIABQAGEAcgBhAG0AZQB0AGUAcgBzAFwAbgAgACAAIAAgAC8ALwAgAFQAWgBvAG4AZQBzACAAIAAgAHwAIABDAFsAMQA0AF0AUgBbAG4AXQAgAHwAIABEAGEAdABhAHMAZQB0ACAAZgByAG8AbQAgAEMASABSAE8ATgBPAF8ARABBAFQAQQAuAFQASQBNAEUAWgBPAE4ARQBfAEkATgBGAE8AUwAoAFQAWgBOAGEAbQBlACkAXABuACAAIAAgACAALwAvACAAVABaAG8AbgBlAEkAZAB4ACAAfAAgAGkAbgB0AGUAZwBlAHIAIAAgACAAfAAgAEkAbgBkAGUAeAAgAG8AZgAgAHIAZQBmAGUAcgBlAG4AYwBlACAAVABaAG8AbgBlACAAaQBuAHMAdABhAG4AYwBlAC4AIABJAGYAIABlAG0AcAB0AHkAIAB0AGgAZQBuACAAbABhAHMAdAAgAFQAWgBvAG4AZQAgAGkAbgBkAGUAeAAgAGkAcwAgAHIAZQB0AHUAcgBuAGUAZAAuAFwAbgAgACAAIAAgAFwAbgAgACAAIAAgAEkARgAoAEEAUgBSAEEAWQBTAC4ASQBTAE4AQQBfAEgAKABUAFoAbwBuAGUAcwApACwAIAB7ACMATgAvAEEAfQAsAFwAbgAgACAAIAAgACAAIAAgACAASQBGACgASQBTAEUAUgBSAE8AUgAoAFQAWgBvAG4AZQBJAGQAeAApACwAIABUAFoAbwBuAGUASQBkAHgAIAAqACAAewAxAH0ALABcAG4AIAAgACAAIAAgACAAIAAgACAAIAAgACAASQBGACgAVABaAG8AbgBlAEkAZAB4ACAAPQAgAFwAIgBcACIALAAgAFIATwBXAFMAKABUAFoAbwBuAGUAcwApACwAXABuACAAIAAgACAAIAAgACAAIAAgACAAIAAgACAAIAAgACAATABFAFQAKABcAG4AIAAgACAAIAAgACAAIAAgACAAIAAgACAAIAAgACAAIAAgACAAIAAgAF8AcAByAGUAdgBJAGQAeAAsACAAVABaAG8AbgBlAEkAZAB4ACAALQAgADEALABcAG4AIAAgACAAIAAgACAAIAAgACAAIAAgACAAIAAgACAAIAAgACAAIAAgAEkARgAoAF8AcAByAGUAdgBJAGQAeAAgAD0AIAAwACwAIAB7ACMATgAvAEEAfQAsACAAXwBwAHIAZQB2AEkAZAB4ACkAXABuACAAIAAgACAAIAAgACAAIAAgACAAIAAgACAAIAAgACAAKQBcAG4AIAAgACAAIAAgACAAIAAgACAAIAAgACAAKQBcAG4AIAAgACAAIAAgACAAIAAgACkAXABuACAAIAAgACAAKQBcAG4AKQA7AFwAbgBcAG4AXwBUAFoATwBOAEUAXwBOAEUAWABUAF8ASQBEAFgAIAA9ACAATABBAE0AQgBEAEEAKABUAFoAbwBuAGUAcwAsACAAVABaAG8AbgBlAEkAZAB4ACwAXABuACAAIAAgACAALwAvACAAaQBuAHQAZQBnAGUAcgAgAHwAIABJAG4AZABlAHgAIABvAGYAIABUAFoAbwBuAGUAcwBcAG4AIAAgACAAIAAvAC8AXABuACAAIAAgACAALwAvACAAUABhAHIAYQBtAGUAdABlAHIAcwBcAG4AIAAgACAAIAAvAC8AIABUAFoAbwBuAGUAcwAgACAAIAB8ACAAQwBbADEANABdAFIAWwBuAF0AIAB8ACAARABhAHQAYQBzAGUAdAAgAGYAcgBvAG0AIABDAEgAUgBPAE4ATwBfAEQAQQBUAEEALgBUAEkATQBFAFoATwBOAEUAXwBJAE4ARgBPAFMAKABUAFoATgBhAG0AZQApAFwAbgAgACAAIAAgAC8ALwAgAFQAWgBvAG4AZQBJAGQAeAAgAHwAIABpAG4AdABlAGcAZQByACAAIAAgAHwAIABJAG4AZABlAHgAIABvAGYAIAByAGUAZgBlAHIAZQBuAGMAZQAgAFQAWgBvAG4AZQAgAGkAbgBzAHQAYQBuAGMAZQAuACAASQBmACAAZQBtAHAAdAB5ACAAdABoAGUAbgAgAGYAaQByAHMAdAAgAFQAWgBvAG4AZQAgAGkAbgBkAGUAeAAgAGkAcwAgAHIAZQB0AHUAcgBuAGUAZAAuAFwAbgBcAG4AIAAgACAAIABJAEYAKABBAFIAUgBBAFkAUwAuAEkAUwBOAEEAXwBIACgAVABaAG8AbgBlAHMAKQAsACAAewAjAE4ALwBBAH0ALABcAG4AIAAgACAAIAAgACAAIAAgAEkARgAoAEkAUwBFAFIAUgBPAFIAKABUAFoAbwBuAGUASQBkAHgAKQAsACAAVABaAG8AbgBlAEkAZAB4ACAAKgAgAHsAMQB9ACwAXABuACAAIAAgACAAIAAgACAAIAAgACAAIAAgAEkARgAoAFQAWgBvAG4AZQBJAGQAeAAgAD0AIABcACIAXAAiACwAIAAxACwAXABuACAAIAAgACAAIAAgACAAIAAgACAAIAAgACAAIAAgACAATABFAFQAKABcAG4AIAAgACAAIAAgACAAIAAgACAAIAAgACAAIAAgACAAIAAgACAAIAAgAF8AbgBlAHgAdABJAGQAeAAsACAAVABaAG8AbgBlAEkAZAB4ACAAKwAgADEALABcAG4AIAAgACAAIAAgACAAIAAgACAAIAAgACAAIAAgACAAIAAgACAAIAAgAEkARgAoAF8AbgBlAHgAdABJAGQAeAAgAD4AIABSAE8AVwBTACgAVABaAG8AbgBlAHMAKQAsACAAewAjAE4ALwBBAH0ALAAgAF8AbgBlAHgAdABJAGQAeAApAFwAbgAgACAAIAAgACAAIAAgACAAIAAgACAAIAAgACAAIAAgACkAXABuACAAIAAgACAAIAAgACAAIAAgACAAIAAgACkAXABuACAAIAAgACAAIAAgACAAIAApAFwAbgAgACAAIAAgACkAXABuACkAOwBcAG4AXABuAFwAbgBfAFQAWgBSAFUATABFAF8AVABSAEEATgBTAEkAVABJAE8ATgBfAE0ASgBEAEEAVABFACAAPQAgAEwAQQBNAEIARABBACgAVABaAFIAdQBsAGUALAAgAFkAZQBhAHIALABcAG4AIAAgACAAIAAvAC8AIABkAGUAYwBpAG0AYQBsACAAfAAgAE0AbwBkAGkAZgBlAGQAIABKAHUAbABpAGEAbgAgAEQAYQB0AGUAIABvAGYAIAB0AGgAZQAgAHQAcgBhAG4AcwBpAHQAaQBvAG4AIABpAG4AIABLAGkAbgBkACAAbwBmACAAdABoAGUAIAByAHUAbABlAC4AXABuACAAIAAgACAALwAvAFwAbgAgACAAIAAgAC8ALwAgAFAAYQByAGEAbQBlAHQAZQByAFwAbgAgACAAIAAgAC8ALwAgAFQAWgBSAHUAbABlACAAfAAgAEMAWwAxADIAXQBSAFsAMQBdACAAfAAgAFQAaQBtAGUAegBvAG4AZQAgAHIAdQBsAGUAXABuACAAIAAgACAALwAvACAAWQBlAGEAcgAgACAAIAB8ACAAaQBuAHQAZQBnAGUAcgAgACAAIAB8ACAAVABoAGUAIAB5AGUAYQByACAAYQB0ACAAdwBoAGkAYwBoACAAdABvACAAcgBlAHMAbwBsAHYAZQAgAHQAaABlACAAdABpAG0AZQB6AG8AbgBlACAAdAByAGEAbgBzAGkAdABpAG8AbgAgAGEAcwAgAGEAIABNAEoARABhAHQAZQBcAG4AIAAgACAAIABcAG4AIAAgACAAIABMAEUAVAAoAFwAbgAgACAAIAAgACAAIAAgACAAXwBmAHIAbwBtAFkAZQBhAHIALAAgAEkATgBEAEUAWAAoAFQAWgBSAHUAbABlACwAIAAxACwAIAAyACkALABcAG4AIAAgACAAIAAgACAAIAAgAF8AdABvAFkAZQBhAHIALAAgAEkATgBEAEUAWAAoAFQAWgBSAHUAbABlACwAIAAxACwAIAAzACkALABcAG4AIAAgACAAIAAgACAAIAAgAF8AaQBuAFIAYQBuAGcAZQAsACAASQBGACgAXwBmAHIAbwBtAFkAZQBhAHIAIAA9ACAAXAAiAFwAIgAsAFwAbgAgACAAIAAgACAAIAAgACAAIAAgACAAIABfAHQAbwBZAGUAYQByACAAPgA9ACAAWQBlAGEAcgAsAFwAbgAgACAAIAAgACAAIAAgACAAIAAgACAAIAAoAF8AZgByAG8AbQBZAGUAYQByACAAPAA9ACAAWQBlAGEAcgApACAAKgAgACgAXwB0AG8AWQBlAGEAcgAgAD4APQAgAFkAZQBhAHIAKQAgAD4AIAAwAFwAbgAgACAAIAAgACAAIAAgACAAKQAsAFwAbgAgACAAIAAgACAAIAAgACAASQBGACgATgBPAFQAKABfAGkAbgBSAGEAbgBnAGUAKQAsACAAewAjAE4ALwBBAH0ALABcAG4AIAAgACAAIAAgACAAIAAgACAAIAAgACAATABFAFQAKABcAG4AIAAgACAAIAAgACAAIAAgACAAIAAgACAAIAAgACAAIABfAG0AbwBuAHQAaAAsACAASQBOAEQARQBYACgAVABaAFIAdQBsAGUALAAgADEALAAgADQAKQAsAFwAbgAgACAAIAAgACAAIAAgACAAIAAgACAAIAAgACAAIAAgAF8AcgB1AGwAZQBUAHkAcABlACwAIABJAE4ARABFAFgAKABUAFoAUgB1AGwAZQAsACAAMQAsACAANQApACwAXABuACAAIAAgACAAIAAgACAAIAAgACAAIAAgACAAIAAgACAAXwB3AGUAZQBrAGQAYQB5ACwAIABJAE4ARABFAFgAKABUAFoAUgB1AGwAZQAsACAAMQAsACAANgApACwAXABuACAAIAAgACAAIAAgACAAIAAgACAAIAAgACAAIAAgACAAXwBkAGEAeQBPAGYATQBvAG4AdABoACwAIABJAE4ARABFAFgAKABUAFoAUgB1AGwAZQAsACAAMQAsACAANwApACwAXABuACAAIAAgACAAIAAgACAAIAAgACAAIAAgACAAIAAgACAAXwB0AGkAbQBlAE8AZgBEAGEAeQAsACAASQBOAEQARQBYACgAVABaAFIAdQBsAGUALAAgADEALAAgADgAKQAsAFwAbgAgACAAIAAgACAAIAAgACAAIAAgACAAIABcAG4AIAAgACAAIAAgACAAIAAgACAAIAAgACAAIAAgACAAIABfAE0ASgBEAE4ALAAgAEkARgAoAF8AcgB1AGwAZQBUAHkAcABlACAAPQAgAC0AMQAsAFwAbgAgACAAIAAgACAAIAAgACAAIAAgACAAIAAgACAAIAAgACAAIAAgACAALwAvACAAbABhAHMAdAAgAHcAZQBlAGsAZABhAHkAIABvAGYAIABtAG8AbgB0AGgAXABuACAAIAAgACAAIAAgACAAIAAgACAAIAAgACAAIAAgACAAIAAgACAAIABDAEgAUgBPAE4ATwAuAFcARQBFAEsARABBAFkAXwBPAEYAXwBNAE8ATgBUAEgAXwBUAE8AXwBNAEoARABBAFQARQAoAFkAZQBhAHIALAAgAF8AbQBvAG4AdABoACwAIAAtADEALAAgAF8AdwBlAGUAawBkAGEAeQAsACAAMAAsACAAMAApACwAXABuACAAIAAgACAAIAAgACAAIAAgACAAIAAgACAAIAAgACAAIAAgACAAIABMAEUAVAAoAFwAbgAgACAAIAAgACAAIAAgACAAIAAgACAAIAAgACAAIAAgACAAIAAgACAAIAAgACAAIABfAHIAZQBmAE0ASgBEAE4ALAAgAEMASABSAE8ATgBPAC4ATQBKAEQATgAoAEgAUwBUAEEAQwBLACgAWQBlAGEAcgAsACAAXwBtAG8AbgB0AGgALAAgAF8AZABhAHkATwBmAE0AbwBuAHQAaAApACwAIAAwACkALABcAG4AIAAgACAAIAAgACAAIAAgACAAIAAgACAAIAAgACAAIAAgACAAIAAgACAAIAAgACAASQBGACgAXwByAHUAbABlAFQAeQBwAGUAIAA9ACAAMAAsACAAXwByAGUAZgBNAEoARABOACwAIAAvAC8AIABkAGEAeQAgAG8AZgAgAG0AbwBuAHQAaABcAG4AIAAgACAAIAAgACAAIAAgACAAIAAgACAAIAAgACAAIAAgACAAIAAgACAAIAAgACAAIAAgACAAIABMAEUAVAAoAFwAbgAgACAAIAAgACAAIAAgACAAIAAgACAAIAAgACAAIAAgACAAIAAgACAAIAAgACAAIAAgACAAIAAgACAAIAAgACAALwAvACAAdwBlAGUAawBkAGEAeQAgAGEAZgB0AGUAcgAgAG8AcgAgAGIAZQBmAG8AcgBlAFwAbgAgACAAIAAgACAAIAAgACAAIAAgACAAIAAgACAAIAAgACAAIAAgACAAIAAgACAAIAAgACAAIAAgACAAIAAgACAAXwB3AGUAZQBrAFMAaABpAGYAdAAsACAASQBGACgAXwByAHUAbABlAFQAeQBwAGUAIAA9ACAAMgAsACAALQAxACwAIAAwACkALABcAG4AIAAgACAAIAAgACAAIAAgACAAIAAgACAAIAAgACAAIAAgACAAIAAgACAAIAAgACAAIAAgACAAIAAgACAAIAAgAEMASABSAE8ATgBPAC4ATQBKAEQATgBfAEEARABKAEEAQwBFAE4AVABfAFcARQBFAEsARABBAFkAKABfAHIAZQBmAE0ASgBEAE4ALAAgAF8AdwBlAGUAawBkAGEAeQAsACAAXwB3AGUAZQBrAFMAaABpAGYAdAAsACAAMAApAFwAbgAgACAAIAAgACAAIAAgACAAIAAgACAAIAAgACAAIAAgACAAIAAgACAAIAAgACAAIAAgACAAIAAgACkAXABuACAAIAAgACAAIAAgACAAIAAgACAAIAAgACAAIAAgACAAIAAgACAAIAAgACAAIAAgACkAXABuACAAIAAgACAAIAAgACAAIAAgACAAIAAgACAAIAAgACAAIAAgACAAIAApAFwAbgAgACAAIAAgACAAIAAgACAAIAAgACAAIAAgACAAIAAgACkALABcAG4AXABuACAAIAAgACAAIAAgACAAIAAgACAAIAAgACAAIAAgACAAXwBNAEoARABOACAAKwAgAF8AdABpAG0AZQBPAGYARABhAHkAXABuACAAIAAgACAAIAAgACAAIAAgACAAIAAgACkAXABuACAAIAAgACAAIAAgACAAIAApAFwAbgAgACAAIAAgACkAXABuACkAOwBcAG4AXABuAFwAbgBfAFQAWgBSAFUATABFAF8AUABSAEUAVgBJAE8AVQBTAF8AUgBFAEMAVQBSAFIARQBOAEMARQBTACAAPQAgAEwAQQBNAEIARABBACgAVABaAFIAdQBsAGUAcwAsACAATABvAGMAYQBsAE0ASgBEAGEAdABlACwAIABUAFoARgByAG8AbQBZAGUAYQByACwAIABOACwAXABuACAAIAAgACAALwAvACAAIAAgAHwAIABDAFsAMgBdAFIAWwBuAF0AIAB8ACAAVABaAFIAdQBsAGUAUgBlAGMAdQByAHIAZQBuAGMAZQAuAFwAbgAgACAAIAAgAC8ALwAgADEAIAB8ACAAaQBuAHQAZQBnAGUAcgAgACAAfAAgAEkAbgBkAGUAeAAgAG8AZgAgAFQAWgBSAHUAbABlAHMALgBcAG4AIAAgACAAIAAvAC8AIAAyACAAfAAgAGkAbgB0AGUAZwBlAHIAIAAgAHwAIABZAGUAYQByACAAbwBmACAAcgBlAGMAdQByAHIAZQBuAGMAZQAuAFwAbgAgACAAIAAgAC8ALwBcAG4AIAAgACAAIAAvAC8AIABQAGEAcgBhAG0AZQB0AGUAcgBzAFwAbgAgACAAIAAgAC8ALwAgAFQAWgBSAHUAbABlAHMAIAAgACAAIAAgAHwAIABDAFsAMQAyAF0AUgBbAG4AXQAgAHwAIABUAGkAbQBlAHoAbwBuAGUAIAByAHUAbABlAHMAIABmAGkAbAB0AGUAcgBlAGQAIABmAG8AcgAgAGEAIABzAHAAZQBjAGkAZgBpAGMAIAB0AGkAbQBlAHoAbwBuAGUAIABpAG4AZgBvAC4AXABuACAAIAAgACAALwAvACAATABvAGMAYQBsAE0ASgBEAGEAdABlACAAfAAgAGQAZQBjAGkAbQBhAGwAIAAgACAAfAAgAE0AbwBkAGkAZgBlAGQAIABKAHUAbABpAGEAbgAgAEQAYQB0AGUAIABlAHgAcAByAGUAcwBzAGUAZAAgAGEAcwAgAGwAbwBjAGEAbAAgAHQAaQBtAGUALgBcAG4AIAAgACAAIAAvAC8AIABUAFoARgByAG8AbQBZAGUAYQByACAAIAB8ACAAaQBuAHQAZQBnAGUAcgAgACAAIAB8ACAARgByAG8AbQAgAHkAZQBhAHIAIABvAGYAIAB0AGkAbQBlAHoAbwBuAGUALgAgAEUAbQBwAHQAeQAgAGYAbwByACAAZQBzAHQAYQBiAGwAaQBzAGgAaQBuAGcAIAB0AGkAbQBlAHoAbwBuAGUALgBcAG4AIAAgACAAIAAvAC8AIABOACAAIAAgACAAIAAgACAAIAAgACAAIAB8ACAAaQBuAHQAZQBnAGUAcgAgACAAIAB8ACAATgB1AG0AYgBlAHIAIABvAGYAIAB5AGUAYQByAGwAeQAgAHIAZQBjAHUAcgByAGUAbgBjAGUAcwAgAHQAbwAgAGUAbgB1AG0AZQByAGEAdABlAC4AXABuACAAIAAgACAALwAvAFwAbgAgACAAIAAgAC8ALwAgAE4AbwB0AGUAIABpAGYAIABMAG8AYwBhAGwATQBKAEQAYQB0AGUAIABmAGEAbABsAHMAIABsAGEAcwB0ACAAZABhAHkAIABvAGYAIABhACAAeQBlAGEAcgAsACAAbABhAHMAdAAgAHIAZQB0AHUAcgBuAGUAZAAgAHIAZQBjAHUAcgByAGUAbgBjAGUAIABtAGEAeQAgAGIAZQAgAHkAZQBhAHIAIABmAG8AbABsAG8AdwBpAG4AZwAgAEwAbwBjAGEAbABNAEoARABhAHQAZQAuAFwAbgAgACAAIAAgAC8ALwAgAE0AbwByAGUAIAB0AGgAYQBuACAATgAgAHIAZQBjAHUAcgByAGUAbgBjAGUAcwAgAHcAaQBsAGwAIABiAGUAIAByAGUAdAB1AHIAbgBlAGQAIABpAGYAIABtAHUAbAB0AGkAcABsAGUAIAByAHUAbABlAHMAIABhAHAAcABsAHkAIABhAHQAIABlAGEAYwBoACAAeQBlAGEAcgAuAFwAbgBcAG4AIAAgACAAIABMAEUAVAAoAFwAbgAgACAAIAAgACAAIAAgACAAXwByAGUAZgBZAGUAYQByACwAIABDAEgAUgBPAE4ATwAuAE0ASgBEAEEAVABFAF8AWQBFAEEAUgAoAEwAbwBjAGEAbABNAEoARABhAHQAZQAgACsAIAAxACkALABcAG4AIAAgACAAIAAgACAAIAAgAF8AZgByAG8AbQBZAGUAYQByAHMALAAgAEMASABPAE8AUwBFAEMATwBMAFMAKABUAFoAUgB1AGwAZQBzACwAIAAyACkALABcAG4AIAAgACAAIAAgACAAIAAgAF8AdABvAFkAZQBhAHIAcwAsACAAQwBIAE8ATwBTAEUAQwBPAEwAUwAoAFQAWgBSAHUAbABlAHMALAAgADMAKQAsAFwAbgAgACAAIAAgACAAIAAgACAAXwByAHUAbABlAEMAbwB1AG4AdAAsACAAUgBPAFcAUwAoAFQAWgBSAHUAbABlAHMAKQAsAFwAbgAgACAAIAAgACAAIAAgACAAXwBpAGQAeAAsACAAUwBFAFEAVQBFAE4AQwBFACgAXwByAHUAbABlAEMAbwB1AG4AdAApACwAIABcAG4AIAAgACAAIAAgACAAIAAgAF8AbQBpAG4AWQBlAGEAcgAsACAATQBJAE4AKABfAGYAcgBvAG0AWQBlAGEAcgBzACkALABcAG4AIAAgACAAIAAgACAAIAAgAFwAbgAgACAAIAAgACAAIAAgACAASQBGACgAXwBtAGkAbgBZAGUAYQByACAAPgAgAF8AcgBlAGYAWQBlAGEAcgAsACAAewAjAE4ALwBBAH0ALABcAG4AIAAgACAAIAAgACAAIAAgACAAIAAgACAATABFAFQAKABcAG4AIAAgACAAIAAgACAAIAAgACAAIAAgACAAIAAgACAAIABfAGkAbgBpAHQALAAgAFYAUwBUAEEAQwBLACgAXABuACAAIAAgACAAIAAgACAAIAAgACAAIAAgACAAIAAgACAAIAAgACAAIAAwACwAXABuACAAIAAgACAAIAAgACAAIAAgACAAIAAgACAAIAAgACAAIAAgACAAIABIAFMAVABBAEMASwAoADAALAAgAF8AcgBlAGYAWQBlAGEAcgAgACsAIAAxACkAXABuACAAIAAgACAAIAAgACAAIAAgACAAIAAgACAAIAAgACAAKQAsAFwAbgAgACAAIAAgACAAIAAgACAAIAAgACAAIAAgACAAIAAgAFwAbgAgACAAIAAgACAAIAAgACAAIAAgACAAIAAgACAAIAAgAF8AcwBlAHEALAAgAFMARQBRAFUARQBOAEMARQAoAE4AKQAsAFwAbgAgACAAIAAgACAAIAAgACAAIAAgACAAIAAgACAAIAAgAF8AeQBlAGEAcgBMAGkAcwB0ACwAIABSAEUARABVAEMARQAoAF8AaQBuAGkAdAAsACAAXwBzAGUAcQAsAFwAbgAgACAAIAAgACAAIAAgACAAIAAgACAAIAAgACAAIAAgACAAIAAgACAATABBAE0AQgBEAEEAKABfAGEAYwBjACwAIABfAGkALABcAG4AIAAgACAAIAAgACAAIAAgACAAIAAgACAAIAAgACAAIAAgACAAIAAgACAAIAAgACAASQBGACgASQBOAEQARQBYACgAXwBhAGMAYwAsACAAMQAsACAAMQApACAAPQAgAC0AMQAsACAAXwBhAGMAYwAsAFwAbgAgACAAIAAgACAAIAAgACAAIAAgACAAIAAgACAAIAAgACAAIAAgACAAIAAgACAAIAAgACAAIAAgAEwARQBUACgAXABuACAAIAAgACAAIAAgACAAIAAgACAAIAAgACAAIAAgACAAIAAgACAAIAAgACAAIAAgACAAIAAgACAAIAAgACAAIABfAGwAYQBzAHQAUgBvAHcALAAgAFIATwBXAFMAKABfAGEAYwBjACkALABcAG4AIAAgACAAIAAgACAAIAAgACAAIAAgACAAIAAgACAAIAAgACAAIAAgACAAIAAgACAAIAAgACAAIAAgACAAIAAgAF8AbABhAHMAdABZAGUAYQByACwAIABJAE4ARABFAFgAKABfAGEAYwBjACwAIABfAGwAYQBzAHQAUgBvAHcALAAgADIAKQAsAFwAbgAgACAAIAAgACAAIAAgACAAIAAgACAAIAAgACAAIAAgACAAIAAgACAAIAAgACAAIAAgACAAIAAgACAAIAAgACAAXwBwAHIAZQB2AFkAZQBhAHIALAAgAF8AbABhAHMAdABZAGUAYQByACAALQAgADEALABcAG4AIAAgACAAIAAgACAAIAAgACAAIAAgACAAIAAgACAAIAAgACAAIAAgACAAIAAgACAAIAAgACAAIAAgACAAIAAgAF8AaQBuAFIAYQBuAGcAZQAsACAAKABfAGYAcgBvAG0AWQBlAGEAcgBzACAAPAA9ACAAXwBwAHIAZQB2AFkAZQBhAHIAKQAgACoAIAAoAF8AdABvAFkAZQBhAHIAcwAgAD4APQAgAF8AcAByAGUAdgBZAGUAYQByACkALABcAG4AIAAgACAAIAAgACAAIAAgACAAIAAgACAAIAAgACAAIAAgACAAIAAgACAAIAAgACAAIAAgACAAIAAgACAAIAAgAF8AZgBJAGQAeAAsACAARgBJAEwAVABFAFIAKABfAGkAZAB4ACwAIABfAGkAbgBSAGEAbgBnAGUALAAgAHsAIwBOAC8AQQB9ACkALABcAG4AIAAgACAAIAAgACAAIAAgACAAIAAgACAAIAAgACAAIAAgACAAIAAgACAAIAAgACAAIAAgACAAIAAgACAAIAAgAEkARgAoAE4ATwBUACgAQQBSAFIAQQBZAFMALgBJAFMATgBBAF8ASAAoAF8AZgBJAGQAeAApACkALABcAG4AIAAgACAAIAAgACAAIAAgACAAIAAgACAAIAAgACAAIAAgACAAIAAgACAAIAAgACAAIAAgACAAIAAgACAAIAAgACAAIAAgACAATABFAFQAKABcAG4AIAAgACAAIAAgACAAIAAgACAAIAAgACAAIAAgACAAIAAgACAAIAAgACAAIAAgACAAIAAgACAAIAAgACAAIAAgACAAIAAgACAAIAAgACAAIABfAGYAQwBvAHUAbgB0ACwAIABSAE8AVwBTACgAXwBmAEkAZAB4ACkALABcAG4AIAAgACAAIAAgACAAIAAgACAAIAAgACAAIAAgACAAIAAgACAAIAAgACAAIAAgACAAIAAgACAAIAAgACAAIAAgACAAIAAgACAAIAAgACAAIABfAG4AeQAsACAAQQBSAFIAQQBZAFMALgBSAEUAUABFAEEAVAAoAF8AcAByAGUAdgBZAGUAYQByACwAIABfAGYAQwBvAHUAbgB0ACkALABcAG4AIAAgACAAIAAgACAAIAAgACAAIAAgACAAIAAgACAAIAAgACAAIAAgACAAIAAgACAAIAAgACAAIAAgACAAIAAgACAAIAAgACAAIAAgACAAIABWAFMAVABBAEMASwAoAFwAbgAgACAAIAAgACAAIAAgACAAIAAgACAAIAAgACAAIAAgACAAIAAgACAAIAAgACAAIAAgACAAIAAgACAAIAAgACAAIAAgACAAIAAgACAAIAAgACAAIAAgACAAXwBhAGMAYwAsAFwAbgAgACAAIAAgACAAIAAgACAAIAAgACAAIAAgACAAIAAgACAAIAAgACAAIAAgACAAIAAgACAAIAAgACAAIAAgACAAIAAgACAAIAAgACAAIAAgACAAIAAgACAASABTAFQAQQBDAEsAKABfAGYASQBkAHgALAAgAF8AbgB5ACk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MAEUAVAAoAFwAbgAgACAAIAAgACAAIAAgACAAIAAgACAAIAAgACAAIAAgACAAIAAgACAAIAAgACAAIAAgACAAIAAgACAAIAAgACAAIAAgACAAIAAgACAAIAAgAF8AcAByAGUAdgBJAGQAeAAsACAAWABNAEEAVABDAEgAKAAxACwAIABOACgAXwB0AG8AWQBlAGEAcgBzACAAPAAgAF8AcAByAGUAdgBZAGUAYQByACkALAAgADAALAAgAC0AMQApACwAXABuACAAIAAgACAAIAAgACAAIAAgACAAIAAgACAAIAAgACAAIAAgACAAIAAgACAAIAAgACAAIAAgACAAIAAgACAAIAAgACAAIAAgACAAIAAgACAASQBGACgASQBTAE4AQQAoAF8AcAByAGUAdgBJAGQAeAApACwAXABuACAAIAAgACAAIAAgACAAIAAgACAAIAAgACAAIAAgACAAIAAgACAAIAAgACAAIAAgACAAIAAgACAAIAAgACAAIAAgACAAIAAgACAAIAAgACAAIAAgACAAIABWAFMAVABBAEMASwAoAFwAbgAgACAAIAAgACAAIAAgACAAIAAgACAAIAAgACAAIAAgACAAIAAgACAAIAAgACAAIAAgACAAIAAgACAAIAAgACAAIAAgACAAIAAgACAAIAAgACAAIAAgACAAIAAgACAAIAAtADEALABcAG4AIAAgACAAIAAgACAAIAAgACAAIAAgACAAIAAgACAAIAAgACAAIAAgACAAIAAgACAAIAAgACAAIAAgACAAIAAgACAAIAAgACAAIAAgACAAIAAgACAAIAAgACAAIAAgACAARABSAE8AUAAoAF8AYQBjAGMALAAgADEAKQBcAG4AIAAgACAAIAAgACAAIAAgACAAIAAgACAAIAAgACAAIAAgACAAIAAgACAAIAAgACAAIAAgACAAIAAgACAAIAAgACAAIAAgACAAIAAgACAAIAAgACAAIAAgACkALABcAG4AIAAgACAAIAAgACAAIAAgACAAIAAgACAAIAAgACAAIAAgACAAIAAgACAAIAAgACAAIAAgACAAIAAgACAAIAAgACAAIAAgACAAIAAgACAAIAAgACAAIAAgAEwARQBUACgAXABuACAAIAAgACAAIAAgACAAIAAgACAAIAAgACAAIAAgACAAIAAgACAAIAAgACAAIAAgACAAIAAgACAAIAAgACAAIAAgACAAIAAgACAAIAAgACAAIAAgACAAIAAgACAAIAAgAF8AcAByAGUAdgBZAGUAYQByADIALAAgAEkATgBEAEUAWAAoAF8AdABvAFkAZQBhAHIAcwAsACAAXwBwAHIAZQB2AEkAZAB4ACwAIAAxACkALABcAG4AIAAgACAAIAAgACAAIAAgACAAIAAgACAAIAAgACAAIAAgACAAIAAgACAAIAAgACAAIAAgACAAIAAgACAAIAAgACAAIAAgACAAIAAgACAAIAAgACAAIAAgACAAIAAgACAAXwBpAG4AUgBhAG4AZwBlADIALAAgACgAXwBmAHIAbwBtAFkAZQBhAHIAcwAgADwAPQAgAF8AcAByAGUAdgBZAGUAYQByADIAKQAgACoAIAAoAF8AdABvAFkAZQBhAHIAcwAgAD4APQAgAF8AcAByAGUAdgBZAGUAYQByADIAKQAsAFwAbgAgACAAIAAgACAAIAAgACAAIAAgACAAIAAgACAAIAAgACAAIAAgACAAIAAgACAAIAAgACAAIAAgACAAIAAgACAAIAAgACAAIAAgACAAIAAgACAAIAAgACAAIAAgACAAIABfAGYASQBkAHgAMgAsACAARgBJAEwAVABFAFIAKABfAGkAZAB4ACwAIABfAGkAbgBSAGEAbgBnAGUAMgAsACAAewAjAE4ALwBBAH0AKQAsAFwAbgAgACAAIAAgACAAIAAgACAAIAAgACAAIAAgACAAIAAgACAAIAAgACAAIAAgACAAIAAgACAAIAAgACAAIAAgACAAIAAgACAAIAAgACAAIAAgACAAIAAgACAAIAAgACAAIABfAGYAQwBvAHUAbgB0ADIALAAgAFIATwBXAFMAKABfAGYASQBkAHgAMgApACwAXABuACAAIAAgACAAIAAgACAAIAAgACAAIAAgACAAIAAgACAAIAAgACAAIAAgACAAIAAgACAAIAAgACAAIAAgACAAIAAgACAAIAAgACAAIAAgACAAIAAgACAAIAAgACAAIAAgAF8AbgB5ADIALAAgAEEAUgBSAEEAWQBTAC4AUgBFAFAARQBBAFQAKABfAHAAcgBlAHYAWQBlAGEAcgAyACwAIABfAGYAQwBvAHUAbgB0ADIAKQAsAFwAbgAgACAAIAAgACAAIAAgACAAIAAgACAAIAAgACAAIAAgACAAIAAgACAAIAAgACAAIAAgACAAIAAgACAAIAAgACAAIAAgACAAIAAgACAAIAAgACAAIAAgACAAIAAgACAAIABWAFMAVABBAEMASwAoAFwAbgAgACAAIAAgACAAIAAgACAAIAAgACAAIAAgACAAIAAgACAAIAAgACAAIAAgACAAIAAgACAAIAAgACAAIAAgACAAIAAgACAAIAAgACAAIAAgACAAIAAgACAAIAAgACAAIAAgACAAIAAgAF8AYQBjAGMALABcAG4AIAAgACAAIAAgACAAIAAgACAAIAAgACAAIAAgACAAIAAgACAAIAAgACAAIAAgACAAIAAgACAAIAAgACAAIAAgACAAIAAgACAAIAAgACAAIAAgACAAIAAgACAAIAAgACAAIAAgACAAIABIAFMAVABBAEMASwAoAF8AZgBJAGQAeAAyACwAIABfAG4AeQAy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JAEYAKABSAE8AVwBTACgAXwB5AGUAYQByAEwAaQBzAHQAKQAgADwAPQAgADIALAAgAHsAIwBOAC8AQQB9ACwAXABuACAAIAAgACAAIAAgACAAIAAgACAAIAAgACAAIAAgACAAIAAgACAAIABMAEUAVAAoAFwAbgAgACAAIAAgACAAIAAgACAAIAAgACAAIAAgACAAIAAgACAAIAAgACAAIAAgACAAIABfAHkAbAAsACAARABSAE8AUAAoAF8AeQBlAGEAcgBMAGkAcwB0ACwAIAAyACkALABcAG4AIAAgACAAIAAgACAAIAAgACAAIAAgACAAIAAgACAAIAAgACAAIAAgACAAIAAgACAASQBGACgAVABaAEYAcgBvAG0AWQBlAGEAcgAgAD0AIABcACIAXAAiACwAIABfAHkAbAAsAFwAbgAgACAAIAAgACAAIAAgACAAIAAgACAAIAAgACAAIAAgACAAIAAgACAAIAAgACAAIAAgACAAIAAgAEYASQBMAFQARQBSACgAXwB5AGwALAAgAEMASABPAE8AUwBFAEMATwBMAFMAKABfAHkAbAAsACAAMgApACAAPgA9ACAAVABaAEYAcgBvAG0AWQBlAGEAcgAsACAAewAjAE4ALwBBAH0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F8AVABaAFIAVQBMAEUAXwBOAEUAWABUAF8AUgBFAEMAVQBSAFIARQBOAEMARQBTACAAPQAgAEwAQQBNAEIARABBACgAVABaAFIAdQBsAGUAcwAsACAATABvAGMAYQBsAE0ASgBEAGEAdABlACwAIABUAFoAVQBuAHQAaQBsAFkAZQBhAHIALAAgAE4ALABcAG4AIAAgACAAIAAvAC8AIAAgACAAfAAgAEMAWwAyAF0AUgBbAG4AXQAgAHwAIABUAFoAUgB1AGwAZQBSAGUAYwB1AHIAcgBlAG4AYwBlAC4AXABuACAAIAAgACAALwAvACAAMQAgAHwAIABpAG4AdABlAGcAZQByACAAIAB8ACAASQBuAGQAZQB4ACAAbwBmACAAVABaAFIAdQBsAGUAcwAuAFwAbgAgACAAIAAgAC8ALwAgADIAIAB8ACAAaQBuAHQAZQBnAGUAcgAgACAAfAAgAFkAZQBhAHIAIABvAGYAIAByAGUAYwB1AHIAcgBlAG4AYwBlAC4AXABuACAAIAAgACAALwAvAFwAbgAgACAAIAAgAC8ALwAgAFAAYQByAGEAbQBlAHQAZQByAHMAXABuACAAIAAgACAALwAvACAAVABaAFIAdQBsAGUAcwAgACAAIAAgACAAfAAgAEMAWwAxADIAXQBSAFsAbgBdACAAfAAgAFQAaQBtAGUAegBvAG4AZQAgAHIAdQBsAGUAcwAgAGYAaQBsAHQAZQByAGUAZAAgAGYAbwByACAAYQAgAHMAcABlAGMAaQBmAGkAYwAgAHQAaQBtAGUAegBvAG4AZQAgAGkAbgBmAG8ALgBcAG4AIAAgACAAIAAvAC8AIABMAG8AYwBhAGwATQBKAEQAYQB0AGUAIAB8ACAAZABlAGMAaQBtAGEAbAAgACAAIAB8ACAATQBvAGQAaQBmAGUAZAAgAEoAdQBsAGkAYQBuACAARABhAHQAZQAgAGUAeABwAHIAZQBzAHMAZQBkACAAYQBzACAAbABvAGMAYQBsACAAdABpAG0AZQAuAFwAbgAgACAAIAAgAC8ALwAgAFQAWgBVAG4AdABpAGwAWQBlAGEAcgAgAHwAIABpAG4AdABlAGcAZQByACAAIAAgAHwAIABVAG4AdABpAGwAIAB5AGUAYQByACAAbwBmACAAdABpAG0AZQB6AG8AbgBlAC4AIABFAG0AcAB0AHkAIABmAG8AcgAgAGEAYwB0AGkAdgBlACAAdABpAG0AZQB6AG8AbgBlAC4AXABuACAAIAAgACAALwAvACAATgAgACAAIAAgACAAIAAgACAAIAAgACAAfAAgAGkAbgB0AGUAZwBlAHIAIAAgACAAfAAgAE4AdQBtAGIAZQByACAAbwBmACAAeQBlAGEAcgBsAHkAIAByAGUAYwB1AHIAcgBlAG4AYwBlAHMAIAB0AG8AIABlAG4AdQBtAGUAcgBhAHQAZQAuAFwAbgAgACAAIAAgAC8ALwBcAG4AIAAgACAAIAAvAC8AIABOAG8AdABlACAAaQBmACAATABvAGMAYQBsAE0ASgBEAGEAdABlACAAZgBhAGwAbABzACAAZgBpAHIAcwB0ACAAZABhAHkAIABvAGYAIABhACAAeQBlAGEAcgAsACAAZgBpAHIAcwB0ACAAcgBlAHQAdQByAG4AZQBkACAAcgBlAGMAdQByAHIAZQBuAGMAZQAgAG0AYQB5ACAAYgBlACAAeQBlAGEAcgAgAHAAcgBlAGMAZQBkAGkAbgBnACAATABvAGMAYQBsAE0ASgBEAGEAdABlAC4AXABuACAAIAAgACAALwAvACAATQBvAHIAZQAgAHQAaABhAG4AIABOACAAcgBlAGMAdQByAHIAZQBuAGMAZQBzACAAdwBpAGwAbAAgAGIAZQAgAHIAZQB0AHUAcgBuAGUAZAAgAGkAZgAgAG0AdQBsAHQAaQBwAGwAZQAgAHIAdQBsAGUAcwAgAGEAcABwAGwAeQAgAGEAdAAgAGUAYQBjAGgAIAB5AGUAYQByAC4AXABuAFwAbgAgACAAIAAgAEwARQBUACgAXABuACAAIAAgACAAIAAgACAAIABfAHIAZQBmAFkAZQBhAHIALAAgAEMASABSAE8ATgBPAC4ATQBKAEQAQQBUAEUAXwBZAEUAQQBSACgATABvAGMAYQBsAE0ASgBEAGEAdABlACAALQAgADEAKQAsAFwAbgAgACAAIAAgACAAIAAgACAAXwBmAHIAbwBtAFkAZQBhAHIAcwAsACAAQwBIAE8ATwBTAEUAQwBPAEwAUwAoAFQAWgBSAHUAbABlAHMALAAgADIAKQAsAFwAbgAgACAAIAAgACAAIAAgACAAXwB0AG8AWQBlAGEAcgBzACwAIABDAEgATwBPAFMARQBDAE8ATABTACgAVABaAFIAdQBsAGUAcwAsACAAMwApACwAXABuACAAIAAgACAAIAAgACAAIABfAHIAbwB3AEMAbwB1AG4AdAAsACAAUgBPAFcAUwAoAFQAWgBSAHUAbABlAHMAKQAsAFwAbgAgACAAIAAgACAAIAAgACAAXwBpAGQAeAAsACAAUwBFAFEAVQBFAE4AQwBFACgAXwByAG8AdwBDAG8AdQBuAHQAKQAsACAAXABuACAAIAAgACAAIAAgACAAIABfAG0AYQB4AFkAZQBhAHIALAAgAFQAQQBLAEUAKABTAE8AUgBUACgAXwB0AG8AWQBlAGEAcgBzACwAIAAxACwAIAAtADEAKQAsACAAMQApACwAXABuACAAIAAgACAAIAAgACAAIABcAG4AIAAgACAAIAAgACAAIAAgAEkARgAoAEkAUwBOAFUATQBCAEUAUgAoAF8AbQBhAHgAWQBlAGEAcgApACAAKgAgACgAXwBtAGEAeABZAGUAYQByACAAPAAgAF8AcgBlAGYAWQBlAGEAcgApACwAIAB7ACMATgAvAEEAfQAsAFwAbgAgACAAIAAgACAAIAAgACAAIAAgACAAIABMAEUAVAAoAFwAbgAgACAAIAAgACAAIAAgACAAIAAgACAAIAAgACAAIAAgAF8AaQBuAGkAdAAsACAAVgBTAFQAQQBDAEsAKABcAG4AIAAgACAAIAAgACAAIAAgACAAIAAgACAAIAAgACAAIAAgACAAIAAgADAALABcAG4AIAAgACAAIAAgACAAIAAgACAAIAAgACAAIAAgACAAIAAgACAAIAAgAEgAUwBUAEEAQwBLACgAMAAsACAAXwByAGUAZgBZAGUAYQByACAALQAgADEAKQBcAG4AIAAgACAAIAAgACAAIAAgACAAIAAgACAAIAAgACAAIAApACwAXABuACAAIAAgACAAIAAgACAAIAAgACAAIAAgACAAIAAgACAAXABuACAAIAAgACAAIAAgACAAIAAgACAAIAAgACAAIAAgACAAXwBzAGUAcQAsACAAUwBFAFEAVQBFAE4AQwBFACgATgApACwAXABuACAAIAAgACAAIAAgACAAIAAgACAAIAAgACAAIAAgACAAXwB5AGUAYQByAEwAaQBzAHQALAAgAFIARQBEAFUAQwBFACgAXwBpAG4AaQB0ACwAIABfAHMAZQBxACwAXABuACAAIAAgACAAIAAgACAAIAAgACAAIAAgACAAIAAgACAAIAAgACAAIABMAEEATQBCAEQAQQAoAF8AYQBjAGMALAAgAF8AaQAsAFwAbgAgACAAIAAgACAAIAAgACAAIAAgACAAIAAgACAAIAAgACAAIAAgACAAIAAgACAAIABJAEYAKABJAE4ARABFAFgAKABfAGEAYwBjACwAIAAxACwAIAAxACkAIAA9ACAALQAxACwAIABfAGEAYwBjACwAXABuACAAIAAgACAAIAAgACAAIAAgACAAIAAgACAAIAAgACAAIAAgACAAIAAgACAAIAAgACAAIAAgACAATABFAFQAKABcAG4AIAAgACAAIAAgACAAIAAgACAAIAAgACAAIAAgACAAIAAgACAAIAAgACAAIAAgACAAIAAgACAAIAAgACAAIAAgAF8AbABhAHMAdABSAG8AdwAsACAAUgBPAFcAUwAoAF8AYQBjAGMAKQAsAFwAbgAgACAAIAAgACAAIAAgACAAIAAgACAAIAAgACAAIAAgACAAIAAgACAAIAAgACAAIAAgACAAIAAgACAAIAAgACAAXwBsAGEAcwB0AFkAZQBhAHIALAAgAEkATgBEAEUAWAAoAF8AYQBjAGMALAAgAF8AbABhAHMAdABSAG8AdwAsACAAMgApACwAXABuACAAIAAgACAAIAAgACAAIAAgACAAIAAgACAAIAAgACAAIAAgACAAIAAgACAAIAAgACAAIAAgACAAIAAgACAAIABfAG4AZQB4AHQAWQBlAGEAcgAsACAAXwBsAGEAcwB0AFkAZQBhAHIAIAArACAAMQAsAFwAbgAgACAAIAAgACAAIAAgACAAIAAgACAAIAAgACAAIAAgACAAIAAgACAAIAAgACAAIAAgACAAIAAgACAAIAAgACAAXwBpAG4AUgBhAG4AZwBlACwAIAAoAF8AZgByAG8AbQBZAGUAYQByAHMAIAA8AD0AIABfAG4AZQB4AHQAWQBlAGEAcgApACAAKgAgACgAXwB0AG8AWQBlAGEAcgBzACAAPgA9ACAAXwBuAGUAeAB0AFkAZQBhAHIAKQAsAFwAbgAgACAAIAAgACAAIAAgACAAIAAgACAAIAAgACAAIAAgACAAIAAgACAAIAAgACAAIAAgACAAIAAgACAAIAAgACAAXwBmAEkAZAB4ACwAIABGAEkATABUAEUAUgAoAF8AaQBkAHgALAAgAF8AaQBuAFIAYQBuAGcAZQAsACAAewAjAE4ALwBBAH0AKQAsAFwAbgAgACAAIAAgACAAIAAgACAAIAAgACAAIAAgACAAIAAgACAAIAAgACAAIAAgACAAIAAgACAAIAAgACAAIAAgACAASQBGACgATgBPAFQAKABBAFIAUgBBAFkAUwAuAEkAUwBOAEEAXwBIACgAXwBmAEkAZAB4ACkAKQAsAFwAbgAgACAAIAAgACAAIAAgACAAIAAgACAAIAAgACAAIAAgACAAIAAgACAAIAAgACAAIAAgACAAIAAgACAAIAAgACAAIAAgACAAIABMAEUAVAAoAFwAbgAgACAAIAAgACAAIAAgACAAIAAgACAAIAAgACAAIAAgACAAIAAgACAAIAAgACAAIAAgACAAIAAgACAAIAAgACAAIAAgACAAIAAgACAAIAAgAF8AZgBDAG8AdQBuAHQALAAgAFIATwBXAFMAKABfAGYASQBkAHgAKQAsAFwAbgAgACAAIAAgACAAIAAgACAAIAAgACAAIAAgACAAIAAgACAAIAAgACAAIAAgACAAIAAgACAAIAAgACAAIAAgACAAIAAgACAAIAAgACAAIAAgAF8AbgB5ACwAIABBAFIAUgBBAFkAUwAuAFIARQBQAEUAQQBUACgAXwBuAGUAeAB0AFkAZQBhAHIALAAgAF8AZgBDAG8AdQBuAHQAKQAsAFwAbgAgACAAIAAgACAAIAAgACAAIAAgACAAIAAgACAAIAAgACAAIAAgACAAIAAgACAAIAAgACAAIAAgACAAIAAgACAAIAAgACAAIAAgACAAIAAgAFYAUwBUAEEAQwBLACgAXABuACAAIAAgACAAIAAgACAAIAAgACAAIAAgACAAIAAgACAAIAAgACAAIAAgACAAIAAgACAAIAAgACAAIAAgACAAIAAgACAAIAAgACAAIAAgACAAIAAgACAAIABfAGEAYwBjACwAXABuACAAIAAgACAAIAAgACAAIAAgACAAIAAgACAAIAAgACAAIAAgACAAIAAgACAAIAAgACAAIAAgACAAIAAgACAAIAAgACAAIAAgACAAIAAgACAAIAAgACAAIABIAFMAVABBAEMASwAoAF8AZgBJAGQAeAAsACAAXwBuAHkAKQBcAG4AIAAgACAAIAAgACAAIAAgACAAIAAgACAAIAAgACAAIAAgACAAIAAgACAAIAAgACAAIAAgACAAIAAgACAAIAAgACAAIAAgACAAIAAgACAAIAApAFwAbgAgACAAIAAgACAAIAAgACAAIAAgACAAIAAgACAAIAAgACAAIAAgACAAIAAgACAAIAAgACAAIAAgACAAIAAgACAAIAAgACAAIAApACwAXABuACAAIAAgACAAIAAgACAAIAAgACAAIAAgACAAIAAgACAAIAAgACAAIAAgACAAIAAgACAAIAAgACAAIAAgACAAIAAgACAAIAAgAEwARQBUACgAXABuACAAIAAgACAAIAAgACAAIAAgACAAIAAgACAAIAAgACAAIAAgACAAIAAgACAAIAAgACAAIAAgACAAIAAgACAAIAAgACAAIAAgACAAIAAgACAAXwBuAGUAeAB0AEkAZAB4ACwAIABYAE0AQQBUAEMASAAoADEALAAgAE4AKABfAGYAcgBvAG0AWQBlAGEAcgBzACAAPgAgAF8AbgBlAHgAdABZAGUAYQByACkALAAgADAALAAgADEAKQAsAFwAbgAgACAAIAAgACAAIAAgACAAIAAgACAAIAAgACAAIAAgACAAIAAgACAAIAAgACAAIAAgACAAIAAgACAAIAAgACAAIAAgACAAIAAgACAAIAAgAEkARgAoAEkAUwBOAEEAKABfAG4AZQB4AHQASQBkAHgAKQAsAFwAbgAgACAAIAAgACAAIAAgACAAIAAgACAAIAAgACAAIAAgACAAIAAgACAAIAAgACAAIAAgACAAIAAgACAAIAAgACAAIAAgACAAIAAgACAAIAAgACAAIAAgACAAVgBTAFQAQQBDAEsAKABcAG4AIAAgACAAIAAgACAAIAAgACAAIAAgACAAIAAgACAAIAAgACAAIAAgACAAIAAgACAAIAAgACAAIAAgACAAIAAgACAAIAAgACAAIAAgACAAIAAgACAAIAAgACAAIAAgACAAewAtADEALAAgAFwAIgBFAG8ARgBcACIAfQAsAFwAbgAgACAAIAAgACAAIAAgACAAIAAgACAAIAAgACAAIAAgACAAIAAgACAAIAAgACAAIAAgACAAIAAgACAAIAAgACAAIAAgACAAIAAgACAAIAAgACAAIAAgACAAIAAgACAAIABEAFIATwBQACgAXwBhAGMAYwAsACAAMQApAFwAbgAgACAAIAAgACAAIAAgACAAIAAgACAAIAAgACAAIAAgACAAIAAgACAAIAAgACAAIAAgACAAIAAgACAAIAAgACAAIAAgACAAIAAgACAAIAAgACAAIAAgACAAKQAsAFwAbgAgACAAIAAgACAAIAAgACAAIAAgACAAIAAgACAAIAAgACAAIAAgACAAIAAgACAAIAAgACAAIAAgACAAIAAgACAAIAAgACAAIAAgACAAIAAgACAAIAAgACAATABFAFQAKABcAG4AIAAgACAAIAAgACAAIAAgACAAIAAgACAAIAAgACAAIAAgACAAIAAgACAAIAAgACAAIAAgACAAIAAgACAAIAAgACAAIAAgACAAIAAgACAAIAAgACAAIAAgACAAIAAgACAAXwBuAGUAeAB0AFkAZQBhAHIAMgAsACAASQBOAEQARQBYACgAXwBmAHIAbwBtAFkAZQBhAHIAcwAsACAAXwBuAGUAeAB0AEkAZAB4ACwAIAAxACkALABcAG4AIAAgACAAIAAgACAAIAAgACAAIAAgACAAIAAgACAAIAAgACAAIAAgACAAIAAgACAAIAAgACAAIAAgACAAIAAgACAAIAAgACAAIAAgACAAIAAgACAAIAAgACAAIAAgACAAXwBpAG4AUgBhAG4AZwBlADIALAAgACgAXwBmAHIAbwBtAFkAZQBhAHIAcwAgADwAPQAgAF8AbgBlAHgAdABZAGUAYQByADIAKQAgACoAIAAoAF8AdABvAFkAZQBhAHIAcwAgAD4APQAgAF8AbgBlAHgAdABZAGUAYQByADIAKQAsAFwAbgAgACAAIAAgACAAIAAgACAAIAAgACAAIAAgACAAIAAgACAAIAAgACAAIAAgACAAIAAgACAAIAAgACAAIAAgACAAIAAgACAAIAAgACAAIAAgACAAIAAgACAAIAAgACAAIABfAGYASQBkAHgAMgAsACAARgBJAEwAVABFAFIAKABfAGkAZAB4ACwAIABfAGkAbgBSAGEAbgBnAGUAMgAsACAAewAjAE4ALwBBAH0AKQAsAFwAbgAgACAAIAAgACAAIAAgACAAIAAgACAAIAAgACAAIAAgACAAIAAgACAAIAAgACAAIAAgACAAIAAgACAAIAAgACAAIAAgACAAIAAgACAAIAAgACAAIAAgACAAIAAgACAAIABfAGYAQwBvAHUAbgB0ADIALAAgAFIATwBXAFMAKABfAGYASQBkAHgAMgApACwAXABuACAAIAAgACAAIAAgACAAIAAgACAAIAAgACAAIAAgACAAIAAgACAAIAAgACAAIAAgACAAIAAgACAAIAAgACAAIAAgACAAIAAgACAAIAAgACAAIAAgACAAIAAgACAAIAAgAF8AbgB5ADIALAAgAEEAUgBSAEEAWQBTAC4AUgBFAFAARQBBAFQAKABfAG4AZQB4AHQAWQBlAGEAcgAyACwAIABfAGYAQwBvAHUAbgB0ADIAKQAsAFwAbgAgACAAIAAgACAAIAAgACAAIAAgACAAIAAgACAAIAAgACAAIAAgACAAIAAgACAAIAAgACAAIAAgACAAIAAgACAAIAAgACAAIAAgACAAIAAgACAAIAAgACAAIAAgACAAIABWAFMAVABBAEMASwAoAFwAbgAgACAAIAAgACAAIAAgACAAIAAgACAAIAAgACAAIAAgACAAIAAgACAAIAAgACAAIAAgACAAIAAgACAAIAAgACAAIAAgACAAIAAgACAAIAAgACAAIAAgACAAIAAgACAAIAAgACAAIAAgAF8AYQBjAGMALABcAG4AIAAgACAAIAAgACAAIAAgACAAIAAgACAAIAAgACAAIAAgACAAIAAgACAAIAAgACAAIAAgACAAIAAgACAAIAAgACAAIAAgACAAIAAgACAAIAAgACAAIAAgACAAIAAgACAAIAAgACAAIABIAFMAVABBAEMASwAoAF8AZgBJAGQAeAAyACwAIABfAG4AeQAy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JAEYAKABSAE8AVwBTACgAXwB5AGUAYQByAEwAaQBzAHQAKQAgADwAPQAgADIALAAgAHsAIwBOAC8AQQB9ACwAXABuACAAIAAgACAAIAAgACAAIAAgACAAIAAgACAAIAAgACAAIAAgACAAIABMAEUAVAAoAFwAbgAgACAAIAAgACAAIAAgACAAIAAgACAAIAAgACAAIAAgACAAIAAgACAAIAAgACAAIABfAHkAbAAsACAARABSAE8AUAAoAF8AeQBlAGEAcgBMAGkAcwB0ACwAIAAyACkALABcAG4AIAAgACAAIAAgACAAIAAgACAAIAAgACAAIAAgACAAIAAgACAAIAAgACAAIAAgACAASQBGACgAVABaAFUAbgB0AGkAbABZAGUAYQByACAAPQAgAFwAIgBcACIALAAgAF8AeQBsACwAXABuACAAIAAgACAAIAAgACAAIAAgACAAIAAgACAAIAAgACAAIAAgACAAIAAgACAAIAAgACAAIAAgACAARgBJAEwAVABFAFIAKABfAHkAbAAsACAAQwBIAE8ATwBTAEUAQwBPAEwAUwAoAF8AeQBsACwAIAAyACkAIAA8AD0AIABUAFoAVQBuAHQAaQBsAFkAZQBhAHIALAAgAHsAIwBOAC8AQQB9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fAFQAWgBSAFUATABFAF8AQQBEAEoAQQBDAEUATgBUAF8AUgBFAEMAVQBSAFIARQBOAEMARQBTACAAPQAgAEwAQQBNAEIARABBACgAVABaAFIAdQBsAGUAcwAsACAATABvAGMAYQBsAE0ASgBEAGEAdABlACwAIABUAFoARgByAG8AbQBZAGUAYQByACwAIABUAFoAVQBuAHQAaQBsAFkAZQBhAHIALAAgAE4ALABcAG4AIAAgACAAIAAvAC8AIAAgACAAfAAgAEMAWwAyAF0AUgBbAG4AXQAgAHwAIABUAFoAUgB1AGwAZQBSAGUAYwB1AHIAcgBlAG4AYwBlAC4AXABuACAAIAAgACAALwAvACAAMQAgAHwAIABpAG4AdABlAGcAZQByACAAIAB8ACAASQBuAGQAZQB4ACAAbwBmACAAVABaAFIAdQBsAGUAcwAuAFwAbgAgACAAIAAgAC8ALwAgADIAIAB8ACAAaQBuAHQAZQBnAGUAcgAgACAAfAAgAFkAZQBhAHIAIABvAGYAIAByAGUAYwB1AHIAcgBlAG4AYwBlAC4AXABuACAAIAAgACAALwAvAFwAbgAgACAAIAAgAC8ALwAgAFAAYQByAGEAbQBlAHQAZQByAHMAXABuACAAIAAgACAALwAvACAAVABaAFIAdQBsAGUAcwAgACAAIAAgACAAfAAgAEMAWwAxADIAXQBSAFsAbgBdACAAfAAgAFQAaQBtAGUAegBvAG4AZQAgAHIAdQBsAGUAcwAgAGYAaQBsAHQAZQByAGUAZAAgAGYAbwByACAAYQAgAHMAcABlAGMAaQBmAGkAYwAgAHQAaQBtAGUAegBvAG4AZQAgAGkAbgBmAG8ALgBcAG4AIAAgACAAIAAvAC8AIABMAG8AYwBhAGwATQBKAEQAYQB0AGUAIAB8ACAAZABlAGMAaQBtAGEAbAAgACAAIAB8ACAATQBvAGQAaQBmAGUAZAAgAEoAdQBsAGkAYQBuACAARABhAHQAZQAgAGUAeABwAHIAZQBzAHMAZQBkACAAYQBzACAAbABvAGMAYQBsACAAdABpAG0AZQAuAFwAbgAgACAAIAAgAC8ALwAgAFQAWgBGAHIAbwBtAFkAZQBhAHIAIAAgAHwAIABpAG4AdABlAGcAZQByACAAIAAgAHwAIABGAHIAbwBtACAAeQBlAGEAcgAgAG8AZgAgAHQAaQBtAGUAegBvAG4AZQAuACAARQBtAHAAdAB5ACAAZgBvAHIAIABlAHMAdABhAGIAbABpAHMAaABpAG4AZwAgAHQAaQBtAGUAegBvAG4AZQAuAFwAbgAgACAAIAAgAC8ALwAgAFQAWgBVAG4AdABpAGwAWQBlAGEAcgAgAHwAIABpAG4AdABlAGcAZQByACAAIAAgAHwAIABVAG4AdABpAGwAIAB5AGUAYQByACAAbwBmACAAdABpAG0AZQB6AG8AbgBlAC4AIABFAG0AcAB0AHkAIABmAG8AcgAgAGEAYwB0AGkAdgBlACAAdABpAG0AZQB6AG8AbgBlAC4AXABuACAAIAAgACAALwAvACAATgAgACAAIAAgACAAIAAgACAAIAAgACAAfAAgAGkAbgB0AGUAZwBlAHIAIAAgACAAfAAgAE4AdQBtAGIAZQByACAAbwBmACAAeQBlAGEAcgBsAHkAIAByAGUAYwB1AHIAcgBlAG4AYwBlAHMAIAB0AG8AIABlAG4AdQBtAGUAcgBhAHQAZQAuAFwAbgAgACAAIAAgAC8ALwBcAG4AIAAgACAAIAAvAC8AIABOAG8AdABlACAAaQBmACAATABvAGMAYQBsAE0ASgBEAGEAdABlACAAZgBhAGwAbABzACAAbgBlAGEAcgAgAGUAbgBkACAAbwBmACAAYQAgAHkAZQBhAHIALAAgAGYAaQByAHMAdAAgAHIAZQB0AHUAcgBuAGUAZAAgAHIAZQBjAHUAcgByAGUAbgBjAGUAIABtAGEAeQAgAGIAZQAgAHkAZQBhAHIAIABwAHIAZQBjAGUAZABpAG4AZwAgAEwAbwBjAGEAbABNAEoARABhAHQAZQAuAFwAbgAgACAAIAAgAC8ALwAgAE0AbwByAGUAIAB0AGgAYQBuACAATgAgAHIAZQBjAHUAcgByAGUAbgBjAGUAcwAgAHcAaQBsAGwAIABiAGUAIAByAGUAdAB1AHIAbgBlAGQAIABpAGYAIABtAHUAbAB0AGkAcABsAGUAIAByAHUAbABlAHMAIABhAHAAcABsAHkAIABhAHQAIABlAGEAYwBoACAAeQBlAGEAcgAuAFwAbgBcAG4AIAAgACAAIABMAEUAVAAoAFwAbgAgACAAIAAgACAAIAAgACAAXwBwAHIAZQB2AFQAWgBSAHUAbABlAFIAZQBjAHUAcgByAGUAbgBjAGUAcwAsACAAXwBUAFoAUgBVAEwARQBfAFAAUgBFAFYASQBPAFUAUwBfAFIARQBDAFUAUgBSAEUATgBDAEUAUwAoAFQAWgBSAHUAbABlAHMALAAgAEwAbwBjAGEAbABNAEoARABhAHQAZQAsACAAVABaAEYAcgBvAG0AWQBlAGEAcgAsACAATgApACwAXABuACAAIAAgACAAIAAgACAAIABfAG4AZQB4AHQAVABaAFIAdQBsAGUAUgBlAGMAdQByAHIAZQBuAGMAZQBzACwAIABfAFQAWgBSAFUATABFAF8ATgBFAFgAVABfAFIARQBDAFUAUgBSAEUATgBDAEUAUwAoAFQAWgBSAHUAbABlAHMALAAgAEwAbwBjAGEAbABNAEoARABhAHQAZQAsACAAVABaAFUAbgB0AGkAbABZAGUAYQByACwAIABOACkALABcAG4AIAAgACAAIAAgACAAIAAgAFwAbgAgACAAIAAgACAAIAAgACAAXwBUAFoAUgB1AGwAZQBSAGUAYwB1AHIAcgBlAG4AYwBlAHMALAAgAFUATgBJAFEAVQBFACgAVgBTAFQAQQBDAEsAKABfAHAAcgBlAHYAVABaAFIAdQBsAGUAUgBlAGMAdQByAHIAZQBuAGMAZQBzACwAIABfAG4AZQB4AHQAVABaAFIAdQBsAGUAUgBlAGMAdQByAHIAZQBuAGMAZQBzACkAKQAsAFwAbgAgACAAIAAgACAAIAAgACAASQBGACgAQQBSAFIAQQBZAFMALgBJAFMATgBBAF8ASAAoAF8AVABaAFIAdQBsAGUAUgBlAGMAdQByAHIAZQBuAGMAZQBzACkALAAgAHsAIwBOAC8AQQB9ACwAXABuACAAIAAgACAAIAAgACAAIAAgACAAIAAgAEwARQBUACgAXABuACAAIAAgACAAIAAgACAAIAAgACAAIAAgACAAIAAgACAAXwBuAG8ATgBBACwAIABGAEkATABUAEUAUgAoAF8AVABaAFIAdQBsAGUAUgBlAGMAdQByAHIAZQBuAGMAZQBzACwAIABOAE8AVAAoAEkAUwBOAEEAKABDAEgATwBPAFMARQBDAE8ATABTACgAXwBUAFoAUgB1AGwAZQBSAGUAYwB1AHIAcgBlAG4AYwBlAHMALAAgADEAKQApACkALAAgAHsAIwBOAC8AQQB9ACkALABcAG4AIAAgACAAIAAgACAAIAAgACAAIAAgACAAIAAgACAAIABTAE8AUgBUAEIAWQAoAFwAbgAgACAAIAAgACAAIAAgACAAIAAgACAAIAAgACAAIAAgACAAIAAgACAAXwBuAG8ATgBBACwAXABuACAAIAAgACAAIAAgACAAIAAgACAAIAAgACAAIAAgACAAIAAgACAAIABDAEgATwBPAFMARQBDAE8ATABTACgAXwBuAG8ATgBBACwAIAAyACkALAAgADEALABcAG4AIAAgACAAIAAgACAAIAAgACAAIAAgACAAIAAgACAAIAAgACAAIAAgAEMASABPAE8AUwBFAEMATwBMAFMAKABfAG4AbwBOAEEALAAgADEAKQAsACAAMQBcAG4AIAAgACAAIAAgACAAIAAgACAAIAAgACAAIAAgACAAIAApAFwAbgAgACAAIAAgACAAIAAgACAAIAAgACAAIAApAFwAbgAgACAAIAAgACAAIAAgACAAKQBcAG4AIAAgACAAIAApAFwAbgApADsAXABuAFwAbgBcAG4AXwBUAFoAUgBVAEwARQBfAEkATgBTAFQAQQBOAEMARQBTACAAPQAgAEwAQQBNAEIARABBACgAVABaAG8AbgBlAEUAZgBmAGUAYwB0AGkAdgBlACwAIABUAFoAUgB1AGwAZQBzACwAIABUAFoAUgB1AGwAZQBSAGUAYwB1AHIAcgBlAG4AYwBlAHMALABcAG4AIAAgACAAIAAvAC8AIAAgACAAfAAgAEMAWwA2AF0AUgBbAG4AXQAgAHwAIABUAFoAIABSAHUAbABlACAASQBuAHMAdABhAG4AYwBlAFwAbgAgACAAIAAgAC8ALwAgADEAIAB8ACAAaQBuAHQAZQBnAGUAcgAgACAAfAAgAEkAbgBkAGUAeAAgAG8AZgAgAFQAWgBSAHUAbABlAHMAXABuACAAIAAgACAALwAvACAAMgAgAHwAIABkAGUAYwBpAG0AYQBsACAAIAB8ACAARgByAG8AbQAgAGQAYQB0AGUAIAAoAE0ASgBEAGEAdABlACkAIABpAG4AIABsAG8AYwBhAGwAIABvAGIAcwBlAHIAdgBlAGQAIAB0AGkAbQBlAC4AIABFAG0AcAB0AHkAIABmAG8AcgAgAGUAcwB0AGEAYgBsAGkAcwBoAGkAbgBnACAAVABaAG8AbgBlAC4AXABuACAAIAAgACAALwAvACAAMwAgAHwAIABkAGUAYwBpAG0AYQBsACAAIAB8ACAAVQBuAHQAaQBsACAAZABhAHQAZQAgACgATQBKAEQAYQB0AGUAKQAgAGkAbgAgAGwAbwBjAGEAbAAgAG8AYgBzAGUAcgB2AGUAZAAgAHQAaQBtAGUALgAgAEUAbQBwAHQAeQAgAGYAbwByACAAYwBvAG4AdABpAG4AdQBpAG4AZwAgAFQAWgBvAG4AZQAuAFwAbgAgACAAIAAgAC8ALwAgADQAIAB8ACAAZABlAGMAaQBtAGEAbAAgACAAfAAgAEQAYQB5AGwAaQBnAGgAdAAgAHMAYQB2AGkAbgBnACAAdABpAG0AZQAgAG8AZgBmAHMAZQB0ACAAKABUAGkAbQBlAFMAcABhAG4AKQBcAG4AIAAgACAAIAAvAC8AIAA1ACAAfAAgAGkAbgB0AGUAZwBlAHIAIAAgAHwAIABQAHIAZQB2AGkAbwB1AHMAIABpAG4AcwB0AGEAbgBjAGUAIABpAG4AZABlAHgAIABvAGYAIABUAFoAUgB1AGwAZQBzAC4AIAAwACAAdwBoAGUAbgAgAG4AbwAgAHAAcgBlAGMAZQBkAGkAbgBnACAAcgB1AGwAZQAgAGkAbgBzAHQAYQBuAGMAZQAuAFwAbgAgACAAIAAgAC8ALwAgADYAIAB8ACAAaQBuAHQAZQBnAGUAcgAgACAAfAAgAE4AZQB4AHQAIABpAG4AcwB0AGEAbgBjAGUAIABpAG4AZABlAHgAIABvAGYAIABUAFoAUgB1AGwAZQBzAC4AIAAwACAAdwBoAGUAbgAgAG4AbwAgAGYAbwBsAGwAbwB3AGkAbgBnACAAcgB1AGwAZQAgAGkAbgBzAHQAYQBuAGMAZQAuAFwAbgAgACAAIAAgAC8ALwBcAG4AIAAgACAAIAAvAC8AIABQAGEAcgBhAG0AZQB0AGUAcgBzAFwAbgAgACAAIAAgAC8ALwAgAFQAWgBvAG4AZQBFAGYAZgBlAGMAdABpAHYAZQAgACAAIAB8ACAAQwBbADEANABdAFIAWwAxAF0AIAB8ACAAVABpAG0AZQB6AG8AbgBlACAAaQBuAGYAbwAgAGkAbgAgAGUAZgBmAGUAYwB0AFwAbgAgACAAIAAgAC8ALwAgAFQAWgBSAHUAbABlAHMAIAAgACAAIAAgACAAIAAgACAAIAB8ACAAQwBbADEAMgBdAFIAWwBuAF0AIAB8ACAAVABpAG0AZQB6AG8AbgBlACAAcgB1AGwAZQBzACAAZgBpAGwAdABlAHIAZQBkACAAZgBvAHIAIABhACAAcwBwAGUAYwBpAGYAaQBjACAAdABpAG0AZQB6AG8AbgBlACAAaQBuAGYAbwAuAFwAbgAgACAAIAAgAC8ALwAgAFQAWgBSAHUAbABlAE8AYwBjAHUAcgBhAG4AYwBlAHMAIAB8ACAAQwBbADIAXQBSAFsAbgBdACAAIAB8ACAAUgBlAHMAdQBsAHQAIABmAHIAbwBtACAAXwBUAFoAUgBVAEwARQBfAEEARABKAEEAQwBFAE4AVABfAE4AXwBSAEUAQwBVAFIAUgBFAE4AQwBFAFMAKAApAFwAbgAgACAAIAAgAFwAbgAgACAAIAAgAEwARQBUACgAXABuACAAIAAgACAAIAAgACAAIABfAFQAWgBGAHIAbwBtAE0ASgBEAGEAdABlACwAIABJAE4ARABFAFgAKABUAFoAbwBuAGUARQBmAGYAZQBjAHQAaQB2AGUALAAgADEALAAgADIAKQAsAFwAbgAgACAAIAAgACAAIAAgACAAXwBUAFoAVQBuAHQAaQBsAE0ASgBEAGEAdABlACwAIABJAE4ARABFAFgAKABUAFoAbwBuAGUARQBmAGYAZQBjAHQAaQB2AGUALAAgADEALAAgADMAKQAsAFwAbgAgACAAIAAgACAAIAAgACAAXwBzAHQAZABPAGYAZgBzAGUAdAAsACAASQBOAEQARQBYACgAVABaAG8AbgBlAEUAZgBmAGUAYwB0AGkAdgBlACwAIAAxACwAIAA0ACkALABcAG4AIAAgACAAIAAgACAAIAAgAFwAbgAgACAAIAAgACAAIAAgACAAXwB0AHIAYQBuAHMATQBKAEQAYQB0AGUAcwAsACAAQgBZAFIATwBXACgAVABaAFIAdQBsAGUAUgBlAGMAdQByAHIAZQBuAGMAZQBzACwAXABuACAAIAAgACAAIAAgACAAIAAgACAAIAAgAEwAQQBNAEIARABBACgAXwBUAFoAUgB1AGwAZQBSAGUAYwB1AHIAcgBlAG4AYwBlACwAXABuACAAIAAgACAAIAAgACAAIAAgACAAIAAgACAAIAAgACAATABFAFQAKABcAG4AIAAgACAAIAAgACAAIAAgACAAIAAgACAAIAAgACAAIAAgACAAIAAgAF8AaQBkAHgALAAgAEkATgBEAEUAWAAoAF8AVABaAFIAdQBsAGUAUgBlAGMAdQByAHIAZQBuAGMAZQAsACAAMQAsACAAMQApACwAXABuACAAIAAgACAAIAAgACAAIAAgACAAIAAgACAAIAAgACAAIAAgACAAIABfAHIAdQBsAGUALAAgAEkATgBEAEUAWAAoAFQAWgBSAHUAbABlAHMALAAgAF8AaQBkAHgALAAgACkALABcAG4AIAAgACAAIAAgACAAIAAgACAAIAAgACAAIAAgACAAIAAgACAAIAAgAF8AeQBlAGEAcgAsACAASQBOAEQARQBYACgAXwBUAFoAUgB1AGwAZQBSAGUAYwB1AHIAcgBlAG4AYwBlACwAIAAxACwAIAAyACkALABcAG4AIAAgACAAIAAgACAAIAAgACAAIAAgACAAIAAgACAAIAAgACAAIAAgAF8AVABaAFIAVQBMAEUAXwBUAFIAQQBOAFMASQBUAEkATwBOAF8ATQBKAEQAQQBUAEUAKABfAHIAdQBsAGUALAAgAF8AeQBlAGEAcgApAFwAbgAgACAAIAAgACAAIAAgACAAIAAgACAAIAAgACAAIAAgACkAXABuACAAIAAgACAAIAAgACAAIAAgACAAIAAgACkAXABuACAAIAAgACAAIAAgACAAIAApACwAXABuACAAIAAgACAAIAAgACAAIABcAG4AIAAgACAAIAAgACAAIAAgAF8AaQBuAHMAdABhAG4AYwBlAHMALAAgAEgAUwBUAEEAQwBLACgAQwBIAE8ATwBTAEUAQwBPAEwAUwAoAFQAWgBSAHUAbABlAFIAZQBjAHUAcgByAGUAbgBjAGUAcwAsACAAMQApACwAIABfAHQAcgBhAG4AcwBNAEoARABhAHQAZQBzACkALABcAG4AIAAgACAAIAAgACAAIAAgAFwAbgAgACAAIAAgACAAIAAgACAASQBGACgAQQBSAFIAQQBZAFMALgBJAFMATgBBAF8ASAAoAF8AaQBuAHMAdABhAG4AYwBlAHMAKQAsACAAewAjAE4ALwBBAH0ALABcAG4AIAAgACAAIAAgACAAIAAgACAAIAAgACAATABFAFQAKABcAG4AIAAgACAAIAAgACAAIAAgACAAIAAgACAAIAAgACAAIABfAHMAbwByAHQAZQBkACwAIABTAE8AUgBUACgAXwBpAG4AcwB0AGEAbgBjAGUAcwAsACAAMgAsACAAMQApACwAXABuACAAIAAgACAAIAAgACAAIAAgACAAIAAgACAAIAAgACAAXwB0AHIAYQBuAHMASQBkAHgALAAgAEMASABPAE8AUwBFAEMATwBMAFMAKABfAHMAbwByAHQAZQBkACwAIAAxACkALABcAG4AIAAgACAAIAAgACAAIAAgACAAIAAgACAAIAAgACAAIABfAHQAcgBhAG4AcwAsACAAQwBIAE8ATwBTAEUAQwBPAEwAUwAoAF8AcwBvAHIAdABlAGQALAAgADIAKQAsAFwAbgAgACAAIAAgACAAIAAgACAAIAAgACAAIAAgACAAIAAgAF8AdAByAGEAbgBzAEsAaQBuAGQALAAgAEkATgBEAEUAWAAoAFQAWgBSAHUAbABlAHMALAAgAF8AdAByAGEAbgBzAEkAZAB4ACwAIAA5ACkALABcAG4AIAAgACAAIAAgACAAIAAgACAAIAAgACAAIAAgACAAIABfAEQATABTAG8AZgBmAHMAZQB0ACwAIABJAE4ARABFAFgAKABUAFoAUgB1AGwAZQBzACwAIABfAHQAcgBhAG4AcwBJAGQAeAAsACAAMQAwACkALABcAG4AIAAgACAAIAAgACAAIAAgACAAIAAgACAAIAAgACAAIABfAHAAcgBlAHYARABMAFMALAAgAEkARgAoAFIATwBXAFMAKABfAEQATABTAG8AZgBmAHMAZQB0ACkAIAA9ACAAMQAsACAAMAAsAFwAbgAgACAAIAAgACAAIAAgACAAIAAgACAAIAAgACAAIAAgACAAIAAgACAAVgBTAFQAQQBDAEsAKAAwACwAIABEAFIATwBQACgAXwBEAEwAUwBvAGYAZgBzAGUAdAAsACAALQAxACkAKQBcAG4AIAAgACAAIAAgACAAIAAgACAAIAAgACAAIAAgACAAIAApACwAXABuACAAIAAgACAAIAAgACAAIAAgACAAIAAgACAAIAAgACAAXwB0AHIAYQBuAHMATwBiAHMAZQByAHYAZQBkACwAIABfAHQAcgBhAG4AcwAgACsAIABTAFcASQBUAEMASAAoAF8AdAByAGEAbgBzAEsAaQBuAGQALABcAG4AIAAgACAAIAAgACAAIAAgACAAIAAgACAAIAAgACAAIAAgACAAIAAgADAALAAgADAALABcAG4AIAAgACAAIAAgACAAIAAgACAAIAAgACAAIAAgACAAIAAgACAAIAAgADEALAAgAF8AcAByAGUAdgBEAEwAUwAsAFwAbgAgACAAIAAgACAAIAAgACAAIAAgACAAIAAgACAAIAAgACAAIAAgACAAXwBzAHQAZABPAGYAZgBzAGUAdAAgACsAIABfAHAAcgBlAHYARABMAFMAXABuACAAIAAgACAAIAAgACAAIAAgACAAIAAgACAAIAAgACAAKQAsAFwAbgAgACAAIAAgACAAIAAgACAAIAAgACAAIAAgACAAIAAgAF8AaQBuAHMAdABhAG4AYwBlAHMATwBiAHMAZQByAHYAZQBkACwAIABIAFMAVABBAEMASwAoAEMASABPAE8AUwBFAEMATwBMAFMAKABfAHMAbwByAHQAZQBkACwAIAAxACkALAAgAF8ARABMAFMAbwBmAGYAcwBlAHQALAAgAF8AdAByAGEAbgBzAE8AYgBzAGUAcgB2AGUAZAApACwAXABuACAAIAAgACAAIAAgACAAIAAgACAAIAAgACAAIAAgACAAXwBpAG4AUgBhAG4AZwBlACwAIAAoACgAXwBUAFoARgByAG8AbQBNAEoARABhAHQAZQAgAD0AIABcACIAXAAiACkAIAArACAAKABfAFQAWgBGAHIAbwBtAE0ASgBEAGEAdABlACAAPAA9ACAAXwB0AHIAYQBuAHMATwBiAHMAZQByAHYAZQBkACkAKQAgACoAIAAoAF8AdAByAGEAbgBzAE8AYgBzAGUAcgB2AGUAZAAgADwAIABfAFQAWgBVAG4AdABpAGwATQBKAEQAYQB0AGUAKQAsAFwAbgAgACAAIAAgACAAIAAgACAAIAAgACAAIAAgACAAIAAgAF8AcgB1AGwAZQBJAG4AcwB0AGEAbgBjAGUAcwAsACAARgBJAEwAVABFAFIAKABfAGkAbgBzAHQAYQBuAGMAZQBzAE8AYgBzAGUAcgB2AGUAZAAsACAAXwBpAG4AUgBhAG4AZwBlACwAIAB7ACMATgAvAEEAfQApACwAXABuACAAIAAgACAAIAAgACAAIAAgACAAIAAgACAAIAAgACAAXABuACAAIAAgACAAIAAgACAAIAAgACAAIAAgACAAIAAgACAASQBGACgAQQBSAFIAQQBZAFMALgBJAFMATgBBAF8ASAAoAF8AcgB1AGwAZQBJAG4AcwB0AGEAbgBjAGUAcwApACwAIAB7ACMATgAvAEEAfQAsAFwAbgAgACAAIAAgACAAIAAgACAAIAAgACAAIAAgACAAIAAgACAAIAAgACAATABFAFQAKABcAG4AIAAgACAAIAAgACAAIAAgACAAIAAgACAAIAAgACAAIAAgACAAIAAgACAAIAAgACAAXwBmAEQATABTAG8AZgBmAHMAZQB0ACwAIABDAEgATwBPAFMARQBDAE8ATABTACgAXwByAHUAbABlAEkAbgBzAHQAYQBuAGMAZQBzACwAIAAyACkALABcAG4AIAAgACAAIAAgACAAIAAgACAAIAAgACAAIAAgACAAIAAgACAAIAAgACAAIAAgACAAXwBmAFQAcgBhAG4AcwBPAGIAcwBlAHIAdgBlAGQALAAgAEMASABPAE8AUwBFAEMATwBMAFMAKABfAHIAdQBsAGUASQBuAHMAdABhAG4AYwBlAHMALAAgADMAKQAsAFwAbgAgACAAIAAgACAAIAAgACAAIAAgACAAIAAgACAAIAAgACAAIAAgACAAIAAgACAAIABfAGUAZgBmAGUAYwB0AGkAdgBlAFIAdQBsAGUASQBkAHgALAAgAFYAUwBUAEEAQwBLACgAMAAsACAAQwBIAE8ATwBTAEUAQwBPAEwAUwAoAF8AcgB1AGwAZQBJAG4AcwB0AGEAbgBjAGUAcwAsACAAMQApACkALABcAG4AIAAgACAAIAAgACAAIAAgACAAIAAgACAAIAAgACAAIAAgACAAIAAgACAAIAAgACAAXwBmAHIAbwBtACwAIABWAFMAVABBAEMASwAoAF8AVABaAEYAcgBvAG0ATQBKAEQAYQB0AGUALAAgAF8AZgBUAHIAYQBuAHMATwBiAHMAZQByAHYAZQBkACkALABcAG4AIAAgACAAIAAgACAAIAAgACAAIAAgACAAIAAgACAAIAAgACAAIAAgACAAIAAgACAAXwB1AG4AdABpAGwALAAgAFYAUwBUAEEAQwBLACgAXwBmAFQAcgBhAG4AcwBPAGIAcwBlAHIAdgBlAGQALAAgAF8AVABaAFUAbgB0AGkAbABNAEoARABhAHQAZQApACwAXABuACAAIAAgACAAIAAgACAAIAAgACAAIAAgACAAIAAgACAAIAAgACAAIAAgACAAIAAgAF8ARABMAFMAbwBmAGYAcwBlAHQALAAgAFYAUwBUAEEAQwBLACgAMAAsACAAXwBmAEQATABTAG8AZgBmAHMAZQB0ACkALABcAG4AIAAgACAAIAAgACAAIAAgACAAIAAgACAAIAAgACAAIAAgACAAIAAgACAAIAAgACAAXwBwAHIAZQB2AGkAbwB1AHMAUgB1AGwAZQBJAGQAeAAsACAAVgBTAFQAQQBDAEsAKAAwACwAIABEAFIATwBQACgAXwBlAGYAZgBlAGMAdABpAHYAZQBSAHUAbABlAEkAZAB4ACwAIAAtADEAKQApACwAXABuACAAIAAgACAAIAAgACAAIAAgACAAIAAgACAAIAAgACAAIAAgACAAIAAgACAAIAAgAF8AbgBlAHgAdABSAHUAbABlAEkAZAB4ACwAIABWAFMAVABBAEMASwAoAEQAUgBPAFAAKABfAGUAZgBmAGUAYwB0AGkAdgBlAFIAdQBsAGUASQBkAHgALAAgADEAKQAsACAAMAApACwAXABuACAAIAAgACAAIAAgACAAIAAgACAAIAAgACAAIAAgACAAIAAgACAAIAAgACAAIAAgAEgAUwBUAEEAQwBLACgAXwBlAGYAZgBlAGMAdABpAHYAZQBSAHUAbABlAEkAZAB4ACwAIABfAGYAcgBvAG0ALAAgAF8AdQBuAHQAaQBsACwAIABfAEQATABTAG8AZgBmAHMAZQB0ACwAIABfAHAAcgBlAHYAaQBvAHUAcwBSAHUAbABlAEkAZAB4ACwAIABfAG4AZQB4AHQAUgB1AGwAZQBJAGQAeAApAFwAbgAgACAAIAAgACAAIAAgACAAIAAgACAAIAAgACAAIAAgACAAIAAgACAAKQBcAG4AIAAgACAAIAAgACAAIAAgACAAIAAgACAAIAAgACAAIAApAFwAbgAgACAAIAAgACAAIAAgACAAIAAgACAAIAApAFwAbgAgACAAIAAgACAAIAAgACAAKQBcAG4AIAAgACAAIAApAFwAbgApADsAXABuAFwAbgBcAG4AXwBUAFoAXwBJAE4AUwBUAEEATgBDAEUAXwBPAEIAUwBFAFIAVgBFAEQAIAA9ACAATABBAE0AQgBEAEEAKABUAFoAbwBuAGUARQBmAGYAZQBjAHQAaQB2AGUASQBkAHgALAAgAFQAWgBvAG4AZQBFAGYAZgBlAGMAdABpAHYAZQAsACAATQBKAEQAYQB0AGUALAAgAEsAaQBuAGQALABcAG4AIAAgACAAIAAvAC8AIAAgACAAIAB8ACAAQwBbADEANgBdAFIAWwAxAF0AIAB8ACAAVABaACAASQBuAHMAdABhAG4AYwBlACAATwBiAHMAZQByAHYAZQBkAFwAbgAgACAAIAAgAC8ALwAgACAAMQAgAHwAIAB0AGUAeAB0ACAAIAAgACAAIAAgAHwAIABUAFoAIABEAGEAdABhAGIAYQBzAGUAIABkAGUAZgBpAG4AZQBkACAAegBvAG4AZQAgAG4AYQBtAGUALgBcAG4AIAAgACAAIAAvAC8AIAAgADIAIAB8ACAAaQBuAHQAZQBnAGUAcgAgACAAIAB8ACAASQBuAGQAZQB4ACAAbwBmACAAVABaAG8AbgBlAHMAXABuACAAIAAgACAALwAvACAAIAAzACAAfAAgAGkAbgB0AGUAZwBlAHIAIAAgACAAfAAgAEIAbwB1AG4AZABhAHIAeQAgAGMAbwBuAGQAaQB0AGkAbwBuACAAbwBmACAAdABpAG0AZQB6AG8AbgBlACAAcgB1AGwAZQBzAC4AIABcAG4AIAAgACAAIAAvAC8AIAAgACAAIAB8ACAAWwAwAC4ALgAzAF0AIAAgACAAIAB8ACAAIAAwACAAOgAgAE4AbwAgAHQAaQBtAGUAegBvAG4AZQAgAHIAdQBsAGUAcwAuAFwAbgAgACAAIAAgAC8ALwAgACAAIAAgAHwAIAAgACAAIAAgACAAIAAgACAAIAAgAHwAIAAgADEAIAA6ACAAQgBvAHUAbgBkAGUAZAAgAGIAeQAgAHQAaQBtAGUAegBvAG4AZQAgAHIAdQBsAGUAIAByAGUAYwB1AHIAcgBhAG4AYwBlAHMALgBcAG4AIAAgACAAIAAvAC8AIAAgACAAIAB8ACAAIAAgACAAIAAgACAAIAAgACAAIAB8ACAAIAAyACAAOgAgAEIAZQBmAG8AcgBlACAAZgBpAHIAcwB0ACAAdABpAG0AZQB6AG8AbgBlACAAcgB1AGwAZQAgAHIAZQBjAHUAcgByAGEAbgBjAGUALgBcAG4AIAAgACAAIAAvAC8AIAAgACAAIAB8ACAAIAAgACAAIAAgACAAIAAgACAAIAB8ACAAIAAzACAAOgAgAEEAZgB0AGUAcgAgAGwAYQBzAHQAIAB0AGkAbQBlAHoAbwBuAGUAIAByAHUAbABlACAAcgBlAGMAdQByAHIAYQBuAGMAZQAuAFwAbgAgACAAIAAgAC8ALwAgACAANAAgAHwAIAB0AGUAeAB0ACAAIAAgACAAIAAgAHwAIABUAGkAbQBlAHoAbwBuAGUAIAByAHUAbABlAHMAIABuAGEAbQBlACAAZgBvAHIAIABkAGEAeQBsAGkAZwBoAHQAIABzAGEAdgBpAG4AZwAuACAARQBtAHAAdAB5ACAAaQBmACAAbgBvACAAYQBwAHAAbABpAGMAYQBiAGwAZQAgAGQAYQB5AGwAaQBnAGgAdAAgAHIAdQBsAGUAcwAuACAAXABuACAAIAAgACAALwAvACAAIAA1ACAAfAAgAGkAbgB0AGUAZwBlAHIAIAAgACAAfAAgAEkAbgBkAGUAeAAgAG8AZgAgAFQAWgBSAHUAbABlAHMAXABuACAAIAAgACAALwAvACAAIAA2ACAAfAAgAGQAZQBjAGkAbQBhAGwAIAAgACAAfAAgAEYAcgBvAG0AIABkAGEAdABlACAAKABNAEoARABhAHQAZQApACAAaQBuACAAbABvAGMAYQBsACAAbwBiAHMAZQByAHYAZQBkACAAdABpAG0AZQAuAFwAbgAgACAAIAAgAC8ALwAgACAANwAgAHwAIABkAGUAYwBpAG0AYQBsACAAIAAgAHwAIABVAG4AdABpAGwAIABkAGEAdABlACAAKABNAEoARABhAHQAZQApACAAaQBuACAAbABvAGMAYQBsACAAbwBiAHMAZQByAHYAZQBkACAAdABpAG0AZQAuAFwAbgAgACAAIAAgAC8ALwAgACAAOAAgAHwAIABkAGUAYwBpAG0AYQBsACAAIAAgAHwAIABUAGkAbQBlAHoAbwBuAGUAIABzAHQAYQBuAGQAYQByAGQAIABvAGYAZgBzAGUAdAAgACgAVABpAG0AZQBTAHAAYQBuACkALgBcAG4AIAAgACAAIAAvAC8AIAAgADkAIAB8ACAAZABlAGMAaQBtAGEAbAAgACAAIAB8ACAARABhAHkAbABpAGcAaAB0ACAAcwBhAHYAaQBuAGcAIAB0AGkAbQBlACAAbwBmAGYAcwBlAHQAIAAoAFQAaQBtAGUAUwBwAGEAbgApAC4AXABuACAAIAAgACAALwAvACAAMQAwACAAfAAgAGQAZQBjAGkAbQBhAGwAIAAgACAAfAAgAFMAdABhAG4AZABhAHIAZAAgAG8AZgBmAHMAZQB0ACAAZABlAGwAdABhACAAZgByAG8AbQAgAHAAcgBlAHYAaQBvAHUAcwAgAGMAaABhAG4AZwBlACAAKABUAGkAbQBlAFMAcABhAG4AKQAuAFwAbgAgACAAIAAgAC8ALwAgADEAMQAgAHwAIABkAGUAYwBpAG0AYQBsACAAIAAgAHwAIABEAGEAeQBsAGkAZwBoAHQAIABvAGYAZgBzAGUAdAAgAGQAZQBsAHQAYQAgAGYAcgBvAG0AIABwAHIAZQB2AGkAbwB1AHMAIABjAGgAYQBuAGcAZQAgACgAVABpAG0AZQBTAHAAYQBuACkALgBcAG4AIAAgACAAIAAvAC8AIAAxADIAIAB8ACAAZABlAGMAaQBtAGEAbAAgACAAIAB8ACAAUwB0AGEAbgBkAGEAcgBkACAAbwBmAGYAcwBlAHQAIABkAGUAbAB0AGEAIAB0AG8AIABuAGUAeAB0ACAAYwBoAGEAbgBnAGUAIAAoAFQAaQBtAGUAUwBwAGEAbgApAC4AXABuACAAIAAgACAALwAvACAAMQAzACAAfAAgAGQAZQBjAGkAbQBhAGwAIAAgACAAfAAgAEQAYQB5AGwAaQBnAGgAdAAgAG8AZgBmAHMAZQB0ACAAZABlAGwAdABhACAAdABvACAAbgBlAHgAdAAgAGMAaABhAG4AZwBlACAAKABUAGkAbQBlAFMAcABhAG4AKQAuAFwAbgAgACAAIAAgAC8ALwAgADEANAAgAHwAIABiAG8AbwBsAGUAYQBuACAAIAAgAHwAIABEAGEAeQBsAGkAZwBoAHQAIABzAGEAdgBpAG4AZwAgAHQAaQBtAGUAIABpAG4AIABlAGYAZgBlAGMAdAAuAFwAbgAgACAAIAAgAC8ALwAgADEANQAgAHwAIAB0AGUAeAB0ACAAIAAgACAAIAAgAHwAIABBAGIAYgByAGUAdgBpAGEAdABlAGQAIABkAGkAcwBwAGwAYQB5ACAAbgBhAG0AZQAuAFwAbgAgACAAIAAgAC8ALwAgADEANgAgAHwAIAB0AGUAeAB0ACAAIAAgACAAIAAgAHwAIABGAHUAbABsACAAZABpAHMAcABsAGEAeQAgAG4AYQBtAGUALgBcAG4AIAAgACAAIAAvAC8AXABuACAAIAAgACAALwAvACAAUABhAHIAYQBtAGUAdABlAHIAcwBcAG4AIAAgACAAIAAvAC8AIABUAFoAbwBuAGUARQBmAGYAZQBjAHQAaQB2AGUASQBkAHgAIAB8ACAAaQBuAHQAZQBnAGUAcgAgACAAIAB8ACAASQBuAGQAZQB4ACAAbwBmACAAdABpAG0AZQB6AG8AbgBlACAAaQBuAGYAbwBzACAAZgBvAHIAIAB0AGkAbQBlAHoAbwBuAGUAIABpAG4AIABlAGYAZgBlAGMAdABcAG4AIAAgACAAIAAvAC8AIABUAFoAbwBuAGUARQBmAGYAZQBjAHQAaQB2AGUAIAAgACAAIAB8ACAAQwBbADEANABdAFIAWwAxAF0AIAB8ACAAVABpAG0AZQB6AG8AbgBlACAAaQBuAGYAbwAgAGkAbgAgAGUAZgBmAGUAYwB0AFwAbgAgACAAIAAgAC8ALwAgAE0ASgBEAGEAdABlACAAIAAgACAAIAAgACAAIAAgACAAIAAgAHwAIABkAGUAYwBpAG0AYQBsACAAIAAgAHwAIABEAGEAdABlACAAYQBuAGQAIAB0AGkAbQBlACAAKABNAEoARABhAHQAZQApACAAZgBvAHIAIAB3AGgAaQBjAGgAIAB0AG8AIAByAGUAdAB1AHIAbgAgAHQAaQBtAGUAegBvAG4AZQAgAGkAbgBzAHQAYQBuAGMAZQBcAG4AIAAgACAAIAAvAC8AIABLAGkAbgBkACAAIAAgACAAIAAgACAAIAAgACAAIAAgACAAIAB8ACAAaQBuAHQAZQBnAGUAcgAgACAAIAB8ACAAUgBlAGYAZQByAGUAbgBjAGUAIAB0AGkAbQBlAHoAbwBuAGUAIABrAGkAbgBkACAAZgBvAHIAIABwAHIAbwB2AGkAZABlAGQAIABNAEoARABhAHQAZQBcAG4AIAAgACAAIAAvAC8AIAAgACAAIAAgACAAIAAgACAAIAAgACAAIAAgACAAIAAgACAAIAB8ACAAWwAwACwAMQAsADIAXQAgACAAIAB8ACAAIAAwACAAOgAgAEwAbwBjAGEAbAAgAG8AYgBzAGUAcgB2AGUAZAAgAHQAaQBtAGUAIAAoAGkAbgBjAGwAdQBkAGUAcwAgAGQAYQB5AGwAaQBnAGgAdAAgAHMAYQB2AGkAbgBnAHMAKQBcAG4AIAAgACAAIAAvAC8AIAAgACAAIAAgACAAIAAgACAAIAAgACAAIAAgACAAIAAgACAAIAB8ACAAIAAgACAAIAAgACAAIAAgACAAIAB8ACAAIAAxACAAOgAgAEwAbwBjAGEAbAAgAHMAdABhAG4AZABhAHIAZAAgAHQAaQBtAGUAIAAoAGQAbwBlAHMAIABuAG8AdAAgAGkAbgBjAGwAdQBkAGUAIABkAGEAeQBsAGkAZwBoAHQAIABzAGEAdgBpAG4AZwBzACkAXABuACAAIAAgACAALwAvACAAIAAgACAAIAAgACAAIAAgACAAIAAgACAAIAAgACAAIAAgACAAfAAgACAAIAAgACAAIAAgACAAIAAgACAAfAAgACAAMgAgADoAIABVAFQAQwAgACgAVQBuAGkAdgBlAHIAcwBhAGwAIABUAGkAbQBlACAAQwBvAG8AcgBkAGkAbgBhAHQAZQBkACkAXABuACAAIAAgACAAXABuACAAIAAgACAATABFAFQAKABcAG4AIAAgACAAIAAgACAAIAAgAFwAbgAgACAAIAAgACAAIAAgACAAZgBuAFQAWgBJAG4AcwB0AGEAbgBjAGUATgBvAFIAdQBsAGUAcwAsACAATABBAE0AQgBEAEEAKABcAG4AIAAgACAAIAAgACAAIAAgACAAIAAgACAATABFAFQAKABcAG4AIAAgACAAIAAgACAAIAAgACAAIAAgACAAIAAgACAAIABfAEQATABTAG8AZgBmAHMAZQB0ACwAIABJAE4ARABFAFgAKABUAFoAbwBuAGUARQBmAGYAZQBjAHQAaQB2AGUALAAgADEALAAgADUAKQAsAFwAbgAgACAAIAAgACAAIAAgACAAIAAgACAAIAAgACAAIAAgAF8AaQBzAEQATABTACwAIABfAEQATABTAG8AZgBmAHMAZQB0ACAAPAA+ACAAMAAsAFwAbgAgACAAIAAgACAAIAAgACAAIAAgACAAIAAgACAAIAAgAF8AZABpAHMAcABsAGEAeQBOAGEAbQBlAEMAbwBsAHMALAAgAEkARgAoAF8AaQBzAEQATABTACwAIAB7ADEAMgAsACAAMQA0AH0ALAAgAHsAMQAxACwAIAAxADMAfQApACwAXABuACAAIAAgACAAIAAgACAAIAAgACAAIAAgACAAIAAgACAASABTAFQAQQBDAEsAKABcAG4AIAAgACAAIAAgACAAIAAgACAAIAAgACAAIAAgACAAIAAgACAAIAAgAEkATgBEAEUAWAAoAFQAWgBvAG4AZQBFAGYAZgBlAGMAdABpAHYAZQAsACAAMQAsACAAMQApACwAXABuACAAIAAgACAAIAAgACAAIAAgACAAIAAgACAAIAAgACAAIAAgACAAIABUAFoAbwBuAGUARQBmAGYAZQBjAHQAaQB2AGUASQBkAHgALAAgADAALAAgAFwAIgBcACIALAAgADAALABcAG4AIAAgACAAIAAgACAAIAAgACAAIAAgACAAIAAgACAAIAAgACAAIAAgAFQAQQBLAEUAKABEAFIATwBQACgAVABaAG8AbgBlAEUAZgBmAGUAYwB0AGkAdgBlACwALAAgADEAKQAsACAAMQAsACAAOAApACwAXABuACAAIAAgACAAIAAgACAAIAAgACAAIAAgACAAIAAgACAAIAAgACAAIABfAGkAcwBEAEwAUwAsACAASQBOAEQARQBYACgAVABaAG8AbgBlAEUAZgBmAGUAYwB0AGkAdgBlACwAIAAxACwAIABfAGQAaQBzAHAAbABhAHkATgBhAG0AZQBDAG8AbABzACkAXABuACAAIAAgACAAIAAgACAAIAAgACAAIAAgACAAIAAgACAAKQBcAG4AIAAgACAAIAAgACAAIAAgACAAIAAgACAAKQBcAG4AIAAgACAAIAAgACAAIAAgACkALABcAG4AXABuACAAIAAgACAAIAAgACAAIABfAFQAWgBSAHUAbABlAE4AYQBtAGUALAAgAEkATgBEAEUAWAAoAFQAWgBvAG4AZQBFAGYAZgBlAGMAdABpAHYAZQAsACAAMQAsACAAMQAwACkALABcAG4AIAAgACAAIAAgACAAIAAgAEkARgAoAF8AVABaAFIAdQBsAGUATgBhAG0AZQAgAD0AIABcACIAXAAiACwAIABmAG4AVABaAEkAbgBzAHQAYQBuAGMAZQBOAG8AUgB1AGwAZQBzACgAKQAsAFwAbgAgACAAIAAgACAAIAAgACAAIAAgACAAIABMAEUAVAAoAFwAbgAgACAAIAAgACAAIAAgACAAIAAgACAAIAAgACAAIAAgAF8AVABaAEYAcgBvAG0AWQBlAGEAcgAsACAAQwBIAFIATwBOAE8ALgBNAEoARABBAFQARQBfAFkARQBBAFIAKABJAE4ARABFAFgAKABUAFoAbwBuAGUARQBmAGYAZQBjAHQAaQB2AGUALAAgADEALAAgADIAKQApACwAXABuACAAIAAgACAAIAAgACAAIAAgACAAIAAgACAAIAAgACAAXwBUAFoAVQBuAHQAaQBsAFkAZQBhAHIALAAgAEMASABSAE8ATgBPAC4ATQBKAEQAQQBUAEUAXwBZAEUAQQBSACgASQBOAEQARQBYACgAVABaAG8AbgBlAEUAZgBmAGUAYwB0AGkAdgBlACwAIAAxACwAIAAzACkAKQAsAFwAbgAgACAAIAAgACAAIAAgACAAIAAgACAAIAAgACAAIAAgAF8AcwB0AGQATwBmAGYAcwBlAHQALAAgAEkATgBEAEUAWAAoAFQAWgBvAG4AZQBFAGYAZgBlAGMAdABpAHYAZQAsACAAMQAsACAANAApACwAXABuACAAIAAgACAAIAAgACAAIAAgACAAIAAgACAAIAAgACAAXwBUAFoAUgB1AGwAZQBzACwAIABDAEgAUgBPAE4ATwBfAEQAQQBUAEEALgBUAEkATQBFAFoATwBOAEUAXwBSAFUATABFAFMAKABfAFQAWgBSAHUAbABlAE4AYQBtAGUAKQAsAFwAbgAgACAAIAAgACAAIAAgACAAIAAgACAAIAAgACAAIAAgAF8AbABvAGMAYQBsAE0ASgBEAGEAdABlACwAIABNAEoARABhAHQAZQAgACsAIABJAEYAKABLAGkAbgBkACAAPAAgADIALAAgADAALAAgAF8AcwB0AGQATwBmAGYAcwBlAHQAKQAsAFwAbgAgACAAIAAgACAAIAAgACAAIAAgACAAIAAgACAAIAAgAF8AVABaAFIAdQBsAGUAUgBlAGMAdQByAHIAZQBuAGMAZQBzACwAIABfAFQAWgBSAFUATABFAF8AQQBEAEoAQQBDAEUATgBUAF8AUgBFAEMAVQBSAFIARQBOAEMARQBTACgAXwBUAFoAUgB1AGwAZQBzACwAIABfAGwAbwBjAGEAbABNAEoARABhAHQAZQAsACAAXwBUAFoARgByAG8AbQBZAGUAYQByACwAIABfAFQAWgBVAG4AdABpAGwAWQBlAGEAcgAsACAAMgApACwAXABuACAAIAAgACAAIAAgACAAIAAgACAAIAAgACAAIAAgACAASQBGACgAQQBSAFIAQQBZAFMALgBJAFMATgBBAF8ASAAoAF8AVABaAFIAdQBsAGUAUgBlAGMAdQByAHIAZQBuAGMAZQBzACkALAAgAGYAbgBUAFoASQBuAHMAdABhAG4AYwBlAE4AbwBSAHUAbABlAHMAKAApACwAXABuACAAIAAgACAAIAAgACAAIAAgACAAIAAgACAAIAAgACAAIAAgACAAIABMAEUAVAAoAFwAbgAgACAAIAAgACAAIAAgACAAIAAgACAAIAAgACAAIAAgACAAIAAgACAAIAAgACAAIABfAFQAWgBSAHUAbABlAEkAbgBzAHQAYQBuAGMAZQBzACwAIABfAFQAWgBSAFUATABFAF8ASQBOAFMAVABBAE4AQwBFAFMAKABUAFoAbwBuAGUARQBmAGYAZQBjAHQAaQB2AGUALAAgAF8AVABaAFIAdQBsAGUAcwAsACAAXwBUAFoAUgB1AGwAZQBSAGUAYwB1AHIAcgBlAG4AYwBlAHMAKQAsAFwAbgAgACAAIAAgACAAIAAgACAAIAAgACAAIAAgACAAIAAgACAAIAAgACAAIAAgACAAIABfAHUAbgB0AGkAbABPAGIAcwBlAHIAdgBlAGQALAAgAEMASABPAE8AUwBFAEMATwBMAFMAKABfAFQAWgBSAHUAbABlAEkAbgBzAHQAYQBuAGMAZQBzACwAIAAzACkALABcAG4AIAAgACAAIAAgACAAIAAgACAAIAAgACAAIAAgACAAIAAgACAAIAAgACAAIAAgACAAXwByAHUAbABlAEQATABTAG8AZgBmAHMAZQB0ACwAIABDAEgATwBPAFMARQBDAE8ATABTACgAXwBUAFoAUgB1AGwAZQBJAG4AcwB0AGEAbgBjAGUAcwAsACAANAApACwAXABuACAAIAAgACAAIAAgACAAIAAgACAAIAAgACAAIAAgACAAXABuACAAIAAgACAAIAAgACAAIAAgACAAIAAgACAAIAAgACAAIAAgACAAIAAgACAAIAAgAF8AdQBuAHQAaQBsAEkAbgBLAGkAbgBkACwAIABJAEYAKABfAHUAbgB0AGkAbABPAGIAcwBlAHIAdgBlAGQAIAA9ACAAXAAiAFwAIgAsACAAXAAiAFwAIgAsAFwAbgAgACAAIAAgACAAIAAgACAAIAAgACAAIAAgACAAIAAgACAAIAAgACAAIAAgACAAIAAgACAAIAAgAF8AdQBuAHQAaQBsAE8AYgBzAGUAcgB2AGUAZAAgAC0AIABTAFcASQBUAEMASAAoAEsAaQBuAGQALAAgADAALAAgADAALABcAG4AIAAgACAAIAAgACAAIAAgACAAIAAgACAAIAAgACAAIAAgACAAIAAgACAAIAAgACAAIAAgACAAIAAgACAAIAAgADEALAAgAF8AcgB1AGwAZQBEAEwAUwBvAGYAZgBzAGUAdAAsAFwAbgAgACAAIAAgACAAIAAgACAAIAAgACAAIAAgACAAIAAgACAAIAAgACAAIAAgACAAIAAgACAAIAAgACAAIAAgACAAXwBzAHQAZABPAGYAZgBzAGUAdAAgACsAIABfAHIAdQBsAGUARABMAFMAbwBmAGYAcwBlAHQAXABuACAAIAAgACAAIAAgACAAIAAgACAAIAAgACAAIAAgACAAIAAgACAAIAAgACAAIAAgACAAIAAgACAAKQBcAG4AIAAgACAAIAAgACAAIAAgACAAIAAgACAAIAAgACAAIAAgACAAIAAgACAAIAAgACAAKQAsAFwAbgAgACAAIAAgACAAIAAgACAAIAAgACAAIAAgACAAIAAgACAAIAAgACAAIAAgACAAIABfAGUAbgBkAHMAQQBmAHQAZQByACwAIABOACgAXwB1AG4AdABpAGwASQBuAEsAaQBuAGQAIAA+ACAATQBKAEQAYQB0AGUAKQAsAFwAbgAgACAAIAAgACAAIAAgACAAIAAgACAAIAAgACAAIAAgACAAIAAgACAAIAAgACAAIABfAGUAZgBmAGUAYwB0AGkAdgBlAFIAdQBsAGUASQBuAHMAdABhAG4AYwBlAFIAbwB3ACwAIABYAE0AQQBUAEMASAAoADEALAAgAF8AZQBuAGQAcwBBAGYAdABlAHIALAAgADAALAAgADEAKQAsAFwAbgAgACAAIAAgACAAIAAgACAAIAAgACAAIAAgACAAIAAgACAAIAAgACAAIAAgACAAIABJAEYAKABJAFMATgBBACgAXwBlAGYAZgBlAGMAdABpAHYAZQBSAHUAbABlAEkAbgBzAHQAYQBuAGMAZQBSAG8AdwApACwAIAB7ACMAQwBBAEwAQwAhAH0ALABcAG4AIAAgACAAIAAgACAAIAAgACAAIAAgACAAIAAgACAAIAAgACAAIAAgACAAIAAgACAAIAAgACAAIABMAEUAVAAoAFwAbgAgACAAIAAgACAAIAAgACAAIAAgACAAIAAgACAAIAAgACAAIAAgACAAIAAgACAAIAAgACAAIAAgACAAIAAgACAAXwBsAGEAcwB0AFIAbwB3ACwAIABSAE8AVwBTACgAXwBUAFoAUgB1AGwAZQBJAG4AcwB0AGEAbgBjAGUAcwApACwAXABuACAAIAAgACAAIAAgACAAIAAgACAAIAAgACAAIAAgACAAIAAgACAAIAAgACAAIAAgACAAIAAgACAAIAAgACAAIABfAGUAZgBmAGUAYwB0AGkAdgBlAFIAdQBsAGUASQBuAHMAdABhAG4AYwBlACwAIABDAEgATwBPAFMARQBSAE8AVwBTACgAXwBUAFoAUgB1AGwAZQBJAG4AcwB0AGEAbgBjAGUAcwAsACAAXwBlAGYAZgBlAGMAdABpAHYAZQBSAHUAbABlAEkAbgBzAHQAYQBuAGMAZQBSAG8AdwApACwAXABuACAAIAAgACAAIAAgACAAIAAgACAAIAAgACAAIAAgACAAIAAgACAAIAAgACAAIAAgACAAIAAgACAAIAAgACAAIABfAFQAWgBvAG4AZQBOAGEAbQBlACwAIABJAE4ARABFAFgAKABUAFoAbwBuAGUARQBmAGYAZQBjAHQAaQB2AGUALAAgADEALAAgADEAKQAsAFwAbgAgACAAIAAgACAAIAAgACAAIAAgACAAIAAgACAAIAAgACAAIAAgACAAIAAgACAAIAAgACAAIAAgACAAIAAgACAAXwBEAEwAUwBvAGYAZgBzAGUAdAAsACAASQBOAEQARQBYACgAXwBlAGYAZgBlAGMAdABpAHYAZQBSAHUAbABlAEkAbgBzAHQAYQBuAGMAZQAsACAAMQAsACAANAApACwAIABcAG4AIAAgACAAIAAgACAAIAAgACAAIAAgACAAIAAgACAAIAAgACAAIAAgACAAIAAgACAAIAAgACAAIAAgACAAIAAgAF8AaQBzAEQATABTACwAIABfAEQATABTAG8AZgBmAHMAZQB0ACAAPAA+ACAAMAAsAFwAbgBcAG4AIAAgACAAIAAgACAAIAAgACAAIAAgACAAIAAgACAAIAAgACAAIAAgACAAIAAgACAAIAAgACAAIAAgACAAIAAgAGYAbgBEAGkAcwBwAGwAYQB5AE4AYQBtAGUAcwAsACAATABBAE0AQgBEAEEAKABUAFoAUgB1AGwAZQBJAGQAeAAsAFwAbgAgACAAIAAgACAAIAAgACAAIAAgACAAIAAgACAAIAAgACAAIAAgACAAIAAgACAAIAAgACAAIAAgACAAIAAgACAAIAAgACAAIABMAEUAVAAoAFwAbgAgACAAIAAgACAAIAAgACAAIAAgACAAIAAgACAAIAAgACAAIAAgACAAIAAgACAAIAAgACAAIAAgACAAIAAgACAAIAAgACAAIAAgACAAIAAgAF8AYQBiAGIAcgBlAHYAVABvAGsAZQBuACwAIABJAE4ARABFAFgAKABfAFQAWgBSAHUAbABlAHMALAAgAFQAWgBSAHUAbABlAEkAZAB4ACwAIAAxADEAKQAsAFwAbgAgACAAIAAgACAAIAAgACAAIAAgACAAIAAgACAAIAAgACAAIAAgACAAIAAgACAAIAAgACAAIAAgACAAIAAgACAAIAAgACAAIAAgACAAIAAgAF8AZgB1AGwAbABUAG8AawBlAG4ALAAgAEkATgBEAEUAWAAoAF8AVABaAFIAdQBsAGUAcwAsACAAVABaAFIAdQBsAGUASQBkAHgALAAgADEAMgApACwAXABuACAAIAAgACAAIAAgACAAIAAgACAAIAAgACAAIAAgACAAIAAgACAAIAAgACAAIAAgACAAIAAgACAAIAAgACAAIAAgACAAIAAgACAAIAAgACAAXABuACAAIAAgACAAIAAgACAAIAAgACAAIAAgACAAIAAgACAAIAAgACAAIAAgACAAIAAgACAAIAAgACAAIAAgACAAIAAgACAAIAAgACAAIAAgACAAXwBhAGIAYgByAGUAdgBGAG8AcgBtAGEAdAAsACAASQBGACgATgBPAFQAKABfAGkAcwBEAEwAUwApACwAIABJAE4ARABFAFgAKABUAFoAbwBuAGUARQBmAGYAZQBjAHQAaQB2AGUALAAgADEALAAgADEAMQApACwAXABuACAAIAAgACAAIAAgACAAIAAgACAAIAAgACAAIAAgACAAIAAgACAAIAAgACAAIAAgACAAIAAgACAAIAAgACAAIAAgACAAIAAgACAAIAAgACAAIAAgACAAIABJAEYAKABJAE4ARABFAFgAKABUAFoAbwBuAGUARQBmAGYAZQBjAHQAaQB2AGUALAAgADEALAAgADEAMgApACAAPQAgAFwAIgBcACIALABcAG4AIAAgACAAIAAgACAAIAAgACAAIAAgACAAIAAgACAAIAAgACAAIAAgACAAIAAgACAAIAAgACAAIAAgACAAIAAgACAAIAAgACAAIAAgACAAIAAgACAAIAAgACAAIAAgACAASQBOAEQARQBYACgAVABaAG8AbgBlAEUAZgBmAGUAYwB0AGkAdgBlACwAIAAxACwAIAAxADEAKQAsAFwAbgAgACAAIAAgACAAIAAgACAAIAAgACAAIAAgACAAIAAgACAAIAAgACAAIAAgACAAIAAgACAAIAAgACAAIAAgACAAIAAgACAAIAAgACAAIAAgACAAIAAgACAAIAAgACAAIABJAE4ARABFAFgAKABUAFoAbwBuAGUARQBmAGYAZQBjAHQAaQB2AGUALAAgADEALAAgADEAMgApAFwAbgAgACAAIAAgACAAIAAgACAAIAAgACAAIAAgACAAIAAgACAAIAAgACAAIAAgACAAIAAgACAAIAAgACAAIAAgACAAIAAgACAAIAAgACAAIAAgACAAIAAgACAAKQBcAG4AIAAgACAAIAAgACAAIAAgACAAIAAgACAAIAAgACAAIAAgACAAIAAgACAAIAAgACAAIAAgACAAIAAgACAAIAAgACAAIAAgACAAIAAgACAAIAApACwAXABuACAAIAAgACAAIAAgACAAIAAgACAAIAAgACAAIAAgACAAIAAgACAAIAAgACAAIAAgACAAIAAgACAAIAAgACAAIAAgACAAIAAgACAAIAAgACAAXwBhAGIAYgByAGUAdgBOAGEAbQBlACwAIABJAEYAKABfAGEAYgBiAHIAZQB2AFQAbwBrAGUAbgAgAD0AIABcACIAXAAiACwAIABfAGEAYgBiAHIAZQB2AEYAbwByAG0AYQB0ACwAXABuACAAIAAgACAAIAAgACAAIAAgACAAIAAgACAAIAAgACAAIAAgACAAIAAgACAAIAAgACAAIAAgACAAIAAgACAAIAAgACAAIAAgACAAIAAgACAAIAAgACAAIABTAFUAQgBTAFQASQBUAFUAVABFACgAXwBhAGIAYgByAGUAdgBGAG8AcgBtAGEAdAAsACAAXAAiACUAXAAiACwAIABfAGEAYgBiAHIAZQB2AFQAbwBrAGUAbgApAFwAbgAgACAAIAAgACAAIAAgACAAIAAgACAAIAAgACAAIAAgACAAIAAgACAAIAAgACAAIAAgACAAIAAgACAAIAAgACAAIAAgACAAIAAgACAAIAAgACkALABcAG4AIAAgACAAIAAgACAAIAAgACAAIAAgACAAIAAgACAAIAAgACAAIAAgACAAIAAgACAAIAAgACAAIAAgACAAIAAgACAAIAAgACAAIAAgACAAIABcAG4AIAAgACAAIAAgACAAIAAgACAAIAAgACAAIAAgACAAIAAgACAAIAAgACAAIAAgACAAIAAgACAAIAAgACAAIAAgACAAIAAgACAAIAAgACAAIABfAGYAdQBsAGwARgBvAHIAbQBhAHQALAAgAEkARgAoAE4ATwBUACgAXwBpAHMARABMAFMAKQAsACAASQBOAEQARQBYACgAVABaAG8AbgBlAEUAZgBmAGUAYwB0AGkAdgBlACwAIAAxACwAIAAxADMAKQAsAFwAbgAgACAAIAAgACAAIAAgACAAIAAgACAAIAAgACAAIAAgACAAIAAgACAAIAAgACAAIAAgACAAIAAgACAAIAAgACAAIAAgACAAIAAgACAAIAAgACAAIAAgACAASQBGACgASQBOAEQARQBYACgAVABaAG8AbgBlAEUAZgBmAGUAYwB0AGkAdgBlACwAIAAxACwAIAAxADQAKQAgAD0AIABcACIAXAAiACwAXABuACAAIAAgACAAIAAgACAAIAAgACAAIAAgACAAIAAgACAAIAAgACAAIAAgACAAIAAgACAAIAAgACAAIAAgACAAIAAgACAAIAAgACAAIAAgACAAIAAgACAAIAAgACAAIAAgAEkATgBEAEUAWAAoAFQAWgBvAG4AZQBFAGYAZgBlAGMAdABpAHYAZQAsACAAMQAsACAAMQAzACkALABcAG4AIAAgACAAIAAgACAAIAAgACAAIAAgACAAIAAgACAAIAAgACAAIAAgACAAIAAgACAAIAAgACAAIAAgACAAIAAgACAAIAAgACAAIAAgACAAIAAgACAAIAAgACAAIAAgACAASQBOAEQARQBYACgAVABaAG8AbgBlAEUAZgBmAGUAYwB0AGkAdgBlACwAIAAxACwAIAAxADQ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F8AZgB1AGwAbABOAGEAbQBlACwAIABJAEYAKABfAGYAdQBsAGwAVABvAGsAZQBuACAAPQAgAFwAIgBcACIALAAgAF8AZgB1AGwAbABGAG8AcgBtAGEAdAAsAFwAbgAgACAAIAAgACAAIAAgACAAIAAgACAAIAAgACAAIAAgACAAIAAgACAAIAAgACAAIAAgACAAIAAgACAAIAAgACAAIAAgACAAIAAgACAAIAAgACAAIAAgACAAUwBVAEIAUwBUAEkAVABVAFQARQAoAF8AZgB1AGwAbABGAG8AcgBtAGEAdAAsACAAXAAiACUAXAAiACwAIABfAGYAdQBsAGwAVABvAGsAZQBuACkAXABuACAAIAAgACAAIAAgACAAIAAgACAAIAAgACAAIAAgACAAIAAgACAAIAAgACAAIAAgACAAIAAgACAAIAAgACAAIAAgACAAIAAgACAAIAAgACAAKQAsAFwAbgBcAG4AIAAgACAAIAAgACAAIAAgACAAIAAgACAAIAAgACAAIAAgACAAIAAgACAAIAAgACAAIAAgACAAIAAgACAAIAAgACAAIAAgACAAIAAgACAAIABIAFMAVABBAEMASwAoAF8AYQBiAGIAcgBlAHYATgBhAG0AZQAsACAAXwBmAHUAbABsAE4AYQBtAGUAKQBcAG4AIAAgACAAIAAgACAAIAAgACAAIAAgACAAIAAgACAAIAAgACAAIAAgACAAIAAgACAAIAAgACAAIAAgACAAIAAgACAAIAAgACAAKQBcAG4AIAAgACAAIAAgACAAIAAgACAAIAAgACAAIAAgACAAIAAgACAAIAAgACAAIAAgACAAIAAgACAAIAAgACAAIAAgACkALABcAG4AXABuACAAIAAgACAAIAAgACAAIAAgACAAIAAgACAAIAAgACAAIAAgACAAIAAgACAAIAAgACAAIAAgACAAIAAgACAAIABmAG4AVABaAEkAbgBzAHQAYQBuAGMAZQBCAGUAZgBvAHIAZQBSAHUAbABlAHMALAAgAEwAQQBNAEIARABBACgAXABuACAAIAAgACAAIAAgACAAIAAgACAAIAAgACAAIAAgACAAIAAgACAAIAAgACAAIAAgACAAIAAgACAAIAAgACAAIAAgACAAIAAgAEwARQBUACgAXABuACAAIAAgACAAIAAgACAAIAAgACAAIAAgACAAIAAgACAAIAAgACAAIAAgACAAIAAgACAAIAAgACAAIAAgACAAIAAgACAAIAAgACAAIAAgACAAXwByAHUAbABlAEkAZAB4ACwAIABYAE0AQQBUAEMASAAoADEALAAgAE4AKABJAE4ARABFAFgAKABfAFQAWgBSAHUAbABlAHMALAAsACAAMQAwACkAIAA9ACAAMAApACwAIAAwACwAIAAxACkALABcAG4AIAAgACAAIAAgACAAIAAgACAAIAAgACAAIAAgACAAIAAgACAAIAAgACAAIAAgACAAIAAgACAAIAAgACAAIAAgACAAIAAgACAAIAAgACAAIABfAGQAaQBzAHAAbABhAHkATgBhAG0AZQBzACwAIABmAG4ARABpAHMAcABsAGEAeQBOAGEAbQBlAHMAKABfAHIAdQBsAGUASQBkAHgAKQAsAFwAbgAgACAAIAAgACAAIAAgACAAIAAgACAAIAAgACAAIAAgACAAIAAgACAAIAAgACAAIAAgACAAIAAgACAAIAAgACAAIAAgACAAIAAgACAAIAAgAF8AZABlAGwAdABhAFAAcgBlAHYAUwB0AGQALAAgAEkATgBEAEUAWAAoAFQAWgBvAG4AZQBFAGYAZgBlAGMAdABpAHYAZQAsACAAMQAsACAANgApACwAXABuACAAIAAgACAAIAAgACAAIAAgACAAIAAgACAAIAAgACAAIAAgACAAIAAgACAAIAAgACAAIAAgACAAIAAgACAAIAAgACAAIAAgACAAIAAgACAAXwBkAGUAbAB0AGEAUAByAGUAdgBEAEwAUwAsACAASQBOAEQARQBYACgAVABaAG8AbgBlAEUAZgBmAGUAYwB0AGkAdgBlACwAIAAxACwAIAA3ACkALABcAG4AIAAgACAAIAAgACAAIAAgACAAIAAgACAAIAAgACAAIAAgACAAIAAgACAAIAAgACAAIAAgACAAIAAgACAAIAAgACAAIAAgACAAIAAgACAAIABfAGQAZQBsAHQAYQBOAGUAeAB0AFMAdABkACwAIAAwACwAIABcAG4AIAAgACAAIAAgACAAIAAgACAAIAAgACAAIAAgACAAIAAgACAAIAAgACAAIAAgACAAIAAgACAAIAAgACAAIAAgACAAIAAgACAAIAAgACAAIABfAGQAZQBsAHQAYQBOAGUAeAB0AEQATABTACwAIABJAE4ARABFAFgAKABfAGUAZgBmAGUAYwB0AGkAdgBlAFIAdQBsAGUASQBuAHMAdABhAG4AYwBlACwAIAAxACwAIAA2ACkALABcAG4AIAAgACAAIAAgACAAIAAgACAAIAAgACAAIAAgACAAIAAgACAAIAAgACAAIAAgACAAIAAgACAAIAAgACAAIAAgACAAIAAgACAAIAAgACAAIABcAG4AIAAgACAAIAAgACAAIAAgACAAIAAgACAAIAAgACAAIAAgACAAIAAgACAAIAAgACAAIAAgACAAIAAgACAAIAAgACAAIAAgACAAIAAgACAAIABIAFMAVABBAEMASwAoAFwAbgAgACAAIAAgACAAIAAgACAAIAAgACAAIAAgACAAIAAgACAAIAAgACAAIAAgACAAIAAgACAAIAAgACAAIAAgACAAIAAgACAAIAAgACAAIAAgACAAIAAgACAAXwBUAFoAbwBuAGUATgBhAG0AZQAsACAAVABaAG8AbgBlAEUAZgBmAGUAYwB0AGkAdgBlAEkAZAB4ACwAXABuACAAIAAgACAAIAAgACAAIAAgACAAIAAgACAAIAAgACAAIAAgACAAIAAgACAAIAAgACAAIAAgACAAIAAgACAAIAAgACAAIAAgACAAIAAgACAAIAAgACAAIAAyACwAIABfAFQAWgBSAHUAbABlAE4AYQBtAGUALABcAG4AIAAgACAAIAAgACAAIAAgACAAIAAgACAAIAAgACAAIAAgACAAIAAgACAAIAAgACAAIAAgACAAIAAgACAAIAAgACAAIAAgACAAIAAgACAAIAAgACAAIAAgAFQAQQBLAEUAKABfAGUAZgBmAGUAYwB0AGkAdgBlAFIAdQBsAGUASQBuAHMAdABhAG4AYwBlACwAIAAxACwAIAAzACkALABcAG4AIAAgACAAIAAgACAAIAAgACAAIAAgACAAIAAgACAAIAAgACAAIAAgACAAIAAgACAAIAAgACAAIAAgACAAIAAgACAAIAAgACAAIAAgACAAIAAgACAAIAAgAF8AcwB0AGQATwBmAGYAcwBlAHQALAAgAF8ARABMAFMAbwBmAGYAcwBlAHQALABcAG4AIAAgACAAIAAgACAAIAAgACAAIAAgACAAIAAgACAAIAAgACAAIAAgACAAIAAgACAAIAAgACAAIAAgACAAIAAgACAAIAAgACAAIAAgACAAIAAgACAAIAAgAF8AZABlAGwAdABhAFAAcgBlAHYAUwB0AGQALAAgAF8AZABlAGwAdABhAFAAcgBlAHYARABMAFMALABcAG4AIAAgACAAIAAgACAAIAAgACAAIAAgACAAIAAgACAAIAAgACAAIAAgACAAIAAgACAAIAAgACAAIAAgACAAIAAgACAAIAAgACAAIAAgACAAIAAgACAAIAAgAF8AZABlAGwAdABhAE4AZQB4AHQAUwB0AGQALAAgAF8AZABlAGwAdABhAE4AZQB4AHQARABMAFMALABcAG4AIAAgACAAIAAgACAAIAAgACAAIAAgACAAIAAgACAAIAAgACAAIAAgACAAIAAgACAAIAAgACAAIAAgACAAIAAgACAAIAAgACAAIAAgACAAIAAgACAAIAAgAF8AaQBzAEQATABTACwAIABfAGQAaQBzAHAAbABhAHkATgBhAG0AZQBz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ZgBuAFQAWgBJAG4AcwB0AGEAbgBjAGUAQQBmAHQAZQByAFIAdQBsAGUAcwAsACAATABBAE0AQgBEAEEAKABcAG4AIAAgACAAIAAgACAAIAAgACAAIAAgACAAIAAgACAAIAAgACAAIAAgACAAIAAgACAAIAAgACAAIAAgACAAIAAgACAAIAAgACAATABFAFQAKABcAG4AIAAgACAAIAAgACAAIAAgACAAIAAgACAAIAAgACAAIAAgACAAIAAgACAAIAAgACAAIAAgACAAIAAgACAAIAAgACAAIAAgACAAIAAgACAAIABfAHIAdQBsAGUASQBkAHgALAAgAEkATgBEAEUAWAAoAF8AZQBmAGYAZQBjAHQAaQB2AGUAUgB1AGwAZQBJAG4AcwB0AGEAbgBjAGUALAAgADEALAAgADEAKQAsAFwAbgAgACAAIAAgACAAIAAgACAAIAAgACAAIAAgACAAIAAgACAAIAAgACAAIAAgACAAIAAgACAAIAAgACAAIAAgACAAIAAgACAAIAAgACAAIAAgAF8AZABpAHMAcABsAGEAeQBOAGEAbQBlAHMALAAgAGYAbgBEAGkAcwBwAGwAYQB5AE4AYQBtAGUAcwAoAF8AcgB1AGwAZQBJAGQAeAApACwAXABuACAAIAAgACAAIAAgACAAIAAgACAAIAAgACAAIAAgACAAIAAgACAAIAAgACAAIAAgACAAIAAgACAAIAAgACAAIAAgACAAIAAgACAAIAAgACAAXwBkAGUAbAB0AGEAUAByAGUAdgBTAHQAZAAsACAAMAAsAFwAbgAgACAAIAAgACAAIAAgACAAIAAgACAAIAAgACAAIAAgACAAIAAgACAAIAAgACAAIAAgACAAIAAgACAAIAAgACAAIAAgACAAIAAgACAAIAAgAF8AZABlAGwAdABhAFAAcgBlAHYARABMAFMALAAgAEkATgBEAEUAWAAoAF8AZQBmAGYAZQBjAHQAaQB2AGUAUgB1AGwAZQBJAG4AcwB0AGEAbgBjAGUALAAgADEALAAgADUAKQAsAFwAbgAgACAAIAAgACAAIAAgACAAIAAgACAAIAAgACAAIAAgACAAIAAgACAAIAAgACAAIAAgACAAIAAgACAAIAAgACAAIAAgACAAIAAgACAAIAAgAF8AZABlAGwAdABhAE4AZQB4AHQAUwB0AGQALAAgAEkATgBEAEUAWAAoAFQAWgBvAG4AZQBFAGYAZgBlAGMAdABpAHYAZQAsACAAMQAsACAAOAApACwAIABcAG4AIAAgACAAIAAgACAAIAAgACAAIAAgACAAIAAgACAAIAAgACAAIAAgACAAIAAgACAAIAAgACAAIAAgACAAIAAgACAAIAAgACAAIAAgACAAIABfAGQAZQBsAHQAYQBOAGUAeAB0AEQATABTACwAIABMAEUAVAAoAFwAbgAgACAAIAAgACAAIAAgACAAIAAgACAAIAAgACAAIAAgACAAIAAgACAAIAAgACAAIAAgACAAIAAgACAAIAAgACAAIAAgACAAIAAgACAAIAAgACAAIAAgACAAXwBUAFoAZABlAGwAdABhAE4AZQB4AHQARABMAFMALAAgAEkATgBEAEUAWAAoAFQAWgBvAG4AZQBFAGYAZgBlAGMAdABpAHYAZQAsACAAMQAsACAAOQApACwAIABcAG4AIAAgACAAIAAgACAAIAAgACAAIAAgACAAIAAgACAAIAAgACAAIAAgACAAIAAgACAAIAAgACAAIAAgACAAIAAgACAAIAAgACAAIAAgACAAIAAgACAAIAAgAEkARgAoAF8AVABaAGQAZQBsAHQAYQBOAGUAeAB0AEQATABTACAAPQAgAFwAIgBcACIALAAgAFwAIgBcACIALABcAG4AIAAgACAAIAAgACAAIAAgACAAIAAgACAAIAAgACAAIAAgACAAIAAgACAAIAAgACAAIAAgACAAIAAgACAAIAAgACAAIAAgACAAIAAgACAAIAAgACAAIAAgACAAIAAgACAAXwBUAFoAZABlAGwAdABhAE4AZQB4AHQARABMAFMAIAAtACAAXwBEAEwAUwBvAGYAZgBzAGUAdA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FwAbgAgACAAIAAgACAAIAAgACAAIAAgACAAIAAgACAAIAAgACAAIAAgACAAIAAgACAAIAAgACAAIAAgACAAIAAgACAAIAAgACAAIAAgACAAIAAgAEgAUwBUAEEAQwBLACgAXABuACAAIAAgACAAIAAgACAAIAAgACAAIAAgACAAIAAgACAAIAAgACAAIAAgACAAIAAgACAAIAAgACAAIAAgACAAIAAgACAAIAAgACAAIAAgACAAIAAgACAAIABfAFQAWgBvAG4AZQBOAGEAbQBlACwAIABUAFoAbwBuAGUARQBmAGYAZQBjAHQAaQB2AGUASQBkAHgALABcAG4AIAAgACAAIAAgACAAIAAgACAAIAAgACAAIAAgACAAIAAgACAAIAAgACAAIAAgACAAIAAgACAAIAAgACAAIAAgACAAIAAgACAAIAAgACAAIAAgACAAIAAgADEALAAgAF8AVABaAFIAdQBsAGUATgBhAG0AZQAsAFwAbgAgACAAIAAgACAAIAAgACAAIAAgACAAIAAgACAAIAAgACAAIAAgACAAIAAgACAAIAAgACAAIAAgACAAIAAgACAAIAAgACAAIAAgACAAIAAgACAAIAAgACAAVABBAEsARQAoAF8AZQBmAGYAZQBjAHQAaQB2AGUAUgB1AGwAZQBJAG4AcwB0AGEAbgBjAGUALAAgADEALAAgADMAKQAsAFwAbgAgACAAIAAgACAAIAAgACAAIAAgACAAIAAgACAAIAAgACAAIAAgACAAIAAgACAAIAAgACAAIAAgACAAIAAgACAAIAAgACAAIAAgACAAIAAgACAAIAAgACAAXwBzAHQAZABPAGYAZgBzAGUAdAAsACAAXwBEAEwAUwBvAGYAZgBzAGUAdAAsAFwAbgAgACAAIAAgACAAIAAgACAAIAAgACAAIAAgACAAIAAgACAAIAAgACAAIAAgACAAIAAgACAAIAAgACAAIAAgACAAIAAgACAAIAAgACAAIAAgACAAIAAgACAAXwBkAGUAbAB0AGEAUAByAGUAdgBTAHQAZAAsACAAXwBkAGUAbAB0AGEAUAByAGUAdgBEAEwAUwAsAFwAbgAgACAAIAAgACAAIAAgACAAIAAgACAAIAAgACAAIAAgACAAIAAgACAAIAAgACAAIAAgACAAIAAgACAAIAAgACAAIAAgACAAIAAgACAAIAAgACAAIAAgACAAXwBkAGUAbAB0AGEATgBlAHgAdABTAHQAZAAsACAAXwBkAGUAbAB0AGEATgBlAHgAdABEAEwAUwAsAFwAbgAgACAAIAAgACAAIAAgACAAIAAgACAAIAAgACAAIAAgACAAIAAgACAAIAAgACAAIAAgACAAIAAgACAAIAAgACAAIAAgACAAIAAgACAAIAAgACAAIAAgACAAXwBpAHMARABMAFMALAAgAF8AZABpAHMAcABsAGEAeQBOAGEAbQBlAHM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XABuACAAIAAgACAAIAAgACAAIAAgACAAIAAgACAAIAAgACAAIAAgACAAIAAgACAAIAAgACAAIAAgACAAIAAgACAAIABmAG4AVABaAEkAbgBzAHQAYQBuAGMAZQBCAG8AdQBuAGQAZQBkACwAIABMAEEATQBCAEQAQQAoAFwAbgAgACAAIAAgACAAIAAgACAAIAAgACAAIAAgACAAIAAgACAAIAAgACAAIAAgACAAIAAgACAAIAAgACAAIAAgACAAIAAgACAAIABMAEUAVAAoAFwAbgAgACAAIAAgACAAIAAgACAAIAAgACAAIAAgACAAIAAgACAAIAAgACAAIAAgACAAIAAgACAAIAAgACAAIAAgACAAIAAgACAAIAAgACAAIAAgAF8AcgB1AGwAZQBJAGQAeAAsACAASQBOAEQARQBYACgAXwBlAGYAZgBlAGMAdABpAHYAZQBSAHUAbABlAEkAbgBzAHQAYQBuAGMAZQAsACAAMQAsACAAMQApACwAXABuACAAIAAgACAAIAAgACAAIAAgACAAIAAgACAAIAAgACAAIAAgACAAIAAgACAAIAAgACAAIAAgACAAIAAgACAAIAAgACAAIAAgACAAIAAgACAAXwBkAGkAcwBwAGwAYQB5AE4AYQBtAGUAcwAsACAAZgBuAEQAaQBzAHAAbABhAHkATgBhAG0AZQBzACgAXwByAHUAbABlAEkAZAB4ACkALABcAG4AIAAgACAAIAAgACAAIAAgACAAIAAgACAAIAAgACAAIAAgACAAIAAgACAAIAAgACAAIAAgACAAIAAgACAAIAAgACAAIAAgACAAIAAgACAAIABfAGQAZQBsAHQAYQBQAHIAZQB2AFMAdABkACwAIAAwACwAXABuACAAIAAgACAAIAAgACAAIAAgACAAIAAgACAAIAAgACAAIAAgACAAIAAgACAAIAAgACAAIAAgACAAIAAgACAAIAAgACAAIAAgACAAIAAgACAAXwBkAGUAbAB0AGEAUAByAGUAdgBEAEwAUwAsACAASQBOAEQARQBYACgAXwBlAGYAZgBlAGMAdABpAHYAZQBSAHUAbABlAEkAbgBzAHQAYQBuAGMAZQAsACAAMQAsACAANQApACwAXABuACAAIAAgACAAIAAgACAAIAAgACAAIAAgACAAIAAgACAAIAAgACAAIAAgACAAIAAgACAAIAAgACAAIAAgACAAIAAgACAAIAAgACAAIAAgACAAXwBkAGUAbAB0AGEATgBlAHgAdABTAHQAZAAsACAAMAAsAFwAbgAgACAAIAAgACAAIAAgACAAIAAgACAAIAAgACAAIAAgACAAIAAgACAAIAAgACAAIAAgACAAIAAgACAAIAAgACAAIAAgACAAIAAgACAAIAAgAF8AZABlAGwAdABhAE4AZQB4AHQARABMAFMALAAgAEkATgBEAEUAWAAoAF8AZQBmAGYAZQBjAHQAaQB2AGUAUgB1AGwAZQBJAG4AcwB0AGEAbgBjAGUALAAgADEALAAgADYAKQAsAFwAbgAgACAAIAAgACAAIAAgACAAIAAgACAAIAAgACAAIAAgACAAIAAgACAAIAAgACAAIAAgACAAIAAgACAAIAAgACAAIAAgACAAIAAgACAAIAAgAFwAbgAgACAAIAAgACAAIAAgACAAIAAgACAAIAAgACAAIAAgACAAIAAgACAAIAAgACAAIAAgACAAIAAgACAAIAAgACAAIAAgACAAIAAgACAAIAAgAEgAUwBUAEEAQwBLACgAXABuACAAIAAgACAAIAAgACAAIAAgACAAIAAgACAAIAAgACAAIAAgACAAIAAgACAAIAAgACAAIAAgACAAIAAgACAAIAAgACAAIAAgACAAIAAgACAAIAAgACAAIABfAFQAWgBvAG4AZQBOAGEAbQBlACwAIABUAFoAbwBuAGUARQBmAGYAZQBjAHQAaQB2AGUASQBkAHgALABcAG4AIAAgACAAIAAgACAAIAAgACAAIAAgACAAIAAgACAAIAAgACAAIAAgACAAIAAgACAAIAAgACAAIAAgACAAIAAgACAAIAAgACAAIAAgACAAIAAgACAAIAAgADAALAAgAF8AVABaAFIAdQBsAGUATgBhAG0AZQAsAFwAbgAgACAAIAAgACAAIAAgACAAIAAgACAAIAAgACAAIAAgACAAIAAgACAAIAAgACAAIAAgACAAIAAgACAAIAAgACAAIAAgACAAIAAgACAAIAAgACAAIAAgACAAVABBAEsARQAoAF8AZQBmAGYAZQBjAHQAaQB2AGUAUgB1AGwAZQBJAG4AcwB0AGEAbgBjAGUALAAgADEALAAgADMAKQAsAFwAbgAgACAAIAAgACAAIAAgACAAIAAgACAAIAAgACAAIAAgACAAIAAgACAAIAAgACAAIAAgACAAIAAgACAAIAAgACAAIAAgACAAIAAgACAAIAAgACAAIAAgACAAXwBzAHQAZABPAGYAZgBzAGUAdAAsACAAXwBEAEwAUwBvAGYAZgBzAGUAdAAsAFwAbgAgACAAIAAgACAAIAAgACAAIAAgACAAIAAgACAAIAAgACAAIAAgACAAIAAgACAAIAAgACAAIAAgACAAIAAgACAAIAAgACAAIAAgACAAIAAgACAAIAAgACAAXwBkAGUAbAB0AGEAUAByAGUAdgBTAHQAZAAsACAAXwBkAGUAbAB0AGEAUAByAGUAdgBEAEwAUwAsAFwAbgAgACAAIAAgACAAIAAgACAAIAAgACAAIAAgACAAIAAgACAAIAAgACAAIAAgACAAIAAgACAAIAAgACAAIAAgACAAIAAgACAAIAAgACAAIAAgACAAIAAgACAAXwBkAGUAbAB0AGEATgBlAHgAdABTAHQAZAAsACAAXwBkAGUAbAB0AGEATgBlAHgAdABEAEwAUwAsAFwAbgAgACAAIAAgACAAIAAgACAAIAAgACAAIAAgACAAIAAgACAAIAAgACAAIAAgACAAIAAgACAAIAAgACAAIAAgACAAIAAgACAAIAAgACAAIAAgACAAIAAgACAAXwBpAHMARABMAFMALAAgAF8AZABpAHMAcABsAGEAeQBOAGEAbQBlAHM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wAbgAgACAAIAAgACAAIAAgACAAIAAgACAAIAAgACAAIAAgACAAIAAgACAAIAAgACAAIAAgACAAIAAgACAAIAAgACAAUwBXAEkAVABDAEgAKABfAGUAZgBmAGUAYwB0AGkAdgBlAFIAdQBsAGUASQBuAHMAdABhAG4AYwBlAFIAbwB3ACwAXABuACAAIAAgACAAIAAgACAAIAAgACAAIAAgACAAIAAgACAAIAAgACAAIAAgACAAIAAgACAAIAAgACAAIAAgACAAIAAgACAAIAAgADEALAAgAGYAbgBUAFoASQBuAHMAdABhAG4AYwBlAEIAZQBmAG8AcgBlAFIAdQBsAGUAcwAoACkALABcAG4AIAAgACAAIAAgACAAIAAgACAAIAAgACAAIAAgACAAIAAgACAAIAAgACAAIAAgACAAIAAgACAAIAAgACAAIAAgACAAIAAgACAAXwBsAGEAcwB0AFIAbwB3ACwAIABmAG4AVABaAEkAbgBzAHQAYQBuAGMAZQBBAGYAdABlAHIAUgB1AGwAZQBzACgAKQAsAFwAbgAgACAAIAAgACAAIAAgACAAIAAgACAAIAAgACAAIAAgACAAIAAgACAAIAAgACAAIAAgACAAIAAgACAAIAAgACAAIAAgACAAIABmAG4AVABaAEkAbgBzAHQAYQBuAGMAZQBCAG8AdQBuAGQAZQBkACg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WgBPAE4ARQBfAE8AQgBTAEUAUgBWAEUARABcAG4AXABuAFIAZQB0AHUAcgBuAHMAIABvAGIAcwBlAHIAdgBlAGQAIAB0AGkAbQBlAG8AbgBlACAAZgBvAHIAIABhACAAcAByAG8AdgBpAGQAZQBkACAATQBKAEQAYQB0AGUALgBcAG4AXABuAEEAcgByAGEAeQAgAGMAbwBtAHAAYQB0AGkAYgBsAGUAOgAgAE0ASgBEAGEAdABl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gACAAfAAgAEMAWwA2AF0AUgBbAG4AXQAgAHwAIABUAFoAIABPAGIAcwBlAHIAdgBlAGQAXABuACAAMQAgAHwAIABkAGUAYwBpAG0AYQBsACAAIAB8ACAATQBKAEQAYQB0AGUAIABpAG4AIABsAG8AYwBhAGwAIABvAGIAcwBlAHIAdgBlAGQAIAB0AGkAbQBlAC4AXABuACAAMgAgAHwAIABkAGUAYwBpAG0AYQBsACAAIAB8ACAARgByAG8AbQAgAGQAYQB0AGUALwB0AGkAbQBlACAAaQBuACAAbABvAGMAYQBsACAAbwBiAHMAZQByAHYAZQBkACAAdABpAG0AZQAgACgATQBKAEQAYQB0AGUAKQAuACAARQBtAHAAdAB5ACAAZgBvAHIAIABlAHMAdABhAGIAbABpAHMAaABpAG4AZwAgAHQAaQBtAGUAegBvAG4AZQAuAFwAbgAgADMAIAB8ACAAZABlAGMAaQBtAGEAbAAgACAAfAAgAFUAbgB0AGkAbAAgAGQAYQB0AGUALwB0AGkAbQBlACAAaQBuACAAbABvAGMAYQBsACAAbwBiAHMAZQByAHYAZQBkACAAdABpAG0AZQAgACgATQBKAEQAYQB0AGUAKQAuACAARQBtAHAAdAB5ACAAZgBvAHIAIABhAGMAdABpAHYAZQAgAHQAaQBtAGUAegBvAG4AZQAuAFwAbgAgADQAIAB8ACAAZABlAGMAaQBtAGEAbAAgACAAfAAgAFQAaQBtAGUAegBvAG4AZQAgAHMAdABhAG4AZABhAHIAZAAgAG8AZgBmAHMAZQB0ACAAKABUAGkAbQBlAFMAcABhAG4AKQAuAFwAbgAgADUAIAB8ACAAZABlAGMAaQBtAGEAbAAgACAAfAAgAFQAaQBtAGUAegBvAG4AZQAgAGQAYQB5AGwAaQBnAGgAdAAgAG8AZgBmAHMAZQB0ACAAKABUAGkAbQBlAFMAcABhAG4AKQAuAFwAbgAgADYAIAB8ACAAaQBuAHQAZQBnAGUAcgAgACAAfAAgAEIAbwB1AG4AZABhAHIAeQAgAGMAbwBuAGQAaQB0AGkAbwBuAC4AXABuACAAIAAgAHwAIABbAC0AMgAuAC4AMgBdACAAIAB8ACAAIAAtADIAIAA6ACAAVABpAG0AZQBzAHAAYQBuACAAdwBoAGUAcgBlACAAbwBiAHMAZQByAHYAZQBkACAAdABpAG0AZQAgAHIAZQBwAGUAYQB0AHMAIABhAG4AZAAgAGkAcwAgAGkAbgBkAGUAdABlAHIAbQBpAG4AYQB0AGUALgAgACgAQwBsAG8AYwBrACAAdwBpAG4AZABzACAAYgBhAGMAawApAFwAbgAgACAAIAB8ACAAIAAgACAAIAAgACAAIAAgACAAfAAgACAALQAxACAAOgAgAEIAbwB1AG4AZABhAHIAeQAgAGEAdAAgAGUAbgBkACAAbwBmACAAcgBlAHAAZQBhAHQAZQBkACAAbwBiAHMAZQByAHYAZQBkACAAdABpAG0AZQAuAFwAbgAgACAAIAB8ACAAIAAgACAAIAAgACAAIAAgACAAfAAgACAAIAAwACAAOgAgAEIAbwB1AG4AZABhAHIAeQAgAG8AZgAgAHQAaQBtAGUAegBvAG4AZQAgAHcAaABlAHIAZQAgAHQAaABlAHIAZQAgAGkAcwAgAG4AbwAgAG8AZgBmAHMAZQB0ACAAZABpAGYAZgBlAHIAZQBuAGMAZQAuAFwAbgAgACAAIAB8ACAAIAAgACAAIAAgACAAIAAgACAAfAAgACAAIAAxACAAOgAgAEIAbwB1AG4AZABhAHIAeQAgAG8AZgAgAHQAaQBtAGUAegBvAG4AZQAgAHcAaABlAHIAZQAgAG8AYgBzAGUAcgB2AGUAZAAgAHQAaQBtAGUAIABsAGUAYQBwAHMAIABmAG8AcgB3AGEAcgBkAC4AXABuACAAIAAgAHwAIAAgACAAIAAgACAAIAAgACAAIAB8ACAAIAAgADIAIAA6ACAAVABpAG0AZQBzAHAAYQBuACAAdwBoAGUAcgBlACAAbwBiAHMAZQByAHYAZQBkACAAdABpAG0AZQAgAGkAcwAgAHUAbgBkAGUAZgBpAG4AZQBkAC4AIAAoAEMAbABvAGMAawAgAHcAaQBuAGQAcwAgAGYAbwByAHcAYQByAGQAKQBcAG4AIAA3ACAAfAAgAGIAbwBvAGwAZQBhAG4AIAAgAHwAIABEAGEAeQBsAGkAZwBoAHQAIABzAGEAdgBpAG4AZwAgAHQAaQBtAGUAIABpAG4AIABlAGYAZgBlAGMAdAAuAFwAbgAgADgAIAB8ACAAdABlAHgAdAAgACAAIAAgACAAfAAgAEEAYgBiAHIAZQB2AGkAYQB0AGUAZAAgAGQAaQBzAHAAbABhAHkAIABuAGEAbQBlAC4AXABuACAAOQAgAHwAIAB0AGUAeAB0ACAAIAAgACAAIAB8ACAARgB1AGwAbAAgAGQAaQBzAHAAbABhAHkAIABuAGEAb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gBhAG0AZQAgAHwAIAB0AGUAeAB0ACAAIAAgACAAfAAgAFQAWgAgAEQAYQB0AGEAYgBhAHMAZQAgAGQAZQBmAGkAbgBlAGQAIAB0AGkAbQBlAHoAbwBuAGUAIABuAGEAbQBlAC4AXABuAE0ASgBEAGEAdABlACAAfAAgAGQAZQBjAGkAbQBhAGwAIAB8ACAARABhAHQAZQAgAGEAbgBkACAAdABpAG0AZQAgACgATQBKAEQAYQB0AGUAKQAgAGYAbwByACAAdwBoAGkAYwBoACAAdABvACAAcgBlAHQAdQByAG4AIAB6AG8AbgBlACAAaQBuAHMAdABhAG4AYwBlAC4AXABuAFsASwBpAG4AZABdACAAfAAgAGkAbgB0AGUAZwBlAHIAIAB8ACAAUgBlAGYAZQByAGUAbgBjAGUAIAB0AGkAbQBlAHoAbwBuAGUAIABrAGkAbgBkACAAZgBvAHIAIABwAHIAbwB2AGkAZABlAGQAIABNAEoARABhAHQAZQBcAG4AIAAgACAAIAAgACAAIAB8ACAAWwAwACwAMQAsADIAXQAgAHwAIAAgADAAIAA6ACAATABvAGMAYQBsACAAbwBiAHMAZQByAHYAZQBkACAAdABpAG0AZQAgACgAaQBuAGMAbAB1AGQAZQBzACAAZABhAHkAbABpAGcAaAB0ACAAcwBhAHYAaQBuAGcAcwApAFwAbgAgACAAIAAgACAAIAAgAHwAIAAgACAAIAAgACAAIAAgACAAfAAgACAAMQAgADoAIABMAG8AYwBhAGwAIABzAHQAYQBuAGQAYQByAGQAIAB0AGkAbQBlACAAKABkAG8AZQBzACAAbgBvAHQAIABpAG4AYwBsAHUAZABlACAAZABhAHkAbABpAGcAaAB0ACAAcwBhAHYAaQBuAGcAcwApAFwAbgAgACAAIAAgACAAIAAgAHwAIAAgACAAIAAgACAAIAAgACAAfAAgACAAMgAgADoAIABVAFQAQwAgACgAVQBuAGkAdgBlAHIAcwBhAGwAIABUAGkAbQBlACAAQwBvAG8AcgBkAGkAbgBhAHQAZQBk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WgBPAE4ARQBfAE8AQgBTAEUAUgBWAEUARAAgAD0AIABMAEEATQBCAEQAQQAoAFQAWgBOAGEAbQBlACwAIABNAEoARABhAHQAZQAsACAAWwBLAGkAbgBkAF0ALABcAG4AIAAgACAAIABMAEUAVAAoAFwAbgAgACAAIAAgACAAIAAgACAAXwBUAFoAbwBuAGUAcwAsACAAQwBIAFIATwBOAE8AXwBEAEEAVABBAC4AVABJAE0ARQBaAE8ATgBFAF8ASQBOAEYATwBTACgAVABaAE4AYQBtAGUAKQAsAFwAbgAgACAAIAAgACAAIAAgACAASQBGACgAQQBSAFIAQQBZAFMALgBJAFMATgBBAF8ASAAoAF8AVABaAG8AbgBlAHMAKQAsACAAewAjAE4ALwBBAH0AIAAqACAAUwBFAFEAVQBFAE4AQwBFACgAUgBPAFcAUwAoAE0ASgBEAGEAdABlACkAKQAsAFwAbgAgACAAIAAgACAAIAAgACAAIAAgACAAIABMAEUAVAAoAFwAbgAgACAAIAAgACAAIAAgACAAIAAgACAAIAAgACAAIAAgAF8ATQBKAEQAYQB0AGUAcwAsACAARgBOAC4ATgBVAEwATABJAEYAWQAoAEkATgBEAEUAWAAoAE0ASgBEAGEAdABlACwALAAxACkAKQAsAFwAbgAgACAAIAAgACAAIAAgACAAIAAgACAAIAAgACAAIAAgAFwAbgAgACAAIAAgACAAIAAgACAAIAAgACAAIAAgACAAIAAgAF8AawBpAG4AZAAsACAATABFAFQAKABcAG4AIAAgACAAIAAgACAAIAAgACAAIAAgACAAIAAgACAAIAAgACAAIAAgAF8AawAsACAASQBOAFQAKABGAE4ALgBDAE8ARQBSAEMARQAoAEkATgBEAEUAWAAoAEsAaQBuAGQALAAgADEALAAgADEAKQApACkALABcAG4AIAAgACAAIAAgACAAIAAgACAAIAAgACAAIAAgACAAIAAgACAAIAAgAEkARgAoAF8AawAgADwAPQAgADAALAAgADAALABcAG4AIAAgACAAIAAgACAAIAAgACAAIAAgACAAIAAgACAAIAAgACAAIAAgACAAIAAgACAASQBGACgAXwBrACAAPgA9ACAAMgAsACAAMgAsACAAXwBrACkAXABuACAAIAAgACAAIAAgACAAIAAgACAAIAAgACAAIAAgACAAIAAgACAAIAApAFwAbgAgACAAIAAgACAAIAAgACAAIAAgACAAIAAgACAAIAAgACkALABcAG4AXABuACAAIAAgACAAIAAgACAAIAAgACAAIAAgACAAIAAgACAAZgBuAFQAWgBPAGIAcwBlAHIAdgBlAGQALAAgAEwAQQBNAEIARABBACgAXwBNAEoARABhAHQAZQAsAFwAbgAgACAAIAAgACAAIAAgACAAIAAgACAAIAAgACAAIAAgACAAIAAgACAASQBGACgASQBTAEUAUgBSAE8AUgAoAF8ATQBKAEQAYQB0AGUAKQAsACAAXwBNAEoARABhAHQAZQAgACoAIAB7ADEAfQAsAFwAbgAgACAAIAAgACAAIAAgACAAIAAgACAAIAAgACAAIAAgACAAIAAgACAAIAAgACAAIABJAEYAKABfAE0ASgBEAGEAdABlACAAPQAgAFwAIgBcACIALAAgAFwAIgBcACIALABcAG4AIAAgACAAIAAgACAAIAAgACAAIAAgACAAIAAgACAAIAAgACAAIAAgACAAIAAgACAAIAAgACAAIABJAEYAKABOAE8AVAAoAEkAUwBOAFUATQBCAEUAUgAoAF8ATQBKAEQAYQB0AGUAKQApACwAIAB7ACMAVgBBAEwAVQBFACEAfQAsAFwAbgAgACAAIAAgACAAIAAgACAAIAAgACAAIAAgACAAIAAgACAAIAAgACAAIAAgACAAIAAgACAAIAAgACAAIAAgACAATABFAFQAKABcAG4AIAAgACAAIAAgACAAIAAgACAAIAAgACAAIAAgACAAIAAgACAAIAAgACAAIAAgACAAIAAgACAAIAAgACAAIAAgACAAIAAgACAAXwBUAFoAbwBuAGUARQBmAGYAZQBjAHQAaQB2AGUASQBkAHgALAAgAF8AVABaAE8ATgBFAF8ARQBGAEYARQBDAFQASQBWAEUAXwBJAEQAWAAoAF8AVABaAG8AbgBlAHMALAAgAF8ATQBKAEQAYQB0AGUALAAgAF8AawBpAG4AZAApACwAXABuACAAIAAgACAAIAAgACAAIAAgACAAIAAgACAAIAAgACAAIAAgACAAIAAgACAAIAAgACAAIAAgACAAIAAgACAAIAAgACAAIAAgAF8AVABaAG8AbgBlAEUAZgBmAGUAYwB0AGkAdgBlACwAIABDAEgATwBPAFMARQBSAE8AVwBTACgAXwBUAFoAbwBuAGUAcwAsACAAXwBUAFoAbwBuAGUARQBmAGYAZQBjAHQAaQB2AGUASQBkAHgAKQAsAFwAbgAgACAAIAAgACAAIAAgACAAIAAgACAAIAAgACAAIAAgACAAIAAgACAAIAAgACAAIAAgACAAIAAgACAAIAAgACAAIAAgACAAIABfAFQAWgBfAE8AQgBTAEUAUgBWAEUARAAoAF8AVABaAG8AbgBlAEUAZgBmAGUAYwB0AGkAdgBlAEkAZAB4ACwAIABfAFQAWgBvAG4AZQBFAGYAZgBlAGMAdABpAHYAZQAsACAAXwBNAEoARABhAHQAZQAsACAAXwBrAGkAbgBk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XABuACAAIAAgACAAIAAgACAAIAAgACAAIAAgACAAIAAgACAAXwBiAHkAUgBvAHcALAAgAFIARQBEAFUAQwBFACgAXAAiAFwAIgAsACAAXwBNAEoARABhAHQAZQBzACwAXABuACAAIAAgACAAIAAgACAAIAAgACAAIAAgACAAIAAgACAAIAAgACAAIABMAEEATQBCAEQAQQAoAF8AYQBjAGMALAAgAF8ATQBKAEQAYQB0AGUALABcAG4AIAAgACAAIAAgACAAIAAgACAAIAAgACAAIAAgACAAIAAgACAAIAAgACAAIAAgACAAVgBTAFQAQQBDAEsAKABfAGEAYwBjACwAIABmAG4AVABaAE8AYgBzAGUAcgB2AGUAZAAoAF8ATQBKAEQAYQB0AGUAKQApAFwAbgAgACAAIAAgACAAIAAgACAAIAAgACAAIAAgACAAIAAgACAAIAAgACAAKQBcAG4AIAAgACAAIAAgACAAIAAgACAAIAAgACAAIAAgACAAIAApACwAXABuACAAIAAgACAAIAAgACAAIAAgACAAIAAgACAAIAAgACAARABSAE8AUAAoAF8AYgB5AFIAbwB3ACwAIAAxACkAXABuACAAIAAgACAAIAAgACAAIAAgACAAIAAgACkAXABuACAAIAAgACAAIAAgACAAIAApAFwAbgAgACAAIAAgACkAXABuACkAOwBcAG4AXABuAFwAbgBfAFQAWgBfAE8AQgBTAEUAUgBWAEUARAAgAD0AIABMAEEATQBCAEQAQQAoAFQAWgBvAG4AZQBFAGYAZgBlAGMAdABpAHYAZQBJAGQAeAAsACAAVABaAG8AbgBlAEUAZgBmAGUAYwB0AGkAdgBlACwAIABNAEoARABhAHQAZQAsACAASwBpAG4AZAAsAFwAbgAgACAAIAAgAEwARQBUACgAXABuACAAIAAgACAAIAAgACAAIABfAFQAWgBJAG4AcwB0AGEAbgBjAGUALAAgAF8AVABaAF8ASQBOAFMAVABBAE4AQwBFAF8ATwBCAFMARQBSAFYARQBEACgAVABaAG8AbgBlAEUAZgBmAGUAYwB0AGkAdgBlAEkAZAB4ACwAIABUAFoAbwBuAGUARQBmAGYAZQBjAHQAaQB2AGUALAAgAE0ASgBEAGEAdABlACwAIABLAGkAbgBkACkALABcAG4AIAAgACAAIAAgACAAIAAgAF8AbABvAHcAZQByAEIAbwB1AG4AZAAsACAASQBOAEQARQBYACgAXwBUAFoASQBuAHMAdABhAG4AYwBlACwAIAAxACwAIAA2ACkALABcAG4AIAAgACAAIAAgACAAIAAgAF8AdQBwAHAAZQByAEIAbwB1AG4AZAAsACAASQBOAEQARQBYACgAXwBUAFoASQBuAHMAdABhAG4AYwBlACwAIAAxACwAIAA3ACkALABcAG4AIAAgACAAIAAgACAAIAAgAF8AcwB0AGQATwBmAGYAcwBlAHQALAAgAEkATgBEAEUAWAAoAF8AVABaAEkAbgBzAHQAYQBuAGMAZQAsACAAMQAsACAAOAApACwAXABuACAAIAAgACAAIAAgACAAIABfAEQATABTAG8AZgBmAHMAZQB0ACwAIABJAE4ARABFAFgAKABfAFQAWgBJAG4AcwB0AGEAbgBjAGUALAAgADEALAAgADkAKQAsAFwAbgAgACAAIAAgACAAIAAgACAAXwBkAGUAbAB0AGEAUAByAGUAdgAsACAATgAoAEkATgBEAEUAWAAoAF8AVABaAEkAbgBzAHQAYQBuAGMAZQAsACAAMQAsACAAMQAwACkAKQAgACsAIABOACgASQBOAEQARQBYACgAXwBUAFoASQBuAHMAdABhAG4AYwBlACwAIAAxACwAIAAxADEAKQApACwAXABuACAAIAAgACAAIAAgACAAIABfAGQAZQBsAHQAYQBOAGUAeAB0ACwAIABOACgASQBOAEQARQBYACgAXwBUAFoASQBuAHMAdABhAG4AYwBlACwAIAAxACwAIAAxADIAKQApACAAKwAgAE4AKABJAE4ARABFAFgAKABfAFQAWgBJAG4AcwB0AGEAbgBjAGUALAAgADEALAAgADEAMwApACkALABcAG4AIAAgACAAIAAgACAAIAAgAFwAbgAgACAAIAAgACAAIAAgACAAXwBvAGIAcwBlAHIAdgBlAGQATQBKAEQAYQB0AGUALAAgAE0ASgBEAGEAdABlACAAKwAgAFMAVwBJAFQAQwBIACgASwBpAG4AZAAsACAAMAAsACAAMAAsAFwAbgAgACAAIAAgACAAIAAgACAAIAAgACAAIAAxACwAIABfAEQATABTAG8AZgBmAHMAZQB0ACwAXABuACAAIAAgACAAIAAgACAAIAAgACAAIAAgAF8AcwB0AGQATwBmAGYAcwBlAHQAIAArACAAXwBEAEwAUwBvAGYAZgBzAGUAdABcAG4AIAAgACAAIAAgACAAIAAgACkALABcAG4AXABuACAAIAAgACAAIAAgACAAIABfAGwAZQBhAHAAQgBvAHUAbgBkAGEAcgB5ACwAIABfAGwAbwB3AGUAcgBCAG8AdQBuAGQAIAArACAAXwBkAGUAbAB0AGEAUAByAGUAdgAsAFwAbgBcAG4AIAAgACAAIAAgACAAIAAgAF8AbABvAHcATwB1AHQATwBmAEIAbwB1AG4AZAAsACAASQBGACgATgBPAFQAKABJAFMATgBVAE0AQgBFAFIAKABfAGwAbwB3AGUAcgBCAG8AdQBuAGQAKQApACwAIABcACIAXAAiACwAXABuACAAIAAgACAAIAAgACAAIAAgACAAIAAgAEkARgAoAF8AZABlAGwAdABhAFAAcgBlAHYAIAA8ACAAMAAsACAASQBGACgAXwBvAGIAcwBlAHIAdgBlAGQATQBKAEQAYQB0AGUAIAA9ACAAXwBsAG8AdwBlAHIAQgBvAHUAbgBkACwAIAAtADEALAAgAFwAIgBcACIAKQAsAFwAbgAgACAAIAAgACAAIAAgACAAIAAgACAAIAAgACAAIAAgAEkARgAoAF8AZABlAGwAdABhAFAAcgBlAHYAIAA9ACAAMAAsACAASQBGACgAXwBvAGIAcwBlAHIAdgBlAGQATQBKAEQAYQB0AGUAIAA9ACAAXwBsAG8AdwBlAHIAQgBvAHUAbgBkACwAIAAwACwAIABcACIAXAAiACkALABcAG4AIAAgACAAIAAgACAAIAAgACAAIAAgACAAIAAgACAAIAAgACAAIAAgAC8ALwAgAF8AZABlAGwAdABhAFAAcgBlAHYAIAA+ACAAMABcAG4AIAAgACAAIAAgACAAIAAgACAAIAAgACAAIAAgACAAIAAgACAAIAAgAEkARgAoAF8AbwBiAHMAZQByAHYAZQBkAE0ASgBEAGEAdABlACAAPQAgAF8AbABlAGEAcABCAG8AdQBuAGQAYQByAHkALAAgADEALABcAG4AIAAgACAAIAAgACAAIAAgACAAIAAgACAAIAAgACAAIAAgACAAIAAgACAAIAAgACAASQBGACgAXwBvAGIAcwBlAHIAdgBlAGQATQBKAEQAYQB0AGUAIAA8ACAAXwBsAGUAYQBwAEIAbwB1AG4AZABhAHIAeQAsACAAMgAsACAAXAAiAFwAIgApAFwAbgAgACAAIAAgACAAIAAgACAAIAAgACAAIAAgACAAIAAgACAAIAAgACAAKQBcAG4AIAAgACAAIAAgACAAIAAgACAAIAAgACAAIAAgACAAIAApAFwAbgAgACAAIAAgACAAIAAgACAAIAAgACAAIAApAFwAbgAgACAAIAAgACAAIAAgACAAKQAsAFwAbgBcAG4AIAAgACAAIAAgACAAIAAgAF8AbwB1AHQATwBmAEIAbwB1AG4AZAAsACAASQBGACgASQBTAE4AVQBNAEIARQBSACgAXwBsAG8AdwBPAHUAdABPAGYAQgBvAHUAbgBkACkALAAgAF8AbABvAHcATwB1AHQATwBmAEIAbwB1AG4AZAAsAFwAbgAgACAAIAAgACAAIAAgACAAIAAgACAAIABJAEYAKABOAE8AVAAoAEkAUwBOAFUATQBCAEUAUgAoAF8AdQBwAHAAZQByAEIAbwB1AG4AZAApACkALAAgAFwAIgBcACIALABcAG4AIAAgACAAIAAgACAAIAAgACAAIAAgACAAIAAgACAAIABJAEYAKABfAGQAZQBsAHQAYQBOAGUAeAB0ACAAPgAgADAALAAgAFwAIgBcACIALABcAG4AIAAgACAAIAAgACAAIAAgACAAIAAgACAAIAAgACAAIAAgACAAIAAgAEkARgAoAF8AZABlAGwAdABhAE4AZQB4AHQAIAA9ACAAMAAsACAASQBGACgAXwBvAGIAcwBlAHIAdgBlAGQATQBKAEQAYQB0AGUAIAA9ACAAXwB1AHAAcABlAHIAQgBvAHUAbgBkACwAIAAwACwAIABcACIAXAAiACkALABcAG4AIAAgACAAIAAgACAAIAAgACAAIAAgACAAIAAgACAAIAAgACAAIAAgACAAIAAgACAATABFAFQAKABcAG4AIAAgACAAIAAgACAAIAAgACAAIAAgACAAIAAgACAAIAAgACAAIAAgACAAIAAgACAAIAAgACAAIAAvAC8AIABfAGQAZQBsAHQAYQBOAGUAeAB0ACAAPAAgADAAXABuACAAIAAgACAAIAAgACAAIAAgACAAIAAgACAAIAAgACAAIAAgACAAIAAgACAAIAAgACAAIAAgACAAXwByAGUAcABlAGEAdABCAG8AdQBuAGQAYQByAHkALAAgAF8AdQBwAHAAZQByAEIAbwB1AG4AZAAgACsAIABfAGQAZQBsAHQAYQBOAGUAeAB0ACwAXABuACAAIAAgACAAIAAgACAAIAAgACAAIAAgACAAIAAgACAAIAAgACAAIAAgACAAIAAgACAAIAAgACAASQBGACgAXwBvAGIAcwBlAHIAdgBlAGQATQBKAEQAYQB0AGUAIAA+AD0AIABfAHIAZQBwAGUAYQB0AEIAbwB1AG4AZABhAHIAeQAsACAALQAyACwAIABcACIAXAAi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hAGQAagB1AHMAdABMAGUAYQBwAE8AYgBzAGUAcgB2AGUAZAAsACAASQBGACgAXwBvAHUAdABPAGYAQgBvAHUAbgBkACAAPQAgADIALAAgAF8AbABlAGEAcABCAG8AdQBuAGQAYQByAHkALAAgAF8AbwBiAHMAZQByAHYAZQBkAE0ASgBEAGEAdABlACkALABcAG4AXABuACAAIAAgACAAIAAgACAAIABIAFMAVABBAEMASwAoAFwAbgAgACAAIAAgACAAIAAgACAAIAAgACAAIABfAGEAZABqAHUAcwB0AEwAZQBhAHAATwBiAHMAZQByAHYAZQBkACwAIABfAGwAbwB3AGUAcgBCAG8AdQBuAGQALAAgAF8AdQBwAHAAZQByAEIAbwB1AG4AZAAsAFwAbgAgACAAIAAgACAAIAAgACAAIAAgACAAIABfAHMAdABkAE8AZgBmAHMAZQB0ACwAIABfAEQATABTAG8AZgBmAHMAZQB0ACwAIABfAG8AdQB0AE8AZgBCAG8AdQBuAGQALABcAG4AIAAgACAAIAAgACAAIAAgACAAIAAgACAAVABBAEsARQAoAF8AVABaAEkAbgBzAHQAYQBuAGMAZQAsACAAMQAsACAALQAz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IAEEAUwBfAEQATABTAFwAbgBcAG4AUgBlAHQAdQByAG4AcwAgAHQAcgB1AGUAIABpAGYAIAB0AGgAZQAgAHQAaQBtAGUAegBvAG4AZQAgAHUAcwBlAHMAIABkAGEAeQBsAGkAZwBoAHQAIABzAGEAdgBpAG4AZwBzACAAdABpAG0AZQAsACAAYQBuAGQAIABvAHAAdABpAG8AbgBhAGwAbAB5ACAAdwBpAHQAaABpAG4AIABhACAAcwBwAGUAYwBpAGYAaQBlAGQAIAB5AGUAYQByACAAcgBhAG4AZwBlAC4AXABuAFwAbgBBAHIAcgBhAHkAIABjAG8AbQBwAGEAdABpAGIAbABlADoAIABUAFoATgBhAG0AZ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OAGEAbQBlACAAIAAgACAAIAB8ACAAdABlAHgAdAAgACAAIAAgAHwAIABUAFoAIABEAGEAdABhAGIAYQBzAGUAIABkAGUAZgBpAG4AZQBkACAAdABpAG0AZQB6AG8AbgBlACAAbgBhAG0AZQAuAFwAbgBbAEYAcgBvAG0AWQBlAGEAcgBdACAAfAAgAGkAbgB0AGUAZwBlAHIAIAB8ACAARgBpAGwAdABlAHIAIABmAHIAbwBtACAAdABoAGUAIABnAGkAdgBlAG4AIAB5AGUAYQByAC4AXABuAFsAVABvAFkAZQBhAHIAXQAgACAAIAB8ACAAaQBuAHQAZQBnAGUAcgAgAHwAIABGAGkAbAB0AGUAcgAgAHQAbwAgAHQAaABlACAAZwBpAHYAZQBuACAAeQBl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oATwBOAEUAXwBIAEEAUwBfAEQATABTACAAPQAgAEwAQQBNAEIARABBACgAVABaAE4AYQBtAGUALAAgAFsARgByAG8AbQBZAGUAYQByAF0ALAAgAFsAVABvAFkAZQBhAHIAXQAsAFwAbgAgACAAIAAgAEwARQBUACgAXABuACAAIAAgACAAIAAgACAAIABfAFQAWgBOAGEAbQBlAHMALAAgAEYATgAuAE4AVQBMAEwASQBGAFkAKABDAEgATwBPAFMARQBDAE8ATABTACgAVABaAE4AYQBtAGUALAAgADEAKQApACwAXABuACAAIAAgACAAIAAgACAAIABfAGYAcgBvAG0AWQBlAGEAcgAsACAASQBOAEQARQBYACgARgBOAC4ATgBVAEwATABJAEYAWQAoAEYAcgBvAG0AWQBlAGEAcgApACwAIAAxACwAIAAxACkALABcAG4AIAAgACAAIAAgACAAIAAgAF8AdABvAFkAZQBhAHIALAAgAEkATgBEAEUAWAAoAEYATgAuAE4AVQBMAEwASQBGAFkAKABUAG8AWQBlAGEAcgApACwAIAAxACwAIAAxACkALABcAG4AIAAgACAAIAAgACAAIAAgAEkARgAoAEkAUwBOAFUATQBCAEUAUgAoAF8AZgByAG8AbQBZAGUAYQByACkAIAAqACAASQBTAE4AVQBNAEIARQBSACgAXwB0AG8AWQBlAGEAcgApACAAKgAgACgAXwB0AG8AWQBlAGEAcgAgADwAIABfAGYAcgBvAG0AWQBlAGEAcgApACwAIAB7ACMAVgBBAEwAVQBFACEAfQAsAFwAbgAgACAAIAAgACAAIAAgACAAIAAgACAAIABMAEUAVAAoAFwAbgAgACAAIAAgACAAIAAgACAAIAAgACAAIAAgACAAIAAgAF8AbgBvAFkAZQBhAHIARgBpAGwAdABlAHIALAAgAEkAUwBOAFUATQBCAEUAUgAoAF8AZgByAG8AbQBZAGUAYQByACkAIAArACAASQBTAE4AVQBNAEIARQBSACgAXwB0AG8AWQBlAGEAcgApACAAPQAgADAALABcAG4AIAAgACAAIAAgACAAIAAgACAAIAAgACAAIAAgACAAIABfAGYAcgBvAG0ATQBKAEQAYQB0AGUALAAgAEMASABSAE8ATgBPAC4ATQBPAEQASQBGAEkARQBEAF8ASgBVAEwASQBBAE4AXwBEAEEAVABFACgAXwBmAHIAbwBtAFkAZQBhAHIAKQAsAFwAbgAgACAAIAAgACAAIAAgACAAIAAgACAAIAAgACAAIAAgAF8AdABvAE0ASgBEAGEAdABlACwAIABJAEYAKABJAFMATgBVAE0AQgBFAFIAKABfAHQAbwBZAGUAYQByACkALABcAG4AIAAgACAAIAAgACAAIAAgACAAIAAgACAAIAAgACAAIAAgACAAIAAgAEMASABSAE8ATgBPAC4ATQBPAEQASQBGAEkARQBEAF8ASgBVAEwASQBBAE4AXwBEAEEAVABFACgAXwB0AG8AWQBlAGEAcgAgACsAIAAxACkAIAAtACAAMAAuADAAMAAwADAAMAAxACwAXABuACAAIAAgACAAIAAgACAAIAAgACAAIAAgACAAIAAgACAAIAAgACAAIABcACIAXAAiAFwAbgAgACAAIAAgACAAIAAgACAAIAAgACAAIAAgACAAIAAgACkALABcAG4AIAAgACAAIAAgACAAIAAgACAAIAAgACAAIAAgACAAIABcAG4AIAAgACAAIAAgACAAIAAgACAAIAAgACAAIAAgACAAIABCAFkAUgBPAFcAKABfAFQAWgBOAGEAbQBlAHMALABcAG4AIAAgACAAIAAgACAAIAAgACAAIAAgACAAIAAgACAAIAAgACAAIAAgAEwAQQBNAEIARABBACgAXwBUAFoATgBhAG0AZQAsAFwAbgAgACAAIAAgACAAIAAgACAAIAAgACAAIAAgACAAIAAgACAAIAAgACAAIAAgACAAIABMAEUAVAAoAFwAbgAgACAAIAAgACAAIAAgACAAIAAgACAAIAAgACAAIAAgACAAIAAgACAAIAAgACAAIAAgACAAIAAgAF8AVABaAEkAbgBmAG8AcwAsACAAQwBIAFIATwBOAE8AXwBEAEEAVABBAC4ARgBJAEwAVABFAFIAXwBUAEkATQBFAFoATwBOAEUAXwBJAE4ARgBPAFMAKABfAFQAWgBOAGEAbQBlACwAIABfAGYAcgBvAG0ATQBKAEQAYQB0AGUALAAgAF8AdABvAE0ASgBEAGEAdABlACkALABcAG4AIAAgACAAIAAgACAAIAAgACAAIAAgACAAIAAgACAAIAAgACAAIAAgACAAIAAgACAAIAAgACAAIABJAEYAKABBAFIAUgBBAFkAUwAuAEkAUwBOAEEAXwBIACgAXwBUAFoASQBuAGYAbwBzACkALAAgAHsAIwBOAC8AQQB9ACwAXABuACAAIAAgACAAIAAgACAAIAAgACAAIAAgACAAIAAgACAAIAAgACAAIAAgACAAIAAgACAAIAAgACAAIAAgACAAIABMAEUAVAAoAFwAbgAgACAAIAAgACAAIAAgACAAIAAgACAAIAAgACAAIAAgACAAIAAgACAAIAAgACAAIAAgACAAIAAgACAAIAAgACAAIAAgACAAIABfAEQATABTAG8AZgBmAHMAZQB0ACwAIABDAEgATwBPAFMARQBDAE8ATABTACgAXwBUAFoASQBuAGYAbwBzACwAIAA1ACkALABcAG4AIAAgACAAIAAgACAAIAAgACAAIAAgACAAIAAgACAAIAAgACAAIAAgACAAIAAgACAAIAAgACAAIAAgACAAIAAgACAAIAAgACAAXwBEAEwAUwByAG8AdwAsACAAWABNAEEAVABDAEgAKAAxACwAIABOACgAXwBEAEwAUwBvAGYAZgBzAGUAdAAgADwAPgAgADAAKQAsACAAMAApACwAXABuACAAIAAgACAAIAAgACAAIAAgACAAIAAgACAAIAAgACAAIAAgACAAIAAgACAAIAAgACAAIAAgACAAIAAgACAAIAAgACAAIAAgAEkARgAoAEkAUwBOAFUATQBCAEUAUgAoAF8ARABMAFMAcgBvAHcAKQAsACAAVABSAFUARQAsAFwAbgAgACAAIAAgACAAIAAgACAAIAAgACAAIAAgACAAIAAgACAAIAAgACAAIAAgACAAIAAgACAAIAAgACAAIAAgACAAIAAgACAAIAAgACAAIAAgAEwARQBUACgAXABuACAAIAAgACAAIAAgACAAIAAgACAAIAAgACAAIAAgACAAIAAgACAAIAAgACAAIAAgACAAIAAgACAAIAAgACAAIAAgACAAIAAgACAAIAAgACAAIAAgACAAIABfAFQAWgBSAHUAbABlAE4AYQBtAGUAcwAsACAAQwBIAE8ATwBTAEUAQwBPAEwAUwAoAF8AVABaAEkAbgBmAG8AcwAsACAAMQAwACkALABcAG4AIAAgACAAIAAgACAAIAAgACAAIAAgACAAIAAgACAAIAAgACAAIAAgACAAIAAgACAAIAAgACAAIAAgACAAIAAgACAAIAAgACAAIAAgACAAIAAgACAAIAAgAF8AZgBUAFoAUgB1AGwAZQBOAGEAbQBlAHMALAAgAFUATgBJAFEAVQBFACgARgBJAEwAVABFAFIAKABfAFQAWgBSAHUAbABlAE4AYQBtAGUAcwAsACAAXwBUAFoAUgB1AGwAZQBOAGEAbQBlAHMAIAA8AD4AIABcACIAXAAiACwAIAB7ACMATgAvAEEAfQApACkALABcAG4AIAAgACAAIAAgACAAIAAgACAAIAAgACAAIAAgACAAIAAgACAAIAAgACAAIAAgACAAIAAgACAAIAAgACAAIAAgACAAIAAgACAAIAAgACAAIAAgACAAIAAgAEkARgAoAEEAUgBSAEEAWQBTAC4ASQBTAE4AQQBfAEgAKABfAGYAVABaAFIAdQBsAGUATgBhAG0AZQBzACkALAAgAEYAQQBMAFMARQAsAFwAbgAgACAAIAAgACAAIAAgACAAIAAgACAAIAAgACAAIAAgACAAIAAgACAAIAAgACAAIAAgACAAIAAgACAAIAAgACAAIAAgACAAIAAgACAAIAAgACAAIAAgACAAIAAgACAAIABJAEYAKABfAG4AbwBZAGUAYQByAEYAaQBsAHQAZQByACwAIABUAFIAVQBFACwAXABu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F8AVABaAFIAdQBsAGUAcwAsACAAQwBIAFIATwBOAE8AXwBEAEEAVABBAC4ARgBJAEwAVABFAFIAXwBUAEkATQBFAFoATwBOAEUAXwBSAFUATABFAFMAKABfAGYAVABaAFIAdQBsAGUATgBhAG0AZQBzACwAIABfAGYAcgBvAG0AWQBlAGEAcgAsACAAXwB0AG8AWQBlAGEAcgApACwAXABuACAAIAAgACAAIAAgACAAIAAgACAAIAAgACAAIAAgACAAIAAgACAAIAAgACAAIAAgACAAIAAgACAAIAAgACAAIAAgACAAIAAgACAAIAAgACAAIAAgACAAIAAgACAAIAAgACAAIAAgACAAIAAgACAAIABOAE8AVAAoAEEAUgBSAEEAWQBTAC4ASQBTAE4AQQBfAEgAKABfAFQAWgBSAHUAbABlAHMAKQ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GAE8ATABMAE8AVwBJAE4ARwBfAEQATABTAFwAbgBcAG4AUgBlAHQAdQByAG4AcwAgAHQAcgB1AGUAIABpAGYAIAB0AGgAZQAgAHQAaQBtAGUAegBvAG4AZQAgAGkAcwAgAG8AYgBzAGUAcgB2AGkAbgBnACAAZABhAHkAbABpAGcAaAB0ACAAcwBhAHYAaQBuAGcAcwAgAGEAdAAgAHQAaABlACAAcwBwAGUAYwBpAGYAaQBlAGQAIABNAEoARABhAHQAZQAgAG8AcgAgAGEAbgB5ACAAZgB1AHQAdQByAGUAIABkAGEAdABlAC4AXABuAFwAbgBBAHIAcgBhAHkAIABjAG8AbQBwAGEAdABpAGIAbABlADoAIABNAEoARABhAHQAZ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fAAgAGQAZQBjAGkAbQBhAGwAIAB8ACAATQBvAGQAaQBmAGkAZQBkACAASgB1AGwAaQBhAG4AIABEAGEAdABlAC4AXABuAFQAWgBOAGEAbQBlACAAfAAgAHQAZQB4AHQAIAAgACAAIAB8ACAAVABaACAARABhAHQAYQBiAGEAcwBlACAAZABlAGYAaQBuAGUAZAAgAHQAaQBtAGUAegBvAG4AZQAgAG4AYQBtAGUALgBcAG4AWwBLAGkAbgBkAF0AIAB8ACAAaQBuAHQAZQBnAGUAcgAgAHwAIABSAGUAZgBlAHIAZQBuAGMAZQAgAHQAaQBtAGUAegBvAG4AZQAgAGsAaQBuAGQAIABmAG8AcgAgAHAAcgBvAHYAaQBkAGUAZAAgAE0ASgBEAGEAdABlAFwAbgAgACAAIAAgACAAIAAgAHwAIABbADAALAAxACwAMgBdACAAfAAgACAAMAAgADoAIABMAG8AYwBhAGwAIABvAGIAcwBlAHIAdgBlAGQAIAB0AGkAbQBlACAAKABpAG4AYwBsAHUAZABlAHMAIABkAGEAeQBsAGkAZwBoAHQAIABzAGEAdgBpAG4AZwBzACkAXABuACAAIAAgACAAIAAgACAAfAAgACAAIAAgACAAIAAgACAAIAB8ACAAIAAxACAAOgAgAEwAbwBjAGEAbAAgAHMAdABhAG4AZABhAHIAZAAgAHQAaQBtAGUAIAAoAGQAbwBlAHMAIABuAG8AdAAgAGkAbgBjAGwAdQBkAGUAIABkAGEAeQBsAGkAZwBoAHQAIABzAGEAdgBpAG4AZwBzACkAXABuACAAIAAgACAAIAAgACAAfAAgACAAIAAgACAAIAAgACAAIAB8ACAAIAAyACAAOgAgAFUAVABDACAAKABVAG4AaQB2AGUAcgBzAGEAbAAgAFQAaQBtAGUAIABDAG8AbwByAGQAaQBuAGEAdABlAGQ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aAE8ATgBFAF8ARgBPAEwATABPAFcASQBOAEcAXwBEAEwAUwAgAD0AIABMAEEATQBCAEQAQQAoAE0ASgBEAGEAdABlACwAIABUAFoATgBhAG0AZQAsACAAWwBLAGkAbgBkAF0ALABcAG4AIAAgACAAIABMAEUAVAAoAFwAbgAgACAAIAAgACAAIAAgACAAXwBrAGkAbgBkACwAIABMAEUAVAAoAFwAbgAgACAAIAAgACAAIAAgACAAIAAgACAAIABfAGsALAAgAEkATgBUACgARgBOAC4AQwBPAEUAUgBDAEUAKABJAE4ARABFAFgAKABLAGkAbgBkACwAIAAxACwAIAAxACkAKQApACwAXABuACAAIAAgACAAIAAgACAAIAAgACAAIAAgAEkARgAoAF8AawAgADwAPQAgADAALAAgADAALABcAG4AIAAgACAAIAAgACAAIAAgACAAIAAgACAAIAAgACAAIABJAEYAKABfAGsAIAA+AD0AIAAyACwAIAAyACwAIABfAGsAKQBcAG4AIAAgACAAIAAgACAAIAAgACAAIAAgACAAKQBcAG4AIAAgACAAIAAgACAAIAAgACkALABcAG4AXABuACAAIAAgACAAIAAgACAAIABfAFQAWgBvAG4AZQBzACwAIABDAEgAUgBPAE4ATwBfAEQAQQBUAEEALgBUAEkATQBFAFoATwBOAEUAXwBJAE4ARgBPAFMAKABJAE4ARABFAFgAKABUAFoATgBhAG0AZQAsACAAMQAsACAAMQApACkALABcAG4AIAAgACAAIAAgACAAIAAgAEkARgAoAEEAUgBSAEEAWQBTAC4ASQBTAE4AQQBfAEgAKABfAFQAWgBvAG4AZQBzACkALAAgAHsAIwBOAC8AQQB9ACAAKgAgAFMARQBRAFUARQBOAEMARQAoAFIATwBXAFMAKABNAEoARABhAHQAZQApACkALABcAG4AIAAgACAAIAAgACAAIAAgACAAIAAgACAATABFAFQAKABcAG4AIAAgACAAIAAgACAAIAAgACAAIAAgACAAIAAgACAAIABmAG4ARgBvAGwAbABvAHcAaQBuAGcAVABaAG8AbgBlAEgAYQBzAEQATABTAG8AZgBmAHMAZQB0ACwAIABMAEEATQBCAEQAQQAoAFQAWgBvAG4AZQBFAGYAZgBlAGMAdABpAHYAZQBJAGQAeAAsAFwAbgAgACAAIAAgACAAIAAgACAAIAAgACAAIAAgACAAIAAgACAAIAAgACAATABFAFQAKABcAG4AIAAgACAAIAAgACAAIAAgACAAIAAgACAAIAAgACAAIAAgACAAIAAgACAAIAAgACAAXwBpAGQAeAAsACAAUwBFAFEAVQBFAE4AQwBFACgAUgBPAFcAUwAoAF8AVABaAG8AbgBlAHMAKQApACwAXABuACAAIAAgACAAIAAgACAAIAAgACAAIAAgACAAIAAgACAAIAAgACAAIAAgACAAIAAgAF8AaABhAHMARABMAFMALAAgAE4AKAAoAF8AaQBkAHgAIAA+AD0AIABUAFoAbwBuAGUARQBmAGYAZQBjAHQAaQB2AGUASQBkAHgAKQAgACoAIAAoAEMASABPAE8AUwBFAEMATwBMAFMAKABfAFQAWgBvAG4AZQBzACwAIAA1ACkAIAA8AD4AIAAwACkAIAA8AD4AIAAwACkALABcAG4AIAAgACAAIAAgACAAIAAgACAAIAAgACAAIAAgACAAIAAgACAAIAAgACAAIAAgACAATgBPAFQAKABJAFMATgBBACgAWABNAEEAVABDAEgAKAAxACwAIABfAGgAYQBzAEQATABTACwAIAAwACwAIAAxACkAKQApAFwAbgAgACAAIAAgACAAIAAgACAAIAAgACAAIAAgACAAIAAgACAAIAAgACAAKQBcAG4AIAAgACAAIAAgACAAIAAgACAAIAAgACAAIAAgACAAIAApACwAXABuAFwAbgAgACAAIAAgACAAIAAgACAAIAAgACAAIAAgACAAIAAgAGYAbgBGAHUAdAB1AHIAZQBUAFoAbwBuAGUASABhAHMAUgB1AGwAZQBzACwAIABMAEEATQBCAEQAQQAoAFQAWgBvAG4AZQBFAGYAZgBlAGMAdABpAHYAZQBJAGQAeAAsAFwAbgAgACAAIAAgACAAIAAgACAAIAAgACAAIAAgACAAIAAgACAAIAAgACAATABFAFQAKABcAG4AIAAgACAAIAAgACAAIAAgACAAIAAgACAAIAAgACAAIAAgACAAIAAgACAAIAAgACAAXwBpAGQAeAAsACAAUwBFAFEAVQBFAE4AQwBFACgAUgBPAFcAUwAoAF8AVABaAG8AbgBlAHMAKQApACwAXABuACAAIAAgACAAIAAgACAAIAAgACAAIAAgACAAIAAgACAAIAAgACAAIAAgACAAIAAgAF8AaABhAHMAUgB1AGwAZQBzACwAIABOACgAKABfAGkAZAB4ACAAPgAgAFQAWgBvAG4AZQBFAGYAZgBlAGMAdABpAHYAZQBJAGQAeAApACAAKgAgACgAQwBIAE8ATwBTAEUAQwBPAEwAUwAoAF8AVABaAG8AbgBlAHMALAAgADEAMAApACAAPAA+ACAAXAAiAFwAIgApACAAPAA+ACAAMAApACwAXABuACAAIAAgACAAIAAgACAAIAAgACAAIAAgACAAIAAgACAAIAAgACAAIAAgACAAIAAgAE4ATwBUACgASQBTAE4AQQAoAFgATQBBAFQAQwBIACgAMQAsACAAXwBoAGEAcwBSAHUAbABlAHMALAAgADAALAAgADEAKQApACkAXABuACAAIAAgACAAIAAgACAAIAAgACAAIAAgACAAIAAgACAAIAAgACAAIAApAFwAbgAgACAAIAAgACAAIAAgACAAIAAgACAAIAAgACAAIAAgACkALABcAG4AXABuACAAIAAgACAAIAAgACAAIAAgACAAIAAgACAAIAAgACAAZgBuAEYAbwBsAGwAbwB3AGkAbgBnAEQATABTAGkAbgBUAFoAbwBuAGUALAAgAEwAQQBNAEIARABBACgAVABaAG8AbgBlAEUAZgBmAGUAYwB0AGkAdgBlAEkAZAB4ACwAXABuACAAIAAgACAAIAAgACAAIAAgACAAIAAgACAAIAAgACAAIAAgACAAIABMAEUAVAAoAFwAbgAgACAAIAAgACAAIAAgACAAIAAgACAAIAAgACAAIAAgACAAIAAgACAAIAAgACAAIABfAFQAWgBvAG4AZQBFAGYAZgBlAGMAdABpAHYAZQAsACAAQwBIAE8ATwBTAEUAUgBPAFcAUwAoAF8AVABaAG8AbgBlAHMALAAgAFQAWgBvAG4AZQBFAGYAZgBlAGMAdABpAHYAZQBJAGQAeAApACwAXABuACAAIAAgACAAIAAgACAAIAAgACAAIAAgACAAIAAgACAAIAAgACAAIAAgACAAIAAgAF8AcgB1AGwAZQBOAGEAbQBlACwAIABDAEgATwBPAFMARQBDAE8ATABTACgAXwBUAFoAbwBuAGUARQBmAGYAZQBjAHQAaQB2AGUALAAgADEAMAApACwAXABuACAAIAAgACAAIAAgACAAIAAgACAAIAAgACAAIAAgACAAIAAgACAAIAAgACAAIAAgAEkARgAoAF8AcgB1AGwAZQBOAGEAbQBlACAAPQAgAFwAIgBcACIALAAgAEYAQQBMAFMARQAsAFwAbgAgACAAIAAgACAAIAAgACAAIAAgACAAIAAgACAAIAAgACAAIAAgACAAIAAgACAAIAAgACAAIAAgAEwARQBUACgAXABuACAAIAAgACAAIAAgACAAIAAgACAAIAAgACAAIAAgACAAIAAgACAAIAAgACAAIAAgACAAIAAgACAAIAAgACAAIABfAGwAbwBjAGEAbABNAEoARABhAHQAZQAsACAATQBKAEQAYQB0AGUAIAArACAASQBGACgAXwBrAGkAbgBkACAAPQAgADIALAAgAEMASABPAE8AUwBFAEMATwBMAFMAKABfAFQAWgBvAG4AZQBFAGYAZgBlAGMAdABpAHYAZQAsACAANQApACwAIAAwACkALABcAG4AIAAgACAAIAAgACAAIAAgACAAIAAgACAAIAAgACAAIAAgACAAIAAgACAAIAAgACAAIAAgACAAIAAgACAAIAAgAF8AVABaAEYAcgBvAG0ALAAgAEMASABPAE8AUwBFAEMATwBMAFMAKABfAFQAWgBvAG4AZQBFAGYAZgBlAGMAdABpAHYAZQAsACAAMgApACwAXABuACAAIAAgACAAIAAgACAAIAAgACAAIAAgACAAIAAgACAAIAAgACAAIAAgACAAIAAgACAAIAAgACAAIAAgACAAIABfAFQAWgBVAG4AdABpAGwALAAgAEMASABPAE8AUwBFAEMATwBMAFMAKABfAFQAWgBvAG4AZQBFAGYAZgBlAGMAdABpAHYAZQAsACAAMwApACwAXABuACAAIAAgACAAIAAgACAAIAAgACAAIAAgACAAIAAgACAAIAAgACAAIAAgACAAIAAgACAAIAAgACAAIAAgACAAIABfAFQAWgBGAHIAbwBtAFkAZQBhAHIALAAgAEMASABSAE8ATgBPAC4ATQBKAEQAQQBUAEUAXwBZAEUAQQBSACgAXwBUAFoARgByAG8AbQApACwAXABuACAAIAAgACAAIAAgACAAIAAgACAAIAAgACAAIAAgACAAIAAgACAAIAAgACAAIAAgACAAIAAgACAAIAAgACAAIABfAFQAWgBVAG4AdABpAGwAWQBlAGEAcgAsACAAQwBIAFIATwBOAE8ALgBNAEoARABBAFQARQBfAFkARQBBAFIAKABfAFQAWgBVAG4AdABpAGwAKQAsAFwAbgAgACAAIAAgACAAIAAgACAAIAAgACAAIAAgACAAIAAgACAAIAAgACAAIAAgACAAIAAgACAAIAAgACAAIAAgACAAXwBUAFoAUgB1AGwAZQBzACwAIABDAEgAUgBPAE4ATwBfAEQAQQBUAEEALgBUAEkATQBFAFoATwBOAEUAXwBSAFUATABFAFMAKABfAHIAdQBsAGUATgBhAG0AZQApACwAXABuACAAIAAgACAAIAAgACAAIAAgACAAIAAgACAAIAAgACAAIAAgACAAIAAgACAAIAAgACAAIAAgACAAIAAgACAAIABfAHIAdQBsAGUAUgBlAGMAdQByAHIAZQBuAGMAZQBzACwAIABfAFQAWgBSAFUATABFAF8AQQBEAEoAQQBDAEUATgBUAF8AUgBFAEMAVQBSAFIARQBOAEMARQBTACgAXwBUAFoAUgB1AGwAZQBzACwAIABfAGwAbwBjAGEAbABNAEoARABhAHQAZQAsACAAXwBUAFoARgByAG8AbQBZAGUAYQByACwAIABfAFQAWgBVAG4AdABpAGwAWQBlAGEAcgAsACAAMwApACwAXABuACAAIAAgACAAIAAgACAAIAAgACAAIAAgACAAIAAgACAAIAAgACAAIAAgACAAIAAgACAAIAAgACAAIAAgACAAIABJAEYAKABBAFIAUgBBAFkAUwAuAEkAUwBOAEEAXwBIACgAXwByAHUAbABlAFIAZQBjAHUAcgByAGUAbgBjAGUAcwApACwAIABGAEEATABTAEUALABcAG4AIAAgACAAIAAgACAAIAAgACAAIAAgACAAIAAgACAAIAAgACAAIAAgACAAIAAgACAAIAAgACAAIAAgACAAIAAgACAAIAAgACAATABFAFQAKABcAG4AIAAgACAAIAAgACAAIAAgACAAIAAgACAAIAAgACAAIAAgACAAIAAgACAAIAAgACAAIAAgACAAIAAgACAAIAAgACAAIAAgACAAIAAgACAAIABfAHIAdQBsAGUASQBuAHMAdABhAG4AYwBlAHMALAAgAF8AVABaAFIAVQBMAEUAXwBJAE4AUwBUAEEATgBDAEUAUwAoAF8AVABaAG8AbgBlAEUAZgBmAGUAYwB0AGkAdgBlACwAIABfAFQAWgBSAHUAbABlAHMALAAgAF8AcgB1AGwAZQBSAGUAYwB1AHIAcgBlAG4AYwBlAHMAKQAsAFwAbgAgACAAIAAgACAAIAAgACAAIAAgACAAIAAgACAAIAAgACAAIAAgACAAIAAgACAAIAAgACAAIAAgACAAIAAgACAAIAAgACAAIAAgACAAIAAgAF8AcgB1AGwAZQBVAG4AdABpAGwALAAgAEMASABPAE8AUwBFAEMATwBMAFMAKABfAHIAdQBsAGUASQBuAHMAdABhAG4AYwBlAHMALAAgADMAKQAsAFwAbgAgACAAIAAgACAAIAAgACAAIAAgACAAIAAgACAAIAAgACAAIAAgACAAIAAgACAAIAAgACAAIAAgACAAIAAgACAAIAAgACAAIAAgACAAIAAgAF8ARABMAFMAbwBmAGYAcwBlAHQALAAgAEMASABPAE8AUwBFAEMATwBMAFMAKABfAHIAdQBsAGUASQBuAHMAdABhAG4AYwBlAHMALAAgADQAKQAsAFwAbgAgACAAIAAgACAAIAAgACAAIAAgACAAIAAgACAAIAAgACAAIAAgACAAIAAgACAAIAAgACAAIAAgACAAIAAgACAAIAAgACAAIAAgACAAIAAgAF8AZgBvAGwAbABvAHcAaQBuAGcARABMAFMALAAgAE4AKAAoAEkAUwBOAFUATQBCAEUAUgAoAF8AcgB1AGwAZQBVAG4AdABpAGwAKQAgACoAIAAoAF8AcgB1AGwAZQBVAG4AdABpAGwAIAA+ACAAXwBsAG8AYwBhAGwATQBKAEQAYQB0AGUAKQAgACoAIAAoAF8ARABMAFMAbwBmAGYAcwBlAHQAIAA8AD4AIAAwACkAKQAgADwAPgAgADAAKQAsAFwAbgAgACAAIAAgACAAIAAgACAAIAAgACAAIAAgACAAIAAgACAAIAAgACAAIAAgACAAIAAgACAAIAAgACAAIAAgACAAIAAgACAAIAAgACAAIAAgAE4ATwBUACgASQBTAE4AQQAoAFgATQBBAFQAQwBIACgAMQAsACAAXwBmAG8AbABsAG8AdwBpAG4AZwBEAEwAUwAsACAAMAAsACAAMQApACk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mAG4ARgBvAGwAbABvAHcAaQBuAGcARABMAFMALAAgAEwAQQBNAEIARABBACgAXwBNAEoARABhAHQAZQAsAFwAbgAgACAAIAAgACAAIAAgACAAIAAgACAAIAAgACAAIAAgACAAIAAgACAASQBGACgASQBTAEUAUgBSAE8AUgAoAF8ATQBKAEQAYQB0AGUAKQAsACAAXwBNAEoARABhAHQAZQAgACoAIAB7ADEAfQAsAFwAbgAgACAAIAAgACAAIAAgACAAIAAgACAAIAAgACAAIAAgACAAIAAgACAAIAAgACAAIABJAEYAKABfAE0ASgBEAGEAdABlACAAPQAgAFwAIgBcACIALAAgAFwAIgBcACIALABcAG4AIAAgACAAIAAgACAAIAAgACAAIAAgACAAIAAgACAAIAAgACAAIAAgACAAIAAgACAAIAAgACAAIABJAEYAKABOAE8AVAAoAEkAUwBOAFUATQBCAEUAUgAoAF8ATQBKAEQAYQB0AGUAKQApACwAIAB7ACMAVgBBAEwAVQBFACEAfQAsAFwAbgAgACAAIAAgACAAIAAgACAAIAAgACAAIAAgACAAIAAgACAAIAAgACAAIAAgACAAIAAgACAAIAAgACAAIAAgACAATABFAFQAKABcAG4AIAAgACAAIAAgACAAIAAgACAAIAAgACAAIAAgACAAIAAgACAAIAAgACAAIAAgACAAIAAgACAAIAAgACAAIAAgACAAIAAgACAAXwBUAFoAbwBuAGUARQBmAGYAZQBjAHQAaQB2AGUASQBkAHgALAAgAF8AVABaAE8ATgBFAF8ARQBGAEYARQBDAFQASQBWAEUAXwBJAEQAWAAoAF8AVABaAG8AbgBlAHMALAAgAF8ATQBKAEQAYQB0AGUALAAgAF8AawBpAG4AZAApACwAXABuACAAIAAgACAAIAAgACAAIAAgACAAIAAgACAAIAAgACAAIAAgACAAIAAgACAAIAAgACAAIAAgACAAIAAgACAAIAAgACAAIAAgAEkARgAoAEkAUwBOAEEAKABfAFQAWgBvAG4AZQBFAGYAZgBlAGMAdABpAHYAZQBJAGQAeAApACwAIAB7ACMATgAvAEEAfQAsAFwAbgAgACAAIAAgACAAIAAgACAAIAAgACAAIAAgACAAIAAgACAAIAAgACAAIAAgACAAIAAgACAAIAAgACAAIAAgACAAIAAgACAAIAAgACAAIAAgAEkARgAoAGYAbgBGAG8AbABsAG8AdwBpAG4AZwBUAFoAbwBuAGUASABhAHMARABMAFMAbwBmAGYAcwBlAHQAKABfAFQAWgBvAG4AZQBFAGYAZgBlAGMAdABpAHYAZQBJAGQAeAApACwAIABUAFIAVQBFACwAXABuACAAIAAgACAAIAAgACAAIAAgACAAIAAgACAAIAAgACAAIAAgACAAIAAgACAAIAAgACAAIAAgACAAIAAgACAAIAAgACAAIAAgACAAIAAgACAAIAAgACAAIABJAEYAKABmAG4ARgB1AHQAdQByAGUAVABaAG8AbgBlAEgAYQBzAFIAdQBsAGUAcwAoAF8AVABaAG8AbgBlAEUAZgBmAGUAYwB0AGkAdgBlAEkAZAB4ACkALAAgAFQAUgBVAEUALABcAG4AIAAgACAAIAAgACAAIAAgACAAIAAgACAAIAAgACAAIAAgACAAIAAgACAAIAAgACAAIAAgACAAIAAgACAAIAAgACAAIAAgACAAIAAgACAAIAAgACAAIAAgACAAIAAgACAAZgBuAEYAbwBsAGwAbwB3AGkAbgBnAEQATABTAGkAbgBUAFoAbwBuAGUAKABfAFQAWgBvAG4AZQBFAGYAZgBlAGMAdABpAHYAZQBJAGQAe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FwAbgAgACAAIAAgACAAIAAgACAAIAAgACAAIAAgACAAIAAgAF8ATQBKAEQAYQB0AGUAcwAsACAAQwBIAE8ATwBTAEUAQwBPAEwAUwAoAEYATgAuAE4AVQBMAEwASQBGAFkAKABNAEoARABhAHQAZQApACwAIAAxACkALABcAG4AIAAgACAAIAAgACAAIAAgACAAIAAgACAAIAAgACAAIABCAFkAUgBPAFcAKABfAE0ASgBEAGEAdABlAHMALABcAG4AIAAgACAAIAAgACAAIAAgACAAIAAgACAAIAAgACAAIAAgACAAIAAgAEwAQQBNAEIARABBACgAXwBNAEoARABhAHQAZQAsAFwAbgAgACAAIAAgACAAIAAgACAAIAAgACAAIAAgACAAIAAgACAAIAAgACAAIAAgACAAIABmAG4ARgBvAGwAbABvAHcAaQBuAGcARABMAFMAKABfAE0ASgBEAGEAdABlACkAXABuACAAIAAgACAAIAAgACAAIAAgACAAIAAgACAAIAAgACAAIAAgACAAIAApAFwAbgAgACAAIAAgACAAIAAgACAAIAAgACAAIAAgACAAIAAgACkAXABuACAAIAAgACAAIAAgACAAIAAgACAAIAAgACkAXABuACAAIAAgACAAIAAgACAAIAApAFwAbgAgACAAIAAgACkAXABuACkAOwAg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WgBPAE4ARQBfAFAAUgBFAFYASQBPAFUAUwBfAEMASABBAE4ARwBFAFwAbgBcAG4AUgBlAHQAdQByAG4AcwAgAHQAaABlACAAcAByAGUAdgBpAG8AdQBzACAAdABpAG0AZQB6AG8AbgBlACAAYwBoAGEAbgBnAGUAIABmAHIAbwBtACAAdABoAGUAIABzAHAAZQBjAGkAZgBpAGUAZAAgAE0ASgBEAGEAdABlAC4AXABuAFwAbgBBAHIAcgBhAHkAIABjAG8AbQBwAGEAdABpAGIAbABlADoAIABNAEoARABhAHQAZ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IAAgAHwAIABDAFsAOABdAFIAWwBuAF0AIAB8ACAAVABaACAAQwBoAGEAbgBnAGUAXABuACAAMQAgAHwAIABpAG4AdABlAGcAZQByACAAIAB8ACAAQwBoAGEAbgBnAGUAIABiAGkAbgBhAHIAeQAgAGYAbABhAGcALgAgAFYAYQBsAHUAZQBzACAAYQByAGUAIABhAGQAZABpAHQAaQB2AGUALgAgAFwAbgAgACAAIAB8ACAAIAAgACAAIAAgACAAIAAgACAAfAAgACAAOAAgADoAIABTAHQAYQBuAGQAYQByAGQAIABvAGYAZgBzAGUAdABcAG4AIAAgACAAfAAgACAAIAAgACAAIAAgACAAIAAgAHwAIAAgADQAIAA6ACAARABhAHkAbABpAGcAaAB0ACAAcwBhAHYAaQBuAGcAIABvAGYAZgBzAGUAdABcAG4AIAAgACAAfAAgACAAIAAgACAAIAAgACAAIAAgAHwAIAAgADIAIAA6ACAAQQBiAGIAcgBlAHYAaQBhAHQAZQBkACAAZABpAHMAcABsAGEAeQAgAG4AYQBtAGUAXABuACAAIAAgAHwAIAAgACAAIAAgACAAIAAgACAAIAB8ACAAIAAxACAAOgAgAEYAdQBsAGwAIABkAGkAcwBwAGwAYQB5ACAAbgBhAG0AZQBcAG4AIAAyACAAfAAgAGQAZQBjAGkAbQBhAGwAIAAgAHwAIABGAHIAbwBtACAAZABhAHQAZQAvAHQAaQBtAGUAIABpAG4AIABsAG8AYwBhAGwAIABvAGIAcwBlAHIAdgBlAGQAIAB0AGkAbQBlACAAKABNAEoARABhAHQAZQApAC4AIABFAG0AcAB0AHkAIABmAG8AcgAgAGUAcwB0AGEAYgBsAGkAcwBoAGkAbgBnACAAdABpAG0AZQB6AG8AbgBlAC4AXABuACAAMwAgAHwAIABkAGUAYwBpAG0AYQBsACAAIAB8ACAAVQBuAHQAaQBsACAAZABhAHQAZQAvAHQAaQBtAGUAIABpAG4AIABsAG8AYwBhAGwAIABvAGIAcwBlAHIAdgBlAGQAIAB0AGkAbQBlACAAKABNAEoARABhAHQAZQApAC4AIABFAG0AcAB0AHkAIABmAG8AcgAgAGEAYwB0AGkAdgBlACAAdABpAG0AZQB6AG8AbgBlAC4AXABuACAANAAgAHwAIABkAGUAYwBpAG0AYQBsACAAIAB8ACAAVABpAG0AZQB6AG8AbgBlACAAcwB0AGEAbgBkAGEAcgBkACAAbwBmAGYAcwBlAHQAIAAoAFQAaQBtAGUAUwBwAGEAbgApAC4AXABuACAANQAgAHwAIABkAGUAYwBpAG0AYQBsACAAIAB8ACAAVABpAG0AZQB6AG8AbgBlACAAZABhAHkAbABpAGcAaAB0ACAAbwBmAGYAcwBlAHQAIAAoAFQAaQBtAGUAUwBwAGEAbgApAC4AXABuACAANgAgAHwAIAB0AGUAeAB0ACAAIAAgACAAIAB8ACAAQQBiAGIAcgBlAHYAaQBhAHQAZQBkACAAZABpAHMAcABsAGEAeQAgAG4AYQBtAGUALgBcAG4AIAA3ACAAfAAgAHQAZQB4AHQAIAAgACAAIAAgAHwAIABGAHUAbABsACAAZABpAHMAcABsAGEAeQAgAG4AY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AgACAAIAB8ACAAZABlAGMAaQBtAGEAbAAgAHwAIABNAG8AZABpAGYAaQBlAGQAIABKAHUAbABpAGEAbgAgAEQAYQB0AGUALgBcAG4AVABaAE4AYQBtAGUAIAAgACAAIAAgACAAIAAgACAAIAAgACAAIAAgAHwAIAB0AGUAeAB0ACAAIAAgACAAfAAgAFQAWgAgAEQAYQB0AGEAYgBhAHMAZQAgAGQAZQBmAGkAbgBlAGQAIAB0AGkAbQBlAHoAbwBuAGUAIABuAGEAbQBlAC4AXABuAFsASwBpAG4AZABdACAAIAAgACAAIAAgACAAIAAgACAAIAAgACAAIAB8ACAAaQBuAHQAZQBnAGUAcgAgAHwAIABSAGUAZgBlAHIAZQBuAGMAZQAgAHQAaQBtAGUAegBvAG4AZQAgAGsAaQBuAGQAIABmAG8AcgAgAHAAcgBvAHYAaQBkAGUAZAAgAE0ASgBEAGEAdABlAFwAbgAgACAAIAAgACAAIAAgACAAIAAgACAAIAAgACAAIAAgACAAIAAgACAAfAAgAFsAMAAsADEALAAyAF0AIAB8ACAAIAAwACAAOgAgAEwAbwBjAGEAbAAgAG8AYgBzAGUAcgB2AGUAZAAgAHQAaQBtAGUAIAAoAGkAbgBjAGwAdQBkAGUAcwAgAGQAYQB5AGwAaQBnAGgAdAAgAHMAYQB2AGkAbgBnAHMAKQBcAG4AIAAgACAAIAAgACAAIAAgACAAIAAgACAAIAAgACAAIAAgACAAIAAgAHwAIAAgACAAIAAgACAAIAAgACAAfAAgACAAMQAgADoAIABMAG8AYwBhAGwAIABzAHQAYQBuAGQAYQByAGQAIAB0AGkAbQBlACAAKABkAG8AZQBzACAAbgBvAHQAIABpAG4AYwBsAHUAZABlACAAZABhAHkAbABpAGcAaAB0ACAAcwBhAHYAaQBuAGcAcwApAFwAbgAgACAAIAAgACAAIAAgACAAIAAgACAAIAAgACAAIAAgACAAIAAgACAAfAAgACAAIAAgACAAIAAgACAAIAB8ACAAIAAyACAAOgAgAFUAVABDACAAKABVAG4AaQB2AGUAcgBzAGEAbAAgAFQAaQBtAGUAIABDAG8AbwByAGQAaQBuAGEAdABlAGQAKQBcAG4AWwBJAGcAbgBvAHIAZQBOAGEAbQBlAEMAaABhAG4AZwBlAHMAXQAgAHwAIABzAHcAaQB0AGMAaAAgACAAfAAgAEQAbwAgAG4AbwB0ACAAaQBuAGMAbAB1AGQAZQAgAGMAaABhAG4AZwBlAHMAIAB0AGgAYQB0ACAAbwBuAGwAeQAgAHIAZQBmAGwAZQBjAHQAIABuAGEAbQBlACAAYwBoAGEAbgBnAGUAcwAuACAAIAAgACAAIAAg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WgBPAE4ARQBfAFAAUgBFAFYASQBPAFUAUwBfAEMASABBAE4ARwBFACAAPQAgAEwAQQBNAEIARABBACgATQBKAEQAYQB0AGUALAAgAFQAWgBOAGEAbQBlACwAIABbAEsAaQBuAGQAXQAsACAAWwBJAGcAbgBvAHIAZQBOAGEAbQBlAEMAaABhAG4AZwBlAHMAXQAsAFwAbgAgACAAIAAgAEwARQBUACgAXABuACAAIAAgACAAIAAgACAAIABfAFQAWgBvAG4AZQBzACwAIABDAEgAUgBPAE4ATwBfAEQAQQBUAEEALgBUAEkATQBFAFoATwBOAEUAXwBJAE4ARgBPAFMAKABJAE4ARABFAFgAKABUAFoATgBhAG0AZQAsACAAMQAsACAAMQApACkALABcAG4AIAAgACAAIAAgACAAIAAgAEkARgAoAEEAUgBSAEEAWQBTAC4ASQBTAE4AQQBfAEgAKABfAFQAWgBvAG4AZQBzACkALAAgAHsAIwBOAC8AQQB9ACAAKgAgAFMARQBRAFUARQBOAEMARQAoAFIATwBXAFMAKABNAEoARABhAHQAZQApACkALABcAG4AIAAgACAAIAAgACAAIAAgACAAIAAgACAATABFAFQAKABcAG4AIAAgACAAIAAgACAAIAAgACAAIAAgACAAIAAgACAAIABfAE0ASgBEAGEAdABlAHMALAAgAEYATgAuAE4AVQBMAEwASQBGAFkAKABDAEgATwBPAFMARQBDAE8ATABTACgATQBKAEQAYQB0AGUALAAgADEAIAApACkALABcAG4AIAAgACAAIAAgACAAIAAgACAAIAAgACAAIAAgACAAIABfAGsAaQBuAGQALAAgAEwARQBUACgAXABuACAAIAAgACAAIAAgACAAIAAgACAAIAAgACAAIAAgACAAIAAgACAAIABfAGsALAAgAEkATgBUACgASQBOAEQARQBYACgARgBOAC4AQwBPAEUAUgBDAEUAKABLAGkAbgBkACkALAAgADEALAAgADEAKQApACwAXABuACAAIAAgACAAIAAgACAAIAAgACAAIAAgACAAIAAgACAAIAAgACAAIABJAEYAKABfAGsAIAA8AD0AIAAwACwAIAAwACwAXABuACAAIAAgACAAIAAgACAAIAAgACAAIAAgACAAIAAgACAAIAAgACAAIAAgACAAIAAgAEkARgAoAF8AawAgAD4APQAgADIALAAgADIALAAgAF8AawApAFwAbgAgACAAIAAgACAAIAAgACAAIAAgACAAIAAgACAAIAAgACAAIAAgACAAKQBcAG4AIAAgACAAIAAgACAAIAAgACAAIAAgACAAIAAgACAAIAApACwAXABuACAAIAAgACAAIAAgACAAIAAgACAAIAAgACAAIAAgACAAXABuACAAIAAgACAAIAAgACAAIAAgACAAIAAgACAAIAAgACAAXwBpAGcAbgBvAHIAZQBOAGEAbQBlAEMAaABhAG4AZwBlAHMALAAgAEYATgAuAEMATwBFAFIAQwBFACgASQBnAG4AbwByAGUATgBhAG0AZQBDAGgAYQBuAGcAZQBzACkAIAA8AD4AIAAwACwAXABuAFwAbgAgACAAIAAgACAAIAAgACAAIAAgACAAIAAgACAAIAAgAGYAbgBQAHIAZQB2AGkAbwB1AHMAQwBoAGEAbgBnAGUALAAgAEwAQQBNAEIARABBACgAXwBNAEoARABhAHQAZQAsAFwAbgAgACAAIAAgACAAIAAgACAAIAAgACAAIAAgACAAIAAgACAAIAAgACAASQBGACgASQBTAEUAUgBSAE8AUgAoAF8ATQBKAEQAYQB0AGUAKQAsACAAXwBNAEoARABhAHQAZQAgACoAIAB7ADEAfQAsAFwAbgAgACAAIAAgACAAIAAgACAAIAAgACAAIAAgACAAIAAgACAAIAAgACAAIAAgACAAIABJAEYAKABfAE0ASgBEAGEAdABlACAAPQAgAFwAIgBcACIALAAgAFwAIgBcACIALABcAG4AIAAgACAAIAAgACAAIAAgACAAIAAgACAAIAAgACAAIAAgACAAIAAgACAAIAAgACAAIAAgACAAIABJAEYAKABOAE8AVAAoAEkAUwBOAFUATQBCAEUAUgAoAF8ATQBKAEQAYQB0AGUAKQApACwAIAB7ACMAVgBBAEwAVQBFACEAfQAsAFwAbgAgACAAIAAgACAAIAAgACAAIAAgACAAIAAgACAAIAAgACAAIAAgACAAIAAgACAAIAAgACAAIAAgACAAIAAgACAATABFAFQAKABcAG4AIAAgACAAIAAgACAAIAAgACAAIAAgACAAIAAgACAAIAAgACAAIAAgACAAIAAgACAAIAAgACAAIAAgACAAIAAgACAAIAAgACAAXwBwAHIAZQB2AEkAbgBzAHQALAAgAF8AVABaAF8AUABSAEUAVgBJAE8AVQBTAF8ASQBOAFMAVABBAE4AQwBFACgAXwBUAFoAbwBuAGUAcwAsACAAXwBNAEoARABhAHQAZQAsACAAXwBrAGkAbgBkACwAIABfAEkAZwBuAG8AcgBlAE4AYQBtAGUAQwBoAGEAbgBnAGUAcwApACwAXABuACAAIAAgACAAIAAgACAAIAAgACAAIAAgACAAIAAgACAAIAAgACAAIAAgACAAIAAgACAAIAAgACAAIAAgACAAIAAgACAAIAAgAEMASABPAE8AUwBFAEMATwBMAFMAKABfAHAAcgBlAHYASQBuAHMAdAAsACAAewAxADIALAA2ACwANwAsADgALAA5ACwAMQAwACwAMQAxAH0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AgACAAIAAgACAAIAAgACAAIAAgACAAIAAgACAAIAAgAFwAbgAgACAAIAAgACAAIAAgACAAIAAgACAAIAAgACAAIAAgAF8AYgB5AFIAbwB3ACwAIABSAEUARABVAEMARQAoAFwAIgBcACIALAAgAF8ATQBKAEQAYQB0AGUAcwAsAFwAbgAgACAAIAAgACAAIAAgACAAIAAgACAAIAAgACAAIAAgACAAIAAgACAATABBAE0AQgBEAEEAKABfAGEAYwBjACwAIABfAE0ASgBEAGEAdABlACwAXABuACAAIAAgACAAIAAgACAAIAAgACAAIAAgACAAIAAgACAAIAAgACAAIAAgACAAIAAgAFYAUwBUAEEAQwBLACgAXABuACAAIAAgACAAIAAgACAAIAAgACAAIAAgACAAIAAgACAAIAAgACAAIAAgACAAIAAgACAAIAAgACAAXwBhAGMAYwAsAFwAbgAgACAAIAAgACAAIAAgACAAIAAgACAAIAAgACAAIAAgACAAIAAgACAAIAAgACAAIAAgACAAIAAgAGYAbgBQAHIAZQB2AGkAbwB1AHMAQwBoAGEAbgBnAGUAKABfAE0ASgBEAGEAdABlACkAXABuACAAIAAgACAAIAAgACAAIAAgACAAIAAgACAAIAAgACAAIAAgACAAIAAgACAAIAAgACkAXABuACAAIAAgACAAIAAgACAAIAAgACAAIAAgACAAIAAgACAAIAAgACAAIAApAFwAbgAgACAAIAAgACAAIAAgACAAIAAgACAAIAAgACAAIAAgACkALABcAG4AIAAgACAAIAAgACAAIAAgACAAIAAgACAAIAAgACAAIABEAFIATwBQACgAXwBiAHkAUgBvAHcALAAgADE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WgBPAE4ARQBfAE4ARQBYAFQAXwBDAEgAQQBOAEcARQBcAG4AXABuAFIAZQB0AHUAcgBuAHMAIAB0AGgAZQAgAG4AZQB4AHQAIAB0AGkAbQBlAHoAbwBuAGUAIABjAGgAYQBuAGcAZQAgAGYAcgBvAG0AIAB0AGgAZQAgAHMAcABlAGMAaQBmAGkAZQBkACAATQBKAEQAYQB0AGUALgBcAG4AXABuAEEAcgByAGEAeQAgAGMAbwBtAHAAYQB0AGkAYgBsAGUAOgAgAE0ASgBEAGEAdABl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gACAAfAAgAEMAWwA4AF0AUgBbAG4AXQAgAHwAIABUAFoAIABDAGgAYQBuAGcAZQBcAG4AIAAxACAAfAAgAGkAbgB0AGUAZwBlAHIAIAAgAHwAIABDAGgAYQBuAGcAZQAgAGIAaQBuAGEAcgB5ACAAZgBsAGEAZwAuACAAVgBhAGwAdQBlAHMAIABhAHIAZQAgAGEAZABkAGkAdABpAHYAZQAuACAAXABuACAAIAAgAHwAIAAgACAAIAAgACAAIAAgACAAIAB8ACAAIAA4ACAAOgAgAFMAdABhAG4AZABhAHIAZAAgAG8AZgBmAHMAZQB0AFwAbgAgACAAIAB8ACAAIAAgACAAIAAgACAAIAAgACAAfAAgACAANAAgADoAIABEAGEAeQBsAGkAZwBoAHQAIABzAGEAdgBpAG4AZwAgAG8AZgBmAHMAZQB0AFwAbgAgACAAIAB8ACAAIAAgACAAIAAgACAAIAAgACAAfAAgACAAMgAgADoAIABBAGIAYgByAGUAdgBpAGEAdABlAGQAIABkAGkAcwBwAGwAYQB5ACAAbgBhAG0AZQBcAG4AIAAgACAAfAAgACAAIAAgACAAIAAgACAAIAAgAHwAIAAgADEAIAA6ACAARgB1AGwAbAAgAGQAaQBzAHAAbABhAHkAIABuAGEAbQBlAFwAbgAgADIAIAB8ACAAZABlAGMAaQBtAGEAbAAgACAAfAAgAEYAcgBvAG0AIABkAGEAdABlAC8AdABpAG0AZQAgAGkAbgAgAGwAbwBjAGEAbAAgAG8AYgBzAGUAcgB2AGUAZAAgAHQAaQBtAGUAIAAoAE0ASgBEAGEAdABlACkALgAgAEUAbQBwAHQAeQAgAGYAbwByACAAZQBzAHQAYQBiAGwAaQBzAGgAaQBuAGcAIAB0AGkAbQBlAHoAbwBuAGUALgBcAG4AIAAzACAAfAAgAGQAZQBjAGkAbQBhAGwAIAAgAHwAIABVAG4AdABpAGwAIABkAGEAdABlAC8AdABpAG0AZQAgAGkAbgAgAGwAbwBjAGEAbAAgAG8AYgBzAGUAcgB2AGUAZAAgAHQAaQBtAGUAIAAoAE0ASgBEAGEAdABlACkALgAgAEUAbQBwAHQAeQAgAGYAbwByACAAYQBjAHQAaQB2AGUAIAB0AGkAbQBlAHoAbwBuAGUALgBcAG4AIAA0ACAAfAAgAGQAZQBjAGkAbQBhAGwAIAAgAHwAIABUAGkAbQBlAHoAbwBuAGUAIABzAHQAYQBuAGQAYQByAGQAIABvAGYAZgBzAGUAdAAgACgAVABpAG0AZQBTAHAAYQBuACkALgBcAG4AIAA1ACAAfAAgAGQAZQBjAGkAbQBhAGwAIAAgAHwAIABUAGkAbQBlAHoAbwBuAGUAIABkAGEAeQBsAGkAZwBoAHQAIABvAGYAZgBzAGUAdAAgACgAVABpAG0AZQBTAHAAYQBuACkALgBcAG4AIAA2ACAAfAAgAHQAZQB4AHQAIAAgACAAIAAgAHwAIABBAGIAYgByAGUAdgBpAGEAdABlAGQAIABkAGkAcwBwAGwAYQB5ACAAbgBhAG0AZQAuAFwAbgAgADcAIAB8ACAAdABlAHgAdAAgACAAIAAgACAAfAAgAEYAdQBsAGwAIABkAGkAcwBwAGwAYQB5ACAAbgBh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AgAHwAIABkAGUAYwBpAG0AYQBsACAAfAAgAE0AbwBkAGkAZgBpAGUAZAAgAEoAdQBsAGkAYQBuACAARABhAHQAZQAuAFwAbgBUAFoATgBhAG0AZQAgACAAIAAgACAAIAAgACAAIAAgACAAIAAgACAAfAAgAHQAZQB4AHQAIAAgACAAIAB8ACAAVABaACAARABhAHQAYQBiAGEAcwBlACAAZABlAGYAaQBuAGUAZAAgAHQAaQBtAGUAegBvAG4AZQAgAG4AYQBtAGUALgBcAG4AWwBLAGkAbgBkAF0AIAAgACAAIAAgACAAIAAgACAAIAAgACAAIAAgAHwAIABpAG4AdABlAGcAZQByACAAfAAgAFIAZQBmAGUAcgBlAG4AYwBlACAAdABpAG0AZQB6AG8AbgBlACAAawBpAG4AZAAgAGYAbwByACAAcAByAG8AdgBpAGQAZQBkACAATQBKAEQAYQB0AGUAXABuACAAIAAgACAAIAAgACAAIAAgACAAIAAgACAAIAAgACAAIAAgACAAIAB8ACAAWwAwACwAMQAsADIAXQAgAHwAIAAgADAAIAA6ACAATABvAGMAYQBsACAAbwBiAHMAZQByAHYAZQBkACAAdABpAG0AZQAgACgAaQBuAGMAbAB1AGQAZQBzACAAZABhAHkAbABpAGcAaAB0ACAAcwBhAHYAaQBuAGcAcwApAFwAbgAgACAAIAAgACAAIAAgACAAIAAgACAAIAAgACAAIAAgACAAIAAgACAAfAAgACAAIAAgACAAIAAgACAAIAB8ACAAIAAxACAAOgAgAEwAbwBjAGEAbAAgAHMAdABhAG4AZABhAHIAZAAgAHQAaQBtAGUAIAAoAGQAbwBlAHMAIABuAG8AdAAgAGkAbgBjAGwAdQBkAGUAIABkAGEAeQBsAGkAZwBoAHQAIABzAGEAdgBpAG4AZwBzACkAXABuACAAIAAgACAAIAAgACAAIAAgACAAIAAgACAAIAAgACAAIAAgACAAIAB8ACAAIAAgACAAIAAgACAAIAAgAHwAIAAgADIAIAA6ACAAVQBUAEMAIAAoAFUAbgBpAHYAZQByAHMAYQBsACAAVABpAG0AZQAgAEMAbwBvAHIAZABpAG4AYQB0AGUAZAApAFwAbgBbAEkAZwBuAG8AcgBlAE4AYQBtAGUAQwBoAGEAbgBnAGUAcwBdACAAfAAgAHMAdwBpAHQAYwBoACAAIAB8ACAARABvACAAbgBvAHQAIABpAG4AYwBsAHUAZABlACAAYwBoAGEAbgBnAGUAcwAgAHQAaABhAHQAIABvAG4AbAB5ACAAcgBlAGYAbABlAGMAdAAgAG4AYQBtAGUAIABjAGgAYQBuAGcAZQBzAC4AIAAgACAAIAAgACA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aAE8ATgBFAF8ATgBFAFgAVABfAEMASABBAE4ARwBFACAAPQAgAEwAQQBNAEIARABBACgATQBKAEQAYQB0AGUALAAgAFQAWgBOAGEAbQBlACwAIABbAEsAaQBuAGQAXQAsACAAWwBJAGcAbgBvAHIAZQBOAGEAbQBlAEMAaABhAG4AZwBlAHMAXQAsAFwAbgAgACAAIAAgAEwARQBUACgAXABuACAAIAAgACAAIAAgACAAIABfAFQAWgBvAG4AZQBzACwAIABDAEgAUgBPAE4ATwBfAEQAQQBUAEEALgBUAEkATQBFAFoATwBOAEUAXwBJAE4ARgBPAFMAKABJAE4ARABFAFgAKABUAFoATgBhAG0AZQAsACAAMQAsACAAMQApACkALABcAG4AIAAgACAAIAAgACAAIAAgAEkARgAoAEEAUgBSAEEAWQBTAC4ASQBTAE4AQQBfAEgAKABfAFQAWgBvAG4AZQBzACkALAAgAHsAIwBOAC8AQQB9ACAAKgAgAFMARQBRAFUARQBOAEMARQAoAFIATwBXAFMAKABNAEoARABhAHQAZQApACkALABcAG4AIAAgACAAIAAgACAAIAAgACAAIAAgACAATABFAFQAKABcAG4AIAAgACAAIAAgACAAIAAgACAAIAAgACAAIAAgACAAIABfAE0ASgBEAGEAdABlAHMALAAgAEYATgAuAE4AVQBMAEwASQBGAFkAKABDAEgATwBPAFMARQBDAE8ATABTACgATQBKAEQAYQB0AGUALAAgADEAIAApACkALABcAG4AIAAgACAAIAAgACAAIAAgACAAIAAgACAAIAAgACAAIABfAGsAaQBuAGQALAAgAEwARQBUACgAXABuACAAIAAgACAAIAAgACAAIAAgACAAIAAgACAAIAAgACAAIAAgACAAIABfAGsALAAgAEkATgBUACgASQBOAEQARQBYACgARgBOAC4AQwBPAEUAUgBDAEUAKABLAGkAbgBkACkALAAgADEALAAgADEAKQApACwAXABuACAAIAAgACAAIAAgACAAIAAgACAAIAAgACAAIAAgACAAIAAgACAAIABJAEYAKABfAGsAIAA8AD0AIAAwACwAIAAwACwAXABuACAAIAAgACAAIAAgACAAIAAgACAAIAAgACAAIAAgACAAIAAgACAAIAAgACAAIAAgAEkARgAoAF8AawAgAD4APQAgADIALAAgADIALAAgAF8AawApAFwAbgAgACAAIAAgACAAIAAgACAAIAAgACAAIAAgACAAIAAgACAAIAAgACAAKQBcAG4AIAAgACAAIAAgACAAIAAgACAAIAAgACAAIAAgACAAIAApACwAXABuACAAIAAgACAAIAAgACAAIAAgACAAIAAgACAAIAAgACAAXABuACAAIAAgACAAIAAgACAAIAAgACAAIAAgACAAIAAgACAAXwBpAGcAbgBvAHIAZQBOAGEAbQBlAEMAaABhAG4AZwBlAHMALAAgAEYATgAuAEMATwBFAFIAQwBFACgASQBnAG4AbwByAGUATgBhAG0AZQBDAGgAYQBuAGcAZQBzACkAIAA8AD4AIAAwACwAXABuAFwAbgAgACAAIAAgACAAIAAgACAAIAAgACAAIAAgACAAIAAgAGYAbgBOAGUAeAB0AEMAaABhAG4AZwBlACwAIABMAEEATQBCAEQAQQAoAF8ATQBKAEQAYQB0AGUALABcAG4AIAAgACAAIAAgACAAIAAgACAAIAAgACAAIAAgACAAIAAgACAAIAAgAEkARgAoAEkAUwBFAFIAUgBPAFIAKABfAE0ASgBEAGEAdABlACkALAAgAF8ATQBKAEQAYQB0AGUAIAAqACAAewAxAH0ALABcAG4AIAAgACAAIAAgACAAIAAgACAAIAAgACAAIAAgACAAIAAgACAAIAAgACAAIAAgACAASQBGACgAXwBNAEoARABhAHQAZQAgAD0AIABcACIAXAAiACwAIABcACIAXAAiACwAXABuACAAIAAgACAAIAAgACAAIAAgACAAIAAgACAAIAAgACAAIAAgACAAIAAgACAAIAAgACAAIAAgACAASQBGACgATgBPAFQAKABJAFMATgBVAE0AQgBFAFIAKABfAE0ASgBEAGEAdABlACkAKQAsACAAewAjAFYAQQBMAFUARQAhAH0ALABcAG4AIAAgACAAIAAgACAAIAAgACAAIAAgACAAIAAgACAAIAAgACAAIAAgACAAIAAgACAAIAAgACAAIAAgACAAIAAgAEwARQBUACgAXABuACAAIAAgACAAIAAgACAAIAAgACAAIAAgACAAIAAgACAAIAAgACAAIAAgACAAIAAgACAAIAAgACAAIAAgACAAIAAgACAAIAAgAF8AbgBlAHgAdABJAG4AcwB0ACwAIABfAFQAWgBfAE4ARQBYAFQAXwBJAE4AUwBUAEEATgBDAEUAKABfAFQAWgBvAG4AZQBzACwAIABfAE0ASgBEAGEAdABlACwAIABfAGsAaQBuAGQALAAgAF8AaQBnAG4AbwByAGUATgBhAG0AZQBDAGgAYQBuAGcAZQBzACkALABcAG4AIAAgACAAIAAgACAAIAAgACAAIAAgACAAIAAgACAAIAAgACAAIAAgACAAIAAgACAAIAAgACAAIAAgACAAIAAgACAAIAAgACAAQwBIAE8ATwBTAEUAQwBPAEwAUwAoAF8AbgBlAHgAdABJAG4AcwB0ACwAIAB7ADEAMgAsADYALAA3ACwAOAAsADkALAAxADAALAAxADEAf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XABuACAAIAAgACAAIAAgACAAIAAgACAAIAAgACAAIAAgACAAXwBiAHkAUgBvAHcALAAgAFIARQBEAFUAQwBFACgAXAAiAFwAIgAsACAAXwBNAEoARABhAHQAZQBzACwAXABuACAAIAAgACAAIAAgACAAIAAgACAAIAAgACAAIAAgACAAIAAgACAAIABMAEEATQBCAEQAQQAoAF8AYQBjAGMALAAgAF8ATQBKAEQAYQB0AGUALABcAG4AIAAgACAAIAAgACAAIAAgACAAIAAgACAAIAAgACAAIAAgACAAIAAgACAAIAAgACAAVgBTAFQAQQBDAEsAKABcAG4AIAAgACAAIAAgACAAIAAgACAAIAAgACAAIAAgACAAIAAgACAAIAAgACAAIAAgACAAIAAgACAAIABfAGEAYwBjACwAXABuACAAIAAgACAAIAAgACAAIAAgACAAIAAgACAAIAAgACAAIAAgACAAIAAgACAAIAAgACAAIAAgACAAZgBuAE4AZQB4AHQAQwBoAGEAbgBnAGUAKABfAE0ASgBEAGEAdABlACkAXABuACAAIAAgACAAIAAgACAAIAAgACAAIAAgACAAIAAgACAAIAAgACAAIAAgACAAIAAgACkAXABuACAAIAAgACAAIAAgACAAIAAgACAAIAAgACAAIAAgACAAIAAgACAAIAApAFwAbgAgACAAIAAgACAAIAAgACAAIAAgACAAIAAgACAAIAAgACkALABcAG4AIAAgACAAIAAgACAAIAAgACAAIAAgACAAIAAgACAAIABEAFIATwBQACgAXwBiAHkAUgBvAHcALAAgADEAKQBcAG4AIAAgACAAIAAgACAAIAAgACAAIAAgACAAKQBcAG4AIAAgACAAIAAgACAAIAAgACkAXABuACAAIAAgACAAKQBcAG4AKQA7AFwAbgBcAG4AXABuAF8AVABaAF8AUABSAEUAVgBJAE8AVQBTAF8ASQBOAFMAVABBAE4AQwBFACAAPQAgAEwAQQBNAEIARABBACgAVABaAG8AbgBlAHMALAAgAE0ASgBEAGEAdABlACwAIABLAGkAbgBkACwAIABJAGcAbgBvAHIAZQBOAGEAbQBlAEMAaABhAG4AZwBlAHMALAAgAFsAUAByAGUAQwBhAGwAYwBUAFoASQBuAHMAdABhAG4AYwBlAF0ALAAgAFwAbgAgACAAIAAgAEwARQBUACgAXABuACAAIAAgACAAIAAgACAAIABfAHQAaABpAHMAVABaAEkAbgBzAHQAYQBuAGMAZQAsACAASQBGACgATgBPAFQAKABJAFMATwBNAEkAVABUAEUARAAoAFAAcgBlAEMAYQBsAGMAVABaAEkAbgBzAHQAYQBuAGMAZQApACkALAAgAFAAcgBlAEMAYQBsAGMAVABaAEkAbgBzAHQAYQBuAGMAZQAsAFwAbgAgACAAIAAgACAAIAAgACAAIAAgACAAIABMAEUAVAAoAFwAbgAgACAAIAAgACAAIAAgACAAIAAgACAAIAAgACAAIAAgAF8AVABaAG8AbgBlAEUAZgBmAGUAYwB0AGkAdgBlAEkAZAB4ACwAIABfAFQAWgBPAE4ARQBfAEUARgBGAEUAQwBUAEkAVgBFAF8ASQBEAFgAKABUAFoAbwBuAGUAcwAsACAATQBKAEQAYQB0AGUALAAgAEsAaQBuAGQAKQAsAFwAbgAgACAAIAAgACAAIAAgACAAIAAgACAAIAAgACAAIAAgAEkARgAoAEkAUwBOAEEAKABfAFQAWgBvAG4AZQBFAGYAZgBlAGMAdABpAHYAZQBJAGQAeAApACwAIAB7ACMATgAvAEEAfQAsAFwAbgAgACAAIAAgACAAIAAgACAAIAAgACAAIAAgACAAIAAgACAAIAAgACAATABFAFQAKABcAG4AIAAgACAAIAAgACAAIAAgACAAIAAgACAAIAAgACAAIAAgACAAIAAgACAAIAAgACAAXwBUAFoAbwBuAGUARQBmAGYAZQBjAHQAaQB2AGUALAAgAEMASABPAE8AUwBFAFIATwBXAFMAKABUAFoAbwBuAGUAcwAsACAAXwBUAFoAbwBuAGUARQBmAGYAZQBjAHQAaQB2AGUASQBkAHgAKQAsAFwAbgAgACAAIAAgACAAIAAgACAAIAAgACAAIAAgACAAIAAgACAAIAAgACAAIAAgACAAIABfAFQAWgBfAEkATgBTAFQAQQBOAEMARQBfAEMASABBAE4ARwBFACgAXwBUAFoAbwBuAGUARQBmAGYAZQBjAHQAaQB2AGUASQBkAHgALAAgAF8AVABaAG8AbgBlAEUAZgBmAGUAYwB0AGkAdgBlACwAIABNAEoARABhAHQAZQAsACAASwBpAG4AZAApAFwAbgAgACAAIAAgACAAIAAgACAAIAAgACAAIAAgACAAIAAgACAAIAAgACAAKQBcAG4AIAAgACAAIAAgACAAIAAgACAAIAAgACAAIAAgACAAIAApAFwAbgAgACAAIAAgACAAIAAgACAAIAAgACAAIAApAFwAbgAgACAAIAAgACAAIAAgACAAKQAsAFwAbgBcAG4AIAAgACAAIAAgACAAIAAgAEkARgAoAEEAUgBSAEEAWQBTAC4ASQBTAE4AQQBfAEgAKABfAHQAaABpAHMAVABaAEkAbgBzAHQAYQBuAGMAZQApACwAIAB7ACMATgAvAEEAfQAsAFwAbgAgACAAIAAgACAAIAAgACAAIAAgACAAIABMAEUAVAAoAFwAbgAgACAAIAAgACAAIAAgACAAIAAgACAAIAAgACAAIAAgAF8AZQBzAHQAYQBiAGwAaQBzAGgAaQBuAGcAVABaACwAIABJAEYAKABDAEgATwBPAFMARQBDAE8ATABTACgAXwB0AGgAaQBzAFQAWgBJAG4AcwB0AGEAbgBjAGUALAAgADIAKQAgAD4AIAAxACwAIABGAEEATABTAEUALABcAG4AIAAgACAAIAAgACAAIAAgACAAIAAgACAAIAAgACAAIAAgACAAIAAgAFMAVwBJAFQAQwBIACgAQwBIAE8ATwBTAEUAQwBPAEwAUwAoAF8AdABoAGkAcwBUAFoASQBuAHMAdABhAG4AYwBlACwAIAAzACkALABcAG4AIAAgACAAIAAgACAAIAAgACAAIAAgACAAIAAgACAAIAAgACAAIAAgACAAIAAgACAAMAAsACAAVABSAFUARQAsAFwAbgAgACAAIAAgACAAIAAgACAAIAAgACAAIAAgACAAIAAgACAAIAAgACAAIAAgACAAIAAyACwAIABUAFIAVQBFACwAXABuACAAIAAgACAAIAAgACAAIAAgACAAIAAgACAAIAAgACAAIAAgACAAIAAgACAAIAAgAEYAQQBMAFMARQBcAG4AIAAgACAAIAAgACAAIAAgACAAIAAgACAAIAAgACAAIAAgACAAIAAgACkAXABuACAAIAAgACAAIAAgACAAIAAgACAAIAAgACAAIAAgACAAKQAsAFwAbgAgACAAIAAgACAAIAAgACAAIAAgACAAIAAgACAAIAAgAFwAbgAgACAAIAAgACAAIAAgACAAIAAgACAAIAAgACAAIAAgAEkARgAoAF8AZQBzAHQAYQBiAGwAaQBzAGgAaQBuAGcAVABaACwAIABIAFMAVABBAEMASwAoAF8AdABoAGkAcwBUAFoASQBuAHMAdABhAG4AYwBlACwAIAAwACkALABcAG4AIAAgACAAIAAgACAAIAAgACAAIAAgACAAIAAgACAAIAAgACAAIAAgAEwARQBUACgAXABuACAAIAAgACAAIAAgACAAIAAgACAAIAAgACAAIAAgACAAIAAgACAAIAAgACAAIAAgAF8AcAByAGUAdgBUAFoATQBKAEQAYQB0AGUALAAgAEMASABPAE8AUwBFAEMATwBMAFMAKABfAHQAaABpAHMAVABaAEkAbgBzAHQAYQBuAGMAZQAsACAANgApACAALQAgADAALgAwADAAMQAsAFwAbgAgACAAIAAgACAAIAAgACAAIAAgACAAIAAgACAAIAAgACAAIAAgACAAIAAgACAAIABfAHAAcgBlAHYAVABaAG8AbgBlAEUAZgBmAGUAYwB0AGkAdgBlAEkAZAB4ACwAIABfAFQAWgBPAE4ARQBfAEUARgBGAEUAQwBUAEkAVgBFAF8ASQBEAFgAKABUAFoAbwBuAGUAcwAsACAAXwBwAHIAZQB2AFQAWgBNAEoARABhAHQAZQAsACAAMAApACwAXABuACAAIAAgACAAIAAgACAAIAAgACAAIAAgACAAIAAgACAAIAAgACAAIAAgACAAIAAgAEkARgAoAEkAUwBOAEEAKABfAHAAcgBlAHYAVABaAG8AbgBlAEUAZgBmAGUAYwB0AGkAdgBlAEkAZAB4ACkALAAgAHsAIwBDAEEATABDACEAfQAsAFwAbgAgACAAIAAgACAAIAAgACAAIAAgACAAIAAgACAAIAAgACAAIAAgACAAIAAgACAAIAAgACAAIAAgAEwARQBUACgAXABuACAAIAAgACAAIAAgACAAIAAgACAAIAAgACAAIAAgACAAIAAgACAAIAAgACAAIAAgACAAIAAgACAAIAAgACAAIABfAHAAcgBlAHYAVABaAG8AbgBlAEUAZgBmAGUAYwB0AGkAdgBlACwAIABDAEgATwBPAFMARQBSAE8AVwBTACgAVABaAG8AbgBlAHMALAAgAF8AcAByAGUAdgBUAFoAbwBuAGUARQBmAGYAZQBjAHQAaQB2AGUASQBkAHgAKQAsAFwAbgAgACAAIAAgACAAIAAgACAAIAAgACAAIAAgACAAIAAgACAAIAAgACAAIAAgACAAIAAgACAAIAAgACAAIAAgACAAXwBwAHIAZQB2AFQAWgBJAG4AcwB0AGEAbgBjAGUALAAgAF8AVABaAF8ASQBOAFMAVABBAE4AQwBFAF8AQwBIAEEATgBHAEUAKABfAHAAcgBlAHYAVABaAG8AbgBlAEUAZgBmAGUAYwB0AGkAdgBlAEkAZAB4ACwAIABfAHAAcgBlAHYAVABaAG8AbgBlAEUAZgBmAGUAYwB0AGkAdgBlACwAIABfAHAAcgBlAHYAVABaAE0ASgBEAGEAdABlACwAIAAwACkALABcAG4AIAAgACAAIAAgACAAIAAgACAAIAAgACAAIAAgACAAIAAgACAAIAAgACAAIAAgACAAIAAgACAAIAAgACAAIAAgAEkARgAoAEEAUgBSAEEAWQBTAC4ASQBTAE4AQQBfAEgAKABfAHAAcgBlAHYAVABaAEkAbgBzAHQAYQBuAGMAZQApACwAIAB7ACMAQwBBAEwAQwAhAH0ALABcAG4AIAAgACAAIAAgACAAIAAgACAAIAAgACAAIAAgACAAIAAgACAAIAAgACAAIAAgACAAIAAgACAAIAAgACAAIAAgACAAIAAgACAATABFAFQAKABcAG4AIAAgACAAIAAgACAAIAAgACAAIAAgACAAIAAgACAAIAAgACAAIAAgACAAIAAgACAAIAAgACAAIAAgACAAIAAgACAAIAAgACAAIAAgACAAIABfAGYAbABnAFMAdABkAE8AZgBmAHMAZQB0ACwAIABOACgAQwBIAE8ATwBTAEUAQwBPAEwAUwAoAF8AdABoAGkAcwBUAFoASQBuAHMAdABhAG4AYwBlACwAIAA4ACkAIAA8AD4AIABDAEgATwBPAFMARQBDAE8ATABTACgAXwBwAHIAZQB2AFQAWgBJAG4AcwB0AGEAbgBjAGUALAAgADgAKQApACAAKgAgADgALABcAG4AIAAgACAAIAAgACAAIAAgACAAIAAgACAAIAAgACAAIAAgACAAIAAgACAAIAAgACAAIAAgACAAIAAgACAAIAAgACAAIAAgACAAIAAgACAAIABfAGYAbABnAEQATABTAG8AZgBmAHMAZQB0ACwAIABOACgAQwBIAE8ATwBTAEUAQwBPAEwAUwAoAF8AdABoAGkAcwBUAFoASQBuAHMAdABhAG4AYwBlACwAIAA5ACkAIAA8AD4AIABDAEgATwBPAFMARQBDAE8ATABTACgAXwBwAHIAZQB2AFQAWgBJAG4AcwB0AGEAbgBjAGUALAAgADkAKQApACAAKgAgADQALABcAG4AIAAgACAAIAAgACAAIAAgACAAIAAgACAAIAAgACAAIAAgACAAIAAgACAAIAAgACAAIAAgACAAIAAgACAAIAAgACAAIAAgACAAIAAgACAAIABfAGYAbABnAEEAYgBiAHIAZQB2AGkAYQB0AGkAbwBuACwAIABOACgAQwBIAE8ATwBTAEUAQwBPAEwAUwAoAF8AdABoAGkAcwBUAFoASQBuAHMAdABhAG4AYwBlACwAIAAxADAAKQAgADwAPgAgAEMASABPAE8AUwBFAEMATwBMAFMAKABfAHAAcgBlAHYAVABaAEkAbgBzAHQAYQBuAGMAZQAsACAAMQAwACkAKQAgACoAIAAyACwAXABuACAAIAAgACAAIAAgACAAIAAgACAAIAAgACAAIAAgACAAIAAgACAAIAAgACAAIAAgACAAIAAgACAAIAAgACAAIAAgACAAIAAgACAAIAAgACAAXwBmAGwAZwBEAGkAcwBwAGwAYQB5AE4AYQBtAGUALAAgAE4AKABDAEgATwBPAFMARQBDAE8ATABTACgAXwB0AGgAaQBzAFQAWgBJAG4AcwB0AGEAbgBjAGUALAAgADEAMQApACAAPAA+ACAAQwBIAE8ATwBTAEUAQwBPAEwAUwAoAF8AcAByAGUAdgBUAFoASQBuAHMAdABhAG4AYwBlACwAIAAxADEAKQApACwAXABuACAAIAAgACAAIAAgACAAIAAgACAAIAAgACAAIAAgACAAIAAgACAAIAAgACAAIAAgACAAIAAgACAAIAAgACAAIAAgACAAIAAgACAAIAAgACAAXwBmAGwAZwBDAGgAYQBuAGcAZQAsACAAXwBmAGwAZwBTAHQAZABPAGYAZgBzAGUAdAAgACsAIABfAGYAbABnAEQATABTAG8AZgBmAHMAZQB0ACAAKwAgAF8AZgBsAGcAQQBiAGIAcgBlAHYAaQBhAHQAaQBvAG4AIAArACAAXwBmAGwAZwBEAGkAcwBwAGwAYQB5AE4AYQBtAGUALABcAG4AIAAgACAAIAAgACAAIAAgACAAIAAgACAAIAAgACAAIAAgACAAIAAgACAAIAAgACAAIAAgACAAIAAgACAAIAAgACAAIAAgACAAIAAgACAAIABfAGQAZQB0AGUAYwB0AEMAaABhAG4AZwBlACwAIABJAEYAKABJAGcAbgBvAHIAZQBOAGEAbQBlAEMAaABhAG4AZwBlAHMALABcAG4AIAAgACAAIAAgACAAIAAgACAAIAAgACAAIAAgACAAIAAgACAAIAAgACAAIAAgACAAIAAgACAAIAAgACAAIAAgACAAIAAgACAAIAAgACAAIAAgACAAIAAgACgAXwBmAGwAZwBTAHQAZABPAGYAZgBzAGUAdAAgACsAIABfAGYAbABnAEQATABTAG8AZgBmAHMAZQB0ACkAIAA+ACAAMAAsAFwAbgAgACAAIAAgACAAIAAgACAAIAAgACAAIAAgACAAIAAgACAAIAAgACAAIAAgACAAIAAgACAAIAAgACAAIAAgACAAIAAgACAAIAAgACAAIAAgACAAIAAgACAAXwBmAGwAZwBDAGgAYQBuAGcAZQAgAD4AIAAwAFwAbgAgACAAIAAgACAAIAAgACAAIAAgACAAIAAgACAAIAAgACAAIAAgACAAIAAgACAAIAAgACAAIAAgACAAIAAgACAAIAAgACAAIAAgACAAIAAgACkALABcAG4AIAAgACAAIAAgACAAIAAgACAAIAAgACAAIAAgACAAIAAgACAAIAAgACAAIAAgACAAIAAgACAAIAAgACAAIAAgACAAIAAgACAAIAAgACAAIABJAEYAKABfAGQAZQB0AGUAYwB0AEMAaABhAG4AZwBlACwAIABIAFMAVABBAEMASwAoAF8AdABoAGkAcwBUAFoASQBuAHMAdABhAG4AYwBlACwAIABfAGYAbABnAEMAaABhAG4AZwBlACkALABcAG4AIAAgACAAIAAgACAAIAAgACAAIAAgACAAIAAgACAAIAAgACAAIAAgACAAIAAgACAAIAAgACAAIAAgACAAIAAgACAAIAAgACAAIAAgACAAIAAgACAAIAAgAF8AVABaAF8AUABSAEUAVgBJAE8AVQBTAF8ASQBOAFMAVABBAE4AQwBFACgAVABaAG8AbgBlAHMALAAgAF8AcAByAGUAdgBUAFoATQBKAEQAYQB0AGUALAAgADAALAAgAEkAZwBuAG8AcgBlAE4AYQBtAGUAQwBoAGEAbgBnAGUAcwAsACAAXwBwAHIAZQB2AFQAWgBJAG4AcwB0AGEAbgBjAGU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wBUAFoAXwBOAEUAWABUAF8ASQBOAFMAVABBAE4AQwBFACAAPQAgAEwAQQBNAEIARABBACgAVABaAG8AbgBlAHMALAAgAE0ASgBEAGEAdABlACwAIABLAGkAbgBkACwAIABJAGcAbgBvAHIAZQBOAGEAbQBlAEMAaABhAG4AZwBlAHMALAAgAFsAUAByAGUAQwBhAGwAYwBUAFoASQBuAHMAdABhAG4AYwBlAF0ALAAgAFwAbgAgACAAIAAgAEwARQBUACgAXABuACAAIAAgACAAIAAgACAAIABfAHQAaABpAHMAVABaAEkAbgBzAHQAYQBuAGMAZQAsACAASQBGACgATgBPAFQAKABJAFMATwBNAEkAVABUAEUARAAoAFAAcgBlAEMAYQBsAGMAVABaAEkAbgBzAHQAYQBuAGMAZQApACkALAAgAFAAcgBlAEMAYQBsAGMAVABaAEkAbgBzAHQAYQBuAGMAZQAsAFwAbgAgACAAIAAgACAAIAAgACAAIAAgACAAIABMAEUAVAAoAFwAbgAgACAAIAAgACAAIAAgACAAIAAgACAAIAAgACAAIAAgAF8AVABaAG8AbgBlAEUAZgBmAGUAYwB0AGkAdgBlAEkAZAB4ACwAIABfAFQAWgBPAE4ARQBfAEUARgBGAEUAQwBUAEkAVgBFAF8ASQBEAFgAKABUAFoAbwBuAGUAcwAsACAATQBKAEQAYQB0AGUALAAgAEsAaQBuAGQAKQAsAFwAbgAgACAAIAAgACAAIAAgACAAIAAgACAAIAAgACAAIAAgAEkARgAoAEkAUwBOAEEAKABfAFQAWgBvAG4AZQBFAGYAZgBlAGMAdABpAHYAZQBJAGQAeAApACwAIAB7ACMATgAvAEEAfQAsAFwAbgAgACAAIAAgACAAIAAgACAAIAAgACAAIAAgACAAIAAgACAAIAAgACAATABFAFQAKABcAG4AIAAgACAAIAAgACAAIAAgACAAIAAgACAAIAAgACAAIAAgACAAIAAgACAAIAAgACAAXwBUAFoAbwBuAGUARQBmAGYAZQBjAHQAaQB2AGUALAAgAEMASABPAE8AUwBFAFIATwBXAFMAKABUAFoAbwBuAGUAcwAsACAAXwBUAFoAbwBuAGUARQBmAGYAZQBjAHQAaQB2AGUASQBkAHgAKQAsAFwAbgAgACAAIAAgACAAIAAgACAAIAAgACAAIAAgACAAIAAgACAAIAAgACAAIAAgACAAIABfAFQAWgBfAEkATgBTAFQAQQBOAEMARQBfAEMASABBAE4ARwBFACgAXwBUAFoAbwBuAGUARQBmAGYAZQBjAHQAaQB2AGUASQBkAHgALAAgAF8AVABaAG8AbgBlAEUAZgBmAGUAYwB0AGkAdgBlACwAIABNAEoARABhAHQAZQAsACAASwBpAG4AZAApAFwAbgAgACAAIAAgACAAIAAgACAAIAAgACAAIAAgACAAIAAgACAAIAAgACAAKQBcAG4AIAAgACAAIAAgACAAIAAgACAAIAAgACAAIAAgACAAIAApAFwAbgAgACAAIAAgACAAIAAgACAAIAAgACAAIAApAFwAbgAgACAAIAAgACAAIAAgACAAKQAsAFwAbgBcAG4AIAAgACAAIAAgACAAIAAgAEkARgAoAEEAUgBSAEEAWQBTAC4ASQBTAE4AQQBfAEgAKABfAHQAaABpAHMAVABaAEkAbgBzAHQAYQBuAGMAZQApACwAIAB7ACMATgAvAEEAfQAsAFwAbgAgACAAIAAgACAAIAAgACAAIAAgACAAIABMAEUAVAAoAFwAbgAgACAAIAAgACAAIAAgACAAIAAgACAAIAAgACAAIAAgAF8AbABhAHMAdABJAGQAeAAsACAAUgBPAFcAUwAoAFQAWgBvAG4AZQBzACkALABcAG4AIAAgACAAIAAgACAAIAAgACAAIAAgACAAIAAgACAAIABfAGUAbgBkAGkAbgBnAFQAWgAsACAASQBGACgAQwBIAE8ATwBTAEUAQwBPAEwAUwAoAF8AdABoAGkAcwBUAFoASQBuAHMAdABhAG4AYwBlACwAIAAyACkAIAA8ACAAXwBsAGEAcwB0AEkAZAB4ACwAIABGAEEATABTAEUALABcAG4AIAAgACAAIAAgACAAIAAgACAAIAAgACAAIAAgACAAIAAgACAAIAAgAFMAVwBJAFQAQwBIACgAQwBIAE8ATwBTAEUAQwBPAEwAUwAoAF8AdABoAGkAcwBUAFoASQBuAHMAdABhAG4AYwBlACwAIAAzACkALABcAG4AIAAgACAAIAAgACAAIAAgACAAIAAgACAAIAAgACAAIAAgACAAIAAgACAAIAAgACAAMAAsACAAVABSAFUARQAsAFwAbgAgACAAIAAgACAAIAAgACAAIAAgACAAIAAgACAAIAAgACAAIAAgACAAIAAgACAAIAAzACwAIABUAFIAVQBFACwAXABuACAAIAAgACAAIAAgACAAIAAgACAAIAAgACAAIAAgACAAIAAgACAAIAAgACAAIAAgAEYAQQBMAFMARQBcAG4AIAAgACAAIAAgACAAIAAgACAAIAAgACAAIAAgACAAIAAgACAAIAAgACkAXABuACAAIAAgACAAIAAgACAAIAAgACAAIAAgACAAIAAgACAAKQAsAFwAbgAgACAAIAAgACAAIAAgACAAIAAgACAAIAAgACAAIAAgAFwAbgAgACAAIAAgACAAIAAgACAAIAAgACAAIAAgACAAIAAgAEkARgAoAF8AZQBuAGQAaQBuAGcAVABaACwAIABIAFMAVABBAEMASwAoAF8AdABoAGkAcwBUAFoASQBuAHMAdABhAG4AYwBlACwAIAAwACkALABcAG4AIAAgACAAIAAgACAAIAAgACAAIAAgACAAIAAgACAAIAAgACAAIAAgAEwARQBUACgAXABuACAAIAAgACAAIAAgACAAIAAgACAAIAAgACAAIAAgACAAIAAgACAAIAAgACAAIAAgAF8AbgBlAHgAdABUAFoATQBKAEQAYQB0AGUALAAgAEMASABPAE8AUwBFAEMATwBMAFMAKABfAHQAaABpAHMAVABaAEkAbgBzAHQAYQBuAGMAZQAsACAANwApACwAXABuACAAIAAgACAAIAAgACAAIAAgACAAIAAgACAAIAAgACAAIAAgACAAIAAgACAAIAAgAF8AbgBlAHgAdABUAFoAbwBuAGUARQBmAGYAZQBjAHQAaQB2AGUASQBkAHgALAAgAF8AVABaAE8ATgBFAF8ARQBGAEYARQBDAFQASQBWAEUAXwBJAEQAWAAoAFQAWgBvAG4AZQBzACwAIABfAG4AZQB4AHQAVABaAE0ASgBEAGEAdABlACwAIAAwACkALABcAG4AIAAgACAAIAAgACAAIAAgACAAIAAgACAAIAAgACAAIAAgACAAIAAgACAAIAAgACAASQBGACgASQBTAE4AQQAoAF8AbgBlAHgAdABUAFoAbwBuAGUARQBmAGYAZQBjAHQAaQB2AGUASQBkAHgAKQAsACAAewAjAEMAQQBMAEMAIQB9ACwAXABuACAAIAAgACAAIAAgACAAIAAgACAAIAAgACAAIAAgACAAIAAgACAAIAAgACAAIAAgACAAIAAgACAATABFAFQAKABcAG4AIAAgACAAIAAgACAAIAAgACAAIAAgACAAIAAgACAAIAAgACAAIAAgACAAIAAgACAAIAAgACAAIAAgACAAIAAgAF8AbgBlAHgAdABUAFoAbwBuAGUARQBmAGYAZQBjAHQAaQB2AGUALAAgAEMASABPAE8AUwBFAFIATwBXAFMAKABUAFoAbwBuAGUAcwAsACAAXwBuAGUAeAB0AFQAWgBvAG4AZQBFAGYAZgBlAGMAdABpAHYAZQBJAGQAeAApACwAXABuACAAIAAgACAAIAAgACAAIAAgACAAIAAgACAAIAAgACAAIAAgACAAIAAgACAAIAAgACAAIAAgACAAIAAgACAAIABfAG4AZQB4AHQAVABaAEkAbgBzAHQAYQBuAGMAZQAsACAAXwBUAFoAXwBJAE4AUwBUAEEATgBDAEUAXwBDAEgAQQBOAEcARQAoAF8AbgBlAHgAdABUAFoAbwBuAGUARQBmAGYAZQBjAHQAaQB2AGUASQBkAHgALAAgAF8AbgBlAHgAdABUAFoAbwBuAGUARQBmAGYAZQBjAHQAaQB2AGUALAAgAF8AbgBlAHgAdABUAFoATQBKAEQAYQB0AGUALAAgADAAKQAsAFwAbgAgACAAIAAgACAAIAAgACAAIAAgACAAIAAgACAAIAAgACAAIAAgACAAIAAgACAAIAAgACAAIAAgACAAIAAgACAASQBGACgAQQBSAFIAQQBZAFMALgBJAFMATgBBAF8ASAAoAF8AbgBlAHgAdABUAFoASQBuAHMAdABhAG4AYwBlACkALAAgAHsAIwBDAEEATABDACEAfQAsAFwAbgAgACAAIAAgACAAIAAgACAAIAAgACAAIAAgACAAIAAgACAAIAAgACAAIAAgACAAIAAgACAAIAAgACAAIAAgACAAIAAgACAAIABMAEUAVAAoAFwAbgAgACAAIAAgACAAIAAgACAAIAAgACAAIAAgACAAIAAgACAAIAAgACAAIAAgACAAIAAgACAAIAAgACAAIAAgACAAIAAgACAAIAAgACAAIAAgAF8AZgBsAGcAUwB0AGQATwBmAGYAcwBlAHQALAAgAE4AKABDAEgATwBPAFMARQBDAE8ATABTACgAXwB0AGgAaQBzAFQAWgBJAG4AcwB0AGEAbgBjAGUALAAgADgAKQAgADwAPgAgAEMASABPAE8AUwBFAEMATwBMAFMAKABfAG4AZQB4AHQAVABaAEkAbgBzAHQAYQBuAGMAZQAsACAAOAApACkAIAAqACAAOAAsAFwAbgAgACAAIAAgACAAIAAgACAAIAAgACAAIAAgACAAIAAgACAAIAAgACAAIAAgACAAIAAgACAAIAAgACAAIAAgACAAIAAgACAAIAAgACAAIAAgAF8AZgBsAGcARABMAFMAbwBmAGYAcwBlAHQALAAgAE4AKABDAEgATwBPAFMARQBDAE8ATABTACgAXwB0AGgAaQBzAFQAWgBJAG4AcwB0AGEAbgBjAGUALAAgADkAKQAgADwAPgAgAEMASABPAE8AUwBFAEMATwBMAFMAKABfAG4AZQB4AHQAVABaAEkAbgBzAHQAYQBuAGMAZQAsACAAOQApACkAIAAqACAANAAsAFwAbgAgACAAIAAgACAAIAAgACAAIAAgACAAIAAgACAAIAAgACAAIAAgACAAIAAgACAAIAAgACAAIAAgACAAIAAgACAAIAAgACAAIAAgACAAIAAgAF8AZgBsAGcAQQBiAGIAcgBlAHYAaQBhAHQAaQBvAG4ALAAgAE4AKABDAEgATwBPAFMARQBDAE8ATABTACgAXwB0AGgAaQBzAFQAWgBJAG4AcwB0AGEAbgBjAGUALAAgADEAMAApACAAPAA+ACAAQwBIAE8ATwBTAEUAQwBPAEwAUwAoAF8AbgBlAHgAdABUAFoASQBuAHMAdABhAG4AYwBlACwAIAAxADAAKQApACAAKgAgADIALABcAG4AIAAgACAAIAAgACAAIAAgACAAIAAgACAAIAAgACAAIAAgACAAIAAgACAAIAAgACAAIAAgACAAIAAgACAAIAAgACAAIAAgACAAIAAgACAAIABfAGYAbABnAEQAaQBzAHAAbABhAHkATgBhAG0AZQAsACAATgAoAEMASABPAE8AUwBFAEMATwBMAFMAKABfAHQAaABpAHMAVABaAEkAbgBzAHQAYQBuAGMAZQAsACAAMQAxACkAIAA8AD4AIABDAEgATwBPAFMARQBDAE8ATABTACgAXwBuAGUAeAB0AFQAWgBJAG4AcwB0AGEAbgBjAGUALAAgADEAMQApACkALABcAG4AIAAgACAAIAAgACAAIAAgACAAIAAgACAAIAAgACAAIAAgACAAIAAgACAAIAAgACAAIAAgACAAIAAgACAAIAAgACAAIAAgACAAIAAgACAAIABfAGYAbABnAEMAaABhAG4AZwBlACwAIABfAGYAbABnAFMAdABkAE8AZgBmAHMAZQB0ACAAKwAgAF8AZgBsAGcARABMAFMAbwBmAGYAcwBlAHQAIAArACAAXwBmAGwAZwBBAGIAYgByAGUAdgBpAGEAdABpAG8AbgAgACsAIABfAGYAbABnAEQAaQBzAHAAbABhAHkATgBhAG0AZQAsAFwAbgAgACAAIAAgACAAIAAgACAAIAAgACAAIAAgACAAIAAgACAAIAAgACAAIAAgACAAIAAgACAAIAAgACAAIAAgACAAIAAgACAAIAAgACAAIAAgAF8AZABlAHQAZQBjAHQAQwBoAGEAbgBnAGUALAAgAEkARgAoAEkAZwBuAG8AcgBlAE4AYQBtAGUAQwBoAGEAbgBnAGUAcwAsAFwAbgAgACAAIAAgACAAIAAgACAAIAAgACAAIAAgACAAIAAgACAAIAAgACAAIAAgACAAIAAgACAAIAAgACAAIAAgACAAIAAgACAAIAAgACAAIAAgACAAIAAgACAAKABfAGYAbABnAFMAdABkAE8AZgBmAHMAZQB0ACAAKwAgAF8AZgBsAGcARABMAFMAbwBmAGYAcwBlAHQAKQAgAD4AIAAwACwAXABuACAAIAAgACAAIAAgACAAIAAgACAAIAAgACAAIAAgACAAIAAgACAAIAAgACAAIAAgACAAIAAgACAAIAAgACAAIAAgACAAIAAgACAAIAAgACAAIAAgACAAIABfAGYAbABnAEMAaABhAG4AZwBlACAAPgAgADAAXABuACAAIAAgACAAIAAgACAAIAAgACAAIAAgACAAIAAgACAAIAAgACAAIAAgACAAIAAgACAAIAAgACAAIAAgACAAIAAgACAAIAAgACAAIAAgACAAKQAsAFwAbgAgACAAIAAgACAAIAAgACAAIAAgACAAIAAgACAAIAAgACAAIAAgACAAIAAgACAAIAAgACAAIAAgACAAIAAgACAAIAAgACAAIAAgACAAIAAgAEkARgAoAF8AZABlAHQAZQBjAHQAQwBoAGEAbgBnAGUALAAgAEgAUwBUAEEAQwBLACgAXwB0AGgAaQBzAFQAWgBJAG4AcwB0AGEAbgBjAGUALAAgAF8AZgBsAGcAQwBoAGEAbgBnAGUAKQAsAFwAbgAgACAAIAAgACAAIAAgACAAIAAgACAAIAAgACAAIAAgACAAIAAgACAAIAAgACAAIAAgACAAIAAgACAAIAAgACAAIAAgACAAIAAgACAAIAAgACAAIAAgACAAXwBUAFoAXwBOAEUAWABUAF8ASQBOAFMAVABBAE4AQwBFACgAVABaAG8AbgBlAHMALAAgAF8AbgBlAHgAdABUAFoATQBKAEQAYQB0AGUALAAgADAALAAgAEkAZwBuAG8AcgBlAE4AYQBtAGUAQwBoAGEAbgBnAGUAcwAsACAAXwBuAGUAeAB0AFQAWgBJAG4AcwB0AGEAbgBjAGU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wBUAFoAXwBJAE4AUwBUAEEATgBDAEUAXwBDAEgAQQBOAEcARQAgAD0AIABMAEEATQBCAEQAQQAoAFQAWgBvAG4AZQBFAGYAZgBlAGMAdABpAHYAZQBJAGQAeAAsACAAVABaAG8AbgBlAEUAZgBmAGUAYwB0AGkAdgBlACAALAAgAE0ASgBEAGEAdABlACwAIABGAHIAbwBtAEsAaQBuAGQALABcAG4AIAAgACAAIAAvAC8AIAAgACAAIAB8ACAAQwBbADEAMQBdAFIAWwAxAF0AIAB8ACAAVABaACAASQBuAHMAdABhAG4AYwBlACAAQwBoAGEAbgBnAGUAXABuACAAIAAgACAALwAvACAAIAAxACAAfAAgAHQAZQB4AHQAIAAgACAAIAAgACAAfAAgAFQAWgAgAEQAYQB0AGEAYgBhAHMAZQAgAGQAZQBmAGkAbgBlAGQAIAB6AG8AbgBlACAAbgBhAG0AZQAuAFwAbgAgACAAIAAgAC8ALwAgACAAMgAgAHwAIABpAG4AdABlAGcAZQByACAAIAAgAHwAIABJAG4AZABlAHgAIABvAGYAIABUAFoAbwBuAGUAcwBcAG4AIAAgACAAIAAvAC8AIAAgADMAIAB8ACAAaQBuAHQAZQBnAGUAcgAgACAAIAB8ACAAQgBvAHUAbgBkAGEAcgB5ACAAYwBvAG4AZABpAHQAaQBvAG4AIABvAGYAIAB0AGkAbQBlAHoAbwBuAGUAIAByAHUAbABlAHMALgAgAFwAbgAgACAAIAAgAC8ALwAgACAAIAAgAHwAIABbADAALgAuADMAXQAgACAAIAAgAHwAIAAgADAAIAA6ACAATgBvACAAdABpAG0AZQB6AG8AbgBlACAAcgB1AGwAZQBzAC4AXABuACAAIAAgACAALwAvACAAIAAgACAAfAAgACAAIAAgACAAIAAgACAAIAAgACAAfAAgACAAMQAgADoAIABCAG8AdQBuAGQAZQBkACAAYgB5ACAAdABpAG0AZQB6AG8AbgBlACAAcgB1AGwAZQAgAHIAZQBjAHUAcgByAGEAbgBjAGUAcwAuAFwAbgAgACAAIAAgAC8ALwAgACAAIAAgAHwAIAAgACAAIAAgACAAIAAgACAAIAAgAHwAIAAgADIAIAA6ACAAQgBlAGYAbwByAGUAIABmAGkAcgBzAHQAIAB0AGkAbQBlAHoAbwBuAGUAIAByAHUAbABlACAAcgBlAGMAdQByAHIAYQBuAGMAZQAuAFwAbgAgACAAIAAgAC8ALwAgACAAIAAgAHwAIAAgACAAIAAgACAAIAAgACAAIAAgAHwAIAAgADMAIAA6ACAAQQBmAHQAZQByACAAbABhAHMAdAAgAHQAaQBtAGUAegBvAG4AZQAgAHIAdQBsAGUAIAByAGUAYwB1AHIAcgBhAG4AYwBlAC4AXABuACAAIAAgACAALwAvACAAIAA0ACAAfAAgAHQAZQB4AHQAIAAgACAAIAAgACAAfAAgAFQAaQBtAGUAegBvAG4AZQAgAHIAdQBsAGUAcwAgAG4AYQBtAGUAIABmAG8AcgAgAGQAYQB5AGwAaQBnAGgAdAAgAHMAYQB2AGkAbgBnAC4AIABFAG0AcAB0AHkAIABpAGYAIABuAG8AIABhAHAAcABsAGkAYwBhAGIAbABlACAAZABhAHkAbABpAGcAaAB0ACAAcgB1AGwAZQBzAC4AIABcAG4AIAAgACAAIAAvAC8AIAAgADUAIAB8ACAAaQBuAHQAZQBnAGUAcgAgACAAIAB8ACAASQBuAGQAZQB4ACAAbwBmACAAVABaAFIAdQBsAGUAcwBcAG4AIAAgACAAIAAvAC8AIAAgADYAIAB8ACAAZABlAGMAaQBtAGEAbAAgACAAIAB8ACAARgByAG8AbQAgAGQAYQB0AGUAIAAoAE0ASgBEAGEAdABlACkAIABpAG4AIABsAG8AYwBhAGwAIABvAGIAcwBlAHIAdgBlAGQAIAB0AGkAbQBlAC4AXABuACAAIAAgACAALwAvACAAIAA3ACAAfAAgAGQAZQBjAGkAbQBhAGwAIAAgACAAfAAgAFUAbgB0AGkAbAAgAGQAYQB0AGUAIAAoAE0ASgBEAGEAdABlACkAIABpAG4AIABsAG8AYwBhAGwAIABvAGIAcwBlAHIAdgBlAGQAIAB0AGkAbQBlAC4AXABuACAAIAAgACAALwAvACAAIAA4ACAAfAAgAGQAZQBjAGkAbQBhAGwAIAAgACAAfAAgAFQAaQBtAGUAegBvAG4AZQAgAHMAdABhAG4AZABhAHIAZAAgAG8AZgBmAHMAZQB0ACAAKABUAGkAbQBlAFMAcABhAG4AKQAuAFwAbgAgACAAIAAgAC8ALwAgACAAOQAgAHwAIABkAGUAYwBpAG0AYQBsACAAIAAgAHwAIABEAGEAeQBsAGkAZwBoAHQAIABzAGEAdgBpAG4AZwAgAHQAaQBtAGUAIABvAGYAZgBzAGUAdAAgACgAVABpAG0AZQBTAHAAYQBuACkALgBcAG4AIAAgACAAIAAvAC8AIAAxADAAIAB8ACAAdABlAHgAdAAgACAAIAAgACAAIAB8ACAAQQBiAGIAcgBlAHYAaQBhAHQAZQBkACAAZABpAHMAcABsAGEAeQAgAG4AYQBtAGUALgBcAG4AIAAgACAAIAAvAC8AIAAxADEAIAB8ACAAdABlAHgAdAAgACAAIAAgACAAIAB8ACAARgB1AGwAbAAgAGQAaQBzAHAAbABhAHkAIABuAGEAbQBlAC4AXABuACAAIAAgACAALwAvAFwAbgAgACAAIAAgAC8ALwAgAFAAYQByAGEAbQBlAHQAZQByAHMAXABuACAAIAAgACAALwAvACAAVABaAG8AbgBlAEUAZgBmAGUAYwB0AGkAdgBlAEkAZAB4ACAAfAAgAGkAbgB0AGUAZwBlAHIAIAAgACAAfAAgAEkAbgBkAGUAeAAgAG8AZgAgAHQAaQBtAGUAegBvAG4AZQAgAGkAbgBmAG8AcwAgAGYAbwByACAAdABpAG0AZQB6AG8AbgBlACAAaQBuACAAZQBmAGYAZQBjAHQAXABuACAAIAAgACAALwAvACAAVABaAG8AbgBlAEUAZgBmAGUAYwB0AGkAdgBlACAAIAAgACAAfAAgAEMAWwAxADQAXQBSAFsAMQBdACAAfAAgAFQAaQBtAGUAegBvAG4AZQAgAGkAbgBmAG8AIABpAG4AIABlAGYAZgBlAGMAdABcAG4AIAAgACAAIAAvAC8AIABNAEoARABhAHQAZQAgACAAIAAgACAAIAAgACAAIAAgACAAIAB8ACAAZABlAGMAaQBtAGEAbAAgACAAIAB8ACAARABhAHQAZQAgAGEAbgBkACAAdABpAG0AZQAgACgATQBKAEQAYQB0AGUAKQAgAGYAbwByACAAdwBoAGkAYwBoACAAdABvACAAcgBlAHQAdQByAG4AIAB0AGkAbQBlAHoAbwBuAGUAIABpAG4AcwB0AGEAbgBjAGUAXABuACAAIAAgACAALwAvACAARgByAG8AbQBLAGkAbgBkACAAIAAgACAAIAAgACAAIAAgACAAfAAgAGkAbgB0AGUAZwBlAHIAIAAgACAAfAAgAEsAaQBuAGQALgAgAFIAZQBmAGUAcgBlAG4AYwBlACAAdABpAG0AZQB6AG8AbgBlACAAZgBvAHIAIABwAHIAbwB2AGkAZABlAGQAIABNAEoARABhAHQAZQBcAG4AIAAgACAAIAAvAC8AIAAgACAAIAAgACAAIAAgACAAIAAgACAAIAAgACAAIAAgACAAIAB8ACAAWwAwACwAMQAsADIAXQAgACAAIAB8ACAAIAAwACAAOgAgAEwAbwBjAGEAbAAgAG8AYgBzAGUAcgB2AGUAZABcAG4AIAAgACAAIAAvAC8AIAAgACAAIAAgACAAIAAgACAAIAAgACAAIAAgACAAIAAgACAAIAB8ACAAIAAgACAAIAAgACAAIAAgACAAIAB8ACAAIAAxACAAOgAgAEwAbwBjAGEAbAAgAHMAdABhAG4AZABhAHIAZABcAG4AIAAgACAAIAAvAC8AIAAgACAAIAAgACAAIAAgACAAIAAgACAAIAAgACAAIAAgACAAIAB8ACAAIAAgACAAIAAgACAAIAAgACAAIAB8ACAAIAAyACAAOgAgAFUAVABDAFwAbgAgACAAIAAgAFwAbgAgACAAIAAgAEwARQBUACgAXABuACAAIAAgACAAIAAgACAAIABmAG4ARABpAHMAcABsAGEAeQBOAGEAbQBlAHMALAAgAEwAQQBNAEIARABBACgASQBzAEQATABTACwAIABBAGIAYgByAGUAdgBUAG8AawBlAG4ALAAgAEYAdQBsAGwAVABvAGsAZQBuACwAXABuACAAIAAgACAAIAAgACAAIAAgACAAIAAgAEwARQBUACgAXABuACAAIAAgACAAIAAgACAAIAAgACAAIAAgACAAIAAgACAAXwBhAGIAYgByAGUAdgBGAG8AcgBtAGEAdAAsACAATABFAFQAKABcAG4AIAAgACAAIAAgACAAIAAgACAAIAAgACAAIAAgACAAIAAgACAAIAAgAF8AYQBmAFMALAAgAEkATgBEAEUAWAAoAFQAWgBvAG4AZQBFAGYAZgBlAGMAdABpAHYAZQAsACAAMQAsACAAMQAxACkALABcAG4AIAAgACAAIAAgACAAIAAgACAAIAAgACAAIAAgACAAIAAgACAAIAAgAEkARgAoAEkAcwBEAEwAUwAsAFwAbgAgACAAIAAgACAAIAAgACAAIAAgACAAIAAgACAAIAAgACAAIAAgACAAIAAgACAAIABMAEUAVAAoAFwAbgAgACAAIAAgACAAIAAgACAAIAAgACAAIAAgACAAIAAgACAAIAAgACAAIAAgACAAIAAgACAAIAAgAF8AYQBmAEQALAAgAEkATgBEAEUAWAAoAFQAWgBvAG4AZQBFAGYAZgBlAGMAdABpAHYAZQAsACAAMQAsACAAMQAyACkALABcAG4AIAAgACAAIAAgACAAIAAgACAAIAAgACAAIAAgACAAIAAgACAAIAAgACAAIAAgACAAIAAgACAAIABJAEYAKABfAGEAZgBEACAAPQAgAFwAIgBcACIALAAgAF8AYQBmAFMALAAgAF8AYQBmAEQAKQBcAG4AIAAgACAAIAAgACAAIAAgACAAIAAgACAAIAAgACAAIAAgACAAIAAgACAAIAAgACAAKQAsAFwAbgAgACAAIAAgACAAIAAgACAAIAAgACAAIAAgACAAIAAgACAAIAAgACAAIAAgACAAIABfAGEAZgBTAFwAbgAgACAAIAAgACAAIAAgACAAIAAgACAAIAAgACAAIAAgACAAIAAgACAAKQBcAG4AIAAgACAAIAAgACAAIAAgACAAIAAgACAAIAAgACAAIAApACwAXABuACAAIAAgACAAIAAgACAAIAAgACAAIAAgACAAIAAgACAAXABuACAAIAAgACAAIAAgACAAIAAgACAAIAAgACAAIAAgACAAXwBmAHUAbABsAEYAbwByAG0AYQB0ACwAIABMAEUAVAAoAFwAbgAgACAAIAAgACAAIAAgACAAIAAgACAAIAAgACAAIAAgACAAIAAgACAAXwBmAGYAUwAsACAASQBOAEQARQBYACgAVABaAG8AbgBlAEUAZgBmAGUAYwB0AGkAdgBlACwAIAAxACwAIAAxADMAKQAsAFwAbgAgACAAIAAgACAAIAAgACAAIAAgACAAIAAgACAAIAAgACAAIAAgACAASQBGACgASQBzAEQATABTACwAXABuACAAIAAgACAAIAAgACAAIAAgACAAIAAgACAAIAAgACAAIAAgACAAIAAgACAAIAAgAEwARQBUACgAXABuACAAIAAgACAAIAAgACAAIAAgACAAIAAgACAAIAAgACAAIAAgACAAIAAgACAAIAAgACAAIAAgACAAXwBmAGYARAAsACAASQBOAEQARQBYACgAVABaAG8AbgBlAEUAZgBmAGUAYwB0AGkAdgBlACwAIAAxACwAIAAxADQAKQAsAFwAbgAgACAAIAAgACAAIAAgACAAIAAgACAAIAAgACAAIAAgACAAIAAgACAAIAAgACAAIAAgACAAIAAgAEkARgAoAF8AZgBmAEQAIAA9ACAAXAAiAFwAIgAsACAAXwBmAGYAUwAsACAAXwBmAGYARAApAFwAbgAgACAAIAAgACAAIAAgACAAIAAgACAAIAAgACAAIAAgACAAIAAgACAAIAAgACAAIAApACwAXABuACAAIAAgACAAIAAgACAAIAAgACAAIAAgACAAIAAgACAAIAAgACAAIAAgACAAIAAgAF8AZgBmAFMAXABuACAAIAAgACAAIAAgACAAIAAgACAAIAAgACAAIAAgACAAIAAgACAAIAApAFwAbgAgACAAIAAgACAAIAAgACAAIAAgACAAIAAgACAAIAAgACkALABcAG4AXABuACAAIAAgACAAIAAgACAAIAAgACAAIAAgACAAIAAgACAAXwBhAGIAYgByAGUAdgBOAGEAbQBlACwAIABJAEYAKABBAGIAYgByAGUAdgBUAG8AawBlAG4AIAA9ACAAXAAiAFwAIgAsACAAXwBhAGIAYgByAGUAdgBGAG8AcgBtAGEAdAAsAFwAbgAgACAAIAAgACAAIAAgACAAIAAgACAAIAAgACAAIAAgACAAIAAgACAAUwBVAEIAUwBUAEkAVABVAFQARQAoAF8AYQBiAGIAcgBlAHYARgBvAHIAbQBhAHQALAAgAFwAIgAlAFwAIgAsACAAQQBiAGIAcgBlAHYAVABvAGsAZQBuACkAXABuACAAIAAgACAAIAAgACAAIAAgACAAIAAgACAAIAAgACAAKQAsAFwAbgBcAG4AIAAgACAAIAAgACAAIAAgACAAIAAgACAAIAAgACAAIABfAGYAdQBsAGwATgBhAG0AZQAsACAASQBGACgARgB1AGwAbABUAG8AawBlAG4AIAA9ACAAXAAiAFwAIgAsACAAXwBmAHUAbABsAEYAbwByAG0AYQB0ACwAXABuACAAIAAgACAAIAAgACAAIAAgACAAIAAgACAAIAAgACAAIAAgACAAIABTAFUAQgBTAFQASQBUAFUAVABFACgAXwBmAHUAbABsAEYAbwByAG0AYQB0ACwAIABcACIAJQBcACIALAAgAEYAdQBsAGwAVABvAGsAZQBuACkAXABuACAAIAAgACAAIAAgACAAIAAgACAAIAAgACAAIAAgACAAKQAsAFwAbgBcAG4AIAAgACAAIAAgACAAIAAgACAAIAAgACAAIAAgACAAIABIAFMAVABBAEMASwAoAF8AYQBiAGIAcgBlAHYATgBhAG0AZQAsACAAXwBmAHUAbABsAE4AYQBtAGUAKQBcAG4AIAAgACAAIAAgACAAIAAgACAAIAAgACAAKQBcAG4AIAAgACAAIAAgACAAIAAgACkALABcAG4AXABuACAAIAAgACAAIAAgACAAIABmAG4AVABaAEkAbgBzAHQAYQBuAGMAZQBOAG8AUgB1AGwAZQBzACwAIABMAEEATQBCAEQAQQAoAFwAbgAgACAAIAAgACAAIAAgACAAIAAgACAAIABMAEUAVAAoAFwAbgAgACAAIAAgACAAIAAgACAAIAAgACAAIAAgACAAIAAgAF8ARABMAFMAbwBmAGYAcwBlAHQALAAgAEkATgBEAEUAWAAoAFQAWgBvAG4AZQBFAGYAZgBlAGMAdABpAHYAZQAsACAAMQAsACAANQApACwAXABuACAAIAAgACAAIAAgACAAIAAgACAAIAAgACAAIAAgACAAXwBpAHMARABMAFMALAAgAF8ARABMAFMAbwBmAGYAcwBlAHQAIAA8AD4AIAAwACwAXABuACAAIAAgACAAIAAgACAAIAAgACAAIAAgACAAIAAgACAAXwBkAGkAcwBwAGwAYQB5AE4AYQBtAGUAcwAsACAAZgBuAEQAaQBzAHAAbABhAHkATgBhAG0AZQBzACgAXwBpAHMARABMAFMALAAgAFwAIgBcACIALAAgAFwAIgBcACIAKQAsAFwAbgBcAG4AIAAgACAAIAAgACAAIAAgACAAIAAgACAAIAAgACAAIABIAFMAVABBAEMASwAoAFwAbgAgACAAIAAgACAAIAAgACAAIAAgACAAIAAgACAAIAAgACAAIAAgACAASQBOAEQARQBYACgAVABaAG8AbgBlAEUAZgBmAGUAYwB0AGkAdgBlACwAIAAxACwAIAAxACkALAAgAFQAWgBvAG4AZQBFAGYAZgBlAGMAdABpAHYAZQBJAGQAeAAsAFwAbgAgACAAIAAgACAAIAAgACAAIAAgACAAIAAgACAAIAAgACAAIAAgACAAMAAsACAAXAAiAFwAIgAsACAAMAAsAFwAbgAgACAAIAAgACAAIAAgACAAIAAgACAAIAAgACAAIAAgACAAIAAgACAAVABBAEsARQAoAEQAUgBPAFAAKABUAFoAbwBuAGUARQBmAGYAZQBjAHQAaQB2AGUALAAsACAAMQApACwAIAAxACwAIAA0ACkALABcAG4AIAAgACAAIAAgACAAIAAgACAAIAAgACAAIAAgACAAIAAgACAAIAAgAF8AZABpAHMAcABsAGEAeQBOAGEAbQBlAHMAXABuACAAIAAgACAAIAAgACAAIAAgACAAIAAgACAAIAAgACAAKQBcAG4AIAAgACAAIAAgACAAIAAgACAAIAAgACAAKQBcAG4AIAAgACAAIAAgACAAIAAgACkALABcAG4AXABuACAAIAAgACAAIAAgACAAIABfAFQAWgBSAHUAbABlAE4AYQBtAGUALAAgAEkATgBEAEUAWAAoAFQAWgBvAG4AZQBFAGYAZgBlAGMAdABpAHYAZQAsACAAMQAsACAAMQAwACkALABcAG4AIAAgACAAIAAgACAAIAAgAEkARgAoAF8AVABaAFIAdQBsAGUATgBhAG0AZQAgAD0AIABcACIAXAAiACwAIABmAG4AVABaAEkAbgBzAHQAYQBuAGMAZQBOAG8AUgB1AGwAZQBzACgAKQAsAFwAbgAgACAAIAAgACAAIAAgACAAIAAgACAAIABMAEUAVAAoAFwAbgAgACAAIAAgACAAIAAgACAAIAAgACAAIAAgACAAIAAgAF8AVABaAEYAcgBvAG0AWQBlAGEAcgAsACAAQwBIAFIATwBOAE8ALgBNAEoARABBAFQARQBfAFkARQBBAFIAKABJAE4ARABFAFgAKABUAFoAbwBuAGUARQBmAGYAZQBjAHQAaQB2AGUALAAgADEALAAgADIAKQApACwAXABuACAAIAAgACAAIAAgACAAIAAgACAAIAAgACAAIAAgACAAXwBUAFoAVQBuAHQAaQBsAFkAZQBhAHIALAAgAEMASABSAE8ATgBPAC4ATQBKAEQAQQBUAEUAXwBZAEUAQQBSACgASQBOAEQARQBYACgAVABaAG8AbgBlAEUAZgBmAGUAYwB0AGkAdgBlACwAIAAxACwAIAAzACkAKQAsAFwAbgAgACAAIAAgACAAIAAgACAAIAAgACAAIAAgACAAIAAgAF8AcwB0AGQATwBmAGYAcwBlAHQALAAgAEkATgBEAEUAWAAoAFQAWgBvAG4AZQBFAGYAZgBlAGMAdABpAHYAZQAsACAAMQAsACAANAApACwAXABuACAAIAAgACAAIAAgACAAIAAgACAAIAAgACAAIAAgACAAXwBUAFoAUgB1AGwAZQBzACwAIABDAEgAUgBPAE4ATwBfAEQAQQBUAEEALgBUAEkATQBFAFoATwBOAEUAXwBSAFUATABFAFMAKABfAFQAWgBSAHUAbABlAE4AYQBtAGUAKQAsAFwAbgAgACAAIAAgACAAIAAgACAAIAAgACAAIAAgACAAIAAgAF8AbABvAGMAYQBsAE0ASgBEAGEAdABlACwAIABNAEoARABhAHQAZQAgACsAIABJAEYAKABGAHIAbwBtAEsAaQBuAGQAIAA8ACAAMgAsACAAMAAsACAAXwBzAHQAZABPAGYAZgBzAGUAdAApACwAXABuACAAIAAgACAAIAAgACAAIAAgACAAIAAgACAAIAAgACAAXwBUAFoAUgB1AGwAZQBSAGUAYwB1AHIAcgBlAG4AYwBlAHMALAAgAF8AVABaAFIAVQBMAEUAXwBBAEQASgBBAEMARQBOAFQAXwBSAEUAQwBVAFIAUgBFAE4AQwBFAFMAKABfAFQAWgBSAHUAbABlAHMALAAgAF8AbABvAGMAYQBsAE0ASgBEAGEAdABlACwAIABfAFQAWgBGAHIAbwBtAFkAZQBhAHIALAAgAF8AVABaAFUAbgB0AGkAbABZAGUAYQByACwAIAAyACkALABcAG4AIAAgACAAIAAgACAAIAAgACAAIAAgACAAIAAgACAAIABJAEYAKABBAFIAUgBBAFkAUwAuAEkAUwBOAEEAXwBIACgAXwBUAFoAUgB1AGwAZQBSAGUAYwB1AHIAcgBlAG4AYwBlAHMAKQAsACAAewAjAEMAQQBMAEMAIQB9ACwAXABuACAAIAAgACAAIAAgACAAIAAgACAAIAAgACAAIAAgACAAIAAgACAAIABMAEUAVAAoAFwAbgAgACAAIAAgACAAIAAgACAAIAAgACAAIAAgACAAIAAgACAAIAAgACAAIAAgACAAIABfAFQAWgBSAHUAbABlAEkAbgBzAHQAYQBuAGMAZQBzACwAIABfAFQAWgBSAFUATABFAF8ASQBOAFMAVABBAE4AQwBFAFMAKABUAFoAbwBuAGUARQBmAGYAZQBjAHQAaQB2AGUALAAgAF8AVABaAFIAdQBsAGUAcwAsACAAXwBUAFoAUgB1AGwAZQBSAGUAYwB1AHIAcgBlAG4AYwBlAHMAKQAsAFwAbgAgACAAIAAgACAAIAAgACAAIAAgACAAIAAgACAAIAAgACAAIAAgACAAIAAgACAAIABfAHUAbgB0AGkAbABPAGIAcwBlAHIAdgBlAGQALAAgAEMASABPAE8AUwBFAEMATwBMAFMAKABfAFQAWgBSAHUAbABlAEkAbgBzAHQAYQBuAGMAZQBzACwAIAAzACkALABcAG4AIAAgACAAIAAgACAAIAAgACAAIAAgACAAIAAgACAAIAAgACAAIAAgACAAIAAgACAAXwByAHUAbABlAEQATABTAG8AZgBmAHMAZQB0ACwAIABDAEgATwBPAFMARQBDAE8ATABTACgAXwBUAFoAUgB1AGwAZQBJAG4AcwB0AGEAbgBjAGUAcwAsACAANAApACwAXABuACAAIAAgACAAIAAgACAAIAAgACAAIAAgACAAIAAgACAAXABuACAAIAAgACAAIAAgACAAIAAgACAAIAAgACAAIAAgACAAIAAgACAAIAAgACAAIAAgAF8AdQBuAHQAaQBsAEkAbgBLAGkAbgBkACwAIABJAEYAKABfAHUAbgB0AGkAbABPAGIAcwBlAHIAdgBlAGQAIAA9ACAAXAAiAFwAIgAsACAAXAAiAFwAIgAsAFwAbgAgACAAIAAgACAAIAAgACAAIAAgACAAIAAgACAAIAAgACAAIAAgACAAIAAgACAAIAAgACAAIAAgAF8AdQBuAHQAaQBsAE8AYgBzAGUAcgB2AGUAZAAgAC0AIABTAFcASQBUAEMASAAoAEYAcgBvAG0ASwBpAG4AZAAsACAAMAAsACAAMAAsAFwAbgAgACAAIAAgACAAIAAgACAAIAAgACAAIAAgACAAIAAgACAAIAAgACAAIAAgACAAIAAgACAAIAAgACAAIAAgACAAMQAsACAAXwByAHUAbABlAEQATABTAG8AZgBmAHMAZQB0ACwAXABuACAAIAAgACAAIAAgACAAIAAgACAAIAAgACAAIAAgACAAIAAgACAAIAAgACAAIAAgACAAIAAgACAAIAAgACAAIABfAHMAdABkAE8AZgBmAHMAZQB0ACAAKwAgAF8AcgB1AGwAZQBEAEwAUwBvAGYAZgBzAGUAdABcAG4AIAAgACAAIAAgACAAIAAgACAAIAAgACAAIAAgACAAIAAgACAAIAAgACAAIAAgACAAIAAgACAAIAApAFwAbgAgACAAIAAgACAAIAAgACAAIAAgACAAIAAgACAAIAAgACAAIAAgACAAIAAgACAAIAApACwAXABuACAAIAAgACAAIAAgACAAIAAgACAAIAAgACAAIAAgACAAIAAgACAAIAAgACAAIAAgAF8AZQBuAGQAcwBBAGYAdABlAHIALAAgAE4AKABfAHUAbgB0AGkAbABJAG4ASwBpAG4AZAAgAD4AIABNAEoARABhAHQAZQApACwAXABuACAAIAAgACAAIAAgACAAIAAgACAAIAAgACAAIAAgACAAIAAgACAAIAAgACAAIAAgAF8AZQBmAGYAZQBjAHQAaQB2AGUAUgB1AGwAZQBJAG4AcwB0AGEAbgBjAGUAUgBvAHcALAAgAFgATQBBAFQAQwBIACgAMQAsACAAXwBlAG4AZABzAEEAZgB0AGUAcgAsACAAMAAsACAAMQApACwAXABuACAAIAAgACAAIAAgACAAIAAgACAAIAAgACAAIAAgACAAIAAgACAAIAAgACAAIAAgAEkARgAoAEkAUwBOAEEAKABfAGUAZgBmAGUAYwB0AGkAdgBlAFIAdQBsAGUASQBuAHMAdABhAG4AYwBlAFIAbwB3ACkALAAgAHsAIwBDAEEATABDACEAfQAsAFwAbgAgACAAIAAgACAAIAAgACAAIAAgACAAIAAgACAAIAAgACAAIAAgACAAIAAgACAAIAAgACAAIAAgAEwARQBUACgAXABuACAAIAAgACAAIAAgACAAIAAgACAAIAAgACAAIAAgACAAIAAgACAAIAAgACAAIAAgACAAIAAgACAAIAAgACAAIABfAGUAZgBmAGUAYwB0AGkAdgBlAFIAdQBsAGUASQBuAHMAdABhAG4AYwBlACwAIABDAEgATwBPAFMARQBSAE8AVwBTACgAXwBUAFoAUgB1AGwAZQBJAG4AcwB0AGEAbgBjAGUAcwAsACAAXwBlAGYAZgBlAGMAdABpAHYAZQBSAHUAbABlAEkAbgBzAHQAYQBuAGMAZQBSAG8AdwApACwAXABuACAAIAAgACAAIAAgACAAIAAgACAAIAAgACAAIAAgACAAIAAgACAAIAAgACAAIAAgACAAIAAgACAAIAAgACAAIABfAFQAWgBvAG4AZQBOAGEAbQBlACwAIABDAEgATwBPAFMARQBDAE8ATABTACgAVABaAG8AbgBlAEUAZgBmAGUAYwB0AGkAdgBlACwAIAAxACkALABcAG4AIAAgACAAIAAgACAAIAAgACAAIAAgACAAIAAgACAAIAAgACAAIAAgACAAIAAgACAAIAAgACAAIAAgACAAIAAgAF8ARABMAFMAbwBmAGYAcwBlAHQALAAgAEMASABPAE8AUwBFAEMATwBMAFMAKABfAGUAZgBmAGUAYwB0AGkAdgBlAFIAdQBsAGUASQBuAHMAdABhAG4AYwBlACwAIAA0ACkALAAgAFwAbgAgACAAIAAgACAAIAAgACAAIAAgACAAIAAgACAAIAAgACAAIAAgACAAIAAgACAAIAAgACAAIAAgACAAIAAgACAAXwBpAHMARABMAFMALAAgAF8ARABMAFMAbwBmAGYAcwBlAHQAIAA8AD4AIAAwACwAXABuAFwAbgAgACAAIAAgACAAIAAgACAAIAAgACAAIAAgACAAIAAgACAAIAAgACAAIAAgACAAIAAgACAAIAAgACAAIAAgACAAZgBuAFQAWgBJAG4AcwB0AGEAbgBjAGUAQgBlAGYAbwByAGUAUgB1AGwAZQBzACwAIABMAEEATQBCAEQAQQAoAFwAbgAgACAAIAAgACAAIAAgACAAIAAgACAAIAAgACAAIAAgACAAIAAgACAAIAAgACAAIAAgACAAIAAgACAAIAAgACAAIAAgACAAIABMAEUAVAAoAFwAbgAgACAAIAAgACAAIAAgACAAIAAgACAAIAAgACAAIAAgACAAIAAgACAAIAAgACAAIAAgACAAIAAgACAAIAAgACAAIAAgACAAIAAgACAAIAAgAF8AbQBhAHQAYwBoAFMAdABkAFIAdQBsAGUALAAgAEMASABPAE8AUwBFAEMATwBMAFMAKABfAFQAWgBSAHUAbABlAHMALAAgADEAMAApACAAPQAgADAALABcAG4AIAAgACAAIAAgACAAIAAgACAAIAAgACAAIAAgACAAIAAgACAAIAAgACAAIAAgACAAIAAgACAAIAAgACAAIAAgACAAIAAgACAAIAAgACAAIABfAHIAdQBsAGUASQBkAHgALAAgAFgATQBBAFQAQwBIACgAMQAsACAATgAoAF8AbQBhAHQAYwBoAFMAdABkAFIAdQBsAGUAKQAsACAAMAAsACAAMQApACwAXABuACAAIAAgACAAIAAgACAAIAAgACAAIAAgACAAIAAgACAAIAAgACAAIAAgACAAIAAgACAAIAAgACAAIAAgACAAIAAgACAAIAAgACAAIAAgACAAXwBhAGIAYgByAGUAdgBUAG8AawBlAG4ALAAgAEkATgBEAEUAWAAoAF8AVABaAFIAdQBsAGUAcwAsACAAXwByAHUAbABlAEkAZAB4ACwAIAAxADEAKQAsAFwAbgAgACAAIAAgACAAIAAgACAAIAAgACAAIAAgACAAIAAgACAAIAAgACAAIAAgACAAIAAgACAAIAAgACAAIAAgACAAIAAgACAAIAAgACAAIAAgAF8AZgB1AGwAbABUAG8AawBlAG4ALAAgAEkATgBEAEUAWAAoAF8AVABaAFIAdQBsAGUAcwAsACAAXwByAHUAbABlAEkAZAB4ACwAIAAxADIAKQAsAFwAbgAgACAAIAAgACAAIAAgACAAIAAgACAAIAAgACAAIAAgACAAIAAgACAAIAAgACAAIAAgACAAIAAgACAAIAAgACAAIAAgACAAIAAgACAAIAAgAF8AZABpAHMAcABsAGEAeQBOAGEAbQBlAHMALAAgAGYAbgBEAGkAcwBwAGwAYQB5AE4AYQBtAGUAcwAoAF8AaQBzAEQATABTACwAIABfAGEAYgBiAHIAZQB2AFQAbwBrAGUAbgAsACAAXwBmAHUAbABsAFQAbwBrAGUAbgApACwAXABuAFwAbgAgACAAIAAgACAAIAAgACAAIAAgACAAIAAgACAAIAAgACAAIAAgACAAIAAgACAAIAAgACAAIAAgACAAIAAgACAAIAAgACAAIAAgACAAIAAgAEgAUwBUAEEAQwBLACgAXABuACAAIAAgACAAIAAgACAAIAAgACAAIAAgACAAIAAgACAAIAAgACAAIAAgACAAIAAgACAAIAAgACAAIAAgACAAIAAgACAAIAAgACAAIAAgACAAIAAgACAAIABfAFQAWgBvAG4AZQBOAGEAbQBlACwAIABUAFoAbwBuAGUARQBmAGYAZQBjAHQAaQB2AGUASQBkAHgALABcAG4AIAAgACAAIAAgACAAIAAgACAAIAAgACAAIAAgACAAIAAgACAAIAAgACAAIAAgACAAIAAgACAAIAAgACAAIAAgACAAIAAgACAAIAAgACAAIAAgACAAIAAgADIALAAgAF8AVABaAFIAdQBsAGUATgBhAG0AZQAsAFwAbgAgACAAIAAgACAAIAAgACAAIAAgACAAIAAgACAAIAAgACAAIAAgACAAIAAgACAAIAAgACAAIAAgACAAIAAgACAAIAAgACAAIAAgACAAIAAgACAAIAAgACAAVABBAEsARQAoAF8AZQBmAGYAZQBjAHQAaQB2AGUAUgB1AGwAZQBJAG4AcwB0AGEAbgBjAGUALAAgADEALAAgADMAKQAsAFwAbgAgACAAIAAgACAAIAAgACAAIAAgACAAIAAgACAAIAAgACAAIAAgACAAIAAgACAAIAAgACAAIAAgACAAIAAgACAAIAAgACAAIAAgACAAIAAgACAAIAAgACAAXwBzAHQAZABPAGYAZgBzAGUAdAAsACAAXwBEAEwAUwBvAGYAZgBzAGUAdAAsAFwAbgAgACAAIAAgACAAIAAgACAAIAAgACAAIAAgACAAIAAgACAAIAAgACAAIAAgACAAIAAgACAAIAAgACAAIAAgACAAIAAgACAAIAAgACAAIAAgACAAIAAgACAAXwBkAGkAcwBwAGwAYQB5AE4AYQBtAGUAcw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BcAG4AIAAgACAAIAAgACAAIAAgACAAIAAgACAAIAAgACAAIAAgACAAIAAgACAAIAAgACAAIAAgACAAIAAgACAAIAAgAGYAbgBUAFoASQBuAHMAdABhAG4AYwBlAFcAaQB0AGgAUgB1AGwAZQAsACAATABBAE0AQgBEAEEAKABcAG4AIAAgACAAIAAgACAAIAAgACAAIAAgACAAIAAgACAAIAAgACAAIAAgACAAIAAgACAAIAAgACAAIAAgACAAIAAgACAAIAAgACAATABFAFQAKABcAG4AIAAgACAAIAAgACAAIAAgACAAIAAgACAAIAAgACAAIAAgACAAIAAgACAAIAAgACAAIAAgACAAIAAgACAAIAAgACAAIAAgACAAIAAgACAAIABfAGwAYQBzAHQAUgBvAHcALAAgAFIATwBXAFMAKABfAFQAWgBSAHUAbABlAEkAbgBzAHQAYQBuAGMAZQBzACkALABcAG4AIAAgACAAIAAgACAAIAAgACAAIAAgACAAIAAgACAAIAAgACAAIAAgACAAIAAgACAAIAAgACAAIAAgACAAIAAgACAAIAAgACAAIAAgACAAIABfAGIAbwB1AG4AZABhAHIAeQBDAG8AbgBkAGkAdABpAG8AbgAsACAASQBGACgAXwBlAGYAZgBlAGMAdABpAHYAZQBSAHUAbABlAEkAbgBzAHQAYQBuAGMAZQBSAG8AdwAgAD0AIABfAGwAYQBzAHQAUgBvAHcALAAgADMALAAgADEAKQAsAFwAbgAgACAAIAAgACAAIAAgACAAIAAgACAAIAAgACAAIAAgACAAIAAgACAAIAAgACAAIAAgACAAIAAgACAAIAAgACAAIAAgACAAIAAgACAAIAAgAF8AcgB1AGwAZQBJAGQAeAAsACAAQwBIAE8ATwBTAEUAQwBPAEwAUwAoAF8AZQBmAGYAZQBjAHQAaQB2AGUAUgB1AGwAZQBJAG4AcwB0AGEAbgBjAGUALAAgADEAKQAsAFwAbgAgACAAIAAgACAAIAAgACAAIAAgACAAIAAgACAAIAAgACAAIAAgACAAIAAgACAAIAAgACAAIAAgACAAIAAgACAAIAAgACAAIAAgACAAIAAgAF8AYQBiAGIAcgBlAHYAVABvAGsAZQBuACwAIABJAE4ARABFAFgAKABfAFQAWgBSAHUAbABlAHMALAAgAF8AcgB1AGwAZQBJAGQAeAAsACAAMQAxACkALABcAG4AIAAgACAAIAAgACAAIAAgACAAIAAgACAAIAAgACAAIAAgACAAIAAgACAAIAAgACAAIAAgACAAIAAgACAAIAAgACAAIAAgACAAIAAgACAAIABfAGYAdQBsAGwAVABvAGsAZQBuACwAIABJAE4ARABFAFgAKABfAFQAWgBSAHUAbABlAHMALAAgAF8AcgB1AGwAZQBJAGQAeAAsACAAMQAyACkALABcAG4AIAAgACAAIAAgACAAIAAgACAAIAAgACAAIAAgACAAIAAgACAAIAAgACAAIAAgACAAIAAgACAAIAAgACAAIAAgACAAIAAgACAAIAAgACAAIABfAGQAaQBzAHAAbABhAHkATgBhAG0AZQBzACwAIABmAG4ARABpAHMAcABsAGEAeQBOAGEAbQBlAHMAKABfAGkAcwBEAEwAUwAsACAAXwBhAGIAYgByAGUAdgBUAG8AawBlAG4ALAAgAF8AZgB1AGwAbABUAG8AawBlAG4AKQAsAFwAbgAgACAAIAAgACAAIAAgACAAIAAgACAAIAAgACAAIAAgACAAIAAgACAAIAAgACAAIAAgACAAIAAgACAAIAAgACAAIAAgACAAIAAgACAAIAAgAFwAbgAgACAAIAAgACAAIAAgACAAIAAgACAAIAAgACAAIAAgACAAIAAgACAAIAAgACAAIAAgACAAIAAgACAAIAAgACAAIAAgACAAIAAgACAAIAAgAEgAUwBUAEEAQwBLACgAXABuACAAIAAgACAAIAAgACAAIAAgACAAIAAgACAAIAAgACAAIAAgACAAIAAgACAAIAAgACAAIAAgACAAIAAgACAAIAAgACAAIAAgACAAIAAgACAAIAAgACAAIABfAFQAWgBvAG4AZQBOAGEAbQBlACwAIABUAFoAbwBuAGUARQBmAGYAZQBjAHQAaQB2AGUASQBkAHgALABcAG4AIAAgACAAIAAgACAAIAAgACAAIAAgACAAIAAgACAAIAAgACAAIAAgACAAIAAgACAAIAAgACAAIAAgACAAIAAgACAAIAAgACAAIAAgACAAIAAgACAAIAAgAF8AYgBvAHUAbgBkAGEAcgB5AEMAbwBuAGQAaQB0AGkAbwBuACwAIABfAFQAWgBSAHUAbABlAE4AYQBtAGUALABcAG4AIAAgACAAIAAgACAAIAAgACAAIAAgACAAIAAgACAAIAAgACAAIAAgACAAIAAgACAAIAAgACAAIAAgACAAIAAgACAAIAAgACAAIAAgACAAIAAgACAAIAAgAFQAQQBLAEUAKABfAGUAZgBmAGUAYwB0AGkAdgBlAFIAdQBsAGUASQBuAHMAdABhAG4AYwBlACwAIAAxACwAIAAzACkALABcAG4AIAAgACAAIAAgACAAIAAgACAAIAAgACAAIAAgACAAIAAgACAAIAAgACAAIAAgACAAIAAgACAAIAAgACAAIAAgACAAIAAgACAAIAAgACAAIAAgACAAIAAgAF8AcwB0AGQATwBmAGYAcwBlAHQALAAgAF8ARABMAFMAbwBmAGYAcwBlAHQALABcAG4AIAAgACAAIAAgACAAIAAgACAAIAAgACAAIAAgACAAIAAgACAAIAAgACAAIAAgACAAIAAgACAAIAAgACAAIAAgACAAIAAgACAAIAAgACAAIAAgACAAIAAgAF8AZABpAHMAcABsAGEAeQBOAGEAbQBlAHM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wAbgAgACAAIAAgACAAIAAgACAAIAAgACAAIAAgACAAIAAgACAAIAAgACAAIAAgACAAIAAgACAAIAAgACAAIAAgACAASQBGACgAXwBlAGYAZgBlAGMAdABpAHYAZQBSAHUAbABlAEkAbgBzAHQAYQBuAGMAZQBSAG8AdwAgAD0AIAAxACwAXABuACAAIAAgACAAIAAgACAAIAAgACAAIAAgACAAIAAgACAAIAAgACAAIAAgACAAIAAgACAAIAAgACAAIAAgACAAIAAgACAAIAAgAGYAbgBUAFoASQBuAHMAdABhAG4AYwBlAEIAZQBmAG8AcgBlAFIAdQBsAGUAcwAoACkALABcAG4AIAAgACAAIAAgACAAIAAgACAAIAAgACAAIAAgACAAIAAgACAAIAAgACAAIAAgACAAIAAgACAAIAAgACAAIAAgACAAIAAgACAAZgBuAFQAWgBJAG4AcwB0AGEAbgBjAGUAVwBpAHQAaABSAHUAbABlACg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WgBPAE4ARQBfAEMATwBNAFAAQQBSAEUAXABuAFwAbgBSAGUAdAB1AHIAbgBzACAAdABoAGUAIAByAGUAbABhAHQAaQB2AGUAIABvAGYAZgBzAGUAdAAgAGQAaQBmAGYAZQByAGUAbgBjAGUAIABiAGUAdAB3AGUAZQBuACAAdABpAG0AZQB6AG8AbgBlAHMAIABhAHQAIAB0AGgAZQAgAGcAaQB2AGUAbgAgAE0ASgBEAGEAdABlAC4AXABuAFwAbgBBAHIAcgBhAHkAIABjAG8AbQBwAGEAdABpAGIAbABlADoAIABNAEoARABhAHQ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Eo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ZQBmAGUAcgBlAG4AYwBlAFQAWgBOAGEAbQBlACAAIAAgACAAIAAgACAAIAAgACAAIAAgACAAIAAgAHwAIAB0AGUAeAB0ACAAIAAgACAAfAAgAFQAWgAgAE4AYQBtAGUAIABvAGYAIAB0AGgAZQAgAHIAZQBmAGUAcgBlAG4AYwBlACAAdABpAG0AZQB6AG8AbgBlACAAbwBmACAATQBKAEQAYQB0AGUALgBcAG4ATQBKAEQAYQB0AGUAIAAgACAAIAAgACAAIAAgACAAIAAgACAAIAAgACAAIAAgACAAIAAgACAAIAAgACAAfAAgAGQAZQBjAGkAbQBhAGwAIAB8ACAATQBvAGQAaQBmAGkAZQBkACAASgB1AGwAaQBhAG4AIABEAGEAdABlAFwAbgBbAEsAaQBuAGQAXQAgACAAIAAgACAAIAAgACAAIAAgACAAIAAgACAAIAAgACAAIAAgACAAIAAgACAAIAB8ACAAaQBuAHQAZQBnAGUAcgAgAHwAIABSAGUAZgBlAHIAZQBuAGMAZQAgAHQAaQBtAGUAegBvAG4AZQAgAGsAaQBuAGQAIABmAG8AcgAgAHAAcgBvAHYAaQBkAGUAZAAgAE0ASgBEAGEAdABlAFwAbgAgACAAIAAgACAAIAAgACAAIAAgACAAIAAgACAAIAAgACAAIAAgACAAIAAgACAAIAAgACAAIAAgACAAIAB8ACAAWwAwACwAMQAsADIAXQAgAHwAIAAgADAAIAA6ACAATABvAGMAYQBsACAAbwBiAHMAZQByAHYAZQBkACAAdABpAG0AZQAgACgAaQBuAGMAbAB1AGQAZQBzACAAZABhAHkAbABpAGcAaAB0ACAAcwBhAHYAaQBuAGcAcwApAFwAbgAgACAAIAAgACAAIAAgACAAIAAgACAAIAAgACAAIAAgACAAIAAgACAAIAAgACAAIAAgACAAIAAgACAAIAB8ACAAIAAgACAAIAAgACAAIAAgAHwAIAAgADEAIAA6ACAATABvAGMAYQBsACAAcwB0AGEAbgBkAGEAcgBkACAAdABpAG0AZQAgACgAZABvAGUAcwAgAG4AbwB0ACAAaQBuAGMAbAB1AGQAZQAgAGQAYQB5AGwAaQBnAGgAdAAgAHMAYQB2AGkAbgBnAHMAKQBcAG4AIAAgACAAIAAgACAAIAAgACAAIAAgACAAIAAgACAAIAAgACAAIAAgACAAIAAgACAAIAAgACAAIAAgACAAfAAgACAAIAAgACAAIAAgACAAIAB8ACAAIAAyACAAOgAgAFUAVABDACAAKABVAG4AaQB2AGUAcgBzAGEAbAAgAFQAaQBtAGUAIABDAG8AbwByAGQAaQBuAGEAdABlAGQAKQBcAG4AWwBDAG8AbQBwAGEAcgBlAFQAWgBOAGEAbQBlAF0AIAAgACAAIAAgACAAIAAgACAAIAAgACAAIAAgACAAfAAgAHQAZQB4AHQAIAAgACAAIAB8ACAAVABaACAATgBhAG0AZQAgAG8AZgAgAHQAaABlACAAdABpAG0AZQB6AG8AbgBlACAAZgBvAHIAIABjAG8AbQBwAGEAcgBpAHMAbwBuAC4ALgBcAG4AWwBBAGQAagB1AHMAdABVAG4AZABlAGYAaQBuAGUAZABPAGIAcwBlAHIAdgBlAGQAVABpAG0AZQBdACAAfAAgAHMAdwBpAHQAYwBoACAAIAB8ACAASQBmACAAcAByAG8AdgBpAGQAZQBkACAATQBKAEQAYQB0AGUAIABpAHMAIAB3AGkAdABoAGkAbgAgAGEAbgAgAG8AYgBzAGUAcgB2AGUAZAAgAHQAaQBtAGUAIABsAGUAYQBwACwAIABhAGQAagB1AHMAdABzAFwAbgAgACAAIAAgACAAIAAgACAAIAAgACAAIAAgACAAIAAgACAAIAAgACAAIAAgACAAIAAgACAAIAAgACAAIAB8ACAAIAAgACAAIAAgACAAIAAgAHwAIAB0AG8AIAB0AGgAZQAgAGMAbABvAGMAawAgAHcAaQBuAGQAIABmAG8AcgB3AGEAcgBkACAAZQB2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WgBPAE4ARQBfAEMATwBNAFAAQQBSAEUAIAA9ACAATABBAE0AQgBEAEEAKABSAGUAZgBlAHIAZQBuAGMAZQBUAFoATgBhAG0AZQAsACAATQBKAEQAYQB0AGUALAAgAFsASwBpAG4AZABdACwAIABbAEMAbwBtAHAAYQByAGUAVABaAE4AYQBtAGUAXQAsACAAWwBBAGQAagB1AHMAdABVAG4AZABlAGYAaQBuAGUAZABPAGIAcwBlAHIAdgBlAGQAVABpAG0AZQBdACwAXABuACAAIAAgACAATABFAFQAKABcAG4AIAAgACAAIAAgACAAIAAgAF8ATQBKAEQAYQB0AGUAcwAsACAAQwBIAE8ATwBTAEUAQwBPAEwAUwAoAEYATgAuAE4AVQBMAEwASQBGAFkAKABNAEoARABhAHQAZQApACwAIAAxACkALABcAG4AIAAgACAAIAAgACAAIAAgAF8AawBpAG4AZAAsACAATABFAFQAKABcAG4AIAAgACAAIAAgACAAIAAgACAAIAAgACAAXwBrACwAIABJAE4AVAAoAEkATgBEAEUAWAAoAEYATgAuAEMATwBFAFIAQwBFACgASwBpAG4AZAApACwAIAAxACwAIAAxACkAKQAsAFwAbgAgACAAIAAgACAAIAAgACAAIAAgACAAIABJAEYAKABfAGsAIAA8AD0AIAAwACwAIAAwACwAXABuACAAIAAgACAAIAAgACAAIAAgACAAIAAgACAAIAAgACAASQBGACgAXwBrACAAPgA9ACAAMgAsACAAMgAsACAAXwBrACkAXABuACAAIAAgACAAIAAgACAAIAAgACAAIAAgACkAXABuACAAIAAgACAAIAAgACAAIAApACwAXABuACAAIAAgACAAIAAgACAAIABfAGUAcgByAG8AcgBPAG4AVQBuAGQAZQBmAGkAbgBlAGQATwBiAHMAZQByAHYAZQBkAFQAaQBtAGUALAAgAEYATgAuAEMATwBFAFIAQwBFACgAQQBkAGoAdQBzAHQAVQBuAGQAZQBmAGkAbgBlAGQATwBiAHMAZQByAHYAZQBkAFQAaQBtAGUAKQAgAD0AIAAwACwAXABuACAAIAAgACAAIAAgACAAIABcAG4AIAAgACAAIAAgACAAIAAgAF8AcgBlAGYAVABaAE4AYQBtAGUALAAgAEkARgAoAF8AawBpAG4AZAAgAD0AIAAyACwAIABcACIARQB0AGMALwBVAFQAQwBcACIALABcAG4AIAAgACAAIAAgACAAIAAgACAAIAAgACAATABFAFQAKABcAG4AIAAgACAAIAAgACAAIAAgACAAIAAgACAAIAAgACAAIABfAHIAVABaACwAIABJAE4ARABFAFgAKABGAE4ALgBOAFUATABMAEkARgBZACgAUgBlAGYAZQByAGUAbgBjAGUAVABaAE4AYQBtAGUAKQAsACAAMQAsACAAMQApACwAXABuACAAIAAgACAAIAAgACAAIAAgACAAIAAgACAAIAAgACAAQwBIAFIATwBOAE8ALgBUAEkATQBFAFoATwBOAEUAXwBOAEEATQBFACgAXwByAFQAWgApAFwAbgAgACAAIAAgACAAIAAgACAAIAAgACAAIAApAFwAbgAgACAAIAAgACAAIAAgACAAKQAsAFwAbgAgACAAIAAgACAAIAAgACAAXwBjAG8AbQBwAFQAWgBOAGEAbQBlACwAIABMAEUAVAAoAFwAbgAgACAAIAAgACAAIAAgACAAIAAgACAAIABfAGMAVABaACwAIABJAE4ARABFAFgAKABGAE4ALgBOAFUATABMAEkARgBZACgAQwBvAG0AcABhAHIAZQBUAFoATgBhAG0AZQApACwAIAAxACwAIAAxACkALABcAG4AIAAgACAAIAAgACAAIAAgACAAIAAgACAASQBGACgAXwBjAFQAWgAgAD0AIABcACIAXAAiACwAIABcACIARQB0AGMALwBVAFQAQwBcACIALABcAG4AIAAgACAAIAAgACAAIAAgACAAIAAgACAAIAAgACAAIABDAEgAUgBPAE4ATwAuAFQASQBNAEUAWgBPAE4ARQBfAE4AQQBNAEUAKABfAGMAVABaACkAXABuACAAIAAgACAAIAAgACAAIAAgACAAIAAgACkAXABuACAAIAAgACAAIAAgACAAIAApACwAXABuACAAIAAgACAAIAAgACAAIABcAG4AIAAgACAAIAAgACAAIAAgAEkARgAoAEkAUwBOAEEAKABfAHIAZQBmAFQAWgBOAGEAbQBlACkAIAArACAASQBTAE4AQQAoAF8AYwBvAG0AcABUAFoATgBhAG0AZQApACwAIABBAFIAUgBBAFkAUwAuAFIARQBQAEUAQQBUACgAewAjAE4ALwBBAH0ALAAgAFIATwBXAFMAKABfAE0ASgBEAGEAdABlAHMAKQApACwAXABuACAAIAAgACAAIAAgACAAIAAgACAAIAAgAF8AVABJAE0ARQBaAE8ATgBFAF8AQwBPAE0AUABBAFIARQAoAF8AcgBlAGYAVABaAE4AYQBtAGUALAAgAF8ATQBKAEQAYQB0AGUAcwAsACAAXwBrAGkAbgBkACwAIABfAGMAbwBtAHAAVABaAE4AYQBtAGUALAAgAF8AZQByAHIAbwByAE8AbgBVAG4AZABlAGYAaQBuAGUAZABPAGIAcwBlAHIAdgBlAGQAVABpAG0AZQApAFwAbgAgACAAIAAgACAAIAAgACAAKQBcAG4AIAAgACAAIAApAFwAbgApADsAXABuAFwAbgBcAG4AXwBUAEkATQBFAFoATwBOAEUAXwBDAE8ATQBQAEEAUgBFACAAPQAgAEwAQQBNAEIARABBACgAUgBlAGYAZQByAGUAbgBjAGUAVABaAE4AYQBtAGUALAAgAE0ASgBEAGEAdABlAHMALAAgAEsAaQBuAGQALAAgAEMAbwBtAHAAYQByAGUAVABaAE4AYQBtAGUALAAgAEUAcgByAG8AcgBPAG4AVQBuAGQAZQBmAGkAbgBlAGQATwBiAHMAZQByAHYAZQBkAFQAaQBtAGUALABcAG4AIAAgACAAIABMAEUAVAAoAFwAbgAgACAAIAAgACAAIAAgACAAXwByAGUAZgBUAFoAbwBuAGUAcwAsACAAQwBIAFIATwBOAE8AXwBEAEEAVABBAC4AVABJAE0ARQBaAE8ATgBFAF8ASQBOAEYATwBTACgAUgBlAGYAZQByAGUAbgBjAGUAVABaAE4AYQBtAGUAKQAsAFwAbgAgACAAIAAgACAAIAAgACAAXwBjAG8AbQBwAFQAWgBvAG4AZQBzACwAIABDAEgAUgBPAE4ATwBfAEQAQQBUAEEALgBUAEkATQBFAFoATwBOAEUAXwBJAE4ARgBPAFMAKABDAG8AbQBwAGEAcgBlAFQAWgBOAGEAbQBlACkALABcAG4AIAAgACAAIAAgACAAIAAgAEkARgAoAEEAUgBSAEEAWQBTAC4ASQBTAE4AQQBfAEgAKABfAHIAZQBmAFQAWgBvAG4AZQBzACkAIAArACAAQQBSAFIAQQBZAFMALgBJAFMATgBBAF8ASAAoAF8AYwBvAG0AcABUAFoAbwBuAGUAcwApACwAIABBAFIAUgBBAFkAUwAuAFIARQBQAEUAQQBUACgAewAjAE4ALwBBAH0ALAAgAFIATwBXAFMAKABNAEoARABhAHQAZQBzACkAKQAsAFwAbgAgACAAIAAgACAAIAAgACAAIAAgACAAIABMAEUAVAAoAFwAbgAgACAAIAAgACAAIAAgACAAIAAgACAAIAAgACAAIAAgAGYAbgBUAFoAQwBvAG0AcABhAHIAZQAsACAATABBAE0AQgBEAEEAKABNAEoARABhAHQAZQAsAFwAbgAgACAAIAAgACAAIAAgACAAIAAgACAAIAAgACAAIAAgACAAIAAgACAASQBGACgASQBTAEUAUgBSAE8AUgAoAE0ASgBEAGEAdABlACkALAAgAE0ASgBEAGEAdABlACAAKgAgAHsAMQB9ACwAXABuACAAIAAgACAAIAAgACAAIAAgACAAIAAgACAAIAAgACAAIAAgACAAIAAgACAAIAAgAEkARgAoAE0ASgBEAGEAdABlACAAPQAgAFwAIgBcACIALAAgAFwAIgBcACIALABcAG4AIAAgACAAIAAgACAAIAAgACAAIAAgACAAIAAgACAAIAAgACAAIAAgACAAIAAgACAAIAAgACAAIABJAEYAKABOAE8AVAAoAEkAUwBOAFUATQBCAEUAUgAoAE0ASgBEAGEAdABlACkAKQAsACAAewAjAFYAQQBMAFUARQAhAH0ALABcAG4AIAAgACAAIAAgACAAIAAgACAAIAAgACAAIAAgACAAIAAgACAAIAAgACAAIAAgACAAIAAgACAAIAAgACAAIAAgAEwARQBUACgAXABuACAAIAAgACAAIAAgACAAIAAgACAAIAAgACAAIAAgACAAIAAgACAAIAAgACAAIAAgACAAIAAgACAAIAAgACAAIAAgACAAIAAgAF8AcgBlAGYAVABaAG8AbgBlAEUAZgBmAGUAYwB0AGkAdgBlAEkAZAB4ACwAIABfAFQAWgBPAE4ARQBfAEUARgBGAEUAQwBUAEkAVgBFAF8ASQBEAFgAKABfAHIAZQBmAFQAWgBvAG4AZQBzACwAIABNAEoARABhAHQAZQAsACAASwBpAG4AZAApACwAXABuACAAIAAgACAAIAAgACAAIAAgACAAIAAgACAAIAAgACAAIAAgACAAIAAgACAAIAAgACAAIAAgACAAIAAgACAAIAAgACAAIAAgAF8AcgBlAGYAVABaAG8AbgBlAEUAZgBmAGUAYwB0AGkAdgBlACwAIABDAEgATwBPAFMARQBSAE8AVwBTACgAXwByAGUAZgBUAFoAbwBuAGUAcwAsACAAXwByAGUAZgBUAFoAbwBuAGUARQBmAGYAZQBjAHQAaQB2AGUASQBkAHgAKQAsAFwAbgAgACAAIAAgACAAIAAgACAAIAAgACAAIAAgACAAIAAgACAAIAAgACAAIAAgACAAIAAgACAAIAAgACAAIAAgACAAIAAgACAAIABfAHIAZQBmAFQAWgBPAGIAcwBlAHIAdgBlAGQALAAgAF8AVABaAF8ATwBCAFMARQBSAFYARQBEACgAXwByAGUAZgBUAFoAbwBuAGUARQBmAGYAZQBjAHQAaQB2AGUASQBkAHgALAAgAF8AcgBlAGYAVABaAG8AbgBlAEUAZgBmAGUAYwB0AGkAdgBlACwAIABNAEoARABhAHQAZQAsACAASwBpAG4AZAApACwAXABuACAAIAAgACAAIAAgACAAIAAgACAAIAAgACAAIAAgACAAIAAgACAAIAAgACAAIAAgACAAIAAgACAAIAAgACAAIAAgACAAIAAgAF8AcgBlAGYAQgBvAHUAbgBkAGEAcgB5AEMAbwBuAGQAaQB0AGkAbwBuACwAIABDAEgATwBPAFMARQBDAE8ATABTACgAXwByAGUAZgBUAFoATwBiAHMAZQByAHYAZQBkACwAIAA2ACkALABcAG4AIAAgACAAIAAgACAAIAAgACAAIAAgACAAIAAgACAAIAAgACAAIAAgACAAIAAgACAAIAAgACAAIAAgACAAIAAgACAAIAAgACAASQBGACgARQByAHIAbwByAE8AbgBVAG4AZABlAGYAaQBuAGUAZABPAGIAcwBlAHIAdgBlAGQAVABpAG0AZQAgACoAIAAoAF8AcgBlAGYAQgBvAHUAbgBkAGEAcgB5AEMAbwBuAGQAaQB0AGkAbwBuACAAPQAgADIAKQAsACAAewAjAE4AVQBMAEwAIQB9ACwAXABuACAAIAAgACAAIAAgACAAIAAgACAAIAAgACAAIAAgACAAIAAgACAAIAAgACAAIAAgACAAIAAgACAAIAAgACAAIAAgACAAIAAgACAAIAAgACAATABFAFQAKABcAG4AIAAgACAAIAAgACAAIAAgACAAIAAgACAAIAAgACAAIAAgACAAIAAgACAAIAAgACAAIAAgACAAIAAgACAAIAAgACAAIAAgACAAIAAgACAAIAAgACAAIAAgAF8AbwBiAHMAZQByAHYAZQBkAE0ASgBEAGEAdABlACwAIABDAEgATwBPAFMARQBDAE8ATABTACgAXwByAGUAZgBUAFoATwBiAHMAZQByAHYAZQBkACwAIAAxACkALABcAG4AIAAgACAAIAAgACAAIAAgACAAIAAgACAAIAAgACAAIAAgACAAIAAgACAAIAAgACAAIAAgACAAIAAgACAAIAAgACAAIAAgACAAIAAgACAAIAAgACAAIAAgAF8AVQBUAEMATQBKAEQAYQB0AGUALAAgAF8AbwBiAHMAZQByAHYAZQBkAE0ASgBEAGEAdABlACAALQAgAEMASABPAE8AUwBFAEMATwBMAFMAKABfAHIAZQBmAFQAWgBPAGIAcwBlAHIAdgBlAGQALAAgADQAKQAgAC0AIABDAEgATwBPAFMARQBDAE8ATABTACgAXwByAGUAZgBUAFoATwBiAHMAZQByAHYAZQBkACwAIAA1ACkALABcAG4AIAAgACAAIAAgACAAIAAgACAAIAAgACAAIAAgACAAIAAgACAAIAAgACAAIAAgACAAIAAgACAAIAAgACAAIAAgACAAIAAgACAAIAAgACAAIAAgACAAIAAgAF8AYwBvAG0AcABUAFoAbwBuAGUARQBmAGYAZQBjAHQAaQB2AGUASQBkAHgALAAgAF8AVABaAE8ATgBFAF8ARQBGAEYARQBDAFQASQBWAEUAXwBJAEQAWAAoAF8AYwBvAG0AcABUAFoAbwBuAGUAcwAsACAAXwBVAFQAQwBNAEoARABhAHQAZQAsACAAMgApACwAXABuACAAIAAgACAAIAAgACAAIAAgACAAIAAgACAAIAAgACAAIAAgACAAIAAgACAAIAAgACAAIAAgACAAIAAgACAAIAAgACAAIAAgACAAIAAgACAAIAAgACAAIABfAGMAbwBtAHAAVABaAG8AbgBlAEUAZgBmAGUAYwB0AGkAdgBlACwAIABDAEgATwBPAFMARQBSAE8AVwBTACgAXwBjAG8AbQBwAFQAWgBvAG4AZQBzACwAIABfAGMAbwBtAHAAVABaAG8AbgBlAEUAZgBmAGUAYwB0AGkAdgBlAEkAZAB4ACkALABcAG4AIAAgACAAIAAgACAAIAAgACAAIAAgACAAIAAgACAAIAAgACAAIAAgACAAIAAgACAAIAAgACAAIAAgACAAIAAgACAAIAAgACAAIAAgACAAIAAgACAAIAAgAF8AYwBvAG0AcABUAFoATwBiAHMAZQByAHYAZQBkACwAIABfAFQAWgBfAE8AQgBTAEUAUgBWAEUARAAoAF8AYwBvAG0AcABUAFoAbwBuAGUARQBmAGYAZQBjAHQAaQB2AGUASQBkAHgALAAgAF8AYwBvAG0AcABUAFoAbwBuAGUARQBmAGYAZQBjAHQAaQB2AGUALAAgAF8AVQBUAEMATQBKAEQAYQB0AGUALAAgADIAKQAsAFwAbgAgACAAIAAgACAAIAAgACAAIAAgACAAIAAgACAAIAAgACAAIAAgACAAIAAgACAAIAAgACAAIAAgACAAIAAgACAAIAAgACAAIAAgACAAIAAgACAAIAAgACAASQBGACgAQQBSAFIAQQBZAFMALgBJAFMATgBBAF8ASAAoAF8AYwBvAG0AcABUAFoATwBiAHMAZQByAHYAZQBkACkALAAgAHsAIwBOAC8AQQB9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kAGkAZgBmAFMAdABkAE8AZgBmAHMAZQB0ACwAIABDAEgATwBPAFMARQBDAE8ATABTACgAXwBjAG8AbQBwAFQAWgBPAGIAcwBlAHIAdgBlAGQALAAgADQAKQAgAC0AIABDAEgATwBPAFMARQBDAE8ATABTACgAXwByAGUAZgBUAFoATwBiAHMAZQByAHYAZQBkACwAIAA0ACkALABcAG4AIAAgACAAIAAgACAAIAAgACAAIAAgACAAIAAgACAAIAAgACAAIAAgACAAIAAgACAAIAAgACAAIAAgACAAIAAgACAAIAAgACAAIAAgACAAIAAgACAAIAAgACAAIAAgACAAIAAgACAAIABfAGQAaQBmAGYARABMAFMATwBmAGYAcwBlAHQALAAgAEMASABPAE8AUwBFAEMATwBMAFMAKABfAGMAbwBtAHAAVABaAE8AYgBzAGUAcgB2AGUAZAAsACAANQApACAALQAgAEMASABPAE8AUwBFAEMATwBMAFMAKABfAHIAZQBmAFQAWgBPAGIAcwBlAHIAdgBlAGQALAAgADUAKQAsAFwAbgAgACAAIAAgACAAIAAgACAAIAAgACAAIAAgACAAIAAgACAAIAAgACAAIAAgACAAIAAgACAAIAAgACAAIAAgACAAIAAgACAAIAAgACAAIAAgACAAIAAgACAAIAAgACAAIAAgACAAIAAgAF8AYwBvAG0AcABCAG8AdQBuAGQAYQByAHkAQwBvAG4AZABpAHQAaQBvAG4ALAAgAEMASABPAE8AUwBFAEMATwBMAFMAKABfAGMAbwBtAHAAVABaAE8AYgBzAGUAcgB2AGUAZAAsACAANgApACwAXABuACAAIAAgACAAIAAgACAAIAAgACAAIAAgACAAIAAgACAAIAAgACAAIAAgACAAIAAgACAAIAAgACAAIAAgACAAIAAgACAAIAAgACAAIAAgACAAIAAgACAAIAAgACAAIAAgACAAIAAgACAASABTAFQAQQBDAEsAKABfAG8AYgBzAGUAcgB2AGUAZABNAEoARABhAHQAZQAsACAAXwBkAGkAZgBmAFMAdABkAE8AZgBmAHMAZQB0ACwAIABfAGQAaQBmAGYARABMAFMATwBmAGYAcwBlAHQALAAgAF8AcgBlAGYAQgBvAHUAbgBkAGEAcgB5AEMAbwBuAGQAaQB0AGkAbwBuACwAIABfAGMAbwBtAHAAQgBvAHUAbgBkAGEAcgB5AEMAbwBuAGQAaQB0AGkAbwBu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cAG4AIAAgACAAIAAgACAAIAAgACAAIAAgACAAIAAgACAAIABfAGIAeQBSAG8AdwAsACAAUgBFAEQAVQBDAEUAKABcACIAXAAiACwAIABNAEoARABhAHQAZQBzACwAXABuACAAIAAgACAAIAAgACAAIAAgACAAIAAgACAAIAAgACAAIAAgACAAIABMAEEATQBCAEQAQQAoAF8AYQBjAGMALAAgAF8ATQBKAEQAYQB0AGUALABcAG4AIAAgACAAIAAgACAAIAAgACAAIAAgACAAIAAgACAAIAAgACAAIAAgACAAIAAgACAAVgBTAFQAQQBDAEsAKABcAG4AIAAgACAAIAAgACAAIAAgACAAIAAgACAAIAAgACAAIAAgACAAIAAgACAAIAAgACAAIAAgACAAIABfAGEAYwBjACwAXABuACAAIAAgACAAIAAgACAAIAAgACAAIAAgACAAIAAgACAAIAAgACAAIAAgACAAIAAgACAAIAAgACAAZgBuAFQAWgBDAG8AbQBwAGEAcgBlACgAXwBNAEoARABhAHQAZQApAFwAbgAgACAAIAAgACAAIAAgACAAIAAgACAAIAAgACAAIAAgACAAIAAgACAAIAAgACAAIAApAFwAbgAgACAAIAAgACAAIAAgACAAIAAgACAAIAAgACAAIAAgACAAIAAgACAAKQBcAG4AIAAgACAAIAAgACAAIAAgACAAIAAgACAAIAAgACAAIAApACwAXABuACAAIAAgACAAIAAgACAAIAAgACAAIAAgACAAIAAgACAARABSAE8AUAAoAF8AYgB5AFIAbwB3ACwAIAAx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TAEgASQBGAFQAXABuAFwAbgBSAGUAdAB1AHIAbgBzACAAYQAgAE0ASgBEAGEAdABlACAAcwBoAGkAZgB0AGUAZAAgAGIAZQB0AHcAZQBlAG4AIAB0AGkAbQBlAHoAbwBuAGUAcwAuAFwAbgBcAG4AQQByAHIAYQB5ACAAYwBvAG0AcABhAHQAaQBiAGwAZQA6ACAATQBKAEQAYQB0AGU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K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GUAZgBlAHIAZQBuAGMAZQBUAFoATgBhAG0AZQAgACAAIAAgACAAIAAgACAAIAAgACAAIAAgACAAIAB8ACAAdABlAHgAdAAgACAAIAAgAHwAIABUAFoAIABOAGEAbQBlACAAbwBmACAAdABoAGUAIAByAGUAZgBlAHIAZQBuAGMAZQAgAHQAaQBtAGUAegBvAG4AZQAgAG8AZgAgAE0ASgBEAGEAdABlAC4AXABuAE0ASgBEAGEAdABlACAAIAAgACAAIAAgACAAIAAgACAAIAAgACAAIAAgACAAIAAgACAAIAAgACAAIAAgAHwAIABkAGUAYwBpAG0AYQBsACAAfAAgAE0AbwBkAGkAZgBpAGUAZAAgAEoAdQBsAGkAYQBuACAARABhAHQAZQAgAHQAbwAgAHMAaABpAGYAdAAgAHQAbwAgAGEAbgBvAHQAaABlAHIAIAB0AGkAbQBlAHoAbwBuAGUALgBcAG4AWwBGAHIAbwBtAEsAaQBuAGQAXQAgACAAIAAgACAAIAAgACAAIAAgACAAIAAgACAAIAAgACAAIAAgACAAfAAgAGkAbgB0AGUAZwBlAHIAIAB8ACAAUgBlAGYAZQByAGUAbgBjAGUAIAB0AGkAbQBlAHoAbwBuAGUAIABrAGkAbgBkACAAZgBvAHIAIABwAHIAbwB2AGkAZABlAGQAIABNAEoARABhAHQAZQAuAFwAbgAgACAAIAAgACAAIAAgACAAIAAgACAAIAAgACAAIAAgACAAIAAgACAAIAAgACAAIAAgACAAIAAgACAAIAB8ACAAWwAwACwAMQAsADIAXQAgAHwAIABVAFQAQwAgAHcAaQBsAGwAIABvAHYAZQByAHIAaQBkAGUAIAB0AGgAZQAgAHMAcABlAGMAaQBmAGkAZQBkACAAUgBlAGYAZQByAGUAbgBjAGUAVABaAE4AYQBtAGUALgBcAG4AIAAgACAAIAAgACAAIAAgACAAIAAgACAAIAAgACAAIAAgACAAIAAgACAAIAAgACAAIAAgACAAIAAgACAAfAAgACAAIAAgACAAIAAgACAAIAB8ACAAIAAwACAAOgAgAEwAbwBjAGEAbAAgAG8AYgBzAGUAcgB2AGUAZAAgAHQAaQBtAGUAIAAoAGkAbgBjAGwAdQBkAGUAcwAgAGQAYQB5AGwAaQBnAGgAdAAgAHMAYQB2AGkAbgBnAHMAKQBcAG4AIAAgACAAIAAgACAAIAAgACAAIAAgACAAIAAgACAAIAAgACAAIAAgACAAIAAgACAAIAAgACAAIAAgACAAfAAgACAAIAAgACAAIAAgACAAIAB8ACAAIAAxACAAOgAgAEwAbwBjAGEAbAAgAHMAdABhAG4AZABhAHIAZAAgAHQAaQBtAGUAIAAoAGQAbwBlAHMAIABuAG8AdAAgAGkAbgBjAGwAdQBkAGUAIABkAGEAeQBsAGkAZwBoAHQAIABzAGEAdgBpAG4AZwBzACkAXABuACAAIAAgACAAIAAgACAAIAAgACAAIAAgACAAIAAgACAAIAAgACAAIAAgACAAIAAgACAAIAAgACAAIAAgAHwAIAAgACAAIAAgACAAIAAgACAAfAAgACAAMgAgADoAIABVAFQAQwAgACgAVQBuAGkAdgBlAHIAcwBhAGwAIABUAGkAbQBlACAAQwBvAG8AcgBkAGkAbgBhAHQAZQBkACkAXABuAFsAVABhAHIAZwBlAHQAVABaAE4AYQBtAGUAXQAgACAAIAAgACAAIAAgACAAIAAgACAAIAAgACAAIAAgAHwAIAB0AGUAeAB0ACAAIAAgACAAfAAgAFQAWgAgAE4AYQBtAGUAIABvAGYAIAB0AGgAZQAgAHQAYQByAGcAZQB0ACAAdABpAG0AZQB6AG8AbgBlAC4AIABEAGUAZgBhAHUAbAB0AHMAIAB0AG8AIABSAGUAZgBlAHIAZQBuAGMAZQBUAFoATgBhAG0AZQAuAFwAbgBbAFQAbwBLAGkAbgBkAF0AIAAgACAAIAAgACAAIAAgACAAIAAgACAAIAAgACAAIAAgACAAIAAgACAAIAB8ACAAaQBuAHQAZQBnAGUAcgAgAHwAIABUAGEAcgBnAGUAdAAgAHQAaQBtAGUAegBvAG4AZQAgAGsAaQBuAGQAIABmAG8AcgAgAHQAaABlACAAcwBoAGkAZgB0AGUAZAAgAE0ASgBEAGEAdABlAC4AXABuACAAIAAgACAAIAAgACAAIAAgACAAIAAgACAAIAAgACAAIAAgACAAIAAgACAAIAAgACAAIAAgACAAIAAgAHwAIABbADAALAAxACwAMgBdACAAfAAgAFUAVABDACAAdwBpAGwAbAAgAG8AdgBlAHIAcgBpAGQAZQAgAHQAaABlACAAcwBwAGUAYwBpAGYAaQBlAGQAIABUAGEAcgBnAGUAdABUAFoATgBhAG0AZQAuAFwAbgAgACAAIAAgACAAIAAgACAAIAAgACAAIAAgACAAIAAgACAAIAAgACAAIAAgACAAIAAgACAAIAAgACAAIAB8ACAAIAAgACAAIAAgACAAIAAgAHwAIAAgADAAIAA6ACAATABvAGMAYQBsACAAbwBiAHMAZQByAHYAZQBkACAAdABpAG0AZQAgACgAaQBuAGMAbAB1AGQAZQBzACAAZABhAHkAbABpAGcAaAB0ACAAcwBhAHYAaQBuAGcAcwApAFwAbgAgACAAIAAgACAAIAAgACAAIAAgACAAIAAgACAAIAAgACAAIAAgACAAIAAgACAAIAAgACAAIAAgACAAIAB8ACAAIAAgACAAIAAgACAAIAAgAHwAIAAgADEAIAA6ACAATABvAGMAYQBsACAAcwB0AGEAbgBkAGEAcgBkACAAdABpAG0AZQAgACgAZABvAGUAcwAgAG4AbwB0ACAAaQBuAGMAbAB1AGQAZQAgAGQAYQB5AGwAaQBnAGgAdAAgAHMAYQB2AGkAbgBnAHMAKQBcAG4AIAAgACAAIAAgACAAIAAgACAAIAAgACAAIAAgACAAIAAgACAAIAAgACAAIAAgACAAIAAgACAAIAAgACAAfAAgACAAIAAgACAAIAAgACAAIAB8ACAAIAAyACAAOgAgAFUAVABDACAAKABVAG4AaQB2AGUAcgBzAGEAbAAgAFQAaQBtAGUAIABDAG8AbwByAGQAaQBuAGEAdABlAGQAKQBcAG4AWwBBAGQAagB1AHMAdABVAG4AZABlAGYAaQBuAGUAZABPAGIAcwBlAHIAdgBlAGQAVABpAG0AZQBdACAAfAAgAHMAdwBpAHQAYwBoACAAIAB8ACAASQBmACAAcAByAG8AdgBpAGQAZQBkACAATQBKAEQAYQB0AGUAIABpAHMAIAB3AGkAdABoAGkAbgAgAGEAbgAgAG8AYgBzAGUAcgB2AGUAZAAgAHQAaQBtAGUAIABsAGUAYQBwACwAIABhAGQAagB1AHMAdABzAFwAbgAgACAAIAAgACAAIAAgACAAIAAgACAAIAAgACAAIAAgACAAIAAgACAAIAAgACAAIAAgACAAIAAgACAAIAB8ACAAIAAgACAAIAAgACAAIAAgAHwAIAB0AG8AIAB0AGgAZQAgAGMAbABvAGMAawAgAHcAaQBuAGQAIABmAG8AcgB3AGEAcgBkACAAZQB2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WgBPAE4ARQBfAFMASABJAEYAVAAgAD0AIABMAEEATQBCAEQAQQAoAFIAZQBmAGUAcgBlAG4AYwBlAFQAWgBOAGEAbQBlACwAIABNAEoARABhAHQAZQAsACAAWwBGAHIAbwBtAEsAaQBuAGQAXQAsACAAWwBUAGEAcgBnAGUAdABUAFoATgBhAG0AZQBdACwAIABbAFQAbwBLAGkAbgBkAF0ALAAgAFsAQQBkAGoAdQBzAHQAVQBuAGQAZQBmAGkAbgBlAGQATwBiAHMAZQByAHYAZQBkAFQAaQBtAGUAXQAsAFwAbgAgACAAIAAgAEwARQBUACgAXABuACAAIAAgACAAIAAgACAAIABfAHIAZQBmAGUAcgBlAG4AYwBlAFQAWgBOAGEAbQBlACwAIABJAE4ARABFAFgAKABGAE4ALgBOAFUATABMAEkARgBZACgAUgBlAGYAZQByAGUAbgBjAGUAVABaAE4AYQBtAGUAKQAsACAAMQAsACAAMQApACwAXABuACAAIAAgACAAIAAgACAAIABfAHIAZQBmAFQAWgBOAGEAbQBlACwAIABDAEgAUgBPAE4ATwAuAFQASQBNAEUAWgBPAE4ARQBfAE4AQQBNAEUAKABfAHIAZQBmAGUAcgBlAG4AYwBlAFQAWgBOAGEAbQBlACkALABcAG4AIAAgACAAIAAgACAAIAAgAFwAbgAgACAAIAAgACAAIAAgACAAXwBNAEoARABhAHQAZQBzACwAIABDAEgATwBPAFMARQBDAE8ATABTACgARgBOAC4ATgBVAEwATABJAEYAWQAoAE0ASgBEAGEAdABlACkALAAgADEAKQAsAFwAbgAgACAAIAAgACAAIAAgACAAXwBmAHIAbwBtAEsAaQBuAGQALAAgAEwARQBUACgAXABuACAAIAAgACAAIAAgACAAIAAgACAAIAAgAF8AawAsACAASQBOAFQAKABJAE4ARABFAFgAKABGAE4ALgBDAE8ARQBSAEMARQAoAEYAcgBvAG0ASwBpAG4AZAApACwAIAAxACwAIAAxACkAKQAsAFwAbgAgACAAIAAgACAAIAAgACAAIAAgACAAIABJAEYAKABfAGsAIAA8AD0AIAAwACwAIAAwACwAXABuACAAIAAgACAAIAAgACAAIAAgACAAIAAgACAAIAAgACAASQBGACgAXwBrACAAPgA9ACAAMgAsACAAMgAsACAAXwBrACkAXABuACAAIAAgACAAIAAgACAAIAAgACAAIAAgACkAXABuACAAIAAgACAAIAAgACAAIAApACwAXABuACAAIAAgACAAIAAgACAAIABfAHQAbwBLAGkAbgBkACwAIABMAEUAVAAoAFwAbgAgACAAIAAgACAAIAAgACAAIAAgACAAIABfAGsALAAgAEkATgBUACgASQBOAEQARQBYACgARgBOAC4AQwBPAEUAUgBDAEUAKABUAG8ASwBpAG4AZAApACwAIAAxACwAIAAxACkAKQAsAFwAbgAgACAAIAAgACAAIAAgACAAIAAgACAAIABJAEYAKABfAGsAIAA8AD0AIAAwACwAIAAwACwAXABuACAAIAAgACAAIAAgACAAIAAgACAAIAAgACAAIAAgACAASQBGACgAXwBrACAAPgA9ACAAMgAsACAAMgAsACAAXwBrACkAXABuACAAIAAgACAAIAAgACAAIAAgACAAIAAgACkAXABuACAAIAAgACAAIAAgACAAIAApACwAXABuAFwAbgAgACAAIAAgACAAIAAgACAAXwB0AGEAcgBnAGUAdABUAFoATgBhAG0AZQAsACAASQBGACgAXwB0AG8ASwBpAG4AZAAgAD0AIAAyACwAIABcACIARQB0AGMALwBVAFQAQwBcACIALABcAG4AIAAgACAAIAAgACAAIAAgACAAIAAgACAATABFAFQAKABcAG4AIAAgACAAIAAgACAAIAAgACAAIAAgACAAIAAgACAAIABfAHQAVABaACwAIABJAE4ARABFAFgAKABGAE4ALgBOAFUATABMAEkARgBZACgAVABhAHIAZwBlAHQAVABaAE4AYQBtAGUAKQAsACAAMQAsACAAMQApACwAXABuACAAIAAgACAAIAAgACAAIAAgACAAIAAgACAAIAAgACAASQBGACgAXwB0AFQAWgAgAD0AIABcACIAXAAiACwAIABfAHIAZQBmAFQAWgBOAGEAbQBlACwAXABuACAAIAAgACAAIAAgACAAIAAgACAAIAAgACAAIAAgACAAIAAgACAAIABDAEgAUgBPAE4ATwAuAFQASQBNAEUAWgBPAE4ARQBfAE4AQQBNAEUAKABfAHQAVABaACkAXABuACAAIAAgACAAIAAgACAAIAAgACAAIAAgACAAIAAgACAAKQBcAG4AIAAgACAAIAAgACAAIAAgACAAIAAgACAAKQBcAG4AIAAgACAAIAAgACAAIAAgACkALABcAG4AIAAgACAAIAAgACAAIAAgAFwAbgAgACAAIAAgACAAIAAgACAAXwBlAHIAcgBvAHIATwBuAFUAbgBkAGUAZgBpAG4AZQBkAE8AYgBzAGUAcgB2AGUAZABUAGkAbQBlACwAIABGAE4ALgBDAE8ARQBSAEMARQAoAEEAZABqAHUAcwB0AFUAbgBkAGUAZgBpAG4AZQBkAE8AYgBzAGUAcgB2AGUAZABUAGkAbQBlACkAIAA9ACAAMAAsAFwAbgAgACAAIAAgACAAIAAgACAAXABuACAAIAAgACAAIAAgACAAIABJAEYAKABJAFMATgBBACgAXwByAGUAZgBUAFoATgBhAG0AZQApACAAKwAgAEkAUwBOAEEAKABfAHQAYQByAGcAZQB0AFQAWgBOAGEAbQBlACkALAAgAEEAUgBSAEEAWQBTAC4AUgBFAFAARQBBAFQAKAB7ACMATgAvAEEAfQAsACAAUgBPAFcAUwAoAF8ATQBKAEQAYQB0AGUAcwApACkALABcAG4AIAAgACAAIAAgACAAIAAgACAAIAAgACAASQBGACgAXwByAGUAZgBUAFoATgBhAG0AZQAgAD0AIABfAHQAYQByAGcAZQB0AFQAWgBOAGEAbQBlACwAXABuACAAIAAgACAAIAAgACAAIAAgACAAIAAgACAAIAAgACAAXwBUAEkATQBFAFoATwBOAEUAXwBTAEgASQBGAFQAXwBLAEkATgBEACgAXwByAGUAZgBUAFoATgBhAG0AZQAsACAAXwBNAEoARABhAHQAZQBzACwAIABfAGYAcgBvAG0ASwBpAG4AZAAsACAAXwB0AG8ASwBpAG4AZAAsACAAXwBlAHIAcgBvAHIATwBuAFUAbgBkAGUAZgBpAG4AZQBkAE8AYgBzAGUAcgB2AGUAZABUAGkAbQBlACkALABcAG4AIAAgACAAIAAgACAAIAAgACAAIAAgACAAIAAgACAAIABfAFQASQBNAEUAWgBPAE4ARQBfAFMASABJAEYAVABfAFQAWgAoAF8AcgBlAGYAVABaAE4AYQBtAGUALAAgAF8ATQBKAEQAYQB0AGUAcwAsACAAXwBmAHIAbwBtAEsAaQBuAGQALAAgAF8AdABhAHIAZwBlAHQAVABaAE4AYQBtAGUALAAgAF8AdABvAEsAaQBuAGQALAAgAF8AZQByAHIAbwByAE8AbgBVAG4AZABlAGYAaQBuAGUAZABPAGIAcwBlAHIAdgBlAGQAVABpAG0AZQApAFwAbgAgACAAIAAgACAAIAAgACAAIAAgACAAIAApAFwAbgAgACAAIAAgACAAIAAgACAAKQBcAG4AIAAgACAAIAApAFwAbgApADsAXABuAFwAbgBcAG4AXwBUAEkATQBFAFoATwBOAEUAXwBTAEgASQBGAFQAXwBLAEkATgBEACAAPQAgAEwAQQBNAEIARABBACgAVABaAE4AYQBtAGUALAAgAE0ASgBEAGEAdABlAHMALAAgAEYAcgBvAG0ASwBpAG4AZAAsACAAVABvAEsAaQBuAGQALAAgAEUAcgByAG8AcgBPAG4AVQBuAGQAZQBmAGkAbgBlAGQATwBiAHMAZQByAHYAZQBkAFQAaQBtAGUALABcAG4AIAAgACAAIABMAEUAVAAoAFwAbgAgACAAIAAgACAAIAAgACAAXwBvAGIAcwBlAHIAdgBlAGQAVABaACwAIABDAEgAUgBPAE4ATwAuAFQASQBNAEUAWgBPAE4ARQBfAE8AQgBTAEUAUgBWAEUARAAoAFQAWgBOAGEAbQBlACwAIABNAEoARABhAHQAZQBzACwAIABGAHIAbwBtAEsAaQBuAGQAKQAsAFwAbgAgACAAIAAgACAAIAAgACAAXwBvAGIAcwBlAHIAdgBlAGQATQBKAEQAYQB0AGUALAAgAEMASABPAE8AUwBFAEMATwBMAFMAKABfAG8AYgBzAGUAcgB2AGUAZABUAFoALAAgADEAKQAsAFwAbgAgACAAIAAgACAAIAAgACAASQBGACgASQBTAEUAUgBSAE8AUgAoAF8AbwBiAHMAZQByAHYAZQBkAE0ASgBEAGEAdABlACkALAAgAF8AbwBiAHMAZQByAHYAZQBkAE0ASgBEAGEAdABlACAAKgAgAHsAMQB9ACwAXABuACAAIAAgACAAIAAgACAAIAAgACAAIAAgAEkARgAoAF8AbwBiAHMAZQByAHYAZQBkAE0ASgBEAGEAdABlACAAPQAgAFwAIgBcACIALAAgAFwAIgBcACIALABcAG4AIAAgACAAIAAgACAAIAAgACAAIAAgACAAIAAgACAAIABMAEUAVAAoAFwAbgAgACAAIAAgACAAIAAgACAAIAAgACAAIAAgACAAIAAgACAAIAAgACAAXwBiAG8AdQBuAGQAYQByAHkAQwBvAG4AZABpAHQAaQBvAG4ALAAgAEMASABPAE8AUwBFAEMATwBMAFMAKABfAG8AYgBzAGUAcgB2AGUAZABUAFoALAAgADYAKQAsAFwAbgAgACAAIAAgACAAIAAgACAAIAAgACAAIAAgACAAIAAgACAAIAAgACAASQBGACgARQByAHIAbwByAE8AbgBVAG4AZABlAGYAaQBuAGUAZABPAGIAcwBlAHIAdgBlAGQAVABpAG0AZQAgACoAIAAoAF8AYgBvAHUAbgBkAGEAcgB5AEMAbwBuAGQAaQB0AGkAbwBuACAAPQAgADIAKQAsACAAewAjAE4AVQBMAEwAIQB9ACwAXABuACAAIAAgACAAIAAgACAAIAAgACAAIAAgACAAIAAgACAAIAAgACAAIAAgACAAIAAgAEwARQBUACgAXABuACAAIAAgACAAIAAgACAAIAAgACAAIAAgACAAIAAgACAAIAAgACAAIAAgACAAIAAgACAAIAAgACAAXwBTAHQAZABPAGYAZgBzAGUAdAAsACAAQwBIAE8ATwBTAEUAQwBPAEwAUwAoAF8AbwBiAHMAZQByAHYAZQBkAFQAWgAsACAANAApACwAXABuACAAIAAgACAAIAAgACAAIAAgACAAIAAgACAAIAAgACAAIAAgACAAIAAgACAAIAAgACAAIAAgACAAXwBEAEwAUwBvAGYAZgBzAGUAdAAsACAAQwBIAE8ATwBTAEUAQwBPAEwAUwAoAF8AbwBiAHMAZQByAHYAZQBkAFQAWgAsACAANQApACwAXABuACAAIAAgACAAIAAgACAAIAAgACAAIAAgACAAIAAgACAAIAAgACAAIAAgACAAIAAgACAAIAAgACAAXwBvAGIAcwBlAHIAdgBlAGQATQBKAEQAYQB0AGUAIAAtACAAUwBXAEkAVABDAEgAKABUAG8ASwBpAG4AZAAsAFwAbgAgACAAIAAgACAAIAAgACAAIAAgACAAIAAgACAAIAAgACAAIAAgACAAIAAgACAAIAAgACAAIAAgACAAIAAgACAAMAAsACAAMAAsAFwAbgAgACAAIAAgACAAIAAgACAAIAAgACAAIAAgACAAIAAgACAAIAAgACAAIAAgACAAIAAgACAAIAAgACAAIAAgACAAMQAsACAAXwBEAEwAUwBvAGYAZgBzAGUAdAAsAFwAbgAgACAAIAAgACAAIAAgACAAIAAgACAAIAAgACAAIAAgACAAIAAgACAAIAAgACAAIAAgACAAIAAgACAAIAAgACAAXwBTAHQAZABPAGYAZgBzAGUAdAAgACsAIABfAEQATABTAG8AZgBmAHMAZQB0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VABJAE0ARQBaAE8ATgBFAF8AUwBIAEkARgBUAF8AVABaACAAPQAgAEwAQQBNAEIARABBACgAUgBlAGYAZQByAGUAbgBjAGUAVABaAE4AYQBtAGUALAAgAE0ASgBEAGEAdABlAHMALAAgAEYAcgBvAG0ASwBpAG4AZAAsACAAVABhAHIAZwBlAHQAVABaAE4AYQBtAGUALAAgAFQAbwBLAGkAbgBkACwAIABFAHIAcgBvAHIATwBuAFUAbgBkAGUAZgBpAG4AZQBkAE8AYgBzAGUAcgB2AGUAZABUAGkAbQBlACwAXABuACAAIAAgACAATABFAFQAKABcAG4AIAAgACAAIAAgACAAIAAgAF8AYwBvAG0AcABhAHIAZQBUAFoALAAgAF8AVABJAE0ARQBaAE8ATgBFAF8AQwBPAE0AUABBAFIARQAoAFIAZQBmAGUAcgBlAG4AYwBlAFQAWgBOAGEAbQBlACwAIABNAEoARABhAHQAZQBzACwAIABGAHIAbwBtAEsAaQBuAGQALAAgAFQAYQByAGcAZQB0AFQAWgBOAGEAbQBlACwAIABFAHIAcgBvAHIATwBuAFUAbgBkAGUAZgBpAG4AZQBkAE8AYgBzAGUAcgB2AGUAZABUAGkAbQBlACkALABcAG4AIAAgACAAIAAgACAAIAAgAF8AbwBiAHMAZQByAHYAZQBkAE0ASgBEAGEAdABlACwAIABDAEgATwBPAFMARQBDAE8ATABTACgAXwBjAG8AbQBwAGEAcgBlAFQAWgAsACAAMQApACwAXABuACAAIAAgACAAIAAgACAAIABJAEYAKABJAFMARQBSAFIATwBSACgAXwBvAGIAcwBlAHIAdgBlAGQATQBKAEQAYQB0AGUAKQAsACAAXwBvAGIAcwBlAHIAdgBlAGQATQBKAEQAYQB0AGUAIAAqACAAewAxAH0ALABcAG4AIAAgACAAIAAgACAAIAAgACAAIAAgACAASQBGACgAXwBvAGIAcwBlAHIAdgBlAGQATQBKAEQAYQB0AGUAIAA9ACAAXAAiAFwAIgAsACAAXAAiAFwAIgAsAFwAbgAgACAAIAAgACAAIAAgACAAIAAgACAAIAAgACAAIAAgAF8AbwBiAHMAZQByAHYAZQBkAE0ASgBEAGEAdABlACAAKwAgAEMASABPAE8AUwBFAEMATwBMAFMAKABfAGMAbwBtAHAAYQByAGUAVABaACwAIAAyACkAIAArACAASQBGACgAVABvAEsAaQBuAGQAIAA9ACAAMQAsACAAMAAsAFwAbgAgACAAIAAgACAAIAAgACAAIAAgACAAIAAgACAAIAAgACAAIAAgACAAQwBIAE8ATwBTAEUAQwBPAEwAUwAoAF8AYwBvAG0AcABhAHIAZQBUAFoALAAgADM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EAEkARgBGAEUAUgBFAE4AQwBFAFwAbgBcAG4AUgBlAHQAdQByAG4AcwAgAHQAaQBtAGUAcwBwAGEAbgAgAGQAaQBmAGYAZQByAGUAbgBjAGUAIABiAGUAdAB3AGUAZQBuACAATQBKAEQAYQB0AGUAcwAgAGUAeABwAHIAZQBzAHMAZQBkACAAaQBuACAAZABpAGYAZgBlAHIAZQBuAHQAIAB0AGkAbQBlAHoAbwBuAGUAcwAuAFwAbgBcAG4AQQByAHIAYQB5ACAAYwBvAG0AcABhAHQAaQBiAGwAZQA6ACAARgByAG8AbQBNAEoARABhAHQAZQAgAGEAbgBkACAAVQBuAHQAaQBsAE0ASgBkAGEAdABlACAAYQBzACAAYwBvAGwAdQBtAG4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cwBwAGEAb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cgBvAG0ATQBKAEQAYQB0AGUAIAAgACAAIAAgACAAIAAgACAAIAAgACAAIAAgACAAIAAgACAAIAAgAHwAIABkAGUAYwBpAG0AYQBsACAAfAAgAFMAdABhAHIAdAAgAG8AZgAgAHAAZQByAGkAbwBkACAAKABNAEoARABhAHQAZQApAC4AXABuAFUAbgB0AGkAbABNAEoARABhAHQAZQAgACAAIAAgACAAIAAgACAAIAAgACAAIAAgACAAIAAgACAAIAAgAHwAIABkAGUAYwBpAG0AYQBsACAAfAAgAEUAbgBkACAAbwBmACAAcABlAHIAaQBvAGQAIAAoAE0ASgBEAGEAdABlACkALgBcAG4AWwBGAHIAbwBtAFQAWgBOAGEAbQBlAF0AIAAgACAAIAAgACAAIAAgACAAIAAgACAAIAAgACAAIAAgACAAfAAgAHQAZQB4AHQAIAAgACAAIAB8ACAAVABaACAATgBhAG0AZQAgAG8AZgAgAE0ASgBEAGEAdABlACAAZgBvAHIAIABzAHQAYQByAHQAIABvAGYAIABwAGUAcgBpAG8AZAAuACAARABlAGYAYQB1AGwAdABzACAAdABvACAAVQBUAEMALgBcAG4AWwBVAG4AdABpAGwAVABaAE4AYQBtAGUAXQAgACAAIAAgACAAIAAgACAAIAAgACAAIAAgACAAIAAgACAAfAAgAHQAZQB4AHQAIAAgACAAIAB8ACAAVABaACAATgBhAG0AZQAgAG8AZgAgAE0ASgBEAGEAdABlACAAZgBvAHIAIABlAG4AZAAgAG8AZgAgAHAAZQByAGkAbwBkAC4AIABEAGUAZgBhAHUAbAB0AHMAIAB0AG8AIABVAFQAQwAuAFwAbgBbAEYAcgBvAG0ASwBpAG4AZABdACAAIAAgACAAIAAgACAAIAAgACAAIAAgACAAIAAgACAAIAAgACAAIAB8ACAAaQBuAHQAZQBnAGUAcgAgAHwAIABSAGUAZgBlAHIAZQBuAGMAZQAgAHQAaQBtAGUAegBvAG4AZQAgAGsAaQBuAGQAIABmAG8AcgAgAHAAcgBvAHYAaQBkAGUAZAAgAHMAdABhAHIAdAAgAG8AZgAgAHAAZQByAGkAbwBkAC4AXABuACAAIAAgACAAIAAgACAAIAAgACAAIAAgACAAIAAgACAAIAAgACAAIAAgACAAIAAgACAAIAAgACAAIAAgAHwAIABbADAALAAxACwAMgBdACAAfAAgAFUAVABDACAAdwBpAGwAbAAgAG8AdgBlAHIAcgBpAGQAZQAgAHQAaABlACAAcwBwAGUAYwBpAGYAaQBlAGQAIABGAHIAbwBtAFQAWgBOAGEAbQBlAC4AXABuACAAIAAgACAAIAAgACAAIAAgACAAIAAgACAAIAAgACAAIAAgACAAIAAgACAAIAAgACAAIAAgACAAIAAgAHwAIAAgACAAIAAgACAAIAAgACAAfAAgACAAMAAgADoAIABMAG8AYwBhAGwAIABvAGIAcwBlAHIAdgBlAGQAIAB0AGkAbQBlACAAKABpAG4AYwBsAHUAZABlAHMAIABkAGEAeQBsAGkAZwBoAHQAIABzAGEAdgBpAG4AZwBzACkAXABuACAAIAAgACAAIAAgACAAIAAgACAAIAAgACAAIAAgACAAIAAgACAAIAAgACAAIAAgACAAIAAgACAAIAAgAHwAIAAgACAAIAAgACAAIAAgACAAfAAgACAAMQAgADoAIABMAG8AYwBhAGwAIABzAHQAYQBuAGQAYQByAGQAIAB0AGkAbQBlACAAKABkAG8AZQBzACAAbgBvAHQAIABpAG4AYwBsAHUAZABlACAAZABhAHkAbABpAGcAaAB0ACAAcwBhAHYAaQBuAGcAcwApAFwAbgAgACAAIAAgACAAIAAgACAAIAAgACAAIAAgACAAIAAgACAAIAAgACAAIAAgACAAIAAgACAAIAAgACAAIAB8ACAAIAAgACAAIAAgACAAIAAgAHwAIAAgADIAIAA6ACAAVQBUAEMAIAAoAFUAbgBpAHYAZQByAHMAYQBsACAAVABpAG0AZQAgAEMAbwBvAHIAZABpAG4AYQB0AGUAZAApAFwAbgBbAFUAbgB0AGkAbABLAGkAbgBkAF0AIAAgACAAIAAgACAAIAAgACAAIAAgACAAIAAgACAAIAAgACAAIAB8ACAAaQBuAHQAZQBnAGUAcgAgAHwAIABSAGUAZgBlAHIAZQBuAGMAZQAgAHQAaQBtAGUAegBvAG4AZQAgAGsAaQBuAGQAIABmAG8AcgAgAHAAcgBvAHYAaQBkAGUAZAAgAGUAbgBkACAAbwBmACAAcABlAHIAaQBvAGQALgBcAG4AIAAgACAAIAAgACAAIAAgACAAIAAgACAAIAAgACAAIAAgACAAIAAgACAAIAAgACAAIAAgACAAIAAgACAAfAAgAFsAMAAsADEALAAyAF0AIAB8ACAAVQBUAEMAIAB3AGkAbABsACAAbwB2AGUAcgByAGkAZABlACAAdABoAGUAIABzAHAAZQBjAGkAZgBpAGUAZAAgAFUAbgB0AGkAbABUAFoATgBhAG0AZQAuAFwAbgAgACAAIAAgACAAIAAgACAAIAAgACAAIAAgACAAIAAgACAAIAAgACAAIAAgACAAIAAgACAAIAAgACAAIAB8ACAAIAAgACAAIAAgACAAIAAgAHwAIAAgADAAIAA6ACAATABvAGMAYQBsACAAbwBiAHMAZQByAHYAZQBkACAAdABpAG0AZQAgACgAaQBuAGMAbAB1AGQAZQBzACAAZABhAHkAbABpAGcAaAB0ACAAcwBhAHYAaQBuAGcAcwApAFwAbgAgACAAIAAgACAAIAAgACAAIAAgACAAIAAgACAAIAAgACAAIAAgACAAIAAgACAAIAAgACAAIAAgACAAIAB8ACAAIAAgACAAIAAgACAAIAAgAHwAIAAgADEAIAA6ACAATABvAGMAYQBsACAAcwB0AGEAbgBkAGEAcgBkACAAdABpAG0AZQAgACgAZABvAGUAcwAgAG4AbwB0ACAAaQBuAGMAbAB1AGQAZQAgAGQAYQB5AGwAaQBnAGgAdAAgAHMAYQB2AGkAbgBnAHMAKQBcAG4AIAAgACAAIAAgACAAIAAgACAAIAAgACAAIAAgACAAIAAgACAAIAAgACAAIAAgACAAIAAgACAAIAAgACAAfAAgACAAIAAgACAAIAAgACAAIAB8ACAAIAAyACAAOgAgAFUAVABDACAAKABVAG4AaQB2AGUAcgBzAGEAbAAgAFQAaQBtAGUAIABDAG8AbwByAGQAaQBuAGEAdABlAGQAKQBcAG4AWwBBAGQAagB1AHMAdABVAG4AZABlAGYAaQBuAGUAZABPAGIAcwBlAHIAdgBlAGQAVABpAG0AZQBdACAAfAAgAHMAdwBpAHQAYwBoACAAIAB8ACAASQBmACAAcAByAG8AdgBpAGQAZQBkACAATQBKAEQAYQB0AGUAcwAgAGEAcgBlACAAdwBpAHQAaABpAG4AIABhAG4AIABvAGIAcwBlAHIAdgBlAGQAIAB0AGkAbQBlACAAbABlAGEAcAAsACAAYQBkAGoAdQBzAHQAcwBcAG4AIAAgACAAIAAgACAAIAAgACAAIAAgACAAIAAgACAAIAAgACAAIAAgACAAIAAgACAAIAAgACAAIAAgACAAfAAgACAAIAAgACAAIAAgACAAIAB8ACAAdABvACAAdABoAGUAIABjAGwAbwBjAGsAIAB3AGkAbgBkACAAZgBvAHIAdwBhAHIAZAAgAGUAd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EQASQBGAEYARQBSAEUATgBDAEUAIAA9ACAATABBAE0AQgBEAEEAKABGAHIAbwBtAE0ASgBEAGEAdABlACwAIABVAG4AdABpAGwATQBKAEQAYQB0AGUALAAgAFsARgByAG8AbQBUAFoATgBhAG0AZQBdACwAIABbAFUAbgB0AGkAbABUAFoATgBhAG0AZQBdACwAIABbAEYAcgBvAG0ASwBpAG4AZABdACwAIABbAFUAbgB0AGkAbABLAGkAbgBkAF0ALAAgAFsAQQBkAGoAdQBzAHQAVQBuAGQAZQBmAGkAbgBlAGQATwBiAHMAZQByAHYAZQBkAFQAaQBtAGUAXQAsAFwAbgAgACAAIAAgAEwARQBUACgAXABuACAAIAAgACAAIAAgACAAIABfAGYAcgBvAG0ATQBKAEQAYQB0AGUAcwAsACAAQwBIAE8ATwBTAEUAQwBPAEwAUwAoAEYATgAuAE4AVQBMAEwASQBGAFkAKABGAHIAbwBtAE0ASgBEAGEAdABlACkALAAgADEAKQAsAFwAbgAgACAAIAAgACAAIAAgACAAXwB1AG4AdABpAGwATQBKAEQAYQB0AGUAcwAsACAAQwBIAE8ATwBTAEUAQwBPAEwAUwAoAEYATgAuAE4AVQBMAEwASQBGAFkAKABGAHIAbwBtAE0ASgBEAGEAdABlACkALAAgADEAKQAsAFwAbgAgACAAIAAgACAAIAAgACAAXABuACAAIAAgACAAIAAgACAAIABfAGYAcgBvAG0AQwBvAHUAbgB0ACwAIABSAE8AVwBTACgAXwBmAHIAbwBtAE0ASgBEAGEAdABlAHMAKQAsAFwAbgAgACAAIAAgACAAIAAgACAAXwB1AG4AdABpAGwAQwBvAHUAbgB0ACwAIABSAE8AVwBTACgAXwB1AG4AdABpAGwATQBKAEQAYQB0AGUAcwApACwAXABuACAAIAAgACAAIAAgACAAIABfAGMAbwB1AG4AdAAsACAATQBBAFgAKABfAGYAcgBvAG0AQwBvAHUAbgB0ACwAIABfAHUAbgB0AGkAbABDAG8AdQBuAHQAKQAsAFwAbgAgACAAIAAgACAAIAAgACAASQBGACgAKAAoAF8AZgByAG8AbQBDAG8AdQBuAHQAIAA+ACAAMQApACAAKgAgACgAXwBmAHIAbwBtAEMAbwB1AG4AdAAgADwAIABfAGMAbwB1AG4AdAApACkAIAArACAAKAAoAF8AdQBuAHQAaQBsAEMAbwB1AG4AdAAgAD4AIAAxACkAIAAqACAAKABfAHUAbgB0AGkAbABDAG8AdQBuAHQAIAA8ACAAXwBjAG8AdQBuAHQAKQApACwAIABBAFIAUgBBAFkAUwAuAFIARQBQAEUAQQBUACgAewAjAFYAQQBMAFUARQAhAH0ALAAgAF8AYwBvAHUAbgB0ACkALABcAG4AIAAgACAAIAAgACAAIAAgACAAIAAgACAATABFAFQAKABcAG4AIAAgACAAIAAgACAAIAAgACAAIAAgACAAIAAgACAAIABfAGUAcgByAG8AcgBPAG4AVQBuAGQAZQBmAGkAbgBlAGQATwBiAHMAZQByAHYAZQBkAFQAaQBtAGUALAAgAEYATgAuAEMATwBFAFIAQwBFACgAQQBkAGoAdQBzAHQAVQBuAGQAZQBmAGkAbgBlAGQATwBiAHMAZQByAHYAZQBkAFQAaQBtAGUAKQAgAD0AIAAwACwAXABuACAAIAAgACAAIAAgACAAIABcAG4AIAAgACAAIAAgACAAIAAgACAAIAAgACAAIAAgACAAIABfAGYAcgBvAG0ASwBpAG4AZAAsACAATABFAFQAKABcAG4AIAAgACAAIAAgACAAIAAgACAAIAAgACAAIAAgACAAIAAgACAAIAAgAF8AawAsACAASQBOAFQAKABJAE4ARABFAFgAKABGAE4ALgBDAE8ARQBSAEMARQAoAEYAcgBvAG0ASwBpAG4AZAApACwAIAAxACwAIAAxACkAKQAsAFwAbgAgACAAIAAgACAAIAAgACAAIAAgACAAIAAgACAAIAAgACAAIAAgACAASQBGACgAXwBrACAAPAA9ACAAMAAsACAAMAAsAFwAbgAgACAAIAAgACAAIAAgACAAIAAgACAAIAAgACAAIAAgACAAIAAgACAAIAAgACAAIABJAEYAKABfAGsAIAA+AD0AIAAyACwAIAAyACwAIABfAGsAKQBcAG4AIAAgACAAIAAgACAAIAAgACAAIAAgACAAIAAgACAAIAAgACAAIAAgACkAXABuACAAIAAgACAAIAAgACAAIAAgACAAIAAgACAAIAAgACAAKQAsAFwAbgAgACAAIAAgACAAIAAgACAAIAAgACAAIAAgACAAIAAgAF8AdQBuAHQAaQBsAEsAaQBuAGQALAAgAEwARQBUACgAXABuACAAIAAgACAAIAAgACAAIAAgACAAIAAgACAAIAAgACAAIAAgACAAIABfAGsALAAgAEkATgBUACgASQBOAEQARQBYACgARgBOAC4AQwBPAEUAUgBDAEUAKABVAG4AdABpAGwASwBpAG4AZAApACwAIAAxACwAIAAxACkAKQAsAFwAbgAgACAAIAAgACAAIAAgACAAIAAgACAAIAAgACAAIAAgACAAIAAgACAASQBGACgAXwBrACAAPAA9ACAAMAAsACAAMAAsAFwAbgAgACAAIAAgACAAIAAgACAAIAAgACAAIAAgACAAIAAgACAAIAAgACAAIAAgACAAIABJAEYAKABfAGsAIAA+AD0AIAAyACwAIAAyACwAIABfAGsAKQBcAG4AIAAgACAAIAAgACAAIAAgACAAIAAgACAAIAAgACAAIAAgACAAIAAgACkAXABuACAAIAAgACAAIAAgACAAIAAgACAAIAAgACAAIAAgACAAKQAsAFwAbgBcAG4AIAAgACAAIAAgACAAIAAgACAAIAAgACAAIAAgACAAIABfAGYAcgBvAG0AVABaAE4AYQBtAGUALAAgAEkARgAoAF8AZgByAG8AbQBLAGkAbgBkACAAPQAgADIALAAgAFwAIgBFAHQAYwAvAFUAVABDAFwAIgAsAFwAbgAgACAAIAAgACAAIAAgACAAIAAgACAAIAAgACAAIAAgACAAIAAgACAATABFAFQAKABcAG4AIAAgACAAIAAgACAAIAAgACAAIAAgACAAIAAgACAAIAAgACAAIAAgACAAIAAgACAAXwBmAFQAWgAsACAASQBOAEQARQBYACgARgBOAC4ATgBVAEwATABJAEYAWQAoAEYAcgBvAG0AVABaAE4AYQBtAGUAKQAsACAAMQAsACAAMQApACwAXABuACAAIAAgACAAIAAgACAAIAAgACAAIAAgACAAIAAgACAAIAAgACAAIAAgACAAIAAgAEMASABSAE8ATgBPAC4AVABJAE0ARQBaAE8ATgBFAF8ATgBBAE0ARQAoAF8AZgBUAFoAKQBcAG4AIAAgACAAIAAgACAAIAAgACAAIAAgACAAIAAgACAAIAAgACAAIAAgACkAXABuACAAIAAgACAAIAAgACAAIAAgACAAIAAgACAAIAAgACAAKQAsAFwAbgAgACAAIAAgACAAIAAgACAAXABuACAAIAAgACAAIAAgACAAIAAgACAAIAAgACAAIAAgACAAXwB1AG4AdABpAGwAVABaAE4AYQBtAGUALAAgAEkARgAoAF8AdQBuAHQAaQBsAEsAaQBuAGQAIAA9ACAAMgAsACAAXAAiAEUAdABjAC8AVQBUAEMAXAAiACwAXABuACAAIAAgACAAIAAgACAAIAAgACAAIAAgACAAIAAgACAAIAAgACAAIABMAEUAVAAoAFwAbgAgACAAIAAgACAAIAAgACAAIAAgACAAIAAgACAAIAAgACAAIAAgACAAIAAgACAAIABfAHUAVABaACwAIABJAE4ARABFAFgAKABGAE4ALgBOAFUATABMAEkARgBZACgAVQBuAHQAaQBsAFQAWgBOAGEAbQBlACkALAAgADEALAAgADEAKQAsAFwAbgAgACAAIAAgACAAIAAgACAAIAAgACAAIAAgACAAIAAgACAAIAAgACAAIAAgACAAIABJAEYAKABfAHUAVABaACAAPQAgAFwAIgBcACIALAAgAF8AZgByAG8AbQBUAFoATgBhAG0AZQAsAFwAbgAgACAAIAAgACAAIAAgACAAIAAgACAAIAAgACAAIAAgACAAIAAgACAAIAAgACAAIAAgACAAIAAgAEMASABSAE8ATgBPAC4AVABJAE0ARQBaAE8ATgBFAF8ATgBBAE0ARQAoAF8AdQBUAFoAKQBcAG4AIAAgACAAIAAgACAAIAAgACAAIAAgACAAIAAgACAAIAAgACAAIAAgACAAIAAgACAAKQBcAG4AIAAgACAAIAAgACAAIAAgACAAIAAgACAAIAAgACAAIAAgACAAIAAgACkAXABuACAAIAAgACAAIAAgACAAIAAgACAAIAAgACAAIAAgACAAKQAsAFwAbgBcAG4AIAAgACAAIAAgACAAIAAgACAAIAAgACAAIAAgACAAIABJAEYAKABJAFMATgBBACgAXwBmAHIAbwBtAFQAWgBOAGEAbQBlACkAIAArACAASQBTAE4AQQAoAF8AdQBuAHQAaQBsAFQAWgBOAGEAbQBlACkALAAgAEEAUgBSAEEAWQBTAC4AUgBFAFAARQBBAFQAKAB7ACMATgAvAEEAfQAsACAAXwBjAG8AdQBuAHQAKQAsAFwAbgAgACAAIAAgACAAIAAgACAAIAAgACAAIAAgACAAIAAgACAAIAAgACAATABFAFQAKABcAG4AIAAgACAAIAAgACAAIAAgACAAIAAgACAAIAAgACAAIAAgACAAIAAgACAAIAAgACAAXwBmAHIAbwBtAE0ASgBEAGEAdABlAHMAVQBUAEMALAAgAF8AVABJAE0ARQBaAE8ATgBFAF8AUwBIAEkARgBUAF8ASwBJAE4ARAAoAF8AZgByAG8AbQBUAFoATgBhAG0AZQAsACAAXwBmAHIAbwBtAE0ASgBEAGEAdABlAHMALAAgAF8AZgByAG8AbQBLAGkAbgBkACwAIAAyACwAIABfAGUAcgByAG8AcgBPAG4AVQBuAGQAZQBmAGkAbgBlAGQATwBiAHMAZQByAHYAZQBkAFQAaQBtAGUAKQAsAFwAbgAgACAAIAAgACAAIAAgACAAIAAgACAAIAAgACAAIAAgACAAIAAgACAAIAAgACAAIABfAHUAbgB0AGkAbABNAEoARABhAHQAZQBzAFUAVABDACwAIABfAFQASQBNAEUAWgBPAE4ARQBfAFMASABJAEYAVABfAEsASQBOAEQAKABfAHUAbgB0AGkAbABUAFoATgBhAG0AZQAsACAAXwB1AG4AdABpAGwATQBKAEQAYQB0AGUAcwAsACAAXwB1AG4AdABpAGwASwBpAG4AZAAsACAAMgAsACAAXwBlAHIAcgBvAHIATwBuAFUAbgBkAGUAZgBpAG4AZQBkAE8AYgBzAGUAcgB2AGUAZABUAGkAbQBlACkALABcAG4AIAAgACAAIAAgACAAIAAgACAAIAAgACAAIAAgACAAIAAgACAAIAAgACAAIAAgACAAXwB1AG4AdABpAGwATQBKAEQAYQB0AGUAcwBVAFQAQwAgAC0AIABfAGYAcgBvAG0ATQBKAEQAYQB0AGUAcwBVAFQAQwBcAG4AIAAgACAAIAAgACAAIAAgACAAIAAgACAAIAAgACAAIAAgACAAIAAgACkAXABuACAAIAAgACAAIAAgACAAIAAgACAAIAAgACAAIAAgACAAKQBcAG4AIAAgACAAIAAgACAAIAAgACAAIAAgACAAKQBcAG4AIAAgACAAIAAgACAAIAAgACkAXABuACAAIAAgACAAKQBcAG4AKQA7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WQBFAEEAUg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RQBBAFIAXwBCAEMARQBfAFQATwBfAEMARQBcAG4AXABuAEMAbwBuAHYAZQByAHQAcwAgAHQAbwAgAHkAZQBhAHIAIAB2AGEAbAB1AGUAIAByAGUAbABhAHQAaQB2AGUAIAB0AG8AIAB0AGgAZQAgAEMAbwBtAG0AbwBuACAARQByAGEAIABmAG8AcgAgAGEAIABnAGkAdgBlAG4AIAB5AGUAYQByACAAQgBlAGYAbwByAGUAIABDAG8AbQBtAG8AbgAgAEUAcgBhAC4AXABuAFQAaABpAHMAIABmAHUAbgBjAHQAaQBvAG4AIABpAHMAIABzAHkAbQBtAGUAdAByAGkAYwBhAGwALAAgAHMAbwAgAGkAdAAgAGMAYQBuACAAYQBsAHMAbwAgAGIAZQAgAHUAcwBlAGQAIABmAG8AcgAgAEMARQAgAHQAbwAgAEIAQwBFACAAYwBvAG4AdgBlAHIAcwBpAG8Ab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MQAgAEIAQwBFACAAPQAgADAALAAgADIAIABCAEMARQAgAD0AIAAt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CAAIAB8ACAAaQBuAHQAZQBnAGUAcgAgAHwAIABXAGgAZQByAGUAIAAxACAAaQBzACAAZgBpAHIAcwB0ACAAeQBlAGEAcgAgAEIAZQBmAG8AcgBlACAAQwBvAG0AbQBvAG4AIABFAHIAY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WQBFAEEAUgBfAEIAQwBFAF8AVABPAF8AQwBFACAAPQAgAEwAQQBNAEIARABBACgAWQBlAGEAcgAsAFwAbgAgACAAIAAgAEwARQBUACgAXABuACAAIAAgACAAIAAgACAAIABfAHkAZQBhAHIALAAgAEYATgAuAE4AVQBMAEwASQBGAFkAKABZAGUAYQByACkALABcAG4AIAAgACAAIAAgACAAIAAgAEkARgAoAEkAUwBFAFIAUgBPAFIAKABfAHkAZQBhAHIAKQAsACAAXwB5AGUAYQByACAAKgAgAHsAMQB9ACwAXABuACAAIAAgACAAIAAgACAAIAAgACAAIAAgAEkARgAoAF8AeQBlAGEAcgAgAD0AIABcACIAXAAiACwAIABcACIAXAAiACwAXABuACAAIAAgACAAIAAgACAAIAAgACAAIAAgACAAIAAgACAASQBGACgATgBPAFQAKABJAFMATgBVAE0AQgBFAFIAKABfAHkAZQBhAHIAKQApACwAIAB7ACMAVgBBAEwAVQBFACEAfQAsAFwAbgAgACAAIAAgACAAIAAgACAAIAAgACAAIAAgACAAIAAgACAAIAAgACAASQBGACgATgBPAFQAKABGAE4ALgBJAFMAXwBJAE4AVABFAEcARQBSACgAXwB5AGUAYQByACkAKQAsACAAewAjAE4AVQBNACEAfQAsAFwAbgAgACAAIAAgACAAIAAgACAAIAAgACAAIAAgACAAIAAgACAAIAAgACAAIAAgACAAIAAxACAALQAgAF8AeQBlAGEAcg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wARQBBAFAAXwBZAEUAQQBSAFwAbgBcAG4AVABlAHMAdABzACAAaQBmACAAYQAgAHkAZQBhAHIAIABpAG4AYwBsAHUAZABlAHMAIABhACAAbABlAGEAcAAgAGQAYQB5ACAAaQBuACAAdABoAGUAIABnAGkAdgBlAG4AIABjAGEAbABlAG4AZABhAHIALgBcAG4AXABuAEEAcgByAGEAeQAgAGMAbwBtAHAAYQB0AGkAYgBsAGUAOgAgAFkAZQBhAHIAQwBF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uAHUAbABsACAAaQBmACAAZQBtAHAAdA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kAGUAYwBpAG0AYQBs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MAEUAQQBQAF8AWQBFAEEAUgAgAD0AIABMAEEATQBCAEQAQQAoAFkAZQBhAHIAQwBFACwAIABbAEoAdQBsAGkAYQBuAEMAYQBsAGUAbgBkAGEAcgBdACwAXABuACAAIAAgACAATABFAFQAKABcAG4AIAAgACAAIAAgACAAIAAgAF8AZwByAGUAZwBvAHIAaQBhAG4ALAAgAEYATgAuAEMATwBFAFIAQwBFACgASgB1AGwAaQBhAG4AQwBhAGwAZQBuAGQAYQByACkAIAA9ACAAMAAsAFwAbgAgACAAIAAgACAAIAAgACAAXABuACAAIAAgACAAIAAgACAAIABmAG4ASQBzAEwAZQBhAHAAWQBlAGEAcgAsACAATABBAE0AQgBEAEEAKABfAHkAZQBhAHIAQwBFACwAXABuACAAIAAgACAAIAAgACAAIAAgACAAIAAgAEkARgAoAEkAUwBFAFIAUgBPAFIAKABfAHkAZQBhAHIAQwBFACkALAAgAF8AeQBlAGEAcgBDAEUAIAAqACAAewAxAH0ALABcAG4AIAAgACAAIAAgACAAIAAgACAAIAAgACAAIAAgACAAIABJAEYAKABfAHkAZQBhAHIAQwBFACAAPQAgAFwAIgBcACIALAAgAFwAIgBcACIALABcAG4AIAAgACAAIAAgACAAIAAgACAAIAAgACAAIAAgACAAIAAgACAAIAAgAEkARgAoAE4ATwBUACgASQBTAE4AVQBNAEIARQBSACgAXwB5AGUAYQByAEMARQApACkALAAgAHsAIwBWAEEATABVAEUAIQB9ACwAXABuACAAIAAgACAAIAAgACAAIAAgACAAIAAgACAAIAAgACAAIAAgACAAIAAgACAAIAAgAEwARQBUACgAXABuACAAIAAgACAAIAAgACAAIAAgACAAIAAgACAAIAAgACAAIAAgACAAIAAgACAAIAAgACAAIAAgACAAXwBpAFkAZQBhAHIALAAgAEkATgBUACgAXwB5AGUAYQByAEMARQApACwAXABuACAAIAAgACAAIAAgACAAIAAgACAAIAAgACAAIAAgACAAIAAgACAAIAAgACAAIAAgACAAIAAgACAASQBGACgAXwBnAHIAZQBnAG8AcgBpAGEAbgAsAFwAbgAgACAAIAAgACAAIAAgACAAIAAgACAAIAAgACAAIAAgACAAIAAgACAAIAAgACAAIAAgACAAIAAgACAAIAAgACAASQBGACgATQBPAEQAKABfAGkAWQBlAGEAcgAsACAANAAwADAAKQAgAD0AIAAwACwAIABUAFIAVQBFACwAXABuACAAIAAgACAAIAAgACAAIAAgACAAIAAgACAAIAAgACAAIAAgACAAIAAgACAAIAAgACAAIAAgACAAIAAgACAAIAAgACAAIAAgAEkARgAoAE0ATwBEACgAXwBpAFkAZQBhAHIALAAgADEAMAAwACkAIAA9ACAAMAAsACAARgBBAEwAUwBFACwAXABuACAAIAAgACAAIAAgACAAIAAgACAAIAAgACAAIAAgACAAIAAgACAAIAAgACAAIAAgACAAIAAgACAAIAAgACAAIAAgACAAIAAgACAAIAAgACAATQBPAEQAKABfAGkAWQBlAGEAcgAsACAANAApACAAPQAgADA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NAE8ARAAoAF8AaQBZAGUAYQByACwAIAA0ACkAIAA9ACAAMA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FkAZQBhAHIAQwBFACkALABcAG4AIAAgACAAIAAgACAAIAAgACAAIAAgACAATABBAE0AQgBEAEEAKABfAGUAbABlAG0AZQBuAHQALABcAG4AIAAgACAAIAAgACAAIAAgACAAIAAgACAAIAAgACAAIABmAG4ASQBzAEwAZQBhAHAAWQBlAGEAcg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kARQBBAFIAXABuAFwAbgBSAGUAdAB1AHIAbgBzACAAbgB1AG0AYgBlAHIAIABvAGYAIABkAGEAeQBzACAAaQBuACAAdABoAGUAIABnAGkAdgBlAG4AIAB5AGUAYQByACAAbwBmACAAdABoAGUAIABzAHAAZQBjAGkAZgBpAGUAZAAgAGMAYQBsAGUAbgBkAGEAcgAuAFwAbgBcAG4AQQByAHIAYQB5ACAAYwBvAG0AcABhAHQAaQBiAGwAZQA6ACAAWQBlAGEAcgBDAEU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zADYANQAsADMANgA2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ZAEUAQQBSACAAPQAgAEwAQQBNAEIARABBACgAWQBlAGEAcgBDAEU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E0AQQBQACgARgBOAC4ATgBVAEwATABJAEYAWQAoAFkAZQBhAHIAQwBFACkALABcAG4AIAAgACAAIAAgACAAIAAgACAAIAAgACAATABBAE0AQgBEAEEAKABfAGUAbABlAG0AZQBuAHQALABcAG4AIAAgACAAIAAgACAAIAAgACAAIAAgACAAIAAgACAAIABJAEYAKABJAFMARQBSAFIATwBSACgAXwBlAGwAZQBtAGUAbgB0ACkALAAgAF8AZQBsAGUAbQBlAG4AdAAgACoAIAB7ADEAfQAsAFwAbgAgACAAIAAgACAAIAAgACAAIAAgACAAIAAgACAAIAAgACAAIAAgACAASQBGACgAXwBlAGwAZQBtAGUAbgB0ACAAPQAgAFwAIgBcACIALAAgAFwAIgBcACIALABcAG4AIAAgACAAIAAgACAAIAAgACAAIAAgACAAIAAgACAAIAAgACAAIAAgACAAIAAgACAASQBGACgAQwBIAFIATwBOAE8ALgBJAFMAXwBMAEUAQQBQAF8AWQBFAEEAUgAoAF8AZQBsAGUAbQBlAG4AdAAsACAAXwBqAHUAbABpAGEAbgBDAGEAbABlAG4AZABhAHIAKQAsACAAMwA2ADYALAAgADMANgA1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kARQBBAFIAXABuAFwAbgBSAGUAdAB1AHIAbgBzACAAYQAgAG4AdQBtAGIAZQByACAAcgBlAHAAcgBlAHMAZQBuAHQAaQBuAGcAIAB0AGgAZQAgAHkAZQBhAHIAIAByAGUAbABhAHQAaQB2AGUAIAB0AG8AIAB0AGgAZQAgAGMAbwBtAG0AbwBuACAAZQByAGEAIABmAHIAbwBtACAAYQAgAHQAZQB4AHQAIAByAGUAcAByAGUAcwBlAG4AdABhAHQAaQBvAG4AIABvAGYAIAB5AGUAYQByACAAaQBuACAASQBTAE8AOAA2ADAAMQAgAGYAbwByAG0AYQB0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ZAGUAYQByAEMARQAuACAATgBvAHQAZQAgAHQAaABhAHQAIAAxACAAQgBDACAAPQAgADAAIABDAEUALAAgADIAIABCAEMAIAA9ACAALQAxACAAQwBF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0AGUAeAB0ACAAfAAgAEkAUwBPACAAeQBl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ZAEUAQQBSACAAPQAgAEwAQQBNAEIARABBACgARQB4AHAAcgBlAHMAcwBpAG8AbgAsAFwAbgAgACAAIAAgAEwARQBUACgAXABuACAAIAAgACAAIAAgACAAIABmAG4AUABhAHIAcwBlAEkAUwBPAFkAZQBhAHIALAAgAEwAQQBNAEIARABBACgAXwBzAFkAZQBhAHIALABcAG4AIAAgACAAIAAgACAAIAAgACAAIAAgACAASQBGACgASQBTAEUAUgBSAE8AUgAoAF8AcwBZAGUAYQByACkALAAgAF8AcwBZAGUAYQByACAAKgAgAHsAMQB9ACwAXABuACAAIAAgACAAIAAgACAAIAAgACAAIAAgACAAIAAgACAASQBGACgAXwBzAFkAZQBhAHIAIAA9ACAAXAAiAFwAIgAsACAAXAAiAFwAIgAsAFwAbgAgACAAIAAgACAAIAAgACAAIAAgACAAIAAgACAAIAAgACAAIAAgACAASQBGACgARgBOAC4ASQBTAF8ASQBOAFQARQBHAEUAUgAoAF8AcwBZAGUAYQByACkALAAgAF8AcwBZAGUAYQByACwAXABuACAAIAAgACAAIAAgACAAIAAgACAAIAAgACAAIAAgACAAIAAgACAAIAAgACAAIAAgAC8ALwAgAG4AbwBuAC0AaQBuAHQAZQBnAGUAcgBcAG4AIAAgACAAIAAgACAAIAAgACAAIAAgACAAIAAgACAAIAAgACAAIAAgACAAIAAgACAASQBGACgASQBTAE4AVQBNAEIARQBSACgAXwBzAFkAZQBhAHIAKQAsACAAewAjAE4AVQBNACEAfQAsAFwAbgAgACAAIAAgACAAIAAgACAAIAAgACAAIAAgACAAIAAgACAAIAAgACAAIAAgACAAIAAgACAAIAAgAEwARQBUACgAXABuACAAIAAgACAAIAAgACAAIAAgACAAIAAgACAAIAAgACAAIAAgACAAIAAgACAAIAAgACAAIAAgACAAIAAgACAAIABfAHMAQwBoAGEAcgAsACAATABFAEYAVAAoAF8AcwBZAGUAYQByACkALABcAG4AIAAgACAAIAAgACAAIAAgACAAIAAgACAAIAAgACAAIAAgACAAIAAgACAAIAAgACAAIAAgACAAIAAgACAAIAAgAF8AcwBpAGcAbgAsACAAUwBXAEkAVABDAEgAKABfAHMAQwBoAGEAcgAsAFwAbgAgACAAIAAgACAAIAAgACAAIAAgACAAIAAgACAAIAAgACAAIAAgACAAIAAgACAAIAAgACAAIAAgACAAIAAgACAAIAAgACAAIABcACIAKwBcACIALAAgADEALABcAG4AIAAgACAAIAAgACAAIAAgACAAIAAgACAAIAAgACAAIAAgACAAIAAgACAAIAAgACAAIAAgACAAIAAgACAAIAAgACAAIAAgACAAXAAiAC0AXAAiACwAIAAtADEALABcAG4AIAAgACAAIAAgACAAIAAgACAAIAAgACAAIAAgACAAIAAgACAAIAAgACAAIAAgACAAIAAgACAAIAAgACAAIAAgACAAIAAgACAAXAAiABIiXAAiACwAIAAtADEALAAgAC8ALwAgABIiIABVAE4ASQBDAEgAQQBSACgAOAA3ADIAMgApAFwAbgAgACAAIAAgACAAIAAgACAAIAAgACAAIAAgACAAIAAgACAAIAAgACAAIAAgACAAIAAgACAAIAAgACAAIAAgACAAIAAgACAAIAAjAE4ALwBBAFwAbgAgACAAIAAgACAAIAAgACAAIAAgACAAIAAgACAAIAAgACAAIAAgACAAIAAgACAAIAAgACAAIAAgACAAIAAgACAAKQAsAFwAbgAgACAAIAAgACAAIAAgACAAIAAgACAAIAAgACAAIAAgACAAIAAgACAAIAAgACAAIAAgACAAIAAgACAAIAAgACAAXwBuAG8AbQBpAG4AYQBsAFkAZQBhAHIALAAgAEkARgAoAEkAUwBOAEEAKABfAHMAaQBnAG4AKQAsAFwAbgAgACAAIAAgACAAIAAgACAAIAAgACAAIAAgACAAIAAgACAAIAAgACAAIAAgACAAIAAgACAAIAAgACAAIAAgACAAIAAgACAAIABWAEEATABVAEUAKABfAHMAWQBlAGEAcgApACwAXABuACAAIAAgACAAIAAgACAAIAAgACAAIAAgACAAIAAgACAAIAAgACAAIAAgACAAIAAgACAAIAAgACAAIAAgACAAIAAgACAAIAAgAF8AcwBpAGcAbgAgACoAIABWAEEATABVAEUAKABSAEkARwBIAFQAKABfAHMAWQBlAGEAcgAsACAATABFAE4AKABfAHMAWQBlAGEAcgApACAALQAgADEAKQApAFwAbgAgACAAIAAgACAAIAAgACAAIAAgACAAIAAgACAAIAAgACAAIAAgACAAIAAgACAAIAAgACAAIAAgACAAIAAgACAAKQAsAFwAbgAgACAAIAAgACAAIAAgACAAIAAgACAAIAAgACAAIAAgACAAIAAgACAAIAAgACAAIAAgACAAIAAgACAAIAAgACAASQBGACgASQBTAEUAUgBSAE8AUgAoAF8AbgBvAG0AaQBuAGEAbABZAGUAYQByACkALAAgAHsAIwBWAEEATABVAEUAIQB9ACwAXABuACAAIAAgACAAIAAgACAAIAAgACAAIAAgACAAIAAgACAAIAAgACAAIAAgACAAIAAgACAAIAAgACAAIAAgACAAIAAgACAAIAAgAEkARgAoAE4ATwBUACgARgBOAC4ASQBTAF8ASQBOAFQARQBHAEUAUgAoAF8AbgBvAG0AaQBuAGEAbABZAGUAYQByACkAKQAsACAAewAjAE4AVQBNACEAfQAsAFwAbgAgACAAIAAgACAAIAAgACAAIAAgACAAIAAgACAAIAAgACAAIAAgACAAIAAgACAAIAAgACAAIAAgACAAIAAgACAAIAAgACAAIAAgACAAIAAgAF8AbgBvAG0AaQBuAGEAbABZAGUAYQBy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UAeABwAHIAZQBzAHMAaQBvAG4AKQAsAFwAbgAgACAAIAAgACAAIAAgACAAIAAgACAAIABMAEEATQBCAEQAQQAoAF8AZQBsAGUAbQBlAG4AdAAsAFwAbgAgACAAIAAgACAAIAAgACAAIAAgACAAIAAgACAAIAAgAGYAbgBQAGEAcgBzAGUASQBTAE8AWQBlAGEAcg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FkARQBBAFIAXABuAFwAbgBSAGUAdAB1AHIAbgBzACAAYQAgAHkAZQBhAHIAIABmAG8AcgBtAGEAdAB0AGUAZAAgAGkAbgAgAEkAUwBPADgANgAwADEAIABzAHQAeQBsAG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OAA2ADAAMQ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HwAIABpAG4AdABlAGcAZQByACAAfAAgAE4AbwB0AGUAIAB0AGgAYQB0ACAAMQAgAEIAQwAgAD0AIAAwACAAQwBFACwAIAAyACAAQgBDACAAPQAgAC0AMQAgAEMARQBcAG4AWwBBAGwAdwBhAHkAcwBTAGkAZwBuAF0AIAB8ACAAcwB3AGkAdABjAGgAIAAgAHwAIABBAGwAdwBhAHkAcwAgAGQAaQBzAHAAbABhAHkAIABzAGkAZwBuACwAIAB6AGUAcgBvACAAcwBpAGcAbgBlAGQAIAB3AGkAdABoACAAK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WQBFAEEAUgAgAD0AIABMAEEATQBCAEQAQQAoAFkAZQBhAHIAQwBFACwAIABbAEEAbAB3AGEAeQBzAFMAaQBnAG4AXQAsAFwAbgAgACAAIAAgAEwARQBUACgAXABuACAAIAAgACAAIAAgACAAIABfAGEAbAB3AGEAeQBzAFMAaQBnAG4ALAAgAEYATgAuAEMATwBFAFIAQwBFACgAQQBsAHcAYQB5AHMAUwBpAGcAbgApACwAXABuACAAIAAgACAAIAAgACAAIABcAG4AIAAgACAAIAAgACAAIAAgAGYAbgBGAG8AcgBtAGEAdABJAFMATwBZAGUAYQByACwAIABMAEEATQBCAEQAQQAoAF8AeQBlAGEAcgAsAFwAbgAgACAAIAAgACAAIAAgACAAIAAgACAAIABJAEYAKABJAFMARQBSAFIATwBSACgAXwB5AGUAYQByACkALAAgAF8AeQBlAGEAcgAgACoAIAB7ADEAfQAsAFwAbgAgACAAIAAgACAAIAAgACAAIAAgACAAIAAgACAAIAAgAEkARgAoAF8AeQBlAGEAcgAgAD0AIABcACIAXAAiACwAIABcACIAXAAiACwAXABuACAAIAAgACAAIAAgACAAIAAgACAAIAAgACAAIAAgACAAIAAgACAAIABJAEYAKABOAE8AVAAoAEkAUwBOAFUATQBCAEUAUgAoAF8AeQBlAGEAcgApACkALAAgAHsAIwBWAEEATABVAEUAIQB9ACwAXABuACAAIAAgACAAIAAgACAAIAAgACAAIAAgACAAIAAgACAAIAAgACAAIAAgACAAIAAgAEkARgAoAE4ATwBUACgARgBOAC4ASQBTAF8ASQBOAFQARQBHAEUAUgAoAF8AeQBlAGEAcgApACkALAAgAHsAIwBOAFUATQAhAH0ALABcAG4AIAAgACAAIAAgACAAIAAgACAAIAAgACAAIAAgACAAIAAgACAAIAAgACAAIAAgACAAIAAgACAAIABMAEUAVAAoAFwAbgAgACAAIAAgACAAIAAgACAAIAAgACAAIAAgACAAIAAgACAAIAAgACAAIAAgACAAIAAgACAAIAAgACAAIAAgACAAXwB5AGUAYQByAEYAbQB0ACwAIABJAEYAKABfAGEAbAB3AGEAeQBzAFMAaQBnAG4ALAAgAFwAIgArADAAMAAwADAAOwASIjAAMAAwADAAOwArADAAMAAwADAAOwBcACIALAAgAC8ALwAgABIiIABVAE4ASQBDAEgAQQBSACgAOAA3ADIAMgApACAAIAAgACAAIAAgAFwAbgAgACAAIAAgACAAIAAgACAAIAAgACAAIAAgACAAIAAgACAAIAAgACAAIAAgACAAIAAgACAAIAAgACAAIAAgACAAIAAgACAAIABJAEYAKAAoAF8AeQBlAGEAcgAgAD4APQAgADAAKQAgACoAIAAoAF8AeQBlAGEAcgAgADwAPQAgADkAOQA5ADkAKQAsACAAXAAiADAAMAAwADAAOwASIjAAMAAwADAAXAAiACwAIAAvAC8AIAASIiAAVQBOAEkAQwBIAEEAUgAoADgANwAyADIAKQAgACAAIAAgACAAIABcAG4AIAAgACAAIAAgACAAIAAgACAAIAAgACAAIAAgACAAIAAgACAAIAAgACAAIAAgACAAIAAgACAAIAAgACAAIAAgACAAIAAgACAAIAAgACAAIABcACIAKwAwADAAMAAwADsAEiIwADAAMAAwAFwAIgAgAC8ALwAgABIiIABVAE4ASQBDAEgAQQBSACgAOAA3ADIAMg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VABFAFgAVAAoAF8AeQBlAGEAcgAsACAAXwB5AGUAYQByAEYAbQB0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ZAGUAYQByAEMARQApACwAXABuACAAIAAgACAAIAAgACAAIAAgACAAIAAgAEwAQQBNAEIARABBACgAXwBlAGwAZQBtAGUAbgB0ACwAXABuACAAIAAgACAAIAAgACAAIAAgACAAIAAgACAAIAAgACAAZgBuAEYAbwByAG0AYQB0AEkAUwBPAFkAZQBhAHI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FkARQBBAFIAXABuAFwAbgBSAGUAdAB1AHIAbgBzACAAYQAgAG4AdQBtAGIAZQByACAAcgBlAHAAcgBlAHMAZQBuAHQAaQBuAGcAIAB0AGgAZQAgAHkAZQBhAHIAIAByAGUAbABhAHQAaQB2AGUAIAB0AG8AIAB0AGgAZQAgAGMAbwBtAG0AbwBuACAAZQByAGEAIABmAHIAbwBtACAAYQAgAGcAaQB2AGUAbgAgAGwAaQB0AGUAcgBhAHIAeQAgAHkAZQBhAHI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QAZQB4AHQAIAB8ACAATABpAHQAZQByAGEAcgB5ACAAeQBl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ABJAFQARQBSAEEAUgBZAF8AWQBFAEEAUgAgAD0AIABMAEEATQBCAEQAQQAoAEUAeABwAHIAZQBzAHMAaQBvAG4ALABcAG4AIAAgACAAIABMAEUAVAAoAFwAbgAgACAAIAAgACAAIAAgACAAXwB2AGEAbABpAGQAQwBoAGEAcgBTAGUAdAAsACAAXAAiADAAMQAyADMANAA1ADYANwA4ADkAQQBCAEMARABFAGEAYgBjAGQAZQAgAC4ALQArABIiXAAiACwAIAAvAC8AIAASIiAAVQBOAEkAQwBIAEEAUgAoADgANwAyADIAKQBcAG4AIAAgACAAIAAgACAAIAAgAFwAbgAgACAAIAAgACAAIAAgACAAZgBuAFkAZQBhAHIAVgBhAGwAdQBlACwAIABMAEEATQBCAEQAQQAoAF8AcwBZAGUAYQByACwAXABuACAAIAAgACAAIAAgACAAIAAgACAAIAAgAEwARQBUACgAXABuACAAIAAgACAAIAAgACAAIAAgACAAIAAgACAAIAAgACAAXwBzAEMAaABhAHIALAAgAEwARQBGAFQAKABfAHMAWQBlAGEAcgApACwAXABuACAAIAAgACAAIAAgACAAIAAgACAAIAAgACAAIAAgACAAXwBzAGkAZwBuACwAIABTAFcASQBUAEMASAAoAF8AcwBDAGgAYQByACwAXABuACAAIAAgACAAIAAgACAAIAAgACAAIAAgACAAIAAgACAAIAAgACAAIABcACIAKwBcACIALAAgADEALABcAG4AIAAgACAAIAAgACAAIAAgACAAIAAgACAAIAAgACAAIAAgACAAIAAgAFwAIgAtAFwAIgAsACAALQAxACwAXABuACAAIAAgACAAIAAgACAAIAAgACAAIAAgACAAIAAgACAAIAAgACAAIABcACIAEiJcACIALAAgAC0AMQAsACAALwAvACAAEiIgAFUATgBJAEMASABBAFIAKAA4ADcAMgAyACkAXABuACAAIAAgACAAIAAgACAAIAAgACAAIAAgACAAIAAgACAAIAAgACAAIABcACIAXAAiAFwAbgAgACAAIAAgACAAIAAgACAAIAAgACAAIAAgACAAIAAgACkALAAgAFwAbgAgACAAIAAgACAAIAAgACAAIAAgACAAIAAgACAAIAAgAEkARgAoAF8AcwBpAGcAbgAgAD0AIABcACIAXAAiACwAXABuACAAIAAgACAAIAAgACAAIAAgACAAIAAgACAAIAAgACAAIAAgACAAIABJAE4AVAAoAFYAQQBMAFUARQAoAF8AcwBZAGUAYQByACkAKQAsAFwAbgAgACAAIAAgACAAIAAgACAAIAAgACAAIAAgACAAIAAgACAAIAAgACAAXwBzAGkAZwBuACAAKgAgAEkATgBUACgAVgBBAEwAVQBFACgAUgBJAEcASABUACgAXwBzAFkAZQBhAHIALAAgAEwARQBOACgAXwBzAFkAZQBhAHIAKQAgAC0AMQApACkAKQBcAG4AIAAgACAAIAAgACAAIAAgACAAIAAgACAAIAAgACAAIAApAFwAbgAgACAAIAAgACAAIAAgACAAIAAgACAAIAApAFwAbgAgACAAIAAgACAAIAAgACAAKQAsAFwAbgBcAG4AIAAgACAAIAAgACAAIAAgAGYAbgBQAGEAcgBzAGUATABpAHQAZQByAGEAcgB5AFkAZQBhAHIALAAgAEwAQQBNAEIARABBACgAXwBlAHgAcAByACwAXABuACAAIAAgACAAIAAgACAAIAAgACAAIAAgAEkARgAoAEkAUwBFAFIAUgBPAFIAKABfAGUAeABwAHIAKQAsACAAXwBlAHgAcAByACAAKgAgAHsAMQB9ACwAXABuACAAIAAgACAAIAAgACAAIAAgACAAIAAgACAAIAAgACAASQBGACgAXwBlAHgAcAByACAAPQAgAFwAIgBcACIALAAgAFwAIgBcACIALABcAG4AIAAgACAAIAAgACAAIAAgACAAIAAgACAAIAAgACAAIAAgACAAIAAgAEkARgAoAEkAUwBOAFUATQBCAEUAUgAoAF8AZQB4AHAAcgApACwAIABJAEYAKABGAE4ALgBJAFMAXwBJAE4AVABFAEcARQBSACgAXwBlAHgAcAByACkALAAgAF8AZQB4AHAAcgAsACAAewAjAE4AVQBNACEAfQApACwAXABuACAAIAAgACAAIAAgACAAIAAgACAAIAAgACAAIAAgACAAIAAgACAAIAAgACAAIAAgAEkARgAoAE4ATwBUACgARgBOAC4AVgBBAEwASQBEAEEAVABFAF8AQwBIAEEAUgBTAEUAVAAoAF8AZQB4AHAAcgAsACAAXwB2AGEAbABpAGQAQwBoAGEAcgBTAGUAdAApACkALAAgAHsAIwBWAEEATABVAEUAIQB9ACwAXABuACAAIAAgACAAIAAgACAAIAAgACAAIAAgACAAIAAgACAAIAAgACAAIAAgACAAIAAgACAAIAAgACAATABFAFQAKABcAG4AIAAgACAAIAAgACAAIAAgACAAIAAgACAAIAAgACAAIAAgACAAIAAgACAAIAAgACAAIAAgACAAIAAgACAAIAAgAF8AbABpAHQAWQBlAGEAcgAsACAARgBOAC4AUgBFAFAATABBAEMARQBfAEMASABBAFIAUwAoAF8AZQB4AHAAcgAsACAAXAAiACwAIABcACIALAAgAFwAIgBcACIAKQAsAFwAbgAgACAAIAAgACAAIAAgACAAIAAgACAAIAAgACAAIAAgACAAIAAgACAAIAAgACAAIAAgACAAIAAgACAAIAAgACAASQBGACgAUgBJAEcASABUACgAXwBsAGkAdABZAGUAYQByACwAIAAzACkAIAA9ACAAXAAiAEIAQwBFAFwAIgAsAFwAbgAgACAAIAAgACAAIAAgACAAIAAgACAAIAAgACAAIAAgACAAIAAgACAAIAAgACAAIAAgACAAIAAgACAAIAAgACAAIAAgACAAIABMAEUAVAAoAFwAbgAgACAAIAAgACAAIAAgACAAIAAgACAAIAAgACAAIAAgACAAIAAgACAAIAAgACAAIAAgACAAIAAgACAAIAAgACAAIAAgACAAIAAgACAAIAAgAF8AcwBZAGUAYQByACwAIABMAEUARgBUACgAXwBsAGkAdABZAGUAYQByACwAIABMAEUATgAoAF8AbABpAHQAWQBlAGEAcgApACAALQAgADMAKQAsAFwAbgAgACAAIAAgACAAIAAgACAAIAAgACAAIAAgACAAIAAgACAAIAAgACAAIAAgACAAIAAgACAAIAAgACAAIAAgACAAIAAgACAAIAAgACAAIAAgADEAIAAtACAAZgBuAFkAZQBhAHIAVgBhAGwAdQBlACgAXwBzAFkAZQBhAHIAKQBcAG4AIAAgACAAIAAgACAAIAAgACAAIAAgACAAIAAgACAAIAAgACAAIAAgACAAIAAgACAAIAAgACAAIAAgACAAIAAgACAAIAAgACAAKQAsAFwAbgAgACAAIAAgACAAIAAgACAAIAAgACAAIAAgACAAIAAgACAAIAAgACAAIAAgACAAIAAgACAAIAAgACAAIAAgACAAIAAgACAAIABJAEYAKAAoAFIASQBHAEgAVAAoAF8AbABpAHQAWQBlAGEAcgAsACAAMgApACAAPQAgAFwAIgBDAEUAXAAiACkAIAArACAAKABSAEkARwBIAFQAKABfAGwAaQB0AFkAZQBhAHIALAAgADIAKQAgAD0AIABcACIAQQBEAFwAIgApACwAXABuACAAIAAgACAAIAAgACAAIAAgACAAIAAgACAAIAAgACAAIAAgACAAIAAgACAAIAAgACAAIAAgACAAIAAgACAAIAAgACAAIAAgACAAIAAgACAATABFAFQAKABcAG4AIAAgACAAIAAgACAAIAAgACAAIAAgACAAIAAgACAAIAAgACAAIAAgACAAIAAgACAAIAAgACAAIAAgACAAIAAgACAAIAAgACAAIAAgACAAIAAgACAAIAAgAF8AcwBZAGUAYQByACwAIABMAEUARgBUACgAXwBsAGkAdABZAGUAYQByACwAIABMAEUATgAoAF8AbABpAHQAWQBlAGEAcgApACAALQAgADIAKQAsAFwAbgAgACAAIAAgACAAIAAgACAAIAAgACAAIAAgACAAIAAgACAAIAAgACAAIAAgACAAIAAgACAAIAAgACAAIAAgACAAIAAgACAAIAAgACAAIAAgACAAIAAgACAAZgBuAFkAZQBhAHIAVgBhAGwAdQBlACgAXwBzAFkAZQBhAHIAKQBcAG4AIAAgACAAIAAgACAAIAAgACAAIAAgACAAIAAgACAAIAAgACAAIAAgACAAIAAgACAAIAAgACAAIAAgACAAIAAgACAAIAAgACAAIAAgACAAIAApACwAXABuACAAIAAgACAAIAAgACAAIAAgACAAIAAgACAAIAAgACAAIAAgACAAIAAgACAAIAAgACAAIAAgACAAIAAgACAAIAAgACAAIAAgACAAIAAgACAASQBGACgAUgBJAEcASABUACgAXwBsAGkAdABZAGUAYQByACwAIAAyACkAIAA9ACAAXAAiAEIAQwBcACIALABcAG4AIAAgACAAIAAgACAAIAAgACAAIAAgACAAIAAgACAAIAAgACAAIAAgACAAIAAgACAAIAAgACAAIAAgACAAIAAgACAAIAAgACAAIAAgACAAIAAgACAAIAAgAEwARQBUACgAXABuACAAIAAgACAAIAAgACAAIAAgACAAIAAgACAAIAAgACAAIAAgACAAIAAgACAAIAAgACAAIAAgACAAIAAgACAAIAAgACAAIAAgACAAIAAgACAAIAAgACAAIAAgACAAIAAgAF8AcwBZAGUAYQByACwAIABMAEUARgBUACgAXwBsAGkAdABZAGUAYQByACwAIABMAEUATgAoAF8AbABpAHQAWQBlAGEAcgApACAALQAgADIAKQAsAFwAbgAgACAAIAAgACAAIAAgACAAIAAgACAAIAAgACAAIAAgACAAIAAgACAAIAAgACAAIAAgACAAIAAgACAAIAAgACAAIAAgACAAIAAgACAAIAAgACAAIAAgACAAIAAgACAAIAAxACAALQAgAGYAbgBZAGUAYQByAFYAYQBsAHUAZQAoAF8AcwBZAGUAYQByACkAXABuACAAIAAgACAAIAAgACAAIAAgACAAIAAgACAAIAAgACAAIAAgACAAIAAgACAAIAAgACAAIAAgACAAIAAgACAAIAAgACAAIAAgACAAIAAgACAAIAAgACAAIAApACwAXABuACAAIAAgACAAIAAgACAAIAAgACAAIAAgACAAIAAgACAAIAAgACAAIAAgACAAIAAgACAAIAAgACAAIAAgACAAIAAgACAAIAAgACAAIAAgACAAIAAgACAAIABJAEYAKABSAEkARwBIAFQAKABfAGwAaQB0AFkAZQBhAHIALAAgADYAKQAgAD0AIABcACIAQgAuAEMALgBFAC4AXAAi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zAFkAZQBhAHIALAAgAEwARQBGAFQAKABfAGwAaQB0AFkAZQBhAHIALAAgAEwARQBOACgAXwBsAGkAdABZAGUAYQByACkAIAAtACAANgApACwAXABuACAAIAAgACAAIAAgACAAIAAgACAAIAAgACAAIAAgACAAIAAgACAAIAAgACAAIAAgACAAIAAgACAAIAAgACAAIAAgACAAIAAgACAAIAAgACAAIAAgACAAIAAgACAAIAAgACAAIAAgACAAMQAgAC0AIABmAG4AWQBlAGEAcgBWAGEAbAB1AGUAKABfAHMAWQBlAGEAcgApAFwAbgAgACAAIAAgACAAIAAgACAAIAAgACAAIAAgACAAIAAgACAAIAAgACAAIAAgACAAIAAgACAAIAAgACAAIAAgACAAIAAgACAAIAAgACAAIAAgACAAIAAgACAAIAAgACAAIAApACwAXABuACAAIAAgACAAIAAgACAAIAAgACAAIAAgACAAIAAgACAAIAAgACAAIAAgACAAIAAgACAAIAAgACAAIAAgACAAIAAgACAAIAAgACAAIAAgACAAIAAgACAAIAAgACAAIAAgAEkARgAoACgAUgBJAEcASABUACgAXwBsAGkAdABZAGUAYQByACwAIAA0ACkAIAA9ACAAXAAiAEMALgBFAC4AXAAiACkAIAArACAAKABSAEkARwBIAFQAKABfAGwAaQB0AFkAZQBhAHIALAAgADIAKQAgAD0AIABcACIAQQAuAEQALgBcACIAKQAsAFwAbg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BfAHMAWQBlAGEAcgAsACAATABFAEYAVAAoAF8AbABpAHQAWQBlAGEAcgAsACAATABFAE4AKABfAGwAaQB0AFkAZQBhAHIAKQAgAC0AIAA0ACkALABcAG4AIAAgACAAIAAgACAAIAAgACAAIAAgACAAIAAgACAAIAAgACAAIAAgACAAIAAgACAAIAAgACAAIAAgACAAIAAgACAAIAAgACAAIAAgACAAIAAgACAAIAAgACAAIAAgACAAIAAgACAAIAAgACAAIAAgAGYAbgBZAGUAYQByAFYAYQBsAHUAZQAoAF8AcwBZAGUAYQByACkAXABu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EkARgAoAFIASQBHAEgAVAAoAF8AbABpAHQAWQBlAGEAcgAsACAANAApACAAPQAgAFwAIgBCAC4AQwAuAFwAIgAsAFwAbg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XwBzAFkAZQBhAHIALAAgAEwARQBGAFQAKABfAGwAaQB0AFkAZQBhAHIALAAgAEwARQBOACgAXwBsAGkAdABZAGUAYQByACkAIAAtACAANAApACwAXABuACAAIAAgACAAIAAgACAAIAAgACAAIAAgACAAIAAgACAAIAAgACAAIAAgACAAIAAgACAAIAAgACAAIAAgACAAIAAgACAAIAAgACAAIAAgACAAIAAgACAAIAAgACAAIAAgACAAIAAgACAAIAAgACAAIAAgACAAIAAgADEAIAAtACAAZgBuAFkAZQBhAHIAVgBhAGwAdQBlACgAXwBzAFkAZQBhAHIAKQBcAG4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GYAbgBZAGUAYQByAFYAYQBsAHUAZQAoAF8AbABpAHQAWQBlAGEAcg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RQB4AHAAcgBlAHMAcwBpAG8AbgApACwAXABuACAAIAAgACAAIAAgACAAIAAgACAAIAAgAEwAQQBNAEIARABBACgAXwBlAGwAZQBtAGUAbgB0ACwAXABuACAAIAAgACAAIAAgACAAIAAgACAAIAAgACAAIAAgACAAZgBuAFAAYQByAHMAZQBMAGkAdABlAHIAYQByAHkAWQBlAGEAcg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ZAEUAQQBSAFwAbgBcAG4AUgBlAHQAdQByAG4AcwAgAGEAIAB5AGUAYQByACAAZgBvAHIAbQBhAHQAdABlAGQAIABpAG4AIABsAGkAdABlAHIAYQByAHkAIABzAHQAeQBsAG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HwAIABpAG4AdABlAGcAZQByACAAfAAgAE4AbwB0AGUAIAB0AGgAYQB0ACAAMQAgAEIAQwAgAD0AIAAwACAAQwBFACwAIAAyACAAQgBDACAAPQAgAC0AMQAgAEMARQBcAG4AWwBPAHAAdABpAG8AbgBzAF0AIAAgACAAIAAgACAAIAB8ACAAdABlAHgAdAAgACAAIAAgAHwAIABbAEUAXQBbAEoAXQBbAEsAXQBbAFQAXQBcAG4AIAAgACAAIAAgACAAIAAgACAAIAAgACAAIAAgACAAIAB8ACAAIAAgACAAIAAgACAAIAAgAHwAIAAgACAARQAgADoAIABBAGwAdwBhAHkAcwAgAGQAaQBzAHAAbABhAHkAIABCAEMARQB8AEMARQAgAGUAcgBhAC4AIABPAHQAaABlAHIAdwBpAHMAZQAgAG8AbgBsAHkAIAB5AGUAYQByAHMAIABsAGUAcwBzACAAdABoAGEAbgAgADEAMAAwADAAIABkAGkAcwBwAGwAYQB5ACAAYQBuACAAZQByAGEALgBcAG4AIAAgACAAIAAgACAAIAAgACAAIAAgACAAIAAgACAAIAB8ACAAIAAgACAAIAAgACAAIAAgAHwAIAAgACAASgAgADoAIABEAG8AdAB0AGUAZAAgAHMAdAB5AGwAZQAgAEIALgBDAC4ARQAuAHwAQwAuAEUALgBcAG4AIAAgACAAIAAgACAAIAAgACAAIAAgACAAIAAgACAAIAB8ACAAIAAgACAAIAAgACAAIAAgAHwAIAAgACAASwAgADoAIABOAG8AIABzAHAAYQBjAGUAIABwAHIAZQBjAGUAZABpAG4AZwAgAGUAcgBhAC4AXABuACAAIAAgACAAIAAgACAAIAAgACAAIAAgACAAIAAgACAAfAAgACAAIAAgACAAIAAgACAAIAB8ACAAIAAgAFQAIAA6ACAAVQBzAGUAIAB0AHIAYQBkAGkAdABpAG8AbgBhAGwAIABlAHIAYQAgAG4AbwB0AGEAdABpAG8AbgAgAEEARAB8AEIAQwAgAGkAbgBzAHQAZQBhAGQAIABvAGYAIABzAGUAYwB1AGwAYQByACAAQgBDAEUAfABDAE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ZAEUAQQBSACAAPQAgAEwAQQBNAEIARABBACgAWQBlAGEAcgBDAEUALAAgAFsATwBwAHQAaQBvAG4AcwBdACwAXABuACAAIAAgACAATABFAFQAKABcAG4AIAAgACAAIAAgACAAIAAgAF8AbwBwAHQAaQBvAG4AcwAsACAASQBGACgASQBTAE8ATQBJAFQAVABFAEQAKABPAHAAdABpAG8AbgBzACkALAAgAFwAIgBcACIALAAgAE8AcAB0AGkAbwBuAHMAKQAsAFwAbgAgACAAIAAgACAAIAAgACAAXwBhAGwAdwBhAHkAcwBTAGgAbwB3AEUAcgBhACwAIABJAEYARQBSAFIATwBSACgAUwBFAEEAUgBDAEgAKABcACIARQBcACIALAAgAF8AbwBwAHQAaQBvAG4AcwApACwAIAAwACkAIAA+ACAAMAAsAFwAbgAgACAAIAAgACAAIAAgACAAXwBkAG8AdAB0AGUAZAAsACAASQBGAEUAUgBSAE8AUgAoAFMARQBBAFIAQwBIACgAXAAiAEoAXAAiACwAIABfAG8AcAB0AGkAbwBuAHMAKQAsACAAMAApACAAPgAgADAALABcAG4AIAAgACAAIAAgACAAIAAgAF8AbgBvAFMAcABhAGMAZQAsACAASQBGAEUAUgBSAE8AUgAoAFMARQBBAFIAQwBIACgAXAAiAEsAXAAiACwAIABfAG8AcAB0AGkAbwBuAHMAKQAsACAAMAApACAAPgAgADAALABcAG4AIAAgACAAIAAgACAAIAAgAF8AdAByAGEAZABpAHQAaQBvAG4AYQBsACwAIABJAEYARQBSAFIATwBSACgAUwBFAEEAUgBDAEgAKABcACIAVABcACIALAAgAF8AbwBwAHQAaQBvAG4AcwApACwAIAAwACkAIAA+ACAAMAAsAFwAbgAgACAAIAAgACAAIAAgACAAXwBlAHIAYQBNAGEAdAByAGkAeAAsACAAewBcAG4AIAAgACAAIAAgACAAIAAgACAAIAAgACAAXAAiACAAQwBFAFwAIgAsACAAXAAiAEMARQBcACIALAAgAFwAIgAgAEMALgBFAC4AXAAiACwAIABcACIAQwAuAEUALgBcACIAOwBcAG4AIAAgACAAIAAgACAAIAAgACAAIAAgACAAXAAiACAAQgBDAEUAXAAiACwAIABcACIAQgBDAEUAXAAiACwAIABcACIAIABCAC4AQwAuAEUALgBcACIALAAgAFwAIgBCAC4AQwAuAEUALgBcACIAOwBcAG4AIAAgACAAIAAgACAAIAAgACAAIAAgACAAXAAiACAAQQBEAFwAIgAsACAAXAAiAEEARABcACIALAAgAFwAIgAgAEEALgBEAC4AXAAiACwAIABcACIAQQAuAEQALgBcACIAOwBcAG4AIAAgACAAIAAgACAAIAAgACAAIAAgACAAXAAiACAAQgBDAFwAIgAsACAAXAAiAEIAQwBcACIALAAgAFwAIgAgAEIALgBDAC4AXAAiACwAIABcACIAQgAuAEMALgBcACIAXABuACAAIAAgACAAIAAgACAAIAB9ACwAXABuACAAIAAgACAAIAAgACAAIABfAHIALAAgADEAIAArACAAKAAyACAAKgAgAE4AKABfAHQAcgBhAGQAaQB0AGkAbwBuAGEAbAApACkALABcAG4AIAAgACAAIAAgACAAIAAgAF8AYwAsACAAMQAgACsAIABOACgAXwBuAG8AUwBwAGEAYwBlACkAIAArACAAKAAyACAAKgAgAE4AKABfAGQAbwB0AHQAZQBkACkAKQAsAFwAbgAgACAAIAAgACAAIAAgACAAXwBDAEUALAAgAEkATgBEAEUAWAAoAF8AZQByAGEATQBhAHQAcgBpAHgALAAgAF8AcgAsACAAXwBjACkALABcAG4AIAAgACAAIAAgACAAIAAgAF8AQgBDAEUALAAgAEkATgBEAEUAWAAoAF8AZQByAGEATQBhAHQAcgBpAHgALAAgAF8AcgAgACsAIAAxACwAIABfAGMAKQAsAFwAbgAgACAAIAAgACAAIAAgACAAXABuACAAIAAgACAAIAAgACAAIABmAG4ARgBvAHIAbQBhAHQATABpAHQAZQByAGEAcgB5AFkAZQBhAHIALAAgAEwAQQBNAEIARABBACgAXwB5AGUAYQByAEMARQAsAFwAbgAgACAAIAAgACAAIAAgACAAIAAgACAAIABJAEYAKABJAFMARQBSAFIATwBSACgAXwB5AGUAYQByAEMARQApACwAIABfAHkAZQBhAHIAQwBFACAAKgAgAHsAMQB9ACwAXABuACAAIAAgACAAIAAgACAAIAAgACAAIAAgACAAIAAgACAASQBGACgAXwB5AGUAYQByAEMARQAgAD0AIABcACIAXAAiACwAIABcACIAXAAiACwAXABuACAAIAAgACAAIAAgACAAIAAgACAAIAAgACAAIAAgACAAIAAgACAAIABJAEYAKABOAE8AVAAoAEkAUwBOAFUATQBCAEUAUgAoAF8AeQBlAGEAcgBDAEUAKQApACwAIAB7ACMAVgBBAEwAVQBFACEAfQAsAFwAbgAgACAAIAAgACAAIAAgACAAIAAgACAAIAAgACAAIAAgACAAIAAgACAAIAAgACAAIABJAEYAKABOAE8AVAAoAEYATgAuAEkAUwBfAEkATgBUAEUARwBFAFIAKABfAHkAZQBhAHIAQwBFACkAKQAsACAAewAjAE4AVQBNACEAfQAsAFwAbgAgACAAIAAgACAAIAAgACAAIAAgACAAIAAgACAAIAAgACAAIAAgACAAIAAgACAAIAAgACAAIAAgAEwARQBUACgAXABuACAAIAAgACAAIAAgACAAIAAgACAAIAAgACAAIAAgACAAIAAgACAAIAAgACAAIAAgACAAIAAgACAAIAAgACAAIABfAGkAcwBDAEUALAAgAF8AeQBlAGEAcgBDAEUAIAA+AD0AIAAxACwAXABuACAAIAAgACAAIAAgACAAIAAgACAAIAAgACAAIAAgACAAIAAgACAAIAAgACAAIAAgACAAIAAgACAAIAAgACAAIABfAHkAZQBhAHIALAAgAEkARgAoAF8AaQBzAEMARQAsACAAXwB5AGUAYQByAEMARQAsACAAMQAgAC0AIABfAHkAZQBhAHIAQwBFACkALABcAG4AIAAgACAAIAAgACAAIAAgACAAIAAgACAAIAAgACAAIAAgACAAIAAgACAAIAAgACAAIAAgACAAIAAgACAAIAAgAF8AcwB1AGYAZgBpAHgALAAgAEkARgAoAE4ATwBUACgAXwBpAHMAQwBFACkALAAgAF8AQgBDAEUALABcAG4AIAAgACAAIAAgACAAIAAgACAAIAAgACAAIAAgACAAIAAgACAAIAAgACAAIAAgACAAIAAgACAAIAAgACAAIAAgACAAIAAgACAASQBGACgAXwB5AGUAYQByAEMARQAgADwAIAAxADAAMAAwACwAIABfAEMARQAsAFwAbgAgACAAIAAgACAAIAAgACAAIAAgACAAIAAgACAAIAAgACAAIAAgACAAIAAgACAAIAAgACAAIAAgACAAIAAgACAAIAAgACAAIAAgACAAIAAgAEkARgAoAF8AYQBsAHcAYQB5AHMAUwBoAG8AdwBFAHIAYQAsACAAXwBDAEUALAAgAFwAIgBcACI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QARQBYAFQAKABfAHkAZQBhAHIALAAgAFwAIgAwAFwAIgApACAAJgAgAF8AcwB1AGYAZgBpAHg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ZAGUAYQByAEMARQApACwAXABuACAAIAAgACAAIAAgACAAIAAgACAAIAAgAEwAQQBNAEIARABBACgAXwBlAGwAZQBtAGUAbgB0ACwAXABuACAAIAAgACAAIAAgACAAIAAgACAAIAAgACAAIAAgACAAZgBuAEYAbwByAG0AYQB0AEwAaQB0AGUAcgBhAHIAeQBZAGUAYQByACgAXwBlAGwAZQBtAGUAbgB0ACkAXABuACAAIAAgACAAIAAgACAAIAAgACAAIAAgACkAXABuACAAIAAgACAAIAAgACAAIAApAFwAbgAgACAAIAAgACkAXABuACkAOw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NAE8ATgBUAEg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PAE4AVABIAFwAbgBcAG4AUgBlAHQAdQByAG4AcwAgAGEAIABuAHUAbQBiAGUAcgAgAHIAZQBwAHIAZQBzAGUAbgB0AGkAbgBnACAAdABoAGUAIABtAG8AbgB0AGgAIABvAGYAIAB5AGUAYQByACAAZgByAG8AbQAgAGEAIAB0AGUAeAB0ACAAZQB4AHAAcgBlAHMAcwBpAG8Ab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EAMgBdACAAfAAgAE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HwAIAB0AGUAeAB0ACAAfAAgAE0AbwBuAHQAaAAgAG4AYQBtAGUAXABuAFsATABhAG4AZwB1AGEAZwBlAEMAbwBkAGUAXQAgAHwAIAB0AGUAeAB0ACAAfAAgAEwAYQBuAGcAdQBhAGcAZQAuACAASQBmACAAbwBtAGkAdAB0AGUAZAAgAHQAaABlAG4AIABsAG8AYwBhAGwAIABsAGEAbgBnAHUAYQBnAGUAIABzAGUAdAAgAGkAbgAgAEUAeABjAGUAb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8ATgBUAEgAKABcACIARgBlAGIAXAAiACkAXABuAFIAZQB0AHUAcgBuAHMAOgAgADIAXABuAFwAbgBQAEEAUgBTAEUAXwBNAE8ATgBUAEgAKABcACIASgBhAG4AdQBhAHIAeQBcACIAKQBcAG4AUgBlAHQAdQByAG4AcwA6ACAAMQBcAG4AXABuAFAAQQBSAFMARQBfAE0ATwBOAFQASAAoAFwAIgBKAFwAIgApAFwAbgBSAGUAdAB1AHIAbgBzADoAIAAjAFYAQQBMAFUARQAhAFwAbgBcAG4AUABBAFIAUwBFAF8ATQBPAE4AVABIACgAXAAiAE0AYQByAHoAbwBcACIAKQBcAG4AUgBlAHQAdQByAG4AcwA6ACAAMwAgACgAaQBmACAAbABvAGMAYQBsACAAbABhAG4AZwB1AGEAZwBlACAAaQBzACAAcwBlAHQAIAB0AG8AIABJAHQAYQBsAGkAYQBuACkAXABuAFwAbgBQAEEAUgBTAEUAXwBNAE8ATgBUAEgAKAA0ACkAXABuAFIAZQB0AHUAcgBuAHMAOgAgAD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0ATwBOAFQASAAgAD0AIABMAEEATQBCAEQAQQAoAEUAeABwAHIAZQBzAHMAaQBvAG4ALAAgAFsATABhAG4AZwB1AGEAZwBlAEMAbwBkAGUAXQAsAFwAbgAgACAAIAAgAEwARQBUACgAXABuACAAIAAgACAAIAAgACAAIABfAGwAYQBuAGcAdQBhAGcAZQBJAEQALAAgAEYATgAuAEwAQQBOAEcAVQBBAEcARQBfAEkARAAoAEYATgAuAE4AVQBMAEwASQBGAFkAKABMAGEAbgBnAHUAYQBnAGUAQwBvAGQAZQApACkALABcAG4AXABuACAAIAAgACAAIAAgACAAIABmAG4AUABhAHIAcwBlAE0AbwBuAHQAaABGAHIAbwBtAFQAZQB4AHQALAAgAEwAQQBNAEIARABBACgAXwB0AGUAeAB0ACwAXABuACAAIAAgACAAIAAgACAAIAAgACAAIAAgAEkARgAoAF8AbABhAG4AZwB1AGEAZwBlAEkARAAgAD0AIABcACIAXAAiACwAXABuACAAIAAgACAAIAAgACAAIAAgACAAIAAgACAAIAAgACAATQBPAE4AVABIACgARABBAFQARQBWAEEATABVAEUAKABDAE8ATgBDAEEAVAAoAF8AdABlAHgAdAAsACAAXAAiACAAMgAwADAAMABcACIAKQApACkALABcAG4AIAAgACAAIAAgACAAIAAgACAAIAAgACAAIAAgACAAIABMAEUAVAAoAFwAbgAgACAAIAAgACAAIAAgACAAIAAgACAAIAAgACAAIAAgACAAIAAgACAAXwBsAG8AbgBnAE0AbwBuAHQAaABMAGkAcwB0ACwAIABDAEgAUgBPAE4ATwAuAE0ATwBOAFQASABfAE4AQQBNAEUAKABTAEUAUQBVAEUATgBDAEUAKAAxADIAKQAsACAARgBBAEwAUwBFACwAIABfAGwAYQBuAGcAdQBhAGcAZQBJAEQAKQAsAFwAbgAgACAAIAAgACAAIAAgACAAIAAgACAAIAAgACAAIAAgACAAIAAgACAAXwBsAE0AbwBuAHQAaAAsACAASQBGAE4AQQAoAFgATQBBAFQAQwBIACgAXwB0AGUAeAB0ACwAIABfAGwAbwBuAGcATQBvAG4AdABoAEwAaQBzAHQALAAgADAAKQAsACAAMAApACwAXABuACAAIAAgACAAIAAgACAAIAAgACAAIAAgACAAIAAgACAAIAAgACAAIABJAEYAKABfAGwATQBvAG4AdABoACAAPgAgADAALAAgAF8AbABNAG8AbgB0AGgALABcAG4AIAAgACAAIAAgACAAIAAgACAAIAAgACAAIAAgACAAIAAgACAAIAAgACAAIAAgACAATABFAFQAKABcAG4AIAAgACAAIAAgACAAIAAgACAAIAAgACAAIAAgACAAIAAgACAAIAAgACAAIAAgACAAIAAgACAAIABfAHMAaABvAHIAdABNAG8AbgB0AGgATABpAHMAdAAsACAAQwBIAFIATwBOAE8ALgBNAE8ATgBUAEgAXwBOAEEATQBFACgAUwBFAFEAVQBFAE4AQwBFACgAMQAyACkALAAgAFQAUgBVAEUALAAgAF8AbABhAG4AZwB1AGEAZwBlAEkARAApACwAXABuACAAIAAgACAAIAAgACAAIAAgACAAIAAgACAAIAAgACAAIAAgACAAIAAgACAAIAAgACAAIAAgACAAXwBzAE0AbwBuAHQAaAAsACAASQBGAE4AQQAoAFgATQBBAFQAQwBIACgAXwB0AGUAeAB0ACwAIABfAHMAaABvAHIAdABNAG8AbgB0AGgATABpAHMAdAAsACAAMAApACwAIAAwACkALABcAG4AIAAgACAAIAAgACAAIAAgACAAIAAgACAAIAAgACAAIAAgACAAIAAgACAAIAAgACAAIAAgACAAIABJAEYAKABfAHMATQBvAG4AdABoACAAPgAgADAALAAgAF8AcwBNAG8AbgB0AGgALAAgAHsAIwBWAEEATABVAEUAIQB9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ZgBuAFAAYQByAHMAZQBNAG8AbgB0AGgALAAgAEwAQQBNAEIARABBACgAXwBlAHgAcAByACwAXABuACAAIAAgACAAIAAgACAAIAAgACAAIAAgAEkARgAoAEkAUwBFAFIAUgBPAFIAKABfAGUAeABwAHIAKQAsACAAXwBlAHgAcAByACAAKgAgAHsAMQB9ACwAXABuACAAIAAgACAAIAAgACAAIAAgACAAIAAgACAAIAAgACAASQBGACgAXwBlAHgAcAByACAAPQAgAFwAIgBcACIALAAgAFwAIgBcACIALABcAG4AIAAgACAAIAAgACAAIAAgACAAIAAgACAAIAAgACAAIAAgACAAIAAgAC8ALwAgAGQAaQBzAGMAYQByAGQAIAB0AGkAbQBlACAAdgBhAGwAdQBlAHMAXABuACAAIAAgACAAIAAgACAAIAAgACAAIAAgACAAIAAgACAAIAAgACAAIABJAEYAKABJAEYARQBSAFIATwBSACgARgBJAE4ARAAoAFwAIgA6AFwAIgAsACAAXwBlAHgAcAByACkALAAgADAAKQAgAD4AIAAwACwAIAB7ACMAVgBBAEwAVQBFACEAfQAsAFwAbgAgACAAIAAgACAAIAAgACAAIAAgACAAIAAgACAAIAAgACAAIAAgACAAIAAgACAAIABMAEUAVAAoAFwAbgAgACAAIAAgACAAIAAgACAAIAAgACAAIAAgACAAIAAgACAAIAAgACAAIAAgACAAIAAgACAAIAAgAF8AbgB1AG0AZQByAGkAYwBWAGEAbAAsACAAVgBBAEwAVQBFACgAXwBlAHgAcAByACkALABcAG4AIAAgACAAIAAgACAAIAAgACAAIAAgACAAIAAgACAAIAAgACAAIAAgACAAIAAgACAAIAAgACAAIABJAEYAKABJAFMARQBSAFIATwBSACgAXwBuAHUAbQBlAHIAaQBjAFYAYQBsACkALAAgAGYAbgBQAGEAcgBzAGUATQBvAG4AdABoAEYAcgBvAG0AVABlAHgAdAAoAF8AZQB4AHAAcgApACwAXABuACAAIAAgACAAIAAgACAAIAAgACAAIAAgACAAIAAgACAAIAAgACAAIAAgACAAIAAgACAAIAAgACAAIAAgACAAIABJAEYAKABOAE8AVAAoAEYATgAuAEkAUwBfAEkATgBUAEUARwBFAFIAKABfAG4AdQBtAGUAcgBpAGMAVgBhAGwAKQApACwAIAB7ACMATgBVAE0AIQB9ACwAXABuACAAIAAgACAAIAAgACAAIAAgACAAIAAgACAAIAAgACAAIAAgACAAIAAgACAAIAAgACAAIAAgACAAIAAgACAAIAAgACAAIAAgAEkARgAoACgAXwBuAHUAbQBlAHIAaQBjAFYAYQBsACAAPgA9ACAAMQApACAAKgAgACgAXwBuAHUAbQBlAHIAaQBjAFYAYQBsACAAPAA9ACAAMQAyACkALAAgAF8AbgB1AG0AZQByAGkAYwBWAGEAbAAsACAAewAjAE4AVQBNACEAf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UAeABwAHIAZQBzAHMAaQBvAG4AKQAsAFwAbgAgACAAIAAgACAAIAAgACAAIAAgACAAIABMAEEATQBCAEQAQQAoAF8AZQBsAGUAbQBlAG4AdAAsAFwAbgAgACAAIAAgACAAIAAgACAAIAAgACAAIAAgACAAIAAgAGYAbgBQAGEAcgBzAGUATQBvAG4AdABo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TgBUAEgAXwBOAEEATQBFAFwAbgBcAG4AUgBlAHQAdQByAG4AcwAgAGEAIABtAG8AbgB0AGgAIABhAHMAIAB0AGUAeAB0AC4AXABuAFwAbgBBAHIAcgBhAHkAIABjAG8AbQBwAGEAdABpAGIAbABlADoAIABNAG8AbgB0AGg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0AbwBuAHQAaAAgAG4AY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IAAgACAAIAAgACAAIAAgACAAIAB8ACAAaQBuAHQAZQBnAGUAcgAgAFsAMQAuAC4AMQAyAF0AIAB8ACAATQBvAG4AdABoAC4AIABGAG8AcgAgAHYAYQBsAHUAZQBzACAAbwB1AHQAcwBpAGQAZQAgAG8AZgAgAHIAYQBuAGcAZQAgAG0AbwBkAHUAbAB1AHMAIABpAHMAIAB0AGEAawBlAG4ALgBcAG4AWwBTAGgAbwByAHQAXQAgACAAIAAgACAAIAAgACAAfAAgAHMAdwBpAHQAYwBoACAAIAAgACAAIAAgACAAIAAgACAAfAAgAFIAZQB0AHUAcgBuACAAcwBoAG8AcgB0ACAAZgBvAHIAbQBhAHQAIABKAGEAbgAuAC4ARABlAGMAXABuAFsATABhAG4AZwB1AGEAZwBlAEMAbwBkAGUAXQAgAHwAIAB0AGUAeAB0ACAAIAAgACAAIAAgACAAIAAgACAAIAAgAHwAIABMAGEAbgBnAHUAYQBnAGUALgAgAEkAZgAgAG8AbQBpAHQAdABlAGQAIAB0AGgAZQBuACAAbABvAGMAYQBsACAAbABhAG4AZwB1AGEAZwBlACAAcwBlAHQAIABpAG4AIABFAHgAYwBlAGw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4AVABIAF8ATgBBAE0ARQAgAD0AIABMAEEATQBCAEQAQQAoAE0AbwBuAHQAaAAsACAAWwBTAGgAbwByAHQAXQAsACAAWwBMAGEAbgBnAHUAYQBnAGUAQwBvAGQAZQBdACwAXABuACAAIAAgACAATABFAFQAKABcAG4AIAAgACAAIAAgACAAIAAgAF8AdQBzAGUAUwBoAG8AcgB0ACwAIABGAE4ALgBDAE8ARQBSAEMARQAoAFMAaABvAHIAdAApACwAXABuACAAIAAgACAAIAAgACAAIABfAGwAYQBuAGcAdQBhAGcAZQBJAEQALAAgAEYATgAuAEwAQQBOAEcAVQBBAEcARQBfAEkARAAoAEYATgAuAE4AVQBMAEwASQBGAFkAKABMAGEAbgBnAHUAYQBnAGUAQwBvAGQAZQApACkALABcAG4AIAAgACAAIAAgACAAIAAgAF8AZgBtAHQALAAgAEkARgAoAF8AdQBzAGUAUwBoAG8AcgB0ACwAIABcACIATQBNAE0AXAAiACwAIABcACIATQBNAE0ATQBcACIAKQAsAFwAbgAgACAAIAAgACAAIAAgACAAXwBpAEYAbQB0ACwAIABJAEYAKABfAGwAYQBuAGcAdQBhAGcAZQBJAEQAIAA9ACAAXAAiAFwAIgAsACAAXwBmAG0AdAAsAFwAbgAgACAAIAAgACAAIAAgACAAIAAgACAAIABcACIAWwAkAC0AXAAiACAAJgAgAF8AbABhAG4AZwB1AGEAZwBlAEkARAAgACYAIABcACIAXQBcACIAIAAmACAAXwBmAG0AdABcAG4AIAAgACAAIAAgACAAIAAgACkALABcAG4AIAAgACAAIAAgACAAIAAgAFwAbgAgACAAIAAgACAAIAAgACAAZgBuAE0AbwBuAHQAaABOAGEAbQBlACwAIABMAEEATQBCAEQAQQAoAF8AbQAsAFwAbgAgACAAIAAgACAAIAAgACAAIAAgACAAIABJAEYAKABJAFMARQBSAFIATwBSACgAXwBtACkALAAgAF8AbQAgACoAIAB7ADEAfQAsAFwAbgAgACAAIAAgACAAIAAgACAAIAAgACAAIAAgACAAIAAgAEkARgAoAF8AbQAgAD0AIABcACIAXAAiACwAIABcACIAXAAiACwAXABuACAAIAAgACAAIAAgACAAIAAgACAAIAAgACAAIAAgACAAIAAgACAAIABJAEYAKABOAE8AVAAoAEkAUwBOAFUATQBCAEUAUgAoAF8AbQApACkALAAgAHsAIwBWAEEATABVAEUAIQB9ACwAXABuACAAIAAgACAAIAAgACAAIAAgACAAIAAgACAAIAAgACAAIAAgACAAIAAgACAAIAAgAEwARQBUACgAXABuACAAIAAgACAAIAAgACAAIAAgACAAIAAgACAAIAAgACAAIAAgACAAIAAgACAAIAAgACAAIAAgACAAXwBtAG8AbgB0AGgALAAgAE0ATwBEACgASQBOAFQAKABfAG0AKQAgAC0AIAAxACwAIAAxADIAKQAgACsAIAAxACwAXABuACAAIAAgACAAIAAgACAAIAAgACAAIAAgACAAIAAgACAAIAAgACAAIAAgACAAIAAgACAAIAAgACAAXwBkAGEAeQBPAGYATQBvAG4AdABoACwAIABEAEEAVABFACgAMgAwADAAMAAsACAAXwBtAG8AbgB0AGgALAAgADEAKQAsAFwAbgAgACAAIAAgACAAIAAgACAAIAAgACAAIAAgACAAIAAgACAAIAAgACAAIAAgACAAIAAgACAAIAAgAFQARQBYAFQAKABfAGQAYQB5AE8AZgBNAG8AbgB0AGgALAAgAF8AaQBGAG0Ad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0AbwBuAHQAaAApACwAXABuACAAIAAgACAAIAAgACAAIAAgACAAIAAgAEwAQQBNAEIARABBACgAXwBlAGwAZQBtAGUAbgB0ACwAXABuACAAIAAgACAAIAAgACAAIAAgACAAIAAgACAAIAAgACAAZgBuAE0AbwBuAHQAaABOAGEAbQBl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TQBPAE4AVABIAFwAbgBcAG4AUgBlAHQAdQByAG4AcwAgAG4AdQBtAGIAZQByACAAbwBmACAAZABhAHkAcwAgAGkAbgAgAHQAaABlACAAZwBpAHYAZQBuACAAbQBvAG4AdABoACAAYQBuAGQAIAB5AGUAYQByACAAbwBmACAAdABoAGUAIABzAHAAZQBjAGkAZgBpAGUAZAAgAGMAYQBsAGUAbgBkAGEAcgAuAFwAbgBcAG4AQQByAHIAYQB5ACAAYwBvAG0AcABhAHQAaQBiAGwAZQA6ACAATQBvAG4AdABoACwAIABZAGUAYQByAEMARQ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MAMQ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CAAIAAgACAAIAAgACAAIAAgACAAIAAgAHwAIABpAG4AdABlAGcAZQByACAAWwAxAC4ALgAxADIAXQAgAHwAIABNAG8AbgB0AGgAIABvAGYAIAB5AGUAYQByAFwAbgBbAFkAZQBhAHIAQwBFAF0AIAAgACAAIAAgACAAIAAgACAAfAAgAGkAbgB0AGUAZwBlAHIAIAAgACAAIAAgACAAIAAgACAAfAAgAFkAZQBhAHIAIABpAG4AIABDAG8AbQBtAG8AbgAgAEUAcgBhAC4AIABOAG8AdABlACAAdABoAGEAdAAgADEAIABCAEMAIAA9ACAAMAAgAEMARQAsACAAMgAgAEIAQwAgAD0AIAAtADEAIABDAEU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NAE8ATgBUAEgAIAA9ACAATABBAE0AQgBEAEEAKABNAG8AbgB0AGgALAAgAFsAWQBlAGEAcgBDAEUAXQAsACAAWwBKAHUAbABpAGEAbgBDAGEAbABlAG4AZABhAHIAXQAsAFwAbgAgACAAIAAgAEwARQBUACgAXABuACAAIAAgACAAIAAgACAAIABfAGoAdQBsAGkAYQBuAEMAYQBsAGUAbgBkAGEAcgAsACAARgBOAC4AQwBPAEUAUgBDAEUAKABKAHUAbABpAGEAbgBDAGEAbABlAG4AZABhAHIAKQAgADwAPgAgADAALABcAG4AIAAgACAAIAAgACAAIAAgAF8AbQBvAG4AdABoACwAIABGAE4ALgBOAFUATABMAEkARgBZACgATQBvAG4AdABoACkALABcAG4AIAAgACAAIAAgACAAIAAgAF8AeQBlAGEAcgAsACAARgBOAC4ATgBVAEwATABJAEYAWQAoAFkAZQBhAHIAQwBFACkALABcAG4AIAAgACAAIAAgACAAIAAgAFwAbgAgACAAIAAgACAAIAAgACAAXwByAG8AdwBDAG8AdQBuAHQALAAgAFIATwBXAFMAKABNAG8AbgB0AGgAKQAsAFwAbgAgACAAIAAgACAAIAAgACAAQgBZAFIATwBXACgAUwBFAFEAVQBFAE4AQwBFACgAXwByAG8AdwBDAG8AdQBuAHQAKQAsAFwAbgAgACAAIAAgACAAIAAgACAAIAAgACAAIABMAEEATQBCAEQAQQAoAF8AcgBvAHcALABcAG4AIAAgACAAIAAgACAAIAAgACAAIAAgACAAIAAgACAAIABMAEUAVAAoAFwAbgAgACAAIAAgACAAIAAgACAAIAAgACAAIAAgACAAIAAgACAAIAAgACAAXwBtACwAIABJAE4ARABFAFgAKABfAG0AbwBuAHQAaAAsACAAXwByAG8AdwAsACAAMQApACwAXABuACAAIAAgACAAIAAgACAAIAAgACAAIAAgACAAIAAgACAAIAAgACAAIABJAEYAKABJAFMARQBSAFIATwBSACgAXwBtACkALAAgAF8AbQAgACoAIAB7ADEAfQAsAFwAbgAgACAAIAAgACAAIAAgACAAIAAgACAAIAAgACAAIAAgACAAIAAgACAAIAAgACAAIABJAEYAKABfAG0AIAA9ACAAXAAiAFwAIgAsACAAXAAiAFwAIgAsAFwAbgAgACAAIAAgACAAIAAgACAAIAAgACAAIAAgACAAIAAgACAAIAAgACAAIAAgACAAIAAgACAAIAAgAEkARgAoAE4ATwBUACgASQBTAE4AVQBNAEIARQBSACgAXwBtACkAKQAsACAAewAjAFYAQQBMAFUARQAhAH0ALABcAG4AIAAgACAAIAAgACAAIAAgACAAIAAgACAAIAAgACAAIAAgACAAIAAgACAAIAAgACAAIAAgACAAIAAgACAAIAAgAEkARgAoAE4ATwBUACgARgBOAC4ASQBTAF8ASQBOAFQARQBHAEUAUgAoAF8AbQApACkALAAgAHsAIwBOAFUATQAhAH0ALABcAG4AIAAgACAAIAAgACAAIAAgACAAIAAgACAAIAAgACAAIAAgACAAIAAgACAAIAAgACAAIAAgACAAIAAgACAAIAAgACAAIAAgACAASQBGACgAKABfAG0AIAA8ACAAMQApACAAKwAgACgAXwBtACAAPgAgADEAMgApACwAIAB7ACMATgBVAE0AIQB9ACwAXABuACAAIAAgACAAIAAgACAAIAAgACAAIAAgACAAIAAgACAAIAAgACAAIAAgACAAIAAgACAAIAAgACAAIAAgACAAIAAgACAAIAAgACAAIAAgACAALwAvACAARgBlAGIAcgB1AGEAcgB5AFwAbgAgACAAIAAgACAAIAAgACAAIAAgACAAIAAgACAAIAAgACAAIAAgACAAIAAgACAAIAAgACAAIAAgACAAIAAgACAAIAAgACAAIAAgACAAIAAgAEkARgAoAF8AbQA9ACAAMgAsAFwAbgAgACAAIAAgACAAIAAgACAAIAAgACAAIAAgACAAIAAgACAAIAAgACAAIAAgACAAIAAgACAAIAAgACAAIAAgACAAIAAgACAAIAAgACAAIAAgACAAIAAgACAATABFAFQAKABcAG4AIAAgACAAIAAgACAAIAAgACAAIAAgACAAIAAgACAAIAAgACAAIAAgACAAIAAgACAAIAAgACAAIAAgACAAIAAgACAAIAAgACAAIAAgACAAIAAgACAAIAAgACAAIAAgACAAXwB5ACwAIABJAEYARQBSAFIATwBSACgASQBOAEQARQBYACgAXwB5AGUAYQByACwAIABfAHIAbwB3ACwAIAAxACkALAAgAFwAIgBcACIAKQAsAFwAbgAgACAAIAAgACAAIAAgACAAIAAgACAAIAAgACAAIAAgACAAIAAgACAAIAAgACAAIAAgACAAIAAgACAAIAAgACAAIAAgACAAIAAgACAAIAAgACAAIAAgACAAIAAgACAAIABfAGwAZQBhAHAARABhAHkALAAgAEkARgAoAEkAUwBOAFUATQBCAEUAUgAoAF8AeQApACwAIABOACgAQwBIAFIATwBOAE8ALgBJAFMAXwBMAEUAQQBQAF8AWQBFAEEAUgAoAF8AeQAsACAAXwBqAHUAbABpAGEAbgBDAGEAbABlAG4AZABhAHIAKQApACwAIAAwACkALABcAG4AIAAgACAAIAAgACAAIAAgACAAIAAgACAAIAAgACAAIAAgACAAIAAgACAAIAAgACAAIAAgACAAIAAgACAAIAAgACAAIAAgACAAIAAgACAAIAAgACAAIAAgACAAIAAgACAAMgA4ACAAKwAgAF8AbABlAGEAcABEAGEAeQBcAG4AIAAgACAAIAAgACAAIAAgACAAIAAgACAAIAAgACAAIAAgACAAIAAgACAAIAAgACAAIAAgACAAIAAgACAAIAAgACAAIAAgACAAIAAgACAAIAAgACAAIAAgACkALABcAG4AIAAgACAAIAAgACAAIAAgACAAIAAgACAAIAAgACAAIAAgACAAIAAgACAAIAAgACAAIAAgACAAIAAgACAAIAAgACAAIAAgACAAIAAgACAAIAAgACAAIAAgAC8ALwAgAEoAYQBuACwAIABNAGEAcgAsACAAQQBwAHIALAAgAE0AYQB5ACwAIABKAHUAbgAsACAASgB1AGwAXABuACAAIAAgACAAIAAgACAAIAAgACAAIAAgACAAIAAgACAAIAAgACAAIAAgACAAIAAgACAAIAAgACAAIAAgACAAIAAgACAAIAAgACAAIAAgACAAIAAgACAAIABJAEYAKABfAG0AIAA8AD0AIAA3ACwAXABuACAAIAAgACAAIAAgACAAIAAgACAAIAAgACAAIAAgACAAIAAgACAAIAAgACAAIAAgACAAIAAgACAAIAAgACAAIAAgACAAIAAgACAAIAAgACAAIAAgACAAIAAgACAAIAAgADMAMAAgACsAIABNAE8ARAAoAF8AbQAsACAAMgApACwAXABuACAAIAAgACAAIAAgACAAIAAgACAAIAAgACAAIAAgACAAIAAgACAAIAAgACAAIAAgACAAIAAgACAAIAAgACAAIAAgACAAIAAgACAAIAAgACAAIAAgACAAIAAgACAAIAAgAC8ALwAgAEEAdQBnACwAIABTAGUAcAAsACAATwBjAHQALAAgAE4AbwB2ACwAIABEAGUAYwBcAG4AIAAgACAAIAAgACAAIAAgACAAIAAgACAAIAAgACAAIAAgACAAIAAgACAAIAAgACAAIAAgACAAIAAgACAAIAAgACAAIAAgACAAIAAgACAAIAAgACAAIAAgACAAIAAgACAAMwAxACAALQAgAE0ATwBEACgAXwBtACwAIAAy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XAEUARQBLAEQAQQBZ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4AVgBFAFIAVABfAFcARQBFAEsARABBAFkAXwBOAFUATQBCAEUAUgBcAG4AXABuAFIAZQB0AHUAcgBuAHMAIABhAG4AIABpAG4AdABlAGcAZQByACAAZgBvAHIAIAB0AGgAZQAgAGQAYQB5ACAAbwBmACAAdABoAGUAIAB3AGUAZQBrACAAZgByAG8AbQAgAHQAaABlACAAdAByAGEAZABpAHQAbwBuAGEAbAAgAG4AdQBtAGIAZQByAGkAbgBnACAAcwBjAGgAZQBtAGUAIAB0AG8AIAB0AGgAZQAgAEkAUwBPACAAZABlAGYAaQBuAGkAdABpAG8AbgAsACAAbwByAFwAbgB2AGkAYwBlACAAdgBlAHIAcwBhAC4AXABuAFwAbgBBAHIAcgBhAHkAIABjAG8AbQBwAGEAdABpAGIAbABlADoAIABEAGEAeQBPAGYAVwBlAGUAa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XAGUAZQBrAGQAYQB5ACAAbgB1AG0AYgBlAHIAXABuACAAIAAgAHwAIABbADEALgAuADcAXQAgACAAfAAgACAAIAAgAHwAIABJAFMATwAgACAAIAAgACAAIAAgAHwAIABUAHIAYQBkAGkAdABpAG8AYQBsAFwAbgAgACAAIAB8ACAAIAAgACAAIAAgACAAIAAgAHwAIAAtAC0ALQAtAC0ALQAtAC0ALQAtAC0ALQAtAC0ALQAtAC0ALQAtAC0ALQAtAC0ALQAtAC0ALQBcAG4AIAAgACAAfAAgACAAIAAgACAAIAAgACAAIAB8ACAAIAAxACAAfAAgAE0AbwBuAGQAYQB5ACAAIAAgACAAfAAgAFMAdQBuAGQAYQB5ACAAXABuACAAIAAgAHwAIAAgACAAIAAgACAAIAAgACAAfAAgACAAMgAgAHwAIABUAHUAZQBzAGQAYQB5ACAAIAAgAHwAIABNAG8AbgBkAGEAeQAgAFwAbgAgACAAIAB8ACAAIAAgACAAIAAgACAAIAAgAHwAIAAgADMAIAB8ACAAVwBlAGQAbgBlAHMAZABhAHkAIAB8ACAAVAB1AGUAcwBkAGEAeQBcAG4AIAAgACAAfAAgACAAIAAgACAAIAAgACAAIAB8ACAAIAA0ACAAfAAgAFQAaAB1AHIAcwBkAGEAeQAgACAAfAAgAFcAZQBkAG4AZQBzAGQAYQB5AFwAbgAgACAAIAB8ACAAIAAgACAAIAAgACAAIAAgAHwAIAAgADUAIAB8ACAARgByAGkAZABhAHkAIAAgACAAIAB8ACAAVABoAHUAcgBzAGQAYQB5AFwAbgAgACAAIAB8ACAAIAAgACAAIAAgACAAIAAgAHwAIAAgADYAIAB8ACAAUwBhAHQAdQByAGQAYQB5ACAAIAB8ACAARgByAGkAZABhAHkAXABuACAAIAAgAHwAIAAgACAAIAAgACAAIAAgACAAfAAgACAANwAgAHwAIABTAHUAbgBkAGEAeQAgACAAIAAgAHwAIABTAGEAdAB1AHI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PAGYAVwBlAGUAawAgACAAIAAgACAAIAAgACAAIAAgAHwAIABpAG4AdABlAGcAZQByACAAWwAxAC4ALgA3AF0AIAB8ACAARABhAHkAIABvAGYAIAB3AGUAZQBrACAAbgB1AG0AYgBlAHIAXABuAFsASQBTAE8AdABvAFQAcgBhAGQAaQB0AGkAbwBuAGEAbABdACAAfAAgAHMAdwBpAHQAYwBoACAAIAAgACAAIAAgACAAIAAgAHwAIABSAGUAdAB1AHIAbgAgAGQAYQB5ACAAbwBmACAAdwBlAGUAawAgAHUAcwBpAG4AZwAgAHQAcgBhAGQAaQB0AGkAbwBuAGEAbAAgAG4AdQBtAGIAZQByAGkAbgBnACAAcwBjAGgAZQBtAGUALAAgAGEAcwBzAHUAbQBpAG4AZwAgAFwAbgAgACAAIAAgACAAIAAgACAAIAAgACAAIAAgACAAIAAgACAAIAAgAHwAIAAgACAAIAAgACAAIAAgACAAIAAgACAAIAAgACAAIAB8ACAARABhAHkATwBmAFcAZQBlAGsAIAB3AGEAcwAgAHAAcgBvAHYAaQBkAGUAZAAgAGEAYwBjAG8AcgBkAGkAbgBnACAAdABvACAASQBTAE8AIABkAGUAZgBpAG4AaQB0AGkAbwBuAC4AXABuACAAIAAgACAAIAAgACAAIAAgACAAIAAgACAAIAAgACAAIAAgACAAfAAgACAAIAAgACAAIAAgACAAIAAgACAAIAAgACAAIAAgAHwAIABEAGUAZgBhAHUAbAB0ACAAaQBzACAAdABvACAAcgBlAHQAdQByAG4AIABpAG4AIABJAFMATwAgAGQAZQBmAGkAbgBpAHQAaQBvAG4ALAAgAGEAcwBzAHUAbQBpAG4AZwAgAEQAYQB5AE8AZgBXAGUAZQBrACAAdwBhAHMAXABuACAAIAAgACAAIAAgACAAIAAgACAAIAAgACAAIAAgACAAIAAgACAAfAAgACAAIAAgACAAIAAgACAAIAAgACAAIAAgACAAIAAgAHwAIABwAHIAbwB2AGkAZABlAGQAIABhAGMAYwBvAHIAZABpAG4AZwAgAHQAbwAgAHQAaABlACAAdAByAGEAZABpAHQAaQBvAG4AYQBsACAAbgB1AG0AYgBlAHIAaQBuAGcAIABzAGMAaABlAG0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TgBWAEUAUgBUAF8AVwBFAEUASwBEAEEAWQBfAE4AVQBNAEIARQBSACAAPQAgAEwAQQBNAEIARABBACgARABhAHkATwBmAFcAZQBlAGsALAAgAFsASQBTAE8AdABvAFQAcgBhAGQAaQB0AGkAbwBuAGEAbABdACwAXABuACAAIAAgACAATABFAFQAKABcAG4AIAAgACAAIAAgACAAIAAgAF8ASQBTAE8AUwBvAGYAZgBzAGUAdAAsACAASQBGACgARgBOAC4AQwBPAEUAUgBDAEUAKABJAFMATwB0AG8AVAByAGEAZABpAHQAaQBvAG4AYQBsACkALAAgADAALAAgAC0AMgApACwAXABuAFwAbgAgACAAIAAgACAAIAAgACAAZgBuAFcAZQBlAGsAZABhAHkALAAgAEwAQQBNAEIARABBACgAXwBkAGEAeQBPAGYAVwBlAGUAawAsAFwAbgAgACAAIAAgACAAIAAgACAAIAAgACAAIABJAEYAKABJAFMARQBSAFIATwBSACgAXwBkAGEAeQBPAGYAVwBlAGUAawApACwAIABfAGQAYQB5AE8AZgBXAGUAZQBrACAAKgAgAHsAMQB9ACwAXABuACAAIAAgACAAIAAgACAAIAAgACAAIAAgACAAIAAgACAASQBGACgAXwBkAGEAeQBPAGYAVwBlAGUAawAgAD0AIABcACIAXAAiACwAIABcACIAXAAiACwAXABuACAAIAAgACAAIAAgACAAIAAgACAAIAAgACAAIAAgACAAIAAgACAAIABJAEYAKABOAE8AVAAoAEkAUwBOAFUATQBCAEUAUgAoAF8AZABhAHkATwBmAFcAZQBlAGsAKQApACwAIAB7ACMAVgBBAEwAVQBFACEAfQAsAFwAbgAgACAAIAAgACAAIAAgACAAIAAgACAAIAAgACAAIAAgACAAIAAgACAAIAAgACAAIABMAEUAVAAoAFwAbgAgACAAIAAgACAAIAAgACAAIAAgACAAIAAgACAAIAAgACAAIAAgACAAIAAgACAAIAAgACAAIAAgAF8AZwBpAHYAZQBuAEQAbwBXACwAIABJAE4AVAAoAE4AKABfAGQAYQB5AE8AZgBXAGUAZQBrACkAKQAsAFwAbgAgACAAIAAgACAAIAAgACAAIAAgACAAIAAgACAAIAAgACAAIAAgACAAIAAgACAAIAAgACAAIAAgAF8AcwBoAGkAZgB0AEQAbwBXACwAIABfAGcAaQB2AGUAbgBEAG8AdwAgACsAIABfAEkAUwBPAFMAbwBmAGYAcwBlAHQALABcAG4AIAAgACAAIAAgACAAIAAgACAAIAAgACAAIAAgACAAIAAgACAAIAAgACAAIAAgACAAIAAgACAAIABNAE8ARAAoAF8AcwBoAGkAZgB0AEQAbwB3ACwAIAA3ACkAIAArACAAM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EAGEAeQBPAGYAVwBlAGUAawApACwAXABuACAAIAAgACAAIAAgACAAIAAgACAAIAAgAEwAQQBNAEIARABBACgAXwBlAGwAZQBtAGUAbgB0ACwAXABuACAAIAAgACAAIAAgACAAIAAgACAAIAAgACAAIAAgACAAZgBuAFcAZQBlAGsAZABhAHk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cARQBFAEsARABBAFkAXABuAFwAbgBSAGUAdAB1AHIAbgBzACAAYQAgAG4AdQBtAGIAZQByACAAcgBlAHAAcgBlAHMAZQBuAHQAaQBuAGcAIAB0AGgAZQAgAGQAYQB5ACAAbwBmACAAdABoAGUAIAB3AGUAZQBrACAAZgByAG8AbQAgAGEAIABnAGkAdgBlAG4AIAB0AGUAeAB0ACAAdwBlAGUAawBkAGEAeQAgAG4AYQBtAGUALgBcAG4AXABuAEEAcgByAGEAeQAgAGMAbwBtAHAAYQB0AGkAYgBsAGUAOgAgAEUAeABwAHIAZQBzAHMAaQBv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QBTAE8AIABXAGUAZQBrAGQAYQB5ACAAbgB1AG0AYgBlAHIAXABuACAAIAAgAHwAIABbADEALgAuADcAXQAgACAAfAAgACAAMQAgADoAIABNAG8AbgBkAGEAeQBcAG4AIAAgACAAfAAgACAAIAAgACAAIAAgACAAIAB8ACAAIAAyACAAOgAgAFQAdQBlAHMAZABhAHkAXABuACAAIAAgAHwAIAAgACAAIAAgACAAIAAgACAAfAAgACAAMwAgADoAIABXAGUAZABuAGUAcwBkAGEAeQBcAG4AIAAgACAAfAAgACAAIAAgACAAIAAgACAAIAB8ACAAIAA0ACAAOgAgAFQAaAB1AHIAcwBkAGEAeQBcAG4AIAAgACAAfAAgACAAIAAgACAAIAAgACAAIAB8ACAAIAA1ACAAOgAgAEYAcgBpAGQAYQB5AFwAbgAgACAAIAB8ACAAIAAgACAAIAAgACAAIAAgAHwAIAAgADYAIAA6ACAAUwBhAHQAdQByAGQAYQB5AFwAbgAgACAAIAB8ACAAIAAgACAAIAAgACAAIAAgAHwAIAAgADcAIAA6ACAAUwB1AG4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3AGUAZQBrAGQAYQB5AFQAZQB4AHQAIAAgACAAIAB8ACAAdABlAHgAdAAgAHwAIABEAGEAeQAgAG8AZgAgAHcAZQBlAGsAIABuAGEAbQBlAFwAbgBbAEwAYQBuAGcAdQBhAGcAZQBDAG8AZABlAF0AIAB8ACAAdABlAHgAdAAgAHwAIABMAGEAbgBnAHUAYQBnAGUALgAgAEkAZgAgAG8AbQBpAHQAdABlAGQAIAB0AGgAZQBuACAAbABvAGMAYQBsACAAbABhAG4AZwB1AGEAZwBlACAAcwBlAHQAIABpAG4AIABFAHgAYwBlAGw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wBFAEUASwBEAEEAWQAoAFwAIgBTAGEAdAB1AHIAZABhAHkAXAAiACkAXABuAFIAZQB0AHUAcgBuAHMAOgAgADYAXABuAFwAbgBQAEEAUgBTAEUAXwBXAEUARQBLAEQAQQBZACgAXAAiAFQAaAB1AHIAcwBcACIAKQBcAG4AUgBlAHQAdQByAG4AcwA6ACAAIwBWAEEATABVAEUAIQBcAG4AXABuAFAAQQBSAFMARQBfAFcARQBFAEsARABBAFkAKABcACIAVgBlAG4AXAAiACwAIABcACIASQBUAFwAIgApAFwAbgBSAGUAdAB1AHIAbgBzADoAIAA1ACAAKABGAHIAaQBkAGEAeQAgAGkAbgAgAEkAdABhAGwAaQBhAG4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wBFAEUASwBEAEEAWQAgAD0AIABMAEEATQBCAEQAQQAoAEUAeABwAHIAZQBzAHMAaQBvAG4ALAAgAFsATABhAG4AZwB1AGEAZwBlAEMAbwBkAGUAXQAsAFwAbgAgACAAIAAgAEwARQBUACgAXABuACAAIAAgACAAIAAgACAAIABfAGwAYQBuAGcAdQBhAGcAZQBJAEQALAAgAEYATgAuAEwAQQBOAEcAVQBBAEcARQBfAEkARAAoAEYATgAuAE4AVQBMAEwASQBGAFkAKABMAGEAbgBnAHUAYQBnAGUAQwBvAGQAZQApACkALABcAG4AXABuACAAIAAgACAAIAAgACAAIABmAG4AUABhAHIAcwBlAFcAZQBlAGsAZABhAHkARgByAG8AbQBUAGUAeAB0ACwAIABMAEEATQBCAEQAQQAoAF8AdABlAHgAdAAsAFwAbgAgACAAIAAgACAAIAAgACAAIAAgACAAIABMAEUAVAAoAFwAbgAgACAAIAAgACAAIAAgACAAIAAgACAAIAAgACAAIAAgAF8AbABvAG4AZwBXAGUAZQBrAGQAYQB5AEwAaQBzAHQALAAgAEMASABSAE8ATgBPAC4AVwBFAEUASwBEAEEAWQBfAE4AQQBNAEUAKABTAEUAUQBVAEUATgBDAEUAKAA3ACkALAAgAEYAQQBMAFMARQAsACAAXwBsAGEAbgBnAHUAYQBnAGUASQBEACkALABcAG4AIAAgACAAIAAgACAAIAAgACAAIAAgACAAIAAgACAAIABfAGwAVwBlAGUAawBkAGEAeQAsACAASQBGAE4AQQAoAFgATQBBAFQAQwBIACgAXwB0AGUAeAB0ACwAIABfAGwAbwBuAGcAVwBlAGUAawBkAGEAeQBMAGkAcwB0ACwAIAAwACkALAAgADAAKQAsAFwAbgAgACAAIAAgACAAIAAgACAAIAAgACAAIAAgACAAIAAgAEkARgAoAF8AbABXAGUAZQBrAGQAYQB5ACAAPgAgADAALAAgAF8AbABXAGUAZQBrAGQAYQB5ACwAXABuACAAIAAgACAAIAAgACAAIAAgACAAIAAgACAAIAAgACAAIAAgACAAIABMAEUAVAAoAFwAbgAgACAAIAAgACAAIAAgACAAIAAgACAAIAAgACAAIAAgACAAIAAgACAAIAAgACAAIABfAHMAaABvAHIAdABXAGUAZQBrAGQAYQB5AEwAaQBzAHQALAAgAEMASABSAE8ATgBPAC4AVwBFAEUASwBEAEEAWQBfAE4AQQBNAEUAKABTAEUAUQBVAEUATgBDAEUAKAA3ACkALAAgAFQAUgBVAEUALAAgAF8AbABhAG4AZwB1AGEAZwBlAEkARAApACwAXABuACAAIAAgACAAIAAgACAAIAAgACAAIAAgACAAIAAgACAAIAAgACAAIAAgACAAIAAgAF8AcwBXAGUAZQBrAGQAYQB5ACwAIABJAEYATgBBACgAWABNAEEAVABDAEgAKABfAHQAZQB4AHQALAAgAF8AcwBoAG8AcgB0AFcAZQBlAGsAZABhAHkATABpAHMAdAAsACAAMAApACwAIAAwACkALABcAG4AIAAgACAAIAAgACAAIAAgACAAIAAgACAAIAAgACAAIAAgACAAIAAgACAAIAAgACAASQBGACgAXwBzAFcAZQBlAGsAZABhAHkAIAA+ACAAMAAsACAAXwBzAFcAZQBlAGsAZABhAHkALAAgAHsAIwBWAEEATABVAEUAIQB9ACkAXABuACAAIAAgACAAIAAgACAAIAAgACAAIAAgACAAIAAgACAAIAAgACAAIAApAFwAbgAgACAAIAAgACAAIAAgACAAIAAgACAAIAAgACAAIAAgACkAXABuACAAIAAgACAAIAAgACAAIAAgACAAIAAgACkAXABuACAAIAAgACAAIAAgACAAIAApACwAXABuACAAIAAgACAAIAAgACAAIABcAG4AIAAgACAAIAAgACAAIAAgAGYAbgBQAGEAcgBzAGUAVwBlAGUAawBkAGEAeQAsACAATABBAE0AQgBEAEEAKABfAGUAeABwAHIALABcAG4AIAAgACAAIAAgACAAIAAgACAAIAAgACAASQBGACgASQBTAEUAUgBSAE8AUgAoAF8AZQB4AHAAcgApACwAIABfAGUAeABwAHIAIAAqACAAewAxAH0ALABcAG4AIAAgACAAIAAgACAAIAAgACAAIAAgACAAIAAgACAAIABJAEYAKABfAGUAeABwAHIAIAA9ACAAXAAiAFwAIgAsACAAXAAiAFwAIgAsAFwAbgAgACAAIAAgACAAIAAgACAAIAAgACAAIAAgACAAIAAgACAAIAAgACAALwAvACAAZABpAHMAYwBhAHIAZAAgAHQAaQBtAGUAIAB2AGEAbAB1AGUAcwBcAG4AIAAgACAAIAAgACAAIAAgACAAIAAgACAAIAAgACAAIAAgACAAIAAgAEkARgAoAEkARgBFAFIAUgBPAFIAKABGAEkATgBEACgAXAAiADoAXAAiACwAIABfAGUAeABwAHIAKQAsACAAMAApACAAPgAgADAALAAgAHsAIwBWAEEATABVAEUAIQB9ACwAXABuACAAIAAgACAAIAAgACAAIAAgACAAIAAgACAAIAAgACAAIAAgACAAIAAgACAAIAAgAEwARQBUACgAXABuACAAIAAgACAAIAAgACAAIAAgACAAIAAgACAAIAAgACAAIAAgACAAIAAgACAAIAAgACAAIAAgACAAXwBuAHUAbQBlAHIAaQBjAFYAYQBsACwAIABJAE4AVAAoAFYAQQBMAFUARQAoAF8AZQB4AHAAcgApACkALABcAG4AIAAgACAAIAAgACAAIAAgACAAIAAgACAAIAAgACAAIAAgACAAIAAgACAAIAAgACAAIAAgACAAIABJAEYAKABJAFMATgBVAE0AQgBFAFIAKABfAG4AdQBtAGUAcgBpAGMAVgBhAGwAKQAsAFwAbgAgACAAIAAgACAAIAAgACAAIAAgACAAIAAgACAAIAAgACAAIAAgACAAIAAgACAAIAAgACAAIAAgACAAIAAgACAASQBGACgAKABfAG4AdQBtAGUAcgBpAGMAVgBhAGwAIAA+AD0AIAAxACkAIAAqACAAKABfAG4AdQBtAGUAcgBpAGMAVgBhAGwAIAA8AD0AIAA3ACkALAAgAF8AbgB1AG0AZQByAGkAYwBWAGEAbAAsACAAewAjAE4AVQBNACEAfQApACwAXABuACAAIAAgACAAIAAgACAAIAAgACAAIAAgACAAIAAgACAAIAAgACAAIAAgACAAIAAgACAAIAAgACAAIAAgACAAIABMAEUAVAAoAFwAbgAgACAAIAAgACAAIAAgACAAIAAgACAAIAAgACAAIAAgACAAIAAgACAAIAAgACAAIAAgACAAIAAgACAAIAAgACAAIAAgACAAIABfAEkAUwBPAFcAZQBlAGsAZABhAHkALAAgAGYAbgBQAGEAcgBzAGUAVwBlAGUAawBkAGEAeQBGAHIAbwBtAFQAZQB4AHQAKABfAGUAeABwAHIAKQAsAFwAbgAgACAAIAAgACAAIAAgACAAIAAgACAAIAAgACAAIAAgACAAIAAgACAAIAAgACAAIAAgACAAIAAgACAAIAAgACAAIAAgACAAIABJAEYAKABJAFMATgBVAE0AQgBFAFIAKABfAEkAUwBPAFcAZQBlAGsAZABhAHkAKQAsACAAXwBJAFMATwBXAGUAZQBrAGQAYQB5ACwAIAB7ACMAVgBBAEwAVQBFACEAf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UAeABwAHIAZQBzAHMAaQBvAG4AKQAsAFwAbgAgACAAIAAgACAAIAAgACAAIAAgACAAIABMAEEATQBCAEQAQQAoAF8AZQBsAGUAbQBlAG4AdAAsAFwAbgAgACAAIAAgACAAIAAgACAAIAAgACAAIAAgACAAIAAgAGYAbgBQAGEAcgBzAGUAVwBlAGUAawBkAGEAe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4AQQBNAEUAXABuAFwAbgBSAGUAdAB1AHIAbgBzACAAbgBhAG0AZQAgAG8AZgAgAGEAbgAgAEkAUwBPACAAZABhAHkAIABvAGYAIAB3AGUAZQBrACAAbgB1AG0AYgBlAHIAIABhAHMAIAB0AGUAeAB0AC4AXABuAFwAbgBBAHIAcgBhAHkAIABjAG8AbQBwAGEAdABpAGIAbABlADoAIABJAFMATwBXAGUAZQBrAGQAYQ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cAZQBlAGs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XAGUAZQBrAGQAYQB5ACAAIAAgACAAIAB8ACAAaQBuAHQAZQBnAGUAcgAgAFsAMQAuAC4ANwBdACAAfAAgAEkAUwBPACAAZABhAHkAIABvAGYAIAB3AGUAZQBrACAAbgB1AG0AYgBlAHIAXABuAFsAUwBoAG8AcgB0AF0AIAAgACAAIAAgACAAIAAgAHwAIABzAHcAaQB0AGMAaAAgACAAIAAgACAAIAAgACAAIAB8ACAAUgBlAHQAdQByAG4AIABzAGgAbwByAHQAIABmAG8AcgBtAGEAdAAgAE0AbwBuAC4ALgBTAHUAbgBcAG4AWwBMAGEAbgBnAHUAYQBnAGUAQwBvAGQAZQBdACAAfAAgAHQAZQB4AHQAIAAgACAAIAAgACAAIAAgACAAIAAgAHwAIABMAGEAbgBnAHUAYQBnAGUALgAgAEkAZgAgAG8AbQBpAHQAdABlAGQAIAB0AGgAZQBuACAAbABvAGMAYQBsACAAbABhAG4AZwB1AGEAZwBlACAAcwBlAHQAIABpAG4AIABFAHgAYwBlAGw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EAEEAWQBfAE4AQQBNAEUAIAA9ACAATABBAE0AQgBEAEEAKABJAFMATwBXAGUAZQBrAGQAYQB5ACwAIABbAFMAaABvAHIAdABdACwAIABbAEwAYQBuAGcAdQBhAGcAZQBDAG8AZABlAF0ALABcAG4AIAAgACAAIABMAEUAVAAoAFwAbgAgACAAIAAgACAAIAAgACAAXwB1AHMAZQBTAGgAbwByAHQALAAgAEYATgAuAEMATwBFAFIAQwBFACgAUwBoAG8AcgB0ACkALABcAG4AIAAgACAAIAAgACAAIAAgAF8AbABhAG4AZwB1AGEAZwBlAEkARAAsACAARgBOAC4ATABBAE4ARwBVAEEARwBFAF8ASQBEACgARgBOAC4ATgBVAEwATABJAEYAWQAoAEwAYQBuAGcAdQBhAGcAZQBDAG8AZABlACkAKQAsAFwAbgAgACAAIAAgACAAIAAgACAAXwBmAG0AdAAsACAASQBGACgAXwB1AHMAZQBTAGgAbwByAHQALAAgAFwAIgBkAGQAZABcACIALAAgAFwAIgBkAGQAZABkAFwAIgApACwAXABuACAAIAAgACAAIAAgACAAIABfAGkARgBtAHQALAAgAEkARgAoAF8AbABhAG4AZwB1AGEAZwBlAEkARAAgAD0AIABcACIAXAAiACwAIABfAGYAbQB0ACwAXABuACAAIAAgACAAIAAgACAAIAAgACAAIAAgAFwAIgBbACQALQBcACIAIAAmACAAXwBsAGEAbgBnAHUAYQBnAGUASQBEACAAJgAgAFwAIgBdAFwAIgAgACYAIABfAGYAbQB0AFwAbgAgACAAIAAgACAAIAAgACAAKQAsAFwAbgAgACAAIAAgACAAIAAgACAAXABuACAAIAAgACAAIAAgACAAIABmAG4AVwBlAGUAawBEAGEAeQBOAGEAbQBlACwAIABMAEEATQBCAEQAQQAoAF8AdwBkACwAXABuACAAIAAgACAAIAAgACAAIAAgACAAIAAgAEkARgAoAEkAUwBFAFIAUgBPAFIAKABfAHcAZAApACwAIABfAHcAZAAgACoAIAB7ADEAfQAsAFwAbgAgACAAIAAgACAAIAAgACAAIAAgACAAIAAgACAAIAAgAEkARgAoAF8AdwBkACAAPQAgAFwAIgBcACIALAAgAFwAIgBcACIALABcAG4AIAAgACAAIAAgACAAIAAgACAAIAAgACAAIAAgACAAIAAgACAAIAAgAEkARgAoAE4ATwBUACgASQBTAE4AVQBNAEIARQBSACgAXwB3AGQAKQApACwAIAB7ACMAVgBBAEwAVQBFACEAfQAsAFwAbgAgACAAIAAgACAAIAAgACAAIAAgACAAIAAgACAAIAAgACAAIAAgACAAIAAgACAAIABMAEUAVAAoAFwAbgAgACAAIAAgACAAIAAgACAAIAAgACAAIAAgACAAIAAgACAAIAAgACAAIAAgACAAIAAgACAAIAAgAF8AaQBzAG8ARABvAFcALAAgAE0ATwBEACgASQBOAFQAKABfAHcAZAApACAALQAgADEALAAgADcAKQAgACsAIAAxACwAXABuACAAIAAgACAAIAAgACAAIAAgACAAIAAgACAAIAAgACAAIAAgACAAIAAgACAAIAAgACAAIAAgACAAXwB5ADIAawByAGUAZgBEAGEAeQAsACAAMwA2ADUAMgA3ACAAKwAgAF8AaQBzAG8ARABvAFcALABcAG4AIAAgACAAIAAgACAAIAAgACAAIAAgACAAIAAgACAAIAAgACAAIAAgACAAIAAgACAAIAAgACAAIABUAEUAWABUACgAXwB5ADIAawByAGUAZgBEAGEAeQAsACAAXwBpAEYAbQB0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SQBTAE8AVwBlAGUAawBkAGEAeQApACwAXABuACAAIAAgACAAIAAgACAAIAAgACAAIAAgAEwAQQBNAEIARABBACgAXwBlAGwAZQBtAGUAbgB0ACwAXABuACAAIAAgACAAIAAgACAAIAAgACAAIAAgACAAIAAgACAAZgBuAFcAZQBlAGsARABhAHkATgBhAG0AZQAoAF8AZQBsAGUAbQBlAG4AdAApAFwAbgAgACAAIAAgACAAIAAgACAAIAAgACAAIAApAFwAbgAgACAAIAAgACAAIAAgACAAKQBcAG4AIAAgACAAIAApAFwAbgApADs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EAEEAVABF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BAEwARQBOAEQAQQBSAF8ARABBAFQARQBcAG4AXABuAFYAYQBsAGkAZABhAHQAZQAgAGEAIAB5AGUAYQByACwAIABtAG8AbgB0AGgAIABhAG4AZAAgAGQAYQB5ACAAcgBlAHAAcgBlAHMAZQBuAHQAYQB0AGkAbwBuACAAbwBmACAAYQAgAGQAYQB0AGUAIABpAG4AIABhACAAZwBpAHYAZQBuACAAYwBhAGwAZQBuAGQAYQBy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xAC4ALgAzAF0AIAB8AFwAbgAgACAAIABZAGUAYQByAEMARQAgACAAIAAgACAAIAAgACAAfAAgAGkAbgB0AGUAZwBlAHIAIAAgACAAIAAgACAAIAAgACAAfAAgAFkAZQBhAHIAIABpAG4AIABDAG8AbQBtAG8AbgAgAEUAcgBhAC4AIABOAG8AdABlACAAdABoAGEAdAAgADEAIABCAEMAIAA9ACAAMAAgAEMARQAsACAAMgAgAEIAQwAgAD0AIAAtADEAIABDAEUALgAgAEMAYQBuACAAYgBlACAAZQBtAHAAdAB5AC4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QwBBAEwARQBOAEQAQQBSAF8ARABBAFQARQAgAD0AIABMAEEATQBCAEQAQQAoAEQAYQB0AGUAXwBZAE0ARA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ZgBuAFYAYQBsAGkAZABhAHQAZQBEAGEAdABlACwAIABMAEEATQBCAEQAQQAoAF8AZABhAHQAZQBfAFkATQBEACwAXABuACAAIAAgACAAIAAgACAAIAAgACAAIAAgAEkARgAoAEMATwBMAFUATQBOAFMAKABfAGQAYQB0AGUAXwBZAE0ARAApACAAPgAgADMALAAgAHsAIwBDAEEATABDACEALAAgACMAQwBBAEwAQwAhACwAIAAjAEMAQQBMAEMAIQB9ACwAXABuACAAIAAgACAAIAAgACAAIAAgACAAIAAgACAAIAAgACAATABFAFQAKABcAG4AIAAgACAAIAAgACAAIAAgACAAIAAgACAAIAAgACAAIAAgACAAIAAgAF8AWQBNAEQALAAgAEUAWABQAEEATgBEACgAXwBkAGEAdABlAF8AWQBNAEQALAAgADEALAAgADMALAAgAFwAIgBcACIAKQAsAFwAbgAgACAAIAAgACAAIAAgACAAIAAgACAAIAAgACAAIAAgACAAIAAgACAASQBGACgAQQBSAFIAQQBZAFMALgBJAFMAXwBFAE0AUABUAFkAKABfAFkATQBEACkALAAgAHsAXAAiAFwAIgAsACAAXAAiAFwAIgAsACAAXAAiAFwAIgB9ACwAXABuACAAIAAgACAAIAAgACAAIAAgACAAIAAgACAAIAAgACAAIAAgACAAIAAgACAAIAAgAEwARQBUACgAXABuACAAIAAgACAAIAAgACAAIAAgACAAIAAgACAAIAAgACAAIAAgACAAIAAgACAAIAAgACAAIAAgACAAXwB5ACwAIABJAE4ARABFAFgAKABfAFkATQBEACwAIAAxACwAIAAxACkALABcAG4AIAAgACAAIAAgACAAIAAgACAAIAAgACAAIAAgACAAIAAgACAAIAAgACAAIAAgACAAIAAgACAAIABfAG0ALAAgAEkATgBEAEUAWAAoAF8AWQBNAEQALAAgADEALAAgADIAKQAsAFwAbgAgACAAIAAgACAAIAAgACAAIAAgACAAIAAgACAAIAAgACAAIAAgACAAIAAgACAAIAAgACAAIAAgAF8AZAAsACAASQBOAEQARQBYACgAXwBZAE0ARAAsACAAMQAsACAAMwApACwAXABuACAAIAAgACAAIAAgACAAIAAgACAAIAAgACAAIAAgACAAIAAgACAAIAAgACAAIAAgAFwAbgAgACAAIAAgACAAIAAgACAAIAAgACAAIAAgACAAIAAgACAAIAAgACAAIAAgACAAIAAgACAAIAAgAF8AeQBlAGEAcgAsACAASQBGACgASQBTAEUAUgBSAE8AUgAoAF8AeQApACwAIABfAHkAIAAqACAAewAxAH0ALABcAG4AIAAgACAAIAAgACAAIAAgACAAIAAgACAAIAAgACAAIAAgACAAIAAgACAAIAAgACAAIAAgACAAIAAgACAAIAAgAEkARgAoAF8AeQAgAD0AIABcACIAXAAiACwAIABcACIAXAAiACwAXABuACAAIAAgACAAIAAgACAAIAAgACAAIAAgACAAIAAgACAAIAAgACAAIAAgACAAIAAgACAAIAAgACAAIAAgACAAIAAgACAAIAAgAEkARgAoAE4ATwBUACgASQBTAE4AVQBNAEIARQBSACgAXwB5ACkAKQAsACAAewAjAFYAQQBMAFUARQAhAH0ALABcAG4AIAAgACAAIAAgACAAIAAgACAAIAAgACAAIAAgACAAIAAgACAAIAAgACAAIAAgACAAIAAgACAAIAAgACAAIAAgACAAIAAgACAAIAAgACAAIABJAEYAKABGAE4ALgBJAFMAXwBJAE4AVABFAEcARQBSACgAXwB5ACkALAAgAF8AeQAsACAAewAjAE4AVQBNACEAf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F8AZABhAHkALAAgAEkARgAoAEkAUwBFAFIAUgBPAFIAKABfAGQAKQAsACAAXwBkACAAKgAgAHsAMQB9ACwAXABuACAAIAAgACAAIAAgACAAIAAgACAAIAAgACAAIAAgACAAIAAgACAAIAAgACAAIAAgACAAIAAgACAAIAAgACAAIABJAEYAKABfAGQAIAA9ACAAXAAiAFwAIgAsACAAXAAiAFwAIgAsAFwAbgAgACAAIAAgACAAIAAgACAAIAAgACAAIAAgACAAIAAgACAAIAAgACAAIAAgACAAIAAgACAAIAAgACAAIAAgACAAIAAgACAAIABJAEYAKABOAE8AVAAoAEkAUwBOAFUATQBCAEUAUgAoAF8AZAApACkALAAgAHsAIwBWAEEATABVAEUAIQB9ACwAXABuACAAIAAgACAAIAAgACAAIAAgACAAIAAgACAAIAAgACAAIAAgACAAIAAgACAAIAAgACAAIAAgACAAIAAgACAAIAAgACAAIAAgACAAIAAgACAATABFAFQAKABcAG4AIAAgACAAIAAgACAAIAAgACAAIAAgACAAIAAgACAAIAAgACAAIAAgACAAIAAgACAAIAAgACAAIAAgACAAIAAgACAAIAAgACAAIAAgACAAIAAgACAAIAAgAF8AaQBEAGEAeQAsACAASQBOAFQAKABfAGQAKQAsAFwAbgAgACAAIAAgACAAIAAgACAAIAAgACAAIAAgACAAIAAgACAAIAAgACAAIAAgACAAIAAgACAAIAAgACAAIAAgACAAIAAgACAAIAAgACAAIAAgACAAIAAgACAASQBGACgAXwBpAEQAYQB5ACAAPAAgADEALAAgAHsAIwBOAFUATQAhAH0ALABcAG4AIAAgACAAIAAgACAAIAAgACAAIAAgACAAIAAgACAAIAAgACAAIAAgACAAIAAgACAAIAAgACAAIAAgACAAIAAgACAAIAAgACAAIAAgACAAIAAgACAAIAAgACAAIAAgACAASQBGACgASQBTAE4AVQBNAEIARQBSACgAXwBtACkALABcAG4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XwBtAGEAeABEAGEAeQBzAEkAbgBNAG8AbgB0AGgALAAgAEkARgAoAEkAUwBOAFUATQBCAEUAUgAoAF8AeQBlAGEAcgApACwAXABuACAAIAAgACAAIAAgACAAIAAgACAAIAAgACAAIAAgACAAIAAgACAAIAAgACAAIAAgACAAIAAgACAAIAAgACAAIAAgACAAIAAgACAAIAAgACAAIAAgACAAIAAgACAAIAAgACAAIAAgACAAIAAgACAAIAAgACAAIAAgAEMASABSAE8ATgBPAC4ARABBAFkAUwBfAEkATgBfAE0ATwBOAFQASAAoAEkATgBUACgAXwBtACkALAAgAF8AeQBlAGEAcgAsACAAXwBqAHUAbABpAGEAbgBDAGEAbABlAG4AZABhAHIAKQAsAFwAbgAgACAAIAAgACAAIAAgACAAIAAgACAAIAAgACAAIAAgACAAIAAgACAAIAAgACAAIAAgACAAIAAgACAAIAAgACAAIAAgACAAIAAgACAAIAAgACAAIAAgACAAIAAgACAAIAAgACAAIAAgACAAIAAgACAAIAAgACAAIABDAEgAUgBPAE4ATwAuAEQAQQBZAFMAXwBJAE4AXwBNAE8ATgBUAEgAKABJAE4AVAAoAF8AbQApACwAIAAyADAAMAAwACwAIABfAGoAdQBsAGkAYQBuAEMAYQBsAGUAbgBkAGEAcgApAFwAbg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SQBGACgAXwBpAEQAYQB5ACAAPAA9ACAAXwBtAGEAeABEAGEAeQBzAEkAbgBNAG8AbgB0AGgALAAgAF8AaQBEAGEAeQAsACAAewAjAE4AVQBNACEAfQApAFwAbg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BJAEYAKABfAGkARABhAHkAIAA8AD0AIAAzADEALAAgAF8AaQBEAGEAeQAsACAAewAjAE4AVQBNACEAfQ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XABuACAAIAAgACAAIAAgACAAIAAgACAAIAAgACAAIAAgACAAIAAgACAAIAAgACAAIAAgACAAIAAgACAAXwBtAG8AbgB0AGgALAAgAEkARgAoAEkAUwBFAFIAUgBPAFIAKABfAG0AKQAsACAAXwBtACAAKgAgAHsAMQB9ACwAXABuACAAIAAgACAAIAAgACAAIAAgACAAIAAgACAAIAAgACAAIAAgACAAIAAgACAAIAAgACAAIAAgACAAIAAgACAAIABJAEYAKABfAG0AIAA9ACAAXAAiAFwAIgAsAFwAbgAgACAAIAAgACAAIAAgACAAIAAgACAAIAAgACAAIAAgACAAIAAgACAAIAAgACAAIAAgACAAIAAgACAAIAAgACAAIAAgACAAIABJAEYAKABGAE4ALgBJAFMAXwBFAE0AUABUAFkAKABfAGQAYQB5ACkALAAgAFwAIgBcACIALABcAG4AIAAgACAAIAAgACAAIAAgACAAIAAgACAAIAAgACAAIAAgACAAIAAgACAAIAAgACAAIAAgACAAIAAgACAAIAAgACAAIAAgACAAIAAgACAAIABJAEYAKABGAE4ALgBJAFMAXwBFAE0AUABUAFkAKABfAHkAZQBhAHIAKQAsACAAXAAiAFwAIgAsACAAewAjAFYAQQBMAFUARQAhAH0AKQBcAG4AIAAgACAAIAAgACAAIAAgACAAIAAgACAAIAAgACAAIAAgACAAIAAgACAAIAAgACAAIAAgACAAIAAgACAAIAAgACAAIAAgACAAKQAsAFwAbgAgACAAIAAgACAAIAAgACAAIAAgACAAIAAgACAAIAAgACAAIAAgACAAIAAgACAAIAAgACAAIAAgACAAIAAgACAAIAAgACAAIABJAEYAKABOAE8AVAAoAEkAUwBOAFUATQBCAEUAUgAoAF8AbQApACkALAAgAHsAIwBWAEEATABVAEUAIQB9ACwAXABuACAAIAAgACAAIAAgACAAIAAgACAAIAAgACAAIAAgACAAIAAgACAAIAAgACAAIAAgACAAIAAgACAAIAAgACAAIAAgACAAIAAgACAAIAAgACAASQBGACgATgBPAFQAKABGAE4ALgBJAFMAXwBJAE4AVABFAEcARQBSACgAXwBtACkAKQAsACAAewAjAE4AVQBNACEAfQAsAFwAbgAgACAAIAAgACAAIAAgACAAIAAgACAAIAAgACAAIAAgACAAIAAgACAAIAAgACAAIAAgACAAIAAgACAAIAAgACAAIAAgACAAIAAgACAAIAAgACAAIAAgACAASQBGACgAKABfAG0AIAA+AD0AIAAxACkAIAAqACAAKABfAG0AIAA8AD0AIAAxADIAKQAsACAAXwBtACwAIAB7ACMATgBVAE0AIQB9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IAFMAVABBAEMASwAoAF8AeQBlAGEAcgAsACAAXwBtAG8AbgB0AGgALAAgAF8AZABhAH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0AGUAXwBZAE0ARAAsACAARgBOAC4ATgBVAEwATABJAEYAWQAoAEQAYQB0AGUAXwBZAE0ARAApACwAXABuACAAIAAgACAAIAAgACAAIABfAHIAbwB3AEMAbwB1AG4AdAAsACAAUgBPAFcAUwAoAF8AZABhAHQAZQBfAFkATQ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YAYQBsAGkAZABhAHQAZQBEAGEAdABlACgASQBOAEQARQBYACgAXwBkAGEAdABlAF8AWQBNAEQALAAgAF8AYwB1AHIAcgAs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MAQQBMAEUATgBEAEEAUgBfAEQAQQBUAEUAXABuAFwAbgBUAGUAcwB0AHMAIABpAGYAIABhACAAeQBlAGEAcgAsACAAbQBvAG4AdABoACwAIABhAG4AZAAgAGQAYQB5ACAAcgBlAHAAcgBlAHMAZQBuAHQAYQB0AGkAbwBuACAAbwBmACAAYQAgAGQAYQB0AGUAIABpAHMAIAB2AGEAbABpAGQAIABmAG8AcgAgAHQAaABlACAAcwBwAGUAYwBpAGYAaQBlAGQAIABjAGEAbABlAG4AZABhAHI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xAC4ALgAzAF0AIAB8AFwAbgAgACAAIABZAGUAYQByAEMARQAgACAAIAAgACAAIAAgACAAfAAgAGkAbgB0AGUAZwBlAHIAIAAgACAAIAAgACAAIAAgACAAfAAgAFkAZQBhAHIAIABpAG4AIABDAG8AbQBtAG8AbgAgAEUAcgBhAC4AIABOAG8AdABlACAAdABoAGEAdAAgADEAIABCAEMAIAA9ACAAMAAgAEMARQAsACAAMgAgAEIAQwAgAD0AIAAtADEAIABDAEUALgAgAEMAYQBuACAAYgBlACAAZQBtAHAAdAB5AC4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WwBBAGwAbABvAHcAUABhAHIAdABpAGEAbABdACAAIAAgAHwAIABzAHcAaQB0AGMAaAAgACAAIAAgACAAIAAgACAAIAAgAHwAIABBAGMAYwBlAHAAdAAgAHAAYQByAHQAaQBhAGwAbAB5ACAAZQB4AHAAcgBlAHMAcwBlAGQAIABkAGEAdABlAC4AIABEAGUAZgBhAHUAbAB0ACAAdABlAHMAdABzACAAZgBvAHIAIABhACAAZgB1AGwAbAB5ACAAZQB4AHAAcgBlAHMAcwBlAGQAIABkAGEAdABl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MAQQBMAEUATgBEAEEAUgBfAEQAQQBUAEUAIAA9ACAATABBAE0AQgBEAEEAKABEAGEAdABlAF8AWQBNAEQALAAgAFsAQQBsAGwAbwB3AFAAYQByAHQAaQBhAGwAXQAsACAAWwBKAHUAbABpAGEAbgBDAGEAbABlAG4AZABhAHIAXQAsAFwAbgAgACAAIAAgAEwARQBUACgAXABuACAAIAAgACAAIAAgACAAIABfAGEAbABsAG8AdwBQAGEAcgB0AGkAYQBsACwAIABGAE4ALgBDAE8ARQBSAEMARQAoAEEAbABsAG8AdwBQAGEAcgB0AGkAYQBsACkAIAA8AD4AIAAwACwAXABuACAAIAAgACAAIAAgACAAIABfAGoAdQBsAGkAYQBuAEMAYQBsAGUAbgBkAGEAcgAsACAARgBOAC4AQwBPAEUAUgBDAEUAKABKAHUAbABpAGEAbgBDAGEAbABlAG4AZABhAHIAKQAgADwAPgAgADAALABcAG4AIAAgACAAIAAgACAAIAAgAFwAbgAgACAAIAAgACAAIAAgACAAXwBkAGEAdABlAF8AWQBNAEQALAAgAEYATgAuAE4AVQBMAEwASQBGAFkAKABEAGEAdABlAF8AWQBNAEQAKQAsAFwAbgAgACAAIAAgACAAIAAgACAAQgBZAFIATwBXACgAXwBkAGEAdABlAF8AWQBNAEQALABcAG4AIAAgACAAIAAgACAAIAAgACAAIAAgACAATABBAE0AQgBEAEEAKABfAHIAbwB3ACwAXABuACAAIAAgACAAIAAgACAAIAAgACAAIAAgACAAIAAgACAATABFAFQAKABcAG4AIAAgACAAIAAgACAAIAAgACAAIAAgACAAIAAgACAAIAAgACAAIAAgAF8AdgBhAGwAaQBkAGEAdABlAEQAYQB0AGUALAAgAEMASABSAE8ATgBPAC4AVgBBAEwASQBEAEEAVABFAF8AQwBBAEwARQBOAEQAQQBSAF8ARABBAFQARQAoAF8AcgBvAHcALAAgAF8AagB1AGwAaQBhAG4AQwBhAGwAZQBuAGQAYQByACkALABcAG4AIAAgACAAIAAgACAAIAAgACAAIAAgACAAIAAgACAAIAAgACAAIAAgAEkARgAoAEEAUgBSAEEAWQBTAC4ASQBTAF8ARQBNAFAAVABZACgAXwB2AGEAbABpAGQAYQB0AGUARABhAHQAZQApACwAIABGAEEATABTAEUALABcAG4AIAAgACAAIAAgACAAIAAgACAAIAAgACAAIAAgACAAIAAgACAAIAAgACAAIAAgACAASQBGACgAXwBhAGwAbABvAHcAUABhAHIAdABpAGEAbAAsAFwAbgAgACAAIAAgACAAIAAgACAAIAAgACAAIAAgACAAIAAgACAAIAAgACAAIAAgACAAIAAgACAAIAAgAE4ATwBUACgAQQBSAFIAQQBZAFMALgBIAEEAUwBfAEUAUgBSAE8AUgAoAF8AdgBhAGwAaQBkAGEAdABlAEQAYQB0AGUAKQApACwAXABuACAAIAAgACAAIAAgACAAIAAgACAAIAAgACAAIAAgACAAIAAgACAAIAAgACAAIAAgACAAIAAgACAAQQBSAFIAQQBZAFMALgBJAFMAXwBOAFUATQBFAFIASQBDACgAXwB2AGEAbABpAGQAYQB0AGUARABhAHQAZQ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MAQQBMAEUATgBEAEEAUgBfAEQAQQBUAEUAXABuAFwAbgBSAGUAcwBvAGwAdgBlAHMAIAB0AGgAZQAgAGQAYQB0AGUAIAB3AGgAZQByAGUAIABtAG8AbgB0AGgAIABhAG4AZAAgAGQAYQB5ACAAdgBhAGwAdQBlAHMAIABtAGEAeQAgAGUAeABjAGUAZQBkACAAdABoAGUAaQByACAAdgBhAGwAaQBkACAAcgBhAG4AZwBl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EALgAuADM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CAAIAAgACAAIAAgACAAIAAgAHwAIABNAG8AbgB0AGgAIABvAGYAIAB5AGUAYQByAC4AIABDAGEAbgAgAGIAZQAgAGUAbQBwAHQAeQAuAFwAbgAgACAAIABbAEQAYQB5AF0AIAAgACAAIAAgACAAIAAgACAAfAAgAGQAZQBjAGkAbQBhAGwAIAAgACAAIAAgACAAIAAgACAAIAB8ACAARABhAHkALgAgAEMAYQBuACAAYgBlACAAZQBtAHAAdAB5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QwBBAEwARQBOAEQAQQBSAF8ARABBAFQARQAgAD0AIABMAEEATQBCAEQAQQAoAEQAYQB0AGUAXwBZAE0ARAAsACAAWwBKAHUAbABpAGEAbgBDAGEAbABlAG4AZABhAHIAXQAsAFwAbgAgACAAIAAgAEwARQBUACgAXABuACAAIAAgACAAIAAgACAAIABfAGoAdQBsAGkAYQBuAEMAYQBsAGUAbgBkAGEAcgAsACAARgBOAC4AQwBPAEUAUgBDAEUAKABKAHUAbABpAGEAbgBDAGEAbABlAG4AZABhAHIAKQAgADwAPgAgADAALABcAG4AIAAgACAAIAAgACAAIABcAG4AIAAgACAAIAAgACAAIAAgAGYAbgBSAGUAcwBvAGwAdgBlAEQAYQB0AGUALAAgAEwAQQBNAEIARABBACgAXwBkAGEAdABlAF8AWQBNAEQALABcAG4AIAAgACAAIAAgACAAIAAgACAAIAAgACAASQBGACgAQwBPAEwAVQBNAE4AUwAoAF8AZABhAHQAZQBfAFkATQBEACkAIAA+ACAAMwAsACAAewAjAEMAQQBMAEMAIQAsACAAIwBDAEEATABDACEALAAgACMAQwBBAEwAQwAhAH0ALABcAG4AIAAgACAAIAAgACAAIAAgACAAIAAgACAAIAAgACAAIABJAEYAKABBAFIAUgBBAFkAUwAuAEkAUwBfAEUATQBQAFQAWQAoAF8AZABhAHQAZQBfAFkATQBEACkALAAgAHsAXAAiAFwAIgAsACAAXAAiAFwAIgAsACAAXAAiAFwAIgB9ACwAXABuACAAIAAgACAAIAAgACAAIAAgACAAIAAgACAAIAAgACAAIAAgACAAIABMAEUAVAAoAFwAbgAgACAAIAAgACAAIAAgACAAIAAgACAAIAAgACAAIAAgACAAIAAgACAAIAAgACAAIABfAFkATQBEACwAIABFAFgAUABBAE4ARAAoAF8AZABhAHQAZQBfAFkATQBEACwAIAAxACwAIAAzACwAIABcACIAXAAiACkALABcAG4AIAAgACAAIAAgACAAIAAgACAAIAAgACAAIAAgACAAIAAgACAAIAAgACAAIAAgACAAXwB5ACwAIABJAE4ARABFAFgAKABfAFkATQBEACwAIAAxACwAIAAxACkALABcAG4AIAAgACAAIAAgACAAIAAgACAAIAAgACAAIAAgACAAIAAgACAAIAAgACAAIAAgACAAXwBtACwAIABJAE4ARABFAFgAKABfAFkATQBEACwAIAAxACwAIAAyACkALABcAG4AIAAgACAAIAAgACAAIAAgACAAIAAgACAAIAAgACAAIAAgACAAIAAgACAAIAAgACAAXwBkACwAIABJAE4ARABFAFgAKABfAFkATQBEACwAIAAxACwAIAAzACkALABcAG4AIAAgACAAIAAgACAAIAAgACAAIAAgACAAIAAgACAAIAAgACAAIAAgACAAIAAgACAAXABuACAAIAAgACAAIAAgACAAIAAgACAAIAAgACAAIAAgACAAIAAgACAAIAAgACAAIAAgAF8AeQBlAGEAcgAsACAASQBGACgASQBTAEUAUgBSAE8AUgAoAF8AeQApACwAIABfAHkALABcAG4AIAAgACAAIAAgACAAIAAgACAAIAAgACAAIAAgACAAIAAgACAAIAAgACAAIAAgACAAIAAgACAAIABJAEYAKABGAE4ALgBJAFMAXwBJAE4AVABFAEcARQBSACgAXwB5ACkALAAgAF8AeQAsAFwAbgAgACAAIAAgACAAIAAgACAAIAAgACAAIAAgACAAIAAgACAAIAAgACAAIAAgACAAIAAgACAAIAAgACAAIAAgACAASQBGACgASQBTAE4AVQBNAEIARQBSACgAXwB5ACkALAAgAHsAIwBOAFUATQAhAH0ALAAgAHsAIwBWAEEATABVAEUAIQB9ACkAXABuACAAIAAgACAAIAAgACAAIAAgACAAIAAgACAAIAAgACAAIAAgACAAIAAgACAAIAAgACAAIAAgACAAKQBcAG4AIAAgACAAIAAgACAAIAAgACAAIAAgACAAIAAgACAAIAAgACAAIAAgACAAIAAgACAAKQAsAFwAbgBcAG4AIAAgACAAIAAgACAAIAAgACAAIAAgACAAIAAgACAAIAAgACAAIAAgACAAIAAgACAAXwBtAG8AbgB0AGgALAAgAEkARgAoAEkAUwBFAFIAUgBPAFIAKABfAG0AKQAsACAAXwBtACwAXABuACAAIAAgACAAIAAgACAAIAAgACAAIAAgACAAIAAgACAAIAAgACAAIAAgACAAIAAgACAAIAAgACAASQBGACgAXwBtACAAPQAgAFwAIgBcACIALAAgADEALABcAG4AIAAgACAAIAAgACAAIAAgACAAIAAgACAAIAAgACAAIAAgACAAIAAgACAAIAAgACAAIAAgACAAIAAgACAAIAAgAEkARgAoAEYATgAuAEkAUwBfAEkATgBUAEUARwBFAFIAKABfAG0AKQAsACAAXwBtACwAIABcAG4AIAAgACAAIAAgACAAIAAgACAAIAAgACAAIAAgACAAIAAgACAAIAAgACAAIAAgACAAIAAgACAAIAAgACAAIAAgACAAIAAgACAASQBGACgASQBTAE4AVQBNAEIARQBSACgAXwBtACkALAAgAHsAIwBOAFUATQAhAH0ALAAgAHsAIwBWAEEATABVAEUAIQB9ACkAXABuACAAIAAgACAAIAAgACAAIAAgACAAIAAgACAAIAAgACAAIAAgACAAIAAgACAAIAAgACAAIAAgACAAIAAgACAAIAApAFwAbgAgACAAIAAgACAAIAAgACAAIAAgACAAIAAgACAAIAAgACAAIAAgACAAIAAgACAAIAAgACAAIAAgACkAXABuACAAIAAgACAAIAAgACAAIAAgACAAIAAgACAAIAAgACAAIAAgACAAIAAgACAAIAAgACkALABcAG4AXABuACAAIAAgACAAIAAgACAAIAAgACAAIAAgACAAIAAgACAAIAAgACAAIAAgACAAIAAgAF8AZABhAHkALAAgAEkARgAoAEkAUwBFAFIAUgBPAFIAKABfAGQAKQAsACAAXwBkACwAXABuACAAIAAgACAAIAAgACAAIAAgACAAIAAgACAAIAAgACAAIAAgACAAIAAgACAAIAAgACAAIAAgACAASQBGACgAXwBkACAAPQAgAFwAIgBcACIALAAgADEALABcAG4AIAAgACAAIAAgACAAIAAgACAAIAAgACAAIAAgACAAIAAgACAAIAAgACAAIAAgACAAIAAgACAAIAAgACAAIAAgAEkARgAoAEkAUwBOAFUATQBCAEUAUgAoAF8AZAApACwAIABJAE4AVAAoAF8AZAApACwAIAB7ACMAVgBBAEwAVQBFACEAfQApAFwAbgAgACAAIAAgACAAIAAgACAAIAAgACAAIAAgACAAIAAgACAAIAAgACAAIAAgACAAIAAgACAAIAAgACkAXABuACAAIAAgACAAIAAgACAAIAAgACAAIAAgACAAIAAgACAAIAAgACAAIAAgACAAIAAgACkALABcAG4AIAAgACAAIAAgACAAIAAgACAAIAAgACAAIAAgACAAIAAgACAAIAAgACAAIAAgACAAXABuACAAIAAgACAAIAAgACAAIAAgACAAIAAgACAAIAAgACAAIAAgACAAIAAgACAAIAAgAEkARgAoAEkAUwBFAFIAUgBPAFIAKABfAHkAZQBhAHIAKQAsACAAXwB5AGUAYQByACAAKgAgAHsAMQAsACAAMgAsACAAMwB9ACwAXABuACAAIAAgACAAIAAgACAAIAAgACAAIAAgACAAIAAgACAAIAAgACAAIAAgACAAIAAgACAAIAAgACAASQBGACgASQBTAEUAUgBSAE8AUgAoAF8AbQBvAG4AdABoACkALAAgAF8AbQBvAG4AdABoACAAKgAgAHsAMQAsACAAMgAsACAAMwB9ACwAXABuACAAIAAgACAAIAAgACAAIAAgACAAIAAgACAAIAAgACAAIAAgACAAIAAgACAAIAAgACAAIAAgACAAIAAgACAAIABJAEYAKABJAFMARQBSAFIATwBSACgAXwBkAGEAeQApACwAIABfAGQAYQB5ACAAKgAgAHsAMQAsACAAMgAsACAAMwB9ACwAXABuACAAIAAgACAAIAAgACAAIAAgACAAIAAgACAAIAAgACAAIAAgACAAIAAgACAAIAAgACAAIAAgACAAIAAgACAAIAAgACAAIAAgAEwARQBUACgAXABuACAAIAAgACAAIAAgACAAIAAgACAAIAAgACAAIAAgACAAIAAgACAAIAAgACAAIAAgACAAIAAgACAAIAAgACAAIAAgACAAIAAgACAAIAAgACAAXwByAGUAcwBvAGwAdgBlAFkAZQBhAHIALAAgAF8AeQBlAGEAcgAgACsAIABJAE4AVAAoACgAXwBtAG8AbgB0AGgAIAAtACAAMQApACAALwAgADEAMgApACwAXABuACAAIAAgACAAIAAgACAAIAAgACAAIAAgACAAIAAgACAAIAAgACAAIAAgACAAIAAgACAAIAAgACAAIAAgACAAIAAgACAAIAAgACAAIAAgACAAXwByAGUAcwBvAGwAdgBlAE0AbwBuAHQAaAAsACAATQBPAEQAKAAoAF8AbQBvAG4AdABoACAALQAgADEAKQAsACAAMQAyACkAIAArACAAMQAsAFwAbgAgACAAIAAgACAAIAAgACAAIAAgACAAIAAgACAAIAAgACAAIAAgACAAIAAgACAAIAAgACAAIAAgACAAIAAgACAAIAAgACAAIAAgACAAIAAgAF8AZABhAHkAcwBJAG4ATQBvAG4AdABoACwAIABDAEgAUgBPAE4ATwAuAEQAQQBZAFMAXwBJAE4AXwBNAE8ATgBUAEgAKABfAHIAZQBzAG8AbAB2AGUATQBvAG4AdABoACwAIABfAHIAZQBzAG8AbAB2AGUAWQBlAGEAcgAsACAAXwBqAHUAbABpAGEAbgBDAGEAbABlAG4AZABhAHIAKQAsAFwAbgAgACAAIAAgACAAIAAgACAAIAAgACAAIAAgACAAIAAgACAAIAAgACAAIAAgACAAIAAgACAAIAAgACAAIAAgACAAIAAgACAAIAAgACAAIAAgAF8AdgBhAGwAaQBkAEQAYQB5ACwAIAAoAF8AZABhAHkAIAA+AD0AIAAxACkAIAAqACAAKABfAGQAYQB5ACAAPAA9ACAAXwBkAGEAeQBzAEkAbgBNAG8AbgB0AGgAKQAsAFwAbgAgACAAIAAgACAAIAAgACAAIAAgACAAIAAgACAAIAAgACAAIAAgACAAIAAgACAAIAAgACAAIAAgACAAIAAgACAAIAAgACAAIAAgACAAIAAgAEkARgAoAF8AdgBhAGwAaQBkAEQAYQB5ACwAIABIAFMAVABBAEMASwAoAF8AcgBlAHMAbwBsAHYAZQBZAGUAYQByACwAIABfAHIAZQBzAG8AbAB2AGUATQBvAG4AdABoACwAIABfAGQAYQB5ACkALABcAG4AIAAgACAAIAAgACAAIAAgACAAIAAgACAAIAAgACAAIAAgACAAIAAgACAAIAAgACAAIAAgACAAIAAgACAAIAAgACAAIAAgACAAIAAgACAAIAAgACAAIAAgAEwARQBUACgAXABuACAAIAAgACAAIAAgACAAIAAgACAAIAAgACAAIAAgACAAIAAgACAAIAAgACAAIAAgACAAIAAgACAAIAAgACAAIAAgACAAIAAgACAAIAAgACAAIAAgACAAIAAgACAAIAAgAF8ATQBKAEQAMQAsACAAQwBIAFIATwBOAE8ALgBNAEoARABOACgASABTAFQAQQBDAEsAKABfAHIAZQBzAG8AbAB2AGUAWQBlAGEAcgAsACAAXwByAGUAcwBvAGwAdgBlAE0AbwBuAHQAaAAsACAAMQApACwAIABfAGoAdQBsAGkAYQBuAEMAYQBsAGUAbgBkAGEAcgApACwAXABuACAAIAAgACAAIAAgACAAIAAgACAAIAAgACAAIAAgACAAIAAgACAAIAAgACAAIAAgACAAIAAgACAAIAAgACAAIAAgACAAIAAgACAAIAAgACAAIAAgACAAIAAgACAAIAAgAF8AcgBlAHMAbwBsAHYAZQBNAEoARAAsACAAXwBNAEoARAAxACAALQAgADEAIAArACAAXwBkAGEAeQAsAFwAbgAgACAAIAAgACAAIAAgACAAIAAgACAAIAAgACAAIAAgACAAIAAgACAAIAAgACAAIAAgACAAIAAgACAAIAAgACAAIAAgACAAIAAgACAAIAAgACAAIAAgACAAIAAgACAAIABDAEgAUgBPAE4ATwAuAE0ASgBEAE4AXwBUAE8AXwBDAEEATABFAE4ARABBAFIAXwBEAEEAVABFACgAXwByAGUAcwBvAGwAdgBlAE0ASgBEACwAIABfAGoAdQBsAGkAYQBuAEMAYQBsAGUAbgBkAGEAcg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QAYQB0AGUAXwBZAE0ARAAsACAARgBOAC4ATgBVAEwATABJAEYAWQAoAEQAYQB0AGUAXwBZAE0ARAApACwAXABuACAAIAAgACAAIAAgACAAIABfAHIAbwB3AEMAbwB1AG4AdAAsACAAUgBPAFcAUwAoAF8AZABhAHQAZQBfAFkATQ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ZQBzAG8AbAB2AGUARABhAHQAZQAoAEkATgBEAEUAWAAoAF8AZABhAHQAZQBfAFkATQBEACwAIABfAGMAdQByAHIALAAg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cAUgBFAEcATwBSAEkAQQBOAF8AVABPAF8ASgBVAEwASQBBAE4AXABuAFwAbgBUAHIAYQBuAHMAbABhAHQAZQBzACAAYQAgAGQAYQB0AGUAIABpAG4AIAB0AGgAZQAgAEcAcgBlAGcAbwByAGkAYQBuACAAcAByAG8AbABlAHAAdABpAGMAIABjAGEAbABlAG4AZABhAHIAIAB0AG8AIAB0AGgAZQAgAEoAdQBsAGkAYQBuACAAcAByAG8AbABlAHAAdABpAGMAIABjAGEAbABlAG4AZABhAHI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gAuAC4AMw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E0AbwBuAHQAaAAgAG8AZgAgAHkAZQBhAHIALgAgAEMAYQBuACAAYgBlACAAZQBtAHAAdAB5AC4AXABuACAAIAAgAFsARABhAHkAXQAgACAAIAAgACAAIAAgACAAIAB8ACAAZABlAGMAaQBtAGEAbAAgAFsAMAAuAC4AMwA2ADcAKQAgAHwAIABEAGEAeQAuACAATwByAGQAaQBuAGEAbAAgAGQAYQB5ACAAbwBmACAAeQBlAGEAcgAgAGkAZgAgAG0AbwBuAHQAaAAgAGUAbQBwAHQAeQAuACAAQwBhAG4AIABiAGUAIABlAG0AcAB0AH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wBSAEUARwBPAFIASQBBAE4AXwBUAE8AXwBKAFUATABJAEEATgAgAD0AIABMAEEATQBCAEQAQQAoAEQAYQB0AGUAXwBZAE0ARAAsAFwAbgAgACAAIAAgAEwARQBUACgAXABuACAAIAAgACAAIAAgACAAIABfAEoARABOACwAIABDAEgAUgBPAE4ATwAuAEoARABOACgARABhAHQAZQBfAFkATQBEACwAIAAwACkALABcAG4AIAAgACAAIAAgACAAIAAgAEMASABSAE8ATgBPAC4ASgBEAE4AXwBUAE8AXwBDAEEATABFAE4ARABBAFIAXwBEAEEAVABFACgAXwBKAEQATg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FQATwBfAEcAUgBFAEcATwBSAEkAQQBOAFwAbgBcAG4AVAByAGEAbgBzAGwAYQB0AGUAcwAgAGEAIABkAGEAdABlACAAaQBuACAAdABoAGUAIABKAHUAbABpAGEAbgAgAHAAcgBvAGwAZQBwAHQAaQBjACAAYwBhAGwAZQBuAGQAYQByACAAdABvACAAdABoAGUAIABHAHIAZQBnAG8AcgBpAGEAbgAgAHAAcgBvAGwAZQBwAHQAaQBjACAAYwBhAGwAZQBuAGQAYQBy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IALgAuADM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FsAMQAuAC4AMQAyAF0AIAAgAHwAIABNAG8AbgB0AGgAIABvAGYAIAB5AGUAYQByAC4AIABDAGEAbgAgAGIAZQAgAGUAbQBwAHQAeQAuAFwAbgAgACAAIABbAEQAYQB5AF0AIAAgACAAIAAgACAAIAAgACAAfAAgAGQAZQBjAGkAbQBhAGwAIABbADAALgAuADMANgA3ACkAIAB8ACAARABhAHkALgAgAE8AcgBkAGkAbgBhAGwAIABkAGEAeQAgAG8AZgAgAHkAZQBhAHIAIABpAGYAIABtAG8AbgB0AGgAIABlAG0AcAB0AHkALgAgAEMAYQBuACAAYgBlACAAZQBtAHAAdAB5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VQBMAEkAQQBOAF8AVABPAF8ARwBSAEUARwBPAFIASQBBAE4AIAA9ACAATABBAE0AQgBEAEEAKABEAGEAdABlAF8AWQBNAEQALABcAG4AIAAgACAAIABMAEUAVAAoAFwAbgAgACAAIAAgACAAIAAgACAAXwBKAEQATgAsACAAQwBIAFIATwBOAE8ALgBKAEQATgAoAEQAYQB0AGUAXwBZAE0ARAAsACAAMQApACwAXABuACAAIAAgACAAIAAgACAAIABDAEgAUgBPAE4ATwAuAEoARABOAF8AVABPAF8AQwBBAEwARQBOAEQAQQBSAF8ARABBAFQARQAoAF8ASgBEAE4ALAAgAD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FAEMAVQBMAEEAUgBfAEQASQBGAEYARQBSAEUATgBDAEUAXABuAFwAbgBSAGUAdAB1AHIAbgBzACAAdABoAGUAIABuAHUAbQBiAGUAcgAgAG8AZgAgAGQAYQB5AHMAIAB0AGgAZQAgAEcAcgBlAGcAbwByAGkAYQBuACAAcAByAG8AbABlAHAAdABpAGMAIABjAGEAbABlAG4AZABhAHIAIABpAHMAIABhAGgAZQBhAGQAIABvAGYAIAB0AGgAZQAgAEoAdQBsAGkAYQBuACAAcAByAG8AbABlAHAAdABpAGMAIABjAGEAbABlAG4AZABhAHIAIABmAG8AcgBcAG4AYQAgAGcAaQB2AGUAbgAgAGQAYQB0AGU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YQB5AHMAIABkAGkAZgBmAGUAcgBlAG4AYwBlAC4AIABOAGUAZwBhAHQAaQB2AGUAIAB2AGEAbAB1AGUAcwAgAGEAcgBlACAAdwBoAGUAbgAgAHQAaABlACAASgB1AGwAaQBhAG4AIABwAHIAbwBsAGUAcAB0AGkAYwAgAGMAYQBsAGUAbgBkAGUAcgAgAGkAcwAgAGEAaABlAGEAZ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CAAIAAgACAAfAAgAGEAcgByAGEAeQAgACAAIABDAFsAMQAuAC4AMwBdACAAIAB8AFwAbgAgACAAIABZAGUAYQByAEMARQAgACAAIAAgACAAIAAgACAAIAAgACAAIAB8ACAAaQBuAHQAZQBnAGUAcgAgACAAIAAgACAAIAAgACAAIAAgAHwAIABZAGUAYQByACAAaQBuACAAQwBvAG0AbQBvAG4AIABFAHIAYQAuACAATgBvAHQAZQAgAHQAaABhAHQAIAAxACAAQgBDACAAPQAgADAAIABDAEUALAAgADIAIABCAEMAIAA9ACAALQAxACAAQwBFAFwAbgAgACAAIABbAE0AbwBuAHQAaABdACAAIAAgACAAIAAgACAAIAAgACAAIAB8ACAAaQBuAHQAZQBnAGUAcgAgAFsAMQAuAC4AMQAyAF0AIAAgAHwAIABNAG8AbgB0AGgAIABvAGYAIAB5AGUAYQByAC4AIABDAGEAbgAgAGIAZQAgAGUAbQBwAHQAeQAuAFwAbgAgACAAIABbAEQAYQB5AF0AIAAgACAAIAAgACAAIAAgACAAIAAgACAAIAB8ACAAZABlAGMAaQBtAGEAbAAgAFsAMAAuAC4AMwA2ADcAKQAgAHwAIABEAGEAeQAuACAATwByAGQAaQBuAGEAbAAgAGQAYQB5ACAAbwBmACAAeQBlAGEAcgAgAGkAZgAgAG0AbwBuAHQAaAAgAGUAbQBwAHQAeQAuACAAQwBhAG4AIABiAGUAIABlAG0AcAB0AHkALgBcAG4AWwBGAHIAbwBtAEoAdQBsAGkAYQBuAEMAYQBsAGUAbgBkAGEAcgBdACAAfAAgAHMAdwBpAHQAYwBoACAAIAAgACAAIAAgACAAIAAgACAAIAB8ACAAUAByAG8AdgBpAGQAZQBkACAAZABhAHQAZQAgAGkAcwAgAGkAbgAgAEoAdQBsAGkAYQBuACAAYwBhAGwAZQBuAGQAYQByAC4AXABuACAAIAAgACAAIAAgACAAIAAgACAAIAAgACAAIAAgACAAIAAgACAAIAAgAHwAIAAgACAAIAAgACAAIAAgACAAIAAgACAAIAAgACAAIAAgACAAfAAgAEQAZQBmAGEAdQBsAHQAIABpAHMAIAB0AGgAZQAgAEcAcgBlAGcAbwByAGkAYQBu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RQBDAFUATABBAFIAXwBEAEkARgBGAEUAUgBFAE4AQwBFACAAPQAgAEwAQQBNAEIARABBACgARABhAHQAZQBfAFkATQBEACwAIABbAEYAcgBvAG0ASgB1AGwAaQBhAG4AQwBhAGwAZQBuAGQAYQByAF0ALABcAG4AIAAgACAAIABMAEUAVAAoAFwAbgAgACAAIAAgACAAIAAgACAAXwBmAHIAbwBtAEoAdQBsAGkAYQBuAEMAYQBsAGUAbgBkAGEAcgAsACAARgBOAC4AQwBPAEUAUgBDAEUAKABGAHIAbwBtAEoAdQBsAGkAYQBuAEMAYQBsAGUAbgBkAGEAcgApACAAPAA+ACAAMAAsAFwAbgAgACAAIAAgACAAIAAgACAAXABuACAAIAAgACAAIAAgACAAIABmAG4ARgByAG8AbQBHAHIAZQBnAG8AcgBpAGEAbgAsACAATABBAE0AQgBEAEEAKABfAGQAYQB0AGUAXwBZAE0ARAAsAFwAbgAgACAAIAAgACAAIAAgACAAIAAgACAAIABMAEUAVAAoAFwAbgAgACAAIAAgACAAIAAgACAAIAAgACAAIAAgACAAIAAgAF8ASgBEAE4AXwBHACwAIABDAEgAUgBPAE4ATwAuAEoARABOACgAXwBkAGEAdABlAF8AWQBNAEQALAAgADAAKQAsAFwAbgAgACAAIAAgACAAIAAgACAAIAAgACAAIAAgACAAIAAgAEkARgAoAEkAUwBFAFIAUgBPAFIAKABfAEoARABOAF8ARwApACwAIABfAEoARABOAF8ARwAgACoAIAB7ADEAfQAsAFwAbgAgACAAIAAgACAAIAAgACAAIAAgACAAIAAgACAAIAAgACAAIAAgACAASQBGACgAXwBKAEQATgBfAEcAIAA9ACAAXAAiAFwAIgAsACAAXAAiAFwAIgAsAFwAbgAgACAAIAAgACAAIAAgACAAIAAgACAAIAAgACAAIAAgACAAIAAgACAAIAAgACAAIABMAEUAVAAoAFwAbgAgACAAIAAgACAAIAAgACAAIAAgACAAIAAgACAAIAAgACAAIAAgACAAIAAgACAAIAAgACAAIAAgAF8AeQBlAGEAcgAsACAASQBOAEQARQBYACgAXwBkAGEAdABlAF8AWQBNAEQALAAgADEALAAgADEAKQAsAFwAbgAgACAAIAAgACAAIAAgACAAIAAgACAAIAAgACAAIAAgACAAIAAgACAAIAAgACAAIAAgACAAIAAgAF8AbQBvAG4AdABoACwAIABJAEYARQBSAFIATwBSACgASQBOAEQARQBYACgAXwBkAGEAdABlAF8AWQBNAEQALAAgADEALAAgADIAKQAsACAAMQApACwAXABuACAAIAAgACAAIAAgACAAIAAgACAAIAAgACAAIAAgACAAIAAgACAAIAAgACAAIAAgACAAIAAgACAAXwBkAGEAeQAsACAASQBGAEUAUgBSAE8AUgAoAEkATgBEAEUAWAAoAF8AZABhAHQAZQBfAFkATQBEACwAIAAxACwAIAAzACkALAAgADEAKQAsAFwAbgAgACAAIAAgACAAIAAgACAAIAAgACAAIAAgACAAIAAgACAAIAAgACAAIAAgACAAIAAgACAAIAAgAF8ASgBEAE4AXwBKACwAIABJAEYAKAAoAF8AbQBvAG4AdABoACAAPQAgADIAKQAgACoAIAAoAF8AZABhAHkAIAA9ACAAMgA5ACkAIAAqACAATgBPAFQAKABDAEgAUgBPAE4ATwAuAEkAUwBfAEwARQBBAFAAXwBZAEUAQQBSACgAXwB5AGUAYQByACwAIAAxACkAKQAsAFwAbgAgACAAIAAgACAAIAAgACAAIAAgACAAIAAgACAAIAAgACAAIAAgACAAIAAgACAAIAAgACAAIAAgACAAIAAgACAAQwBIAFIATwBOAE8ALgBKAEQATgAoAEgAUwBUAEEAQwBLACgAXwB5AGUAYQByACwAIAAyACwAIAAyADgAKQAsACAAMQApACwAXABuACAAIAAgACAAIAAgACAAIAAgACAAIAAgACAAIAAgACAAIAAgACAAIAAgACAAIAAgACAAIAAgACAAIAAgACAAIABDAEgAUgBPAE4ATwAuAEoARABOACgAXwBkAGEAdABlAF8AWQBNAEQALAAgADEAKQBcAG4AIAAgACAAIAAgACAAIAAgACAAIAAgACAAIAAgACAAIAAgACAAIAAgACAAIAAgACAAIAAgACAAIAApACwAXABuACAAIAAgACAAIAAgACAAIAAgACAAIAAgACAAIAAgACAAIAAgACAAIAAgACAAIAAgACAAIAAgACAAXwBKAEQATgBfAEoAIAAtACAAXwBKAEQATgBfAEc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GYAbgBGAHIAbwBtAEoAdQBsAGkAYQBuACwAIABMAEEATQBCAEQAQQAoAF8AZABhAHQAZQBfAFkATQBEACwAXABuACAAIAAgACAAIAAgACAAIAAgACAAIAAgAEwARQBUACgAXABuACAAIAAgACAAIAAgACAAIAAgACAAIAAgACAAIAAgACAAXwBkAGEAdABlAF8ARwAsACAAQwBIAFIATwBOAE8ALgBKAFUATABJAEEATgBfAFQATwBfAEcAUgBFAEcATwBSAEkAQQBOACgAXwBkAGEAdABlAF8AWQBNAEQAKQAsAFwAbgAgACAAIAAgACAAIAAgACAAIAAgACAAIAAgACAAIAAgAEkARgAoAEkAUwBFAFIAUgBPAFIAKABJAE4ARABFAFgAKABfAGQAYQB0AGUAXwBHACwAIAAxACwAIAAxACkAKQAsACAASQBOAEQARQBYACgAXwBkAGEAdABlAF8ARwAsACAAMQAsACAAMQApACAAKgAgAHsAMQB9ACwAXABuACAAIAAgACAAIAAgACAAIAAgACAAIAAgACAAIAAgACAAIAAgACAAIABJAEYAKABJAE4ARABFAFgAKABfAGQAYQB0AGUAXwBHACwAIAAxACwAIAAxACkAIAA9ACAAXAAiAFwAIgAsACAAXAAiAFwAIgAsAFwAbgAgACAAIAAgACAAIAAgACAAIAAgACAAIAAgACAAIAAgACAAIAAgACAAIAAgACAAIABmAG4ARgByAG8AbQBHAHIAZQBnAG8AcgBpAGEAbgAoAF8AZABhAHQAZQBfAEcAKQBcAG4AIAAgACAAIAAgACAAIAAgACAAIAAgACAAIAAgACAAIAAgACAAIAAgACkAXABuACAAIAAgACAAIAAgACAAIAAgACAAIAAgACAAIAAgACAAKQBcAG4AIAAgACAAIAAgACAAIAAgACAAIAAgACAAKQBcAG4AIAAgACAAIAAgACAAIAAgACkALABcAG4AXABuACAAIAAgACAAIAAgACAAIABJAEYAKABfAGYAcgBvAG0ASgB1AGwAaQBhAG4AQwBhAGwAZQBuAGQAYQByACwAXABuACAAIAAgACAAIAAgACAAIAAgACAAIAAgAEIAWQBSAE8AVwAoAEQAYQB0AGUAXwBZAE0ARAAsAFwAbgAgACAAIAAgACAAIAAgACAAIAAgACAAIAAgACAAIAAgAEwAQQBNAEIARABBACgAXwByAG8AdwAsACAAZgBuAEYAcgBvAG0ASgB1AGwAaQBhAG4AKABfAHIAbwB3ACkAKQBcAG4AIAAgACAAIAAgACAAIAAgACAAIAAgACAAKQAsAFwAbgAgACAAIAAgACAAIAAgACAAIAAgACAAIABCAFkAUgBPAFcAKABEAGEAdABlAF8AWQBNAEQALABcAG4AIAAgACAAIAAgACAAIAAgACAAIAAgACAAIAAgACAAIABMAEEATQBCAEQAQQAoAF8AcgBvAHcALAAgAGYAbgBGAHIAbwBtAEcAcgBlAGcAbwByAGkAYQBuACgAXwByAG8Adw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MAQQBMAEUATgBEAEEAUgBfAEQAQQBUAEUAXABuAFwAbgBQAGEAcgBzAGUAcwAgAGEAbgAgAEkAUwBPACAAZgBvAHIAbQBhAHQAdABlAGQAIABjAGEAbABlAG4AZABhAHIAIABkAGEAdABlACAAaQBuAHQAbwAgAHIAZQBzAHAAZQBjAHQAaQB2AGUAIABwAGEAcgB0AHMAIABvAGYAIAB5AGUAYQByACwAIABtAG8AbgB0AGgAIABhAG4AZAAgAGQAYQB5AC4AXABuAFwAbgBBAHIAcgBhAHkAIABjAG8AbQBwAGEAdABpAGIAbABlADoAIABFAHgAcAByAGUAcwBzAGkAbw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XABuACAAMgAgAHwAIABpAG4AdABlAGcAZQByACAAfAAgAE0AbwBuAHQAaABcAG4AIAAzACAAfAAgAGkAbgB0AGUAZwBlAHI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fAAgAHQAZQB4AHQAIAAgACAAfAAgAEQAYQB0AGUAIABpAG4AIABJAFMATwAgAGYAbwByAG0AYQB0ACAAaQBlAC4AIAB5AHkAeQB5AC0ATQBNAC0AZABkAFwAbgBbAEoAdQBsAGkAYQBuAEMAYQBsAGUAbgBkAGEAcgBdACAAfAAgAHMAdwBpAHQAYwBoACAAfAAgAFYAYQBsAGkAZABhAHQAZQAgAGkAbgAgAHQAaABlACAASgB1AGwAaQBhAG4AIABwAHIAbwBsAGUAcAB0AGkAYwAgAGMAYQBsAGUAbgBkAGEAcgAuACAARABlAGYAYQB1AGwAdAAgAGkAcwAgAEcAcgBlAGcAbwByAGkAYQBuAFwAbg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QwBBAEwARQBOAEQAQQBSAF8ARABBAFQARQAoAFwAIgAyADAAMgAzAC0AMAA1AC0AMgAzAFwAIgApAFwAbgBSAGUAdAB1AHIAbgBzADoAIAB7ADIAMAAyADMALAAgADUALAAgADIAMwB9AFwAbgBcAG4AUABBAFIAUwBFAF8ASQBTAE8AXwBDAEEATABFAE4ARABBAFIAXwBEAEEAVABFACgAXAAiADEAOQAwADAALQAwADIALQAyADkAXAAiACwAIAAxACkAXABuAFIAZQB0AHUAcgBuAHMAOgAgAHsAMgAwADIAMwAsACAAMgAsACAAMgA5AH0AIABpAC4AZQAuACAARgBlAGIAIAAyADkALAAgADEAOQAwADAAIABpAHMAIAB2AGEAbABpAGQAIABpAG4AIAB0AGgAZQAgAEoAdQBsAGkAYQBuACAAYwBhAGwAZQBuAGQ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EMAQQBMAEUATgBEAEEAUgBfAEQAQQBUAEUAIAA9ACAATABBAE0AQgBEAEEAKABFAHgAcAByAGUAcwBzAGkAbwBuACwAIABbAEoAdQBsAGkAYQBuAEMAYQBsAGUAbgBkAGEAcgBdACwAXABuACAAIAAgACAATABFAFQAKABcAG4AIAAgACAAIAAgACAAIAAgAF8AagB1AGwAaQBhAG4AQwBhAGwAZQBuAGQAYQByACwAIABGAE4ALgBDAE8ARQBSAEMARQAoAEoAdQBsAGkAYQBuAEMAYQBsAGUAbgBkAGEAcgApACAAPAA+ACAAMAAsAFwAbgAgACAAIAAgACAAIAAgACAAXwB2AGEAbABpAGQAQwBoAGEAcgBTAGUAdAAsACAAXAAiADAAMQAyADMANAA1ADYANwA4ADkALQArABIiXAAiACwAIAAvAC8AIAASIiAAVQBOAEkAQwBIAEEAUgAoADgANwAyADIAKQBcAG4AIAAgACAAIAAgACAAIAAgAF8AdgBhAGwARQByAHIALAAgAHsAIwBWAEEATABVAEUAIQAsACAAIwBWAEEATABVAEUAIQAsACAAIwBWAEEATABVAEUAIQB9ACwAXABuAFwAbgAgACAAIAAgACAAIAAgACAAZgBuAFAAYQByAHMAZQBJAFMATwBDAGEAbABlAG4AZABhAHIARABhAHQAZQAsACAATABBAE0AQgBEAEEAKABfAGUAeABwAHIALABcAG4AIAAgACAAIAAgACAAIAAgACAAIAAgACAASQBGACgASQBTAEUAUgBSAE8AUgAoAF8AZQB4AHAAcgApACwAIABfAGUAeABwAHIAIAAqACAAewAxACwAIAAyACwAIAAzAH0ALABcAG4AIAAgACAAIAAgACAAIAAgACAAIAAgACAAIAAgACAAIABJAEYAKABfAGUAeABwAHIAIAA9ACAAXAAiAFwAIgAsACAAewBcACIAXAAiACwAIABcACIAXAAiACwAIABcACIAXAAiAH0ALABcAG4AIAAgACAAIAAgACAAIAAgACAAIAAgACAAIAAgACAAIAAgACAAIAAgAEkARgAoAE4ATwBUACgARgBOAC4AVgBBAEwASQBEAEEAVABFAF8AQwBIAEEAUgBTAEUAVAAoAF8AZQB4AHAAcgAsACAAXwB2AGEAbABpAGQAQwBoAGEAcgBTAGUAdAApACkALAAgAF8AdgBhAGwARQByAHIALABcAG4AIAAgACAAIAAgACAAIAAgACAAIAAgACAAIAAgACAAIAAgACAAIAAgACAAIAAgACAATABFAFQAKABcAG4AIAAgACAAIAAgACAAIAAgACAAIAAgACAAIAAgACAAIAAgACAAIAAgACAAIAAgACAAIAAgACAAIABfAGYAaQByAHMAdABDAGgAYQByACwAIABMAEUARgBUACgAXwBlAHgAcAByACkALABcAG4AIAAgACAAIAAgACAAIAAgACAAIAAgACAAIAAgACAAIAAgACAAIAAgACAAIAAgACAAIAAgACAAIABfAGkAcwBTAGkAZwBuAGUAZAAsACAAUwBXAEkAVABDAEgAKABfAGYAaQByAHMAdABDAGgAYQByACwAXABuACAAIAAgACAAIAAgACAAIAAgACAAIAAgACAAIAAgACAAIAAgACAAIAAgACAAIAAgACAAIAAgACAAIAAgACAAIABcACIAKwBcACIALAAgAFQAUgBVAEUALABcAG4AIAAgACAAIAAgACAAIAAgACAAIAAgACAAIAAgACAAIAAgACAAIAAgACAAIAAgACAAIAAgACAAIAAgACAAIAAgAFwAIgAtAFwAIgAsACAAVABSAFUARQAsAFwAbgAgACAAIAAgACAAIAAgACAAIAAgACAAIAAgACAAIAAgACAAIAAgACAAIAAgACAAIAAgACAAIAAgACAAIAAgACAAXAAiABIiXAAiACwAIABUAFIAVQBFACwAIAAvAC8AIAASIiAAVQBOAEkAQwBIAEEAUgAoADgANwAyADIAKQBcAG4AIAAgACAAIAAgACAAIAAgACAAIAAgACAAIAAgACAAIAAgACAAIAAgACAAIAAgACAAIAAgACAAIAAgACAAIAAgAEYAQQBMAFMARQBcAG4AIAAgACAAIAAgACAAIAAgACAAIAAgACAAIAAgACAAIAAgACAAIAAgACAAIAAgACAAIAAgACAAIAApACwAIABcAG4AIAAgACAAIAAgACAAIAAgACAAIAAgACAAIAAgACAAIAAgACAAIAAgACAAIAAgACAAIAAgACAAIABfAHMAaQBnAG4ALAAgAEkARgAoAE4ATwBUACgAXwBpAHMAUwBpAGcAbgBlAGQAKQAsACAAMQAsAFwAbgAgACAAIAAgACAAIAAgACAAIAAgACAAIAAgACAAIAAgACAAIAAgACAAIAAgACAAIAAgACAAIAAgACAAIAAgACAAUwBXAEkAVABDAEgAKABfAGYAaQByAHMAdABDAGgAYQByACwAXABuACAAIAAgACAAIAAgACAAIAAgACAAIAAgACAAIAAgACAAIAAgACAAIAAgACAAIAAgACAAIAAgACAAIAAgACAAIAAgACAAIAAgAFwAIgAtAFwAIgAsACAALQAxACwAXABuACAAIAAgACAAIAAgACAAIAAgACAAIAAgACAAIAAgACAAIAAgACAAIAAgACAAIAAgACAAIAAgACAAIAAgACAAIAAgACAAIAAgAFwAIgASIlwAIgAsACAALQAxACwAIAAvAC8AIAASIiAAVQBOAEkAQwBIAEEAUgAoADgANwAyADIAKQBcAG4AIAAgACAAIAAgACAAIAAgACAAIAAgACAAIAAgACAAIAAgACAAIAAgACAAIAAgACAAIAAgACAAIAAgACAAIAAgACAAIAAgACAAMQBcAG4AIAAgACAAIAAgACAAIAAgACAAIAAgACAAIAAgACAAIAAgACAAIAAgACAAIAAgACAAIAAgACAAIAAgACAAIAAgACkAXABuACAAIAAgACAAIAAgACAAIAAgACAAIAAgACAAIAAgACAAIAAgACAAIAAgACAAIAAgACAAIAAgACAAKQAsAFwAbgAgACAAIAAgACAAIAAgACAAIAAgACAAIAAgACAAIAAgACAAIAAgACAAIAAgACAAIAAgACAAIAAgAF8AdQBuAFMAaQBnAG4AZQBkACwAIABJAEYAKABfAGkAcwBTAGkAZwBuAGUAZAAsAFwAbgAgACAAIAAgACAAIAAgACAAIAAgACAAIAAgACAAIAAgACAAIAAgACAAIAAgACAAIAAgACAAIAAgACAAIAAgACAAUgBJAEcASABUACgAXwBlAHgAcAByACwAIABMAEUATgAoAF8AZQB4AHAAcgApACAALQAgADEAKQAsAFwAbgAgACAAIAAgACAAIAAgACAAIAAgACAAIAAgACAAIAAgACAAIAAgACAAIAAgACAAIAAgACAAIAAgACAAIAAgACAAXwBlAHgAcAByAFwAbgAgACAAIAAgACAAIAAgACAAIAAgACAAIAAgACAAIAAgACAAIAAgACAAIAAgACAAIAAgACAAIAAgACkALABcAG4AIAAgACAAIAAgACAAIAAgACAAIAAgACAAIAAgACAAIAAgACAAIAAgACAAIAAgACAAIAAgACAAIABfAGwAZQBuACwAIABMAEUATgAoAF8AdQBuAFMAaQBnAG4AZQBkACkALABcAG4AIAAgACAAIAAgACAAIAAgACAAIAAgACAAIAAgACAAIAAgACAAIAAgACAAIAAgACAAIAAgACAAIABfAHAAYQB0AHQAZQByAG4ALAAgAEYATgAuAFIARQBQAEwAQQBDAEUAXwBDAEgAQQBSAFMAKABfAHUAbgBTAGkAZwBuAGUAZAAsACAAXAAiADAAMQAyADMANAA1ADYANwA4ADkAXAAiACwAIABcACIAXwBcACIAKQAsAFwAbgAgACAAIAAgACAAIAAgACAAIAAgACAAIAAgACAAIAAgACAAIAAgACAAIAAgACAAIAAgACAAIAAgAFwAbgAgACAAIAAgACAAIAAgACAAIAAgACAAIAAgACAAIAAgACAAIAAgACAAIAAgACAAIAAgACAAIAAgAGYAbgBUAHIAeQBQAGEAcgBzAGUAMQAwACwAIABMAEEATQBCAEQAQQAoAFwAbgAgACAAIAAgACAAIAAgACAAIAAgACAAIAAgACAAIAAgACAAIAAgACAAIAAgACAAIAAgACAAIAAgACAAIAAgACAASQBGACgAXwBwAGEAdAB0AGUAcgBuACAAPQAgAFIASQBHAEgAVAAoAFwAIgBfAF8AXwBfAF8AXwBfAF8AXwBfAF8AXwBfAF8AXwAtAF8AXwAtAF8AXwBcACIALAAgAF8AbABlAG4AKQAsAFwAbgAgACAAIAAgACAAIAAgACAAIAAgACAAIAAgACAAIAAgACAAIAAgACAAIAAgACAAIAAgACAAIAAgACAAIAAgACAAIAAgACAAIABIAFMAVABBAEMASwAoAFwAbgAgACAAIAAgACAAIAAgACAAIAAgACAAIAAgACAAIAAgACAAIAAgACAAIAAgACAAIAAgACAAIAAgACAAIAAgACAAIAAgACAAIAAgACAAIAAgAF8AcwBpAGcAbgAgACoAIABWAEEATABVAEUAKABMAEUARgBUACgAXwB1AG4AUwBpAGcAbgBlAGQALAAgAF8AbABlAG4AIAAtACAANgApACkALABcAG4AIAAgACAAIAAgACAAIAAgACAAIAAgACAAIAAgACAAIAAgACAAIAAgACAAIAAgACAAIAAgACAAIAAgACAAIAAgACAAIAAgACAAIAAgACAAIABWAEEATABVAEUAKABNAEkARAAoAF8AdQBuAFMAaQBnAG4AZQBkACwAIABfAGwAZQBuACAALQAgADQALAAgADIAKQApACwAXABuACAAIAAgACAAIAAgACAAIAAgACAAIAAgACAAIAAgACAAIAAgACAAIAAgACAAIAAgACAAIAAgACAAIAAgACAAIAAgACAAIAAgACAAIAAgACAAVgBBAEwAVQBFACgAUgBJAEcASABUACgAXwB1AG4AUwBpAGcAbgBlAGQALAAgADIAKQApAFwAbgAgACAAIAAgACAAIAAgACAAIAAgACAAIAAgACAAIAAgACAAIAAgACAAIAAgACAAIAAgACAAIAAgACAAIAAgACAAIAAgACAAIAApACwAXABuACAAIAAgACAAIAAgACAAIAAgACAAIAAgACAAIAAgACAAIAAgACAAIAAgACAAIAAgACAAIAAgACAAIAAgACAAIAAgACAAIAAgAEkARgAoAF8AcABhAHQAdABlAHIAbgAgAD0AIABSAEkARwBIAFQAKABcACIAXwBfAF8AXwBfAF8AXwBfAF8AXwBfAF8AXwBfAF8ALQBfAF8AXAAiACwAIABfAGwAZQBuACkALABcAG4AIAAgACAAIAAgACAAIAAgACAAIAAgACAAIAAgACAAIAAgACAAIAAgACAAIAAgACAAIAAgACAAIAAgACAAIAAgACAAIAAgACAAIAAgACAAIABIAFMAVABBAEMASwAoAFwAbgAgACAAIAAgACAAIAAgACAAIAAgACAAIAAgACAAIAAgACAAIAAgACAAIAAgACAAIAAgACAAIAAgACAAIAAgACAAIAAgACAAIAAgACAAIAAgACAAIAAgACAAXwBzAGkAZwBuACAAKgAgAFYAQQBMAFUARQAoAEwARQBGAFQAKABfAHUAbgBTAGkAZwBuAGUAZAAsACAAXwBsAGUAbgAgAC0AIAAzACkAKQAsAFwAbgAgACAAIAAg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IAAgACAAIABcACIAXAAiAFwAbgAgACAAIAAgACAAIAAgACAAIAAgACAAIAAgACAAIAAgACAAIAAgACAAIAAgACAAIAAgACAAIAAgACAAIAAgACAAIAAgACAAIAAgACAAIAAgACkALABcAG4AIAAgACAAIAAgACAAIAAgACAAIAAgACAAIAAgACAAIAAgACAAIAAgACAAIAAgACAAIAAgACAAIAAgACAAIAAgACAAIAAgACAAIAAgACAAIABJAEYAKABfAHAAYQB0AHQAZQByAG4AIAA9ACAAUgBJAEcASABUACgAXAAiAF8AXwBfAF8AXwBfAF8AXwBfAF8AXwBfAF8AXwBfAF8AXwBfAF8AXAAiACwAIABfAGwAZQBuACkALABcAG4AIAAgACAAIAAgACAAIAAgACAAIAAgACAAIAAgACAAIAAgACAAIAAgACAAIAAgACAAIAAgACAAIAAgACAAIAAgACAAIAAgACAAIAAgACAAIAAgACAAIAAgAEgAUwBUAEEAQwBLACgAXABuACAAIAAgACAAIAAgACAAIAAgACAAIAAgACAAIAAgACAAIAAgACAAIAAgACAAIAAgACAAIAAgACAAIAAgACAAIAAgACAAIAAgACAAIAAgACAAIAAgACAAIAAgACAAIAAgAF8AcwBpAGcAbgAgACoAIABWAEEATABVAEUAKABMAEUARgBUACgAXwB1AG4AUwBpAGcAbgBlAGQALAAgAF8AbABlAG4AIAAtACAANAApACkALABcAG4AIAAgACAAIAAgACAAIAAgACAAIAAgACAAIAAgACAAIAAgACAAIAAgACAAIAAgACAAIAAgACAAIAAgACAAIAAgACAAIAAgACAAIAAgACAAIAAgACAAIAAgACAAIAAgACAAVgBBAEwAVQBFACgATQBJAEQAKABfAHUAbgBTAGkAZwBuAGUAZAAsACAAXwBsAGUAbgAgAC0AIAAzACwAIAAyACkAKQAsAFwAbgAgACAAIAAgACAAIAAgACAAIAAgACAAIAAgACAAIAAgACAAIAAgACAAIAAgACAAIAAgACAAIAAgACAAIAAgACAAIAAgACAAIAAgACAAIAAgACAAIAAgACAAIAAgACAAIABWAEEATABVAEUAKABSAEkARwBIAFQAKABfAHUAbgBTAGkAZwBuAGUAZAAsACAAMgApACkAXABuACAAIAAgACAAIAAgACAAIAAgACAAIAAgACAAIAAgACAAIAAgACAAIAAgACAAIAAgACAAIAAgACAAIAAgACAAIAAgACAAIAAgACAAIAAgACAAIAAgACAAIAApACwAXABuACAAIAAgACAAIAAgACAAIAAgACAAIAAgACAAIAAgACAAIAAgACAAIAAgACAAIAAgACAAIAAgACAAIAAgACAAIAAgACAAIAAgACAAIAAgACAAIAAgACAAIABfAHYAYQBsAEUAcgBy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XABuACAAIAAgACAAIAAgACAAIAAgACAAIAAgACAAIAAgACAAIAAgACAAIAAgACAAIAAgACAAIAAgACAAZgBuAFQAcgB5AFAAYQByAHMAZQA4ACwAIABMAEEATQBCAEQAQQAoAFwAbgAgACAAIAAgACAAIAAgACAAIAAgACAAIAAgACAAIAAgACAAIAAgACAAIAAgACAAIAAgACAAIAAgACAAIAAgACAASQBGACgAXwBwAGEAdAB0AGUAcgBuACAAPQAgAFIASQBHAEgAVAAoAFwAIgBfAF8AXwBfAF8AXwAtAF8AXwBcACIALAAgAF8AbABlAG4AKQAsAFwAbgAgACAAIAAgACAAIAAgACAAIAAgACAAIAAgACAAIAAgACAAIAAgACAAIAAgACAAIAAgACAAIAAgACAAIAAgACAAIAAgACAAIABIAFMAVABBAEMASwAoAFwAbgAgACAAIAAgACAAIAAgACAAIAAgACAAIAAgACAAIAAgACAAIAAgACAAIAAgACAAIAAgACAAIAAgACAAIAAgACAAIAAgACAAIAAgACAAIAAgAF8AcwBpAGcAbgAgACoAIABWAEEATABVAEUAKABMAEUARgBUACgAXwB1AG4AUwBpAGcAbgBlAGQALAAgAF8AbABlAG4AIAAtACAAMwApACkALABcAG4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BcACIAXAAiAFwAbgAgACAAIAAgACAAIAAgACAAIAAgACAAIAAgACAAIAAgACAAIAAgACAAIAAgACAAIAAgACAAIAAgACAAIAAgACAAIAAgACAAIAApACwAXABuACAAIAAgACAAIAAgACAAIAAgACAAIAAgACAAIAAgACAAIAAgACAAIAAgACAAIAAgACAAIAAgACAAIAAgACAAIAAgACAAIAAgAEkARgAoAF8AcABhAHQAdABlAHIAbgAgAD0AIABSAEkARwBIAFQAKABcACIAXwBfAF8AXwBfAF8AXwBfAF8AXAAiACwAIABfAGwAZQBuACkALABcAG4AIAAgACAAIAAgACAAIAAgACAAIAAgACAAIAAgACAAIAAgACAAIAAgACAAIAAgACAAIAAgACAAIAAgACAAIAAgACAAIAAgACAAIAAgACAAIABIAFMAVABBAEMASwAoAFwAbgAgACAAIAAgACAAIAAgACAAIAAgACAAIAAgACAAIAAgACAAIAAgACAAIAAgACAAIAAgACAAIAAgACAAIAAgACAAIAAgACAAIAAgACAAIAAgACAAIAAgACAAXwBzAGkAZwBuACAAKgAgAFYAQQBMAFUARQAoAEwARQBGAFQAKABfAHUAbgBTAGkAZwBuAGUAZAAsACAAXwBsAGUAbgAgAC0AIAA0ACkAKQAsAFwAbgAgACAAIAAgACAAIAAgACAAIAAgACAAIAAgACAAIAAgACAAIAAgACAAIAAgACAAIAAgACAAIAAgACAAIAAgACAAIAAgACAAIAAgACAAIAAgACAAIAAgACAAVgBBAEwAVQBFACgATQBJAEQAKABfAHUAbgBTAGkAZwBuAGUAZAAsACAAXwBsAGUAbgAgAC0AIAAzACwAIAAyACkAKQAsAFwAbgAgACAAIAAgACAAIAAgACAAIAAgACAAIAAgACAAIAAgACAAIAAgACAAIAAgACAAIAAgACAAIAAgACAAIAAgACAAIAAgACAAIAAgACAAIAAgACAAIAAgACAAVgBBAEwAVQBFACgAUgBJAEcASABUACgAXwB1AG4AUwBpAGcAbgBlAGQALAAgADIAKQApAFwAbgAgACAAIAAgACAAIAAgACAAIAAgACAAIAAgACAAIAAgACAAIAAgACAAIAAgACAAIAAgACAAIAAgACAAIAAgACAAIAAgACAAIAAgACAAIAAgACkALABcAG4AIAAgACAAIAAgACAAIAAgACAAIAAgACAAIAAgACAAIAAgACAAIAAgACAAIAAgACAAIAAgACAAIAAgACAAIAAgACAAIAAgACAAIAAgACAAIABfAHYAYQBsAEUAcgBy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GYAbgBUAHIAeQBQAGEAcgBzAGUANwAsACAATABBAE0AQgBEAEEAKABcAG4AIAAgACAAIAAgACAAIAAgACAAIAAgACAAIAAgACAAIAAgACAAIAAgACAAIAAgACAAIAAgACAAIAAgACAAIAAgAEkARgAoAF8AcABhAHQAdABlAHIAbgAgAD0AIABcACIAXwBfAF8AXwAtAF8AXwBcACIALABcAG4AIAAgACAAIAAgACAAIAAgACAAIAAgACAAIAAgACAAIAAgACAAIAAgACAAIAAgACAAIAAgACAAIAAgACAAIAAgACAAIAAgACAASABTAFQAQQBDAEsAKABcAG4AIAAgACAAIAAgACAAIAAgACAAIAAgACAAIAAgACAAIAAgACAAIAAgACAAIAAgACAAIAAgACAAIAAgACAAIAAgACAAIAAgACAAIAAgACAAIABfAHMAaQBnAG4AIAAqACAAVgBBAEwAVQBFACgATABFAEYAVAAoAF8AdQBuAFMAaQBnAG4AZQBkACwAIAA0ACkAKQAsAFwAbg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FwAIgBcACIAXABuACAAIAAgACAAIAAgACAAIAAgACAAIAAgACAAIAAgACAAIAAgACAAIAAgACAAIAAgACAAIAAgACAAIAAgACAAIAAgACAAIAAgACkALABcAG4AIAAgACAAIAAgACAAIAAgACAAIAAgACAAIAAgACAAIAAgACAAIAAgACAAIAAgACAAIAAgACAAIAAgACAAIAAgACAAIAAgACAAXwB2AGEAbABFAHIAcgBcAG4AIAAgACAAIAAgACAAIAAgACAAIAAgACAAIAAgACAAIAAgACAAIAAgACAAIAAgACAAIAAgACAAIAAgACAAIAAgACkAXABuACAAIAAgACAAIAAgACAAIAAgACAAIAAgACAAIAAgACAAIAAgACAAIAAgACAAIAAgACAAIAAgACAAKQAsAFwAbgBcAG4AIAAgACAAIAAgACAAIAAgACAAIAAgACAAIAAgACAAIAAgACAAIAAgACAAIAAgACAAIAAgACAAIABmAG4AVAByAHkAUABhAHIAcwBlADQALAAgAEwAQQBNAEIARABBACgAXABuACAAIAAgACAAIAAgACAAIAAgACAAIAAgACAAIAAgACAAIAAgACAAIAAgACAAIAAgACAAIAAgACAAIAAgACAAIABJAEYAKABfAHAAYQB0AHQAZQByAG4AIAA9ACAAUgBJAEcASABUACgAXAAiAF8AXwBfAF8AXwBcACIALAAgAF8AbABlAG4AKQAsAFwAbgAgACAAIAAgACAAIAAgACAAIAAgACAAIAAgACAAIAAgACAAIAAgACAAIAAgACAAIAAgACAAIAAgACAAIAAgACAAIAAgACAAIABIAFMAVABBAEMASwAoAFwAbgAgACAAIAAgACAAIAAgACAAIAAgACAAIAAgACAAIAAgACAAIAAgACAAIAAgACAAIAAgACAAIAAgACAAIAAgACAAIAAgACAAIAAgACAAIAAgAF8AcwBpAGcAbgAgACoAIABWAEEATABVAEUAKABfAHUAbgBTAGkAZwBuAGUAZAApACwAXABuACAAIAAgACAAIAAgACAAIAAgACAAIAAgACAAIAAgACAAIAAgACAAIAAgACAAIAAgACAAIAAgACAAIAAgACAAIAAgACAAIAAgACAAIAAgACAAXAAiAFwAIgAsAFwAbgAgACAAIAAgACAAIAAgACAAIAAgACAAIAAgACAAIAAgACAAIAAgACAAIAAgACAAIAAgACAAIAAgACAAIAAgACAAIAAgACAAIAAgACAAIAAgAFwAIgBcACIAXABuACAAIAAgACAAIAAgACAAIAAgACAAIAAgACAAIAAgACAAIAAgACAAIAAgACAAIAAgACAAIAAgACAAIAAgACAAIAAgACAAIAAgACkALABcAG4AIAAgACAAIAAgACAAIAAgACAAIAAgACAAIAAgACAAIAAgACAAIAAgACAAIAAgACAAIAAgACAAIAAgACAAIAAgACAAIAAgACAAXwB2AGEAbABFAHIAcgBcAG4AIAAgACAAIAAgACAAIAAgACAAIAAgACAAIAAgACAAIAAgACAAIAAgACAAIAAgACAAIAAgACAAIAAgACAAIAAgACkAXABuACAAIAAgACAAIAAgACAAIAAgACAAIAAgACAAIAAgACAAIAAgACAAIAAgACAAIAAgACAAIAAgACAAKQAsAFwAbgBcAG4AIAAgACAAIAAgACAAIAAgACAAIAAgACAAIAAgACAAIAAgACAAIAAgACAAIAAgACAAIAAgACAAIABfAHQAcgB5AFAAYQByAHMAZQAsACAASQBGACgAXwBsAGUAbgAgAD4APQAgADEAMAAsACAAZgBuAFQAcgB5AFAAYQByAHMAZQAxADAAKAApACwAXABuACAAIAAgACAAIAAgACAAIAAgACAAIAAgACAAIAAgACAAIAAgACAAIAAgACAAIAAgACAAIAAgACAAIAAgACAAIABJAEYAKABfAGwAZQBuACAAPgA9ACAAOAAsACAAZgBuAFQAcgB5AFAAYQByAHMAZQA4ACgAKQAsAFwAbgAgACAAIAAgACAAIAAgACAAIAAgACAAIAAgACAAIAAgACAAIAAgACAAIAAgACAAIAAgACAAIAAgACAAIAAgACAAIAAgACAAIABJAEYAKABfAGwAZQBuACAAPQAgADcALAAgAGYAbgBUAHIAeQBQAGEAcgBzAGUANwAoACkALABcAG4AIAAgACAAIAAgACAAIAAgACAAIAAgACAAIAAgACAAIAAgACAAIAAgACAAIAAgACAAIAAgACAAIAAgACAAIAAgACAAIAAgACAAIAAgACAAIABJAEYAKAAoAF8AbABlAG4AIAA9ACAANQApACAAKwAgACgAXwBsAGUAbgAgAD0AIAA0ACkALAAgAGYAbgBUAHIAeQBQAGEAcgBzAGUANAAoACkALABcAG4AIAAgACAAIAAgACAAIAAgACAAIAAgACAAIAAgACAAIAAgACAAIAAgACAAIAAgACAAIAAgACAAIAAgACAAIAAgACAAIAAgACAAIAAgACAAIAAgACAAIAAgAF8AdgBhAGwARQByAHI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EkARgAoAEkAUwBFAFIAUgBPAFIAKABJAE4ARABFAFgAKABfAHQAcgB5AFAAYQByAHMAZQAsACAAMQAsACAAMQApACkALAAgAF8AdAByAHkAUABhAHIAcwBlACwAXABuACAAIAAgACAAIAAgACAAIAAgACAAIAAgACAAIAAgACAAIAAgACAAIAAgACAAIAAgACAAIAAgACAAIAAgACAAIABDAEgAUgBPAE4ATwAuAFYAQQBMAEkARABBAFQARQBfAEMAQQBMAEUATgBEAEEAUgBfAEQAQQBUAEUAKABfAHQAcgB5AFAAYQByAHMAZQAsACAAXwBqAHUAbABpAGEAbgBDAGEAbABlAG4AZABhAHI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QB4AHAAcgBlAHMAcwBpAG8AbgAsACAARgBOAC4ATgBVAEwATABJAEYAWQAoAEkATgBEAEUAWAAoAEUAeABwAHIAZQBzAHMAaQBvAG4ALAAgACwAIAAxACkAKQAsAFwAbgAgACAAIAAgACAAIAAgACAAXwByAG8AdwBDAG8AdQBuAHQALAAgAFIATwBXAFMAKABfAGUAeABwAHIAZQBzAHMAaQBv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ABhAHIAcwBlAEkAUwBPAEMAYQBsAGUAbgBkAGEAcgBEAGEAdABlACgASQBOAEQARQBYACgAXwBlAHgAcAByAGUAcwBzAGkAbwBu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EMAQQBMAEUATgBEAEEAUgBfAEQAQQBUAEUAXABuAFwAbgBSAGUAdAB1AHIAbgBzACAAYQAgAGMAYQBsAGUAbgBkAGEAcgAgAGQAYQB0AGUAIABhAHMAIAB0AGUAeAB0ACAAaQBuACAASQBTAE8AIABmAG8AcgBtAGEAdA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QAuAC4ANA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E0AbwBuAHQAaAAgAG8AZgAgAHkAZQBhAHIALgAgAEMAYQBuACAAYgBlACAAZQBtAHAAdAB5AC4AXABuACAAIAAgAFsARABhAHkAXQAgACAAIAAgACAAIAAgACAAIAB8ACAAZABlAGMAaQBtAGEAbAAgAFsAMAAuAC4AMwAyACkAIAAgAHwAIABEAGEAeQAuACAAQwBhAG4AIABiAGUAIABlAG0AcAB0AHkALgBcAG4AIAAgACAAWwBUAGkAbQBlAE8AZgBEAGEAeQBdACAAIAAgAHwAIABkAGUAYwBpAG0AYQBsACAAIAAgACAAIAAgACAAIAAgACAAfAAgAFQAaQBtAGUAIABvAGYAIABkAGEAeQAuACAATwBwAHQAaQBvAG4AYQBsACAAYQBuAGQAIABpAHMAIABpAGcAbgBvAHIAZQBkAC4AXABuAFsATwBwAHQAaQBvAG4AcwBdACAAIAAgACAAIAAgACAAIAB8ACAAdABlAHgAdAAgACAAIAAgACAAIAAgACAAIAAgACAAIAAgAHwAIABbAEIAXQBbACsAXQBcAG4AIAAgACAAIAAgACAAIAAgACAAIAAgACAAIAAgACAAIAAgAHwAIAAgACAAIAAgACAAIAAgACAAIAAgACAAIAAgACAAIAAgACAAfAAgACAAIABCACAAOgAgAEQAaQBzAHAAbABhAHkAIABpAG4AIABiAGEAcwBpAGMAIABJAFMATwAgAHMAdAB5AGwAZQAuAFwAbgAgACAAIAAgACAAIAAgACAAIAAgACAAIAAgACAAIAAgACAAfAAgACAAIAAgACAAIAAgACAAIAAgACAAIAAgACAAIAAgACAAIAB8ACAAIAAgACsAIAA6ACAARABpAHMAcABsAGEAeQAgAHAAbwBzAGkAdABpAHYAZQAgAHMAaQBnAG4AIABmAG8AcgAgAG4AbwBuAC0AbgBlAGcAYQB0AGkAdgBlACAAeQBlAGEAcgBz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QwBBAEwARQBOAEQAQQBSAF8ARABBAFQARQAgAD0AIABMAEEATQBCAEQAQQAoAEQAYQB0AGUAXwBZAE0ARABUACwAIABbAE8AcAB0AGkAbwBuAHMAXQAsACAAWwBKAHUAbABpAGEAbgBDAGEAbABlAG4AZABhAHIAXQAsAFwAbgAgACAAIAAgAEwARQBUACgAXABuACAAIAAgACAAIAAgACAAIABfAG8AcAB0AGkAbwBuAHMALAAgAEYATgAuAE4AVQBMAEwASQBGAFkAKABPAHAAdABpAG8AbgBzACkALABcAG4AIAAgACAAIAAgACAAIAAgAF8AagB1AGwAaQBhAG4AQwBhAGwAZQBuAGQAYQByACwAIABGAE4ALgBDAE8ARQBSAEMARQAoAEoAdQBsAGkAYQBuAEMAYQBsAGUAbgBkAGEAcgApACAAPAA+ACAAMAAsAFwAbgAgACAAIAAgACAAIAAgACAAXwBiAGEAcwBpAGMALAAgAEkARgBFAFIAUgBPAFIAKABTAEUAQQBSAEMASAAoAFwAIgBCAFwAIgAsACAAXwBvAHAAdABpAG8AbgBzACkALAAgADAAKQAgAD4AIAAwACwAXABuACAAIAAgACAAIAAgACAAIABfAGEAbAB3AGEAeQBzAFMAaQBnAG4ALAAgAEkARgBFAFIAUgBPAFIAKABGAEkATgBEACgAXAAiACsAXAAiACwAIABfAG8AcAB0AGkAbwBuAHMAKQAsACAAMAApACAAPgAgADAALAAgAFwAbgAgACAAIAAgACAAIAAgACAAXwBzAGUAcABhAHIAYQB0AG8AcgAsACAASQBGACgAXwBiAGEAcwBpAGMALAAgAFwAIgBcACIALAAgAFwAIgAtAFwAIgApACwAXABuACAAIAAgACAAIAAgACAAIABcAG4AIAAgACAAIAAgACAAIAAgAGYAbgBGAG8AcgBtAGEAdABJAFMATwBDAGEAbABlAG4AZABhAHIARABhAHQAZQAsACAATABBAE0AQgBEAEEAKABfAGQAYQB0AGUAXwBZAE0ARAAsAFwAbgAgACAAIAAgACAAIAAgACAAIAAgACAAIABJAEYAKABBAFIAUgBBAFkAUwAuAEkAUwBfAEUATQBQAFQAWQAoAF8AZABhAHQAZQBfAFkATQBEACkALAAgAFwAIgBcACIALABcAG4AIAAgACAAIAAgACAAIAAgACAAIAAgACAAIAAgACAAIABMAEUAVAAoAFwAbgAgACAAIAAgACAAIAAgACAAIAAgACAAIAAgACAAIAAgACAAIAAgACAAXwB2AGEAbABpAGQAYQB0AGUARABhAHQAZQAsACAAQwBIAFIATwBOAE8ALgBWAEEATABJAEQAQQBUAEUAXwBDAEEATABFAE4ARABBAFIAXwBEAEEAVABFACgAXwBkAGEAdABlAF8AWQBNAEQALAAgAF8AagB1AGwAaQBhAG4AQwBhAGwAZQBuAGQAYQByACkALABcAG4AIAAgACAAIAAgACAAIAAgACAAIAAgACAAIAAgACAAIAAgACAAIAAgAF8AZgBpAHIAcwB0AEUAcgByAG8AcgAsACAAQQBSAFIAQQBZAFMALgBGAEkAUgBTAFQAXwBFAFIAUgBPAFIAXwBIACgAXwB2AGEAbABpAGQAYQB0AGUARABhAHQAZQApACwAXABuACAAIAAgACAAIAAgACAAIAAgACAAIAAgACAAIAAgACAAIAAgACAAIABJAEYAKABJAFMARQBSAFIATwBSACgAXwBmAGkAcgBzAHQARQByAHIAbwByACkALAAgAF8AZgBpAHIAcwB0AEUAcgByAG8AcgAgACoAIAB7ADEAfQAsAFwAbgAgACAAIAAgACAAIAAgACAAIAAgACAAIAAgACAAIAAgACAAIAAgACAAIAAgACAAIABJAEYAKABfAGIAYQBzAGkAYwAgACoAIAAoAEEAQgBTACgASQBOAEQARQBYACgAXwB2AGEAbABpAGQAYQB0AGUARABhAHQAZQAsACAAMQAsACAAMQApACkAIAA+ACAAOQA5ADkAOQApACwAIAB7ACMAVgBBAEwAVQBFACEAfQAsAFwAbgAgACAAIAAgACAAIAAgACAAIAAgACAAIAAgACAAIAAgACAAIAAgACAAIAAgACAAIAAgACAAIAAgAEwARQBUACgAXABuACAAIAAgACAAIAAgACAAIAAgACAAIAAgACAAIAAgACAAIAAgACAAIAAgACAAIAAgACAAIAAgACAAIAAgACAAIABfAHMAWQBlAGEAcgAsACAAQwBIAFIATwBOAE8ALgBGAE8AUgBNAEEAVABfAEkAUwBPAF8AWQBFAEEAUgAoAEkATgBEAEUAWAAoAF8AdgBhAGwAaQBkAGEAdABlAEQAYQB0AGUALAAgADEALAAgADEAKQAsACAAXwBhAGwAdwBhAHkAcwBTAGkAZwBuACkALAAgAFwAbgAgACAAIAAgACAAIAAgACAAIAAgACAAIAAgACAAIAAgACAAIAAgACAAIAAgACAAIAAgACAAIAAgACAAIAAgACAASQBGACgASQBOAEQARQBYACgAXwB2AGEAbABpAGQAYQB0AGUARABhAHQAZQAsACAAMQAsACAAMgApACAAPQAgAFwAIgBcACIALABcAG4AIAAgACAAIAAgACAAIAAgACAAIAAgACAAIAAgACAAIAAgACAAIAAgACAAIAAgACAAIAAgACAAIAAgACAAIAAgACAAIAAgACAASQBGACgASQBOAEQARQBYACgAXwB2AGEAbABpAGQAYQB0AGUARABhAHQAZQAsACAAMQAsACAAMwApACAAPQAgAFwAIgBcACIALABcAG4AIAAgACAAIAAgACAAIAAgACAAIAAgACAAIAAgACAAIAAgACAAIAAgACAAIAAgACAAIAAgACAAIAAgACAAIAAgACAAIAAgACAAIAAgACAAIABfAHMAWQBlAGEAcgAsAFwAbgAgACAAIAAgACAAIAAgACAAIAAgACAAIAAgACAAIAAgACAAIAAgACAAIAAgACAAIAAgACAAIAAgACAAIAAgACAAIAAgACAAIAAgACAAIAAgAHsAIwBWAEEATABVAEUAIQB9AFwAbgAgACAAIAAgACAAIAAgACAAIAAgACAAIAAgACAAIAAgACAAIAAgACAAIAAgACAAIAAgACAAIAAgACAAIAAgACAAIAAgACAAIAApACwAXABuACAAIAAgACAAIAAgACAAIAAgACAAIAAgACAAIAAgACAAIAAgACAAIAAgACAAIAAgACAAIAAgACAAIAAgACAAIAAgACAAIAAgAEwARQBUACgAXABuACAAIAAgACAAIAAgACAAIAAgACAAIAAgACAAIAAgACAAIAAgACAAIAAgACAAIAAgACAAIAAgACAAIAAgACAAIAAgACAAIAAgACAAIAAgACAAXwBzAE0AbwBuAHQAaAAsACAAVABFAFgAVAAoAEkATgBEAEUAWAAoAF8AdgBhAGwAaQBkAGEAdABlAEQAYQB0AGUALAAgADEALAAgADIAKQAsACAAXAAiADAAMABcACIAKQAsAFwAbgAgACAAIAAgACAAIAAgACAAIAAgACAAIAAgACAAIAAgACAAIAAgACAAIAAgACAAIAAgACAAIAAgACAAIAAgACAAIAAgACAAIAAgACAAIAAgAEkARgAoAEkATgBEAEUAWAAoAF8AdgBhAGwAaQBkAGEAdABlAEQAYQB0AGUALAAgADEALAAgADMAKQAgAD0AIABcACIAXAAiACwAXABuACAAIAAgACAAIAAgACAAIAAgACAAIAAgACAAIAAgACAAIAAgACAAIAAgACAAIAAgACAAIAAgACAAIAAgACAAIAAgACAAIAAgACAAIAAgACAAIAAgACAAIABJAEYAKABfAGIAYQBzAGkAYwAsACAAewAjAFYAQQBMAFUARQAhAH0ALABcAG4AIAAgACAAIAAgACAAIAAgACAAIAAgACAAIAAgACAAIAAgACAAIAAgACAAIAAgACAAIAAgACAAIAAgACAAIAAgACAAIAAgACAAIAAgACAAIAAgACAAIAAgACAAIAAgACAAQwBPAE4AQwBBAFQAKABfAHMAWQBlAGEAcgAsACAAXwBzAGUAcABhAHIAYQB0AG8AcgAsACAAXwBzAE0AbwBuAHQAaAApAFwAbgAgACAAIAAgACAAIAAgACAAIAAgACAAIAAgACAAIAAgACAAIAAgACAAIAAgACAAIAAgACAAIAAgACAAIAAgACAAIAAgACAAIAAgACAAIAAgACAAIAAgACAAKQAsAFwAbgAgACAAIAAgACAAIAAgACAAIAAgACAAIAAgACAAIAAgACAAIAAgACAAIAAgACAAIAAgACAAIAAgACAAIAAgACAAIAAgACAAIAAgACAAIAAgACAAIAAgACAAQwBPAE4AQwBBAFQAKABfAHMAWQBlAGEAcgAsACAAXwBzAGUAcABhAHIAYQB0AG8AcgAsACAAXwBzAE0AbwBuAHQAaAAsACAAXwBzAGUAcABhAHIAYQB0AG8AcgAsACAAVABFAFgAVAAoAEkATgBEAEUAWAAoAF8AdgBhAGwAaQBkAGEAdABlAEQAYQB0AGUALAAgADEALAAgADMAKQAsACAAXAAiADAAMABcACIAK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NAEQAVAAsACAARgBOAC4ATgBVAEwATABJAEYAWQAoAEQAYQB0AGUAXwBZAE0ARABUACkALABcAG4AIAAgACAAIAAgACAAIAAgAEIAWQBSAE8AVwAoAF8AZABhAHQAZQBfAFkATQBEAFQALABcAG4AIAAgACAAIAAgACAAIAAgACAAIAAgACAATABBAE0AQgBEAEEAKABfAHIAbwB3ACwAXABuACAAIAAgACAAIAAgACAAIAAgACAAIAAgACAAIAAgACAAZgBuAEYAbwByAG0AYQB0AEkAUwBPAEMAYQBsAGUAbgBkAGEAcgBEAGEAdABl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QwBBAEwARQBOAEQAQQBSAF8ARABBAFQARQBcAG4AXABuAFAAYQByAHMAZQBzACAAYQAgAHQAZQB4AHQAIAByAGUAcAByAGUAcwBlAG4AdABhAHQAaQBvAG4AIABvAGYAIABhACAAYwBhAGwAZQBuAGQAYQByACAAZABhAHQAZQAgAGkAbgB0AG8AIAByAGUAcwBwAGUAYwB0AGkAdgBlACAAcABhAHIAdABzACAAbwBmACAAeQBlAGEAcgAsACAAbQBvAG4AdABoACAAYQBuAGQAIABkAGEAeQAuAFwAbgBcAG4AQQByAHIAYQB5ACAAYwBvAG0AcABhAHQAaQBiAGwAZQA6ACAARQB4AHAAcgBlAHMAcwBpAG8Ab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IAAgACAAIAAgAHwAIAB0AGUAeAB0ACAAIAAgAHwAIABDAGEAbABlAG4AZABhAHIAIABkAGEAdABlAFwAbgBbAE4AbwByAHQAaABBAG0AZQByAGkAYwBhAG4AUgBlAGcAaQBvAG4AXQAgAHwAIABzAHcAaQB0AGMAaAAgAHwAIABUAFIAVQBFACAAYQBzAHMAdQBtAGUAIABvAHIAZABlAHIAIABpAG4AIABOAG8AcgB0AGgAIABBAG0AZQByAGkAYwBhAG4AIABmAG8AcgBtAGEAdAAgAG0AbQAvAGQAZAAvAHkAeQB5AHkAIABcAG4AIAAgACAAIAAgACAAIAAgACAAIAAgACAAIAAgACAAIAAgACAAIAAgACAAIAB8ACAAIAAgACAAIAAgACAAIAB8ACAARgBBAEwAUwBFACAAYQBzAHMAdQBtAGUAIABvAHIAZABlAHIAIABpAG4AIABpAG4AdABlAHIAbgBhAHQAaQBvAG4AbAAgAGYAbwByAG0AYQB0ACAAZABkAC8AbQBtAC8AeQB5AHkAeQAgAFwAbgAgACAAIAAgACAAIAAgACAAIAAgACAAIAAgACAAIAAgACAAIAAgACAAIAAgAHwAIAAgACAAIAAgACAAIAAgAHwAIABJAGYAIABvAG0AaQB0AHQAZQBkACAAdABoAGUAbgAgAGQAZQBmAGEAdQBsAHQAcwAgAHQAbwAgAGwAbwBjAGEAbAAgAHIAZQBnAGkAbwBuAGEAbAAgAHMAZQB0AHQAaQBuAGcAcwAgAG8AZgAgAEUAeABjAGUAbABcAG4AWwBKAHUAbABpAGEAbgBDAGEAbABlAG4AZABhAHIAXQAgACAAIAAgACAAIAB8ACAAcwB3AGkAdABjAGgAIAB8ACAAQwBhAGwAYwB1AGwAYQB0AGUAIABmAG8AcgAgAHQAaABlACAASgB1AGwAaQBhAG4AIABwAHIAbwBsAGUAcAB0AGkAYwAgAGMAYQBsAGUAbgBkAGEAcgAuACAARABlAGYAYQB1AGwAdAAgAGkAcwAgAEcAcgBlAGcAbwByAGkAYQBuAFwAbgAgACAAIAAgACAAIAAgACAAIAAgACAAIAAgACAAIAAgACAAIAAgACAAIAAgAHwAIAAgACAAIAAgACAAIAAgAHwAIABwAHIAbwBsAGUAcAB0AGkAYwAgAGMAYQBsAGUAbgBkAGEAcgAuACAAXABuAFwAbgBFAHgAYQBtAHAAb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DAEEATABFAE4ARABBAFIAXwBEAEEAVABFACgAXAAiADIANQAvADAAMQAvADIAMAAxADQAXAAiACkAXABuAFIAZQB0AHUAcgBuAHMAOgAgAHsAMgAwADEANAAsACAAMQAsACAAMgA1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MAQQBMAEUATgBEAEEAUgBfAEQAQQBUAEUAIAA9ACAATABBAE0AQgBEAEEAKABFAHgAcAByAGUAcwBzAGkAbwBuACwAIABbAE4AbwByAHQAaABBAG0AZQByAGkAYwBhAG4AUgBlAGcAaQBvAG4AXQAsACAAWwBKAHUAbABpAGEAbgBDAGEAbABlAG4AZABhAHIAXQAsACAAXABuACAAIAAgACAATABFAFQAKABcAG4AIAAgACAAIAAgACAAIAAgAF8AbgBvAHIAdABoAEEAbQBlAHIAaQBjAGEAbgBSAGUAZwBpAG8AbgAsACAASQBGACgASQBTAE8ATQBJAFQAVABFAEQAKABOAG8AcgB0AGgAQQBtAGUAcgBpAGMAYQBuAFIAZQBnAGkAbwBuACkALAAgAEYATgAuAE4ATwBSAFQASABfAEEATQBFAFIASQBDAEEATgBfAFIARQBHAEkATwBOACgAKQAsAFwAbgAgACAAIAAgACAAIAAgACAAIAAgACAAIABGAE4ALgBDAE8ARQBSAEMARQAoAE4AbwByAHQAaABBAG0AZQByAGkAYwBhAG4AUgBlAGcAaQBvAG4AKQAgADwAPgAgADAAXABuACAAIAAgACAAIAAgACAAIAApACwAXABuACAAIAAgACAAIAAgACAAIAAgAFwAbgAgACAAIAAgACAAIAAgACAAXwBqAHUAbABpAGEAbgBDAGEAbABlAG4AZABhAHIALAAgAEYATgAuAEMATwBFAFIAQwBFACgASgB1AGwAaQBhAG4AQwBhAGwAZQBuAGQAYQByACkAIAA8AD4AIAAwACwAXABuACAAIAAgACAAIAAgACAAIABcAG4AIAAgACAAIAAgACAAIAAgAF8AZQB4AHAAcgBlAHMAcwBpAG8AbgAsACAARgBOAC4ATgBVAEwATABJAEYAWQAoAEkATgBEAEUAWAAoAEUAeABwAHIAZQBzAHMAaQBvAG4ALAAgACwAIAAxACkAKQAsAFwAbgAgACAAIAAgACAAIAAgACAAXwByAG8AdwBDAG8AdQBuAHQALAAgAFIATwBXAFMAKABfAGUAeABwAHIAZQBzAHMAaQBv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EwARQBUACgAXABuACAAIAAgACAAIAAgACAAIAAgACAAIAAgACAAIAAgACAAIAAgACAAIABfAHAAYQByAHQAcwAsACAAXwBQAEEAUgBTAEUAXwBEAEEAVABFAF8AUABBAFIAVABTACgASQBOAEQARQBYACgAXwBlAHgAcAByAGUAcwBzAGkAbwBuACwAIABfAGMAdQByAHIALAAgADEAKQApACwAXABuACAAIAAgACAAIAAgACAAIAAgACAAIAAgACAAIAAgACAAIAAgACAAIABfAFkATQBEACwAIABJAEYAKABfAG4AbwByAHQAaABBAG0AZQByAGkAYwBhAG4AUgBlAGcAaQBvAG4ALAAgAEMASABPAE8AUwBFAEMATwBMAFMAKABfAHAAYQByAHQAcwAsACAAewAxACwAIAAzACwAIAAyAH0AKQAsACAAXwBwAGEAcgB0AHMAKQAsAFwAbgAgACAAIAAgACAAIAAgACAAIAAgACAAIAAgACAAIAAgACAAIAAgACAAXwB2AGEAbABpAGQAYQB0AGUAWQBNAEQALAAgAEMASABSAE8ATgBPAC4AVgBBAEwASQBEAEEAVABFAF8AQwBBAEwARQBOAEQAQQBSAF8ARABBAFQARQAoAF8AWQBNAEQALAAgAF8AagB1AGwAaQBhAG4AQwBhAGwAZQBuAGQAYQByACkALABcAG4AIAAgACAAIAAgACAAIAAgACAAIAAgACAAIAAgACAAIAAgACAAIAAgAFYAUwBUAEEAQwBLACgAXwBhAGMAYwAsACAAXwB2AGEAbABpAGQAYQB0AGUAWQBNAEQAKQBcAG4AIAAgACAAIAAgACAAIAAgACAAIAAgACAAIAAgACAAIAApAFwAbgAgACAAIAAgACAAIAAgACAAIAAgACAAIAApAFwAbgAgACAAIAAgACAAIAAgACAAKQAsAFwAbgAgACAAIAAgACAAIAAgACAARABSAE8AUAAoAF8AYgB5AFIAbwB3ACwAIAAxACkAXABuACAAIAAgACAAKQBcAG4AKQA7AFwAbgBcAG4AXwBQAEEAUgBTAEUAXwBEAEEAVABFAF8AUABBAFIAVABTACAAPQAgAEwAQQBNAEIARABBACgAXwBlAHgAcAByAGUAcwBzAGkAbwBuACwAXABuACAAIAAgACAATABFAFQAKABcAG4AIAAgACAAIAAgACAAIAAgAF8AdgBhAGwAaQBkAEMAaABhAHIAUwBlAHQALAAgAFwAIgArABIiMAAxADIAMwA0ADUANgA3ADgAOQAtAC4ALwBcACIALAAgAC8ALwAgABIiIABVAE4ASQBDAEgAQQBSACgAOAA3ADIAMgApAFwAbgBcAG4AIAAgACAAIAAgACAAIAAgAGYAbgBZAGUAYQByAFYAYQBsAHUAZQAsACAATABBAE0AQgBEAEEAKABfAHMAWQBlAGEAcgAsACAAXwBrAG4AbwB3AG4ATQBpAG4AdQBzACwAXABuACAAIAAgACAAIAAgACAAIAAgACAAIAAgAEwARQBUACgAXABuACAAIAAgACAAIAAgACAAIAAgACAAIAAgACAAIAAgACAAXwBzAEMAaABhAHIALAAgAEwARQBGAFQAKABfAHMAWQBlAGEAcgApACwAXABuACAAIAAgACAAIAAgACAAIAAgACAAIAAgACAAIAAgACAAXwBoAGEAcwBTAGkAZwBuACwAIABTAFcASQBUAEMASAAoAF8AcwBDAGgAYQByACwAXABuACAAIAAgACAAIAAgACAAIAAgACAAIAAgACAAIAAgACAAIAAgACAAIABcACIAKwBcACIALAAgAFQAUgBVAEUALABcAG4AIAAgACAAIAAgACAAIAAgACAAIAAgACAAIAAgACAAIAAgACAAIAAgAFwAIgASIlwAIgAsACAAVABSAFUARQAsACAALwAvACAAEiIgAFUATgBJAEMASABBAFIAKAA4ADcAMgAyACkAXABuACAAIAAgACAAIAAgACAAIAAgACAAIAAgACAAIAAgACAAIAAgACAAIABGAEEATABTAEUAXABuACAAIAAgACAAIAAgACAAIAAgACAAIAAgACAAIAAgACAAKQAsACAAXABuACAAIAAgACAAIAAgACAAIAAgACAAIAAgACAAIAAgACAAXwBzAGkAZwBuACwAIABJAEYAKABfAGsAbgBvAHcAbgBNAGkAbgB1AHMALAAgAC0AMQAsAFwAbgAgACAAIAAgACAAIAAgACAAIAAgACAAIAAgACAAIAAgACAAIAAgACAASQBGACgAXwBoAGEAcwBTAGkAZwBuACwAXABuACAAIAAgACAAIAAgACAAIAAgACAAIAAgACAAIAAgACAAIAAgACAAIAAgACAAIAAgAFMAVwBJAFQAQwBIACgAXwBzAEMAaABhAHIALABcAG4AIAAgACAAIAAgACAAIAAgACAAIAAgACAAIAAgACAAIAAgACAAIAAgACAAIAAgACAAIAAgACAAIABcACIAKwBcACIALAAgADEALABcAG4AIAAgACAAIAAgACAAIAAgACAAIAAgACAAIAAgACAAIAAgACAAIAAgACAAIAAgACAAIAAgACAAIABcACIAEiJcACIALAAgAC0AMQAsACAALwAvACAAEiIgAFUATgBJAEMASABBAFIAKAA4ADcAMgAyACkAXABuACAAIAAgACAAIAAgACAAIAAgACAAIAAgACAAIAAgACAAIAAgACAAIAAgACAAIAAgACAAIAAgACAAMQBcAG4AIAAgACAAIAAgACAAIAAgACAAIAAgACAAIAAgACAAIAAgACAAIAAgACAAIAAgACAAKQAsAFwAbgAgACAAIAAgACAAIAAgACAAIAAgACAAIAAgACAAIAAgACAAIAAgACAAIAAgACAAIAAxAFwAbgAgACAAIAAgACAAIAAgACAAIAAgACAAIAAgACAAIAAgACAAIAAgACAAKQBcAG4AIAAgACAAIAAgACAAIAAgACAAIAAgACAAIAAgACAAIAApACwAXABuACAAIAAgACAAIAAgACAAIAAgACAAIAAgACAAIAAgACAAXwBhAGIAcwBZAGUAYQByAFYAYQBsACwAIABJAEYAKABfAGgAYQBzAFMAaQBnAG4ALABcAG4AIAAgACAAIAAgACAAIAAgACAAIAAgACAAIAAgACAAIAAgACAAIAAgAFYAQQBMAFUARQAoAFIASQBHAEgAVAAoAF8AcwBZAGUAYQByACwAIABMAEUATgAoAF8AcwBZAGUAYQByACkAIAAtACAAMQApACkALABcAG4AIAAgACAAIAAgACAAIAAgACAAIAAgACAAIAAgACAAIAAgACAAIAAgAFYAQQBMAFUARQAoAF8AcwBZAGUAYQByACkAXABuACAAIAAgACAAIAAgACAAIAAgACAAIAAgACAAIAAgACAAKQAsAFwAbgAgACAAIAAgACAAIAAgACAAIAAgACAAIAAgACAAIAAgAF8AcwBpAGcAbgAgACoAIABfAGEAYgBzAFkAZQBhAHIAVgBhAGwAXABuACAAIAAgACAAIAAgACAAIAAgACAAIAAgACkAXABuACAAIAAgACAAIAAgACAAIAApACwAXABuAFwAbgAgACAAIAAgACAAIAAgACAASQBGACgASQBTAEUAUgBSAE8AUgAoAF8AZQB4AHAAcgBlAHMAcwBpAG8AbgApACwAIABfAGUAeABwAHIAZQBzAHMAaQBvAG4AIAAqACAAewAxACwAIAAyACwAIAAzAH0ALABcAG4AIAAgACAAIAAgACAAIAAgACAAIAAgACAASQBGACgASQBTAE4AVQBNAEIARQBSACgAXwBlAHgAcAByAGUAcwBzAGkAbwBuACkALAAgAHsAIwBWAEEATABVAEUAIQAsACAAIwBWAEEATABVAEUAIQAsACAAIwBWAEEATABVAEUAIQB9ACwAXABuACAAIAAgACAAIAAgACAAIAAgACAAIAAgACAAIAAgACAATABFAFQAKABcAG4AIAAgACAAIAAgACAAIAAgACAAIAAgACAAIAAgACAAIAAgACAAIAAgAF8AdAByAGkAbQBFAHgAcAByACwAIABUAFIASQBNACgAXwBlAHgAcAByAGUAcwBzAGkAbwBuACkALABcAG4AIAAgACAAIAAgACAAIAAgACAAIAAgACAAIAAgACAAIAAgACAAIAAgAEkARgAoAF8AdAByAGkAbQBFAHgAcAByACAAPQAgAFwAIgBcACIALAAgAHsAXAAiAFwAIgAsACAAXAAiAFwAIgAsACAAXAAiAFwAIgB9ACwAXABuACAAIAAgACAAIAAgACAAIAAgACAAIAAgACAAIAAgACAAIAAgACAAIAAgACAAIAAgAEkARgAoAE4ATwBUACgARgBOAC4AVgBBAEwASQBEAEEAVABFAF8AQwBIAEEAUgBTAEUAVAAoAF8AdAByAGkAbQBFAHgAcAByACwAIABfAHYAYQBsAGkAZABDAGgAYQByAFMAZQB0ACkAKQAsACAAewAjAFYAQQBMAFUARQAhACwAIAAjAFYAQQBMAFUARQAhACwAIAAjAFYAQQBMAFUARQAhAH0ALABcAG4AIAAgACAAIAAgACAAIAAgACAAIAAgACAAIAAgACAAIAAgACAAIAAgACAAIAAgACAAIAAgACAAIABMAEUAVAAoAFwAbgAgACAAIAAgACAAIAAgACAAIAAgACAAIAAgACAAIAAgACAAIAAgACAAIAAgACAAIAAgACAAIAAgACAAIAAgACAAXwBkAGEAdABlAFMAcABsAGkAdAAsACAARgBOAC4AUwBQAEwASQBUAF8AQQBSAE8AVQBOAEQAKABfAHQAcgBpAG0ARQB4AHAAcgAsACAAXAAiACsAEiIwADEAMgAzADQANQA2ADcAOAA5AFwAIgAsACAARgBBAEwAUwBFACwAIAA0ACkALAAgAC8ALwAgABIiIABVAE4ASQBDAEgAQQBSACgAOAA3ADIAMgApAFwAbgAgACAAIAAgACAAIAAgACAAIAAgACAAIAAgACAAIAAgACAAIAAgACAAIAAgACAAIAAgACAAIAAgACAAIAAgACAAXwBzAHAAbABpAHQAQwBvAHUAbgB0ACwAIABJAE4ARABFAFgAKABfAGQAYQB0AGUAUwBwAGwAaQB0ACwAIAAxACwAIAAxACkALABcAG4AIAAgACAAIAAgACAAIAAgACAAIAAgACAAIAAgACAAIAAgACAAIAAgACAAIAAgACAAIAAgACAAIAAgACAAIAAgAF8AcwBlAHAAYQByAGEAdABvAHIAcwAsACAASQBOAEQARQBYACgAXwBkAGEAdABlAFMAcABsAGkAdAAsACAAMQAsACAAMgApACwAXABuACAAIAAgACAAIAAgACAAIAAgACAAIAAgACAAIAAgACAAIAAgACAAIAAgACAAIAAgACAAIAAgACAAIAAgACAAIABfAHAAYQByAHMAZQBFAHIAcgBvAHIALAAgAEkARgAoAF8AcwBwAGwAaQB0AEMAbwB1AG4AdAAgADwAPgAgADMALAAgAFQAUgBVAEUALABcAG4AIAAgACAAIAAgACAAIAAgACAAIAAgACAAIAAgACAAIAAgACAAIAAgACAAIAAgACAAIAAgACAAIAAgACAAIAAgACAAIAAgACAAUwBXAEkAVABDAEgAKABfAHMAZQBwAGEAcgBhAHQAbwByAHMALABcAG4AIAAgACAAIAAgACAAIAAgACAAIAAgACAAIAAgACAAIAAgACAAIAAgACAAIAAgACAAIAAgACAAIAAgACAAIAAgACAAIAAgACAAIAAgACAAIABcACIALwAvAFwAIgAsACAARgBBAEwAUwBFACwAXABuACAAIAAgACAAIAAgACAAIAAgACAAIAAgACAAIAAgACAAIAAgACAAIAAgACAAIAAgACAAIAAgACAAIAAgACAAIAAgACAAIAAgACAAIAAgACAAXAAiAC0ALQBcACIALAAgAEYAQQBMAFMARQAsAFwAbgAgACAAIAAgACAAIAAgACAAIAAgACAAIAAgACAAIAAgACAAIAAgACAAIAAgACAAIAAgACAAIAAgACAAIAAgACAAIAAgACAAIAAgACAAIAAgAFwAIgAuAC4AXAAiACwAIABGAEEATABTAEUALABcAG4AIAAgACAAIAAgACAAIAAgACAAIAAgACAAIAAgACAAIAAgACAAIAAgACAAIAAgACAAIAAgACAAIAAgACAAIAAgACAAIAAgACAAIAAgACAAIABcACIALwAvAC0AXAAiACwAIABGAEEATABTAEUALABcAG4AIAAgACAAIAAgACAAIAAgACAAIAAgACAAIAAgACAAIAAgACAAIAAgACAAIAAgACAAIAAgACAAIAAgACAAIAAgACAAIAAgACAAIAAgACAAIABcACIALQAtAC0AXAAiACwAIABGAEEATABTAEUALABcAG4AIAAgACAAIAAgACAAIAAgACAAIAAgACAAIAAgACAAIAAgACAAIAAgACAAIAAgACAAIAAgACAAIAAgACAAIAAgACAAIAAgACAAIAAgACAAIABcACIALgAuAC0AXAAiACwAIABGAEEATABTAEUALABcAG4AIAAgACAAIAAgACAAIAAgACAAIAAgACAAIAAgACAAIAAgACAAIAAgACAAIAAgACAAIAAgACAAIAAgACAAIAAgACAAIAAgACAAIAAgACAAIABUAFIAVQBF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SQBGACgAXwBwAGEAcgBzAGUARQByAHIAbwByACwAIAB7ACMAVgBBAEwAVQBFACEALAAgACMAVgBBAEwAVQBFACEALAAgACMAVgBBAEwAVQBFACEAfQAsAFwAbgAgACAAIAAgACAAIAAgACAAIAAgACAAIAAgACAAIAAgACAAIAAgACAAIAAgACAAIAAgACAAIAAgACAAIAAgACAAIAAgACAAIABMAEUAVAAoAFwAbgAgACAAIAAgACAAIAAgACAAIAAgACAAIAAgACAAIAAgACAAIAAgACAAIAAgACAAIAAgACAAIAAgACAAIAAgACAAIAAgACAAIAAgACAAIAAgAF8AawBuAG8AdwBuAE0AaQBuAHUAcwAsACAAKABMAEUATgAoAF8AcwBlAHAAYQByAGEAdABvAHIAcwApACAAPQAgADMAKQAgACoAIAAoAFIASQBHAEgAVAAoAF8AcwBlAHAAYQByAGEAdABvAHIAcwApACAAPQAgAFwAIgAtAFwAIgApACwAXABuACAAIAAgACAAIAAgACAAIAAgACAAIAAgACAAIAAgACAAIAAgACAAIAAgACAAIAAgACAAIAAgACAAIAAgACAAIAAgACAAIAAgACAAIAAgACAAXwB5ACwAIABmAG4AWQBlAGEAcgBWAGEAbAB1AGUAKABJAE4ARABFAFgAKABfAGQAYQB0AGUAUwBwAGwAaQB0ACwAIAAxACwAIAA1ACkALAAgAF8AawBuAG8AdwBuAE0AaQBuAHUAcwApACwAXABuACAAIAAgACAAIAAgACAAIAAgACAAIAAgACAAIAAgACAAIAAgACAAIAAgACAAIAAgACAAIAAgACAAIAAgACAAIAAgACAAIAAgACAAIAAgACAAXwBhAGIALAAgAFYAQQBMAFUARQAoAEMASABPAE8AUwBFAEMATwBMAFMAKABfAGQAYQB0AGUAUwBwAGwAaQB0ACwAIAB7ADQALAAgADMAfQApACkALABcAG4AIAAgACAAIAAgACAAIAAgACAAIAAgACAAIAAgACAAIAAgACAAIAAgACAAIAAgACAAIAAgACAAIAAgACAAIAAgACAAIAAgACAAIAAgACAAIABIAFMAVABBAEMASwAoAF8AeQAsACAAXwBhAGI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QwBBAEwARQBOAEQAQQBSAF8ARABBAFQARQBcAG4AXABuAFIAZQB0AHUAcgBuAHMAIABhACAAYwBhAGwAZQBuAGQAYQByACAAZABhAHQAZQAgAGEAcwAgAHQAZQB4AHQAIABpAG4AIAB0AGgAZQAgAHMAaABvAHIAdAAgAG0AbwBkAGUAcgBuACAAcwB0AHkAbABlAC4AXABuAFwAbgBBAHIAcgBhAHkAIABjAG8AbQBwAGEAdABpAGIAbABlADoAIABEAGEAdABlAF8AWQBNAE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MAYQBsAGUAbgBkAGEAcg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wBdACAAIAAgACAAfABcAG4AIAAgACAAWQBlAGEAcgBDAEUAIAAgACAAIAAgACAAIAAgAHwAIABpAG4AdABlAGcAZQByACAAIAAgACAAIAAgACAAIAAgAHwAIABZAGUAYQByACAAaQBuACAAQwBvAG0AbQBvAG4AIABFAHIAYQAuACAATgBvAHQAZQAgAHQAaABhAHQAIAAxACAAQgBDACAAPQAgADAAIABDAEUALAAgADIAIABCAEMAIAA9ACAALQAxACAAQwBFAFwAbgAgACAAIABNAG8AbgB0AGgAIAAgACAAIAAgACAAIAAgACAAfAAgAGkAbgB0AGUAZwBlAHIAIABbADEALgAuADEAMgBdACAAfAAgAE0AbwBuAHQAaAAgAG8AZgAgAHkAZQBhAHIALgBcAG4AIAAgACAARABhAHkAIAAgACAAIAAgACAAIAAgACAAIAAgAHwAIABkAGUAYwBpAG0AYQBsACAAWwAwAC4ALgAzADIAKQAgAHwAIABEAGEAeQAuACAAQQBuAHkAIABkAGUAYwBpAG0AYQBsACAAcABhAHIAdAAgAGkAcwAgAGkAZwBuAG8AcgBlAGQALgBcAG4AWwBPAHAAdABpAG8AbgBzAF0AIAAgACAAIAAgACAAIAAgAHwAIAB0AGUAeAB0ACAAIAAgACAAIAAgACAAIAAgACAAIAAgAHwAIABbAC4AfAAtAF0AWwArAF0AWwBQAF0AWwBVAHwAVgBdAFwAbgAgACAAIAAgACAAIAAgACAAIAAgACAAIAAgACAAIAAgACAAfAAgACAAIAAgACAAIAAgACAAIAAgACAAIAAgACAAIAAgACAAfAAgACAAIAAuAHwALQAgADoAIABTAGUAcABhAHIAYQB0AG8AcgAuACAARABlAGYAYQB1AGwAdABzACAAdABvACAALwBcAG4AIAAgACAAIAAgACAAIAAgACAAIAAgACAAIAAgACAAIAAgAHwAIAAgACAAIAAgACAAIAAgACAAIAAgACAAIAAgACAAIAAgAHwAIAAgACAAIAAgACsAIAA6ACAARABpAHMAcABsAGEAeQAgAHAAbwBzAGkAdABpAHYAZQAgAHMAaQBnAG4AIABmAG8AcgAgAG4AbwBuAC0AbgBlAGcAYQB0AGkAdgBlACAAeQBlAGEAcgBzAC4AXABuACAAIAAgACAAIAAgACAAIAAgACAAIAAgACAAIAAgACAAIAB8ACAAIAAgACAAIAAgACAAIAAgACAAIAAgACAAIAAgACAAIAB8ACAAIAAgACAAIABQACAAOgAgAFAAYQBkACAAbQBvAG4AdABoAHMAIABhAG4AZAAgAGQAYQB5AHMAIAB3AGkAdABoACAAbABlAGEAZABpAG4AZwAgAHoAZQByAG8ALgBcAG4AIAAgACAAIAAgACAAIAAgACAAIAAgACAAIAAgACAAIAAgAHwAIAAgACAAIAAgACAAIAAgACAAIAAgACAAIAAgACAAIAAgAHwAIAAgAFUALAAgAFYAIAA6ACAAVQAgAHQAbwAgAG8AcgBkAGUAcgAgAGkAbgAgAGkAbgB0AGUAcgBuAGEAdABpAG8AbgBhAGwAIABmAG8AcgBtAGEAdAAgAGQAZAAvAG0AbQAvAHkAeQB5AHkAXABuACAAIAAgACAAIAAgACAAIAAgACAAIAAgACAAIAAgACAAIAB8ACAAIAAgACAAIAAgACAAIAAgACAAIAAgACAAIAAgACAAIAB8ACAAIAAgACAAIAAgACAAIAAgAFYAIAB0AG8AIABvAHIAZABlAHIAIABpAG4AIABOAG8AcgB0AGgAIABBAG0AZQByAGkAYwBhAG4AIABmAG8AcgBtAGEAdAAgAG0AbQAvAGQAZAAvAHkAeQB5AHkAXABuACAAIAAgACAAIAAgACAAIAAgACAAIAAgACAAIAAgACAAIAB8ACAAIAAgACAAIAAgACAAIAAgACAAIAAgACAAIAAgACAAIAB8ACAAIAAgACAAIAAgACAAIAAgAEQAZQBmAGEAdQBsAHQAcwAgAHQAbwAgAGwAbwBjAGEAbAAgAHIAZQBnAGkAbwBuAGEAbAAgAHMAZQB0AHQAaQBuAGcAcwAgAG8AZgAgAEUAeABjAGUAbA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MAQQBMAEUATgBEAEEAUgBfAEQAQQBUAEUAIAA9ACAATABBAE0AQgBEAEEAKABEAGEAdABlAF8AWQBNAEQALAAgAFsATwBwAHQAaQBvAG4AcwBdACwAIABbAEoAdQBsAGkAYQBuAEMAYQBsAGUAbgBkAGEAcgBdACwAXABuACAAIAAgACAATABFAFQAKABcAG4AIAAgACAAIAAgACAAIAAgAF8AbwBwAHQAaQBvAG4AcwAsACAARgBOAC4ATgBVAEwATABJAEYAWQAoAE8AcAB0AGkAbwBuAHMAKQAsAFwAbgAgACAAIAAgACAAIAAgACAAXwBqAHUAbABpAGEAbgBDAGEAbABlAG4AZABhAHIALAAgAEYATgAuAEMATwBFAFIAQwBFACgASgB1AGwAaQBhAG4AQwBhAGwAZQBuAGQAYQByACkAIAA8AD4AIAAwACwAXABuACAAIAAgACAAIAAgACAAIABfAHMAZQBwAGEAcgBhAHQAbwByACwAIABMAEUAVAAoAFwAbgAgACAAIAAgACAAIAAgACAAIAAgACAAIABfAHMAZQBwAE8AcAB0AGkAbwBuACwAIABMAEUARgBUACgARgBOAC4AUwBJAEYAVABfAEYATwBSAF8AQwBIAEEAUgBTACgAXwBvAHAAdABpAG8AbgBzACwAIABcACIALgAtAFwAIgApACkALABcAG4AIAAgACAAIAAgACAAIAAgACAAIAAgACAAUwBXAEkAVABDAEgAKABfAHMAZQBwAE8AcAB0AGkAbwBuACwAIABcACIAXAAiACwAIABcACIALwBcACIALAAgAF8AcwBlAHAATwBwAHQAaQBvAG4AKQBcAG4AIAAgACAAIAAgACAAIAAgACkALABcAG4AIAAgACAAIAAgACAAIAAgAF8AYQBsAHcAYQB5AHMAUwBpAGcAbgAsACAASQBGAEUAUgBSAE8AUgAoAEYASQBOAEQAKABcACIAKwBcACIALAAgAF8AbwBwAHQAaQBvAG4AcwApACwAIAAwACkAIAA+ACAAMAAsAFwAbgAgACAAIAAgACAAIAAgACAAXwBpAG4AdABlAHIAbgBhAHQAaQBvAG4AYQBsAE8AcgBkAGUAcgAsACAASQBGACgASQBGAEUAUgBSAE8AUgAoAFMARQBBAFIAQwBIACgAXAAiAFUAXAAiACwAIABfAG8AcAB0AGkAbwBuAHMAKQAsACAAMAApACAAPgAgADAALAAgAFQAUgBVAEUALABcAG4AIAAgACAAIAAgACAAIAAgACAAIAAgACAASQBGACgASQBGAEUAUgBSAE8AUgAoAFMARQBBAFIAQwBIACgAXAAiAFYAXAAiACwAIABfAG8AcAB0AGkAbwBuAHMAKQAsACAAMAApACAAPgAgADAALAAgAEYAQQBMAFMARQAsAFwAbgAgACAAIAAgACAAIAAgACAAIAAgACAAIAAgACAAIAAgAE4ATwBUACgARgBOAC4ATgBPAFIAVABIAF8AQQBNAEUAUgBJAEMAQQBOAF8AUgBFAEcASQBPAE4AKAApACkAXABuACAAIAAgACAAIAAgACAAIAAgACAAIAAgACkAXABuACAAIAAgACAAIAAgACAAIAApACwAXABuACAAIAAgACAAIAAgACAAIABfAG0AZABGAG0AdAAsACAASQBGACgASQBGAEUAUgBSAE8AUgAoAFMARQBBAFIAQwBIACgAXAAiAFAAXAAiACwAIABfAG8AcAB0AGkAbwBuAHMAKQAsACAAMAApACAAPgAgADAALAAgAFwAIgAwADAAXAAiACwAIABcACIAMABcACIAKQAsAFwAbgBcAG4AIAAgACAAIAAgACAAIAAgAGYAbgBGAG8AcgBtAGEAdABEAGEAdABlACwAIABMAEEATQBCAEQAQQAoAF8AZABhAHQAZQBfAFkATQBEACwAXABuACAAIAAgACAAIAAgACAAIAAgACAAIAAgAEwARQBUACgAXABuACAAIAAgACAAIAAgACAAIAAgACAAIAAgACAAIAAgACAAXwB2AGEAbABpAGQAYQB0AGUARABhAHQAZQAsACAAQwBIAFIATwBOAE8ALgBWAEEATABJAEQAQQBUAEUAXwBDAEEATABFAE4ARABBAFIAXwBEAEEAVABFACgAXwBkAGEAdABlAF8AWQBNAEQALAAgAF8AagB1AGwAaQBhAG4AQwBhAGwAZQBuAGQAYQByACkALABcAG4AIAAgACAAIAAgACAAIAAgACAAIAAgACAAIAAgACAAIABJAEYAKABBAFIAUgBBAFkAUwAuAEkAUwBfAEUATQBQAFQAWQAoAF8AdgBhAGwAaQBkAGEAdABlAEQAYQB0AGUAKQAsACAAXAAiAFwAIgAsAFwAbgAgACAAIAAgACAAIAAgACAAIAAgACAAIAAgACAAIAAgACAAIAAgACAATABFAFQAKABcAG4AIAAgACAAIAAgACAAIAAgACAAIAAgACAAIAAgACAAIAAgACAAIAAgACAAIAAgACAAXwBmAGkAcgBzAHQARQByAHIAbwByACwAIABBAFIAUgBBAFkAUwAuAEYASQBSAFMAVABfAEUAUgBSAE8AUgBfAEgAKABfAHYAYQBsAGkAZABhAHQAZQBEAGEAdABlACkALABcAG4AIAAgACAAIAAgACAAIAAgACAAIAAgACAAIAAgACAAIAAgACAAIAAgACAAIAAgACAASQBGACgASQBTAEUAUgBSAE8AUgAoAF8AZgBpAHIAcwB0AEUAcgByAG8AcgApACwAIABfAGYAaQByAHMAdABFAHIAcgBvAHIAIAAqACAAewAxAH0ALABcAG4AIAAgACAAIAAgACAAIAAgACAAIAAgACAAIAAgACAAIAAgACAAIAAgACAAIAAgACAAIAAgACAAIABJAEYAKABBAFIAUgBBAFkAUwAuAEgAQQBTAF8ARQBNAFAAVABZACgAXwB2AGEAbABpAGQAYQB0AGUARABhAHQAZQApACwAIAB7ACMAVgBBAEwAVQBFACEAfQAsAFwAbgAgACAAIAAgACAAIAAgACAAIAAgACAAIAAgACAAIAAgACAAIAAgACAAIAAgACAAIAAgACAAIAAgACAAIAAgACAATABFAFQAKABcAG4AIAAgACAAIAAgACAAIAAgACAAIAAgACAAIAAgACAAIAAgACAAIAAgACAAIAAgACAAIAAgACAAIAAgACAAIAAgACAAIAAgACAAXwBzAFkAZQBhAHIALAAgAEMASABSAE8ATgBPAC4ARgBPAFIATQBBAFQAXwBJAFMATwBfAFkARQBBAFIAKABJAE4ARABFAFgAKABfAHYAYQBsAGkAZABhAHQAZQBEAGEAdABlACwAIAAxACwAIAAxACkALAAgAF8AYQBsAHcAYQB5AHMAUwBpAGcAbgApACwAXABuACAAIAAgACAAIAAgACAAIAAgACAAIAAgACAAIAAgACAAIAAgACAAIAAgACAAIAAgACAAIAAgACAAIAAgACAAIAAgACAAIAAgAF8AcwBNAG8AbgB0AGgALAAgAFQARQBYAFQAKABJAE4ARABFAFgAKABfAHYAYQBsAGkAZABhAHQAZQBEAGEAdABlACwAIAAxACwAIAAyACkALAAgAF8AbQBkAEYAbQB0ACkALABcAG4AIAAgACAAIAAgACAAIAAgACAAIAAgACAAIAAgACAAIAAgACAAIAAgACAAIAAgACAAIAAgACAAIAAgACAAIAAgACAAIAAgACAAXwBzAEQAYQB5ACwAIABUAEUAWABUACgASQBOAEQARQBYACgAXwB2AGEAbABpAGQAYQB0AGUARABhAHQAZQAsACAAMQAsACAAMwApACwAIABfAG0AZABGAG0AdAApACwAXABuACAAIAAgACAAIAAgACAAIAAgACAAIAAgACAAIAAgACAAIAAgACAAIAAgACAAIAAgACAAIAAgACAAIAAgACAAIAAgACAAIAAgAEkARgAoAF8AaQBuAHQAZQByAG4AYQB0AGkAbwBuAGEAbABPAHIAZABlAHIALABcAG4AIAAgACAAIAAgACAAIAAgACAAIAAgACAAIAAgACAAIAAgACAAIAAgACAAIAAgACAAIAAgACAAIAAgACAAIAAgACAAIAAgACAAIAAgACAAIABDAE8ATgBDAEEAVAAoAF8AcwBEAGEAeQAsACAAXwBzAGUAcABhAHIAYQB0AG8AcgAsACAAXwBzAE0AbwBuAHQAaAAsACAAXwBzAGUAcABhAHIAYQB0AG8AcgAsACAAXwBzAFkAZQBhAHIAKQAsAFwAbgAgACAAIAAgACAAIAAgACAAIAAgACAAIAAgACAAIAAgACAAIAAgACAAIAAgACAAIAAgACAAIAAgACAAIAAgACAAIAAgACAAIAAgACAAIAAgAEMATwBOAEMAQQBUACgAXwBzAE0AbwBuAHQAaAAsACAAXwBzAGUAcABhAHIAYQB0AG8AcgAsACAAXwBzAEQAYQB5ACwAIABfAHMAZQBwAGEAcgBhAHQAbwByACwAIABfAHMAWQBlAGEAc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QAYQB0AGUAXwBZAE0ARAAsACAARgBOAC4ATgBVAEwATABJAEYAWQAoAEQAYQB0AGUAXwBZAE0ARAApACwAXABuACAAIAAgACAAIAAgACAAIABfAHIAbwB3AEMAbwB1AG4AdAAsACAAUgBPAFcAUwAoAF8AZABhAHQAZQBfAFkATQ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YAbwByAG0AYQB0AEQAYQB0AGUAKABJAE4ARABFAFgAKABfAGQAYQB0AGUAXwBZAE0ARAAsACAAXwBjAHUAcgByACwAI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FwAbgBcAG4AUABhAHIAcwBlAHMAIABhACAAbABpAHQAZQByAGEAcgB5ACAAZABhAHQAZQAgAGkAbgB0AG8AIAByAGUAcwBwAGUAYwB0AGkAdgBlACAAcABhAHIAdABzACAAbwBmACAAeQBlAGEAcgAsACAAbQBvAG4AdABoACwAIABkAGEAeQAgAGEAbgBkACAAdwBlAGUAawBkAGEAeQAuAFwAbgBcAG4AQQByAHIAYQB5ACAAYwBvAG0AcABhAHQAaQBiAGwAZQA6ACAARQB4AHAAcgBlAHMAcwBpAG8Ab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CAANAAgAHwAIABpAG4AdABlAGcAZQByACAAWwAxAC4ALgA3AF0AIAAgAHwAIABXAGUAZQBr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HwAIAB0AGUAeAB0ACAAIAAgAHwAIABMAGkAdABlAHIAYQByAHkAIABkAGEAdABlAFwAbgBbAEwAYQBuAGcAdQBhAGcAZQBDAG8AZABlAF0AIAAgACAAfAAgAHQAZQB4AHQAIAAgACAAfAAgAEwAYQBuAGcAdQBhAGcAZQAuACAASQBmACAAbwBtAGkAdAB0AGUAZAAgAHQAaABlAG4AIABsAG8AYwBhAGwAIABsAGEAbgBnAHUAYQBnAGUAIABzAGUAdAAgAGkAbgAgAEUAeABjAGUAbAAuAFwAbgBbAEoAdQBsAGkAYQBuAEMAYQBsAGUAbgBkAGEAcgBdACAAfAAgAHMAdwBpAHQAYwBoACAAfAAgAEMAYQBsAGMAdQBsAGEAdABlACAAZgBvAHIAIAB0AGgAZQAgAEoAdQBsAGkAYQBuACAAcAByAG8AbABlAHAAdABpAGMAIABjAGEAbABlAG4AZABhAHIALgAgAEQAZQBmAGEAdQBsAHQAIABpAHMAIABHAHIAZQBnAG8AcgBpAGEAbgBcAG4AIAAgACAAIAAgACAAIAAgACAAIAAgACAAIAAgACAAIAAgAHwAIAAgACAAIAAgACAAIAAgAHwAIABwAHIAbwBsAGUAcAB0AGkAYwAgAGMAYQBsAGUAbgBkAGEAcgAu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KABcACIARgBlAGIAIAAyADUALAAgADIAMAAxADQAXAAiACkAXABuAFIAZQB0AHUAcgBuAHMAOgAgAHsAMgAwADEANAAsACAAMgAsACAAMgA1ACwAIABcACIAXAAiAH0AXABuAFwAbgBQAEEAUgBTAEUAXwBMAEkAVABFAFIAQQBSAFkAXwBEAEEAVABFACgAXAAiAFMAdQBuACAARABlAGMAIAAzADEALAAgADIAMAAyADMAXAAiACkAXABuAFIAZQB0AHUAcgBuAHMAOgAgAHsAMgAwADIAMwAsACAAMQAyACwAIAAzADEALAAgADcAfQBcAG4AXABuAFAAQQBSAFMARQBfAEwASQBUAEUAUgBBAFIAWQBfAEQAQQBUAEUAKABcACIATQBvAG4AIABGAGUAYgAgADIANQB0AGgAXAAiACkAXABuAFIAZQB0AHUAcgBuAHMAOgAgAHsAXAAiAFwAIgAsACAAMgAsACAAMgA1ACwAIAAxAH0AXABuAFwAbgBQAEEAUgBTAEUAXwBMAEkAVABFAFIAQQBSAFkAXwBEAEEAVABFACgAXAAiAEYAZQBiACAAMgAwADAAMABcACIAKQBcAG4AUgBlAHQAdQByAG4AcwA6ACAAewAyADAAMAAwACwAIAAyACwAIABcACIAXAAiACwAIABcACI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EQAQQBUAEUAIAA9ACAATABBAE0AQgBEAEEAKABFAHgAcAByAGUAcwBzAGkAbwBuACwAIABbAEwAYQBuAGcAdQBhAGcAZQBDAG8AZABlAF0ALAAgAFsASgB1AGwAaQBhAG4AQwBhAGwAZQBuAGQAYQByAF0ALABcAG4AIAAgACAAIABMAEUAVAAoAFwAbgAgACAAIAAgACAAIAAgACAAXwBZAE0ARABXAFQALAAgAEMASABSAE8ATgBPAC4AUABBAFIAUwBFAF8ATABJAFQARQBSAEEAUgBZAF8ARABBAFQARQBUAEkATQBFACgARQB4AHAAcgBlAHMAcwBpAG8AbgAsACAATABhAG4AZwB1AGEAZwBlAEMAbwBkAGUALAAgAEoAdQBsAGkAYQBuAEMAYQBsAGUAbgBkAGEAcgApACwAXABuACAAIAAgACAAIAAgACAAIABUAEEASwBFACgAXwBZAE0ARABXAFQALAAgADEALAAgADQ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EAEEAVABFAFwAbgBcAG4AUgBlAHQAdQByAG4AcwAgAGEAIABjAGEAbABlAG4AZABhAHIAIABkAGEAdABlACAAYQBzACAAdABlAHgAdAAgAGkAbgAgAHQAaABlACAAbABpAHQAZQByAGEAcgB5ACAAcwB0AHkAbABlAC4AXABuAFwAbgBBAHIAcgBhAHkAIABjAG8AbQBwAGEAdABpAGIAbABlADoAIABEAGEAdABlAF8AWQBNAEQAVw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ABpAHQAZQByAGEAcgB5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FcAIAAgACAAIAAgACAAIAB8ACAAYQByAHIAYQB5ACAAIAAgAEMAWwAxAC4ALgA0AF0AIAB8AFwAbgAgACAAIABbAFkAZQBhAHIAQwBFAF0AIAAgACAAIAAgACAAfAAgAGkAbgB0AGUAZwBlAHIAIAAgACAAIAAgACAAIAAgACAAfAAgAFkAZQBhAHIAIABpAG4AIABDAG8AbQBtAG8AbgAgAEUAcgBhAC4AIABOAG8AdABlACAAdABoAGEAdAAgADEAIABCAEMAIAA9ACAAMAAgAEMARQAsACAAMgAgAEIAQwAgAD0AIAAtADEAIABDAEUAXABuACAAIAAgAFsATQBvAG4AdABoAF0AIAAgACAAIAAgACAAIAB8ACAAaQBuAHQAZQBnAGUAcgAgAFsAMQAuAC4AMQAyAF0AIAB8ACAAXABuACAAIAAgAFsARABhAHkAXQAgACAAIAAgACAAIAAgACAAIAB8ACAAaQBuAHQAZQBnAGUAcgAgAFsAMAAuAC4AMwAxAF0AIAB8ACAAXABuACAAIAAgAFsAVwBlAGUAawBkAGEAeQBdACAAIAAgACAAIAB8ACAAaQBuAHQAZQBnAGUAcgAgAFsAMQAuAC4ANwBdACAAIAB8ACAAQQBwAHAAbABpAGMAYQBiAGwAZQAgAGkAZgAgAGEAbgB5ACAAbwBmACAAeQBlAGEAcgAsACAAbQBvAG4AdABoACAAbwByACAAZABhAHkAIABhAHIAZQAgAG8AbQBpAHQAdABlAGQALgBcAG4AWwBPAHAAdABpAG8AbgBzAF0AIAAgACAAIAAgACAAIAAgAHwAIAB0AGUAeAB0ACAAIAAgACAAIAAgACAAIAAgACAAIAAgAHwAIABbAFcAXQBbAFIAXQBbAEcAXQBbAEUAXQBbAFQAXQBbAEoAXQBbAEsAXQBcAG4AIAAgACAAIAAgACAAIAAgACAAIAAgACAAIAAgACAAIAAgAHwAIAAgACAAIAAgACAAIAAgACAAIAAgACAAIAAgACAAIAAgAHwAIAAgACAAVwAgADoAIABEAGkAcwBwAGwAYQB5ACAAdwBlAGUAawBkAGEAeQAuAFwAbgAgACAAIAAgACAAIAAgACAAIAAgACAAIAAgACAAIAAgACAAfAAgACAAIAAgACAAIAAgACAAIAAgACAAIAAgACAAIAAgACAAfAAgACAAIABSACAAOgAgAEQAaQBzAHAAbABhAHkAIABzAGgAbwByAHQALQBmAG8AcgBtACAAbQBvAG4AdABoACAAYQBuAGQAIAB3AGUAZQBrAGQAYQB5AC4AXABuACAAIAAgACAAIAAgACAAIAAgACAAIAAgACAAIAAgACAAIAB8ACAAIAAgACAAIAAgACAAIAAgACAAIAAgACAAIAAgACAAIAB8ACAAIAAgAEcAIAA6ACAATgBvACAAYwBvAG0AbQBhACAAcwBlAHAAYQByAGEAdABvAHIAcwAuAFwAbgAgACAAIAAgACAAIAAgACAAIAAgACAAIAAgACAAIAAgACAAfAAgACAAIAAgACAAIAAgACAAIAAgACAAIAAgACAAIAAgACAAfAAgACAAIABFACAAOgAgAEEAbAB3AGEAeQBzACAAYQBwAHAAbAB5ACAAZQByAGEAIABzAHUAZgBmAGkAeAAuACAASQBmACAAbgBvAHQAIAB1AHMAZQBkACwAIABvAG4AbAB5ACAAeQBlAGEAcgBzACAAbABlAHMAcwAgAHQAaABhAG4AIAAxADAAMAAwAFwAbgAgACAAIAAgACAAIAAgACAAIAAgACAAIAAgACAAIAAgACAAfAAgACAAIAAgACAAIAAgACAAIAAgACAAIAAgACAAIAAgACAAfAAgACAAIAAgACAAIAAgAHMAaABvAHcAIABhAG4AIABlAHIAYQAuAFwAbgAgACAAIAAgACAAIAAgACAAIAAgACAAIAAgACAAIAAgACAAfAAgACAAIAAgACAAIAAgACAAIAAgACAAIAAgACAAIAAgACAAfAAgACAAIABUACAAOgAgAFUAcwBlACAAdAByAGEAZABpAHQAaQBvAG4AYQBsACAAZQByAGEAIABuAG8AdABhAHQAaQBvAG4AIABBAEQAfABCAEMAIABpAG4AcwB0AGUAYQBkACAAbwBmACAAcwBlAGMAdQBsAGEAcgAgAEIAQwBFAHwAQwBFAC4AXABuACAAIAAgACAAIAAgACAAIAAgACAAIAAgACAAIAAgACAAIAB8ACAAIAAgACAAIAAgACAAIAAgACAAIAAgACAAIAAgACAAIAB8ACAAIAAgAEoAIAA6ACAARABvAHQAdABlAGQAIABtAG8AbgBpAGsAZQByAHMAIABCAC4AQwAuAEUAfABDAC4ARQAuAHwAQQAuAEQALgB8AEIALgBDAC4AXABuACAAIAAgACAAIAAgACAAIAAgACAAIAAgACAAIAAgACAAIAB8ACAAIAAgACAAIAAgACAAIAAgACAAIAAgACAAIAAgACAAIAB8ACAAIAAgAEsAIAA6ACAATgBvACAAcwBwAGEAYwBlACAAcAByAGUAYwBlAGQAaQBuAGcAIABtAG8AbgBpAGsAZQByAHMAIABCAEMARQB8AEMARQB8AEEARAB8AEIAQwAuAFwAbgBbAEwAYQBuAGcAdQBhAGcAZQBDAG8AZABlAF0AIAAgACAAfAAgAHQAZQB4AHQAIAAgACAAIAAgACAAIAAgACAAIAAgACAAfAAgAEwAYQBuAGcAdQBhAGcAZQAuACAASQBmACAAbwBtAGkAdAB0AGUAZAAgAHQAaABlAG4AIABsAG8AYwBhAGwAIABsAGEAbgBnAHUAYQBnAGUAIABzAGUAdAAgAGkAbgAgAEUAeABjAGUAbA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EQAQQBUAEUAKAB7ADIAMAAxADQALAAgADIALAAgADIANQB9ACwAIABcACIAVwBSAEcARQBUAEoASwBcACIAKQBcAG4AUgBlAHQAdQByAG4AcwA6ACAAXAAiAFQAdQBlACAARgBlAGIAIAAyADUAdABoACAAMgAwADEANABBAEQAXAAiAFwAbgBcAG4ARgBPAFIATQBBAFQAXwBMAEkAVABFAFIAQQBSAFkAXwBEAEEAVABFACgAewBcACIAXAAiACwAIAAxADIALAAgADMAMQB9ACkAXABuAFIAZQB0AHUAcgBuAHMAOgAgAFwAIgBEAGUAYwBlAG0AYgBlAHIAIAAzADEAcwB0AFwAIgBcAG4AXABuAEYATwBSAE0AQQBUAF8ATABJAFQARQBSAEEAUgBZAF8ARABBAFQARQAoAHsAMgAwADAAMAAsACAAMwB9ACwAIABcACIAXAAiACkAXABuAFIAZQB0AHUAcgBuAHMAOgAgAFwAIgBNAGEAcgBjAGgALAAgADIAMAAwADA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wASQBUAEUAUgBBAFIAWQBfAEQAQQBUAEUAIAA9ACAATABBAE0AQgBEAEEAKABEAGEAdABlAF8AWQBNAEQAVwAsACAAWwBPAHAAdABpAG8AbgBzAF0ALAAgAFsATABhAG4AZwB1AGEAZwBlAEMAbwBkAGUAXQAsACAAWwBKAHUAbABpAGEAbgBDAGEAbABlAG4AZABhAHIAXQAsAFwAbgAgACAAIAAgAEwARQBUACgAXABuACAAIAAgACAAIAAgACAAIABfAG8AcAB0AGkAbwBuAHMALAAgAEYATgAuAE4AVQBMAEwASQBGAFkAKABPAHAAdABpAG8AbgBzACkALABcAG4AIAAgACAAIAAgACAAIAAgAF8AbABhAG4AZwB1AGEAZwBlAEkARAAsACAARgBOAC4ATABBAE4ARwBVAEEARwBFAF8ASQBEACgARgBOAC4ATgBVAEwATABJAEYAWQAoAEwAYQBuAGcAdQBhAGcAZQBDAG8AZABlACkAKQAsAFwAbgAgACAAIAAgACAAIAAgACAAXwBqAHUAbABpAGEAbgBDAGEAbABlAG4AZABhAHIALAAgAEYATgAuAEMATwBFAFIAQwBFACgASgB1AGwAaQBhAG4AQwBhAGwAZQBuAGQAYQByACkAIAA8AD4AIAAwACwAXABuACAAIAAgACAAIAAgACAAIABcAG4AIAAgACAAIAAgACAAIAAgAF8AcwBoAG8AdwBXAGUAZQBrAGQAYQB5ACwAIABJAEYARQBSAFIATwBSACgAUwBFAEEAUgBDAEgAKABcACIAVwBcACIALAAgAF8AbwBwAHQAaQBvAG4AcwApACwAIAAwACkAIAA+ACAAMAAsAFwAbgAgACAAIAAgACAAIAAgACAAXwBzAGgAbwByAHQALAAgAEkARgBFAFIAUgBPAFIAKABTAEUAQQBSAEMASAAoAFwAIgBSAFwAIgAsACAAXwBvAHAAdABpAG8AbgBzACkALAAgADAAKQAgAD4AIAAwACwAXABuACAAIAAgACAAIAAgACAAIABfAHMAZQBwAGEAcgBhAHQAbwByACwAIABJAEYAKABJAEYARQBSAFIATwBSACgAUwBFAEEAUgBDAEgAKABcACIARwBcACIALAAgAF8AbwBwAHQAaQBvAG4AcwApACwAIAAwACkALAAgAFwAIgAgAFwAIgAsACAAXAAiACwAIABcACIAKQAsAFwAbgAgACAAIAAgACAAIAAgACAAXwB5AGUAYQByAE8AcAB0AGkAbwBuAHMALAAgAEYATgAuAFMASQBGAFQAXwBGAE8AUgBfAEMASABBAFIAUwAoAF8AbwBwAHQAaQBvAG4AcwAsACAAXAAiAEUAVABKAEsAXAAiACkALABcAG4AXABuACAAIAAgACAAIAAgACAAIABmAG4AVgBhAGwAaQBkAGEAdABlAFkATQBEACwAIABMAEEATQBCAEQAQQAoAF8AWQBNAEQALABcAG4AIAAgACAAIAAgACAAIAAgACAAIAAgACAATABFAFQAKABcAG4AIAAgACAAIAAgACAAIAAgACAAIAAgACAAIAAgACAAIABfAGYAaQByAHMAdABFAHIAcgBvAHIALAAgAEEAUgBSAEEAWQBTAC4ARgBJAFIAUwBUAF8ARQBSAFIATwBSAF8ASAAoAF8AWQBNAEQAKQAsAFwAbgAgACAAIAAgACAAIAAgACAAIAAgACAAIAAgACAAIAAgAEkARgAoAEkAUwBFAFIAUgBPAFIAKABfAGYAaQByAHMAdABFAHIAcgBvAHIAKQAsACAAXwBmAGkAcgBzAHQARQByAHIAbwByACAAKgAgAHsAMQB9ACwAXABuACAAIAAgACAAIAAgACAAIAAgACAAIAAgACAAIAAgACAAIAAgACAAIABJAEYAKABOAE8AVAAoAEEAUgBSAEEAWQBTAC4ASQBTAF8ATgBVAE0ARQBSAEkAQwBfAE4AVQBMAEwAKABfAFkATQBEACkAKQAsACAAewAjAFYAQQBMAFUARQAhAH0ALABcAG4AIAAgACAAIAAgACAAIAAgACAAIAAgACAAIAAgACAAIAAgACAAIAAgACAAIAAgACAASQBGACgAQQBSAFIAQQBZAFMALgBIAEEAUwBfAEQARQBDAEkATQBBAEwAKABUAEEASwBFACgAXwBZAE0ARAAsACAAMQAsACAAMgApACkALAAgAHsAIwBOAFUATQAhAH0ALABcAG4AIAAgACAAIAAgACAAIAAgACAAIAAgACAAIAAgACAAIAAgACAAIAAgACAAIAAgACAAIAAgACAAIABMAEUAVAAoAFwAbgAgACAAIAAgACAAIAAgACAAIAAgACAAIAAgACAAIAAgACAAIAAgACAAIAAgACAAIAAgACAAIAAgACAAIAAgACAAXwBtAG8AbgB0AGgALAAgAEkATgBEAEUAWAAoAF8AWQBNAEQALAAgADEALAAgADIAKQAsAFwAbgAgACAAIAAgACAAIAAgACAAIAAgACAAIAAgACAAIAAgACAAIAAgACAAIAAgACAAIAAgACAAIAAgACAAIAAgACAAXwBkAGEAeQAsACAASQBOAEQARQBYACgAXwBZAE0ARAAsACAAMQAsACAAMwApACwAXABuACAAIAAgACAAIAAgACAAIAAgACAAIAAgACAAIAAgACAAIAAgACAAIAAgACAAIAAgACAAIAAgACAAIAAgACAAIABfAHYAYQBsAGkAZABEAGEAdABlACwAIABJAEYAKAAoAF8AbQBvAG4AdABoACAAPQAgAFwAIgBcACIAKQAgACoAIAAoAF8AZABhAHkAIAA+AD0AIAAxACkAIAAqACAAKABfAGQAYQB5ACAAPAA9ACAAMwAxACkALAAgAFQAUgBVAEUALABcAG4AIAAgACAAIAAgACAAIAAgACAAIAAgACAAIAAgACAAIAAgACAAIAAgACAAIAAgACAAIAAgACAAIAAgACAAIAAgACAAIAAgACAAQwBIAFIATwBOAE8ALgBJAFMAXwBWAEEATABJAEQAXwBDAEEATABFAE4ARABBAFIAXwBEAEEAVABFACgAXwBZAE0ARAAsACAAVABSAFUARQAsACAAXwBqAHUAbABpAGEAbgBDAGEAbABlAG4AZABhAHIAKQBcAG4AIAAgACAAIAAgACAAIAAgACAAIAAgACAAIAAgACAAIAAgACAAIAAgACAAIAAgACAAIAAgACAAIAAgACAAIAAgACkALABcAG4AIAAgACAAIAAgACAAIAAgACAAIAAgACAAIAAgACAAIAAgACAAIAAgACAAIAAgACAAIAAgACAAIAAgACAAIAAgAEkARgAoAF8AdgBhAGwAaQBkAEQAYQB0AGUALAAgAFQAUgBVAEUALAAgAHsAIwBOAFUATQAhAH0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XAGUAZQBrAGQAYQB5ACwAIABMAEEATQBCAEQAQQAoAF8AWQBNAEQALAAgAF8ARABvAFcALABcAG4AIAAgACAAIAAgACAAIAAgACAAIAAgACAATABFAFQAKABcAG4AIAAgACAAIAAgACAAIAAgACAAIAAgACAAIAAgACAAIABfAHYAYQBsAGkAZABhAHQAZQBEAG8AVwAsACAASQBGACgASQBTAEUAUgBSAE8AUgAoAF8ARABvAFcAKQAsACAAXwBEAG8AVwAgACoAIAB7ADEAfQAsAFwAbgAgACAAIAAgACAAIAAgACAAIAAgACAAIAAgACAAIAAgACAAIAAgACAASQBGACgAXwBEAG8AVwAgAD0AIABcACIAXAAiACwAIABcACIAXAAiACwAXABuACAAIAAgACAAIAAgACAAIAAgACAAIAAgACAAIAAgACAAIAAgACAAIAAgACAAIAAgAEkARgAoAE4ATwBUACgASQBTAE4AVQBNAEIARQBSACgAXwBEAG8AVwApACkALAAgAHsAIwBWAEEATABVAEUAIQB9ACwAXABuACAAIAAgACAAIAAgACAAIAAgACAAIAAgACAAIAAgACAAIAAgACAAIAAgACAAIAAgACAAIAAgACAATABFAFQAKABcAG4AIAAgACAAIAAgACAAIAAgACAAIAAgACAAIAAgACAAIAAgACAAIAAgACAAIAAgACAAIAAgACAAIAAgACAAIAAgAF8AaQBEAG8AVwAsACAASQBOAFQAKABfAEQAbwBXACkALABcAG4AIAAgACAAIAAgACAAIAAgACAAIAAgACAAIAAgACAAIAAgACAAIAAgACAAIAAgACAAIAAgACAAIAAgACAAIAAgAEkARgAoACgAXwBpAEQAbwBXACAAPgA9ACAAMQApACAAKgAgACgAXwBpAEQAbwBXACAAPAA9ACAANwApACwAIABfAGkARABvAFcALAAgAHsAIwBOAFUATQAhAH0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XABuACAAIAAgACAAIAAgACAAIAAgACAAIAAgACAAIAAgACAAXwByAGUAcwBvAGwAdgBlAEQAbwBXACwAIABJAEYAKABJAFMARQBSAFIATwBSACgAXwB2AGEAbABpAGQAYQB0AGUARABvAFcAKQAsACAAXwB2AGEAbABpAGQAYQB0AGUARABvAFcAIAAqACAAewAxAH0ALABcAG4AIAAgACAAIAAgACAAIAAgACAAIAAgACAAIAAgACAAIAAgACAAIAAgAEkARgAoAEEAUgBSAEEAWQBTAC4ASABBAFMAXwBFAE0AUABUAFkAKABfAFkATQBEACkALAAgAF8AdgBhAGwAaQBkAGEAdABlAEQAbwBXACwAXABuACAAIAAgACAAIAAgACAAIAAgACAAIAAgACAAIAAgACAAIAAgACAAIAAgACAAIAAgAEwARQBUACgAXABuACAAIAAgACAAIAAgACAAIAAgACAAIAAgACAAIAAgACAAIAAgACAAIAAgACAAIAAgACAAIAAgACAAXwBNAEoARABOACwAIABDAEgAUgBPAE4ATwAuAE0ASgBEAE4AKABfAFkATQBEACwAIABfAGoAdQBsAGkAYQBuAEMAYQBsAGUAbgBkAGEAcgApACwAXABuACAAIAAgACAAIAAgACAAIAAgACAAIAAgACAAIAAgACAAIAAgACAAIAAgACAAIAAgACAAIAAgACAAXwBjAGEAbABjAEQAbwBXACwAIABDAEgAUgBPAE4ATwAuAE0ASgBEAE4AXwBUAE8AXwBXAEUARQBLAEQAQQBZACgAXwBNAEoARABOACkALABcAG4AIAAgACAAIAAgACAAIAAgACAAIAAgACAAIAAgACAAIAAgACAAIAAgACAAIAAgACAAIAAgACAAIABJAEYAKABJAFMATgBVAE0AQgBFAFIAKABfAHYAYQBsAGkAZABhAHQAZQBEAG8AVwApACwAXABuACAAIAAgACAAIAAgACAAIAAgACAAIAAgACAAIAAgACAAIAAgACAAIAAgACAAIAAgACAAIAAgACAAIAAgACAAIABJAEYAKABfAGMAYQBsAGMARABvAFcAIAA9ACAAXwB2AGEAbABpAGQAYQB0AGUARABvAFcALAAgAF8AYwBhAGwAYwBEAG8AVwAsACAAewAjAE4AVQBNACEAfQApACwAXABuACAAIAAgACAAIAAgACAAIAAgACAAIAAgACAAIAAgACAAIAAgACAAIAAgACAAIAAgACAAIAAgACAAIAAgACAAIABfAGMAYQBsAGMARABvAFc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DAEgAUgBPAE4ATwAuAFcARQBFAEsARABBAFkAXwBOAEEATQBFACgAXwByAGUAcwBvAGwAdgBlAEQAbwBXACwAIABfAHMAaABvAHIAdAAsACAAXwBsAGEAbgBnAHUAYQBnAGUASQBEACkAXABuACAAIAAgACAAIAAgACAAIAAgACAAIAAgACkAXABuACAAIAAgACAAIAAgACAAIAApACwAXABuACAAIAAgACAAIAAgACAAIABcAG4AIAAgACAAIAAgACAAIAAgAGYAbgBEAGEAdABlAFAAYQByAHQALAAgAEwAQQBNAEIARABBACgAXwB2AGEAbABpAGQAYQB0AGUAZABZAE0ARABUAFcALABcAG4AIAAgACAAIAAgACAAIAAgACAAIAAgACAATABFAFQAKABcAG4AIAAgACAAIAAgACAAIAAgACAAIAAgACAAIAAgACAAIABfAFkATQBEACwAIABUAEEASwBFACgAXwB2AGEAbABpAGQAYQB0AGUAZABZAE0ARABUAFcALAAgADEAIAAsACAAMwApACwAXABuACAAIAAgACAAIAAgACAAIAAgACAAIAAgACAAIAAgACAASQBGACgAQQBSAFIAQQBZAFMALgBJAFMAXwBFAE0AUABUAFkAKABfAFkATQBEACkALAAgAFwAIgBcACIALABcAG4AIAAgACAAIAAgACAAIAAgACAAIAAgACAAIAAgACAAIAAgACAAIAAgAEwARQBUACgAXABuACAAIAAgACAAIAAgACAAIAAgACAAIAAgACAAIAAgACAAIAAgACAAIAAgACAAIAAgAF8AcwBZAGUAYQByACwAIABDAEgAUgBPAE4ATwAuAEYATwBSAE0AQQBUAF8ATABJAFQARQBSAEEAUgBZAF8AWQBFAEEAUgAoAEkATgBEAEUAWAAoAF8AWQBNAEQALAAgADEALAAgADEAKQAsACAAXwB5AGUAYQByAE8AcAB0AGkAbwBuAHMAKQAsAFwAbgAgACAAIAAgACAAIAAgACAAIAAgACAAIAAgACAAIAAgACAAIAAgACAAIAAgACAAIABfAHMATQBvAG4AdABoACwAIABDAEgAUgBPAE4ATwAuAE0ATwBOAFQASABfAE4AQQBNAEUAKABJAE4ARABFAFgAKABfAFkATQBEACwAIAAxACwAIAAyACkALAAgAF8AcwBoAG8AcgB0ACwAIABfAGwAYQBuAGcAdQBhAGcAZQBJAEQAKQAsAFwAbgAgACAAIAAgACAAIAAgACAAIAAgACAAIAAgACAAIAAgACAAIAAgACAAIAAgACAAIABfAHMARABhAHkALAAgAEYATgAuAEYATwBSAE0AQQBUAF8ATwBSAEQASQBOAEEATAAoAEkATgBEAEUAWAAoAF8AWQBNAEQALAAgADEALAAgADMAKQApACwAXABuACAAIAAgACAAIAAgACAAIAAgACAAIAAgACAAIAAgACAAIAAgACAAIAAgACAAIAAgAF8AcwBNAG8AbgB0AGgARABhAHkALAAgAFQARQBYAFQASgBPAEkATgAoAFwAIgAgAFwAIgAsACAAVABSAFUARQAsACAAXwBzAE0AbwBuAHQAaAAsACAAXwBzAEQAYQB5ACkALABcAG4AIAAgACAAIAAgACAAIAAgACAAIAAgACAAIAAgACAAIAAgACAAIAAgACAAIAAgACAAVABFAFgAVABKAE8ASQBOACgAXwBzAGUAcABhAHIAYQB0AG8AcgAsACAAVABSAFUARQAsACAAXwBzAE0AbwBuAHQAaABEAGEAeQAsACAAXwBzAFkAZQBhAHIAKQBcAG4AIAAgACAAIAAgACAAIAAgACAAIAAgACAAIAAgACAAIAAgACAAIAAgACkAXABuACAAIAAgACAAIAAgACAAIAAgACAAIAAgACAAIAAgACAAKQBcAG4AIAAgACAAIAAgACAAIAAgACAAIAAgACAAKQBcAG4AIAAgACAAIAAgACAAIAAgACkALABcAG4AIAAgACAAIAAgACAAIAAgAFwAbgAgACAAIAAgACAAIAAgACAAZgBuAEYAbwByAG0AYQB0AEwAaQB0AGUAcgBhAHIAeQBEAGEAdABlACwAIABMAEEATQBCAEQAQQAoAF8AZABhAHQAZQBfAFkATQBEAFcALABcAG4AIAAgACAAIAAgACAAIAAgACAAIAAgACAASQBGACgAQwBPAEwAVQBNAE4AUwAoAF8AZABhAHQAZQBfAFkATQBEAFcAKQAgAD4AIAA0ACwAIAB7ACMAQwBBAEwAQwAhAH0ALABcAG4AIAAgACAAIAAgACAAIAAgACAAIAAgACAAIAAgACAAIABMAEUAVAAoAFwAbgAgACAAIAAgACAAIAAgACAAIAAgACAAIAAgACAAIAAgACAAIAAgACAAXwBlAHgAcABhAG4AZABZAE0ARABXACwAIABFAFgAUABBAE4ARAAoAF8AZABhAHQAZQBfAFkATQBEAFcALAAgADEALAAgADQALAAgAFwAIgBcACIAKQAsAFwAbgAgACAAIAAgACAAIAAgACAAIAAgACAAIAAgACAAIAAgACAAIAAgACAAXwBZAE0ARAAsACAAVABBAEsARQAoAF8AZQB4AHAAYQBuAGQAWQBNAEQAVwAsACAAMQAsACAAMwApACwAXABuACAAIAAgACAAIAAgACAAIAAgACAAIAAgACAAIAAgACAAIAAgACAAIABfAFcALAAgAEkATgBEAEUAWAAoAF8AZQB4AHAAYQBuAGQAWQBNAEQAVwAsACAAMQAsACAANAApACwAXABuACAAIAAgACAAIAAgACAAIAAgACAAIAAgACAAIAAgACAAIAAgACAAIABfAGkAcwBWAGEAbABpAGQAWQBNAEQALAAgAGYAbgBWAGEAbABpAGQAYQB0AGUAWQBNAEQAKABfAFkATQBEACkALABcAG4AIAAgACAAIAAgACAAIAAgACAAIAAgACAAIAAgACAAIAAgACAAIAAgAEkARgAoAEkAUwBFAFIAUgBPAFIAKABfAGkAcwBWAGEAbABpAGQAWQBNAEQAKQAsACAAXwBpAHMAVgBhAGwAaQBkAFkATQBEACAAKgAgAHsAMQB9ACwAXABuACAAIAAgACAAIAAgACAAIAAgACAAIAAgACAAIAAgACAAIAAgACAAIAAgACAAIAAgAEwARQBUACgAXABuACAAIAAgACAAIAAgACAAIAAgACAAIAAgACAAIAAgACAAIAAgACAAIAAgACAAIAAgACAAIAAgACAAXwBzAEQAYQB0AGUALAAgAGYAbgBEAGEAdABlAFAAYQByAHQAKABfAFkATQBEACkALABcAG4AIAAgACAAIAAgACAAIAAgACAAIAAgACAAIAAgACAAIAAgACAAIAAgACAAIAAgACAAIAAgACAAIABJAEYAKABOAE8AVAAoAF8AcwBoAG8AdwBXAGUAZQBrAGQAYQB5ACkALAAgAF8AcwBEAGEAdABlACwAIABcAG4AIAAgACAAIAAgACAAIAAgACAAIAAgACAAIAAgACAAIAAgACAAIAAgACAAIAAgACAAIAAgACAAIAAgACAAIAAgAEwARQBUACgAXABuACAAIAAgACAAIAAgACAAIAAgACAAIAAgACAAIAAgACAAIAAgACAAIAAgACAAIAAgACAAIAAgACAAIAAgACAAIAAgACAAIAAgAF8AcwBXAGUAZQBrAGQAYQB5ACwAIABmAG4AVwBlAGUAawBkAGEAeQAoAF8AWQBNAEQALAAgAF8AVwApACwAXABuACAAIAAgACAAIAAgACAAIAAgACAAIAAgACAAIAAgACAAIAAgACAAIAAgACAAIAAgACAAIAAgACAAIAAgACAAIAAgACAAIAAgAFQARQBYAFQASgBPAEkATgAoAF8AcwBlAHAAYQByAGEAdABvAHIALAAgAFQAUgBVAEUALAAgAF8AcwBXAGUAZQBrAGQAYQB5ACwAIABfAHMARABhAHQAZ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CAFkAUgBPAFcAKABGAE4ALgBOAFUATABMAEkARgBZACgARABhAHQAZQBfAFkATQBEAFcAKQAsAFwAbgAgACAAIAAgACAAIAAgACAAIAAgACAAIABMAEEATQBCAEQAQQAoAF8AcgBvAHcALABcAG4AIAAgACAAIAAgACAAIAAgACAAIAAgACAAIAAgACAAIABmAG4ARgBvAHIAbQBhAHQATABpAHQAZQByAGEAcgB5AEQAYQB0AGUAKABfAHIAbwB3ACkAXABuACAAIAAgACAAIAAgACAAIAAgACAAIAAgACkAXABuACAAIAAgACAAIAAgACAAIAApAFwAbgAgACAAIAAgACkAXABuACkAOw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SgBVAEwASQBBAE4AIABEAEEAVABFAFM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F8ASgBVAEwASQBBAE4AXwBEAEEAWQBfAE4AVQBNAEIARQBSACAAPQAgAEwAQQBNAEIARABBACgAXwB5AGUAYQByAEMARQAsACAAXwBtAG8AbgB0AGgALAAgAF8AZABhAHkALAAgAF8AagB1AGwAaQBhAG4AQwBhAGwAZQBuAGQAYQByACwAXABuACAAIAAgACAATABFAFQAKABcAG4AIAAgACAAIAAgACAAIAAgAF8AWQBFAEEAUgA0ADgAMAAxAEIAQwBFACwAIAAtADQAOAAwADAALABcAG4AIAAgACAAIAAgACAAIAAgAF8ARwA0ADgAMAAxAEIAQwBFAF8ASgBEACwAIAAtADMAMgAwADQANQAsAFwAbgAgACAAIAAgACAAIAAgACAAXwBKADQAOAAwADEAQgBDAEUAXwBKAEQALAAgAC0AMwAyADAAOAAzACwAXABuACAAIAAgACAAIAAgACAAIABfAEQAYQB5AHMASQBuADUATQBvAG4AdABoAHMARgByAG8AbQBNAGEAcgBjAGgALAAgADEANQAzACwAXABuACAAIAAgACAAIAAgACAAIABfAGkATQBvAG4AdABoACwAIABJAE4AVAAoAF8AbQBvAG4AdABoACkALABcAG4AIAAgACAAIAAgACAAIAAgAF8ATQBhAHIAYwBoAFMAaABpAGYAdABZAGUAYQByACwAIABJAE4AVAAoACgAMQA0ACAALQAgAF8AaQBNAG8AbgB0AGgAKQAgAC8AIAAxADIAKQAsAFwAbgAgACAAIAAgACAAIAAgACAAXwB5AGUAYQByAHMALAAgAEkATgBUACgAXwB5AGUAYQByAEMARQApACAALQAgAF8AWQBFAEEAUgA0ADgAMAAxAEIAQwBFACAALQAgAF8ATQBhAHIAYwBoAFMAaABpAGYAdABZAGUAYQByACwAXABuACAAIAAgACAAIAAgACAAIABfAE0AYQByAGMAaABTAGgAaQBmAHQATQBvAG4AdABoACwAIABfAGkATQBvAG4AdABoACAAKwAgACgAMQAyACAAKgAgAF8ATQBhAHIAYwBoAFMAaABpAGYAdABZAGUAYQByACkAIAAtACAAMwAsAFwAbgAgACAAIAAgACAAIAAgACAAXwBkAGEAeQBzACwAIAAzADYANQAgACoAIABfAHkAZQBhAHIAcwAgACsAIABJAE4AVAAoAF8AeQBlAGEAcgBzACAALwAgADQAKQAgACsAIABJAE4AVAAoACgAXwBEAGEAeQBzAEkAbgA1AE0AbwBuAHQAaABzAEYAcgBvAG0ATQBhAHIAYwBoACAAKgAgAF8ATQBhAHIAYwBoAFMAaABpAGYAdABNAG8AbgB0AGgAIAArACAAMgApACAALwAgADUAKQAgACsAIABJAE4AVAAoAF8AZABhAHkAKQAsAFwAbgAgACAAIAAgACAAIAAgACAAXwBkAGEAeQBzACAAKwAgAEkARgAoAF8AagB1AGwAaQBhAG4AQwBhAGwAZQBuAGQAYQByACwAXABuACAAIAAgACAAIAAgACAAIAAgACAAIAAgAF8ASgA0ADgAMAAxAEIAQwBFAF8ASgBEACwAXABuACAAIAAgACAAIAAgACAAIAAgACAAIAAgAF8ARwA0ADgAMAAxAEIAQwBFAF8ASgBEACAALQAgAEkATgBUACgAXwB5AGUAYQByAHMAIAAvACAAMQAwADAAKQAgACsAIABJAE4AVAAoAF8AeQBlAGEAcgBzACAALwAgADQAMAAw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cAG4AXABuAFIAZQB0AHUAcgBuAHMAIAB0AGgAZQAgAEoAdQBsAGkAYQBuACAARABhAHkAIABOAHUAbQBiAGUAcgAgACgASgBEAE4AKQAgAG8AZgAgAHQAaABlACAAcAByAG8AdgBpAGQAZQBkACAAZABhAHQAZQAgAGkAbgAgAHQAaABlACAAcwBwAGUAYwBpAGYAaQBlAGQAIABjAGEAbABlAG4AZABhAHIALgBcAG4ATgBvAHQAZQAgAHQAaABlACAASgB1AGwAaQBhAG4AIABEAGEAeQAgAE4AdQBtAGIAZQByACAAaQBzACAAYQBuACAAaQBuAHQAZQBnAGUAcgAgAHQAeQBwAGUAIABhAG4AZAAgAGkAcwAgAGEAbgAgAG8AcgBkAGkAbgBhAGwAIABkAGEAeQAgAG4AdQBtAGIAZQByACAAcgBlAGYAZQByAGUAbgBjAGUAZAAgAGYAcgBvAG0AIABKAGEAbgB1AGEAcgB5ACAAMQAsAFwAbgA0ADcAMQAzACAAQgBDACAAaQBuACAAdABoAGUAIABwAHIAbwBsAGUAcAB0AGkAYwAgAEoAdQBsAGkAYQBuACAAYwBhAGwAZQBuAGQAYQByAC4AIABJAHQAIABkAG8AZQBzACAAbgBvAHQAIABpAG4AYwBsAHUAZABlACAAYQBuAHkAIAB2AGEAbAB1AGUAIABmAG8AcgAgAHQAaQBtAGUAIABvAGYAIABkAGEAeQAuAFwAbgBJAGYAIABtAG8AbgB0AGgAIABhAG4AZAAgAGQAYQB5ACAAYQByAGUAIABlAG0AcAB0AHkAIAB0AGgAZQBuACAAcgBlAHQAdQByAG4AcwAgAEoARABOACAAZgBvAHIAIABKAGEAbgB1AGEAcgB5ACAAMQBzAHQAIABvAGYAIAB0AGgAZQAgAHkAZQBhAHIALgBcAG4AXABuAEEAcgByAGEAeQAgAGMAbwBtAHAAYQB0AGkAYgBsAGUAOgAgAEQAYQB0AGUAXwBZAE0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BcAG4AIAAgACAAWwBNAG8AbgB0AGgAXQAgACAAIAAgACAAIAAgAHwAIABpAG4AdABlAGcAZQByACAAWwAxAC4ALgAxADIAXQAgAHwAIABNAG8AbgB0AGgAIABvAGYAIAB5AGUAYQByAC4AIABDAGEAbgAgAGIAZQAgAGUAbQBwAHQAeQAuAFwAbgAgACAAIABbAEQAYQB5AF0AIAAgACAAIAAgACAAIAAgACAAfAAgAGQAZQBjAGkAbQBhAGwAIABbADAALgAuADMAMgApACAAfAAgAEQAYQB5AC4AIABDAGEAbgAgAGIAZQAgAGUAbQBwAHQAeQ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AgAD0AIABMAEEATQBCAEQAQQAoAEQAYQB0AGUAXwBZAE0ARAAsACAAWwBKAHUAbABpAGEAbgBDAGEAbABlAG4AZABhAHIAXQAsAFwAbgAgACAAIAAgAEwARQBUACgAXABuACAAIAAgACAAIAAgACAAIABfAGoAdQBsAGkAYQBuAEMAYQBsAGUAbgBkAGEAcgAsACAARgBOAC4AQwBPAEUAUgBDAEUAKABKAHUAbABpAGEAbgBDAGEAbABlAG4AZABhAHIAKQAgADwAPgAgADAALABcAG4AXABuACAAIAAgACAAIAAgACAAIABmAG4AUgBlAHMAbwBsAHYAZQBKAEQATgAsACAATABBAE0AQgBEAEEAKABfAGQAYQB0AGUAXwBZAE0ARAAsAFwAbgAgACAAIAAgACAAIAAgACAAIAAgACAAIABJAEYAKABBAFIAUgBBAFkAUwAuAEkAUwBfAEUATQBQAFQAWQAoAF8AZABhAHQAZQBfAFkATQBEACkALAAgAFwAIgBcACIALABcAG4AIAAgACAAIAAgACAAIAAgACAAIAAgACAAIAAgACAAIABMAEUAVAAoAFwAbgAgACAAIAAgACAAIAAgACAAIAAgACAAIAAgACAAIAAgACAAIAAgACAAXwB2AGEAbABpAGQAYQB0AGUARABhAHQAZQAsACAAQwBIAFIATwBOAE8ALgBWAEEATABJAEQAQQBUAEUAXwBDAEEATABFAE4ARABBAFIAXwBEAEEAVABFACgAXwBkAGEAdABlAF8AWQBNAEQALAAgAF8AagB1AGwAaQBhAG4AQwBhAGwAZQBuAGQAYQByACkALABcAG4AIAAgACAAIAAgACAAIAAgACAAIAAgACAAIAAgACAAIAAgACAAIAAgAF8AZgBpAHIAcwB0AEUAcgByAG8AcgAsACAAQQBSAFIAQQBZAFMALgBGAEkAUgBTAFQAXwBFAFIAUgBPAFIAXwBIACgAXwB2AGEAbABpAGQAYQB0AGUARABhAHQAZQApACwAXABuACAAIAAgACAAIAAgACAAIAAgACAAIAAgACAAIAAgACAAIAAgACAAIABJAEYAKABJAFMARQBSAFIATwBSACgAXwBmAGkAcgBzAHQARQByAHIAbwByACkALAAgAF8AZgBpAHIAcwB0AEUAcgByAG8AcgAgACoAIAB7ADEAfQAsAFwAbgAgACAAIAAgACAAIAAgACAAIAAgACAAIAAgACAAIAAgACAAIAAgACAAIAAgACAAIABMAEUAVAAoAFwAbgAgACAAIAAgACAAIAAgACAAIAAgACAAIAAgACAAIAAgACAAIAAgACAAIAAgACAAIAAgACAAIAAgAF8AeQAsACAASQBOAEQARQBYACgAXwB2AGEAbABpAGQAYQB0AGUARABhAHQAZQAsACAAMQAsACAAMQApACwAXABuACAAIAAgACAAIAAgACAAIAAgACAAIAAgACAAIAAgACAAIAAgACAAIAAgACAAIAAgACAAIAAgACAAXwBtACwAIABJAE4ARABFAFgAKABfAHYAYQBsAGkAZABhAHQAZQBEAGEAdABlACwAIAAxACwAIAAyACkALABcAG4AIAAgACAAIAAgACAAIAAgACAAIAAgACAAIAAgACAAIAAgACAAIAAgACAAIAAgACAAIAAgACAAIABfAGQALAAgAEkATgBEAEUAWAAoAF8AdgBhAGwAaQBkAGEAdABlAEQAYQB0AGUALAAgADEALAAgADMAKQAsAFwAbgAgACAAIAAgACAAIAAgACAAIAAgACAAIAAgACAAIAAgACAAIAAgACAAIAAgACAAIAAgACAAIAAgAEkARgAoAF8AbQAgAD0AIABcACIAXAAiACwAXABuACAAIAAgACAAIAAgACAAIAAgACAAIAAgACAAIAAgACAAIAAgACAAIAAgACAAIAAgACAAIAAgACAAIAAgACAAIABMAEUAVAAoAFwAbgAgACAAIAAgACAAIAAgACAAIAAgACAAIAAgACAAIAAgACAAIAAgACAAIAAgACAAIAAgACAAIAAgACAAIAAgACAAIAAgACAAIABfAEoARABOAF8ASgBBAE4AMAAsACAAXwBKAFUATABJAEEATgBfAEQAQQBZAF8ATgBVAE0AQgBFAFIAKABfAHkALAAgADEALAAgADAALAAgAF8AagB1AGwAaQBhAG4AQwBhAGwAZQBuAGQAYQByACkALABcAG4AIAAgACAAIAAgACAAIAAgACAAIAAgACAAIAAgACAAIAAgACAAIAAgACAAIAAgACAAIAAgACAAIAAgACAAIAAgACAAIAAgACAAXwBKAEQATgBfAEoAQQBOADAAIAArACAASQBGACgAXwBkACAAPQAgAFwAIgBcACIALAAgADEALAAgAF8AZAApAFwAbgAgACAAIAAgACAAIAAgACAAIAAgACAAIAAgACAAIAAgACAAIAAgACAAIAAgACAAIAAgACAAIAAgACAAIAAgACAAKQAsAFwAbgAgACAAIAAgACAAIAAgACAAIAAgACAAIAAgACAAIAAgACAAIAAgACAAIAAgACAAIAAgACAAIAAgACAAIAAgACAASQBGACgAXwBkACAAPQAgAFwAIgBcACIALAAgAFwAbgAgACAAIAAgACAAIAAgACAAIAAgACAAIAAgACAAIAAgACAAIAAgACAAIAAgACAAIAAgACAAIAAgACAAIAAgACAAIAAgACAAIABfAEoAVQBMAEkAQQBOAF8ARABBAFkAXwBOAFUATQBCAEUAUgAoAF8AeQAsACAAXwBtACwAIAAxACwAIABfAGoAdQBsAGkAYQBuAEMAYQBsAGUAbgBkAGEAcgApACwAXABuACAAIAAgACAAIAAgACAAIAAgACAAIAAgACAAIAAgACAAIAAgACAAIAAgACAAIAAgACAAIAAgACAAIAAgACAAIAAgACAAIAAgAF8ASgBVAEwASQBBAE4AXwBEAEEAWQBfAE4AVQBNAEIARQBSACgAXwB5ACwAIABfAG0ALAAgAF8AZAAsACAAXwBqAHUAbABpAGEAbgBDAGEAbABlAG4AZABhAHI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CAAIAAgACAAIAAgACAAIAAgACAAIAAgACAAIAAgACAAXABuACAAIAAgACAAIAAgACAAIABCAFkAUgBPAFcAKABGAE4ALgBOAFUATABMAEkARgBZACgARABhAHQAZQBfAFkATQBEACkALABcAG4AIAAgACAAIAAgACAAIAAgACAAIAAgACAATABBAE0AQgBEAEEAKABfAHIAbwB3ACwAXABuACAAIAAgACAAIAAgACAAIAAgACAAIAAgACAAIAAgACAAZgBuAFIAZQBzAG8AbAB2AGUASgBEAE4AKABfAHIAbwB3ACkAXABuACAAIAAgACAAIAAgACAAIAAgACAAIAAgACkAXABuACAAIAAgACAAIAAgACAAIAApAFwAbgAgACAAIAAgACkAXABuACkAOwBcAG4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ABuAFwAbgBSAGUAdAB1AHIAbgBzACAAdABoAGUAIABNAG8AZABpAGYAaQBlAGQAIABKAHUAbABpAGEAbgAgAEQAYQB5ACAATgB1AG0AYgBlAHIAIAAoAE0ASgBEAE4AKQAgAG8AZgAgAHQAaABlACAAcAByAG8AdgBpAGQAZQBkACAAZABhAHQAZQAgAGkAbgAgAHQAaABlACAAcwBwAGUAYwBpAGYAaQBlAGQAIABjAGEAbABlAG4AZABhAHIALgBcAG4ATgBvAHQAZQAgAHQAaABlACAATQBvAGQAaQBmAGkAZQBkACAASgB1AGwAaQBhAG4AIABEAGEAeQAgAE4AdQBtAGIAZQByACAAaQBzACAAYQBuACAAaQBuAHQAZQBnAGUAcgAgAHQAeQBwAGUAIABhAG4AZAAgAGkAcwAgAGEAbgAgAG8AcgBkAGkAbgBhAGwAIABkAGEAeQAgAG4AdQBtAGIAZQByACAAcgBlAGYAZQByAGUAbgBjAGUAZAAgAGYAcgBvAG0AIABOAG8AdgBlAG0AYgBlAHIAIAAxADcALABcAG4AMQA4ADUAOAAgAGkAbgAgAHQAaABlACAAcAByAG8AbABlAHAAdABpAGMAIABHAHIAZQBnAG8AcgBpAGEAbgAgAGMAYQBsAGUAbgBkAGEAcgAuACAASQB0ACAAZABvAGUAcwAgAG4AbwB0ACAAaQBuAGMAbAB1AGQAZQAgAGEAbgB5ACAAdgBhAGwAdQBlACAAZgBvAHIAIAB0AGkAbQBlACAAbwBmACAAZABhAHkALgBcAG4ASQBmACAAbQBvAG4AdABoACAAYQBuAGQAIABkAGEAeQAgAGEAcgBlACAAZQBtAHAAdAB5ACAAdABoAGUAbgAgAHIAZQB0AHUAcgBuAHMAIABNAEoARABOACAAZgBvAHIAIABKAGEAbgB1AGEAcgB5ACAAMQBzAHQAIABvAGYAIAB0AGgAZQAgAHkAZQBhAHI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0AbwBkAGkAZgBpAGUAZ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xAC4ALgAzAF0AIAB8AFwAbgAgACAAIABZAGUAYQByAEMARQAgACAAIAAgACAAIAAgACAAfAAgAGkAbgB0AGUAZwBlAHIAIAAgACAAIAAgACAAIAAgACAAfAAgAFkAZQBhAHIAIABpAG4AIABDAG8AbQBtAG8AbgAgAEUAcgBhAC4AIABOAG8AdABlACAAdABoAGEAdAAgADEAIABCAEMAIAA9ACAAMAAgAEMARQAsACAAMgAgAEIAQwAgAD0AIAAtADEAIABDAEU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TgAgAD0AIABMAEEATQBCAEQAQQAoAEQAYQB0AGUAXwBZAE0ARAAsACAAWwBKAHUAbABpAGEAbgBDAGEAbABlAG4AZABhAHIAXQAsAFwAbgAgACAAIAAgAEMASABSAE8ATgBPAC4ASgBEAE4AXwBUAE8AXwBNAEoARABOACgAXABuACAAIAAgACAAIAAgACAAIABDAEgAUgBPAE4ATwAuAEoARABOACgARABhAHQAZQBfAFkATQBEACwAIABKAHUAbABpAGEAbgBDAGEAbABlAG4AZABhAHI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NAEoARABOAFwAbgBcAG4AQwBvAG4AdgBlAHIAdABzACAAYQAgAEoAdQBsAGkAYQBuACAARABhAHkAIABOAHUAbQBiAGUAcgAgACgASgBEAE4AKQAgAHQAbwAgAGEAIABNAG8AZABpAGYAaQBlAGQAIABKAHUAbABpAGEAbgAgAEQAYQB5ACAATgB1AG0AYgBlAHIAIAAoAE0ASgBEAE4AK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B8ACAAaQBuAHQAZQBnAGUAcgAgAHwAIABKAHUAbABpAGEAbgAgAEQAYQB5ACAATgB1AG0AYgBl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ABPAF8ATQBKAEQATgAgAD0AIABMAEEATQBCAEQAQQAoAEoARABOACwAXABuACAAIAAgACAATABFAFQAKABcAG4AIAAgACAAIAAgACAAIAAgAF8ASgBEAE4ALAAgAEYATgAuAE4AVQBMAEwASQBGAFkAKABKAEQATgApACwAXABuACAAIAAgACAAIAAgACAAIABJAEYAKABJAFMARQBSAFIATwBSACgAXwBKAEQATgApACwAIABfAEoARABOACAAKgAgAHsAMQB9ACwAXABuACAAIAAgACAAIAAgACAAIAAgACAAIAAgAEkARgAoAF8ASgBEAE4AIAA9ACAAXAAiAFwAIgAsACAAXAAiAFwAIgAsAFwAbgAgACAAIAAgACAAIAAgACAAIAAgACAAIAAgACAAIAAgAEkATgBUACgAXwBKAEQATgAgACsAIAAwAC4ANQApACAALQAgADIANAAwADAAMAAwADE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F8AVABPAF8ASgBEAE4AXABuAFwAbgBDAG8AbgB2AGUAcgB0AHMAIABhACAATQBvAGQAaQBmAGkAZQBkACAASgB1AGwAaQBhAG4AIABEAGEAeQAgAE4AdQBtAGIAZQByACAAKABNAEoARABOACkAIAB0AG8AIABhACAASgB1AGwAaQBhAG4AIABEAGEAeQAgAE4AdQBtAGIAZQByACAAKABKAEQATgAp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fAAgAGkAbgB0AGUAZwBlAHIAIAB8ACAATQBvAGQAaQBmAGkAZQBkACAASgB1AGwAaQBhAG4AIABEAGEAeQAgAE4AdQBtAGIAZ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F8AVABPAF8ASgBEAE4AIAA9ACAATABBAE0AQgBEAEEAKABNAEoARABOACwAXABuACAAIAAgACAATABFAFQAKABcAG4AIAAgACAAIAAgACAAIAAgAF8ATQBKAEQATgAsACAARgBOAC4ATgBVAEwATABJAEYAWQAoAE0ASgBEAE4AKQAsAFwAbgAgACAAIAAgACAAIAAgACAASQBGACgASQBTAEUAUgBSAE8AUgAoAF8ATQBKAEQATgApACwAIABfAE0ASgBEAE4AIAAqACAAewAxAH0ALABcAG4AIAAgACAAIAAgACAAIAAgACAAIAAgACAASQBGACgAXwBNAEoARABOACAAPQAgAFwAIgBcACIALAAgAFwAIgBcACIALABcAG4AIAAgACAAIAAgACAAIAAgACAAIAAgACAAIAAgACAAIABJAE4AVAAoAF8ATQBKAEQATgApACAAKwAgADIANAAwADAAMAAwADE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MAQQBMAEUATgBEAEEAUgBfAEQAQQBUAEUAXABuAFwAbgBDAG8AbgB2AGUAcgB0AHMAIABhACAASgB1AGwAaQBhAG4AIABEAGEAeQAgAE4AdQBtAGIAZQByACAAdABvACAAYQAgAGQAYQB0AGUAIABpAG4AIAB0AGgAZQAgAHMAcABlAGMAaQBmAGkAZQBkACAAYwBhAGwAZQBuAGQAYQByAC4AXABuAFwAbgBBAHIAcgBhAHkAIABjAG8AbQBwAGEAdABpAGIAbABlADoAIABKAEQAT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DAEEATABFAE4ARABBAFIAXwBEAEEAVABFACAAPQAgAEwAQQBNAEIARABBACgASgBEAE4ALAAgAFsASgB1AGwAaQBhAG4AQwBhAGwAZQBuAGQAYQByAF0ALABcAG4AIAAgACAAIABMAEUAVAAoAFwAbgAgACAAIAAgACAAIAAgACAAXwBqAHUAbABpAGEAbgBDAGEAbABlAG4AZABhAHIALAAgAEYATgAuAEMATwBFAFIAQwBFACgASgB1AGwAaQBhAG4AQwBhAGwAZQBuAGQAYQByACkAIAA8AD4AIAAwACwAXABuAFwAbgAgACAAIAAgACAAIAAgACAAZgBuAEoARABOAHQAbwBDAGEAbABlAG4AZABhAHIARABhAHQAZQAsACAATABBAE0AQgBEAEEAKABfAEoARABOACwAXABuACAAIAAgACAAIAAgACAAIAAgACAAIAAgAEkARgAoAEkAUwBFAFIAUgBPAFIAKABfAEoARABOACkALAAgAF8ASgBEAE4AIAAqACAAewAxACwAIAAyACwAIAAzAH0ALABcAG4AIAAgACAAIAAgACAAIAAgACAAIAAgACAAIAAgACAAIABJAEYAKABfAEoARABOACAAPQAgAFwAIgBcACIALAAgAHsAXAAiAFwAIgAsACAAXAAiAFwAIgAsACAAXAAiAFwAIgB9ACwAXABuACAAIAAgACAAIAAgACAAIAAgACAAIAAgACAAIAAgACAAIAAgACAAIABJAEYAKABOAE8AVAAoAEkAUwBOAFUATQBCAEUAUgAoAF8ASgBEAE4AKQApACwAIAB7ACMAVgBBAEwAVQBFACEALAAgACMAVgBBAEwAVQBFACEALAAgACMAVgBBAEwAVQBFACEAfQAsAFwAbgAgACAAIAAgACAAIAAgACAAIAAgACAAIAAgACAAIAAgACAAIAAgACAAIAAgACAAIABMAEUAVAAoAFwAbgAgACAAIAAgACAAIAAgACAAIAAgACAAIAAgACAAIAAgACAAIAAgACAAIAAgACAAIAAgACAAIAAgAF8AWQBFAEEAUgA0ADgAMAAxAEIAQwBFACwAIAAtADQAOAAwADAALABcAG4AIAAgACAAIAAgACAAIAAgACAAIAAgACAAIAAgACAAIAAgACAAIAAgACAAIAAgACAAIAAgACAAIABfAEQAYQB5AHMASQBuADQAWQBlAGEAcgAsACAAMQA0ADYAMQAsAFwAbgAgACAAIAAgACAAIAAgACAAIAAgACAAIAAgACAAIAAgACAAIAAgACAAIAAgACAAIAAgACAAIAAgAF8ARABhAHkAcwBJAG4AWQBlAGEAcgAsACAAMwA2ADUALABcAG4AIAAgACAAIAAgACAAIAAgACAAIAAgACAAIAAgACAAIAAgACAAIAAgACAAIAAgACAAIAAgACAAIABfAE0AbwBuAHQAaABDAG8AcgByAGUAYwB0AGkAbwBuAEQAYQB5AHMALAAgADMAMAA4ACwAXABuACAAIAAgACAAIAAgACAAIAAgACAAIAAgACAAIAAgACAAIAAgACAAIAAgACAAIAAgACAAIAAgACAAXwBEAGEAeQBzAEkAbgA0AE0AbwBuAHQAaABzACwAIAAxADIAMgAsAFwAbgAgACAAIAAgACAAIAAgACAAIAAgACAAIAAgACAAIAAgACAAIAAgACAAIAAgACAAIAAgACAAIAAgAF8ARABhAHkAcwBJAG4ANQBNAG8AbgB0AGgAcwBGAHIAbwBtAE0AYQByAGMAaAAsACAAMQA1ADMALABcAG4AIAAgACAAIAAgACAAIAAgACAAIAAgACAAIAAgACAAIAAgACAAIAAgACAAIAAgACAAIAAgACAAIABJAEYAKABfAGoAdQBsAGkAYQBuAEMAYQBsAGUAbgBkAGEAcgAsAFwAbgAgACAAIAAgACAAIAAgACAAIAAgACAAIAAgACAAIAAgACAAIAAgACAAIAAgACAAIAAgACAAIAAgACAAIAAgACAATABFAFQAKABcAG4AIAAgACAAIAAgACAAIAAgACAAIAAgACAAIAAgACAAIAAgACAAIAAgACAAIAAgACAAIAAgACAAIAAgACAAIAAgACAAIAAgACAAXwBKADQAOAAwADEAQgBDAEUAXwBKAEQAMAAsACAALQAzADIAMAA4ADMALABcAG4AIAAgACAAIAAgACAAIAAgACAAIAAgACAAIAAgACAAIAAgACAAIAAgACAAIAAgACAAIAAgACAAIAAgACAAIAAgACAAIAAgACAAXwBkAGEAeQBzADAALAAgAEkATgBUACgAXwBKAEQATgApACAALQAgAF8ASgA0ADgAMAAxAEIAQwBFAF8ASgBEADAAIAAtACAAMQAsAFwAbgAgACAAIAAgACAAIAAgACAAIAAgACAAIAAgACAAIAAgACAAIAAgACAAIAAgACAAIAAgACAAIAAgACAAIAAgACAAIAAgACAAIABfAHEAdQBhAGQAWQByACwAIABJAE4AVAAoAF8AZABhAHkAcwAwACAALwAgAF8ARABhAHkAcwBJAG4ANABZAGUAYQByACkALABcAG4AIAAgACAAIAAgACAAIAAgACAAIAAgACAAIAAgACAAIAAgACAAIAAgACAAIAAgACAAIAAgACAAIAAgACAAIAAgACAAIAAgACAAXwBkAGEAeQBzADEALAAgAF8AZABhAHkAcwAwACAALQAgAF8AcQB1AGEAZABZAHIAIAAqACAAXwBEAGEAeQBzAEkAbgA0AFkAZQBhAHIALABcAG4AIAAgACAAIAAgACAAIAAgACAAIAAgACAAIAAgACAAIAAgACAAIAAgACAAIAAgACAAIAAgACAAIAAgACAAIAAgACAAIAAgACAAXwByAGUAbQBZAHIALAAgAEkATgBUACgAKABJAE4AVAAoAF8AZABhAHkAcwAxACAALwAgAF8ARABhAHkAcwBJAG4AWQBlAGEAcgApACAAKwAgADEAKQAgACoAIAAwAC4ANwA1ACkALABcAG4AIAAgACAAIAAgACAAIAAgACAAIAAgACAAIAAgACAAIAAgACAAIAAgACAAIAAgACAAIAAgACAAIAAgACAAIAAgACAAIAAgACAAXwBkAGEAeQBzADIALAAgAF8AZABhAHkAcwAxACAALQAgAF8AcgBlAG0AWQByACAAKgAgAF8ARABhAHkAcwBJAG4AWQBlAGEAcgAsAFwAbgAgACAAIAAgACAAIAAgACAAIAAgACAAIAAgACAAIAAgACAAIAAgACAAIAAgACAAIAAgACAAIAAgACAAIAAgACAAIAAgACAAIABfAHkALAAgAF8AcQB1AGEAZABZAHIAIAAqACAANAAgACsAIABfAHIAZQBtAFkAcgAsAFwAbgAgACAAIAAgACAAIAAgACAAIAAgACAAIAAgACAAIAAgACAAIAAgACAAIAAgACAAIAAgACAAIAAgACAAIAAgACAAIAAgACAAIABfAG0ALAAgAEkATgBUACgAKABfAGQAYQB5AHMAMgAgACoAIAA1ACAAKwAgAF8ATQBvAG4AdABoAEMAbwByAHIAZQBjAHQAaQBvAG4ARABhAHkAcwApACAALwAgAF8ARABhAHkAcwBJAG4ANQBNAG8AbgB0AGgAcwBGAHIAbwBtAE0AYQByAGMAaAApACAALQAgADIALABcAG4AIAAgACAAIAAgACAAIAAgACAAIAAgACAAIAAgACAAIAAgACAAIAAgACAAIAAgACAAIAAgACAAIAAgACAAIAAgACAAIAAgACAAXwBkAGEAeQAsACAAXwBkAGEAeQBzADIAIAAtACAASQBOAFQAKAAoAF8AbQAgACsAIAA0ACkAIAAqACAAXwBEAGEAeQBzAEkAbgA1AE0AbwBuAHQAaABzAEYAcgBvAG0ATQBhAHIAYwBoACAALwAgADUAKQAgACsAXABuACAAIAAgACAAIAAgACAAIAAgACAAIAAgACAAIAAgACAAIAAgACAAIAAgACAAIAAgACAAIAAgACAAIAAgACAAIAAgACAAIAAgACAAIAAgACAAXwBEAGEAeQBzAEkAbgA0AE0AbwBuAHQAaABzACAAKwAgADEALABcAG4AIAAgACAAIAAgACAAIAAgACAAIAAgACAAIAAgACAAIAAgACAAIAAgACAAIAAgACAAIAAgACAAIAAgACAAIAAgACAAIAAgACAAXwB5AGUAYQByACwAIABfAFkARQBBAFIANAA4ADAAMQBCAEMARQAgACsAIABfAHkAIAArACAASQBOAFQAKAAoAF8AbQAgACsAIAAyACkAIAAvACAAMQAyACkALABcAG4AIAAgACAAIAAgACAAIAAgACAAIAAgACAAIAAgACAAIAAgACAAIAAgACAAIAAgACAAIAAgACAAIAAgACAAIAAgACAAIAAgACAAXwBtAG8AbgB0AGgALAAgAE0ATwBEACgAXwBtACAAKwAgADIALAAgADEAMgApACAAKwAgADEALABcAG4AIAAgACAAIAAgACAAIAAgACAAIAAgACAAIAAgACAAIAAgACAAIAAgACAAIAAgACAAIAAgACAAIAAgACAAIAAgACAAIAAgACAASABTAFQAQQBDAEsAKABfAHkAZQBhAHIALAAgAF8AbQBvAG4AdABoACwAIABfAGQAYQB5ACkAXABuACAAIAAgACAAIAAgACAAIAAgACAAIAAgACAAIAAgACAAIAAgACAAIAAgACAAIAAgACAAIAAgACAAIAAgACAAIAApACwAXABuACAAIAAgACAAIAAgACAAIAAgACAAIAAgACAAIAAgACAAIAAgACAAIAAgACAAIAAgACAAIAAgACAAIAAgACAAIABMAEUAVAAoAFwAbgAgACAAIAAgACAAIAAgACAAIAAgACAAIAAgACAAIAAgACAAIAAgACAAIAAgACAAIAAgACAAIAAgACAAIAAgACAAIAAgACAAIABfAEcANAA4ADAAMQBCAEMARQBfAEoARAAwACwAIAAtADMAMgAwADQANQAsAFwAbgAgACAAIAAgACAAIAAgACAAIAAgACAAIAAgACAAIAAgACAAIAAgACAAIAAgACAAIAAgACAAIAAgACAAIAAgACAAIAAgACAAIABfAEcAcgBlAGcARABhAHkAcwBJAG4ANAAwADAAWQBlAGEAcgAsACAAMQA0ADYAMAA5ADcALABcAG4AIAAgACAAIAAgACAAIAAgACAAIAAgACAAIAAgACAAIAAgACAAIAAgACAAIAAgACAAIAAgACAAIAAgACAAIAAgACAAIAAgACAAXwBHAHIAZQBnAEQAYQB5AHMASQBuADEAMAAwAFkAZQBhAHIALAAgADMANgA1ADIANAAsAFwAbgAgACAAIAAgACAAIAAgACAAIAAgACAAIAAgACAAIAAgACAAIAAgACAAIAAgACAAIAAgACAAIAAgACAAIAAgACAAIAAgACAAIABfAGQAYQB5AHMAMAAsACAASQBOAFQAKABfAEoARABOACkAIAAtACAAXwBHADQAOAAwADEAQgBDAEUAXwBKAEQAMAAgAC0AIAAxACwAXABuACAAIAAgACAAIAAgACAAIAAgACAAIAAgACAAIAAgACAAIAAgACAAIAAgACAAIAAgACAAIAAgACAAIAAgACAAIAAgACAAIAAgAF8AcQB1AGEAZABDAGUAbgB0ACwAIABJAE4AVAAoAF8AZABhAHkAcwAwACAALwAgAF8ARwByAGUAZwBEAGEAeQBzAEkAbgA0ADAAMABZAGUAYQByACkALABcAG4AIAAgACAAIAAgACAAIAAgACAAIAAgACAAIAAgACAAIAAgACAAIAAgACAAIAAgACAAIAAgACAAIAAgACAAIAAgACAAIAAgACAAXwBkAGEAeQBzADEALAAgAF8AZABhAHkAcwAwACAALQAgAF8AcQB1AGEAZABDAGUAbgB0ACAAKgAgAF8ARwByAGUAZwBEAGEAeQBzAEkAbgA0ADAAMABZAGUAYQByACwAXABuACAAIAAgACAAIAAgACAAIAAgACAAIAAgACAAIAAgACAAIAAgACAAIAAgACAAIAAgACAAIAAgACAAIAAgACAAIAAgACAAIAAgAF8AcgBlAG0AQwBlAG4AdAAsACAASQBOAFQAKAAoAEkATgBUACgAXwBkAGEAeQBzADEAIAAvACAAXwBHAHIAZQBnAEQAYQB5AHMASQBuADEAMAAwAFkAZQBhAHIAKQAgACsAIAAxACkAIAAqACAAMAAuADcANQApACwAXABuACAAIAAgACAAIAAgACAAIAAgACAAIAAgACAAIAAgACAAIAAgACAAIAAgACAAIAAgACAAIAAgACAAIAAgACAAIAAgACAAIAAgAF8AZABhAHkAcwAyACwAIABfAGQAYQB5AHMAMQAgAC0AIABfAHIAZQBtAEMAZQBuAHQAIAAqACAAXwBHAHIAZQBnAEQAYQB5AHMASQBuADEAMAAwAFkAZQBhAHIALABcAG4AIAAgACAAIAAgACAAIAAgACAAIAAgACAAIAAgACAAIAAgACAAIAAgACAAIAAgACAAIAAgACAAIAAgACAAIAAgACAAIAAgACAAXwBxAHUAYQBkAFkAcgAsACAASQBOAFQAKABfAGQAYQB5AHMAMgAgAC8AIABfAEQAYQB5AHMASQBuADQAWQBlAGEAcgApACwAXABuACAAIAAgACAAIAAgACAAIAAgACAAIAAgACAAIAAgACAAIAAgACAAIAAgACAAIAAgACAAIAAgACAAIAAgACAAIAAgACAAIAAgAF8AZABhAHkAcwAzACwAIABfAGQAYQB5AHMAMgAgAC0AIABfAHEAdQBhAGQAWQByACAAKgAgAF8ARABhAHkAcwBJAG4ANABZAGUAYQByACwAXABuACAAIAAgACAAIAAgACAAIAAgACAAIAAgACAAIAAgACAAIAAgACAAIAAgACAAIAAgACAAIAAgACAAIAAgACAAIAAgACAAIAAgAF8AcgBlAG0AWQByACwAIABJAE4AVAAoACgASQBOAFQAKABfAGQAYQB5AHMAMwAgAC8AIABfAEQAYQB5AHMASQBuAFkAZQBhAHIAKQAgACsAIAAxACkAIAAqACAAMAAuADcANQApACwAXABuACAAIAAgACAAIAAgACAAIAAgACAAIAAgACAAIAAgACAAIAAgACAAIAAgACAAIAAgACAAIAAgACAAIAAgACAAIAAgACAAIAAgAF8AZABhAHkAcwA0ACwAIABfAGQAYQB5AHMAMwAgAC0AIABfAHIAZQBtAFkAcgAgACoAIABfAEQAYQB5AHMASQBuAFkAZQBhAHIALABcAG4AIAAgACAAIAAgACAAIAAgACAAIAAgACAAIAAgACAAIAAgACAAIAAgACAAIAAgACAAIAAgACAAIAAgACAAIAAgACAAIAAgACAAXwB5ACwAIABfAHEAdQBhAGQAQwBlAG4AdAAgACoAIAA0ADAAMAAgACsAIABfAHIAZQBtAEMAZQBuAHQAIAAqACAAMQAwADAAIAArACAAXwBxAHUAYQBkAFkAcgAgACoAIAA0ACAAKwAgAF8AcgBlAG0AWQByACwAXABuACAAIAAgACAAIAAgACAAIAAgACAAIAAgACAAIAAgACAAIAAgACAAIAAgACAAIAAgACAAIAAgACAAIAAgACAAIAAgACAAIAAgAF8AbQAsACAASQBOAFQAKAAoAF8AZABhAHkAcwA0ACAAKgAgADUAIAArACAAXwBNAG8AbgB0AGgAQwBvAHIAcgBlAGMAdABpAG8AbgBEAGEAeQBzACkAIAAvACAAXwBEAGEAeQBzAEkAbgA1AE0AbwBuAHQAaABzAEYAcgBvAG0ATQBhAHIAYwBoACkAIAAtACAAMgAsAFwAbgAgACAAIAAgACAAIAAgACAAIAAgACAAIAAgACAAIAAgACAAIAAgACAAIAAgACAAIAAgACAAIAAgACAAIAAgACAAIAAgACAAIABfAGQAYQB5ACwAIABfAGQAYQB5AHMANAAgAC0AIABJAE4AVAAoACgAXwBtACAAKwAgADQAKQAgACoAIABfAEQAYQB5AHMASQBuADUATQBvAG4AdABoAHMARgByAG8AbQBNAGEAcgBjAGgAIAAvACAANQApACAAKwBcAG4AIAAgACAAIAAgACAAIAAgACAAIAAgACAAIAAgACAAIAAgACAAIAAgACAAIAAgACAAIAAgACAAIAAgACAAIAAgACAAIAAgACAAIAAgACAAIABfAEQAYQB5AHMASQBuADQATQBvAG4AdABoAHMAIAArACAAMQAsAFwAbgAgACAAIAAgACAAIAAgACAAIAAgACAAIAAgACAAIAAgACAAIAAgACAAIAAgACAAIAAgACAAIAAgACAAIAAgACAAIAAgACAAIABfAHkAZQBhAHIALAAgAF8AWQBFAEEAUgA0ADgAMAAxAEIAQwBFACAAKwAgAF8AeQAgACsAIABJAE4AVAAoACgAXwBtACAAKwAgADIAKQAgAC8AIAAxADIAKQAsAFwAbgAgACAAIAAgACAAIAAgACAAIAAgACAAIAAgACAAIAAgACAAIAAgACAAIAAgACAAIAAgACAAIAAgACAAIAAgACAAIAAgACAAIABfAG0AbwBuAHQAaAAsACAATQBPAEQAKABfAG0AIAArACAAMgAsACAAMQAyACkAIAArACAAMQAsAFwAbgAgACAAIAAgACAAIAAgACAAIAAgACAAIAAgACAAIAAgACAAIAAgACAAIAAgACAAIAAgACAAIAAgACAAIAAgACAAIAAgACAAIABIAFMAVABBAEMASwAoAF8AeQBlAGEAcgAsACAAXwBtAG8AbgB0AGgALAAgAF8AZABhAHk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EoARABOAGMAbwBsAHUAbQBuACwAIABGAE4ALgBOAFUATABMAEkARgBZACgASQBOAEQARQBYACgASgBEAE4ALAAgACwAIAAxACkAKQAsAFwAbgAgACAAIAAgACAAIAAgACAAXwByAG8AdwBDAG8AdQBuAHQALAAgAFIATwBXAFMAKABfAEoARABOAGMAbwBsAHUAbQ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oARABOAHQAbwBDAGEAbABlAG4AZABhAHIARABhAHQAZQAoAEkATgBEAEUAWAAoAF8ASgBEAE4AYwBvAGwAdQBtAG4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F8AVABPAF8AQwBBAEwARQBOAEQAQQBSAF8ARABBAFQARQBcAG4AXABuAEMAbwBuAHYAZQByAHQAcwAgAGEAIABNAG8AZABpAGYAaQBlAGQAIABKAHUAbABpAGEAbgAgAEQAYQB5ACAATgB1AG0AYgBlAHIAIAAoAE0ASgBEAE4AKQAgAHQAbwAgAGEAIABkAGEAdABlACAAaQBuACAAdABoAGUAIABzAHAAZQBjAGkAZgBpAGUAZAAgAGMAYQBsAGUAbgBkAGEAcgAuAFwAbgBcAG4AQQByAHIAYQB5ACAAYwBvAG0AcABhAHQAaQBiAGwAZQA6ACAATQBKAEQAT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IAAgACAAIAAgACAAIAAgACAAIAAgACAAfAAgAGkAbgB0AGUAZwBlAHIAIAB8ACAATQBvAGQAaQBmAGkAZQBkACAASgB1AGwAaQBhAG4AIABEAGEAeQAgAE4AdQBtAGIAZQBy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TgBfAFQATwBfAEMAQQBMAEUATgBEAEEAUgBfAEQAQQBUAEUAIAA9ACAATABBAE0AQgBEAEEAKABNAEoARABOACwAIABbAEoAdQBsAGkAYQBuAEMAYQBsAGUAbgBkAGEAcgBdACwAXABuACAAIAAgACAATABFAFQAKABcAG4AIAAgACAAIAAgACAAIAAgAF8ASgBEAE4ALAAgAEMASABSAE8ATgBPAC4ATQBKAEQATgBfAFQATwBfAEoARABOACgATQBKAEQATgApACwAXABuACAAIAAgACAAIAAgACAAIABDAEgAUgBPAE4ATwAuAEoARABOAF8AVABPAF8AQwBBAEwARQBOAEQAQQBSAF8ARABBAFQARQAoAF8ASgBEAE4ALAAgAEoAdQBsAGkAYQBuAEMAYQBsAGUAbgBkAGEAc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FcARQBFAEsARABBAFkAXABuAFwAbgBSAGUAdAB1AHIAbgBzACAAdABoAGUAIABJAFMATwAgAHcAZQBlAGsAZABhAHkAIABuAHUAbQBiAGUAcgAgAGYAbwByACAAYQAgAGcAaQB2AGUAbgAgAEoAdQBsAGkAYQBuACAARABhAHkAIABOAHUAbQBiAGUAcgAgACgASgBEAE4AK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cAXQAgAHwAIABJAFMATwAgAHcAZQBlAGsAZABhAHkAIABuAHUAbQBiAGUAcgBcAG4AIAAgACAAfAAgACAAIAAgACAAIAAgACAAIAAgACAAIAAgACAAIAAgAHwAIABNAG8AbgBkAGEAeQAuAC4AUwB1AG4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HwAIABpAG4AdABlAGcAZQByACAAfAAgAEoAdQBsAGkAYQBuACAARABhAHkAIABOAHUAbQBiAGUAcgAuACAARgByAGEAYwB0AGkAbwBuAGEAbAAgAG4AdQBtAGIAZQByAHMAIAB3AGkAbABsACAAYgBlACAAdAByAHUAbgBjAHQAYQB0AGUAZ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FcARQBFAEsARABBAFkAIAA9ACAATABBAE0AQgBEAEEAKABKAEQATgAsAFwAbgAgACAAIAAgAEwARQBUACgAXABuACAAIAAgACAAIAAgACAAIABfAE0ASgBEAE4ALAAgAEMASABSAE8ATgBPAC4ASgBEAE4AXwBUAE8AXwBNAEoARABOACgASgBEAE4AKQAsAFwAbgAgACAAIAAgACAAIAAgACAAQwBIAFIATwBOAE8ALgBNAEoARABOAF8AVABPAF8AVwBFAEUASwBEAEEAWQAoAF8ATQBKAEQAT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F8AVABPAF8AVwBFAEUASwBEAEEAWQBcAG4AXABuAFIAZQB0AHUAcgBuAHMAIAB0AGgAZQAgAEkAUwBPACAAdwBlAGUAawBkAGEAeQAgAG4AdQBtAGIAZQByACAAZgBvAHIAIABhACAAZwBpAHYAZQBuACAATQBvAGQAaQBmAGkAZQBkACAASgB1AGwAaQBhAG4AIABEAGEAeQAgAE4AdQBtAGIAZQByACAAKABNAEoARABOAC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3AF0AIAB8ACAASQBTAE8AIAB3AGUAZQBrAGQAYQB5ACAAbgB1AG0AYgBlAHIAXABuACAAIAAgAHwAIAAgACAAIAAgACAAIAAgACAAIAAgACAAIAAgACAAIAB8ACAATQBvAG4AZABhAHkALgAuAFMAdQBu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AgAHwAIABpAG4AdABlAGcAZQByACAAfAAgAE0AbwBkAGkAZgBpAGUAZAAgAEoAdQBsAGkAYQBuACAARABhAHkAIABOAHUAbQBiAGUAcgAuACAARgByAGEAYwB0AGkAbwBuAGEAbAAgAG4AdQBtAGIAZQByAHMAIAB3AGkAbABsACAAYgBlACAAdAByAHUAbgBjAHQAYQB0AGUAZ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F8AVABPAF8AVwBFAEUASwBEAEEAWQAgAD0AIABMAEEATQBCAEQAQQAoAE0ASgBEAE4ALABcAG4AIAAgACAAIABMAEUAVAAoAFwAbgAgACAAIAAgACAAIAAgACAAZgBuAEkAUwBPAFcAZQBlAGsAZABhAHkALAAgAEwAQQBNAEIARABBACgAXwBNAEoARABOACwAXABuACAAIAAgACAAIAAgACAAIAAgACAAIAAgAEkARgAoAEkAUwBFAFIAUgBPAFIAKABfAE0ASgBEAE4AKQAsACAAXwBNAEoARABOACAAKgAgAHsAMQB9ACwAXABuACAAIAAgACAAIAAgACAAIAAgACAAIAAgACAAIAAgACAASQBGACgAXwBNAEoARABOACAAPQAgAFwAIgBcACIALAAgAFwAIgBcACIALABcAG4AIAAgACAAIAAgACAAIAAgACAAIAAgACAAIAAgACAAIAAgACAAIAAgAEkARgAoAE4ATwBUACgASQBTAE4AVQBNAEIARQBSACgAXwBNAEoARABOACkAKQAsACAAewAjAFYAQQBMAFUARQAhAH0ALABcAG4AIAAgACAAIAAgACAAIAAgACAAIAAgACAAIAAgACAAIAAgACAAIAAgACAAIAAgACAATABFAFQAKABcAG4AIAAgACAAIAAgACAAIAAgACAAIAAgACAAIAAgACAAIAAgACAAIAAgACAAIAAgACAAIAAgACAAIABfAGkATQBKAEQATgAsACAASQBOAFQAKABfAE0ASgBEAE4AKQAsAFwAbgAgACAAIAAgACAAIAAgACAAIAAgACAAIAAgACAAIAAgACAAIAAgACAAIAAgACAAIAAgACAAIAAgAE0ATwBEACgAXwBpAE0ASgBEAE4AIAArACAAMgAsACAANwApACAAKwAgADE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TQBKAEQATgApACwAXABuACAAIAAgACAAIAAgACAAIAAgACAAIAAgAEwAQQBNAEIARABBACgAXwBlAGwAZQBtAGUAbgB0ACwAXABuACAAIAAgACAAIAAgACAAIAAgACAAIAAgACAAIAAgACAAZgBuAEkAUwBPAFcAZQBlAGsAZABhAHk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VQBMAEkAQQBOAF8ARABBAFQARQBcAG4AXABuAFIAZQB0AHUAcgBuAHMAIAB0AGgAZQAgAEoAdQBsAGkAYQBuACAARABhAHQAZQAgAG8AZgAgAHQAaABlACAAcAByAG8AdgBpAGQAZQBkACAAZABhAHQAZQAgAGEAbgBkACAAdABpAG0AZQAgAG8AZgAgAGQAYQB5ACAAaQBuACAAdABoAGUAIABzAHAAZQBjAGkAZgBpAGUAZAAgAGMAYQBsAGUAbgBkAGEAcgAuAFwAbgBOAG8AdABlACAAdABoAGEAdAAgAHQAaABlACAAZABlAGMAaQBtAGEAbAAgAHQAaQBtAGUAIABjAG8AbQBwAG8AbgBlAG4AdAAgAG8AZgAgAEoAdQBsAGkAYQBuACAARABhAHQAZQAgAGkAcwAgAGIAYQBzAGUAZAAgAGYAcgBvAG0AIABtAGkAZABkAGEAeQAuAFwAbgBcAG4AQQByAHIAYQB5ACAAYwBvAG0AcABhAHQAaQBiAGwAZQA6ACAARABhAHQAZQBfAFkATQBE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DAGEAbgAgAGIAZQAgAGUAbQBwAHQAeQAuAFwAbgAgACAAIABbAFQAaQBtAGUAXQAgACAAIAAgACAAIAAgACAAfAAgAGQAZQBjAGkAbQBhAGwAIABbADAALgAuADEAKQAgACAAIAB8ACAAVABpAG0AZQAgAG8AZgAgAGQAYQB5AC4AIABJAGYAIABvAG0AaQB0AHQAZQBkACAAdABoAGUAbgAgAGQAZQBjAGkAbQBhAGwAIABwAGEAcgB0ACAAbwBmACAAZABhAHkAIABpAHMAIAB0AGEAawBlAG4ALg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VQBMAEkAQQBOAF8ARABBAFQARQAgAD0AIABMAEEATQBCAEQAQQAoAEQAYQB0AGUAXwBZAE0ARABUACwAIABbAEoAdQBsAGkAYQBuAEMAYQBsAGUAbgBkAGEAcgBdACwAXABuACAAIAAgACAATABFAFQAKABcAG4AIAAgACAAIAAgACAAIAAgAF8AagB1AGwAaQBhAG4AQwBhAGwAZQBuAGQAYQByACwAIABGAE4ALgBDAE8ARQBSAEMARQAoAEoAdQBsAGkAYQBuAEMAYQBsAGUAbgBkAGEAcgApACAAPAA+ACAAMAAsAFwAbgAgACAAIAAgACAAIAAgACAAXABuACAAIAAgACAAIAAgACAAIABmAG4ASgB1AGwAaQBhAG4ARABhAHQAZQAsACAATABBAE0AQgBEAEEAKABfAGQAYQB0AGUAXwBZAE0ARABUACwAXABuACAAIAAgACAAIAAgACAAIAAgACAAIAAgAEwARQBUACgAXABuACAAIAAgACAAIAAgACAAIAAgACAAIAAgACAAIAAgACAAXwBNAEoARABhAHQAZQAsACAAQwBIAFIATwBOAE8ALgBNAE8ARABJAEYASQBFAEQAXwBKAFUATABJAEEATgBfAEQAQQBUAEUAKABfAGQAYQB0AGUAXwBZAE0ARABUACkALABcAG4AIAAgACAAIAAgACAAIAAgACAAIAAgACAAIAAgACAAIABDAEgAUgBPAE4ATwAuAE0ASgBEAEEAVABFAF8AVABPAF8ASgBEAEEAVABFACgAXwBNAEoARABhAHQAZQApAFwAbgAgACAAIAAgACAAIAAgACAAIAAgACAAIAApAFwAbgAgACAAIAAgACAAIAAgACAAKQAsAFwAbgAgACAAIAAgACAAIAAgACAAXABuACAAIAAgACAAIAAgACAAIABCAFkAUgBPAFcAKABGAE4ALgBOAFUATABMAEkARgBZACgARABhAHQAZQBfAFkATQBEAFQAKQAsAFwAbgAgACAAIAAgACAAIAAgACAAIAAgACAAIABMAEEATQBCAEQAQQAoAF8AZABhAHQAZQBSAG8AdwAsAFwAbgAgACAAIAAgACAAIAAgACAAIAAgACAAIAAgACAAIAAgAGYAbgBKAHUAbABpAGEAbgBEAGEAdABlACgAXwBkAGEAdABlAF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KAFUATABJAEEATgBfAEQAQQBUAEUAXABuAFwAbgBSAGUAdAB1AHIAbgBzACAAdABoAGUAIABNAG8AZABpAGYAaQBlAGQAIABKAHUAbABpAGEAbgAgAEQAYQB0AGUAIABvAGYAIAB0AGgAZQAgAHAAcgBvAHYAaQBkAGUAZAAgAGQAYQB0AGUAIABhAG4AZAAgAHQAaQBtAGUAIABvAGYAIABkAGEAeQAgAGkAbgAgAHQAaABlACAAcwBwAGUAYwBpAGYAaQBlAGQAIABjAGEAbABlAG4AZABhAHIALgBcAG4ATgBvAHQAZQAgAHQAaABhAHQAIAB0AGgAZQAgAHQAaQBtAGUAIABjAG8AbQBwAG8AbgBlAG4AdAAgAG8AZgAgAE0AbwBkAGkAZgBpAGUAZAAgAEoAdQBsAGkAYQBuACAARABhAHQAZQAgAGkAcwAgAGIAYQBzAGUAZAAgAGYAcgBvAG0AIABtAGkAZABuAGkAZwBoAHQALgBcAG4AXABuAEEAcgByAGEAeQAgAGMAbwBtAHAAYQB0AGkAYgBsAGUAOgAgAEQAYQB0AGUAXwBZAE0ARABU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QAuAC4ANA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E0AbwBuAHQAaAAgAG8AZgAgAHkAZQBhAHIALgAgAEMAYQBuACAAYgBlACAAZQBtAHAAdAB5AC4AXABuACAAIAAgAFsARABhAHkAXQAgACAAIAAgACAAIAAgACAAIAB8ACAAZABlAGMAaQBtAGEAbAAgAFsAMAAuAC4AMwAyACkAIAAgAHwAIABEAGEAeQAuACAAQwBhAG4AIABiAGUAIABlAG0AcAB0AHkALgAgAEkAZgAgAHQAaQBtAGUAIABpAHMAIABwAHIAbwB2AGkAZABlAGQALAAgAGEAbgB5ACAAZABlAGMAaQBtAGEAbAAgAHAAYQByAHQAIABpAHMAIABpAGcAbgBvAHIAZQBkAC4AXABuACAAIAAgAFsAVABpAG0AZQBdACAAIAAgACAAIAAgACAAIAB8ACAAZABlAGMAaQBtAGEAbAAgAFsAMAAuAC4AMQApACAAIAAgAHwAIABUAGkAbQBlACAAbwBmACAAZABhAHkALgAgAEkAZgAgAG8AbQBpAHQAdABlAGQAIAB0AGgAZQBuACAAZABlAGMAaQBtAGEAbAAgAHAAYQByAHQAIABvAGYAIABkAGEAeQAgAGkAcwAgAHQAYQBrAGUAbg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QASQBGAEkARQBEAF8ASgBVAEwASQBBAE4AXwBEAEEAVABFACAAPQAgAEwAQQBNAEIARABBACgARABhAHQAZQBfAFkATQBEAFQ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NAG8AZABpAGYAaQBlAGQASgB1AGwAaQBhAG4ARABhAHQAZQAsACAATABBAE0AQgBEAEEAKABfAGQAYQB0AGUAXwBZAE0ARABUACwAXABuACAAIAAgACAAIAAgACAAIAAgACAAIAAgAEkARgAoAEMATwBMAFUATQBOAFMAKABfAGQAYQB0AGUAXwBZAE0ARABUACkAIAA+ACAANAAsACAAewAjAEMAQQBMAEMAIQB9ACwAXABuACAAIAAgACAAIAAgACAAIAAgACAAIAAgACAAIAAgACAASQBGACgAQQBSAFIAQQBZAFMALgBJAFMAXwBFAE0AUABUAFkAKABfAGQAYQB0AGUAXwBZAE0ARABUACkALAAgAFwAIgBcACIALABcAG4AIAAgACAAIAAgACAAIAAgACAAIAAgACAAIAAgACAAIAAgACAAIAAgAEwARQBUACgAXABuACAAIAAgACAAIAAgACAAIAAgACAAIAAgACAAIAAgACAAIAAgACAAIAAgACAAIAAgAF8AZgBpAHIAcwB0AEUAcgByAG8AcgAsACAAQQBSAFIAQQBZAFMALgBGAEkAUgBTAFQAXwBFAFIAUgBPAFIAXwBIACgAXwBkAGEAdABlAF8AWQBNAEQAVAApACwAXABuACAAIAAgACAAIAAgACAAIAAgACAAIAAgACAAIAAgACAAIAAgACAAIAAgACAAIAAgAEkARgAoAEkAUwBFAFIAUgBPAFIAKABfAGYAaQByAHMAdABFAHIAcgBvAHIAKQAsACAAXwBmAGkAcgBzAHQARQByAHIAbwByACAAKgAgAHsAMQB9ACwAXABuACAAIAAgACAAIAAgACAAIAAgACAAIAAgACAAIAAgACAAIAAgACAAIAAgACAAIAAgACAAIAAgACAASQBGACgATgBPAFQAKABBAFIAUgBBAFkAUwAuAEkAUwBfAE4AVQBNAEUAUgBJAEMAXwBOAFUATABMACgAXwBkAGEAdABlAF8AWQBNAEQAVAApACkALAAgAHsAIwBWAEEATABVAEUAIQB9ACwAXABuACAAIAAgACAAIAAgACAAIAAgACAAIAAgACAAIAAgACAAIAAgACAAIAAgACAAIAAgACAAIAAgACAAIAAgACAAIABMAEUAVAAoAFwAbgAgACAAIAAgACAAIAAgACAAIAAgACAAIAAgACAAIAAgACAAIAAgACAAIAAgACAAIAAgACAAIAAgACAAIAAgACAAIAAgACAAIABfAGUAeABwAGEAbgBkAFkATQBEAFQALAAgAEUAWABQAEEATgBEACgAXwBkAGEAdABlAF8AWQBNAEQAVAAsACAAMQAsACAANAAsACAAXAAiAFwAIgApACwAXABuACAAIAAgACAAIAAgACAAIAAgACAAIAAgACAAIAAgACAAIAAgACAAIAAgACAAIAAgACAAIAAgACAAIAAgACAAIAAgACAAIAAgAF8ARABUACwAIABDAEgAUgBPAE4ATwAuAFIARQBTAE8ATABWAEUAXwBEAFQAKABEAFIATwBQACgAXwBlAHgAcABhAG4AZABZAE0ARABUACwAIAAsACAAMgApACkALABcAG4AIAAgACAAIAAgACAAIAAgACAAIAAgACAAIAAgACAAIAAgACAAIAAgACAAIAAgACAAIAAgACAAIAAgACAAIAAgACAAIAAgACAAXwByAGUAcwBvAGwAdgBlAFkATQBEACwAIABMAEUAVAAoAFwAbgAgACAAIAAgACAAIAAgACAAIAAgACAAIAAgACAAIAAgACAAIAAgACAAIAAgACAAIAAgACAAIAAgACAAIAAgACAAIAAgACAAIAAgACAAIAAgAF8AeQAsACAAQwBIAE8ATwBTAEUAQwBPAEwAUwAoAF8AZQB4AHAAYQBuAGQAWQBNAEQAVAAsACAAMQApACwAXABuACAAIAAgACAAIAAgACAAIAAgACAAIAAgACAAIAAgACAAIAAgACAAIAAgACAAIAAgACAAIAAgACAAIAAgACAAIAAgACAAIAAgACAAIAAgACAAXwBtACwAIABJAEYAKABGAE4ALgBJAFMAXwBFAE0AUABUAFkAKABDAEgATwBPAFMARQBDAE8ATABTACgAXwBlAHgAcABhAG4AZABZAE0ARABUACwAIAAyACkAKQAsACAAMQAsACAAXABuACAAIAAgACAAIAAgACAAIAAgACAAIAAgACAAIAAgACAAIAAgACAAIAAgACAAIAAgACAAIAAgACAAIAAgACAAIAAgACAAIAAgACAAIAAgACAAIAAgACAAIABDAEgATwBPAFMARQBDAE8ATABTACgAXwBlAHgAcABhAG4AZABZAE0ARABUACwAIAAyACkAXABuACAAIAAgACAAIAAgACAAIAAgACAAIAAgACAAIAAgACAAIAAgACAAIAAgACAAIAAgACAAIAAgACAAIAAgACAAIAAgACAAIAAgACAAIAAgACAAKQAsAFwAbgAgACAAIAAgACAAIAAgACAAIAAgACAAIAAgACAAIAAgACAAIAAgACAAIAAgACAAIAAgACAAIAAgACAAIAAgACAAIAAgACAAIAAgACAAIAAgAF8AZAAsACAAQwBIAE8ATwBTAEUAQwBPAEwAUwAoAF8ARABUACwAIAAxACkALABcAG4AIAAgACAAIAAgACAAIAAgACAAIAAgACAAIAAgACAAIAAgACAAIAAgACAAIAAgACAAIAAgACAAIAAgACAAIAAgACAAIAAgACAAIAAgACAAIABIAFMAVABBAEMASwAoAF8AeQAsACAAXwBtACwAIABfAGQAKQBcAG4AIAAgACAAIAAgACAAIAAgACAAIAAgACAAIAAgACAAIAAgACAAIAAgACAAIAAgACAAIAAgACAAIAAgACAAIAAgACAAIAAgACAAKQAsAFwAbgAgACAAIAAgACAAIAAgACAAIAAgACAAIAAgACAAIAAgACAAIAAgACAAIAAgACAAIAAgACAAIAAgACAAIAAgACAAIAAgACAAIABfAE0ASgBEAE4ALAAgAEMASABSAE8ATgBPAC4ATQBKAEQATgAoAF8AcgBlAHMAbwBsAHYAZQBZAE0ARAAsACAAXwBqAHUAbABpAGEAbgBDAGEAbABlAG4AZABhAHIAKQAsAFwAbgAgACAAIAAgACAAIAAgACAAIAAgACAAIAAgACAAIAAgACAAIAAgACAAIAAgACAAIAAgACAAIAAgACAAIAAgACAAIAAgACAAIABJAEYAKABJAFMARQBSAFIATwBSACgAXwBNAEoARABOACkALAAgAF8ATQBKAEQATgAgACoAIAB7ADEAfQAsAFwAbgAgACAAIAAgACAAIAAgACAAIAAgACAAIAAgACAAIAAgACAAIAAgACAAIAAgACAAIAAgACAAIAAgACAAIAAgACAAIAAgACAAIAAgACAAIAAgAEwARQBUACgAXABuACAAIAAgACAAIAAgACAAIAAgACAAIAAgACAAIAAgACAAIAAgACAAIAAgACAAIAAgACAAIAAgACAAIAAgACAAIAAgACAAIAAgACAAIAAgACAAIAAgACAAIABfAHQAaQBtAGUALAAgAEMASABPAE8AUwBFAEMATwBMAFMAKABfAEQAVAAsACAAMgApACwAXABuACAAIAAgACAAIAAgACAAIAAgACAAIAAgACAAIAAgACAAIAAgACAAIAAgACAAIAAgACAAIAAgACAAIAAgACAAIAAgACAAIAAgACAAIAAgACAAIAAgACAAIABfAE0ASgBEAE4AIAArACAATgAoAF8AdABpAG0AZ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EIAWQBSAE8AVwAoAEYATgAuAE4AVQBMAEwASQBGAFkAKABEAGEAdABlAF8AWQBNAEQAVAApACwAXABuACAAIAAgACAAIAAgACAAIAAgACAAIAAgAEwAQQBNAEIARABBACgAXwBkAGEAdABlAFIAbwB3ACwAXABuACAAIAAgACAAIAAgACAAIAAgACAAIAAgACAAIAAgACAAZgBuAE0AbwBkAGkAZgBpAGUAZABKAHUAbABpAGEAbgBEAGEAdABlACgAXwBkAGEAdABlAF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NAEoARABBAFQARQBcAG4AXABuAEMAbwBuAHYAZQByAHQAcwAgAGEAIABKAHUAbABpAGEAbgAgAEQAYQB0AGUAIAAoAEoARABBAFQARQApACAAdABvACAAYQAgAE0AbwBkAGkAZgBpAGUAZAAgAEoAdQBsAGkAYQBuACAARABhAHQAZQAgACgATQBKAEQAQQBUAEUAKQAuAFwAbgBOAG8AdABlACAAdABoAGEAdAAgAHQAaABlACAAZABlAGMAaQBtAGEAbAAgAHQAaQBtAGUAIABjAG8AbQBwAG8AbgBlAG4AdAAgAG8AZgAgAE0ASgBEAEEAVABFACAAaQBzACAAYgBhAHMAZQBkACAAZgByAG8AbQAgAG0AaQBkAG4AaQBnAGgAd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fAAgAGQAZQBjAGkAbQBhAGwAIAB8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NAEoARABBAFQARQAgAD0AIABMAEEATQBCAEQAQQAoAEoARABhAHQAZQAsAFwAbgAgACAAIAAgAEwARQBUACgAXABuACAAIAAgACAAIAAgACAAIABfAEoARABhAHQAZQAsACAARgBOAC4ATgBVAEwATABJAEYAWQAoAEoARABhAHQAZQApACwAXABuACAAIAAgACAAIAAgACAAIABJAEYAKABfAEoARABhAHQAZQAgAD0AIABcACIAXAAiACwAIABcACIAXAAiACwAXABuACAAIAAgACAAIAAgACAAIAAgACAAIAAgAF8ASgBEAGEAdABlACAALQAgADIANAAwADAAMAAwADAALgA1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KAEQAQQBUAEUAXABuAFwAbgBDAG8AbgB2AGUAcgB0AHMAIABhACAATQBvAGQAaQBmAGkAZQBkACAASgB1AGwAaQBhAG4AIABEAGEAdABlACAAKABNAEoARABBAFQARQApACAAdABvACAAYQAgAEoAdQBsAGkAYQBuACAARABhAHQAZQAgACgASgBEAEEAVABFACkALgBcAG4ATgBvAHQAZQAgAHQAaABhAHQAIAB0AGgAZQAgAGQAZQBjAGkAbQBhAGwAIAB0AGkAbQBlACAAYwBvAG0AcABvAG4AZQBuAHQAIABvAGYAIABKAEQAQQBUAEUAIABpAHMAIABiAGEAcwBlAGQAIABmAHIAbwBtACAAbQBpAGQAZABhAH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fAAgAGQAZQBjAGkAbQBhAGwAIAB8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oARABBAFQARQAgAD0AIABMAEEATQBCAEQAQQAoAE0ASgBEAGEAdABlACwAXABuACAAIAAgACAATABFAFQAKABcAG4AIAAgACAAIAAgACAAIAAgAF8ATQBKAEQAYQB0AGUALAAgAEYATgAuAE4AVQBMAEwASQBGAFkAKABNAEoARABhAHQAZQApACwAXABuACAAIAAgACAAIAAgACAAIABJAEYAKABfAE0ASgBEAGEAdABlACAAPQAgAFwAIgBcACIALAAgAFwAIgBcACIALABcAG4AIAAgACAAIAAgACAAIAAgACAAIAAgACAAXwBNAEoARABhAHQAZQAgACsAIAAyADQAMAAwADAAMAAwAC4AN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oARABOAFwAbgBcAG4AUgBlAHQAdQByAG4AcwAgAHQAaABlACAAYwBvAHIAcgBlAHMAcABvAG4AZABpAG4AZwAgAEoAdQBsAGkAYQBuACAARABhAHkAIABOAHUAbQBiAGUAcgAgACgASgBEAE4AKQAgAG8AZgAgAGEAIABnAGkAdgBlAG4AIABKAHUAbABpAGEAbgAgAEQAYQB0AGUAIAAoAEoARABBAFQARQApAC4AXABuAE4AbwB0AGUAIAB0AGgAYQB0ACAAdABoAGUAIABkAGUAYwBpAG0AYQBsACAAdABpAG0AZQAgAGMAbwBtAHAAbwBuAGUAbgB0ACAAbwBmACAASgBEAEEAVABFACAAaQBzACAAYgBhAHMAZQBkACAAZgByAG8AbQAgAG0AaQBkAGQAYQB5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B8ACAAZABlAGMAaQBtAGEAbAAgAHw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oARABOACAAPQAgAEwAQQBNAEIARABBACgASgBEAGEAdABlACwAXABuACAAIAAgACAATABFAFQAKABcAG4AIAAgACAAIAAgACAAIAAgAF8ASgBEAGEAdABlACwAIABGAE4ALgBOAFUATABMAEkARgBZACgASgBEAGEAdABlACkALABcAG4AIAAgACAAIAAgACAAIAAgAEkARgAoAF8ASgBEAGEAdABlACAAPQAgAFwAIgBcACIALAAgAFwAIgBcACIALABcAG4AIAAgACAAIAAgACAAIAAgACAAIAAgACAASQBOAFQAKABfAEoARABhAHQAZQAgACsAIAAwAC4AN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KAEQAQQBUAEUAXABuAFwAbgBSAGUAdAB1AHIAbgBzACAAdABoAGUAIABKAHUAbABpAGEAbgAgAEQAYQB0AGUAIAAoAEoARABBAFQARQApACAAYQB0ACAAMAA6ADAAMAAgAG8AZgAgAGEAIABnAGkAdgBlAG4AIABKAHUAbABpAGEAbgAgAEQAYQB5ACAATgB1AG0AYgBlAHIAIAAoAEoARABOACkALgBcAG4ATgBvAHQAZQAgAHQAaABhAHQAIAB0AGgAZQAgAGQAZQBjAGkAbQBhAGwAIAB0AGkAbQBlACAAYwBvAG0AcABvAG4AZQBuAHQAIABvAGYAIABKAEQAQQBUAEUAIABpAHMAIABiAGEAcwBlAGQAIABmAHIAbwBtACAAbQBpAGQAZABhAH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fAAgAGkAbgB0AGUAZwBlAHIAIAB8ACAASgB1AGwAaQBhAG4AIABEAGEAeQAgAE4AdQBtAGIAZ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oARABBAFQARQAgAD0AIABMAEEATQBCAEQAQQAoAEoARABOACwAXABuACAAIAAgACAATABFAFQAKABcAG4AIAAgACAAIAAgACAAIAAgAF8ASgBEAE4ALAAgAEYATgAuAE4AVQBMAEwASQBGAFkAKABKAEQATgApACwAXABuACAAIAAgACAAIAAgACAAIABJAEYAKABfAEoARABOACAAPQAgAFwAIgBcACIALAAgAFwAIgBcACIALABcAG4AIAAgACAAIAAgACAAIAAgACAAIAAgACAAXwBKAEQATgAgAC0AIAAwAC4AN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TQBKAEQATgBcAG4AXABuAFIAZQB0AHUAcgBuAHMAIAB0AGgAZQAgAGMAbwByAHIAZQBzAHAAbwBuAGQAaQBuAGcAIABNAG8AZABpAGYAaQBlAGQAIABKAHUAbABpAGEAbgAgAEQAYQB5ACAATgB1AG0AYgBlAHIAIAAoAE0ASgBEAE4AKQAgAG8AZgAgAGEAIABnAGkAdgBlAG4AIABNAG8AZABpAGYAaQBlAGQAIABKAHUAbABpAGEAbgAgAEQAYQB0AGUAIAAoAE0ASgBEAEEAVABFACkALgBcAG4ATgBvAHQAZQAgAHQAaABhAHQAIAB0AGgAZQAgAGQAZQBjAGkAbQBhAGwAIAB0AGkAbQBlACAAYwBvAG0AcABvAG4AZQBuAHQAIABvAGYAIABNAEoARABBAFQARQAgAGkAcwAgAGIAYQBzAGUAZAAgAGYAcgBvAG0AIABtAGkAZABuAGkAZwBoAHQ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0AbwBkAGkAZgBpAGUAZ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fAAgAGQAZQBjAGkAbQBhAGwAIAB8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0ASgBEAE4AIAA9ACAATABBAE0AQgBEAEEAKABNAEoARABhAHQAZQAsAFwAbgAgACAAIAAgAEwARQBUACgAXABuACAAIAAgACAAIAAgACAAIABfAE0ASgBEAGEAdABlACwAIABGAE4ALgBOAFUATABMAEkARgBZACgATQBKAEQAYQB0AGUAKQAsAFwAbgAgACAAIAAgACAAIAAgACAASQBGACgAXwBNAEoARABhAHQAZQAgAD0AIABcACIAXAAiACwAIABcACIAXAAiACwAXABuACAAIAAgACAAIAAgACAAIAAgACAAIAAgAEkATgBUACgAXwBNAEoARABhAHQAZ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VABPAF8AWQBNAEQAVABcAG4AXABuAEMAbwBuAHYAZQByAHQAcwAgAGEAIABKAHUAbABpAGEAbgAgAEQAYQB0AGUAIAB0AG8AIABhACAAZABhAHQAZQAgAGEAbgBkACAAdABpAG0AZQAgAGkAbgAgAHQAaABlACAAcwBwAGUAYwBpAGYAaQBlAGQAIABjAGEAbABlAG4AZABhAHIALgBcAG4AXABuAEEAcgByAGEAeQAgAGMAbwBtAHAAYQB0AGkAYgBsAGUAOgAgAEoARABhAHQAZQAgAGEAcwAgAGMAbwBsAHUAbQBuAFwAbgBcAG4ATwB1AHQAcAB1AHQAIABDAFsANA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IAAgACAAIAAgACAAIAAgACAAIAAgACAAIAB8ACAAZABlAGMAaQBtAGEAbAAgAHwAIABKAHUAbABpAGEAbgAgAEQAYQB0AGU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MAZQBjAG8AbgBkAFAAcgBlAGMAaQBzAGkAbwBuAF0AIAAgAHwAIABpAG4AdABlAGcAZQByACAAfAAgAFIAbwB1AG4AZAAgAHMAZQBjAG8AbgBkAHMAIAB0AG8AIABzAHAAZQBjAGkAZgBpAGUAZAAgAGQAZQBjAGkAbQBhAGwAIABwAGwAYQBjAGUAcwAuAFwAbgAgACAAIAAgACAAIAAgACAAIAAgACAAIAAgACAAIAAgACAAIAAgAHwAIABbADAALgAuADkAXQAgACAAfAAgAEQAZQBmAGEAdQBsAHQAcwAgAHQAbwAgAGEAIABtAGkAeABpAG0AdQBtACAAcAByAGUAYwBpAHMAaQBvAG4AIABvAGYAIAA5AC4AXABuAFsAUgBvAHUAbgBkAGkAbgBnAE8AdgBlAHIAcgBpAGQAZQBdACAAfAAgAHMAdwBpAHQAYwBo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fAAgACAAMQA6ACAATgBlAGEAcgBlAHMAdAAgAEEAbAB3AGEAeQBzACAAcgBvAHUAbgBkACAAdABvACAAbgBlAGEAcgBlAHMAdAAgAGwAbwB3ACAAbwByAGQAZQByACAAYwBvAG0AcABvAG4AZQBuAHQALgBcAG4AIAAgACAAIAAgACAAIAAgACAAIAAgACAAIAAgACAAIAAgACAAIAB8ACAAIAAgACAAIAAgACAAIAAgAHwAIAAtADEAOgAgAEQAbwB3AG4AIAAgACAAIABBAGwAdwBhAHkAcwAgAHIAbwB1AG4AZAAgAGQAbwB3AG4AIABhAHQAIABsAG8AdwAgAG8AcgBkAGUAcgAgAGMAbwBtAHAAbwBuAGUAbgB0AC4AXABuAFsASgB1AGwAaQBhAG4AQwBhAGwAZQBuAGQAYQByAF0AIAAgACAAfAAgAHMAdwBpAHQAYwBoACAAIAB8ACAAQwBhAGwAYwB1AGwAYQB0AGUAIABmAG8AcgAgAHQAaABlACAASgB1AGwAaQBhAG4AIABwAHIAbwBsAGUAcAB0AGkAYwAgAGMAYQBsAGUAbgBkAGEAcgAuACAARABlAGYAYQB1AGwAdAAgAGkAcwAgAEcAcgBlAGcAbwByAGkAYQBuAFwAbgAgACA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FkATQBEAFQAIAA9ACAATABBAE0AQgBEAEEAKABKAEQAYQB0AGUALAAgAFsATABvAHcATwByAGQAZQByAF0ALAAgAFsAUwBlAGMAbwBuAGQAUAByAGUAYwBpAHMAaQBvAG4AXQAsACAAWwBSAG8AdQBuAGQAaQBuAGcATwB2AGUAcgByAGkAZABlAF0ALAAgAFsASgB1AGwAaQBhAG4AQwBhAGwAZQBuAGQAYQByAF0ALABcAG4AIAAgACAAIABMAEUAVAAoAFwAbgAgACAAIAAgACAAIAAgACAAXwBNAEoARABhAHQAZQAsACAAQwBIAFIATwBOAE8ALgBKAEQAQQBUAEUAXwBUAE8AXwBNAEoARABBAFQARQAoAEoARABhAHQAZQApACwAXABuACAAIAAgACAAIAAgACAAIABDAEgAUgBPAE4ATwAuAE0ASgBEAEEAVABFAF8AVABPAF8AWQBNAEQAVAAoAF8ATQBKAEQAYQB0AGUALAAgAEwAbwB3AE8AcgBkAGUAcgAsACAAUwBlAGMAbwBuAGQAUAByAGUAYwBpAHMAaQBvAG4ALAAgAFIAbwB1AG4AZABpAG4AZwBPAHYAZQByAHIAaQBkAGUALAAgAEoAdQBsAGkAYQBuAEMAYQBsAGUAbgBkAGEAc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FkATQBEAFQAXABuAFwAbgBDAG8AbgB2AGUAcgB0AHMAIABhACAATQBvAGQAaQBmAGkAZQBkACAASgB1AGwAaQBhAG4AIABEAGEAdABlACAAdABvACAAYQAgAGQAYQB0AGUAIABhAG4AZAAgAHQAaQBtAGUAIABpAG4AIAB0AGgAZQAgAHMAcABlAGMAaQBmAGkAZQBkACAAYwBhAGwAZQBuAGQAYQByAC4AXABuAFwAbgBBAHIAcgBhAHkAIABjAG8AbQBwAGEAdABpAGIAbABlADoAIABNAEoARABhAHQAZQAgAGEAcwAgAGMAbwBsAHUAbQBuAFwAbgBcAG4ATwB1AHQAcAB1AHQAIABDAFsANA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B8ACAAZABlAGMAaQBtAGEAbAAgAHwAIABNAG8AZABpAGYAaQBlAGQAIABKAHUAbABpAGEAbgAgAEQAYQB0AGU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MAZQBjAG8AbgBkAFAAcgBlAGMAaQBzAGkAbwBuAF0AIAAgAHwAIABpAG4AdABlAGcAZQByACAAfAAgAFIAbwB1AG4AZAAgAHMAZQBjAG8AbgBkAHMAIAB0AG8AIABzAHAAZQBjAGkAZgBpAGUAZAAgAGQAZQBjAGkAbQBhAGwAIABwAGwAYQBjAGUAcwAuAFwAbgAgACAAIAAgACAAIAAgACAAIAAgACAAIAAgACAAIAAgACAAIAAgAHwAIABbADAALgAuADkAXQAgACAAfAAgAEQAZQBmAGEAdQBsAHQAcwAgAHQAbwAgAGEAIABtAGkAeABpAG0AdQBtACAAcAByAGUAYwBpAHMAaQBvAG4AIABvAGYAIAA5AC4AXABuAFsAUgBvAHUAbgBkAGkAbgBnAE8AdgBlAHIAcgBpAGQAZQBdACAAfAAgAHMAdwBpAHQAYwBo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fAAgACAAMQA6ACAATgBlAGEAcgBlAHMAdAAgAEEAbAB3AGEAeQBzACAAcgBvAHUAbgBkACAAdABvACAAbgBlAGEAcgBlAHMAdAAgAGwAbwB3ACAAbwByAGQAZQByACAAYwBvAG0AcABvAG4AZQBuAHQALgBcAG4AIAAgACAAIAAgACAAIAAgACAAIAAgACAAIAAgACAAIAAgACAAIAB8ACAAIAAgACAAIAAgACAAIAAgAHwAIAAtADEAOgAgAEQAbwB3AG4AIAAgACAAIABBAGwAdwBhAHkAcwAgAHIAbwB1AG4AZAAgAGQAbwB3AG4AIABhAHQAIABsAG8AdwAgAG8AcgBkAGUAcgAgAGMAbwBtAHAAbwBuAGUAbgB0AC4AXABuAFsASgB1AGwAaQBhAG4AQwBhAGwAZQBuAGQAYQByAF0AIAAgACAAfAAgAHMAdwBpAHQAYwBoACAAIAB8ACAAQwBhAGwAYwB1AGwAYQB0AGUAIABmAG8AcgAgAHQAaABlACAASgB1AGwAaQBhAG4AIABwAHIAbwBsAGUAcAB0AGkAYwAgAGMAYQBsAGUAbgBkAGEAcgAuACAARABlAGYAYQB1AGwAdAAgAGkAcwAgAEcAcgBlAGcAbwByAGkAYQBuAFwAbgAgACA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WQBNAEQAVAAgAD0AIABMAEEATQBCAEQAQQAoAE0ASgBEAGEAdABlACwAIABbAEwAbwB3AE8AcgBkAGUAcgBdACwAIABbAFMAZQBjAG8AbgBkAFAAcgBlAGMAaQBzAGkAbwBuAF0ALAAgAFsAUgBvAHUAbgBkAGkAbgBnAE8AdgBlAHIAcgBpAGQAZQBdACwAIABbAEoAdQBsAGkAYQBuAEMAYQBsAGUAbgBkAGEAcgBdACwAXABuACAAIAAgACAATABFAFQAKABcAG4AIAAgACAAIAAgACAAIAAgAF8AbABvAHcATwByAGQAZQByACwAIABJAEYAKABOAE8AVAAoAEkAUwBOAFUATQBCAEUAUgAoAEwAbwB3AE8AcgBkAGUAcgApACkALAAgADQALABcAG4AIAAgACAAIAAgACAAIAAgACAAIAAgACAASQBGACgATABvAHcATwByAGQAZQByACAAPAAgADEALAAgADEALABcAG4AIAAgACAAIAAgACAAIAAgACAAIAAgACAAIAAgACAAIABJAEYAKABMAG8AdwBPAHIAZABlAHIAIAA+ACAANAAsACAANAAsAFwAbgAgACAAIAAgACAAIAAgACAAIAAgACAAIAAgACAAIAAgACAAIAAgACAASQBOAFQAKABMAG8AdwBPAHIAZABlAHIAKQBcAG4AIAAgACAAIAAgACAAIAAgACAAIAAgACAAIAAgACAAIAApAFwAbgAgACAAIAAgACAAIAAgACAAIAAgACAAIAApAFwAbgAgACAAIAAgACAAIAAgACAAIAApACwAXABuAFwAbgAgACAAIAAgACAAIAAgACAAXwBtAGEAeABQAHIAZQBjAGkAcwBpAG8AbgAsACAAOQAsAFwAbgAgACAAIAAgACAAIAAgACAAXwBzAGUAYwBvAG4AZABQAHIAZQBjAGkAcwBpAG8AbgAsACAASQBGACgAXwBsAG8AdwBPAHIAZABlAHIAIAA8ACAANAAsACAAMAAsAFwAbgAgACAAIAAgACAAIAAgACAAIAAgACAAIABJAEYAKABOAE8AVAAoAEkAUwBOAFUATQBCAEUAUgAoAFMAZQBjAG8AbgBkAFAAcgBlAGMAaQBzAGkAbwBuACkAKQAsACAAXwBtAGEAeABQAHIAZQBjAGkAcwBpAG8AbgAsAFwAbgAgACAAIAAgACAAIAAgACAAIAAgACAAIAAgACAAIAAgAEkARgAoAFMAZQBjAG8AbgBkAFAAcgBlAGMAaQBzAGkAbwBuACAAPAAgADAALAAgADAALABcAG4AIAAgACAAIAAgACAAIAAgACAAIAAgACAAIAAgACAAIAAgACAAIAAgAEkARgAoAFMAZQBjAG8AbgBkAFAAcgBlAGMAaQBzAGkAbwBuACAAPgAgAF8AbQBhAHgAUAByAGUAYwBpAHMAaQBvAG4ALAAgAF8AbQBhAHgAUAByAGUAYwBpAHMAaQBvAG4ALABcAG4AIAAgACAAIAAgACAAIAAgACAAIAAgACAAIAAgACAAIAAgACAAIAAgACAAIAAgACAASQBOAFQAKABTAGUAYwBvAG4AZABQAHIAZQBjAGkAcwBpAG8AbgApAFwAbgAgACAAIAAgACAAIAAgACAAIAAgACAAIAAgACAAIAAgACAAIAAgACAAKQBcAG4AIAAgACAAIAAgACAAIAAgACAAIAAgACAAIAAgACAAIAApAFwAbgAgACAAIAAgACAAIAAgACAAIAAgACAAIAApAFwAbgAgACAAIAAgACAAIAAgACAAKQAsAFwAbgBcAG4AIAAgACAAIAAgACAAIAAgAF8AagB1AGwAaQBhAG4AQwBhAGwAZQBuAGQAYQByACwAIABGAE4ALgBDAE8ARQBSAEMARQAoAEoAdQBsAGkAYQBuAEMAYQBsAGUAbgBkAGEAcgApACAAPAA+ACAAMAAsAFwAbgBcAG4AIAAgACAAIAAgACAAIAAgAGYAbgBNAEoARABhAHQAZQBUAG8AWQBNAEQAVAAsACAATABBAE0AQgBEAEEAKABfAE0ASgBEAGEAdABlACwAXABuACAAIAAgACAAIAAgACAAIAAgACAAIAAgAEkARgAoAEkAUwBFAFIAUgBPAFIAKABfAE0ASgBEAGEAdABlACkALAAgAF8ATQBKAEQAYQB0AGUAIAAqACAAewAxACwAIAAyACwAIAAzACwAIAA0AH0ALABcAG4AIAAgACAAIAAgACAAIAAgACAAIAAgACAAIAAgACAAIABJAEYAKABfAE0ASgBEAGEAdABlACAAPQAgAFwAIgBcACIALAAgAHsAXAAiAFwAIgAsACAAXAAiAFwAIgAsACAAXAAiAFwAIgAsACAAXAAiAFwAIgB9ACwAXABuACAAIAAgACAAIAAgACAAIAAgACAAIAAgACAAIAAgACAAIAAgACAAIABJAEYAKABOAE8AVAAoAEkAUwBOAFUATQBCAEUAUgAoAF8ATQBKAEQAYQB0AGUAKQApACwAIAB7ACMAVgBBAEwAVQBFACEALAAgACMAVgBBAEwAVQBFACEALAAgACMAVgBBAEwAVQBFACEALAAgACMAVgBBAEwAVQBFACEAfQAsAFwAbgAgACAAIAAgACAAIAAgACAAIAAgACAAIAAgACAAIAAgACAAIAAgACAAIAAgACAAIABMAEUAVAAoAFwAbgAgACAAIAAgACAAIAAgACAAIAAgACAAIAAgACAAIAAgACAAIAAgACAAIAAgACAAIAAgACAAIAAgAF8ARABUACwAIABDAEgAUgBPAE4ATwAuAFIATwBVAE4ARABfAFQATwBfAEQAVAAoAF8ATQBKAEQAYQB0AGUALAAgAF8AbABvAHcATwByAGQAZQByACwAIABfAHMAZQBjAG8AbgBkAFAAcgBlAGMAaQBzAGkAbwBuACwAIABSAG8AdQBuAGQAaQBuAGcATwB2AGUAcgByAGkAZABlACkALABcAG4AIAAgACAAIAAgACAAIAAgACAAIAAgACAAIAAgACAAIAAgACAAIAAgACAAIAAgACAAIAAgACAAIABfAE0ASgBEAE4ALAAgAEkATgBEAEUAWAAoAF8ARABUACwAIAAxACwAIAAxACkALABcAG4AIAAgACAAIAAgACAAIAAgACAAIAAgACAAIAAgACAAIAAgACAAIAAgACAAIAAgACAAIAAgACAAIABfAGQAYQB0AGUAXwBZAE0ARAAsACAAQwBIAFIATwBOAE8ALgBNAEoARABOAF8AVABPAF8AQwBBAEwARQBOAEQAQQBSAF8ARABBAFQARQAoAF8ATQBKAEQATgAsACAAXwBqAHUAbABpAGEAbgBDAGEAbABlAG4AZABhAHIAKQAsAFwAbgAgACAAIAAgACAAIAAgACAAIAAgACAAIAAgACAAIAAgACAAIAAgACAAIAAgACAAIAAgACAAIAAgAEkARgAoAF8AbABvAHcATwByAGQAZQByACAAPQAgADEALAAgAEgAUwBUAEEAQwBLACgAXwBkAGEAdABlAF8AWQBNAEQALAAgAFwAIgBcACIAKQAsAFwAbgAgACAAIAAgACAAIAAgACAAIAAgACAAIAAgACAAIAAgACAAIAAgACAAIAAgACAAIAAgACAAIAAgACAAIAAgACAATABFAFQAKABcAG4AIAAgACAAIAAgACAAIAAgACAAIAAgACAAIAAgACAAIAAgACAAIAAgACAAIAAgACAAIAAgACAAIAAgACAAIAAgACAAIAAgACAAXwB0AGkAbQBlACwAIABJAE4ARABFAFgAKABfAEQAVAAsACAAMQAsACAAMgApACwAXABuACAAIAAgACAAIAAgACAAIAAgACAAIAAgACAAIAAgACAAIAAgACAAIAAgACAAIAAgACAAIAAgACAAIAAgACAAIAAgACAAIAAgAEgAUwBUAEEAQwBLACgAXwBkAGEAdABlAF8AWQBNAEQALAAgAF8AdABpAG0AZ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E0ASgBEAGEAdABlACwAIABGAE4ALgBOAFUATABMAEkARgBZACgASQBOAEQARQBYACgATQBKAEQAYQB0AGUALAAgACwAIAAxACkAKQAsAFwAbgAgACAAIAAgACAAIAAgACAAXwByAG8AdwBDAG8AdQBuAHQALAAgAFIATwBXAFMAKABfAE0ASgBEAGEAdABl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0ASgBEAGEAdABlAFQAbwBZAE0ARABUACgASQBOAEQARQBYACgAXwBNAEoARABhAHQAZQ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WQBFAEEAUgBcAG4AXABuAFIAZQB0AHUAcgBuAHMAIAB0AGgAZQAgAHkAZQBhAHIAIABvAGYAIABhACAATQBvAGQAaQBmAGkAZQBkACAASgB1AGwAaQBhAG4AIABEAGEAdABlACAAaQBuACAAdABoAGUAIABzAHAAZQBjAGkAZgBpAGUAZAAgAGMAYQBsAGUAbgBkAGEAcgAuAFwAbgBcAG4AQQByAHIAYQB5ACAAYwBvAG0AcABhAHQAaQBiAGwAZQA6ACAATQBKAEQAYQB0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ZAGUAYQByACAAaQBuACAAQwBvAG0AbQBvAG4AIABFAHIAYQAuACAATgBvAHQAZQAgAHQAaABhAHQAIAAxACAAQgBDACAAPQAgADAAIABDAEUALAAgADIAIABCAEMAIAA9ACAALQAxACAAQwBF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B8ACAAZABlAGMAaQBtAGEAbAAgAHwAIABNAG8AZABpAGYAaQBlAGQAIABKAHUAbABpAGEAbgAgAEQAYQB0AGUAXABuAFsASgB1AGwAaQBhAG4AQwBhAGwAZQBuAGQAYQByAF0AIAAgACAAfAAgAHMAdwBpAHQAYwBoACAAIAB8ACAAQwBhAGwAYwB1AGwAYQB0AGUAIABmAG8AcgAgAHQAaABlACAASgB1AGwAaQBhAG4AIABwAHIAbwBsAGUAcAB0AGkAYwAgAGMAYQBsAGUAbgBkAGEAcgAuACAARABlAGYAYQB1AGwAdAAgAGkAcwAgAEcAcgBlAGcAbwByAGkAYQBuAFwAbgAgACA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WQBFAEEAUgAgAD0AIABMAEEATQBCAEQAQQAoAE0ASgBEAGEAdABlACwAIABbAEoAdQBsAGkAYQBuAEMAYQBsAGUAbgBkAGEAcgBdACwAXABuACAAIAAgACAATABFAFQAKABcAG4AIAAgACAAIAAgACAAIAAgAF8AWQBNAEQAVAAsACAAQwBIAFIATwBOAE8ALgBNAEoARABBAFQARQBfAFQATwBfAFkATQBEAFQAKABNAEoARABhAHQAZQAsACAASgB1AGwAaQBhAG4AQwBhAGwAZQBuAGQAYQByACkALABcAG4AIAAgACAAIAAgACAAIAAgAEMASABPAE8AUwBFAEMATwBMAFMAKABfAFkATQBEAFQ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NAE8ATgBUAEgAXABuAFwAbgBSAGUAdAB1AHIAbgBzACAAdABoAGUAIABtAG8AbgB0AGgAIABvAGYAIABhACAATQBvAGQAaQBmAGkAZQBkACAASgB1AGwAaQBhAG4AIABEAGEAdABlACAAaQBuACAAdABoAGUAIABzAHAAZQBjAGkAZgBpAGUAZAAgAGMAYQBsAGUAbgBkAGEAcgAuAFwAbgBcAG4AQQByAHIAYQB5ACAAYwBvAG0AcABhAHQAaQBiAGwAZQA6ACAATQBKAEQAYQB0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MQAyAF0AIAB8ACAAT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B8ACAAZABlAGMAaQBtAGEAbAAgAHwAIABNAG8AZABpAGYAaQBlAGQAIABKAHUAbABpAGEAbgAgAEQAYQB0AGUAXABuAFsASgB1AGwAaQBhAG4AQwBhAGwAZQBuAGQAYQByAF0AIAAgACAAfAAgAHMAdwBpAHQAYwBoACAAIAB8ACAAQwBhAGwAYwB1AGwAYQB0AGUAIABmAG8AcgAgAHQAaABlACAASgB1AGwAaQBhAG4AIABwAHIAbwBsAGUAcAB0AGkAYwAgAGMAYQBsAGUAbgBkAGEAcgAuACAARABlAGYAYQB1AGwAdAAgAGkAcwAgAEcAcgBlAGcAbwByAGkAYQBuAFwAbgAgACA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TQBPAE4AVABIACAAPQAgAEwAQQBNAEIARABBACgATQBKAEQAYQB0AGUALAAgAFsASgB1AGwAaQBhAG4AQwBhAGwAZQBuAGQAYQByAF0ALABcAG4AIAAgACAAIABMAEUAVAAoAFwAbgAgACAAIAAgACAAIAAgACAAXwBZAE0ARABUACwAIABDAEgAUgBPAE4ATwAuAE0ASgBEAEEAVABFAF8AVABPAF8AWQBNAEQAVAAoAE0ASgBEAGEAdABlACwAIABKAHUAbABpAGEAbgBDAGEAbABlAG4AZABhAHIAKQAsAFwAbgAgACAAIAAgACAAIAAgACAAQwBIAE8ATwBTAEUAQwBPAEwAUwAoAF8AWQBNAEQAVAAsACAAM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EQAQQBZAFwAbgBcAG4AUgBlAHQAdQByAG4AcwAgAHQAaABlACAAZABhAHkAIABvAGYAIABtAG8AbgB0AGgAIABvAGYAIABhACAATQBvAGQAaQBmAGkAZQBkACAASgB1AGwAaQBhAG4AIABEAGEAdABlACAAaQBuACAAdABoAGUAIABzAHAAZQBjAGkAZgBpAGUAZAAgAGMAYQBsAGUAbgBkAGEAcgAuAFwAbgBcAG4AQQByAHIAYQB5ACAAYwBvAG0AcABhAHQAaQBiAGwAZQA6ACAATQBKAEQAYQB0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MwAxAF0AIAB8ACAARABhAHkAIABvAGYAIABt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IAAgAHwAIABkAGUAYwBpAG0AYQBsACAAfAAgAE0AbwBkAGkAZgBpAGUAZAAgAEoAdQBsAGkAYQBuACAARABhAHQAZQBcAG4AWwBKAHUAbABpAGEAbgBDAGEAbABlAG4AZABhAHIAXQAgACAAIAB8ACAAcwB3AGkAdABjAGgAIAAgAHwAIABDAGEAbABjAHUAbABhAHQAZQAgAGYAbwByACAAdABoAGUAIABKAHUAbABpAGEAbgAgAHAAcgBvAGwAZQBwAHQAaQBjACAAYwBhAGwAZQBuAGQAYQByAC4AIABEAGUAZgBhAHUAbAB0ACAAaQBzACAARwByAGUAZwBvAHIAaQBhAG4AXABuACAAIA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EAEEAWQAgAD0AIABMAEEATQBCAEQAQQAoAE0ASgBEAGEAdABlACwAIABbAEoAdQBsAGkAYQBuAEMAYQBsAGUAbgBkAGEAcgBdACwAXABuACAAIAAgACAATABFAFQAKABcAG4AIAAgACAAIAAgACAAIAAgAF8AWQBNAEQAVAAsACAAQwBIAFIATwBOAE8ALgBNAEoARABBAFQARQBfAFQATwBfAFkATQBEAFQAKABNAEoARABhAHQAZQAsACAASgB1AGwAaQBhAG4AQwBhAGwAZQBuAGQAYQByACkALABcAG4AIAAgACAAIAAgACAAIAAgAEMASABPAE8AUwBFAEMATwBMAFMAKABfAFkATQBEAFQALAAgADM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kATQBFAFwAbgBcAG4AUgBlAHQAdQByAG4AcwAgAHQAaABlACAAZABhAHkAIABvAGYAIABtAG8AbgB0AGgAIABvAGYAIABhACAATQBvAGQAaQBmAGkAZQBkACAASgB1AGwAaQBhAG4AIABEAGEAdABlACAAaQBuACAAdABoAGUAIABzAHAAZQBjAGkAZgBpAGUAZAAgAGMAYQBsAGUAbgBkAGEAcgAuAFwAbgBcAG4AQQByAHIAYQB5ACAAYwBvAG0AcABhAHQAaQBiAGwAZQA6ACAATQBKAEQAYQB0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B8ACAAZABlAGMAaQBtAGEAbAAgAHwAIABNAG8AZABpAGYAaQBlAGQAIABKAHUAbABpAGEAbgAgAEQAYQB0AGUAXABuAFsASgB1AGwAaQBhAG4AQwBhAGwAZQBuAGQAYQByAF0AIAAgACAAfAAgAHMAdwBpAHQAYwBoACAAIAB8ACAAQwBhAGwAYwB1AGwAYQB0AGUAIABmAG8AcgAgAHQAaABlACAASgB1AGwAaQBhAG4AIABwAHIAbwBsAGUAcAB0AGkAYwAgAGMAYQBsAGUAbgBkAGEAcgAuACAARABlAGYAYQB1AGwAdAAgAGkAcwAgAEcAcgBlAGcAbwByAGkAYQBuAFwAbgAgACA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JAE0ARQAgAD0AIABMAEEATQBCAEQAQQAoAE0ASgBEAGEAdABlACwAIABbAEoAdQBsAGkAYQBuAEMAYQBsAGUAbgBkAGEAcgBdACwAXABuACAAIAAgACAATABFAFQAKABcAG4AIAAgACAAIAAgACAAIAAgAF8ATQBKAEQAYQB0AGUALAAgAEYATgAuAE4AVQBMAEwASQBGAFkAKABNAEoARABhAHQAZQApACwAXABuACAAIAAgACAAIAAgACAAIABJAEYAKABfAE0ASgBEAGEAdABlACAAPQAgAFwAIgBcACIALAAgAFwAIgBcACIALABcAG4AIAAgACAAIAAgACAAIAAgACAAIAAgACAATQBPAEQAKABNAEoARABhAHQAZQAsACAAM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SgBEAEEAVABFAFwAbgBcAG4AUgBlAHQAdQByAG4AcwAgAHQAaABlACAAZABlAGMAaQBtAGEAbAAgAEoARABhAHQAZQAgAHYAYQBsAHUAZQAgAHIAbwB1AG4AZABlAGQAIAB0AG8AIABhACAAbABvAHcAIABvAHIAZABlAHIAIABjAG8AbQBwAG8AbgBlAG4AdAAuAFwAbgBcAG4AQQByAHIAYQB5ACAAYwBvAG0AcABhAHQAaQBiAGwAZQA6ACAASgBEAGEAdABl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CAAIAAgACAAfAAgAGQAZQBjAGkAbQBhAGwAIAB8ACAASgB1AGwAaQBhAG4AIABEAGEAdABl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TAGUAYwBvAG4AZABQAHIAZQBjAGkAcwBpAG8AbgBdACAAIAB8ACAAaQBuAHQAZQBnAGUAcgAgAHwAIABSAG8AdQBuAGQAIABzAGUAYwBvAG4AZABzACAAdABvACAAcwBwAGUAYwBpAGYAaQBlAGQAIABkAGUAYwBpAG0AYQBsACAAcABsAGEAYwBlAHMALgBcAG4AIAAgACAAIAAgACAAIAAgACAAIAAgACAAIAAgACAAIAAgACAAIAB8ACAAWwAwAC4ALgA5AF0AIAAgAHwAIABEAGUAZgBhAHUAbAB0AHMAIAB0AG8AIAAwAC4AXABuAFsAUgBvAHUAbgBkAGkAbgBnAE8AdgBlAHIAcgBpAGQAZQBdACAAfAAgAHMAdwBpAHQAYwBo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fAAgACAAMQA6ACAATgBlAGEAcgBlAHMAdAAgAEEAbAB3AGEAeQBzACAAcgBvAHUAbgBkACAAdABvACAAbgBlAGEAcgBlAHMAdAAgAGwAbwB3ACAAbwByAGQAZQByACAAYwBvAG0AcABvAG4AZQBuAHQALgBcAG4AIAAgACAAIAAgACAAIAAgACAAIAAgACAAIAAgACAAIAAgACAAIAB8ACAAIAAgACAAIAAgACAAIAAgAHwAIAAtADEAOgAgAEQAbwB3AG4AIAAgACAAIABBAGwAdwBhAHkAcwAgAHIAbwB1AG4AZAAgAGQAbwB3AG4AIABhAHQAIABsAG8AdwAgAG8AcgBkAGUAcgAgAGMAbwBtAHAAbwBu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TwBVAE4ARABfAEoARABBAFQARQAgAD0AIABMAEEATQBCAEQAQQAoAEoARABhAHQAZQAsACAAWwBMAG8AdwBPAHIAZABlAHIAXQAsACAAWwBTAGUAYwBvAG4AZABQAHIAZQBjAGkAcwBpAG8AbgBdACwAIABbAFIAbwB1AG4AZABpAG4AZwBPAHYAZQByAHIAaQBkAGUAXQAsAFwAbgAgACAAIAAgAEwARQBUACgAXABuACAAIAAgACAAIAAgACAAIABfAE0ASgBEAGEAdABlACwAIABDAEgAUgBPAE4ATwAuAEoARABBAFQARQBfAFQATwBfAE0ASgBEAEEAVABFACgASgBEAGEAdABlACkALABcAG4AIAAgACAAIAAgACAAIAAgAF8AcgBvAHUAbgBkAE0ASgBEAGEAdABlACwAIABDAEgAUgBPAE4ATwAuAFIATwBVAE4ARABfAE0ASgBEAEEAVABFACgAXwBNAEoARABhAHQAZQAsACAATABvAHcATwByAGQAZQByACwAIABTAGUAYwBvAG4AZABQAHIAZQBjAGkAcwBpAG8AbgAsACAAUgBvAHUAbgBkAGkAbgBnAE8AdgBlAHIAcgBpAGQAZQApACwAXABuACAAIAAgACAAIAAgACAAIABDAEgAUgBPAE4ATwAuAE0ASgBEAEEAVABFAF8AVABPAF8ASgBEAEEAVABFACgAXwByAG8AdQBuAGQATQBKAEQAYQB0AG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TQBKAEQAQQBUAEUAXABuAFwAbgBSAGUAdAB1AHIAbgBzACAAdABoAGUAIABkAGUAYwBpAG0AYQBsACAATQBKAEQAYQB0AGUAIAB2AGEAbAB1AGUAIAByAG8AdQBuAGQAZQBkACAAdABvACAAYQAgAGwAbwB3ACAAbwByAGQAZQByACAAYwBvAG0AcABvAG4AZQBuAHQALgBcAG4AXABuAEEAcgByAGEAeQAgAGMAbwBtAHAAYQB0AGkAYgBsAGUAOgAgAE0ASgBEAGEAdABl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AgACAAfAAgAGQAZQBjAGkAbQBhAGwAIAB8ACAATQBvAGQAaQBmAGkAZQBkACAASgB1AGwAaQBhAG4AIABEAGEAdABl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TAGUAYwBvAG4AZABQAHIAZQBjAGkAcwBpAG8AbgBdACAAIAB8ACAAaQBuAHQAZQBnAGUAcgAgAHwAIABSAG8AdQBuAGQAIABzAGUAYwBvAG4AZABzACAAdABvACAAcwBwAGUAYwBpAGYAaQBlAGQAIABkAGUAYwBpAG0AYQBsACAAcABsAGEAYwBlAHMALgBcAG4AIAAgACAAIAAgACAAIAAgACAAIAAgACAAIAAgACAAIAAgACAAIAB8ACAAWwAwAC4ALgA5AF0AIAAgAHwAIABEAGUAZgBhAHUAbAB0AHMAIAB0AG8AIAAwAC4AXABuAFsAUgBvAHUAbgBkAGkAbgBnAE8AdgBlAHIAcgBpAGQAZQBdACAAfAAgAHMAdwBpAHQAYwBo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fAAgACAAMQA6ACAATgBlAGEAcgBlAHMAdAAgAEEAbAB3AGEAeQBzACAAcgBvAHUAbgBkACAAdABvACAAbgBlAGEAcgBlAHMAdAAgAGwAbwB3ACAAbwByAGQAZQByACAAYwBvAG0AcABvAG4AZQBuAHQALgBcAG4AIAAgACAAIAAgACAAIAAgACAAIAAgACAAIAAgACAAIAAgACAAIAB8ACAAIAAgACAAIAAgACAAIAAgAHwAIAAtADEAOgAgAEQAbwB3AG4AIAAgACAAIABBAGwAdwBhAHkAcwAgAHIAbwB1AG4AZAAgAGQAbwB3AG4AIABhAHQAIABsAG8AdwAgAG8AcgBkAGUAcgAgAGMAbwBtAHAAbwBu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TwBVAE4ARABfAE0ASgBEAEEAVABFACAAPQAgAEwAQQBNAEIARABBACgATQBKAEQAYQB0AGUALAAgAFsATABvAHcATwByAGQAZQByAF0ALAAgAFsAUwBlAGMAbwBuAGQAUAByAGUAYwBpAHMAaQBvAG4AXQAsACAAWwBSAG8AdQBuAGQAaQBuAGcATwB2AGUAcgByAGkAZABlAF0ALABcAG4AIAAgACAAIABMAEUAVAAo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XABuACAAIAAgACAAIAAgACAAIAAgACAAIAAgACAAIAAgACAAIAAgACAAIABJAE4AVAAoAEwAbwB3AE8AcgBkAGUAcgApAFwAbgAgACAAIAAgACAAIAAgACAAIAAgACAAIAAgACAAIAAgACkAXABuACAAIAAgACAAIAAgACAAIAAgACAAIAAgACkAXABuACAAIAAgACAAIAAgACAAIAAgACkALABcAG4AXABuACAAIAAgACAAIAAgACAAIABfAG0AYQB4AFAAcgBlAGMAaQBzAGkAbwBuACwAIAA5ACwAXABuACAAIAAgACAAIAAgACAAIABfAHMAZQBjAG8AbgBkAFAAcgBlAGMAaQBzAGkAbwBuACwAIABJAEYAKABfAGwAbwB3AE8AcgBkAGUAcgAgADwAIAA0ACwAIAAwACwAXABuACAAIAAgACAAIAAgACAAIAAgACAAIAAgAEkARgAoAE4ATwBUACgASQBTAE4AVQBNAEIARQBSACgAUwBlAGMAbwBuAGQAUAByAGUAYwBpAHMAaQBvAG4AKQApACwAIAAwACwAXABuACAAIAAgACAAIAAgACAAIAAgACAAIAAgACAAIAAgACAASQBGACgAUwBlAGMAbwBuAGQAUAByAGUAYwBpAHMAaQBvAG4AIAA8ACAAMAAsACAAMAAsAFwAbgAgACAAIAAgACAAIAAgACAAIAAgACAAIAAgACAAIAAgACAAIAAgACAASQBGACgAUwBlAGMAbwBuAGQAUAByAGUAYwBpAHMAaQBvAG4AIAA+ACAAXwBtAGEAeABQAHIAZQBjAGkAcwBpAG8AbgAsACAAXwBtAGEAeABQAHIAZQBjAGkAcwBpAG8AbgAsAFwAbgAgACAAIAAgACAAIAAgACAAIAAgACAAIAAgACAAIAAgACAAIAAgACAAIAAgACAAIABJAE4AVAAoAFMAZQBjAG8AbgBkAFAAcgBlAGMAaQBzAGkAbwBuACkAXABuACAAIAAgACAAIAAgACAAIAAgACAAIAAgACAAIAAgACAAIAAgACAAIAApAFwAbgAgACAAIAAgACAAIAAgACAAIAAgACAAIAAgACAAIAAgACkAXABuACAAIAAgACAAIAAgACAAIAAgACAAIAAgACkAXABuACAAIAAgACAAIAAgACAAIAApACwAXABuAFwAbgAgACAAIAAgACAAIAAgACAAZgBuAFIAbwB1AG4AZABNAEoARABhAHQAZQAsACAATABBAE0AQgBEAEEAKABfAE0ASgBEAGEAdABlACwAXABuACAAIAAgACAAIAAgACAAIAAgACAAIAAgAEkARgAoAEkAUwBFAFIAUgBPAFIAKABfAE0ASgBEAGEAdABlACkALAAgAF8ATQBKAEQAYQB0AGUAIAAqACAAewAxAH0ALABcAG4AIAAgACAAIAAgACAAIAAgACAAIAAgACAAIAAgACAAIABJAEYAKABfAE0ASgBEAGEAdABlACAAPQAgAFwAIgBcACIALAAgAFwAIgBcACIALABcAG4AIAAgACAAIAAgACAAIAAgACAAIAAgACAAIAAgACAAIAAgACAAIAAgAEkARgAoAE4ATwBUACgASQBTAE4AVQBNAEIARQBSACgAXwBNAEoARABhAHQAZQApACkALAAgAHsAIwBWAEEATABVAEUAIQB9ACwAXABuACAAIAAgACAAIAAgACAAIAAgACAAIAAgACAAIAAgACAAIAAgACAAIAAgACAAIAAgAEwARQBUACgAXABuACAAIAAgACAAIAAgACAAIAAgACAAIAAgACAAIAAgACAAIAAgACAAIAAgACAAIAAgACAAIAAgACAAXwByAG8AdQBuAGQATQBKAEQAYQB0AGUALAAgAEMASABSAE8ATgBPAC4AUgBPAFUATgBEAF8AVABPAF8ARABUACgAXwBNAEoARABhAHQAZQAsACAAXwBsAG8AdwBPAHIAZABlAHIALAAgAF8AcwBlAGMAbwBuAGQAUAByAGUAYwBpAHMAaQBvAG4ALAAgAFIAbwB1AG4AZABpAG4AZwBPAHYAZQByAHIAaQBkAGUAKQAsAFwAbgAgACAAIAAgACAAIAAgACAAIAAgACAAIAAgACAAIAAgACAAIAAgACAAIAAgACAAIAAgACAAIAAgAFMAVQBNACgAXwByAG8AdQBuAGQATQBKAEQAYQB0AGU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TQBBAFAAKABGAE4ALgBOAFUATABMAEkARgBZACgATQBKAEQAYQB0AGUAKQAsAFwAbgAgACAAIAAgACAAIAAgACAAIAAgACAAIABMAEEATQBCAEQAQQAoAF8AZQBsAGUAbQBlAG4AdAAsAFwAbgAgACAAIAAgACAAIAAgACAAIAAgACAAIAAgACAAIAAgAGYAbgBSAG8AdQBuAGQATQBKAEQAYQB0AGU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EEARABEAEkAVABJAE8ATgBcAG4AXABuAFIAZQB0AHUAcgBuAHMAIAB0AGgAZQAgAGEAZABkAGkAdABpAG8AbgAgAG8AZgAgAGEAIAB0AGkAbQBlAHMAcABhAG4AIABjAG8AbQBwAG8AbgBlAG4AdAAgAHQAbwAgAGEAIABnAGkAdgBlAG4AIABKAHUAbABpAGEAbgAgAEQAYQB0AGUALgBcAG4ATgBvAHQAZQAgAGkAZgAgAGQAYQB0AGUAIABjAG8AbQBwAG8AbgBlAG4AdABzACAAbwBmACAAeQBlAGEAcgBzACwAIABxAHUAYQByAHQAZQByAHMAIABvAHIAIABtAG8AbgB0AGgAcwAgAGEAcgBlACAAYQBkAGQAZQBkACAAZgBvAHIAIABhACAASgBEAGEAdABlACAAZQB4AHAAcgBlAHMAcwBlAGQAIABpAG4AIABVAFQAQwAgAHIAYQB0AGgAZQByACAAdABoAGEAbgBcAG4AbABvAGMAYQBsACAAdABpAG0AZQAsACAAdABoAGUAbgAgAHIAZQBzAHUAbAB0AHMAIABtAGEAeQAgAGIAZQAgAGkAbgBjAG8AbgBzAGkAcwB0AGUAbgB0ACAAZAB1AGUAIAB0AG8AIAB0AGgAZQAgAGIAbwB1AG4AZABzACAAbwBmACAAYwBhAGwAZQBuAGQAYQByACAAZABhAHkAcwAuAFwAbgBcAG4AQQByAHIAYQB5ACAAYwBvAG0AcABhAHQAaQBiAGwAZQA6ACAATABvAGMAYQBsAEoARABhAHQAZQAgAGEAcwAgAGMAbwBsAHUAbQBuACwAIABBAGQAZABWAGEAbAB1AGUAIABhAHMAIABzAGMAYQBsAGEAcgAgAG8Acg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KAEQAYQB0AGUAIAAgACAAIAAgACAAIAB8ACAAZABlAGMAaQBtAGEAbAAgAHwAIABKAHUAbABpAGEAbgAgAEQAYQB0AGUAIABpAG4AIABsAG8AYwBhAGwAIAB0AGkAbQBlACAAegBvAG4AZQBcAG4AQQBkAGQAVgBhAGwAdQBlACAAIAAgACAAIAAgACAAIAAgAHwAIABkAGUAYwBpAG0AYQBsACAAfAAgAEEAZABkACAAdABpAG0AZQBzAHAAYQBuACAAZQB4AHAAcgBlAHMAcwBlAGQAIABpAG4AIAB0AGgAZQAgAGcAaQB2AGUAbgAgAEMAbwBtAHAAbwBuAGUAbgB0AC4AXABuAFsAQwBvAG0AcABvAG4AZQBuAHQAXQAgACAAIAAgACAAIAB8ACAAdABlAHgAdAAgACAAIAAgAHwAIABDAG8AbQBwAG8AbgBlAG4AdAAgAGQAZQBuAG8AbQBpAG4AYQB0AGkAbwBuACAAbwBmACAAYQBkAGQAZQBkACAAdgBhAGwAdQBlAC4AIABEAGUAZgBhAHUAbAB0AHMAIAB0AG8AIABEAGEAeQBzACAAaQBmACAAbwBtAGkAdAB0AGUAZAAuAFwAbgAgACAAIAAgACAAIAAgACAAIAAgACAAIAAgACAAIAAgACAAfAAgACAAIAAgACAAIAAgACAAIAB8ACAAIAAgACAAWQAgAC0AIABZAGUAYQByAHMALgAgAEEAbgB5ACAAZgByAGEAYwB0AGkAbwBuAGEAbAAgAHAAYQByAHQAIAB3AGkAbABsACAAcgBvAHUAbgBkACAAdABvACAAbQBvAG4AdABoAHMAIABhAG4AZAAgAHcAaABvAGwAZQAgAGQAYQB5AHMALgBcAG4AIAAgACAAIAAgACAAIAAgACAAIAAgACAAIAAgACAAIAAgAHwAIAAgACAAIAAgACAAIAAgACAAfAAgACAAIAAgAFEAIAAtACAAUQB1AGEAcgB0AGUAcgBzAC4AIABBAG4AeQAgAGYAcgBhAGMAdABpAG8AbgBhAGwAIABwAGEAcgB0ACAAdwBpAGwAbAAgAHIAbwB1AG4AZAAgAHQAbwAgAG0AbwBuAHQAaABzACAAYQBuAGQAIAB3AGgAbwBsAGUAIABkAGEAeQBzAC4AXABuACAAIAAgACAAIAAgACAAIAAgACAAIAAgACAAIAAgACAAIAB8ACAAIAAgACAAIAAgACAAIAAgAHwAIAAgACAAIABMACAALQAgAE0AbwBuAHQAaABzAC4AIABBAG4AeQAgAGYAcgBhAGMAdABpAG8AbgBhAGwAIABwAGEAcgB0ACAAdwBpAGwAbAAgAHIAbwB1AG4AZAAgAHQAbwAgAG0AbwBuAHQAaABzACAAYQBuAGQAIAB3AGgAbwBsAGUAIABkAGEAeQBzAC4AXABuACAAIAAgACAAIAAgACAAIAAgACAAIAAgACAAIAAgACAAIAB8ACAAIAAgACAAIAAgACAAIAAgAHwAIAAgACAAIABXACAALQAgAFcAZQBlAGsAcwAuACAAQQBuAHkAIABmAHIAYQBjAHQAaQBvAG4AYQBsACAAcABhAHIAdAAgAHcAaQBsAGwAIAByAG8AdQBuAGQAIAB0AG8AIAB3AGgAbwBsAGUAIABkAGEAeQBzAC4AXABuACAAIAAgACAAIAAgACAAIAAgACAAIAAgACAAIAAgACAAIAB8ACAAIAAgACAAIAAgACAAIAAgAHwAIAAgACAAIABEACAALQAgAEQAYQB5AHMAXABuACAAIAAgACAAIAAgACAAIAAgACAAIAAgACAAIAAgACAAIAB8ACAAIAAgACAAIAAgACAAIAAgAHwAIAAgACAAIABIACAALQAgAEgAbwB1AHIAcwBcAG4AIAAgACAAIAAgACAAIAAgACAAIAAgACAAIAAgACAAIAAgAHwAIAAgACAAIAAgACAAIAAgACAAfAAgACAAIAAgAE0AIAAtACAATQBpAG4AdQB0AGUAcwBcAG4AIAAgACAAIAAgACAAIAAgACAAIAAgACAAIAAgACAAIAAgAHwAIAAgACAAIAAgACAAIAAgACAAfAAgACAAIAAgAFMAIAAtACAAUwBlAGMAbwBuAGQAcw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CAATwBuAGwAeQAgAG4AZQBlAGQAZQBkACAAaQBmACAAQwBvAG0AcABvAG4AZQBuAHQAIABpAHMAIABzAGUAdAAgAHQAbwAgAHkAZQBhAHIAcwAsACAAcQB1AGEAcgB0AGUAcgBzACAAbwByACAAbQBvAG4AdABoAHM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EAVABFAF8AQQBEAEQASQBUAEkATwBOACAAPQAgAEwAQQBNAEIARABBACgATABvAGMAYQBsAEoARABhAHQAZQAsACAAQQBkAGQAVgBhAGwAdQBlACwAIABbAEMAbwBtAHAAbwBuAGUAbgB0AF0ALAAgAFsASgB1AGwAaQBhAG4AQwBhAGwAZQBuAGQAYQByAF0ALABcAG4AIAAgACAAIABMAEUAVAAoAFwAbgAgACAAIAAgACAAIAAgACAAXwBsAG8AYwBhAGwATQBKAEQAYQB0AGUALAAgAEMASABSAE8ATgBPAC4ASgBEAEEAVABFAF8AVABPAF8ATQBKAEQAQQBUAEUAKABMAG8AYwBhAGwASgBEAGEAdABlACkALABcAG4AIAAgACAAIAAgACAAIAAgAF8AcgBlAHMAdQBsAHQATQBKAEQAYQB0AGUALAAgAEMASABSAE8ATgBPAC4ATQBKAEQAQQBUAEUAXwBBAEQARABJAFQASQBPAE4AKABfAGwAbwBjAGEAbABNAEoARABhAHQAZQAsACAAQQBkAGQAVgBhAGwAdQBlACwAIABDAG8AbQBwAG8AbgBlAG4AdAAsACAASgB1AGwAaQBhAG4AQwBhAGwAZQBuAGQAYQByACkALABcAG4AIAAgACAAIAAgACAAIAAgAEMASABSAE8ATgBPAC4ATQBKAEQAQQBUAEUAXwBUAE8AXwBKAEQAQQBUAEUAKABfAHIAZQBzAHUAbAB0AE0ASgBEAGEAdABl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QQBEAEQASQBUAEkATwBOAFwAbgBcAG4AUgBlAHQAdQByAG4AcwAgAHQAaABlACAAYQBkAGQAaQB0AGkAbwBuACAAbwBmACAAYQAgAHQAaQBtAGUAcwBwAGEAbgAgAGMAbwBtAHAAbwBuAGUAbgB0ACAAdABvACAAYQAgAGcAaQB2AGUAbgAgAE0AbwBkAGkAZgBpAGUAZAAgAEoAdQBsAGkAYQBuACAARABhAHQAZQAuAFwAbgBOAG8AdABlACAAaQBmACAAZABhAHQAZQAgAGMAbwBtAHAAbwBuAGUAbgB0AHMAIABvAGYAIAB5AGUAYQByAHMALAAgAHEAdQBhAHIAdABlAHIAcwAgAG8AcgAgAG0AbwBuAHQAaABzACAAYQByAGUAIABhAGQAZABlAGQAIABmAG8AcgAgAGEAIABNAEoARABhAHQAZQAgAGUAeABwAHIAZQBzAHMAZQBkACAAaQBuACAAVQBUAEMAIAByAGEAdABoAGUAcgAgAHQAaABhAG4AXABuAGwAbwBjAGEAbAAgAHQAaQBtAGUALAAgAHQAaABlAG4AIAByAGUAcwB1AGwAdABzACAAbQBhAHkAIABiAGUAIABpAG4AYwBvAG4AcwBpAHMAdABlAG4AdAAgAGQAdQBlACAAdABvACAAdABoAGUAIABiAG8AdQBuAGQAcwAgAG8AZgAgAGMAYQBsAGUAbgBkAGEAcgAgAGQAYQB5AHMALgBcAG4AXABuAEEAcgByAGEAeQAgAGMAbwBtAHAAYQB0AGkAYgBsAGUAOgAgAEwAbwBjAGEAbABNAEoARABhAHQAZQAgAGEAcwAgAGMAbwBsAHUAbQBuACwAIABBAGQAZABWAGEAbAB1AGUAIABhAHMAIABzAGMAYQBsAGEAcgAgAG8Acg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AgACAAIAAgACAAIAB8ACAAZABlAGMAaQBtAGEAbAAgAHwAIABNAG8AZABpAGYAaQBlAGQAIABKAHUAbABpAGEAbgAgAEQAYQB0AGUAIABpAG4AIABsAG8AYwBhAGwAIAB0AGkAbQBlACAAegBvAG4AZQBcAG4AQQBkAGQAVgBhAGwAdQBlACAAIAAgACAAIAAgACAAIAAgAHwAIABkAGUAYwBpAG0AYQBsACAAfAAgAEEAZABkACAAdABpAG0AZQBzAHAAYQBuACAAZQB4AHAAcgBlAHMAcwBlAGQAIABpAG4AIAB0AGgAZQAgAGcAaQB2AGUAbgAgAEMAbwBtAHAAbwBuAGUAbgB0AC4AXABuAFsAQwBvAG0AcABvAG4AZQBuAHQAXQAgACAAIAAgACAAIAB8ACAAdABlAHgAdAAgACAAIAAgAHwAIABDAG8AbQBwAG8AbgBlAG4AdAAgAGQAZQBuAG8AbQBpAG4AYQB0AGkAbwBuACAAbwBmACAAYQBkAGQAZQBkACAAdgBhAGwAdQBlAC4AIABEAGUAZgBhAHUAbAB0AHMAIAB0AG8AIABEAGEAeQBzACAAaQBmACAAbwBtAGkAdAB0AGUAZAAuAFwAbgAgACAAIAAgACAAIAAgACAAIAAgACAAIAAgACAAIAAgACAAfAAgACAAIAAgACAAIAAgACAAIAB8ACAAIAAgACAAWQAgAC0AIABZAGUAYQByAHMALgAgAEEAbgB5ACAAZgByAGEAYwB0AGkAbwBuAGEAbAAgAHAAYQByAHQAIAB3AGkAbABsACAAcgBvAHUAbgBkACAAdABvACAAbQBvAG4AdABoAHMAIABhAG4AZAAgAHcAaABvAGwAZQAgAGQAYQB5AHMALgBcAG4AIAAgACAAIAAgACAAIAAgACAAIAAgACAAIAAgACAAIAAgAHwAIAAgACAAIAAgACAAIAAgACAAfAAgACAAIAAgAFEAIAAtACAAUQB1AGEAcgB0AGUAcgBzAC4AIABBAG4AeQAgAGYAcgBhAGMAdABpAG8AbgBhAGwAIABwAGEAcgB0ACAAdwBpAGwAbAAgAHIAbwB1AG4AZAAgAHQAbwAgAG0AbwBuAHQAaABzACAAYQBuAGQAIAB3AGgAbwBsAGUAIABkAGEAeQBzAC4AXABuACAAIAAgACAAIAAgACAAIAAgACAAIAAgACAAIAAgACAAIAB8ACAAIAAgACAAIAAgACAAIAAgAHwAIAAgACAAIABMACAALQAgAE0AbwBuAHQAaABzAC4AIABBAG4AeQAgAGYAcgBhAGMAdABpAG8AbgBhAGwAIABwAGEAcgB0ACAAdwBpAGwAbAAgAHIAbwB1AG4AZAAgAHQAbwAgAG0AbwBuAHQAaABzACAAYQBuAGQAIAB3AGgAbwBsAGUAIABkAGEAeQBzAC4AXABuACAAIAAgACAAIAAgACAAIAAgACAAIAAgACAAIAAgACAAIAB8ACAAIAAgACAAIAAgACAAIAAgAHwAIAAgACAAIABXACAALQAgAFcAZQBlAGsAcwAuACAAQQBuAHkAIABmAHIAYQBjAHQAaQBvAG4AYQBsACAAcABhAHIAdAAgAHcAaQBsAGwAIAByAG8AdQBuAGQAIAB0AG8AIAB3AGgAbwBsAGUAIABkAGEAeQBzAC4AXABuACAAIAAgACAAIAAgACAAIAAgACAAIAAgACAAIAAgACAAIAB8ACAAIAAgACAAIAAgACAAIAAgAHwAIAAgACAAIABEACAALQAgAEQAYQB5AHMAXABuACAAIAAgACAAIAAgACAAIAAgACAAIAAgACAAIAAgACAAIAB8ACAAIAAgACAAIAAgACAAIAAgAHwAIAAgACAAIABIACAALQAgAEgAbwB1AHIAcwBcAG4AIAAgACAAIAAgACAAIAAgACAAIAAgACAAIAAgACAAIAAgAHwAIAAgACAAIAAgACAAIAAgACAAfAAgACAAIAAgAE0AIAAtACAATQBpAG4AdQB0AGUAcwBcAG4AIAAgACAAIAAgACAAIAAgACAAIAAgACAAIAAgACAAIAAgAHwAIAAgACAAIAAgACAAIAAgACAAfAAgACAAIAAgAFMAIAAtACAAUwBlAGMAbwBuAGQAcw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CAATwBuAGwAeQAgAG4AZQBlAGQAZQBkACAAaQBmACAAQwBvAG0AcABvAG4AZQBuAHQAIABpAHMAIABzAGUAdAAgAHQAbwAgAHkAZQBhAHIAcwAsACAAcQB1AGEAcgB0AGUAcgBzACAAbwByACAAbQBvAG4AdABoAHM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BAEQARABJAFQASQBPAE4AIAA9ACAATABBAE0AQgBEAEEAKABMAG8AYwBhAGwATQBKAEQAYQB0AGUALAAgAEEAZABkAFYAYQBsAHUAZQAsACAAWwBDAG8AbQBwAG8AbgBlAG4AdABdACwAIABbAEoAdQBsAGkAYQBuAEMAYQBsAGUAbgBkAGEAcgBdACwAXABuACAAIAAgACAATABFAFQAKABcAG4AIAAgACAAIAAgACAAIAAgAF8AYwBvAG0AcABvAG4AZQBuAHQALAAgAEkARgAoAEkAUwBPAE0ASQBUAFQARQBEACgAQwBvAG0AcABvAG4AZQBuAHQAKQAsACAAXAAiAEQAXAAiACwAXABuACAAIAAgACAAIAAgACAAIAAgACAAIAAgAEkARgAoAEMAbwBtAHAAbwBuAGUAbgB0ACAAPQAgAFwAIgBcACIALAAgAFwAIgBEAFwAIgAsAFwAbgAgACAAIAAgACAAIAAgACAAIAAgACAAIAAgACAAIAAgAEwARQBUACgAXABuACAAIAAgACAAIAAgACAAIAAgACAAIAAgACAAIAAgACAAIAAgACAAIABfAGMALAAgAEwARQBGAFQAKABGAE4ALgBTAEkARgBUAF8ARgBPAFIAXwBDAEgAQQBSAFMAKABDAG8AbQBwAG8AbgBlAG4AdAAsACAAXAAiAFkAUQBMAFcARABIAE0AUwBcACIAKQApACwAXABuACAAIAAgACAAIAAgACAAIAAgACAAIAAgACAAIAAgACAAIAAgACAAIABJAEYAKABfAGMAIAA9ACAAXAAiAFwAIgAsACAAXAAiAEQAXAAiACwAIABfAGMAKQBcAG4AIAAgACAAIAAgACAAIAAgACAAIAAgACAAIAAgACAAIAApAFwAbgAgACAAIAAgACAAIAAgACAAIAAgACAAIAApAFwAbgAgACAAIAAgACAAIAAgACAAKQAsAFwAbgAgACAAIAAgACAAIAAgACAAXwBqAHUAbABpAGEAbgBDAGEAbABlAG4AZABhAHIALAAgAEYATgAuAEMATwBFAFIAQwBFACgASgB1AGwAaQBhAG4AQwBhAGwAZQBuAGQAYQByACkAIAA8AD4AIAAwACwAXABuACAAIAAgACAAIAAgACAAIABcAG4AIAAgACAAIAAgACAAIAAgAGYAbgBNAEoARABhAHQAZQBBAGQAZABpAHQAaQBvAG4ALAAgAEwAQQBNAEIARABBACgAXwBsAG8AYwBhAGwATQBKAEQAYQB0AGUALAAgAF8AYQBkAGQAVgBhAGwAdQBlACwAXABuACAAIAAgACAAIAAgACAAIAAgACAAIAAgAEkARgAoAEkAUwBFAFIAUgBPAFIAKABfAGwAbwBjAGEAbABNAEoARABhAHQAZQApACwAIABfAGwAbwBjAGEAbABNAEoARABhAHQAZQAgACoAIAB7ADEAfQAsAFwAbgAgACAAIAAgACAAIAAgACAAIAAgACAAIAAgACAAIAAgAEkARgAoAEkAUwBFAFIAUgBPAFIAKABfAGEAZABkAFYAYQBsAHUAZQApACwAIABfAGEAZABkAFYAYQBsAHUAZQAgACoAIAB7ADEAfQAsAFwAbgAgACAAIAAgACAAIAAgACAAIAAgACAAIAAgACAAIAAgACAAIAAgACAASQBGACgAXwBsAG8AYwBhAGwATQBKAEQAYQB0AGUAIAA9ACAAXAAiAFwAIgAsACAAXAAiAFwAIgAsAFwAbgAgACAAIAAgACAAIAAgACAAIAAgACAAIAAgACAAIAAgACAAIAAgACAAIAAgACAAIABJAEYAKABfAGEAZABkAFYAYQBsAHUAZQAgAD0AIABcACIAXAAiACwAIABfAGwAbwBjAGEAbABNAEoARABhAHQAZQAsAFwAbgAgACAAIAAgACAAIAAgACAAIAAgACAAIAAgACAAIAAgACAAIAAgACAAIAAgACAAIAAgACAAIAAgAEkARgAoAE4ATwBUACgASQBTAE4AVQBNAEIARQBSACgAXwBsAG8AYwBhAGwATQBKAEQAYQB0AGUAKQApACwAIAB7ACMAVgBBAEwAVQBFACEAfQAsAFwAbgAgACAAIAAgACAAIAAgACAAIAAgACAAIAAgACAAIAAgACAAIAAgACAAIAAgACAAIAAgACAAIAAgACAAIAAgACAASQBGACgATgBPAFQAKABJAFMATgBVAE0AQgBFAFIAKABfAGEAZABkAFYAYQBsAHUAZQApACkALAAgAHsAIwBWAEEATABVAEUAIQB9ACwAXABuACAAIAAgACAAIAAgACAAIAAgACAAIAAgACAAIAAgACAAIAAgACAAIAAgACAAIAAgACAAIAAgACAAIAAgACAAIAAgACAAIAAgAEkARgAoAF8AYwBvAG0AcABvAG4AZQBuAHQAIAA9ACAAXAAiAFcAXAAiACwAIABfAGwAbwBjAGEAbABNAEoARABhAHQAZQAgACsAIABSAE8AVQBOAEQAKABfAGEAZABkAFYAYQBsAHUAZQAgACoAIAA3ACwAIAAwACkALABcAG4AIAAgACAAIAAgACAAIAAgACAAIAAgACAAIAAgACAAIAAgACAAIAAgACAAIAAgACAAIAAgACAAIAAgACAAIAAgACAAIAAgACAAIAAgACAAIABJAEYAKABfAGMAbwBtAHAAbwBuAGUAbgB0ACAAPQAgAFwAIgBEAFwAIgAsACAAXwBsAG8AYwBhAGwATQBKAEQAYQB0AGUAIAArACAAXwBhAGQAZABWAGEAbAB1AGUALABcAG4AIAAgACAAIAAgACAAIAAgACAAIAAgACAAIAAgACAAIAAgACAAIAAgACAAIAAgACAAIAAgACAAIAAgACAAIAAgACAAIAAgACAAIAAgACAAIAAgACAAIAAgAEkARgAoAF8AYwBvAG0AcABvAG4AZQBuAHQAIAA9ACAAXAAiAEgAXAAiACwAIABfAGwAbwBjAGEAbABNAEoARABhAHQAZQAgACsAIAAoAF8AYQBkAGQAVgBhAGwAdQBlACAALwAgADIANAApACwAXABuACAAIAAgACAAIAAgACAAIAAgACAAIAAgACAAIAAgACAAIAAgACAAIAAgACAAIAAgACAAIAAgACAAIAAgACAAIAAgACAAIAAgACAAIAAgACAAIAAgACAAIAAgACAAIAAgAEkARgAoAF8AYwBvAG0AcABvAG4AZQBuAHQAIAA9ACAAXAAiAE0AXAAiACwAIABfAGwAbwBjAGEAbABNAEoARABhAHQAZQAgACsAIAAoAF8AYQBkAGQAVgBhAGwAdQBlACAALwAgADEANAA0ADAAKQAsAFwAbgAgACAAIAAgACAAIAAgACAAIAAgACAAIAAgACAAIAAgACAAIAAgACAAIAAgACAAIAAgACAAIAAgACAAIAAgACAAIAAgACAAIAAgACAAIAAgACAAIAAgACAAIAAgACAAIAAgACAAIAAgAEkARgAoAF8AYwBvAG0AcABvAG4AZQBuAHQAIAA9ACAAXAAiAFMAXAAiACwAIABfAGwAbwBjAGEAbABNAEoARABhAHQAZQAgACsAIAAoAF8AYQBkAGQAVgBhAGwAdQBlACAALwAgADgANgA0ADAAMAApACwAXABu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BfAGEAdgBnAEQAYQB5AHMATQBvAG4AdABoACwAIABJAEYAKABfAGoAdQBsAGkAYQBuAEMAYQBsAGUAbgBkAGEAcgAsACAAMwAwAC4ANAAzADcANQAsACAAMwAwAC4ANAAzADYAOAA3ADUAKQAsAFwAbgAgACAAIAAgACAAIAAgACAAIAAgACAAIAAgACAAIAAgACAAIAAgACAAIAAgACAAIAAgACAAIAAgACAAIAAgACAAIAAgACAAIAAgACAAIAAgACAAIAAgACAAIAAgACAAIAAgACAAIAAgACAAIAAgACAAIAAgACAAIABfAGQAZQBjAEEAZABkAE0AbwBuAHQAaABzACwAIABfAGEAZABkAFYAYQBsAHUAZQAgACoAIABTAFcASQBUAEMASAAoAF8AYwBvAG0AcABvAG4AZQBuAHQALABcAG4AIAAgACAAIAAgACAAIAAgACAAIAAgACAAIAAgACAAIAAgACAAIAAgACAAIAAgACAAIAAgACAAIAAgACAAIAAgACAAIAAgACAAIAAgACAAIAAgACAAIAAgACAAIAAgACAAIAAgACAAIAAgACAAIAAgACAAIAAgACAAIAAgACAAIABcACIAWQBcACIALAAgADEAMgAsAFwAbgAgACAAIAAgACAAIAAgACAAIAAgACAAIAAgACAAIAAgACAAIAAgACAAIAAgACAAIAAgACAAIAAgACAAIAAgACAAIAAgACAAIAAgACAAIAAgACAAIAAgACAAIAAgACAAIAAgACAAIAAgACAAIAAgACAAIAAgACAAIAAgACAAIAAgAFwAIgBRAFwAIgAsACAAMwAsAFwAbgAgACAAIAAgACAAIAAgACAAIAAgACAAIAAgACAAIAAgACAAIAAgACAAIAAgACAAIAAgACAAIAAgACAAIAAgACAAIAAgACAAIAAgACAAIAAgACAAIAAgACAAIAAgACAAIAAgACAAIAAgACAAIAAgACAAIAAgACAAIAAgACAAIAAgAFwAIgBMAFwAIgAsACAAMQBcAG4AIAAgACAAIA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IAAgACAAIABfAGkAbgB0AEEAZABkAE0AbwBuAHQAaABzACwAIABJAE4AVAAoAF8AZABlAGMAQQBkAGQATQBvAG4AdABoAHMAKQAsAFwAbgAgACAAIAAgACAAIAAgACAAIAAgACAAIAAgACAAIAAgACAAIAAgACAAIAAgACAAIAAgACAAIAAgACAAIAAgACAAIAAgACAAIAAgACAAIAAgACAAIAAgACAAIAAgACAAIAAgACAAIAAgACAAIAAgACAAIAAgACAAIABfAHAAYQByAHQAaQBhAGwATQBvAG4AdABoAHMALAAgAE0ATwBEACgAXwBkAGUAYwBBAGQAZABNAG8AbgB0AGgAcwAsACAAMQApACwAXABuACAAIAAgACAAIAAgACAAIAAgACAAIAAgACAAIAAgACAAIAAgACAAIAAgACAAIAAgACAAIAAgACAAIAAgACAAIAAgACAAIAAgACAAIAAgACAAIAAgACAAIAAgACAAIAAgACAAIAAgACAAIAAgACAAIAAgACAAIAAgAF8AbABvAGMAYQBsAEQAYQB0AGUAXwBZAE0ARABUACwAIABDAEgAUgBPAE4ATwAuAE0ASgBEAEEAVABFAF8AVABPAF8AWQBNAEQAVAAoAF8AbABvAGMAYQBsAE0ASgBEAGEAdABlACwAIAAsACAALAAgACwAIABfAGoAdQBsAGkAYQBuAEMAYQBsAGUAbgBkAGEAcgApACwAXABuACAAIAAgACAAIAAgACAAIAAgACAAIAAgACAAIAAgACAAIAAgACAAIAAgACAAIAAgACAAIAAgACAAIAAgACAAIAAgACAAIAAgACAAIAAgACAAIAAgACAAIAAgACAAIAAgACAAIAAgACAAIAAgACAAIAAgACAAIAAgAF8AYQBkAGQAZQBkAEQAYQB0AGUAXwBZAE0ARABUACwAIABfAGwAbwBjAGEAbABEAGEAdABlAF8AWQBNAEQAVAAgACsAIABIAFMAVABBAEMASwAoAFwAbgAgACAAIAAgACAAIAAgACAAIAAgACAAIAAgACAAIAAgACAAIAAgACAAIAAgACAAIAAgACAAIAAgACAAIAAgACAAIAAgACAAIAAgACAAIAAgACAAIAAgACAAIAAgACAAIAAgACAAIAAgACAAIAAgACAAIAAgACAAIAAgACAAIAAgADAALABcAG4AIAAgACAAIAAgACAAIAAgACAAIAAgACAAIAAgACAAIAAgACAAIAAgACAAIAAgACAAIAAgACAAIAAgACAAIAAgACAAIAAgACAAIAAgACAAIAAgACAAIAAgACAAIAAgACAAIAAgACAAIAAgACAAIAAgACAAIAAgACAAIAAgACAAIABfAGkAbgB0AEEAZABkAE0AbwBuAHQAaABzACwAXABuACAAIAAgACAAIAAgACAAIAAgACAAIAAgACAAIAAgACAAIAAgACAAIAAgACAAIAAgACAAIAAgACAAIAAgACAAIAAgACAAIAAgACAAIAAgACAAIAAgACAAIAAgACAAIAAgACAAIAAgACAAIAAgACAAIAAgACAAIAAgACAAIAAgACAAUgBPAFUATgBEACgAXwBwAGEAcgB0AGkAYQBsAE0AbwBuAHQAaABzACAAKgAgAF8AYQB2AGcARABhAHkAcwBNAG8AbgB0AGgALAAgADAAKQAsAFwAbgAgACAAIAAgACAAIAAgACAAIAAgACAAIAAgACAAIAAgACAAIAAgACAAIAAgACAAIAAgACAAIAAgACAAIAAgACAAIAAgACAAIAAgACAAIAAgACAAIAAgACAAIAAgACAAIAAgACAAIAAgACAAIAAgACAAIAAgACAAIAAgACAAIAAgADAAXABuACAAIAAgACA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CAAIAAgACAAXwByAGUAcwBvAGwAdgBlAF8AWQBNAEQAVAAsACAAQwBIAFIATwBOAE8ALgBSAEUAUwBPAEwAVgBFAF8AWQBNAEQAVAAoAF8AYQBkAGQAZQBkAEQAYQB0AGUAXwBZAE0ARABUACwAIABfAGoAdQBsAGkAYQBuAEMAYQBsAGUAbgBkAGEAcgApACwAXABuACAAIAAgACAAIAAgACAAIAAgACAAIAAgACAAIAAgACAAIAAgACAAIAAgACAAIAAgACAAIAAgACAAIAAgACAAIAAgACAAIAAgACAAIAAgACAAIAAgACAAIAAgACAAIAAgACAAIAAgACAAIAAgACAAIAAgACAAIAAgAEMASABSAE8ATgBPAC4ATQBPAEQASQBGAEkARQBEAF8ASgBVAEwASQBBAE4AXwBEAEEAVABFACgAXwByAGUAcwBvAGwAdgBlAF8AWQBNAEQAVAAsACAAXwBqAHUAbABpAGEAbgBDAGEAbABlAG4AZABhAHI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wAbwBjAGEAbABNAEoARABhAHQAZQAsACAARgBOAC4ATgBVAEwATABJAEYAWQAoAEkATgBEAEUAWAAoAEwAbwBjAGEAbABNAEoARABhAHQAZQAsACAALAAgADEAKQApACwAXABuACAAIAAgACAAIAAgACAAIABfAGEAZABkAFYAYQBsAHUAZQAsACAARgBOAC4ATgBVAEwATABJAEYAWQAoAEkATgBEAEUAWAAoAEEAZABkAFYAYQBsAHUAZQAsACAALAAgADEAKQApACwAXABuACAAIAAgACAAIAAgACAAIABfAHIAbwB3AEMAbwB1AG4AdAAsACAAUgBPAFcAUwAoAF8AbABvAGMAYQBsAE0ASgBEAGEAdABlACkALABcAG4AIAAgACAAIAAgACAAIAAgAF8AYQBkAGQAQwBvAHUAbgB0ACwAIABSAE8AVwBTACgAXwBhAGQAZABWAGEAbAB1AGUAKQAsAFwAbgAgACAAIAAgACAAIAAgACAAXABuACAAIAAgACAAIAAgACAAIABJAEYAKABfAGEAZABkAEMAbwB1AG4AdAAgAD0AIAAxACwAXABuACAAIAAgACAAIAAgACAAIAAgACAAIAAgAEwARQBUACgAXABuACAAIAAgACAAIAAgACAAIAAgACAAIAAgACAAIAAgACAAXwBhAGQAZABTAGMAYQBsAGEAcgAsACAASQBOAEQARQBYACgAXwBhAGQAZABWAGEAbAB1AGUALAAgADEALAAgADEAKQAsAFwAbgAgACAAIAAgACAAIAAgACAAIAAgACAAIAAgACAAIAAgAF8AYgB5AE0ASgBEAGEAdABlACw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NAEoARABhAHQAZQBBAGQAZABpAHQAaQBvAG4AKABJAE4ARABFAFgAKABfAGwAbwBjAGEAbABNAEoARABhAHQAZQAsACAAXwBjAHUAcgByACwAIAAxACkALAAgAF8AYQBkAGQAUwBjAGEAbABhAHIAKQBcAG4AIAAgACAAIAAgACAAIAAgACAAIAAgACAAIAAgACAAIAAgACAAIAAgACAAIAAgACAAKQBcAG4AIAAgACAAIAAgACAAIAAgACAAIAAgACAAIAAgACAAIAAgACAAIAAgACkAXABuACAAIAAgACAAIAAgACAAIAAgACAAIAAgACAAIAAgACAAKQAsAFwAbgAgACAAIAAgACAAIAAgACAAIAAgACAAIAAgACAAIAAgAEQAUgBPAFAAKABfAGIAeQBNAEoARABhAHQAZQAsACAAMQApAFwAbgAgACAAIAAgACAAIAAgACAAIAAgACAAIAApACwAXABuACAAIAAgACAAIAAgACAAIAAgACAAIAAgAEwARQBUACgAXABuACAAIAAgACAAIAAgACAAIAAgACAAIAAgACAAIAAgACAAXwBiAHkAUgBvAHcALAAgAFIARQBEAFUAQwBFACgAXAAiAFwAIgAsACAAUwBFAFEAVQBFAE4AQwBFACgAXwByAG8AdwBDAG8AdQBuAHQAKQAsAFwAbgAgACAAIAAgACAAIAAgACAAIAAgACAAIAAgACAAIAAgACAAIAAgACAATABBAE0AQgBEAEEAKABfAGEAYwBjACwAIABfAGMAdQByAHIALABcAG4AIAAgACAAIAAgACAAIAAgACAAIAAgACAAIAAgACAAIAAgACAAIAAgACAAIAAgACAATABFAFQAKABcAG4AIAAgACAAIAAgACAAIAAgACAAIAAgACAAIAAgACAAIAAgACAAIAAgACAAIAAgACAAIAAgACAAIABfAGEAZABkAFYAYQBsAHUAZQAsACAASQBGACgAXwBjAHUAcgByACAAPAA9ACAAXwBhAGQAZABDAG8AdQBuAHQALABcAG4AIAAgACAAIAAgACAAIAAgACAAIAAgACAAIAAgACAAIAAgACAAIAAgACAAIAAgACAAIAAgACAAIAAgACAAIAAgACAASQBOAEQARQBYACgAXwBhAGQAZABWAGEAbAB1AGUALAAgAF8AYwB1AHIAcgAsACAAMQApACwAXABuACAAIAAgACAAIAAgACAAIAAgACAAIAAgACAAIAAgACAAIAAgACAAIAAgACAAIAAgACAAIAAgACAAIAAgACAAIAAgADAAXABuACAAIAAgACAAIAAgACAAIAAgACAAIAAgACAAIAAgACAAIAAgACAAIAAgACAAIAAgACAAIAAgACAAKQAsAFwAbgAgACAAIAAgACAAIAAgACAAIAAgACAAIAAgACAAIAAgACAAIAAgACAAIAAgACAAIAAgACAAIAAgAFYAUwBUAEEAQwBLACgAXABuACAAIAAgACAAIAAgACAAIAAgACAAIAAgACAAIAAgACAAIAAgACAAIAAgACAAIAAgACAAIAAgACAAIAAgACAAIABfAGEAYwBjACwAXABuACAAIAAgACAAIAAgACAAIAAgACAAIAAgACAAIAAgACAAIAAgACAAIAAgACAAIAAgACAAIAAgACAAIAAgACAAIABmAG4ATQBKAEQAYQB0AGUAQQBkAGQAaQB0AGkAbwBuACgASQBOAEQARQBYACgAXwBsAG8AYwBhAGwATQBKAEQAYQB0AGUALAAgAF8AYwB1AHIAcgAsACAAMQApACwAIABfAGEAZABkAFYAYQBsAHUAZQ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EAFIATwBQACgAXwBiAHkAUgBvAHcALAAgADE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UwBIAEkARgBUAF8AVABaAE8AXABuAFwAbgBUAHIAYQBuAHMAbABhAHQAZQBzACAAYQAgAE0AbwBkAGkAZgBpAGUAZAAgAEoAdQBsAGkAYQBuACAARABhAHQAZQAgAGYAcgBvAG0AIABvAG4AZQAgAHQAaQBtAGUAIAB6AG8AbgBlACAAbwBmAGYAcwBlAHQAIAB0AG8AIABhAG4AbwB0AGgAZQByAC4AXABuAFwAbgBBAHIAcgBhAHkAIABjAG8AbQBwAGEAdABpAGIAbABlADoAIABNAEoARABhAHQ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Eo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AgACAAIAB8ACAAZABlAGMAaQBtAGEAbAAgACAAIAAgACAAfAAgAE0AbwBkAGkAZgBpAGUAZAAgAEoAdQBsAGkAYQBuACAARABhAHQAZQBcAG4AUgBlAGYAZQByAGUAbgBjAGUAVABaAE8ATQBpAG4AdQB0AGUAcwAgAHwAIABkAGUAYwBpAG0AYQBsACAAIAAgACAAIAB8ACAAVABpAG0AZQAgAHoAbwBuAGUAIABvAGYAZgBzAGUAdAAgAHIAZQBmAGUAcgBlAG4AYwBlAGQAIABiAHkAIAB0AGgAZQAgAE0ASgBEAGEAdABlAFwAbgAgACAAIAAgACAAIAAgACAAIAAgACAAIAAgACAAIAAgACAAIAAgACAAfAAgAFsALQA5ADAAMAAuAC4AOQAwADAAXQAgAHwAIABbAC0AMQA1ADoAMAAwAC4ALgArADEANQA6ADAAMABdAFwAbgBUAHIAYQBuAHMAbABhAHQAZQBUAFoATwBNAGkAbgB1AHQAZQBzACAAfAAgAGQAZQBjAGkAbQBhAGwAIAAgACAAIAAgAHwAIABUAGkAbQBlACAAegBvAG4AZQAgAG8AZgBmAHMAZQB0ACAAdABvACAAdwBoAGkAYwBoACAAdABvACAAdAByAGEAbgBzAGwAYQB0AGUAIAB0AGgAZQAgAE0ASgBEAGEAdABlAC4AXABuACAAIAAgACAAIAAgACAAIAAgACAAIAAgACAAIAAgACAAIAAgACAAIAB8ACAAWwAtADkAMAAwAC4ALgA5ADAAMABdACAAfAAgAFsALQAxADUAOgAwADAALgAuACsAMQA1ADoAMAAw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UwBIAEkARgBUAF8AVABaAE8AIAA9ACAATABBAE0AQgBEAEEAKABNAEoARABhAHQAZQAsACAAUgBlAGYAZQByAGUAbgBjAGUAVABaAE8ATQBpAG4AdQB0AGUAcwAsACAAVAByAGEAbgBzAGwAYQB0AGUAVABaAE8ATQBpAG4AdQB0AGUAcwAsAFwAbgAgACAAIAAgAEwARQBUACgAXABuACAAIAAgACAAIAAgACAAIABfAE0ASgBEAGEAdABlACwAIABDAEgATwBPAFMARQBDAE8ATABTACgARgBOAC4ATgBVAEwATABJAEYAWQAoAE0ASgBEAGEAdABlACkALAAgADEAKQAsAFwAbgAgACAAIAAgACAAIAAgACAAXwByAGUAZgBUAFoATwAsACAAQwBIAE8ATwBTAEUAQwBPAEwAUwAoAEYATgAuAE4AVQBMAEwASQBGAFkAKABSAGUAZgBlAHIAZQBuAGMAZQBUAFoATwBNAGkAbgB1AHQAZQBzACkALAAgADEAKQAsAFwAbgAgACAAIAAgACAAIAAgACAAXwB0AHIAYQBuAHMAVABaAE8ALAAgAEMASABPAE8AUwBFAEMATwBMAFMAKABGAE4ALgBOAFUATABMAEkARgBZACgAVAByAGEAbgBzAGwAYQB0AGUAVABaAE8ATQBpAG4AdQB0AGUAcwApACwAIAAxACkALABcAG4AXABuACAAIAAgACAAIAAgACAAIABfAHIAbwB3AHMATQBKAEQAYQB0AGUALAAgAFIATwBXAFMAKABfAE0ASgBEAGEAdABlACkALABcAG4AIAAgACAAIAAgACAAIAAgAF8AcgBvAHcAcwBSAGUAZgBUAFoATwAsACAAUgBPAFcAUwAoAF8AcgBlAGYAVABaAE8AKQAsAFwAbgAgACAAIAAgACAAIAAgACAAXwByAG8AdwBzAFQAcgBhAG4AcwBUAFoATwAsACAAUgBPAFcAUwAoAF8AdAByAGEAbgBzAFQAWgBPACkALABcAG4AIAAgACAAIAAgACAAIAAgAFwAbgAgACAAIAAgACAAIAAgACAAXwByAG8AdwBDAG8AdQBuAHQALAAgAE0AQQBYACgAXwByAG8AdwBzAE0ASgBEAGEAdABlACwAIABfAHIAbwB3AHMAUgBlAGYAVABaAE8ALAAgAF8AcgBvAHcAcwBUAHIAYQBuAHMAVABaAE8AKQAsAFwAbgAgACAAIAAgACAAIAAgACAASQBGACgAXwByAG8AdwBDAG8AdQBuAHQAIAA9ACAAMQAsACAAXwBNAEoARABBAFQARQBfAFMASABJAEYAVABfAFQAWgBPACgAXwBNAEoARABhAHQAZQAsACAAXwByAGUAZgBUAFoATwAsACAAXwB0AHIAYQBuAHMAVABaAE8AKQAsAFwAbgAgACAAIAAgACAAIAAgACAAIAAgACAAIABMAEUAVAAoAFwAbgAgACAAIAAgACAAIAAgACAAIAAgACAAIAAgACAAIAAgAF8AbgBNAEoARABhAHQAZQAsACAASQBGACgAXwByAG8AdwBzAE0ASgBEAGEAdABlACAAPQAgADEALAAgAEUAWABQAEEATgBEACgAXwBNAEoARABhAHQAZQAsACAAXwByAG8AdwBDAG8AdQBuAHQALAAsACAASQBOAEQARQBYACgAXwBNAEoARABhAHQAZQAsACAAMQAsACAAMQApACkALAAgAF8ATQBKAEQAYQB0AGUAKQAsAFwAbgAgACAAIAAgACAAIAAgACAAIAAgACAAIAAgACAAIAAgAF8AbgBSAGUAZgBUAFoATwAsACAASQBGACgAXwByAG8AdwBzAFIAZQBmAFQAWgBPACAAPQAgADEALAAgAEUAWABQAEEATgBEACgAXwByAGUAZgBUAFoATwAsACAAXwByAG8AdwBDAG8AdQBuAHQALAAsACAASQBOAEQARQBYACgAXwByAGUAZgBUAFoATwAsACAAMQAsACAAMQApACkALAAgAF8AcgBlAGYAVABaAE8AKQAsAFwAbgAgACAAIAAgACAAIAAgACAAIAAgACAAIAAgACAAIAAgAF8AbgBUAHIAYQBuAHMAVABaAE8ALAAgAEkARgAoAF8AcgBvAHcAcwBUAHIAYQBuAHMAVABaAE8AIAA9ACAAMQAsACAARQBYAFAAQQBOAEQAKABfAHQAcgBhAG4AcwBUAFoATwAsACAAXwByAG8AdwBDAG8AdQBuAHQALAAgADEALAAgAEkATgBEAEUAWAAoAF8AdAByAGEAbgBzAFQAWgBPACwAIAAxACwAIAAxACkAKQAsACAAXwB0AHIAYQBuAHMAVABaAE8AKQAsAFwAbgAgACAAIAAgACAAIAAgACAAIAAgACAAIAAgACAAIAAgAFwAbgAgACAAIAAgACAAIAAgACAAIAAgACAAIAAgACAAIAAgAF8AYgB5AFIAbwB3ACwAIABSAEUARABVAEMARQAoAFwAIgBcACIALAAgAFMARQBRAFUARQBOAEMARQAoAF8AcgBvAHcAQwBvAHUAbgB0ACkALABcAG4AIAAgACAAIAAgACAAIAAgACAAIAAgACAAIAAgACAAIAAgACAAIAAgAEwAQQBNAEIARABBACgAXwBhAGMAYwAsACAAXwBpAGQAeAAsAFwAbgAgACAAIAAgACAAIAAgACAAIAAgACAAIAAgACAAIAAgACAAIAAgACAAIAAgACAAIABWAFMAVABBAEMASwAoAFwAbgAgACAAIAAgACAAIAAgACAAIAAgACAAIAAgACAAIAAgACAAIAAgACAAIAAgACAAIAAgACAAIAAgAF8AYQBjAGMALABcAG4AIAAgACAAIAAgACAAIAAgACAAIAAgACAAIAAgACAAIAAgACAAIAAgACAAIAAgACAAIAAgACAAIABfAE0ASgBEAEEAVABFAF8AUwBIAEkARgBUAF8AVABaAE8AKABcAG4AIAAgACAAIAAgACAAIAAgACAAIAAgACAAIAAgACAAIAAgACAAIAAgACAAIAAgACAAIAAgACAAIAAgACAAIAAgAEMASABPAE8AUwBFAFIATwBXAFMAKABfAG4ATQBKAEQAYQB0AGUALAAgAF8AaQBkAHgAKQAsAFwAbgAgACAAIAAgACAAIAAgACAAIAAgACAAIAAgACAAIAAgACAAIAAgACAAIAAgACAAIAAgACAAIAAgACAAIAAgACAAQwBIAE8ATwBTAEUAUgBPAFcAUwAoAF8AbgBSAGUAZgBUAFoATwAsACAAXwBpAGQAeAApACwAXABuACAAIAAgACAAIAAgACAAIAAgACAAIAAgACAAIAAgACAAIAAgACAAIAAgACAAIAAgACAAIAAgACAAIAAgACAAIABDAEgATwBPAFMARQBSAE8AVwBTACgAXwBuAFQAcgBhAG4AcwBUAFoATwAsACAAXwBpAGQAeA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EAFIATwBQACgAXwBiAHkAUgBvAHcALAAgADEAKQBcAG4AIAAgACAAIAAgACAAIAAgACAAIAAgACAAKQBcAG4AIAAgACAAIAAgACAAIAAgACkAXABuACAAIAAgACAAKQBcAG4AKQA7AFwAbgBcAG4AXwBNAEoARABBAFQARQBfAFMASABJAEYAVABfAFQAWgBPACAAPQAgAEwAQQBNAEIARABBACgATQBKAEQAYQB0AGUALAAgAFIAZQBmAGUAcgBlAG4AYwBlAFQAWgBPAE0AaQBuAHUAdABlAHMALAAgAFQAcgBhAG4AcwBsAGEAdABlAFQAWgBPAE0AaQBuAHUAdABlAHMALABcAG4AIAAgACAAIABJAEYAKABJAFMARQBSAFIATwBSACgATQBKAEQAYQB0AGUAKQAsACAATQBKAEQAYQB0AGUAIAAqACAAewAxAH0ALABcAG4AIAAgACAAIAAgACAAIAAgAEkARgAoAE0ASgBEAGEAdABlACAAPQAgAFwAIgBcACIALAAgAFwAIgBcACIALABcAG4AIAAgACAAIAAgACAAIAAgACAAIAAgACAASQBGACgATgBPAFQAKABJAFMATgBVAE0AQgBFAFIAKABNAEoARABhAHQAZQApACkALAAgAHsAIwBWAEEATABVAEUAIQB9ACwAXABuACAAIAAgACAAIAAgACAAIAAgACAAIAAgACAAIAAgACAATABFAFQAKABcAG4AIAAgACAAIAAgACAAIAAgACAAIAAgACAAIAAgACAAIAAgACAAIAAgAF8AZABpAGYAZgBlAHIAZQBuAGMAZQAsACAAKABOACgAVAByAGEAbgBzAGwAYQB0AGUAVABaAE8ATQBpAG4AdQB0AGUAcwApACAALQAgAE4AKABSAGUAZgBlAHIAZQBuAGMAZQBUAFoATwBNAGkAbgB1AHQAZQBzACkAKQAgAC8AIAAxADQANAAwACwAXABuACAAIAAgACAAIAAgACAAIAAgACAAIAAgACAAIAAgACAAIAAgACAAIABNAEoARABhAHQAZQAgACsAIABfAGQAaQBmAGYAZQByAGUAbgBjAGUAXABuACAAIAAgACAAIAAgACAAIAAgACAAIAAgACAAIAAgACAAKQBcAG4AIAAgACAAIAAgACAAIAAgACAAIAAgACAAKQ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BAFQARQAgAEEATgBEACAAVABJAE0ARQ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FkATQBEAFQAXABuAFwAbgBWAGEAbABpAGQAYQB0AGUAIABhACAAeQBlAGEAcgAsACAAbQBvAG4AdABoACwAIABkAGEAeQAgAGEAbgBkACAAdABpAG0AZQAgAHIAZQBwAHIAZQBzAGUAbgB0AGEAdABpAG8AbgAgAG8AZgAgAGEAIABkAGEAdABlACAAaQBuACAAdABoAGUAIABzAHAAZQBjAGkAZgBpAGUAZAAgAGMAYQBsAGUAbgBkAGEAcgAuAFwAbgBcAG4AQQByAHIAYQB5ACAAYwBvAG0AcABhAHQAaQBiAGwAZQA6ACAARABhAHQAZQBfAFkATQ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xADIAXQAgAHwAIABNAG8AbgB0AGgAXABuACAAMwAgAHwAIABpAG4AdABlAGcAZQByACAAWwAxAC4ALgAzADEAXQAgAHwAIABEAGEAeQBcAG4AIAA0ACAAfAAgAGQAZQBjAGkAbQBhAGwAIABbADAALgAuADEAX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B8AFwAbgAgACAAIABZAGUAYQByAEMARQAgACAAIAAgACAAIAAgACAAfAAgAGkAbgB0AGUAZwBlAHIAIAAgACAAIAAgACAAIAAgACAAfAAgAFkAZQBhAHIAIABpAG4AIABDAG8AbQBtAG8AbgAgAEUAcgBhAC4AIABOAG8AdABlACAAdABoAGEAdAAgADEAIABCAEMAIAA9ACAAMAAgAEMARQAsACAAMgAgAEIAQwAgAD0AIAAtADEAIABDAEUALgAgAEMAYQBuACAAYgBlACAAZQBtAHAAdAB5AC4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IAAgACAAWwBUAGkAbQBlAE8AZgBEAGEAeQBdACAAIAAgAHwAIABkAGUAYwBpAG0AYQBsACAAWwAwAC4ALgAxAF0AIAAgAHwAIABUAGkAbQBlACAAbwBmACAAZABhAHkALgAgAEMAYQBuACAAYgBlACAAZQBtAHAAdAB5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FkATQBEAFQAIAA9ACAATABBAE0AQgBEAEEAKABEAGEAdABlAF8AWQBNAEQAVA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ZgBuAFYAYQBsAGkAZABhAHQAZQBEAGEAdABlAFQAaQBtAGUALAAgAEwAQQBNAEIARABBACgAXwBkAGEAdABlAF8AWQBNAEQAVAAsAFwAbgAgACAAIAAgACAAIAAgACAAIAAgACAAIABJAEYAKABDAE8ATABVAE0ATgBTACgAXwBkAGEAdABlAF8AWQBNAEQAVAApACAAPgAgADQALAAgAHsAIwBDAEEATABDACEALAAgACMAQwBBAEwAQwAhACwAIAAjAEMAQQBMAEMAIQAsACAAIwBDAEEATABDACEAfQAsAFwAbgAgACAAIAAgACAAIAAgACAAIAAgACAAIAAgACAAIAAgAEkARgAoAEEAUgBSAEEAWQBTAC4ASQBTAF8ARQBNAFAAVABZACgAXwBkAGEAdABlAF8AWQBNAEQAVAApACwAIAB7AFwAIgBcACIALAAgAFwAIgBcACIALAAgAFwAIgBcACIALAAgAFwAIgBcACIAfQAsAFwAbgAgACAAIAAgACAAIAAgACAAIAAgACAAIAAgACAAIAAgACAAIAAgACAATABFAFQAKABcAG4AIAAgACAAIAAgACAAIAAgACAAIAAgACAAIAAgACAAIAAgACAAIAAgACAAIAAgACAAXwBlAHgAcABhAG4AZABZAE0ARABUACwAIABFAFgAUABBAE4ARAAoAF8AZABhAHQAZQBfAFkATQBEAFQALAAgADEALAAgADQALAAgAFwAIgBcACIAKQAsAFwAbgAgACAAIAAgACAAIAAgACAAIAAgACAAIAAgACAAIAAgACAAIAAgACAAIAAgACAAIABfAFkATQAsACAAVABBAEsARQAoAF8AZQB4AHAAYQBuAGQAWQBNAEQAVAAsACAAMQAsACAAMgApACwAXABuACAAIAAgACAAIAAgACAAIAAgACAAIAAgACAAIAAgACAAIAAgACAAIAAgACAAIAAgAF8ARABUACwAIABDAEgAUgBPAE4ATwAuAFYAQQBMAEkARABBAFQARQBfAEQAVAAoAEQAUgBPAFAAKABfAGUAeABwAGEAbgBkAFkATQBEAFQALAAgACwAIAAyACkAKQAsAFwAbgAgACAAIAAgACAAIAAgACAAIAAgACAAIAAgACAAIAAgACAAIAAgACAAIAAgACAAIABfAHQAaQBtAGUALAAgAEMASABPAE8AUwBFAEMATwBMAFMAKABfAEQAVAAsACAAMgApACwAXABuACAAIAAgACAAIAAgACAAIAAgACAAIAAgACAAIAAgACAAIAAgACAAIAAgACAAIAAgAF8AZABhAHkALAAgAEkARgAoAEEAUgBSAEEAWQBTAC4ASQBTAF8ARQBNAFAAVABZACgAXwBEAFQAKQAsACAAXAAiAFwAIgAsAFwAbgAgACAAIAAgACAAIAAgACAAIAAgACAAIAAgACAAIAAgACAAIAAgACAAIAAgACAAIAAgACAAIAAgAEwARQBUACgAXABuACAAIAAgACAAIAAgACAAIAAgACAAIAAgACAAIAAgACAAIAAgACAAIAAgACAAIAAgACAAIAAgACAAIAAgACAAIABfAGQALAAgAEMASABPAE8AUwBFAEMATwBMAFMAKABfAEQAVAAsACAAMQApACwAXABuACAAIAAgACAAIAAgACAAIAAgACAAIAAgACAAIAAgACAAIAAgACAAIAAgACAAIAAgACAAIAAgACAAIAAgACAAIABJAEYAKABOAE8AVAAoAEYATgAuAEkAUwBfAEUATQBQAFQAWQAoAF8AZAApACkALAAgAF8AZAAsAFwAbgAgACAAIAAgACAAIAAgACAAIAAgACAAIAAgACAAIAAgACAAIAAgACAAIAAgACAAIAAgACAAIAAgACAAIAAgACAAIAAgACAAIABJAEYAKABBAFIAUgBBAFkAUwAuAEkAUwBfAEUATQBQAFQAWQAoAF8AWQBNACkALAAgAFwAIgBcACIALAAgAHsAIwBWAEEATABVAEUAIQB9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ZAE0ARAAsACAASABTAFQAQQBDAEsAKABfAFkATQAsACAAXwBkAGEAeQApACwAXABuACAAIAAgACAAIAAgACAAIAAgACAAIAAgACAAIAAgACAAIAAgACAAIAAgACAAIAAgAF8AdgBhAGwAaQBkAGEAdABlAFkATQBEACwAIABDAEgAUgBPAE4ATwAuAFYAQQBMAEkARABBAFQARQBfAEMAQQBMAEUATgBEAEEAUgBfAEQAQQBUAEUAKABfAFkATQBEACwAIABfAGoAdQBsAGkAYQBuAEMAYQBsAGUAbgBkAGEAcgApACwAXABuACAAIAAgACAAIAAgACAAIAAgACAAIAAgACAAIAAgACAAIAAgACAAIAAgACAAIAAgAEgAUwBUAEEAQwBLACgAXwB2AGEAbABpAGQAYQB0AGUAWQBNAEQALAAgAF8AdABpAG0AZQApAFwAbgAgACAAIAAgACAAIAAgACAAIAAgACAAIAAgACAAIAAgACAAIAAgACAAKQBcAG4AIAAgACAAIAAgACAAIAAgACAAIAAgACAAIAAgACAAIAApAFwAbgAgACAAIAAgACAAIAAgACAAIAAgACAAIAApAFwAbgAgACAAIAAgACAAIAAgACAAKQAsAFwAbgBcAG4AIAAgACAAIAAgACAAIAAgAF8AZABhAHQAZQBfAFkATQBEAFQALAAgAEYATgAuAE4AVQBMAEwASQBGAFkAKABEAGEAdABlAF8AWQBNAEQAVAApACwAXABuACAAIAAgACAAIAAgACAAIABfAHIAbwB3AEMAbwB1AG4AdAAsACAAUgBPAFcAUwAoAF8AZABhAHQAZQBfAFkATQBEAF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VgBhAGwAaQBkAGEAdABlAEQAYQB0AGUAVABpAG0AZQAoAEkATgBEAEUAWAAoAF8AZABhAHQAZQBfAFkATQBEAFQALAAgAF8AYwB1AHIAcgAs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kATQBEAFQAXABuAFwAbgBUAGUAcwB0AHMAIABpAGYAIABhACAAeQBlAGEAcgAsACAAbQBvAG4AdABoACwAIABkAGEAeQAgAGEAbgBkACAAdABpAG0AZQAgAHIAZQBwAHIAZQBzAGUAbgB0AGEAdABpAG8AbgAgAG8AZgAgAGEAIABkAGEAdABlACAAaQBzACAAdgBhAGwAaQBkACAAZgBvAHIAIAB0AGgAZQAgAHMAcABlAGMAaQBmAGkAZQBkACAAYwBhAGwAZQBuAGQAYQByAC4AXABuAFwAbgBBAHIAcgBhAHkAIABjAG8AbQBwAGEAdABpAGIAbABlADoAIABEAGEAdABlAF8AWQBNAEQAV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B8AFwAbgAgACAAIABZAGUAYQByAEMARQAgACAAIAAgACAAIAAgACAAfAAgAGkAbgB0AGUAZwBlAHIAIAAgACAAIAAgACAAIAAgACAAfAAgAFkAZQBhAHIAIABpAG4AIABDAG8AbQBtAG8AbgAgAEUAcgBhAC4AIABOAG8AdABlACAAdABoAGEAdAAgADEAIABCAEMAIAA9ACAAMAAgAEMARQAsACAAMgAgAEIAQwAgAD0AIAAtADEAIABDAEUALgAgAEMAYQBuACAAYgBlACAAZQBtAHAAdAB5AC4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IAAgACAAWwBUAGkAbQBlAE8AZgBEAGEAeQBdACAAIAAgAHwAIABkAGUAYwBpAG0AYQBsACAAWwAwAC4ALgAxAF0AIAAgAHwAIABUAGkAbQBlACAAbwBmACAAZABhAHkALgAgAEMAYQBuACAAYgBlACAAZQBtAHAAdAB5AC4AXABuAFsAQQBsAGwAbwB3AFAAYQByAHQAaQBhAGwAXQAgACAAIAB8ACAAcwB3AGkAdABjAGgAIAAgACAAIAAgACAAIAAgACAAIAB8ACAAQQBjAGMAZQBwAHQAIABwAGEAcgB0AGkAYQBsAGwAeQAgAGUAeABwAHIAZQBzAHMAZQBkACAAZABhAHQAZQAuACAARABlAGYAYQB1AGwAdAAgAHQAZQBzAHQAcwAgAGYAbwByACAAYQAgAGYAdQBsAGwAeQAgAGUAeABwAHIAZQBzAHMAZQBkACAAZABhAHQAZQ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ZAE0ARABUACAAPQAgAEwAQQBNAEIARABBACgARABhAHQAZQBfAFkATQBEAFQALAAgAFsAQQBsAGwAbwB3AFAAYQByAHQAaQBhAGwAXQAsACAAWwBKAHUAbABpAGEAbgBDAGEAbABlAG4AZABhAHIAXQAsAFwAbgAgACAAIAAgAEwARQBUACgAXABuACAAIAAgACAAIAAgACAAIABfAGQAYQB0AGUAXwBZAE0ARABUACwAIABGAE4ALgBOAFUATABMAEkARgBZACgARABhAHQAZQBfAFkATQBEAFQAKQAsAFwAbgAgACAAIAAgACAAIAAgACAAXwBhAGwAbABvAHcAUABhAHIAdABpAGEAbAAsACAARgBOAC4AQwBPAEUAUgBDAEUAKABBAGwAbABvAHcAUABhAHIAdABpAGEAbAApACAAPAA+ACAAMAAsAFwAbgAgACAAIAAgACAAIAAgACAAXwBqAHUAbABpAGEAbgBDAGEAbABlAG4AZABhAHIALAAgAEYATgAuAEMATwBFAFIAQwBFACgASgB1AGwAaQBhAG4AQwBhAGwAZQBuAGQAYQByACkAIAA8AD4AIAAwACwAXABuACAAIAAgACAAIAAgACAAIABcAG4AIAAgACAAIAAgACAAIAAgAEIAWQBSAE8AVwAoAF8AZABhAHQAZQBfAFkATQBEAFQALABcAG4AIAAgACAAIAAgACAAIAAgACAAIAAgACAATABBAE0AQgBEAEEAKABfAHIAbwB3ACwAXABuACAAIAAgACAAIAAgACAAIAAgACAAIAAgACAAIAAgACAASQBGACgAQQBSAFIAQQBZAFMALgBJAFMAXwBFAE0AUABUAFkAKABfAHIAbwB3ACkALAAgAEYAQQBMAFMARQAsAFwAbgAgACAAIAAgACAAIAAgACAAIAAgACAAIAAgACAAIAAgACAAIAAgACAATABFAFQAKABcAG4AIAAgACAAIAAgACAAIAAgACAAIAAgACAAIAAgACAAIAAgACAAIAAgACAAIAAgACAAXwB2AGEAbABpAGQAYQB0AGUAWQBNAEQAVAAsACAAQwBIAFIATwBOAE8ALgBWAEEATABJAEQAQQBUAEUAXwBZAE0ARABUACgAXwByAG8AdwAsACAAXwBqAHUAbABpAGEAbgBDAGEAbABlAG4AZABhAHIAKQAsAFwAbgAgACAAIAAgACAAIAAgACAAIAAgACAAIAAgACAAIAAgACAAIAAgACAAIAAgACAAIABJAEYAKABfAGEAbABsAG8AdwBQAGEAcgB0AGkAYQBsACwAXABuACAAIAAgACAAIAAgACAAIAAgACAAIAAgACAAIAAgACAAIAAgACAAIAAgACAAIAAgACAAIAAgACAATgBPAFQAKABBAFIAUgBBAFkAUwAuAEgAQQBTAF8ARQBSAFIATwBSACgAXwB2AGEAbABpAGQAYQB0AGUAWQBNAEQAVAApACkALABcAG4AIAAgACAAIAAgACAAIAAgACAAIAAgACAAIAAgACAAIAAgACAAIAAgACAAIAAgACAAIAAgACAAIABBAFIAUgBBAFkAUwAuAEkAUwBfAE4AVQBNAEUAUgBJAEMAKABfAHYAYQBsAGkAZABhAHQAZQBZAE0ARABU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WQBNAEQAVABcAG4AXABuAFIAZQBzAG8AbAB2AGUAcwAgAGEAIABkAGEAdABlACAAYQBuAGQAIAB0AGkAbQBlACAAdwBoAGUAcgBlACAAYwBvAG0AcABvAG4AZQBuAHQAcwAgAG0AYQB5ACAAZQB4AGMAZQBlAGQAIAB0AGgAZQBpAHIAIABtAG8AZAB1AGwAdQBzAC4AXABuAFwAbgBBAHIAcgBhAHkAIABjAG8AbQBwAGEAdABpAGIAbABlADoAIABEAGEAdABlAF8AWQBNAEQAVAAgAGEAcwAgAGMAbwBsAHUAbQBuAFwAbgBcAG4ATwB1AHQAcAB1AHQAIABDAFsANA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CAAIAB8ACAAYQByAHIAYQB5ACAAQwBbADEALgAuADQAXQAgAHwAXABuACAAIAAgAFkAZQBhAHIAQwBFACAAIAAgACAAIAAgACAAIAAgACAAfAAgAGkAbgB0AGUAZwBlAHIAIAAgACAAIAAgACAAIAB8ACAAWQBlAGEAcgAgAGkAbgAgAEMAbwBtAG0AbwBuACAARQByAGEALgAgAE4AbwB0AGUAIAB0AGgAYQB0ACAAMQAgAEIAQwAgAD0AIAAwACAAQwBFACwAIAAyACAAQgBDACAAPQAgAC0AMQAgAEMARQBcAG4AIAAgACAAWwBNAG8AbgB0AGgAXQAgACAAIAAgACAAIAAgACAAIAB8ACAAaQBuAHQAZQBnAGUAcgAgACAAIAAgACAAIAAgAHwAIABNAG8AbgB0AGgAIABvAGYAIAB5AGUAYQByAC4AIABDAGEAbgAgAGIAZQAgAGUAbQBwAHQAeQAuAFwAbgAgACAAIABbAEQAYQB5AF0AIAAgACAAIAAgACAAIAAgACAAIAAgAHwAIABkAGUAYwBpAG0AYQBsACAAIAAgACAAIAAgACAAfAAgAEQAYQB5AC4AIABDAGEAbgAgAGIAZQAgAGUAbQBwAHQAeQAuAFwAbgAgACAAIABbAFQAaQBtAGUAXQAgACAAIAAgACAAIAAgACAAIAAgAHwAIABkAGUAYwBpAG0AYQBsACAAIAAgACAAIAAgACAAfAAgAFQAaQBtAGUAIABvAGYAIABkAGEAeQAuACAAQwBhAG4AIABiAGUAIABlAG0AcAB0AHkALgBcAG4AWwBKAHUAbABpAGEAbgBDAGEAbABlAG4AZABhAHIAXQAgACAAIAB8ACAAcwB3AGkAdABjAGgAIAAgACAAIAAgACAAIAAgAHwAIABDAGEAbABjAHUAbABhAHQAZQAgAGYAbwByACAAdABoAGUAIABKAHUAbABpAGEAbgAgAHAAcgBvAGwAZQBwAHQAaQBjACAAYwBhAGwAZQBuAGQAYQByAC4AIABEAGUAZgBhAHUAbAB0ACAAaQBzACAARwByAGUAZwBvAHIAaQBhAG4AXABuACAAIAAgACAAIAAgACAAIAAgACAAIAAgACAAIAAgACAAIAAgACAAf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FkATQBEAFQAIAA9ACAATABBAE0AQgBEAEEAKABEAGEAdABlAF8AWQBNAEQAVAAsACAAWwBKAHUAbABpAGEAbgBDAGEAbABlAG4AZABhAHIAXQAsAFwAbgAgACAAIAAgAEwARQBUACgAXABuACAAIAAgACAAIAAgACAAIABfAGoAdQBsAGkAYQBuAEMAYQBsAGUAbgBkAGEAcgAsACAARgBOAC4AQwBPAEUAUgBDAEUAKABKAHUAbABpAGEAbgBDAGEAbABlAG4AZABhAHIAKQAgADwAPgAgADAALABcAG4AXABuACAAIAAgACAAIAAgACAAIABmAG4AUgBlAHMAbwBsAHYAZQBZAE0ARABUACwAIABMAEEATQBCAEQAQQAoAF8AZABhAHQAZQBfAFkATQBEAFQALABcAG4AIAAgACAAIAAgACAAIAAgACAAIAAgACAASQBGACgAQwBPAEwAVQBNAE4AUwAoAF8AZABhAHQAZQBfAFkATQBEAFQAKQAgAD4AIAA0ACwAIAB7ACMAQwBBAEwAQwAhACwAIAAjAEMAQQBMAEMAIQAsACAAIwBDAEEATABDACEALAAgACMAQwBBAEwAQwAhAH0ALABcAG4AIAAgACAAIAAgACAAIAAgACAAIAAgACAAIAAgACAAIABJAEYAKABBAFIAUgBBAFkAUwAuAEkAUwBfAEUATQBQAFQAWQAoAF8AZABhAHQAZQBfAFkATQBEAFQAKQAsACAAewBcACIAXAAiACwAIABcACIAXAAiACwAIABcACIAXAAiACwAIABcACIAXAAiAH0ALABcAG4AIAAgACAAIAAgACAAIAAgACAAIAAgACAAIAAgACAAIAAgACAAIAAgAEkARgAoAEYATgAuAEkAUwBfAEUATQBQAFQAWQAoAEkATgBEAEUAWAAoAF8AZABhAHQAZQBfAFkATQBEAFQALAAgADEALAAgADEAKQApACwAIAB7ACMAVgBBAEwAVQBFACEALAAgACMAVgBBAEwAVQBFACEALAAgACMAVgBBAEwAVQBFACEALAAgACMAVgBBAEwAVQBFACEAfQAsAFwAbgAgACAAIAAgACAAIAAgACAAIAAgACAAIAAgACAAIAAgACAAIAAgACAAIAAgACAAIABMAEUAVAAoAFwAbgAgACAAIAAgACAAIAAgACAAIAAgACAAIAAgACAAIAAgACAAIAAgACAAIAAgACAAIAAgACAAIAAgAF8AZgBpAHIAcwB0AEUAcgByAG8AcgAsACAAQQBSAFIAQQBZAFMALgBGAEkAUgBTAFQAXwBFAFIAUgBPAFIAXwBIACgAXwBkAGEAdABlAF8AWQBNAEQAVAApACwAXABuACAAIAAgACAAIAAgACAAIAAgACAAIAAgACAAIAAgACAAIAAgACAAIAAgACAAIAAgACAAIAAgACAASQBGACgASQBTAEUAUgBSAE8AUgAoAF8AZgBpAHIAcwB0AEUAcgByAG8AcgApACwAIABfAGYAaQByAHMAdABFAHIAcgBvAHIAIAAqACAAewAxACwAIAAyACwAIAAzACwAIAA0AH0ALABcAG4AIAAgACAAIAAgACAAIAAgACAAIAAgACAAIAAgACAAIAAgACAAIAAgACAAIAAgACAAIAAgACAAIAAgACAAIAAgAEkARgAoAE4ATwBUACgAQQBSAFIAQQBZAFMALgBJAFMAXwBOAFUATQBFAFIASQBDAF8ATgBVAEwATAAoAF8AZABhAHQAZQBfAFkATQBEAFQAKQApACwAIAB7ACMAVgBBAEwAVQBFACEALAAgACMAVgBBAEwAVQBFACEALAAgACMAVgBBAEwAVQBFACEALAAgACMAVgBBAEwAVQBFACEAfQAsAFwAbgAgACAAIAAgACAAIAAgACAAIAAgACAAIAAgACAAIAAgACAAIAAgACAAIAAgACAAIAAgACAAIAAgACAAIAAgACAAIAAgACAAIABMAEUAVAAoAFwAbgAgACAAIAAgACAAIAAgACAAIAAgACAAIAAgACAAIAAgACAAIAAgACAAIAAgACAAIAAgACAAIAAgACAAIAAgACAAIAAgACAAIAAgACAAIAAgAF8AZQB4AHAAYQBuAGQAWQBNAEQAVAAsACAARQBYAFAAQQBOAEQAKABfAGQAYQB0AGUAXwBZAE0ARABUACwAIAAxACwAIAA0ACwAIABcACIAXAAiACkALABcAG4AIAAgACAAIAAgACAAIAAgACAAIAAgACAAIAAgACAAIAAgACAAIAAgACAAIAAgACAAIAAgACAAIAAgACAAIAAgACAAIAAgACAAIAAgACAAIABfAFkATQAsACAAVABBAEsARQAoAF8AZQB4AHAAYQBuAGQAWQBNAEQAVAAsACAAMQAsACAAMgApACwAXABuACAAIAAgACAAIAAgACAAIAAgACAAIAAgACAAIAAgACAAIAAgACAAIAAgACAAIAAgACAAIAAgACAAIAAgACAAIAAgACAAIAAgACAAIAAgACAAXwBEAFQALAAgAEMASABSAE8ATgBPAC4AUgBFAFMATwBMAFYARQBfAEQAVAAoAEQAUgBPAFAAKABfAGUAeABwAGEAbgBkAFkATQBEAFQALAAgACwAIAAyACkAKQAsAFwAbgAgACAAIAAgACAAIAAgACAAIAAgACAAIAAgACAAIAAgACAAIAAgACAAIAAgACAAIAAgACAAIAAgACAAIAAgACAAIAAgACAAIAAgACAAIAAgAF8AZABhAHkALAAgAEMASABPAE8AUwBFAEMATwBMAFMAKABfAGQAdAAsACAAMQApACwAXABuACAAIAAgACAAIAAgACAAIAAgACAAIAAgACAAIAAgACAAIAAgACAAIAAgACAAIAAgACAAIAAgACAAIAAgACAAIAAgACAAIAAgACAAIAAgACAAXwB0AGkAbQBlACwAIABDAEgATwBPAFMARQBDAE8ATABTACgAXwBkAHQALAAgADIAKQAsAFwAbgAgACAAIAAgACAAIAAgACAAIAAgACAAIAAgACAAIAAgACAAIAAgACAAIAAgACAAIAAgACAAIAAgACAAIAAgACAAIAAgACAAIAAgACAAIAAgAF8AWQBNAEQALAAgAEgAUwBUAEEAQwBLACgAXwBZAE0ALAAgAF8AZABhAHkAKQAsAFwAbgAgACAAIAAgACAAIAAgACAAIAAgACAAIAAgACAAIAAgACAAIAAgACAAIAAgACAAIAAgACAAIAAgACAAIAAgACAAIAAgACAAIAAgACAAIAAgAF8AcgBlAHMAbwBsAHYAZQBZAE0ARAAsACAAQwBIAFIATwBOAE8ALgBSAEUAUwBPAEwAVgBFAF8AQwBBAEwARQBOAEQAQQBSAF8ARABBAFQARQAoAF8AWQBNAEQALAAgAF8AagB1AGwAaQBhAG4AQwBhAGwAZQBuAGQAYQByACkALABcAG4AIAAgACAAIAAgACAAIAAgACAAIAAgACAAIAAgACAAIAAgACAAIAAgACAAIAAgACAAIAAgACAAIAAgACAAIAAgACAAIAAgACAAIAAgACAAIABIAFMAVABBAEMASwAoAF8AcgBlAHMAbwBsAHYAZQBZAE0ARAAsACAAXwB0AGkAbQBl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NAEQAVAAsACAARgBOAC4ATgBVAEwATABJAEYAWQAoAEQAYQB0AGUAXwBZAE0ARABUACkALABcAG4AIAAgACAAIAAgACAAIAAgAF8AcgBvAHcAQwBvAHUAbgB0ACwAIABSAE8AVwBTACgAXwBkAGEAdABlAF8AWQBNAEQAV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SAGUAcwBvAGwAdgBlAFkATQBEAFQAKABJAE4ARABFAFgAKABfAGQAYQB0AGUAXwBZAE0ARABUACwAIABfAGMAdQByAHIALAAg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TwBVAE4ARABfAFkATQBEAFQAXABuAFwAbgBSAGUAdAB1AHIAbgBzACAAdABoAGUAIAByAGUAcwBvAGwAdgBlAGQAIABkAGEAdABlACAAYQBuAGQAIAB0AGkAbQBlACAAZgByAG8AbQAgAHQAaABlACAAcAByAG8AdgBpAGQAZQBkACAAYwBvAG0AcABvAG4AZQBuAHQAcwAgAHQAbwAgAGEAIABsAG8AdwAgAG8AcgBkAGUAcgAgAGMAbwBtAHAAbwBuAGUAbgB0ACAAcgBvAHUAbgBkAGUAZAAgAHQAbwAgAHQAaABlAFwAbgBzAHAAZQBjAGkAZgBpAGUAZAAgAHAAcgBlAGMAaQBzAGkAbwBuAC4AXABuAFwAbgBBAHIAcgBhAHkAIABjAG8AbQBwAGEAdABpAGIAbABlADoAIABEAGEAdABlAF8AWQBNAEQAVAAgAGEAcwAgAGMAbwBsAHUAbQBuAFwAbgBcAG4ATwB1AHQAcAB1AHQAIABDAFsANA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CAAIAB8ACAAYQByAHIAYQB5ACAAQwBbADEALgAuADQAXQAgAHwAXABuACAAIAAgAFkAZQBhAHIAQwBFACAAIAAgACAAIAAgACAAIAAgACAAfAAgAGkAbgB0AGUAZwBlAHIAIAAgACAAIAAgACAAIAB8ACAAWQBlAGEAcgAgAGkAbgAgAEMAbwBtAG0AbwBuACAARQByAGEALgAgAE4AbwB0AGUAIAB0AGgAYQB0ACAAMQAgAEIAQwAgAD0AIAAwACAAQwBFACwAIAAyACAAQgBDACAAPQAgAC0AMQAgAEMARQBcAG4AIAAgACAAWwBNAG8AbgB0AGgAXQAgACAAIAAgACAAIAAgACAAIAB8ACAAaQBuAHQAZQBnAGUAcgAgACAAIAAgACAAIAAgAHwAIABNAG8AbgB0AGgAIABvAGYAIAB5AGUAYQByAC4AIABDAGEAbgAgAGIAZQAgAGUAbQBwAHQAeQAuAFwAbgAgACAAIABbAEQAYQB5AF0AIAAgACAAIAAgACAAIAAgACAAIAAgAHwAIABkAGUAYwBpAG0AYQBsACAAIAAgACAAIAAgACAAfAAgAEQAYQB5AC4AIABPAHIAZABpAG4AYQBsACAAZABhAHkAIABvAGYAIAB5AGUAYQByACAAaQBmACAAbQBvAG4AdABoACAAZQBtAHAAdAB5AC4AXABuACAAIAAgAFsAVABpAG0AZQBdACAAIAAgACAAIAAgACAAIAAgACAAfAAgAGQAZQBjAGkAbQBhAGwAIAAgACAAIAAgACAAIAB8ACAAVABpAG0AZQAgAG8AZgAgAGQAYQB5AC4AXABuAFsATABvAHcATwByAGQAZQByAF0AIAAgACAAIAAgACAAIAAgACAAfAAgAGkAbgB0AGUAZwBlAHIAIAAgACAAIAAgACAAIAB8ACAATABvAHcAZQBzAHQALQBvAHIAZABlAHIAIABjAG8AbQBwAG8AbgBlAG4AdAAuACAARABlAGYAYQB1AGwAdABzACAAdABvACAAUwBlAGMAbwBuAGQALgBcAG4AIAAgACAAIAAgACAAIAAgACAAIAAgACAAIAAgACAAIAAgACAAIAB8ACAAWwAxAC4ALgA0AF0AIAAgACAAIAAgACAAIAAgAHwAIAAxADoAIABEAGEAeQBcAG4AIAAgACAAIAAgACAAIAAgACAAIAAgACAAIAAgACAAIAAgACAAIAB8ACAAIAAgACAAIAAgACAAIAAgACAAIAAgACAAIAAgAHwAIAAyADoAIABIAG8AdQByAFwAbgAgACAAIAAgACAAIAAgACAAIAAgACAAIAAgACAAIAAgACAAIAAgAHwAIAAgACAAIAAgACAAIAAgACAAIAAgACAAIAAgACAAfAAgADMAOgAgAE0AaQBuAHUAdABlAFwAbgAgACAAIAAgACAAIAAgACAAIAAgACAAIAAgACAAIAAgACAAIAAgAHwAIAAgACAAIAAgACAAIAAgACAAIAAgACAAIAAgACAAfAAgADQAOgAgAFMAZQBjAG8AbgBkAFwAbgBbAFMAZQBjAG8AbgBkAFAAcgBlAGMAaQBzAGkAbwBuAF0AIAAgAHwAIABpAG4AdABlAGcAZQByACAAIAAgACAAIAAgACAAfAAgAFIAbwB1AG4AZAAgAHMAZQBjAG8AbgBkAHMAIAB0AG8AIABzAHAAZQBjAGkAZgBpAGUAZAAgAGQAZQBjAGkAbQBhAGwAIABwAGwAYQBjAGUAcwAuAFwAbgAgACAAIAAgACAAIAAgACAAIAAgACAAIAAgACAAIAAgACAAIAAgAHwAIABbADAALgAuADkAXQAgACAAIAAgACAAIAAgACAAfAAgAEQAZQBmAGEAdQBsAHQAcwAgAHQAbwAgAGEAIABtAGEAeABpAG0AdQBtACAAcAByAGUAYwBpAHMAaQBvAG4AIABvAGYAIAA5AC4AXABuAFsAUgBvAHUAbgBkAGkAbgBnAE8AdgBlAHIAcgBpAGQAZQBdACAAfAAgAHMAdwBpAHQAYwBoACAAIAAgACAAIAAg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IAAgACAAIAAgACAAfAAgACAAMQA6ACAATgBlAGEAcgBlAHMAdAAgAEEAbAB3AGEAeQBzACAAcgBvAHUAbgBkACAAdABvACAAbgBlAGEAcgBlAHMAdAAgAGwAbwB3ACAAbwByAGQAZQByACAAYwBvAG0AcABvAG4AZQBuAHQALgBcAG4AIAAgACAAIAAgACAAIAAgACAAIAAgACAAIAAgACAAIAAgACAAIAB8ACAAIAAgACAAIAAgACAAIAAgACAAIAAgACAAIAAgAHwAIAAtADEAOgAgAEQAbwB3AG4AIAAgACAAIABBAGwAdwBhAHkAcwAgAHIAbwB1AG4AZAAgAGQAbwB3AG4AIABhAHQAIABsAG8AdwAgAG8AcgBkAGUAcgAgAGMAbwBtAHAAbwBuAGUAbgB0AC4AXABuAFsASgB1AGwAaQBhAG4AQwBhAGwAZQBuAGQAYQByAF0AIAAgACAAfAAgAHMAdwBpAHQAYwBoACAAIAAgACAAIAAgACAAIAB8ACAAQwBhAGwAYwB1AGwAYQB0AGUAIABmAG8AcgAgAHQAaABlACAASgB1AGwAaQBhAG4AIABwAHIAbwBsAGUAcAB0AGkAYwAgAGMAYQBsAGUAbgBkAGEAcgAuACAARABlAGYAYQB1AGwAdAAgAGkAcwAgAEcAcgBlAGcAbwByAGkAYQBuAFwAbgAgACAAIAAgACAAIAAgACAAIAAgACAAIAAgACAAIAAgACAAIAAgAHw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TwBVAE4ARABfAFkATQBEAFQAIAA9ACAATABBAE0AQgBEAEEAKABEAGEAdABlAF8AWQBNAEQAVAAsACAAWwBMAG8AdwBPAHIAZABlAHIAXQAsACAAWwBTAGUAYwBvAG4AZABQAHIAZQBjAGkAcwBpAG8AbgBdACwAIABbAFIAbwB1AG4AZABpAG4AZwBPAHYAZQByAHIAaQBkAGUAXQAsACAAWwBKAHUAbABpAGEAbgBDAGEAbABlAG4AZABhAHIAXQAsAFwAbgAgACAAIAAgAEwARQBUACg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BcAG4AIAAgACAAIAAgACAAIAAgACAAIAAgACAAIAAgACAAIAAgACAAIAAgAEkATgBUACgATABvAHcATwByAGQAZQByACkAXABuACAAIAAgACAAIAAgACAAIAAgACAAIAAgACAAIAAgACAAKQBcAG4AIAAgACAAIAAgACAAIAAgACAAIAAgACAAKQBcAG4AIAAgACAAIAAgACAAIAAgACAAKQAsAFwAbgBcAG4AIAAgACAAIAAgACAAIAAgAF8AbQBhAHgAUAByAGUAYwBpAHMAaQBvAG4ALAAgADkALABcAG4AIAAgACAAIAAgACAAIAAgAF8AcwBlAGMAbwBuAGQAUAByAGUAYwBpAHMAaQBvAG4ALAAgAEkARgAoAF8AbABvAHcATwByAGQAZQByACAAPAAgADQALAAgADAALABcAG4AIAAgACAAIAAgACAAIAAgACAAIAAgACAASQBGACgATgBPAFQAKABJAFMATgBVAE0AQgBFAFIAKABTAGUAYwBvAG4AZABQAHIAZQBjAGkAcwBpAG8AbgApACkALAAgAF8AbQBhAHgAUAByAGUAYwBpAHMAaQBvAG4ALABcAG4AIAAgACAAIAAgACAAIAAgACAAIAAgACAAIAAgACAAIABJAEYAKABTAGUAYwBvAG4AZABQAHIAZQBjAGkAcwBpAG8AbgAgADwAIAAwACwAIAAwACwAXABuACAAIAAgACAAIAAgACAAIAAgACAAIAAgACAAIAAgACAAIAAgACAAIABJAEYAKABTAGUAYwBvAG4AZABQAHIAZQBjAGkAcwBpAG8AbgAgAD4AIABfAG0AYQB4AFAAcgBlAGMAaQBzAGkAbwBuACwAIABfAG0AYQB4AFAAcgBlAGMAaQBzAGkAbwBuACwAXABuACAAIAAgACAAIAAgACAAIAAgACAAIAAgACAAIAAgACAAIAAgACAAIAAgACAAIAAgAEkATgBUACgAUwBlAGMAbwBuAGQAUAByAGUAYwBpAHMAaQBvAG4AKQBcAG4AIAAgACAAIAAgACAAIAAgACAAIAAgACAAIAAgACAAIAAgACAAIAAgACkAXABuACAAIAAgACAAIAAgACAAIAAgACAAIAAgACAAIAAgACAAKQBcAG4AIAAgACAAIAAgACAAIAAgACAAIAAgACAAKQBcAG4AIAAgACAAIAAgACAAIAAgACkALABcAG4AXABuACAAIAAgACAAIAAgACAAIABfAGoAdQBsAGkAYQBuAEMAYQBsAGUAbgBkAGEAcgAsACAARgBOAC4AQwBPAEUAUgBDAEUAKABKAHUAbABpAGEAbgBDAGEAbABlAG4AZABhAHIAKQAgADwAPgAgADAALABcAG4AXABuACAAIAAgACAAIAAgACAAIABmAG4AUgBvAHUAbgBkAFkATQBEAFQALAAgAEwAQQBNAEIARABBACgAXwBkAGEAdABlAF8AWQBNAEQAVAAsAFwAbgAgACAAIAAgACAAIAAgACAAIAAgACAAIABMAEUAVAAoAFwAbgAgACAAIAAgACAAIAAgACAAIAAgACAAIAAgACAAIAAgAF8AcgBlAHMAbwBsAHYAZQBZAE0ARABUACwAIABDAEgAUgBPAE4ATwAuAFIARQBTAE8ATABWAEUAXwBZAE0ARABUACgAXwBkAGEAdABlAF8AWQBNAEQAVAAsACAAXwBqAHUAbABpAGEAbgBDAGEAbABlAG4AZABhAHIAKQAsAFwAbgAgACAAIAAgACAAIAAgACAAIAAgACAAIAAgACAAIAAgAEkARgAoAEkAUwBFAFIAUgBPAFIAKABJAE4ARABFAFgAKABfAHIAZQBzAG8AbAB2AGUAWQBNAEQAVAAsACAAMQAsACAAMQApACkALAAgAF8AcgBlAHMAbwBsAHYAZQBZAE0ARABUACwAXABuACAAIAAgACAAIAAgACAAIAAgACAAIAAgACAAIAAgACAAIAAgACAAIABJAEYAKABBAFIAUgBBAFkAUwAuAEkAUwBfAEUATQBQAFQAWQAoAF8AcgBlAHMAbwBsAHYAZQBZAE0ARABUACkALAAgAF8AcgBlAHMAbwBsAHYAZQBZAE0ARABUACwAXABuACAAIAAgACAAIAAgACAAIAAgACAAIAAgACAAIAAgACAAIAAgACAAIAAgACAAIAAgAEwARQBUACgAXABuACAAIAAgACAAIAAgACAAIAAgACAAIAAgACAAIAAgACAAIAAgACAAIAAgACAAIAAgACAAIAAgACAAXwBZAE0ALAAgAFQAQQBLAEUAKABfAHIAZQBzAG8AbAB2AGUAWQBNAEQAVAAsACAAMQAsACAAMgApACwAXABuACAAIAAgACAAIAAgACAAIAAgACAAIAAgACAAIAAgACAAIAAgACAAIAAgACAAIAAgACAAIAAgACAAXwByAG8AdQBuAGQARABUACwAIABDAEgAUgBPAE4ATwAuAFIATwBVAE4ARABfAFQATwBfAEQAVAAoAFwAbgAgACAAIAAgACAAIAAgACAAIAAgACAAIAAgACAAIAAgACAAIAAgACAAIAAgACAAIAAgACAAIAAgACAAIAAgACAAQwBIAFIATwBOAE8ALgBDAE8ATQBCAEkATgBFAF8ARABUACgARABSAE8AUAAoAF8AcgBlAHMAbwBsAHYAZQBZAE0ARABUACwAIAAsACAAMgApACkALABcAG4AIAAgACAAIAAgACAAIAAgACAAIAAgACAAIAAgACAAIAAgACAAIAAgACAAIAAgACAAIAAgACAAIAAgACAAIAAgAF8AbABvAHcATwByAGQAZQByACwAIABfAHMAZQBjAG8AbgBkAFAAcgBlAGMAaQBzAGkAbwBuACwAIABSAG8AdQBuAGQAaQBuAGcATwB2AGUAcgByAGkAZABlAFwAbgAgACAAIAAgACAAIAAgACAAIAAgACAAIAAgACAAIAAgACAAIAAgACAAIAAgACAAIAAgACAAIAAgACkALABcAG4AIAAgACAAIAAgACAAIAAgACAAIAAgACAAIAAgACAAIAAgACAAIAAgACAAIAAgACAAIAAgACAAIABfAGQAYQB5ACwAIABDAEgATwBPAFMARQBDAE8ATABTACgAXwByAG8AdQBuAGQARABUACwAIAAxACkALABcAG4AIAAgACAAIAAgACAAIAAgACAAIAAgACAAIAAgACAAIAAgACAAIAAgACAAIAAgACAAIAAgACAAIABfAHQAaQBtAGUALAAgAEMASABPAE8AUwBFAEMATwBMAFMAKABfAHIAbwB1AG4AZABEAFQALAAgADIAKQAsAFwAbgAgACAAIAAgACAAIAAgACAAIAAgACAAIAAgACAAIAAgACAAIAAgACAAIAAgACAAIAAgACAAIAAgAF8AWQBNAEQALAAgAEgAUwBUAEEAQwBLACgAXwBZAE0ALAAgAF8AZABhAHkAKQAsAFwAbgAgACAAIAAgACAAIAAgACAAIAAgACAAIAAgACAAIAAgACAAIAAgACAAIAAgACAAIAAgACAAIAAgAF8AcgBlAHMAbwBsAHYAZQBZAE0ARAAsACAAQwBIAFIATwBOAE8ALgBSAEUAUwBPAEwAVgBFAF8AQwBBAEwARQBOAEQAQQBSAF8ARABBAFQARQAoAF8AWQBNAEQALAAgAF8AagB1AGwAaQBhAG4AQwBhAGwAZQBuAGQAYQByACkALABcAG4AIAAgACAAIAAgACAAIAAgACAAIAAgACAAIAAgACAAIAAgACAAIAAgACAAIAAgACAAIAAgACAAIABfAHMAaABvAHcAVABpAG0AZQAsACAASQBGACgAXwBsAG8AdwBPAHIAZABlAHIAIAA9ACAAMQAsACAAXAAiAFwAIgAsACAAXwB0AGkAbQBlACkALABcAG4AIAAgACAAIAAgACAAIAAgACAAIAAgACAAIAAgACAAIAAgACAAIAAgACAAIAAgACAAIAAgACAAIABIAFMAVABBAEMASwAoAF8AcgBlAHMAbwBsAHYAZQBZAE0ARAAsACAAXwBzAGgAbwB3AFQAaQBtAGU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0AGUAXwBZAE0ARABUACwAIABGAE4ALgBOAFUATABMAEkARgBZACgARABhAHQAZQBfAFkATQBEAFQAKQAsAFwAbgAgACAAIAAgACAAIAAgACAAXwByAG8AdwBDAG8AdQBuAHQALAAgAFIATwBXAFMAKABfAGQAYQB0AGUAXwBZAE0ARA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bwB1AG4AZABZAE0ARABUACgASQBOAEQARQBYACgAXwBkAGEAdABlAF8AWQBNAEQAVAAsACAAXwBjAHUAcgByACwAIAApACkAXABuACAAIAAgACAAIAAgACAAIAAgACAAIAAgACAAIAAgACAAKQBcAG4AIAAgACAAIAAgACAAIAAgACAAIAAgACAAKQBcAG4AIAAgACAAIAAgACAAIAAgACkALABcAG4AIAAgACAAIAAgACAAIAAgAEQAUgBPAFAAKABfAGIAeQBSAG8AdwAsACAAMQ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RABBAFQARQBUAEkATQBFAFwAbgBcAG4AUABhAHIAcwBlAHMAIABhAG4AIABJAFMATwAgAGYAbwByAG0AYQB0AHQAZQBkACAAZABhAHQAZQAgAGEAbgBkACAAdABpAG0AZQAgAGkAbgB0AG8AIAByAGUAcwBwAGUAYwB0AGkAdgBlACAAZABhAHQAZQAgAHAAYQByAHQAcwAsACAAdABpAG0AZQAsACAAYQBuAGQAIAB0AGkAbQBlACAAegBvAG4AZQAgAG8AZgBmAHMAZQB0ACAAZgByAG8AbQAgAFUAVABDAC4AXABuAFwAbgBBAHIAcgBhAHkAIABjAG8AbQBwAGEAdABpAGIAbABlADoAIABFAHgAcAByAGUAcwBzAGkAbw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IAAgACAAIAAgACAAIAAgAHwAIABNAG8AbgB0AGgAXABuACAAMwAgAHwAIABpAG4AdABlAGcAZQByACAAIAAgACAAIAAgACAAIAAgAHwAIABEAGEAeQBcAG4AIAA0ACAAfAAgAGQAZQBjAGkAbQBhAGwAIABbADAALgAuADEAXQAgACAAfAAgAFQAaQBtAGUAXABuACAANQAgAHwAIABkAGUAYwBpAG0AYQBsACAAIAAgACAAIAAgACAAIAAgAHwAIABUAGkAbQBlACAAegBvAG4AZQAgAG8AZgBmAHMAZQB0ACAAZgByAG8AbQAgAFUAVABDAFwAbgAgACAAIAB8ACAAWwAtADAALgA2ADIANQAuAC4AMAAuADYAMgA1AF0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fAAgAHQAZQB4AHQAIAAgACAAfAAgAEQAYQB0AGUAIAB0AGkAbQBlACAAaQBuACAASQBTAE8AIABmAG8AcgBtAGEAdAAgAGkAZQAuACAAeQB5AHkAeQAtAE0ATQAtAGQAZABUAGgAaAA6AG0AbQA6AHMAcwArAGgAaAA6AG0AbQBcAG4AWwBTAHQAcgBpAGMAdABJAFMATwBdACAAIAAgACAAIAAgAHwAIABzAHcAaQB0AGMAaAAgAHwAIABFAG4AZgBvAHIAYwBlACAAcwB0AHIAaQBjAHQAIABJAFMATwAgAHYAYQBsAGkAZABhAHQAaQBvAG4ALgAgAE4AbwAgAG0AaQB4AGkAbgBnACAAbwBmACAAYgBhAHMAaQBjACAAYQBuAGQAIABlAHgAdABlAG4AZABlAGQAIABmAG8AcgBtAGEAdABzAC4AIABlAGcALgAgAHkAeQB5AHkATQBNAGQAZABUAGgAaAA6AG0AbQ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QAQQBUAEUAVABJAE0ARQAoAFwAIgAyADAAMgAzAC0AMAA1AC0AMgAzAFwAIgApAFwAbgBSAGUAdAB1AHIAbgBzADoAIAB7ADIAMAAyADMALAAgADUALAAgADIAMwAsACAALAAgAH0AXABuAFwAbgBQAEEAUgBTAEUAXwBJAFMATwBfAEQAQQBUAEUAVABJAE0ARQAoAFwAIgAyADAAMgAzAC0AMAA1AC0AMgAzAFQAMAA2ADoAMAAwAFwAIgApAFwAbgBSAGUAdAB1AHIAbgBzADoAIAB7ADIAMAAyADMALAAgADUALAAgADIAMwAsACAAMAAuADIANQAsACAAfQBcAG4AXABuAFAAQQBSAFMARQBfAEkAUwBPAF8ARABBAFQARQBUAEkATQBFACgAXAAiAFQAMQAyADoAMAAwAFwAIgApAFwAbgBSAGUAdAB1AHIAbgBzADoAIAB7ACAALAAgACwAIAAsACAAMAAuADUALAAgAH0AXABuAFwAbgBQAEEAUgBTAEUAXwBJAFMATwBfAEQAQQBUAEUAVABJAE0ARQAoAFwAIgBUADEAMgA6ADAAMAASIjAANgA6ADAAMABcACIAKQBcAG4AUgBlAHQAdQByAG4AcwA6ACAAewAgACwAIAAsACAALAAgADAALgA1ACwAIAAtADMANgAwAH0AXABuAFwAbgBQAEEAUgBTAEUAXwBJAFMATwBfAEQAQQBUAEUAVABJAE0ARQAoAFwAIgAyADAAMgAzAC0AMAA1AC0AMgAzAFQAKwAwADkAOgAwADAAXAAiACkAXABuAFIAZQB0AHUAcgBuAHMAOgAgAHsAMgAwADIAMwAsACAANQAsACAAMgAzACwAIAAsACAANQA0ADA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EAEEAVABFAFQASQBNAEUAIAA9ACAATABBAE0AQgBEAEEAKABFAHgAcAByAGUAcwBzAGkAbwBuACwAIABbAFMAdAByAGkAYwB0AEkAUwBPAF0ALAAgAFsASgB1AGwAaQBhAG4AQwBhAGwAZQBuAGQAYQByAF0ALABcAG4AIAAgACAAIABMAGUAdAAoAFwAbgAgACAAIAAgACAAIAAgACAAXwBzAHQAcgBpAGMAdABJAFMATwAsACAARgBOAC4AQwBPAEUAUgBDAEUAKABTAHQAcgBpAGMAdABJAFMATwApACAAPAA+ACAAMAAsAFwAbgAgACAAIAAgACAAIAAgACAAXwBqAHUAbABpAGEAbgBDAGEAbABlAG4AZABhAHIALAAgAEYATgAuAEMATwBFAFIAQwBFACgASgB1AGwAaQBhAG4AQwBhAGwAZQBuAGQAYQByACkAIAA8AD4AIAAwACwAXABuACAAIAAgACAAIAAgACAAIABfAHYAYQBsAGkAZABDAGgAYQByAFMAZQB0ACwAIABcACIAMAAxADIAMwA0ADUANgA3ADgAOQBUAFcAWgA6AC0AKwAuACwAEiJcACIALAAgAC8ALwAgABIiIABVAE4ASQBDAEgAQQBSACgAOAA3ADIAMgApAFwAbgAgACAAIAAgACAAIAAgACAAXwBUAFoAZABlAGwAaQBtACwAIABcACIAWgAtACsAEiJcACIALAAgAC8ALwAgABIiIABVAE4ASQBDAEgAQQBSACgAOAA3ADIAMgApAFwAbgBcAG4AIAAgACAAIAAgACAAIAAgAGYAbgBQAGEAcgBzAGUASQBTAE8ARABhAHQAZQBUAGkAbQBlACwAIABMAEEATQBCAEQAQQAoAF8AZQB4AHAAcgAsAFwAbgAgACAAIAAgACAAIAAgACAAIAAgACAAIABJAEYAKABJAFMARQBSAFIATwBSACgAXwBlAHgAcAByACkALAAgAF8AZQB4AHAAcgAgACoAIAB7ADEALAAgADIALAAgADMALAAgADQALAAgADUAfQAsAFwAbgAgACAAIAAgACAAIAAgACAAIAAgACAAIAAgACAAIAAgAEkARgAoAF8AZQB4AHAAcgAgAD0AIABcACIAXAAiACwAIAB7AFwAIgBcACIALAAgAFwAIgBcACIALAAgAFwAIgBcACIALAAgAFwAIgBcACIALAAgAFwAIgBcACIAfQAsAFwAbgAgACAAIAAgACAAIAAgACAAIAAgACAAIAAgACAAIAAgACAAIAAgACAASQBGACgATgBPAFQAKABGAE4ALgBWAEEATABJAEQAQQBUAEUAXwBDAEgAQQBSAFMARQBUACgAXwBlAHgAcAByACwAIABfAHYAYQBsAGkAZABDAGgAYQByAFMAZQB0ACwAIAAxACkAKQAsACAAewAjAFYAQQBMAFUARQAhACwAIAAjAFYAQQBMAFUARQAhACwAIAAjAFYAQQBMAFUARQAhACwAIAAjAFYAQQBMAFUARQAhACwAIAAjAFYAQQBMAFUARQAhAH0ALABcAG4AIAAgACAAIAAgACAAIAAgACAAIAAgACAAIAAgACAAIAAgACAAIAAgACAAIAAgACAATABFAFQAKABcAG4AIAAgACAAIAAgACAAIAAgACAAIAAgACAAIAAgACAAIAAgACAAIAAgACAAIAAgACAAIAAgACAAIABfAFQAcABvAHMALAAgAEkARgBFAFIAUgBPAFIAKABGAEkATgBEACgAXAAiAFQAXAAiACwAIABfAGUAeABwAHIAKQAsACAAMAApACwAXABuACAAIAAgACAAIAAgACAAIAAgACAAIAAgACAAIAAgACAAIAAgACAAIAAgACAAIAAgACAAIAAgACAAXwBwAGEAcgB0AHMALAAgAEkARgAoAF8AVABwAG8AcwAgAD0AIAAwACwAXABuACAAIAAgACAAIAAgACAAIAAgACAAIAAgACAAIAAgACAAIAAgACAAIAAgACAAIAAgACAAIAAgACAAIAAgACAAIABIAFMAVABBAEMASwAoAF8AZQB4AHAAcgAsACAAXAAiAFwAIgAsACAAXAAiAFwAIgApACwAXABuACAAIAAgACAAIAAgACAAIAAgACAAIAAgACAAIAAgACAAIAAgACAAIAAgACAAIAAgACAAIAAgACAAIAAgACAAIABMAEUAVAAoAFwAbgAgACAAIAAgACAAIAAgACAAIAAgACAAIAAgACAAIAAgACAAIAAgACAAIAAgACAAIAAgACAAIAAgACAAIAAgACAAIAAgACAAIABfAGwAZQBuACwAIABMAEUATgAoAF8AZQB4AHAAcgApACwAXABuACAAIAAgACAAIAAgACAAIAAgACAAIAAgACAAIAAgACAAIAAgACAAIAAgACAAIAAgACAAIAAgACAAIAAgACAAIAAgACAAIAAgAF8AZABhAHQAZQBQAGEAcgB0ACwAIABMAEUARgBUACgAXwBlAHgAcAByACwAIABfAFQAcABvAHMAIAAtACAAMQApACwAXABuACAAIAAgACAAIAAgACAAIAAgACAAIAAgACAAIAAgACAAIAAgACAAIAAgACAAIAAgACAAIAAgACAAIAAgACAAIAAgACAAIAAgAF8AVABaAHAAbwBzACwAIABGAE4ALgBGAEkATgBEAF8ATgBUAEgAXwBDAEgAQQBSACgAXwBlAHgAcAByACwAIABfAFQAWgBkAGUAbABpAG0ALAAgADEALAAgADEALAAgADAALAAgAF8AVABwAG8AcwAgACsAIAAxACkALABcAG4AIAAgACAAIAAgACAAIAAgACAAIAAgACAAIAAgACAAIAAgACAAIAAgACAAIAAgACAAIAAgACAAIAAgACAAIAAgACAAIAAgACAASQBGACgAXwBUAFoAcABvAHMAIAA9ACAAMAAsAFwAbgAgACAAIAAgACAAIAAgACAAIAAgACAAIAAgACAAIAAgACAAIAAgACAAIAAgACAAIAAgACAAIAAgACAAIAAgACAAIAAgACAAIAAgACAAIAAgAEgAUwBUAEEAQwBLACgAXABuACAAIAAgACAAIAAgACAAIAAgACAAIAAgACAAIAAgACAAIAAgACAAIAAgACAAIAAgACAAIAAgACAAIAAgACAAIAAgACAAIAAgACAAIAAgACAAIAAgACAAIABfAGQAYQB0AGUAUABhAHIAdAAsAFwAbgAgACAAIAAgACAAIAAgACAAIAAgACAAIAAgACAAIAAgACAAIAAgACAAIAAgACAAIAAgACAAIAAgACAAIAAgACAAIAAgACAAIAAgACAAIAAgACAAIAAgACAAUgBJAEcASABUACgAXwBlAHgAcAByACwAIABfAGwAZQBuACAALQAgAF8AVABwAG8AcwAgACsAIAAxACkALABcAG4AIAAgACAAIAAgACAAIAAgACAAIAAgACAAIAAgACAAIAAgACAAIAAgACAAIAAgACAAIAAgACAAIAAgACAAIAAgACAAIAAgACAAIAAgACAAIAAgACAAIAAgAFwAIgBcACIAXABuACAAIAAgACAAIAAgACAAIAAgACAAIAAgACAAIAAgACAAIAAgACAAIAAgACAAIAAgACAAIAAgACAAIAAgACAAIAAgACAAIAAgACAAIAAgACAAKQAsAFwAbgAgACAAIAAgACAAIAAgACAAIAAgACAAIAAgACAAIAAgACAAIAAgACAAIAAgACAAIAAgACAAIAAgACAAIAAgACAAIAAgACAAIAAgACAAIAAgAEkARgAoAF8AVABaAHAAbwBzACAAPQAgAF8AVABwAG8AcwAgACsAIAAxACwAXABuACAAIAAgACAAIAAgACAAIAAgACAAIAAgACAAIAAgACAAIAAgACAAIAAgACAAIAAgACAAIAAgACAAIAAgACAAIAAgACAAIAAgACAAIAAgACAAIAAgACAAIABIAFMAVABBAEMASwAoAFwAbgAgACAAIAAgACAAIAAgACAAIAAgACAAIAAgACAAIAAgACAAIAAgACAAIAAgACAAIAAgACAAIAAgACAAIAAgACAAIAAgACAAIAAgACAAIAAgACAAIAAgACAAIAAgACAAIABfAGQAYQB0AGUAUABhAHIAdAAsAFwAbgAgACAAIAAgACAAIAAgACAAIAAgACAAIAAgACAAIAAgACAAIAAgACAAIAAgACAAIAAgACAAIAAgACAAIAAgACAAIAAgACAAIAAgACAAIAAgACAAIAAgACAAIAAgACAAIABcACIAXAAiACwAXABuACAAIAAgACAAIAAgACAAIAAgACAAIAAgACAAIAAgACAAIAAgACAAIAAgACAAIAAgACAAIAAgACAAIAAgACAAIAAgACAAIAAgACAAIAAgACAAIAAgACAAIAAgACAAIAAgAFIASQBHAEgAVAAoAF8AZQB4AHAAcgAsACAAXwBsAGUAbgAgAC0AIABfAFQAWgBwAG8AcwAgACsAIAAxACkAXABuACAAIAAgACAAIAAgACAAIAAgACAAIAAgACAAIAAgACAAIAAgACAAIAAgACAAIAAgACAAIAAgACAAIAAgACAAIAAgACAAIAAgACAAIAAgACAAIAAgACAAIAApACwAXABuACAAIAAgACAAIAAgACAAIAAgACAAIAAgACAAIAAgACAAIAAgACAAIAAgACAAIAAgACAAIAAgACAAIAAgACAAIAAgACAAIAAgACAAIAAgACAAIAAgACAAIABIAFMAVABBAEMASwAoAFwAbgAgACAAIAAgACAAIAAgACAAIAAgACAAIAAgACAAIAAgACAAIAAgACAAIAAgACAAIAAgACAAIAAgACAAIAAgACAAIAAgACAAIAAgACAAIAAgACAAIAAgACAAIAAgACAAIABfAGQAYQB0AGUAUABhAHIAdAAsAFwAbgAgACAAIAAgACAAIAAgACAAIAAgACAAIAAgACAAIAAgACAAIAAgACAAIAAgACAAIAAgACAAIAAgACAAIAAgACAAIAAgACAAIAAgACAAIAAgACAAIAAgACAAIAAgACAAIABNAEkARAAoAF8AZQB4AHAAcgAsACAAXwBUAHAAbwBzACwAIABfAFQAWgBQAG8AcwAgAC0AIABfAFQAcABvAHMAKQAsAFwAbgAgACAAIAAgACAAIAAgACAAIAAgACAAIAAgACAAIAAgACAAIAAgACAAIAAgACAAIAAgACAAIAAgACAAIAAgACAAIAAgACAAIAAgACAAIAAgACAAIAAgACAAIAAgACAAIABSAEkARwBIAFQAKABfAGUAeABwAHIALAAgAF8AbABlAG4AIAAtACAAXwBUAFoAcABvAHMAIAArACAAMQ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XwBmAGEAaQBsAFMAdAB5AGwAZQBDAGgAZQBjAGsALAAgAEkARgAoAE4ATwBUACgAXwBzAHQAcgBpAGMAdABJAFMATwApACwAIABGAEEATABTAEUALABcAG4AIAAgACAAIAAgACAAIAAgACAAIAAgACAAIAAgACAAIAAgACAAIAAgACAAIAAgACAAIAAgACAAIAAgACAAIAAgAEwARQBUACgAXABuACAAIAAgACAAIAAgACAAIAAgACAAIAAgACAAIAAgACAAIAAgACAAIAAgACAAIAAgACAAIAAgACAAIAAgACAAIAAgACAAIAAgAF8AcwB0AHkAbABlAEQAYQB0AGUALAAgAEkARgAoAEkATgBEAEUAWAAoAF8AcABhAHIAdABzACwAIAAxACwAIAAxACkAIAA9ACAAXAAiAFwAIgAsACAAMwAsAFwAbgAgACAAIAAgACAAIAAgACAAIAAgACAAIAAgACAAIAAgACAAIAAgACAAIAAgACAAIAAgACAAIAAgACAAIAAgACAAIAAgACAAIAAgACAAIAAgAEkARgAoAEkARgBFAFIAUgBPAFIAKABGAEkATgBEACgAXAAiAC0AXAAiACwAIABJAE4ARABFAFgAKABfAHAAYQByAHQAcwAsACAAMQAsACAAMQApACwAIAA1ACkALAAgADAAKQAgAD4AIAAwACwAIAAyACwAIAAxACkAXABuACAAIAAgACAAIAAgACAAIAAgACAAIAAgACAAIAAgACAAIAAgACAAIAAgACAAIAAgACAAIAAgACAAIAAgACAAIAAgACAAIAAgACkALABcAG4AIAAgACAAIAAgACAAIAAgACAAIAAgACAAIAAgACAAIAAgACAAIAAgACAAIAAgACAAIAAgACAAIAAgACAAIAAgACAAIAAgACAAXwBzAHQAeQBsAGUAVABpAG0AZQAsACAASQBGACgASQBOAEQARQBYACgAXwBwAGEAcgB0AHMALAAgADEALAAgADIAKQAgAD0AIABcACIAXAAiACwAIAAzACwAXABuACAAIAAgACAAIAAgACAAIAAgACAAIAAgACAAIAAgACAAIAAgACAAIAAgACAAIAAgACAAIAAgACAAIAAgACAAIAAgACAAIAAgACAAIAAgACAASQBGACgATABFAE4AKABJAE4ARABFAFgAKABfAHAAYQByAHQAcwAsACAAMQAsACAAMgApACkAIAA9ACAAMwAsACAAMwAsAFwAbgAgACAAIAAgACAAIAAgACAAIAAgACAAIAAgACAAIAAgACAAIAAgACAAIAAgACAAIAAgACAAIAAgACAAIAAgACAAIAAgACAAIAAgACAAIAAgACAAIAAgACAASQBGACgASQBGAEUAUgBSAE8AUgAoAEYASQBOAEQAKABcACIAOgBcACIALAAgAEkATgBEAEUAWAAoAF8AcABhAHIAdABzACwAIAAxACwAIAAyACkALAAgADQAKQAsACAAMAApACAAPgAgADAALAAgADIALAAgADEAKQBcAG4AIAAgACAAIAAgACAAIAAgACAAIAAgACAAIAAgACAAIAAgACAAIAAgACAAIAAgACAAIAAgACAAIAAgACAAIAAgACAAIAAgACAAIAAgACAAIAApAFwAbgAgACAAIAAgACAAIAAgACAAIAAgACAAIAAgACAAIAAgACAAIAAgACAAIAAgACAAIAAgACAAIAAgACAAIAAgACAAIAAgACAAIAApACwAXABuACAAIAAgACAAIAAgACAAIAAgACAAIAAgACAAIAAgACAAIAAgACAAIAAgACAAIAAgACAAIAAgACAAIAAgACAAIAAgACAAIAAgAF8AcwB0AHkAbABlAFQAWgBPACwAIABJAEYAKABJAE4ARABFAFgAKABfAHAAYQByAHQAcwAsACAAMQAsACAAMwApACAAPQAgAFwAIgBcACIALAAgADMALABcAG4AIAAgACAAIAAgACAAIAAgACAAIAAgACAAIAAgACAAIAAgACAAIAAgACAAIAAgACAAIAAgACAAIAAgACAAIAAgACAAIAAgACAAIAAgACAAIABJAEYAKABFAFgAQQBDAFQAKABJAE4ARABFAFgAKABfAHAAYQByAHQAcwAsACAAMQAsACAAMwApACwAIABcACIAWgBcACIAKQAsACAAMwAsAFwAbgAgACAAIAAgACAAIAAgACAAIAAgACAAIAAgACAAIAAgACAAIAAgACAAIAAgACAAIAAgACAAIAAgACAAIAAgACAAIAAgACAAIAAgACAAIAAgACAAIAAgACAASQBGACgATABFAE4AKABJAE4ARABFAFgAKABfAHAAYQByAHQAcwAsACAAMQAsACAAMwApACkAIAA9ACAAMwAsACAAMwAsAFwAbgAgACAAIAAgACAAIAAgACAAIAAgACAAIAAgACAAIAAgACAAIAAgACAAIAAgACAAIAAgACAAIAAgACAAIAAgACAAIAAgACAAIAAgACAAIAAgACAAIAAgACAAIAAgACAAIABJAEYAKABJAEYARQBSAFIATwBSACgARgBJAE4ARAAoAFwAIgA6AFwAIgAsACAASQBOAEQARQBYACgAXwBwAGEAcgB0AHMALAAgADEALAAgADMAKQAsACAANAApACwAIAAwACkAIAA+ACAAMAAsACAAMgAsACAAMQ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CwAXABuACAAIAAgACAAIAAgACAAIAAgACAAIAAgACAAIAAgACAAIAAgACAAIAAgACAAIAAgACAAIAAgACAAIAAgACAAIAAgACAAIAAgAEkARgAoAEIASQBUAEEATgBEACgAXwBzAHQAeQBsAGUARABhAHQAZQAsACAAXwBzAHQAeQBsAGUAVABpAG0AZQApACAAPQAgADAALAAgAFQAUgBVAEUALABcAG4AIAAgACAAIAAgACAAIAAgACAAIAAgACAAIAAgACAAIAAgACAAIAAgACAAIAAgACAAIAAgACAAIAAgACAAIAAgACAAIAAgACAAIAAgACAAIABJAEYAKABCAEkAVABBAE4ARAAoAF8AcwB0AHkAbABlAEQAYQB0AGUALAAgAF8AcwB0AHkAbABlAFQAWgBPACkAIAA9ACAAMAAsACAAVABSAFUARQAsAFwAbgAgACAAIAAgACAAIAAgACAAIAAgACAAIAAgACAAIAAgACAAIAAgACAAIAAgACAAIAAgACAAIAAgACAAIAAgACAAIAAgACAAIAAgACAAIAAgACAAIAAgACAAQgBJAFQAQQBOAEQAKABfAHMAdAB5AGwAZQBUAGkAbQBlACwAIABfAHMAdAB5AGwAZQBUAFoATwApACAAPQAgADA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EkARgAoAF8AZgBhAGkAbABTAHQAeQBsAGUAQwBoAGUAYwBrACwAIAB7ACMAVgBBAEwAVQBFACEALAAgACMAVgBBAEwAVQBFACEALAAgACMAVgBBAEwAVQBFACEALAAgACMAVgBBAEwAVQBFACEALAAgACMAVgBBAEwAVQBFACEAfQAsAFwAbgAgACAAIAAgACAAIAAgACAAIAAgACAAIAAgACAAIAAgACAAIAAgACAAIAAgACAAIAAgACAAIAAgACAAIAAgACAATABFAFQAKABcAG4AIAAgACAAIAAgACAAIAAgACAAIAAgACAAIAAgACAAIAAgACAAIAAgACAAIAAgACAAIAAgACAAIAAgACAAIAAgACAAIAAgACAAXwB0AGkAbQBlACwAIABDAEgAUgBPAE4ATwAuAFAAQQBSAFMARQBfAFQASQBNAEUAXwBPAEYAXwBEAEEAWQAoAEkATgBEAEUAWAAoAF8AcABhAHIAdABzACwAIAAxACwAIAAyACkALAAgAFQAUgBVAEUAKQAsAFwAbgAgACAAIAAgACAAIAAgACAAIAAgACAAIAAgACAAIAAgACAAIAAgACAAIAAgACAAIAAgACAAIAAgACAAIAAgACAAIAAgACAAIABfAHQAegBvACwAIABDAEgAUgBPAE4ATwAuAFAAQQBSAFMARQBfAEkAUwBPAF8AVABaAE8AKABJAE4ARABFAFgAKABfAHAAYQByAHQAcwAsACAAMQAsACAAMwApACkALABcAG4AIAAgACAAIAAgACAAIAAgACAAIAAgACAAIAAgACAAIAAgACAAIAAgACAAIAAgACAAIAAgACAAIAAgACAAIAAgACAAIAAgACAASQBGACgASQBOAEQARQBYACgAXwBwAGEAcgB0AHMALAAgADEALAAgADEAKQAgAD0AIABcACIAXAAiACwAXABuACAAIAAgACAAIAAgACAAIAAgACAAIAAgACAAIAAgACAAIAAgACAAIAAgACAAIAAgACAAIAAgACAAIAAgACAAIAAgACAAIAAgACAAIAAgACAASQBGACgAXwB0AGkAbQBlACAAPQAgAFwAIgBcACIALABcAG4AIAAgACAAIAAgACAAIAAgACAAIAAgACAAIAAgACAAIAAgACAAIAAgACAAIAAgACAAIAAgACAAIAAgACAAIAAgACAAIAAgACAAIAAgACAAIAAgACAAIAAgAEgAUwBUAEEAQwBLACgAXAAiAFwAIgAsACAAXAAiAFwAIgAsACAAXAAiAFwAIgAsACAAewAjAE4ALwBBAH0ALAAgAF8AdAB6AG8AKQAsAFwAbgAgACAAIAAgACAAIAAgACAAIAAgACAAIAAgACAAIAAgACAAIAAgACAAIAAgACAAIAAgACAAIAAgACAAIAAgACAAIAAgACAAIAAgACAAIAAgACAAIAAgACAASABTAFQAQQBDAEsAKABcACIAXAAiACwAIABcACIAXAAiACwAIABcACIAXAAiACwAIABfAHQAaQBtAGUALAAgAF8AdAB6AG8AKQBcAG4AIAAgACAAIAAgACAAIAAgACAAIAAgACAAIAAgACAAIAAgACAAIAAgACAAIAAgACAAIAAgACAAIAAgACAAIAAgACAAIAAgACAAIAAgACAAIAApACwAXABuACAAIAAgACAAIAAgACAAIAAgACAAIAAgACAAIAAgACAAIAAgACAAIAAgACAAIAAgACAAIAAgACAAIAAgACAAIAAgACAAIAAgACAAIAAgACAATABFAFQAKABcAG4AIAAgACAAIAAgACAAIAAgACAAIAAgACAAIAAgACAAIAAgACAAIAAgACAAIAAgACAAIAAgACAAIAAgACAAIAAgACAAIAAgACAAIAAgACAAIAAgACAAIAAgAF8AZABhAHQAZQAsACAAQwBIAFIATwBOAE8ALgBQAEEAUgBTAEUAXwBJAFMATwBfAEMAQQBMAEUATgBEAEEAUgBfAEQAQQBUAEUAKABJAE4ARABFAFgAKABfAHAAYQByAHQAcwAsACAAMQAsACAAMQApACwAIABfAGoAdQBsAGkAYQBuAEMAYQBsAGUAbgBkAGEAcgApACwAXABuACAAIAAgACAAIAAgACAAIAAgACAAIAAgACAAIAAgACAAIAAgACAAIAAgACAAIAAgACAAIAAgACAAIAAgACAAIAAgACAAIAAgACAAIAAgACAAIAAgACAAIABIAFMAVABBAEMASwAoAF8AZABhAHQAZQAsACAAXwB0AGkAbQBlACwAIABfAHQAegBv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JAFMATwBEAGEAdABlAFQAaQBtAGUAKABJAE4ARABFAFgAKABfAGUAeABwAHIAZQBzAHMAaQBvAG4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RABBAFQARQBUAEkATQBFAFwAbgBcAG4AUgBlAHQAdQByAG4AcwAgAGEAIABkAGEAdABlACwAIAB0AGkAbQBlACAAYQBuAGQAIAB0AGkAbQBlACAAegBvAG4AZQAgAG8AZgBmAHMAZQB0ACAAYQBzACAAdABlAHgAdAAgAGkAbgAgAEkAUwBPACAAZgBvAHIAbQBhAHQALgBcAG4AXABuAEEAcgByAGEAeQAgAGMAbwBtAHAAYQB0AGkAYgBsAGUAOgAgAEQAYQB0AGUAXwBZAE0ARA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GQAYQB0AGUALAAgAHQAaQBtAGUAIABhAG4AZAAgAHQAaQBtAGUAIAB6AG8AbgBlACAAbwBmAGYAcwBl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NABdACAAIAAgACAAIAB8AFwAbgAgACAAIABZAGUAYQByAEMARQAgACAAIAAgACAAIAAgACAAfAAgAGkAbgB0AGUAZwBlAHIAIAAgACAAIAAgACAAIAAgACAAIAB8ACAAWQBlAGEAcgAgAGkAbgAgAEMAbwBtAG0AbwBuACAARQByAGEALgAgAE4AbwB0AGUAIAB0AGgAYQB0ACAAMQAgAEIAQwAgAD0AIAAwACAAQwBFACwAIAAyACAAQgBDACAAPQAgAC0AMQAgAEMARQBcAG4AIAAgACAATQBvAG4AdABoACAAIAAgACAAIAAgACAAIAAgAHwAIABpAG4AdABlAGcAZQByACAAWwAxAC4ALgAxADIAXQAgACAAfAAgAE0AbwBuAHQAaAAgAG8AZgAgAHkAZQBhAHIALgBcAG4AIAAgACAARABhAHkAIAAgACAAIAAgACAAIAAgACAAIAAgAHwAIABkAGUAYwBpAG0AYQBsACAAWwAwAC4ALgAzADYANwApACAAfAAgAEQAYQB5AC4AIABPAHIAZABpAG4AYQBsACAAZABhAHkAIABvAGYAIAB5AGUAYQByACAAaQBmACAAbQBvAG4AdABoACAAZQBtAHAAdAB5AC4AXABuACAAIAAgAFQAaQBtAGUAIAAgACAAIAAgACAAIAAgACAAIAB8ACAAZABlAGMAaQBtAGEAbAAgAFsAMAAuAC4AMQApACAAIAAgAHwAIABUAGkAbQBlACAAbwBmACAAZABhAHkALgBcAG4AWwBUAFoATwBNAGkAbgB1AHQAZQBzAF0AIAAgACAAIAAgAHwAIABkAGUAYwBpAG0AYQBsACAAIAAgACAAIAAgACAAIAAgACAAfAAgAFQAaQBtAGUAIAB6AG8AbgBlACAAbwBmAGYAcwBlAHQAIABmAHIAbwBtACAAVQBUAEMAIABpAG4AIABtAGkAbgB1AHQAZQBzAFwAbgAgACAAIAAgACAAIAAgACAAIAAgACAAIAAgACAAIAAgACAAfAAgAFsALQA5ADAAMAAuAC4AOQAwADAAXQAgACAAIAAgACAAIAB8ACAAWwAtADEANQA6ADAAMAAuAC4AKwAxADUAOgAwADAAXQBcAG4AWwBPAHAAdABpAG8AbgBzAF0AIAAgACAAIAAgACAAIAAgAHwAIAB0AGUAeAB0ACAAIAAgACAAIAAgACAAIAAgACAAIAAgACAAfAAgAFsAQgBdAFsAKwBdAFsAWgBdAFsAQQBdAFsATgB8AEYAXQBbAEwAbwB3AE8AcgBkAGUAcgBdAFsAKgBdAFsAMAAtADkAXQBcAG4AIAAgACAAIAAgACAAIAAgACAAIAAgACAAIAAgACAAIAAgAHwAIAAgACAAIAAgACAAIAAgACAAIAAgACAAIAAgACAAIAAgACAAfAAgACAAIAAgACAAIAAgACAAQgAgADoAIABEAGkAcwBwAGwAYQB5ACAAaQBuACAAYgBhAHMAaQBjACAASQBTAE8AIABzAHQAeQBsAGUALgBcAG4AIAAgACAAIAAgACAAIAAgACAAIAAgACAAIAAgACAAIAAgAHwAIAAgACAAIAAgACAAIAAgACAAIAAgACAAIAAgACAAIAAgACAAfAAgACAAIAAgACAAIAAgACAAKwAgADoAIABEAGkAcwBwAGwAYQB5ACAAcABvAHMAaQB0AGkAdgBlACAAcwBpAGcAbgAgAGYAbwByACAAbgBvAG4ALQBuAGUAZwBhAHQAaQB2AGUAIAB5AGUAYQByAHMALgBcAG4AIAAgACAAIAAgACAAIAAgACAAIAAgACAAIAAgACAAIAAgAHwAIAAgACAAIAAgACAAIAAgACAAIAAgACAAIAAgACAAIAAgACAAfAAgACAAIAAgACAAIAAgACAAWgAgADoAIABEAGkAcwBwAGwAYQB5ACAAJwBaACcAIABmAG8AcgAgAFoAdQBsAHUAIAB0AGkAbQBlACAAegBvAG4AZQAgACsAMAAwADoAMAAwAFwAbgAgACAAIAAgACAAIAAgACAAIAAgACAAIAAgACAAIAAgACAAfAAgACAAIAAgACAAIAAgACAAIAAgACAAIAAgACAAIAAgACAAIAB8ACAAIAAgACAAIAAgACAAIABBACAAOgAgAEQAaQBzAHAAbABhAHkAIABhACAAdABpAG0AZQAgAHYAYQBsAHUAZQAgAG8AZgAgADIANAA6ADAAMAAgAHQAbwAgAHIAZQBwAHIAZQBzAGUAbgB0ACAAbQBpAGQAbgBpAGcAaAB0ACAAYQB0ACAAdABoAGUAIABlAG4AZAAgAG8AZgAgAHQAaABlACAAYwBhAGwAZQBuAGQAYQByACAAZABhAHkALgBcAG4AIAAgACAAIAAgACAAIAAgACAAIAAgACAAIAAgACAAIAAgAHwAIAAgACAAIAAgACAAIAAgACAAIAAgACAAIAAgACAAIAAgACAAfAAgACAAIAAgACAAIAAgACAAIAAgACAAIABOAG8AdAAgAGEAcABwAGwAaQBjAGEAYgBsAGUAIABpAGYAIABMAG8AdwBPAHIAZABlAHIAIABpAHMAIABEAC4AXABuACAAIAAgACAAIAAgACAAIAAgACAAIAAgACAAIAAgACAAIAB8ACAAIAAgACAAIAAgACAAIAAgACAAIAAgACAAIAAgACAAIAAgAHwAIAAgACAAIAAgAE4ALAAgAEYAIAA6ACAATwB2AGUAcgByAGkAZABlACAAcgBvAHUAbgBkAGkAbgBnACAAYgBlAGgAYQB2AGkAbwB1AHIALgAgAEQAZQBmAGEAdQBsAHQAIABtAGUAdABoAG8AZAAgAHIAbwB1AG4AZABzACAAdABvACAAbgBlAGEAcgBlAHMAdAAgAHMAZQBjAG8AbgBkACwAIABhAG4AZABcAG4AIAAgACAAIAAgACAAIAAgACAAIAAgACAAIAAgACAAIAAgAHwAIAAgACAAIAAgACAAIAAgACAAIAAgACAAIAAgACAAIAAgACAAfAAgACAAIAAgACAAIAAgACAAIAAgACAAIAByAG8AdQBuAGQAcwAgAGQAbwB3AG4AIABvAG4AIABvAHQAaABlAHIAIABsAG8AdwAgAG8AcgBkAGUAcgAgAGMAbwBtAHAAbwBuAGUAbgB0AHMALgBcAG4AIAAgACAAIAAgACAAIAAgACAAIAAgACAAIAAgACAAIAAgAHwAIAAgACAAIAAgACAAIAAgACAAIAAgACAAIAAgACAAIAAgACAAfAAgACAAIAAgACAAIAAgACAAIAAgACAAIABOADoAIABhAGwAdwBhAHkAcwAgAHIAbwB1AG4AZAAgAHQAbwAgAG4AZQBhAHIAZQBzAHQALgBcAG4AIAAgACAAIAAgACAAIAAgACAAIAAgACAAIAAgACAAIAAgAHwAIAAgACAAIAAgACAAIAAgACAAIAAgACAAIAAgACAAIAAgACAAfAAgACAAIAAgACAAIAAgACAAIAAgACAAIABGADoAIABhAGwAdwBhAHkAcwAgAHIAbwB1AG4AZAAgAGQAbwB3AG4AXABuACAAIAAgACAAIAAgACAAIAAgACAAIAAgACAAIAAgACAAIAB8ACAAIAAgACAAIAAgACAAIAAgACAAIAAgACAAIAAgACAAIAAgAHwAIABMAG8AdwBPAHIAZABlAHIAIAA6ACAATABvAHcAIABvAHIAZABlAHIAIABjAG8AbQBwAG8AbgBlAG4AdAAuACAAVQBwAHAAZQByACAAYwBhAHMAZQAgAHQAbwAgAHMAZQB0ACAAZQB4AHAAbABpAGMAaQB0AGwAeQAuACAATABvAHcAZQByACAAYwBhAHMAZQAgAGEAbABsAG8AdwBzACAAZgBsAG8AYQB0AGkAbgBnAFwAbgAgACAAIAAgACAAIAAgACAAIAAgACAAIAAgACAAIAAgACAAfAAgACAAIAAgACAAIAAgACAAIAAgACAAIAAgACAAIAAgACAAIAB8ACAAIAAgACAAIAAgACAAIAAgACAAIAAgAGYAcgBvAG0AIABlAHgAcAByAGUAcwBzAGkAbgBnACAAaQBuACAAdABoAGUAIABnAGkAdgBlAG4AIABjAG8AbQBwAG8AbgBlAG4AdAAgAGQAbwB3AG4AIAB0AG8AIABzAGUAYwBvAG4AZABzACAAYQBzACAAbgBlAGUAZABlAGQALgBcAG4AIAAgACAAIAAgACAAIAAgACAAIAAgACAAIAAgACAAIAAgAHwAIAAgACAAIAAgACAAIAAgACAAIAAgACAAIAAgACAAIAAgACAAfAAgACAAIAAgACAAIAAgACAAIAAgACAAIABUAGEAawBlAHMAIAB0AGgAZQAgAGYAbwBsAGwAbwB3AGkAbgBnADoAXABuACAAIAAgACAAIAAgACAAIAAgACAAIAAgACAAIAAgACAAIAB8ACAAIAAgACAAIAAgACAAIAAgACAAIAAgACAAIAAgACAAIAAgAHwAIAAgACAAIAAgACAAIAAgACAAIAAgACAARAAsACAAZAAgADoAIABEAGEAeQBcAG4AIAAgACAAIAAgACAAIAAgACAAIAAgACAAIAAgACAAIAAgAHwAIAAgACAAIAAgACAAIAAgACAAIAAgACAAIAAgACAAIAAgACAAfAAgACAAIAAgACAAIAAgACAAIAAgACAAIABIACwAIABoACAAOgAgAEgAbwB1AHIAXABuACAAIAAgACAAIAAgACAAIAAgACAAIAAgACAAIAAgACAAIAB8ACAAIAAgACAAIAAgACAAIAAgACAAIAAgACAAIAAgACAAIAAgAHwAIAAgACAAIAAgACAAIAAgACAAIAAgACAATQAsACAAbQAgADoAIABNAGkAbgB1AHQAZQBcAG4AIAAgACAAIAAgACAAIAAgACAAIAAgACAAIAAgACAAIAAgAHwAIAAgACAAIAAgACAAIAAgACAAIAAgACAAIAAgACAAIAAgACAAfAAgACAAIAAgACAAIAAgACAAIAAgACAAIABTACwAIABzACAAOgAgAFMAZQBjAG8AbgBkACAAXABuACAAIAAgACAAIAAgACAAIAAgACAAIAAgACAAIAAgACAAIAB8ACAAIAAgACAAIAAgACAAIAAgACAAIAAgACAAIAAgACAAIAAgAHw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CAAIAB8ACAAIAAgACAAIAAgACAAIAAgACAAIAAgACAAIAAgACAAIAAgAHwAIAAgACAAIAAgACAAIAAgACAAIAAgACAAZgBvAHIAIABzAGUAYwBvAG4AZABzAC4AXABuACAAIAAgACAAIAAgACAAIAAgACAAIAAgACAAIAAgACAAIAB8ACAAIAAgACAAIAAgACAAIAAgACAAIAAgACAAIAAgACAAIAAgAHwAIAAgACAAIAAgACAAMAAtADkAIAA6ACAARABlAGMAaQBtAGEAbAAgAHAAbABhAGMAZQBzACAAZgBvAHIAIABzAGUAYwBvAG4AZABzAC4AIAAqACAAZgBsAG8AYQB0AHMAIAB1AHAAIAB0AG8AIABhACAAbQBhAHgAaQBtAHUAbQAgAHAAcgBlAGMAaQBzAGkAbwBuACAAbwBmACAAO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QAQQBUAEUAVABJAE0ARQAgAD0AIABMAEEATQBCAEQAQQAoAEQAYQB0AGUAXwBZAE0ARABUACwAIABbAFQAWgBPAE0AaQBuAHUAdABlAHMAXQAsACAAWwBPAHAAdABpAG8AbgBzAF0ALAAgAFsASgB1AGwAaQBhAG4AQwBhAGwAZQBuAGQAYQByAF0ALABcAG4AIAAgACAAIABMAEUAVAAoAFwAbgAgACAAIAAgACAAIAAgACAAXwBvAHAAdABpAG8AbgBzACwAIABGAE4ALgBOAFUATABMAEkARgBZACgATwBwAHQAaQBvAG4AcwApACwAXABuACAAIAAgACAAIAAgACAAIABfAGoAdQBsAGkAYQBuAEMAYQBsAGUAbgBkAGEAcgAsACAARgBOAC4AQwBPAEUAUgBDAEUAKABKAHUAbABpAGEAbgBDAGEAbABlAG4AZABhAHIAKQAgADwAPgAgADAALABcAG4AIAAgACAAIAAgACAAIAAgAF8AZABhAHQAZQBPAHAAdABpAG8AbgBzACwAIABGAE4ALgBTAEkARgBUAF8ARgBPAFIAXwBDAEgAQQBSAFMAKABfAG8AcAB0AGkAbwBuAHMALAAgAFwAIgBCACsAXAAiACkALABcAG4AIAAgACAAIAAgACAAIAAgAF8AYgBhAHMAaQBjACwAIABJAEYARQBSAFIATwBSACgAUwBFAEEAUgBDAEgAKABcACIAQgBcACIALAAgAF8AZABhAHQAZQBPAHAAdABpAG8AbgBzACkALAAgADAAKQAgAD4AIAAwACwAXABuACAAIAAgACAAIAAgACAAIABfAFQAWgBvAHAAdABpAG8AbgBzACwAIABGAE4ALgBTAEkARgBUAF8ARgBPAFIAXwBDAEgAQQBSAFMAKABfAG8AcAB0AGkAbwBuAHMALAAgAFwAIgBCAFoAXAAiACkALABcAG4AIAAgACAAIAAgACAAIAAgAF8AVABaAE8AcABhAHIAdAAsACAAQwBIAFIATwBOAE8ALgBGAE8AUgBNAEEAVABfAEkAUwBPAF8AVABaAE8AKABUAFoATwBNAGkAbgB1AHQAZQBzACwAIABfAFQAWgBvAHAAdABpAG8AbgBzACkALABcAG4AIAAgACAAIAAgACAAIAAgAFwAbgAgACAAIAAgACAAIAAgACAAXwB0AGkAbQBlAE8AZgBEAGEAeQBPAHAAdABpAG8AbgBTAGUAdAAsACAAXwBGAE8AUgBNAEEAVABfAFQASQBNAEUAXwBPAEYAXwBEAEEAWQBfAE8AUABUAEkATwBOAFMAKABfAG8AcAB0AGkAbwBuAHMAIAAmACAAXAAiAEkAXAAiACwAIABUAFIAVQBFACkALABcAG4AXABuACAAIAAgACAAIAAgACAAIABmAG4AVgBhAGwAaQBkAGEAdABlACwAIABMAEEATQBCAEQAQQAoAF8AWQBNAEQAVAAsAFwAbgAgACAAIAAgACAAIAAgACAAIAAgACAAIABJAEYAKABDAE8ATABVAE0ATgBTACgAXwBZAE0ARABUACkAIAA+ACAANAAsACAAewAjAEMAQQBMAEMAIQB9ACwAXABuACAAIAAgACAAIAAgACAAIAAgACAAIAAgACAAIAAgACAASQBGACgAQQBSAFIAQQBZAFMALgBJAFMAXwBFAE0AUABUAFkAKABfAFkATQBEAFQAKQAsACAAXAAiAFwAIgAsAFwAbgAgACAAIAAgACAAIAAgACAAIAAgACAAIAAgACAAIAAgACAAIAAgACAATABFAFQAKABcAG4AIAAgACAAIAAgACAAIAAgACAAIAAgACAAIAAgACAAIAAgACAAIAAgACAAIAAgACAAXwBmAGkAcgBzAHQARQByAHIAbwByACwAIABBAFIAUgBBAFkAUwAuAEYASQBSAFMAVABfAEUAUgBSAE8AUgBfAEgAKABfAFkATQBEAFQAKQAsAFwAbgAgACAAIAAgACAAIAAgACAAIAAgACAAIAAgACAAIAAgACAAIAAgACAAIAAgACAAIABJAEYAKABJAFMARQBSAFIATwBSACgAXwBmAGkAcgBzAHQARQByAHIAbwByACkALAAgAF8AZgBpAHIAcwB0AEUAcgByAG8AcgAgACoAIAB7ADEAfQAsAFwAbgAgACAAIAAgACAAIAAgACAAIAAgACAAIAAgACAAIAAgACAAIAAgACAAIAAgACAAIAAgACAAIAAgAEkARgAoAE4ATwBUACgAQQBSAFIAQQBZAFMALgBJAFMAXwBOAFUATQBFAFIASQBDAF8ATgBVAEwATAAoAF8AWQBNAEQAVAApACkALAAgAHsAIwBWAEEATABVAEUAIQB9ACwAXABuACAAIAAgACAAIAAgACAAIAAgACAAIAAgACAAIAAgACAAIAAgACAAIAAgACAAIAAgACAAIAAgACAAIAAgACAAIABMAEUAVAAoAFwAbgAgACAAIAAgACAAIAAgACAAIAAgACAAIAAgACAAIAAgACAAIAAgACAAIAAgACAAIAAgACAAIAAgACAAIAAgACAAIAAgACAAIABfAGUAeABwAGEAbgBkAFkATQBEAFQALAAgAEUAWABQAEEATgBEACgAXwBZAE0ARABUACwAIAAxACwAIAA0ACwAIABcACIAXAAiACkALABcAG4AIAAgACAAIAAgACAAIAAgACAAIAAgACAAIAAgACAAIAAgACAAIAAgACAAIAAgACAAIAAgACAAIAAgACAAIAAgACAAIAAgACAASQBGACgAQQBSAFIAQQBZAFMALgBIAEEAUwBfAE4ARQBHAEEAVABJAFYARQAoAEQAUgBPAFAAKABfAGUAeABwAGEAbgBkAFkATQBEAFQALAAsACAAMQApACkALAAgAHsAIwBOAFUATQAhAH0ALABcAG4AIAAgACAAIAAgACAAIAAgACAAIAAgACAAIAAgACAAIAAgACAAIAAgACAAIAAgACAAIAAgACAAIAAgACAAIAAgACAAIAAgACAAIAAgACAAIABMAEUAVAAoAFwAbgAgACAAIAAgACAAIAAgACAAIAAgACAAIAAgACAAIAAgACAAIAAgACAAIAAgACAAIAAgACAAIAAgACAAIAAgACAAIAAgACAAIAAgACAAIAAgACAAIAAgACAAXwBuAG8AbQBpAG4AYQBsAFQAbwBEACwAIABJAE4ARABFAFgAKABfAGUAeABwAGEAbgBkAFkATQBEAFQALAAgADEALAAgADQAKQAsAFwAbgAgACAAIAAgACAAIAAgACAAIAAgACAAIAAgACAAIAAgACAAIAAgACAAIAAgACAAIAAgACAAIAAgACAAIAAgACAAIAAgACAAIAAgACAAIAAgACAAIAAgACAAXwBoAGEAcwBUAG8ARAAsACAASQBTAE4AVQBNAEIARQBSACgAXwBuAG8AbQBpAG4AYQBsAFQAbwBEACkALABcAG4AIAAgACAAIAAgACAAIAAgACAAIAAgACAAIAAgACAAIAAgACAAIAAgACAAIAAgACAAIAAgACAAIAAgACAAIAAgACAAIAAgACAAIAAgACAAIAAgACAAIAAgAEkARgAoAF8AaABhAHMAVABvAEQAIAAqACAAKAAoAF8AbgBvAG0AaQBuAGEAbABUAG8ARAAgADwAIAAwACkAIAArACAAKABfAG4AbwBtAGkAbgBhAGwAVABvAEQAIAA+ACAAMQApACkALAAgAHsAIwBOAFUATQAhAH0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FkATQBEACwAIABUAEEASwBFACgAXwBlAHgAcABhAG4AZABZAE0ARABUACwAIAAxACwAIAAzACkALABcAG4AIAAgACAAIAAgACAAIAAgACAAIAAgACAAIAAgACAAIAAgACAAIAAgACAAIAAgACAAIAAgACAAIAAgACAAIAAgACAAIAAgACAAIAAgACAAIAAgACAAIAAgACAAIAAgACAAIAAgACAAIABfAG4AbwBEAGEAdABlACwAIABBAFIAUgBBAFkAUwAuAEkAUwBfAEUATQBQAFQAWQAoAF8AWQBNAEQAKQAsAFwAbgAgACAAIAAgACAAIAAgACAAIAAgACAAIAAgACAAIAAgACAAIAAgACAAIAAgACAAIAAgACAAIAAgACAAIAAgACAAIAAgACAAIAAgACAAIAAgACAAIAAgACAAIAAgACAAIAAgACAAIAAgAEkARgAoAF8AbgBvAEQAYQB0AGUALAAgAF8AZQB4AHAAYQBuAGQAWQBNAEQAVAAsAFwAbgAgACAAIAAgACAAIAAgACAAIAAgACAAIAAgACAAIAAgACAAIAAgACAAIAAgACAAIAAgACAAIAAgACAAIAAgACAAIAAgACAAIAAgACAAIAAgACAAIAAgACAAIAAgACAAIAAgACAAIAAgACAAIAAgACAASQBGACgATgBPAFQAKABDAEgAUgBPAE4ATwAuAEkAUwBfAFYAQQBMAEkARABfAEMAQQBMAEUATgBEAEEAUgBfAEQAQQBUAEUAKABfAFkATQBEACwAIABUAFIAVQBFACwAIABfAGoAdQBsAGkAYQBuAEMAYQBsAGUAbgBkAGEAcgApACkALAAgAHsAIwBOAFUATQAhAH0ALABcAG4AIAAgACAAIAAgACAAIAAgACAAIAAgACAAIAAgACAAIAAgACAAIAAgACAAIAAgACAAIAAgACAAIAAgACAAIAAgACAAIAAgACAAIAAgACAAIAAgACAAIAAgACAAIAAgACAAIAAgACAAIAAgACAAIAAgACAAIAAgACAAXwBlAHgAcABhAG4AZABZAE0ARABU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SAGUAcwBvAGwAdgBlAEQAYQB0AGUAUABhAHIAdAAsACAATABBAE0AQgBEAEEAKABfAHYAYQBsAGkAZABhAHQAZQBkAFkATQBEAFQALAAgAF8AYwBhAHIAcgB5AEQAYQB5ACwAXABuACAAIAAgACAAIAAgACAAIAAgACAAIAAgAEkARgAoAEkATgBEAEUAWAAoAF8AdgBhAGwAaQBkAGEAdABlAGQAWQBNAEQAVAAsACAAMQAsACAAMQApACAAPQAgAFwAIgBcACIALAAgAFwAIgBcACIALABcAG4AIAAgACAAIAAgACAAIAAgACAAIAAgACAAIAAgACAAIABMAEUAVAAoAFwAbgAgACAAIAAgACAAIAAgACAAIAAgACAAIAAgACAAIAAgACAAIAAgACAAXwBZAE0ALAAgAFQAQQBLAEUAKABfAHYAYQBsAGkAZABhAHQAZQBkAFkATQBEAFQALAAgADEALAAgADIAKQAsAFwAbgAgACAAIAAgACAAIAAgACAAIAAgACAAIAAgACAAIAAgACAAIAAgACAAXwBwAHIAbwB2AGkAZABlAGQARABhAHkALAAgAEkATgBEAEUAWAAoAF8AdgBhAGwAaQBkAGEAdABlAGQAWQBNAEQAVAAsACAAMQAsACAAMwApACwAXABuACAAIAAgACAAIAAgACAAIAAgACAAIAAgACAAIAAgACAAIAAgACAAIABfAG4AbwBtAGkAbgBhAGwARABhAHkALAAgAF8AYwBhAHIAcgB5AEQAYQB5ACAAKwAgAEkARgAoAF8AcAByAG8AdgBpAGQAZQBkAEQAYQB5ACAAPQAgAFwAIgBcACIALAAgADEALAAgAF8AcAByAG8AdgBpAGQAZQBkAEQAYQB5ACkALABcAG4AIAAgACAAIAAgACAAIAAgACAAIAAgACAAIAAgACAAIAAgACAAIAAgAF8AWQBNAEQALAAgAEgAUwBUAEEAQwBLACgAXwBZAE0ALAAgAF8AbgBvAG0AaQBuAGEAbABEAGEAeQApACwAXABuACAAIAAgACAAIAAgACAAIAAgACAAIAAgACAAIAAgACAAIAAgACAAIABfAHIAZQBzAG8AbAB2AGUARABhAHQAZQAsACAAQwBIAFIATwBOAE8ALgBSAEUAUwBPAEwAVgBFAF8AQwBBAEwARQBOAEQAQQBSAF8ARABBAFQARQAoAF8AWQBNAEQALAAgAF8AagB1AGwAaQBhAG4AQwBhAGwAZQBuAGQAYQByACkALABcAG4AIAAgACAAIAAgACAAIAAgACAAIAAgACAAIAAgACAAIAAgACAAIAAgAEMASABSAE8ATgBPAC4ARgBPAFIATQBBAFQAXwBJAFMATwBfAEMAQQBMAEUATgBEAEEAUgBfAEQAQQBUAEUAKABfAHIAZQBzAG8AbAB2AGUARABhAHQAZQAsACAAXwBkAGEAdABlAE8AcAB0AGkAbwBuAHMALAAgAF8AagB1AGwAaQBhAG4AQwBhAGwAZQBuAGQAYQByACkAXABuACAAIAAgACAAIAAgACAAIAAgACAAIAAgACAAIAAgACAAKQBcAG4AIAAgACAAIAAgACAAIAAgACAAIAAgACAAKQBcAG4AIAAgACAAIAAgACAAIAAgACkALABcAG4AIAAgACAAIAAgACAAIAAgACAAIAAgACAAIAAgACAAIABcAG4AIAAgACAAIAAgACAAIAAgAGYAbgBGAG8AcgBtAGEAdABJAFMATwBEAGEAdABlAFQAaQBtAGUALAAgAEwAQQBNAEIARABBACgAXwBZAE0ARABUACwAXABuACAAIAAgACAAIAAgACAAIAAgACAAIAAgAEwARQBUACgAXABuACAAIAAgACAAIAAgACAAIAAgACAAIAAgACAAIAAgACAAXwB2AGEAbABpAGQAYQB0AGUAWQBNAEQAVAAsACAAZgBuAFYAYQBsAGkAZABhAHQAZQAoAF8AWQBNAEQAVAApACwAXABuACAAIAAgACAAIAAgACAAIAAgACAAIAAgACAAIAAgACAASQBGACgAQwBPAEwAVQBNAE4AUwAoAF8AdgBhAGwAaQBkAGEAdABlAFkATQBEAFQAKQAgAD0AIAAxACwAIABJAE4ARABFAFgAKABfAHYAYQBsAGkAZABhAHQAZQBZAE0ARABUACwAIAAxACwAIAAxACkALABcAG4AIAAgACAAIAAgACAAIAAgACAAIAAgACAAIAAgACAAIAAgACAAIAAgAEwARQBUACgAXABuACAAIAAgACAAIAAgACAAIAAgACAAIAAgACAAIAAgACAAIAAgACAAIAAgACAAIAAgAF8AdABpAG0AZQBJAG4AZgBvACwAIABfAEYATwBSAE0AQQBUAF8AVABJAE0ARQBfAE8ARgBfAEQAQQBZACgASQBOAEQARQBYACgAXwB2AGEAbABpAGQAYQB0AGUAWQBNAEQAVAAsACAAMQAsACAANAApACwAIABfAHQAaQBtAGUATwBmAEQAYQB5AE8AcAB0AGkAbwBuAFMAZQB0ACkALABcAG4AIAAgACAAIAAgACAAIAAgACAAIAAgACAAIAAgACAAIAAgACAAIAAgACAAIAAgACAAXwBjAGEAcgByAHkARABhAHkALAAgAEkATgBEAEUAWAAoAF8AdABpAG0AZQBJAG4AZgBvACwAIAAxACwAIAAxACkALABcAG4AIAAgACAAIAAgACAAIAAgACAAIAAgACAAIAAgACAAIAAgACAAIAAgACAAIAAgACAAXwB0AGkAbQBlAFAAYQByAHQALAAgAEkATgBEAEUAWAAoAF8AdABpAG0AZQBJAG4AZgBvACwAIAAxACwAIAAyACkALABcAG4AIAAgACAAIAAgACAAIAAgACAAIAAgACAAIAAgACAAIAAgACAAIAAgACAAIAAgACAAXwBkAGEAdABlAFAAYQByAHQALAAgAGYAbgBSAGUAcwBvAGwAdgBlAEQAYQB0AGUAUABhAHIAdAAoAF8AdgBhAGwAaQBkAGEAdABlAFkATQBEAFQALAAgAF8AYwBhAHIAcgB5AEQAYQB5ACkALABcAG4AIAAgACAAIAAgACAAIAAgACAAIAAgACAAIAAgACAAIAAgACAAIAAgACAAIAAgACAASQBGACgAXwB0AGkAbQBlAFAAYQByAHQAIAA9ACAAXAAiAFwAIgAsAFwAbgAgACAAIAAgACAAIAAgACAAIAAgACAAIAAgACAAIAAgACAAIAAgACAAIAAgACAAIAAgACAAIAAgAF8AZABhAHQAZQBQAGEAcgB0ACwAXABuACAAIAAgACAAIAAgACAAIAAgACAAIAAgACAAIAAgACAAIAAgACAAIAAgACAAIAAgACAAIAAgACAAQwBPAE4AQwBBAFQAKABfAGQAYQB0AGUAUABhAHIAdAAsACAAXwB0AGkAbQBlAFAAYQByAHQALAAgAF8AVABaAE8AcABhAHIAd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QAYQB0AGUAXwBZAE0ARABUACwAIABGAE4ALgBOAFUATABMAEkARgBZACgARABhAHQAZQBfAFkATQBEAFQAKQAsAFwAbgAgACAAIAAgACAAIAAgACAAQgBZAFIATwBXACgAXwBkAGEAdABlAF8AWQBNAEQAVAAsAFwAbgAgACAAIAAgACAAIAAgACAAIAAgACAAIABMAEEATQBCAEQAQQAoAF8AcgBvAHcALABcAG4AIAAgACAAIAAgACAAIAAgACAAIAAgACAAIAAgACAAIABmAG4ARgBvAHIAbQBhAHQASQBTAE8ARABhAHQAZQBUAGkAbQBl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RABBAFQARQBUAEkATQBFAFwAbgBcAG4AUABhAHIAcwBlAHMAIABhACAAZgBvAHIAbQBhAHQAZQBkACAAZABhAHQAZQAgAGkAbgB0AG8AIAByAGUAcwBwAGUAYwB0AGkAdgBlACAAcABhAHIAdABzACAAbwBmACAAeQBlAGEAcgAsACAAbQBvAG4AdABoACwAIABkAGEAeQAgAGEAbgBkACAAdABpAG0AZQAgAG8AZgAgAGQAYQB5AC4AXABuAFwAbgBBAHIAcgBhAHkAIABjAG8AbQBwAGEAdABpAGIAbABlADoAIABFAHgAcAByAGUAcwBzAGkAbwBuACAAYQBzACAAYwBvAGwAdQBtAG4AXABuAFwAbgBPAHUAdABwAHUAdAAgAEMAWwA0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CAANAAgAHwAIABkAGUAYwBpAG0AYQBsACAAWwAwAC4ALgAxACkAIA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AgACAAIAB8ACAAdABlAHgAdAAgACAAIAB8ACAARABhAHQAZQAgAGEAbgBkACAAdABpAG0AZQAgAGkAbgAgAEQATQBZAFQAIABmAG8AcgBtAGEAdAAgAGkAZQAuACAAZABkAC8ATQBNAC8AeQB5AHkAeQAgAGgAaAA6AG0AbQA6AHMAcwBcAG4AWwBOAG8AcgB0AGgAQQBtAGUAcgBpAGMAYQBuAFIAZQBnAGkAbwBuAF0AIAB8ACAAcwB3AGkAdABjAGgAIAB8ACAAVABSAFUARQAgAGEAcwBzAHUAbQBlACAAbwByAGQAZQByACAAaQBuACAATgBvAHIAdABoACAAQQBtAGUAcgBpAGMAYQBuACAAZgBvAHIAbQBhAHQAIABtAG0ALwBkAGQALwB5AHkAeQB5ACAAXABuACAAIAAgACAAIAAgACAAIAAgACAAIAAgACAAIAAgACAAIAAgACAAIAAgACAAfAAgACAAIAAgACAAIAAgACAAfAAgAEYAQQBMAFMARQAgAGEAcwBzAHUAbQBlACAAbwByAGQAZQByACAAaQBuACAAaQBuAHQAZQByAG4AYQB0AGkAbwBuAGwAIABmAG8AcgBtAGEAdAAgAGQAZAAvAG0AbQAvAHkAeQB5AHkAIABcAG4AIAAgACAAIAAgACAAIAAgACAAIAAgACAAIAAgACAAIAAgACAAIAAgACAAIAB8ACAAIAAgACAAIAAgACAAIAB8ACAASQBmACAAbwBtAGkAdAB0AGUAZAAgAHQAaABlAG4AIABkAGUAZgBhAHUAbAB0AHMAIAB0AG8AIABsAG8AYwBhAGwAIAByAGUAZwBpAG8AbgBhAGwAIABzAGUAdAB0AGkAbgBnAHMAIABvAGYAIABFAHgAYwBlAGwAXABuAFsASgB1AGwAaQBhAG4AQwBhAGwAZQBuAGQAYQByAF0AIAAgACAAIAAgACAAfAAgAHMAdwBpAHQAYwBoACAAfAAgAEMAYQBsAGMAdQBsAGEAdABlACAAZgBvAHIAIAB0AGgAZQAgAEoAdQBsAGkAYQBuACAAcAByAG8AbABlAHAAdABpAGMAIABjAGEAbABlAG4AZABhAHIALgAgAEQAZQBmAGEAdQBsAHQAIABpAHMAIABHAHIAZQBnAG8AcgBpAGEAbgBcAG4AIAAgACAAIAAg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EAEEAVABFAFQASQBNAEUAKABcACIAMgA1AC8AMQAvADIAMAAxADQAIAA2ADoAMAAwAFwAIgApAFwAbgBSAGUAdAB1AHIAbgBzADoAIAB7ADIAMAAxADQALAAgADEALAAgADIANQAsACAAMAAuADIANQB9AFwAbgBcAG4AUABBAFIAUwBFAF8ARABBAFQARQBUAEkATQBFACgAXAAiADMAMQAvADEAMgAvADIAMAAyADMAXAAiACkAXABuAFIAZQB0AHUAcgBuAHMAOgAgAHsAMgAwADIAMwAsACAAMQAyACwAIAAzADEALAAgAFwAIg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RABBAFQARQBUAEkATQBFACAAPQAgAEwAQQBNAEIARABBACgARQB4AHAAcgBlAHMAcwBpAG8AbgAsACAAWwBOAG8AcgB0AGgAQQBtAGUAcgBpAGMAYQBuAFIAZQBnAGkAbwBuAF0ALAAgAFsASgB1AGwAaQBhAG4AQwBhAGwAZQBuAGQAYQByAF0ALAAgAFwAbgAgACAAIAAgAEwARQBUACgAXABuACAAIAAgACAAIAAgACAAIABfAG4AbwByAHQAaABBAG0AZQByAGkAYwBhAG4AUgBlAGcAaQBvAG4ALAAgAEkARgAoAEkAUwBPAE0ASQBUAFQARQBEACgATgBvAHIAdABoAEEAbQBlAHIAaQBjAGEAbgBSAGUAZwBpAG8AbgApACwAIABGAE4ALgBOAE8AUgBUAEgAXwBBAE0ARQBSAEkAQwBBAE4AXwBSAEUARwBJAE8ATgAoACkALABcAG4AIAAgACAAIAAgACAAIAAgACAAIAAgACAARgBOAC4AQwBPAEUAUgBDAEUAKABOAG8AcgB0AGgAQQBtAGUAcgBpAGMAYQBuAFIAZQBnAGkAbwBuACkAIAA8AD4AIAAwAFwAbgAgACAAIAAgACAAIAAgACAAKQAsAFwAbgAgACAAIAAgACAAIAAgACAAXABuACAAIAAgACAAIAAgACAAIABfAGoAdQBsAGkAYQBuAEMAYQBsAGUAbgBkAGEAcgAsACAATgAoAEoAdQBsAGkAYQBuAEMAYQBsAGUAbgBkAGEAcgApACAAPAA+ACAAMAAsAFwAbgAgACAAIAAgACAAIAAgACAAXABuACAAIAAgACAAIAAgACAAIABfAHYAYQBsAGkAZABDAGgAYQByAFMAZQB0ACwAIABcACIAMAAxADIAMwA0ADUANgA3ADgAOQBBAE0AUABUAGEAbQBwACAAOgAsAC0ALgAvAF8AEiJcACIALAAgAC8ALwAgABIiIABVAE4ASQBDAEgAQQBSACgAOAA3ADIAMgApAFwAbgBcAG4AIAAgACAAIAAgACAAIAAgAGYAbgBQAGEAcgBzAGUARABhAHQAZQBUAGkAbQBlACwAIABMAEEATQBCAEQAQQAoAF8AZQB4AHAAcgBlAHMAcwBpAG8AbgAsAFwAbgAgACAAIAAgACAAIAAgACAAIAAgACAAIABJAEYAKABJAFMARQBSAFIATwBSACgAXwBlAHgAcAByAGUAcwBzAGkAbwBuACkALAAgAEUAeABwAHIAZQBzAHMAaQBvAG4AIAAqACAAewAxACwAIAAyACwAIAAzACwAIAA0AH0ALABcAG4AIAAgACAAIAAgACAAIAAgACAAIAAgACAAIAAgACAAIABJAEYAKABfAGUAeABwAHIAZQBzAHMAaQBvAG4AIAA9ACAAXAAiAFwAIgAsACAAewBcACIAXAAiACwAIABcACIAXAAiACwAIABcACIAXAAiACwAIABcACIAXAAiAH0ALABcAG4AIAAgACAAIAAgACAAIAAgACAAIAAgACAAIAAgACAAIAAgACAAIAAgAEkARgAoAE4ATwBUACgARgBOAC4AVgBBAEwASQBEAEEAVABFAF8AQwBIAEEAUgBTAEUAVAAoAF8AZQB4AHAAcgBlAHMAcwBpAG8AbgAsACAAXwB2AGEAbABpAGQAQwBoAGEAcgBTAGUAdAAsACAAVABSAFUARQApACkALAAgAHsAIwBWAEEATABVAEUAIQAsACAAIwBWAEEATABVAEUAIQAsACAAIwBWAEEATABVAEUAIQAsACAAIwBWAEEATABVAEUAIQB9ACwAXABuACAAIAAgACAAIAAgACAAIAAgACAAIAAgACAAIAAgACAAIAAgACAAIAAgACAAIAAgAEwARQBUACgAXABuACAAIAAgACAAIAAgACAAIAAgACAAIAAgACAAIAAgACAAIAAgACAAIAAgACAAIAAgACAAIAAgACAAXwB0AGkAbQBlAEQAZQBsAGkAbQAsACAATABFAEYAVAAoAEYATgAuAFMASQBGAFQAXwBGAE8AUgBfAEMASABBAFIAUwAoAF8AZQB4AHAAcgBlAHMAcwBpAG8AbgAsACAAXAAiACwALQAuAC8AXwA6AG0AXAAiACkAKQAsAFwAbgAgACAAIAAgACAAIAAgACAAIAAgACAAIAAgACAAIAAgACAAIAAgACAAIAAgACAAIAAgACAAIAAgAF8AaQBzAFQAaQBtAGUATwBuAGwAeQAsACAAUwBXAEkAVABDAEgAKABfAHQAaQBtAGUARABlAGwAaQBtACwAXABuACAAIAAgACAAIAAgACAAIAAgACAAIAAgACAAIAAgACAAIAAgACAAIAAgACAAIAAgACAAIAAgACAAIAAgACAAIABcACIAOgBcACIALAAgAFQAUgBVAEUALABcAG4AIAAgACAAIAAgACAAIAAgACAAIAAgACAAIAAgACAAIAAgACAAIAAgACAAIAAgACAAIAAgACAAIAAgACAAIAAgAFwAIgBtAFwAIgAsACAAVABSAFUARQAsAFwAbgAgACAAIAAgACAAIAAgACAAIAAgACAAIAAgACAAIAAgACAAIAAgACAAIAAgACAAIAAgACAAIAAgACAAIAAgACAARgBBAEwAUwBFAFwAbgAgACAAIAAgACAAIAAgACAAIAAgACAAIAAgACAAIAAgACAAIAAgACAAIAAgACAAIAAgACAAIAAgACkALABcAG4AIAAgACAAIAAgACAAIAAgACAAIAAgACAAIAAgACAAIAAgACAAIAAgACAAIAAgACAAIAAgACAAIABfAHAAYQByAHQAcwAsACAASQBGACgAXwBpAHMAVABpAG0AZQBPAG4AbAB5ACwAIABIAFMAVABBAEMASwAoAFwAIgBcACIALAAgAF8AZQB4AHAAcgBlAHMAcwBpAG8AbgApACwAXABuACAAIAAgACAAIAAgACAAIAAgACAAIAAgACAAIAAgACAAIAAgACAAIAAgACAAIAAgACAAIAAgACAAIAAgACAAIABMAEUAVAAoAFwAbgAgACAAIAAgACAAIAAgACAAIAAgACAAIAAgACAAIAAgACAAIAAgACAAIAAgACAAIAAgACAAIAAgACAAIAAgACAAIAAgACAAIABfAHQAUABvAHMAMQAsACAARgBOAC4ARgBJAE4ARABfAE4AVABIAF8AQwBIAEEAUgAoAF8AZQB4AHAAcgBlAHMAcwBpAG8AbgAsACAAXAAiACAAVABfACwAXAAiACwAIAAxACwAIABUAFIAVQBFACkALABcAG4AIAAgACAAIAAgACAAIAAgACAAIAAgACAAIAAgACAAIAAgACAAIAAgACAAIAAgACAAIAAgACAAIAAgACAAIAAgACAAIAAgACAAXwB0AFAAbwBzADIALAAgAEkARgAoAF8AdABQAG8AcwAxACAAPQAgADAALAAgADAALAAgAEYATgAuAEYASQBOAEQAXwBOAFQASABfAEMASABBAFIAKABfAGUAeABwAHIAZQBzAHMAaQBvAG4ALAAgAFwAIgAwADEAMgAzADQANQA2ADcAOAA5AFwAIgAsACAAMQAsACAARgBBAEwAUwBFACwAIABGAEEATABTAEUALAAgAF8AdABQAG8AcwAxACAAKwAgADEAKQApACwAXABuACAAIAAgACAAIAAgACAAIAAgACAAIAAgACAAIAAgACAAIAAgACAAIAAgACAAIAAgACAAIAAgACAAIAAgACAAIAAgACAAIAAgAF8AZABhAHQAZQBQAGEAcgB0ACwAIABJAEYAKABfAHQAUABvAHMAMQAgAD0AIAAwACwAIABfAGUAeABwAHIAZQBzAHMAaQBvAG4ALAAgAFQAUgBJAE0AKABMAEUARgBUACgAXwBlAHgAcAByAGUAcwBzAGkAbwBuACwAIABfAHQAUABvAHMAMQAgAC0AIAAxACkAKQApACwAXABuACAAIAAgACAAIAAgACAAIAAgACAAIAAgACAAIAAgACAAIAAgACAAIAAgACAAIAAgACAAIAAgACAAIAAgACAAIAAgACAAIAAgAF8AdABpAG0AZQBQAGEAcgB0ACwAIABJAEYAKABfAHQAUABvAHMAMgAgAD0AIAAwACwAIABcACIAXAAiACwAIABUAFIASQBNACgAUgBJAEcASABUACgAXwBlAHgAcAByAGUAcwBzAGkAbwBuACwAIABMAEUATgAoAF8AZQB4AHAAcgBlAHMAcwBpAG8AbgApACAALQAgAF8AdABQAG8AcwAyACAAKwAgADEAKQApACkALABcAG4AIAAgACAAIAAgACAAIAAgACAAIAAgACAAIAAgACAAIAAgACAAIAAgACAAIAAgACAAIAAgACAAIAAgACAAIAAgACAAIAAgACAASABTAFQAQQBDAEsAKABfAGQAYQB0AGUAUABhAHIAdAAsACAAXwB0AGkAbQBlAFAAYQByAHQAKQBcAG4AIAAgACAAIAAgACAAIAAgACAAIAAgACAAIAAgACAAIAAgACAAIAAgACAAIAAgACAAIAAgACAAIAAgACAAIAAgACkAXABuACAAIAAgACAAIAAgACAAIAAgACAAIAAgACAAIAAgACAAIAAgACAAIAAgACAAIAAgACAAIAAgACAAKQAsAFwAbgAgACAAIAAgACAAIAAgACAAIAAgACAAIAAgACAAIAAgACAAIAAgACAAIAAgACAAIAAgACAAIAAgAF8AWQBNAEQALAAgAEMASABSAE8ATgBPAC4AUABBAFIAUwBFAF8AQwBBAEwARQBOAEQAQQBSAF8ARABBAFQARQAoAEkATgBEAEUAWAAoAF8AcABhAHIAdABzACwAIAAxACwAIAAxACkALAAgAF8AbgBvAHIAdABoAEEAbQBlAHIAaQBjAGEAbgBSAGUAZwBpAG8AbgAsACAAXwBqAHUAbABpAGEAbgBDAGEAbABlAG4AZABhAHIAKQAsAFwAbgAgACAAIAAgACAAIAAgACAAIAAgACAAIAAgACAAIAAgACAAIAAgACAAIAAgACAAIAAgACAAIAAgAF8AdABpAG0AZQBPAGYARABhAHkALAAgAEMASABSAE8ATgBPAC4AUABBAFIAUwBFAF8AVABJAE0ARQBfAE8ARgBfAEQAQQBZACgASQBOAEQARQBYACgAXwBwAGEAcgB0AHMALAAgADEALAAgADIAKQAsACAARgBBAEwAUwBFACkALABcAG4AIAAgACAAIAAgACAAIAAgACAAIAAgACAAIAAgACAAIAAgACAAIAAgACAAIAAgACAAIAAgACAAIABIAFMAVABBAEMASwAoAF8AWQBNAEQALAAgAF8AdABpAG0AZQBPAGYARABhAHk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XwBlAHgAcAByAGUAcwBzAGkAbwBuACwAIABGAE4ALgBOAFUATABMAEkARgBZACgASQBOAEQARQBYACgARQB4AHAAcgBlAHMAcwBpAG8AbgAsACAALAAgADEAKQApACwAXABuACAAIAAgACAAIAAgACAAIABfAHIAbwB3AEMAbwB1AG4AdAAsACAAUgBPAFcAUwAoAF8AZQB4AHAAcgBlAHMAcwBpAG8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RABhAHQAZQBUAGkAbQBlACgASQBOAEQARQBYACgAXwBlAHgAcAByAGUAcwBzAGkAbwBu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EAEEAVABFAFQASQBNAEUAXABuAFwAbgBSAGUAdAB1AHIAbgBzACAAYQAgAGYAbwByAG0AYQB0AHQAZQBkACAAZABhAHQAZQAgAGEAbgBk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wAuAC4ANABdACAAIAB8AFwAbgAgACAAIABZAGUAYQByAEMARQAgACAAIAAgACAAIAAgACAAfAAgAGkAbgB0AGUAZwBlAHIAIAAgACAAIAAgACAAIAAgACAAIAB8ACAAWQBlAGEAcgAgAGkAbgAgAEMAbwBtAG0AbwBuACAARQByAGEALgAgAE4AbwB0AGUAIAB0AGgAYQB0ACAAMQAgAEIAQwAgAD0AIAAwACAAQwBFACwAIAAyACAAQgBDACAAPQAgAC0AMQAgAEMARQBcAG4AIAAgACAATQBvAG4AdABoACAAIAAgACAAIAAgACAAIAAgAHwAIABpAG4AdABlAGcAZQByACAAWwAxAC4ALgAxADIAXQAgACAAfAAgAE0AbwBuAHQAaAAgAG8AZgAgAHkAZQBhAHIALgBcAG4AIAAgACAARABhAHkAIAAgACAAIAAgACAAIAAgACAAIAAgAHwAIABkAGUAYwBpAG0AYQBsACAAWwAwAC4ALgAzADIAKQAgACAAfAAgAEQAYQB5AC4AIABJAGYAIAB0AGkAbQBlACAAaQBzACAAbgBvAHQAIABvAG0AaQB0AHQAZQBkACAAYQBuAHkAIABkAGUAYwBpAG0AYQBsACAAcABhAHIAdAAgAGkAcwAgAGkAZwBuAG8AcgBlAGQALgBcAG4AIAAgACAAWwBUAGkAbQBlAF0AIAAgACAAIAAgACAAIAAgAHwAIABkAGUAYwBpAG0AYQBsACAAWwAwAC4ALgAxAF0AIAAgACAAfAAgAFQAaQBtAGUAIABvAGYAIABkAGEAeQAuACAASQBmACAAbwBtAGkAdAB0AGUAZAAgAHQAaABlAG4AIABkAGUAYwBpAG0AYQBsACAAcABhAHIAdAAgAG8AZgAgAGQAYQB5ACAAaQBzACAAdABhAGsAZQBuAC4AXABuAFsATwBwAHQAaQBvAG4AcwBdACAAIAAgACAAIAAgACAAIAB8ACAAdABlAHgAdAAgACAAIAAgACAAIAAgACAAIAAgACAAIAAgAHwAIABbAC4AfAAtAF0AWwArAF0AWwBVAHwAVgBdAFsAQwBdAFsAQQBdAFsAUABdAFsASgBdAFsASwBdAFsATABdAFsATgB8AEYAXQBbAEwAbwB3AE8AcgBkAGUAcgBdAFsAKgBdAFsAMAAtADkAXQBcAG4AIAAgACAAIAAgACAAIAAgACAAIAAgACAAIAAgACAAIAAgAHwAIAAgACAAIAAgACAAIAAgACAAIAAgACAAIAAgACAAIAAgACAAfAAgACAAIAAgACAAIAAuAHwALQAgADoAIABTAGUAcABhAHIAYQB0AG8AcgAuACAARABlAGYAYQB1AGwAdABzACAAdABvACAALwBcAG4AIAAgACAAIAAgACAAIAAgACAAIAAgACAAIAAgACAAIAAgAHwAIAAgACAAIAAgACAAIAAgACAAIAAgACAAIAAgACAAIAAgACAAfAAgACAAIAAgACAAIAAgACAAKwAgADoAIABEAGkAcwBwAGwAYQB5ACAAcABvAHMAaQB0AGkAdgBlACAAcwBpAGcAbgAgAGYAbwByACAAbgBvAG4ALQBuAGUAZwBhAHQAaQB2AGUAIAB5AGUAYQByAHMALgBcAG4AIAAgACAAIAAgACAAIAAgACAAIAAgACAAIAAgACAAIAAgAHwAIAAgACAAIAAgACAAIAAgACAAIAAgACAAIAAgACAAIAAgACAAfAAgACAAIAAgACAAVQAsACAAVgAgADoAIABVACAAdABvACAAbwByAGQAZQByACAAaQBuACAAaQBuAHQAZQByAG4AYQB0AGkAbwBuAGEAbAAgAGYAbwByAG0AYQB0ACAAZABkAC8AbQBtAC8AeQB5AHkAeQBcAG4AIAAgACAAIAAgACAAIAAgACAAIAAgACAAIAAgACAAIAAgAHwAIAAgACAAIAAgACAAIAAgACAAIAAgACAAIAAgACAAIAAgACAAfAAgACAAIAAgACAAIAAgACAAIAAgACAAIABWACAAdABvACAAbwByAGQAZQByACAAaQBuACAATgBvAHIAdABoACAAQQBtAGUAcgBpAGMAYQBuACAAZgBvAHIAbQBhAHQAIABtAG0ALwBkAGQALwB5AHkAeQB5AFwAbgAgACAAIAAgACAAIAAgACAAIAAgACAAIAAgACAAIAAgACAAfAAgACAAIAAgACAAIAAgACAAIAAgACAAIAAgACAAIAAgACAAIAB8ACAAIAAgACAAIAAgACAAIAAgACAAIAAgAEQAZQBmAGEAdQBsAHQAcwAgAHQAbwAgAGwAbwBjAGEAbAAgAHIAZQBnAGkAbwBuAGEAbAAgAHMAZQB0AHQAaQBuAGcAcwAgAG8AZgAgAEUAeABjAGUAbAAuAFwAbgAgACAAIAAgACAAIAAgACAAIAAgACAAIAAgACAAIAAgACAAfAAgACAAIAAgACAAIAAgACAAIAAgACAAIAAgACAAIAAgACAAIAB8ACAAIAAgACAAIAAgACAAIABDACAAOgAgAEMAaQB2AGkAbAAgAHQAaQBtAGUAIABzAHQAeQBsAGUALgAgAEQAZQBmAGEAdQBsAHQAcwAgAHQAbwAgADIANAAgAGgAbwB1AHIAIABzAHQAeQBsAGUALgBcAG4AIAAgACAAIAAgACAAIAAgACAAIAAgACAAIAAgACAAIAAgAHwAIAAgACAAIAAgACAAIAAgACAAIAAgACAAIAAgACAAIAAgACAAfAAgACAAIAAgACAAIAAgACAAIAAgACAAIAAyADQAIABIAG8AdQByADoAIABIADoAbQBtADoAcwBzAC4AMAAwADAAIAAgACAAIABcAG4AIAAgACAAIAAgACAAIAAgACAAIAAgACAAIAAgACAAIAAgAHwAIAAgACAAIAAgACAAIAAgACAAIAAgACAAIAAgACAAIAAgACAAfAAgACAAIAAgACAAIAAgACAAIAAgACAAIABDAGkAdgBpAGwAOgAgACAAIABoADoAbQBtADoAcwBzACAAQQBNAHwAUABNAFwAbgAgACAAIAAgACAAIAAgACAAIAAgACAAIAAgACAAIAAgACAAfAAgACAAIAAgACAAIAAgACAAIAAgACAAIAAgACAAIAAgACAAIAB8ACAAIAAgACAAIAAgACAAIABBACAAOgAgAEEAbABsAG8AdwAgAGEAIAB0AGkAbQBlACAAdgBhAGwAdQBlACAAbwBmACAAMgA0ADoAMAAwACAAdABvACAAcgBlAHAAcgBlAHMAZQBuAHQAIABtAGkAZABuAGkAZwBoAHQAIAB0AGgAZQAgAGYAbwBsAGwAbwB3AGkAbgBnACAAZABhAHkALgBcAG4AIAAgACAAIAAgACAAIAAgACAAIAAgACAAIAAgACAAIAAgAHwAIAAgACAAIAAgACAAIAAgACAAIAAgACAAIAAgACAAIAAgACAAfAAgACAAIAAgACAAIAAgACAAIAAgACAAIABOAG8AdAAgAGEAcABwAGwAaQBjAGEAYgBsAGUAIABpAGYAIABMAG8AdwBPAHIAZABlAHIAIABpAHMAIABEAFwAbgAgACAAIAAgACAAIAAgACAAIAAgACAAIAAgACAAIAAgACAAfAAgACAAIAAgACAAIAAgACAAIAAgACAAIAAgACAAIAAgACAAIAB8ACAAIAAgACAAIAAgACAAIABQACAAOgAgAFAAYQBkACAAYwBvAG0AcABvAG4AZQBuAHQAcwAgAHcAaQB0AGgAIABsAGUAYQBkAGkAbgBnACAAegBlAHIAbwAuAFwAbgAgACAAIAAgACAAIAAgACAAIAAgACAAIAAgACAAIAAgACAAfAAgACAAIAAgACAAIAAgACAAIAAgACAAIAAgACAAIAAgACAAIAB8ACAAIAAgACAAIAAgACAAIABKACAAOgAgAEQAbwB0AHQAZQBkACAAcwB0AHkAbABlACAAQQAuAE0ALgB8AFAALgBNAC4AIABBAHAAcABsAGkAYwBhAGIAbABlACAAdABvACAAQwBpAHYAaQBsACAAcwB0AHkAbABlAC4AXABuACAAIAAgACAAIAAgACAAIAAgACAAIAAgACAAIAAgACAAIAB8ACAAIAAgACAAIAAgACAAIAAgACAAIAAgACAAIAAgACAAIAAgAHwAIAAgACAAIAAgACAAIAAgAEsAIAA6ACAATgBvACAAcwBwAGEAYwBlACAAcAByAGUAYwBlAGQAaQBuAGcAIABBAE0AfABQAE0ALgAgAEEAcABwAGwAaQBjAGEAYgBsAGUAIAB0AG8AIABDAGkAdgBpAGwAIABzAHQAeQBsAGUALgBcAG4AIAAgACAAIAAgACAAIAAgACAAIAAgACAAIAAgACAAIAAgAHwAIAAgACAAIAAgACAAIAAgACAAIAAgACAAIAAgACAAIAAgACAAfAAgACAAIAAgACAAIAAgACAATAAgADoAIABMAG8AdwBlAHIAIABjAGEAcwBlACAAYQBtAHwAcABtAC4AIABBAHAAcABsAGkAYwBhAGIAbABlACAAdABvACAAQwBpAHYAaQBsACAAcwB0AHkAbABlAC4AXABuACAAIAAgACAAIAAgACAAIAAgACAAIAAgACAAIAAgACAAIAB8ACAAIAAgACAAIAAgACAAIAAgACAAIAAgACAAIAAgACAAIAAgAHwAIAAgACAAIAAgAE4ALAAgAEYAIAA6ACAATwB2AGUAcgByAGkAZABlACAAcgBvAHUAbgBkAGkAbgBnACAAYgBlAGgAYQB2AGkAbwB1AHIALgAgAEQAZQBmAGEAdQBsAHQAIABtAGUAdABoAG8AZAAgAHIAbwB1AG4AZABzACAAdABvACAAbgBlAGEAcgBlAHMAdAAgAHMAZQBjAG8AbgBkACwAIABhAG4AZABcAG4AIAAgACAAIAAgACAAIAAgACAAIAAgACAAIAAgACAAIAAgAHwAIAAgACAAIAAgACAAIAAgACAAIAAgACAAIAAgACAAIAAgACAAfAAgACAAIAAgACAAIAAgACAAIAAgACAAIAByAG8AdQBuAGQAcwAgAGQAbwB3AG4AIABvAG4AIABvAHQAaABlAHIAIABsAG8AdwAgAG8AcgBkAGUAcgAgAGMAbwBtAHAAbwBuAGUAbgB0AHMALgBcAG4AIAAgACAAIAAgACAAIAAgACAAIAAgACAAIAAgACAAIAAgAHwAIAAgACAAIAAgACAAIAAgACAAIAAgACAAIAAgACAAIAAgACAAfAAgACAAIAAgACAAIAAgACAAIAAgACAAIABOADoAIABhAGwAdwBhAHkAcwAgAHIAbwB1AG4AZAAgAHQAbwAgAG4AZQBhAHIAZQBzAHQALgBcAG4AIAAgACAAIAAgACAAIAAgACAAIAAgACAAIAAgACAAIAAgAHwAIAAgACAAIAAgACAAIAAgACAAIAAgACAAIAAgACAAIAAgACAAfAAgACAAIAAgACAAIAAgACAAIAAgACAAIABGADoAIABhAGwAdwBhAHkAcwAgAHIAbwB1AG4AZAAgAGQAbwB3AG4AXABuACAAIAAgACAAIAAgACAAIAAgACAAIAAgACAAIAAgACAAIAB8ACAAIAAgACAAIAAgACAAIAAgACAAIAAgACAAIAAgACAAIAAgAHwAIABMAG8AdwBPAHIAZABlAHIAIAA6ACAATABvAHcAIABvAHIAZABlAHIAIABjAG8AbQBwAG8AbgBlAG4AdAAuACAAVQBwAHAAZQByACAAYwBhAHMAZQAgAHQAbwAgAHMAZQB0ACAAZQB4AHAAbABpAGMAaQB0AGwAeQAuACAATABvAHcAZQByACAAYwBhAHMAZQAgAGEAbABsAG8AdwBzACAAZgBsAG8AYQB0AGkAbgBnAFwAbgAgACAAIAAgACAAIAAgACAAIAAgACAAIAAgACAAIAAgACAAfAAgACAAIAAgACAAIAAgACAAIAAgACAAIAAgACAAIAAgACAAIAB8ACAAIAAgACAAIAAgACAAIAAgACAAIAAgAGYAcgBvAG0AIABlAHgAcAByAGUAcwBzAGkAbgBnACAAaQBuACAAdABoAGUAIABnAGkAdgBlAG4AIABjAG8AbQBwAG8AbgBlAG4AdAAgAGQAbwB3AG4AIAB0AG8AIABzAGUAYwBvAG4AZABzACAAYQBzACAAbgBlAGUAZABlAGQALgBcAG4AIAAgACAAIAAgACAAIAAgACAAIAAgACAAIAAgACAAIAAgAHwAIAAgACAAIAAgACAAIAAgACAAIAAgACAAIAAgACAAIAAgACAAfAAgACAAIAAgACAAIAAgACAAIAAgACAAIABUAGEAawBlAHMAIAB0AGgAZQAgAGYAbwBsAGwAbwB3AGkAbgBnADoAXABuACAAIAAgACAAIAAgACAAIAAgACAAIAAgACAAIAAgACAAIAB8ACAAIAAgACAAIAAgACAAIAAgACAAIAAgACAAIAAgACAAIAAgAHwAIAAgACAAIAAgACAAIAAgACAAIAAgACAARAAsACAAZAAgADoAIABEAGEAeQBcAG4AIAAgACAAIAAgACAAIAAgACAAIAAgACAAIAAgACAAIAAgAHwAIAAgACAAIAAgACAAIAAgACAAIAAgACAAIAAgACAAIAAgACAAfAAgACAAIAAgACAAIAAgACAAIAAgACAAIABIACwAIABoACAAOgAgAEgAbwB1AHIAXABuACAAIAAgACAAIAAgACAAIAAgACAAIAAgACAAIAAgACAAIAB8ACAAIAAgACAAIAAgACAAIAAgACAAIAAgACAAIAAgACAAIAAgAHwAIAAgACAAIAAgACAAIAAgACAAIAAgACAATQAsACAAbQAgADoAIABNAGkAbgB1AHQAZQBcAG4AIAAgACAAIAAgACAAIAAgACAAIAAgACAAIAAgACAAIAAgAHwAIAAgACAAIAAgACAAIAAgACAAIAAgACAAIAAgACAAIAAgACAAfAAgACAAIAAgACAAIAAgACAAIAAgACAAIABTACwAIABzACAAOgAgAFMAZQBjAG8AbgBkACAAXABuACAAIAAgACAAIAAgACAAIAAgACAAIAAgACAAIAAgACAAIAB8ACAAIAAgACAAIAAgACAAIAAgACAAIAAgACAAIAAgACAAIAAgAHw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CAAIAB8ACAAIAAgACAAIAAgACAAIAAgACAAIAAgACAAIAAgACAAIAAgAHwAIAAgACAAIAAgACAAIAAgACAAIAAgACAAZgBvAHIAIABzAGUAYwBvAG4AZABzAC4AXABuACAAIAAgACAAIAAgACAAIAAgACAAIAAgACAAIAAgACAAIAB8ACAAIAAgACAAIAAgACAAIAAgACAAIAAgACAAIAAgACAAIAAgAHwAIAAgACAAIAAgACAAMAAtADkAIAA6ACAARABlAGMAaQBtAGEAbAAgAHAAbABhAGMAZQBzACAAZgBvAHIAIABzAGUAYwBvAG4AZABzAC4AIABJAGYAIABMAG8AdwBPAHIAZABlAHIAIABuAG8AdAAgAHMAdQBwAHAAbABpAGUAZAAsACAAdABoAGUAbgAgAGkAbQBwAGwAaQBjAGkAdABsAHkAIABMAG8AdwBPAHIAZABlAHIAIABpAHMAIAAnAHMAJwAuAFwAbgAgACAAIAAgACAAIAAgACAAIAAgACAAIAAgACAAIAAgACAAfAAgACAAIAAgACAAIAAgACAAIAAgACAAIAAgACAAIAAgACAAIAB8ACAAIAAgACAAIAAgACAAIAAgACAAIAAgAE4AbwB0ACAAYQBwAHAAbABpAGMAYQBiAGwAZQAgAHQAbwAgAEMAaQB2AGkAbAAgAHMAdAB5AGwAZ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EAEEAVABFAFQASQBNAEUAIAA9ACAATABBAE0AQgBEAEEAKABEAGEAdABlAF8AWQBNAEQAVAAsACAAWwBPAHAAdABpAG8AbgBzAF0ALAAgAFsASgB1AGwAaQBhAG4AQwBhAGwAZQBuAGQAYQByAF0ALABcAG4AIAAgACAAIABMAEUAVAAoAFwAbgAgACAAIAAgACAAIAAgACAAXwBqAHUAbABpAGEAbgBDAGEAbABlAG4AZABhAHIALAAgAE4AKABKAHUAbABpAGEAbgBDAGEAbABlAG4AZABhAHIAKQAgADwAPgAgADAALABcAG4AIAAgACAAIAAgACAAIAAgAF8AbwBwAHQAaQBvAG4AcwAsACAARgBOAC4ATgBVAEwATABJAEYAWQAoAE8AcAB0AGkAbwBuAHMAKQAsAFwAbgAgACAAIAAgACAAIAAgACAAXwBwAGEAZABkAGkAbgBnACwAIABJAEYARQBSAFIATwBSACgAUwBFAEEAUgBDAEgAKABcACIAUABcACIALAAgAF8AbwBwAHQAaQBvAG4AcwApACwAIAAwACkAIAA+ACAAMAAsAFwAbgAgACAAIAAgACAAIAAgACAAXABuACAAIAAgACAAIAAgACAAIABfAGQAYQB0AGUATwBwAHQAaQBvAG4AcwAsACAARgBOAC4AUwBJAEYAVABfAEYATwBSAF8AQwBIAEEAUgBTACgAXwBvAHAAdABpAG8AbgBzACwAIABcACIALgAtACsAVQBWAFAAXAAiACkALABcAG4AIAAgACAAIAAgACAAIAAgAF8AdABpAG0AZQBPAHAAdABpAG8AbgBzACwAIABGAE4ALgBTAEkARgBUAF8ARgBPAFIAXwBDAEgAQQBSAFMAKABfAG8AcAB0AGkAbwBuAHMALAAgAFwAIgBDAEEAUABKAEsATABOAEYARABIAE0AUwAqADAAMQAyADMANAA1ADYANwA4ADkAXAAiACkALABcAG4AIAAgACAAIAAgACAAIAAgAF8AdABpAG0AZQBPAGYARABhAHkATwBwAHQAaQBvAG4AUwBlAHQALAAgAF8ARgBPAFIATQBBAFQAXwBUAEkATQBFAF8ATwBGAF8ARABBAFkAXwBPAFAAVABJAE8ATgBTACgAXwB0AGkAbQBlAE8AcAB0AGkAbwBuAHMALAAgAFQAUgBVAEUAKQAsAFwAbgAgACAAIAAgACAAIAAgACAAXABuACAAIAAgACAAIAAgACAAIABmAG4ARgBvAHIAbQBhAHQARABhAHQAZQBUAGkAbQBlACwAIABMAEEATQBCAEQAQQAoAF8AZABhAHQAZQBfAFkATQBEAFQALABcAG4AIAAgACAAIAAgACAAIAAgACAAIAAgACAASQBGACgAQwBPAEwAVQBNAE4AUwAoAF8AZABhAHQAZQBfAFkATQBEAFQAKQAgAD4AIAA0ACwAIAB7ACMAQwBBAEwAQwAhAH0ALABcAG4AIAAgACAAIAAgACAAIAAgACAAIAAgACAAIAAgACAAIABMAEUAVAAoAFwAbgAgACAAIAAgACAAIAAgACAAIAAgACAAIAAgACAAIAAgACAAIAAgACAAXwBmAGkAcgBzAHQARQByAHIAbwByACwAIABBAFIAUgBBAFkAUwAuAEYASQBSAFMAVABfAEUAUgBSAE8AUgBfAEgAKABfAGQAYQB0AGUAXwBZAE0ARABUACkALABcAG4AIAAgACAAIAAgACAAIAAgACAAIAAgACAAIAAgACAAIAAgACAAIAAgAEkARgAoAEkAUwBFAFIAUgBPAFIAKABfAGYAaQByAHMAdABFAHIAcgBvAHIAKQAsACAAXwBmAGkAcgBzAHQARQByAHIAbwByACAAKgAgAHsAMQB9ACwAXABuACAAIAAgACAAIAAgACAAIAAgACAAIAAgACAAIAAgACAAIAAgACAAIAAgACAAIAAgAEkARgAoAEEAUgBSAEEAWQBTAC4ASQBTAF8ARQBNAFAAVABZACgAXwBkAGEAdABlAF8AWQBNAEQAVAApACwAIABcACIAXAAiACwAXABuACAAIAAgACAAIAAgACAAIAAgACAAIAAgACAAIAAgACAAIAAgACAAIAAgACAAIAAgACAAIAAgACAASQBGACgATgBPAFQAKABBAFIAUgBBAFkAUwAuAEkAUwBfAE4AVQBNAEUAUgBJAEMAXwBOAFUATABMACgAXwBkAGEAdABlAF8AWQBNAEQAVAApACkALAAgAHsAIwBWAEEATABVAEUAIQB9ACwAXABuACAAIAAgACAAIAAgACAAIAAgACAAIAAgACAAIAAgACAAIAAgACAAIAAgACAAIAAgACAAIAAgACAAIAAgACAAIABMAEUAVAAoAFwAbgAgACAAIAAgACAAIAAgACAAIAAgACAAIAAgACAAIAAgACAAIAAgACAAIAAgACAAIAAgACAAIAAgACAAIAAgACAAIAAgACAAIABfAGUAeABwAGEAbgBkAFkATQBEAFQALAAgAEUAWABQAEEATgBEACgAXwBkAGEAdABlAF8AWQBNAEQAVAAsACAAMQAsACAANAAsACAAXAAiAFwAIgApACwAXABuACAAIAAgACAAIAAgACAAIAAgACAAIAAgACAAIAAgACAAIAAgACAAIAAgACAAIAAgACAAIAAgACAAIAAgACAAIAAgACAAIAAgAF8AWQBNAEQALAAgAFQAQQBLAEUAKABfAGUAeABwAGEAbgBkAFkATQBEAFQALAAgADEALAAgADMAKQAsAFwAbgAgACAAIAAgACAAIAAgACAAIAAgACAAIAAgACAAIAAgACAAIAAgACAAIAAgACAAIAAgACAAIAAgACAAIAAgACAAIAAgACAAIABJAEYAKABOAE8AVAAoAEMASABSAE8ATgBPAC4ASQBTAF8AVgBBAEwASQBEAF8AQwBBAEwARQBOAEQAQQBSAF8ARABBAFQARQAoAF8AWQBNAEQALAAgAFQAUgBVAEUALAAgAF8AagB1AGwAaQBhAG4AQwBhAGwAZQBuAGQAYQByACkAKQAsACAAewAjAE4AVQBNACEAfQAsAFwAbgAgACAAIAAgACAAIAAgACAAIAAgACAAIAAgACAAIAAgACAAIAAgACAAIAAgACAAIAAgACAAIAAgACAAIAAgACAAIAAgACAAIAAgACAAIAAgAEwARQBUACgAXABuACAAIAAgACAAIAAgACAAIAAgACAAIAAgACAAIAAgACAAIAAgACAAIAAgACAAIAAgACAAIAAgACAAIAAgACAAIAAgACAAIAAgACAAIAAgACAAIAAgACAAIABfAGgAYQBzAFQAaQBtAGUALAAgAE4ATwBUACgARgBOAC4ASQBTAF8ARQBNAFAAVABZACgASQBOAEQARQBYACgAXwBlAHgAcABhAG4AZABZAE0ARABUACwAIAAxACwAIAA0ACkAKQApACwAXABuACAAIAAgACAAIAAgACAAIAAgACAAIAAgACAAIAAgACAAIAAgACAAIAAgACAAIAAgACAAIAAgACAAIAAgACAAIAAgACAAIAAgACAAIAAgACAAIAAgACAAIABfAEQAVAAsACAAXwBGAE8AUgBNAEEAVABfAFQASQBNAEUAXwBPAEYAXwBEAEEAWQAoAEkATgBEAEUAWAAoAF8AZQB4AHAAYQBuAGQAWQBNAEQAVAAsACAAMQAsACAANAApACwAIABfAHQAaQBtAGUATwBmAEQAYQB5AE8AcAB0AGkAbwBuAFMAZQB0ACkALABcAG4AIAAgACAAIAAgACAAIAAgACAAIAAgACAAIAAgACAAIAAgACAAIAAgACAAIAAgACAAIAAgACAAIAAgACAAIAAgACAAIAAgACAAIAAgACAAIAAgACAAIAAgAF8AYwBhAHIAcgB5AEQAYQB5ACwAIABJAE4ARABFAFgAKABfAEQAVAAsACAAMQAsACAAMQApACwAXABuACAAIAAgACAAIAAgACAAIAAgACAAIAAgACAAIAAgACAAIAAgACAAIAAgACAAIAAgACAAIAAgACAAIAAgACAAIAAgACAAIAAgACAAIAAgACAAIAAgACAAIABfAHMAVABvAEQALAAgAEkATgBEAEUAWAAoAF8ARABUACwAIAAxACwAIAAyACkALABcAG4AIAAgACAAIAAgACAAIAAgACAAIAAgACAAIAAgACAAIAAgACAAIAAgACAAIAAgACAAIAAgACAAIAAgACAAIAAgACAAIAAgACAAIAAgACAAIAAgACAAIAAgAF8AcgBlAHMAbwBsAHYAZQBZAE0ARAAsACAASQBGACgAXwBjAGEAcgByAHkARABhAHkAIAA9ACAAMAAsAFwAbgAgACAAIAAgACAAIAAgACAAIAAgACAAIAAgACAAIAAgACAAIAAgACAAIAAgACAAIAAgACAAIAAgACAAIAAgACAAIAAgACAAIAAgACAAIAAgACAAIAAgACAAIAAgACAAIABDAEgAUgBPAE4ATwAuAFIARQBTAE8ATABWAEUAXwBDAEEATABFAE4ARABBAFIAXwBEAEEAVABFACgAXwBZAE0ARAAsACAAXwBqAHUAbABpAGEAbgBDAGEAbABlAG4AZABhAHIAKQ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WQBNAEQAMQAsACAAQwBIAFIATwBOAE8ALgBSAEUAUwBPAEwAVgBFAF8AQwBBAEwARQBOAEQAQQBSAF8ARABBAFQARQAoAF8AWQBNAEQALAAgAF8AagB1AGwAaQBhAG4AQwBhAGwAZQBuAGQAYQByACkALABcAG4AIAAgACAAIAAgACAAIAAgACAAIAAgACAAIAAgACAAIAAgACAAIAAgACAAIAAgACAAIAAgACAAIAAgACAAIAAgACAAIAAgACAAIAAgACAAIAAgACAAIAAgACAAIAAgACAAIAAgACAAIABfAHIAbwB1AG4AZABlAGQAWQBNAEQALAAgAF8AWQBNAEQAMQAgACsAIABIAFMAVABBAEMASwAoADAALAAgADAALAAgAF8AYwBhAHIAcgB5AEQAYQB5ACkALABcAG4AIAAgACAAIAAgACAAIAAgACAAIAAgACAAIAAgACAAIAAgACAAIAAgACAAIAAgACAAIAAgACAAIAAgACAAIAAgACAAIAAgACAAIAAgACAAIAAgACAAIAAgACAAIAAgACAAIAAgACAAIABDAEgAUgBPAE4ATwAuAFIARQBTAE8ATABWAEUAXwBDAEEATABFAE4ARABBAFIAXwBEAEEAVABFACgAXwByAG8AdQBuAGQAZQBkAFkATQBEACwAIABfAGoAdQBsAGkAYQBuAEMAYQBsAGUAbgBkAGEAcgApAFwAbgAgACAAIAAgACAAIAAgACAAIAAgACAAIAAgACAAIAAgACAAIAAgACAAIAAgACAAIAAgACAAIAAgACAAIAAgACAAIAAgACAAIAAgACAAIAAgACAAIAAgACAAIAAgACAAIAApAFwAbgAgACAAIAAgACAAIAAgACAAIAAgACAAIAAgACAAIAAgACAAIAAgACAAIAAgACAAIAAgACAAIAAgACAAIAAgACAAIAAgACAAIAAgACAAIAAgACAAIAAgACAAKQAsAFwAbgAgACAAIAAgACAAIAAgACAAIAAgACAAIAAgACAAIAAgACAAIAAgACAAIAAgACAAIAAgACAAIAAgACAAIAAgACAAIAAgACAAIAAgACAAIAAgACAAIAAgACAAXwBzAEQAYQB0AGUALAAgAEMASABSAE8ATgBPAC4ARgBPAFIATQBBAFQAXwBDAEEATABFAE4ARABBAFIAXwBEAEEAVABFACgAXwByAGUAcwBvAGwAdgBlAFkATQBEACwAIABfAGQAYQB0AGUATwBwAHQAaQBvAG4AcwAsACAAXwBqAHUAbABpAGEAbgBDAGEAbABlAG4AZABhAHIAKQAsAFwAbgAgACAAIAAgACAAIAAgACAAIAAgACAAIAAgACAAIAAgACAAIAAgACAAIAAgACAAIAAgACAAIAAgACAAIAAgACAAIAAgACAAIAAgACAAIAAgACAAIAAgACAASQBGACgAXwBoAGEAcwBUAGkAbQBlACwAIABfAHMARABhAHQAZQAgACYAIABcACIAIABcACIAIAAmACAAXwBzAFQAbwBEACwAIABfAHMARABhAHQAZ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QgBZAFIATwBXACgARgBOAC4ATgBVAEwATABJAEYAWQAoAEQAYQB0AGUAXwBZAE0ARABUACkALABcAG4AIAAgACAAIAAgACAAIAAgACAAIAAgACAATABBAE0AQgBEAEEAKABfAHIAbwB3ACwAXABuACAAIAAgACAAIAAgACAAIAAgACAAIAAgACAAIAAgACAAZgBuAEYAbwByAG0AYQB0AEQAYQB0AGUAVABpAG0AZQ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VABJAE0ARQBcAG4AXABuAFAAYQByAHMAZQBzACAAYQAgAGwAaQB0AGUAcgBhAHIAeQAgAGQAYQB0AGUAIABpAG4AdABvACAAcgBlAHMAcABlAGMAdABpAHYAZQAgAHAAYQByAHQAcwAgAG8AZgAgAHkAZQBhAHIALAAgAG0AbwBuAHQAaAAsACAAZABhAHkALAAgAHQAaQBtAGUAIABvAGYAIABkAGEAeQAgAGEAbgBkACAAZABhAHkAIABvAGYAIAB3AGUAZQBrAC4AXABuAFwAbgBBAHIAcgBhAHkAIABjAG8AbQBwAGEAdABpAGIAbABlADoAIABFAHgAcAByAGUAcwBzAGkAbwBuACAAYQBzACAAYwBvAGwAdQBtAG4AXABuAFwAbgBPAHUAdABwAHUAdAAgAEMAWwA1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CAANAAgAHwAIABpAG4AdABlAGcAZQByACAAWwAxAC4ALgA3AF0AIAAgAHwAIABEAGEAeQAgAG8AZgAgAFcAZQBlAGsAXABuACAANQAgAHwAIABkAGUAYwBpAG0AYQBsACAAWwAwAC4ALgAxAF0AIAAgAHwAIABUAGkAbQBlACAAbwBmACAARABhAHkALgAgAE0AYQB4AGkAbQB1AG0AIAByAGUAcwBvAGwAdQB0AGkAbwBuACAAaQBzACAAcwBlAGMAbwBuAGQ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HwAIAB0AGUAeAB0ACAAIAAgAHwAIABMAGkAdABlAHIAYQByAHkAIABkAGEAdABlACAAYQBuAGQAIAB0AGkAbQBlAFwAbgBbAEwAYQBuAGcAdQBhAGcAZQBDAG8AZABlAF0AIAAgACAAfAAgAHQAZQB4AHQAIAAgACAAfAAgAEwAYQBuAGcAdQBhAGcAZQAuACAASQBmACAAbwBtAGkAdAB0AGUAZAAgAHQAaABlAG4AIABsAG8AYwBhAGwAIABsAGEAbgBnAHUAYQBnAGUAIABzAGUAdAAgAGkAbgAgAEUAeABjAGUAbAAuAFwAbgBbAEoAdQBsAGkAYQBuAEMAYQBsAGUAbgBkAGEAcgBdACAAfAAgAHMAdwBpAHQAYwBoACAAfAAgAEMAYQBsAGMAdQBsAGEAdABlACAAZgBvAHIAIAB0AGgAZQAgAEoAdQBsAGkAYQBuACAAcAByAG8AbABlAHAAdABpAGMAIABjAGEAbABlAG4AZABhAHIALgAgAEQAZQBmAGEAdQBsAHQAIABpAHMAIABHAHIAZQBnAG8AcgBpAGEAbgBcAG4AIAAgACAAIAAgACAAIAAgACAAIAAgACAAIAAgACAAIAAgAHwAIAAgACAAIAAgACAAIAAgAHwAIABwAHIAbwBsAGUAcAB0AGkAYwAgAGMAYQBsAGUAbgBkAGEAcgAu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VABJAE0ARQAoAFwAIgBGAGUAYgAgADIANQAsACAAMgAwADEANAAsACAANgA6ADAAMABcACIAKQBcAG4AUgBlAHQAdQByAG4AcwA6ACAAewAyADAAMQA0ACwAIAAyACwAIAAyADUALAAgADAALgAyADUALAAgAFwAIgBcACIAfQBcAG4AXABuAFAAQQBSAFMARQBfAEwASQBUAEUAUgBBAFIAWQBfAEQAQQBUAEUAVABJAE0ARQAoAFwAIgBTAHUAbgAgAEQAZQBjACAAMwAxACwAIAAyADAAMgAzACwAIAAyADQAOgAwADAAXAAiACkAXABuAFIAZQB0AHUAcgBuAHMAOgAgAHsAMgAwADIAMwAsACAAMQAyACwAIAAzADEALAAgADEALAAgADcAfQBcAG4AXABuAFAAQQBSAFMARQBfAEwASQBUAEUAUgBBAFIAWQBfAEQAQQBUAEUAVABJAE0ARQAoAFwAIgBNAG8AbgAgAEYAZQBiACAAMgA1AHQAaABcACIAKQBcAG4AUgBlAHQAdQByAG4AcwA6ACAAewBcACIAXAAiACwAIAAyACwAIAAyADUALAAgAFwAIgBcACIALAAgADEAfQBcAG4AXABuAFAAQQBSAFMARQBfAEwASQBUAEUAUgBBAFIAWQBfAEQAQQBUAEUAVABJAE0ARQAoAFwAIgBGAGUAYgAgADIAMAAwADAAXAAiACkAXABuAFIAZQB0AHUAcgBuAHMAOgAgAHsAMgAwADAAMAAsACAAMgAsACAAXAAiAFwAIgAsACAAXAAiAFwAIgAsACAAXAAi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MAEkAVABFAFIAQQBSAFkAXwBEAEEAVABFAFQASQBNAEUAIAA9ACAATABBAE0AQgBEAEEAKABFAHgAcAByAGUAcwBzAGkAbwBuACwAIABbAEwAYQBuAGcAdQBhAGcAZQBDAG8AZABlAF0ALAAgAFsASgB1AGwAaQBhAG4AQwBhAGwAZQBuAGQAYQByAF0ALABcAG4AIAAgACAAIABMAEUAVAAoAFwAbgAgACAAIAAgACAAIAAgACAAXwBqAHUAbABpAGEAbgBDAGEAbABlAG4AZABhAHIALAAgAEYATgAuAEMATwBFAFIAQwBFACgASgB1AGwAaQBhAG4AQwBhAGwAZQBuAGQAYQByACkAIAA8AD4AIAAwACwAXABuACAAIAAgACAAIAAgACAAIABfAGwAYQBuAGcAdQBhAGcAZQBJAEQALAAgAEYATgAuAEwAQQBOAEcAVQBBAEcARQBfAEkARAAoAEYATgAuAE4AVQBMAEwASQBGAFkAKABMAGEAbgBnAHUAYQBnAGUAQwBvAGQAZQApACkALABcAG4AIAAgACAAIAAgACAAIAAgAFwAbgAgACAAIAAgACAAIAAgACAAZgBuAE0AaQBuAHUAcwBEAGUAbABpAG0AVABvAFMAcABhAGMAZQAsACAATABBAE0AQgBEAEEAKABfAHQAZQB4AHQALABcAG4AIAAgACAAIAAgACAAIAAgACAAIAAgACAATABFAFQAKABcAG4AIAAgACAAIAAgACAAIAAgACAAIAAgACAAIAAgACAAIABfAGMAaABhAHIAQQByAHIAYQB5ACwAIABNAEkARAAoAF8AdABlAHgAdAAsACAAUwBFAFEAVQBFAE4AQwBFACgATABFAE4AKABfAHQAZQB4AHQAKQApACwAIAAxACkALABcAG4AIAAgACAAIAAgACAAIAAgACAAIAAgACAAIAAgACAAIABfAHIAZQBkAHUAYwBlAE0AaQBuAHUAcwAsACAAUgBFAEQAVQBDAEUAKAB7AFwAIgBcACIAOwAgADEAfQAsACAAXwBjAGgAYQByAEEAcgByAGEAeQAsAFwAbgAgACAAIAAgACAAIAAgACAAIAAgACAAIAAgACAAIAAgACAAIAAgACAATABBAE0AQgBEAEEAKABfAGEAYwBjACwAIABfAGMAdQByAHIAQwBoAGEAcgAsAFwAbgAgACAAIAAgACAAIAAgACAAIAAgACAAIAAgACAAIAAgACAAIAAgACAAIAAgACAAIABMAEUAVAAoAFwAbgAgACAAIAAgACAAIAAgACAAIAAgACAAIAAgACAAIAAgACAAIAAgACAAIAAgACAAIAAgACAAIAAgAF8AaQBzAE0AaQBuAHUAcwAsACAATgAoAF8AYwB1AHIAcgBDAGgAYQByACAAPQAgAFwAIgAtAFwAIgApACwAXABuACAAIAAgACAAIAAgACAAIAAgACAAIAAgACAAIAAgACAAIAAgACAAIAAgACAAIAAgACAAIAAgACAAXwBwAHIAZQB2AEkAcwBTAHAAYQBjAGUALAAgAEkATgBEAEUAWAAoAF8AYQBjAGMALAAgADIALAAgADEAKQAsAFwAbgBcAG4AIAAgACAAIAAgACAAIAAgACAAIAAgACAAIAAgACAAIAAgACAAIAAgACAAIAAgACAAIAAgACAAIABJAEYAKABOAE8AVAAoAF8AcAByAGUAdgBJAHMAUwBwAGEAYwBlACkAIAAqACAAXwBpAHMATQBpAG4AdQBzACwAXABuACAAIAAgACAAIAAgACAAIAAgACAAIAAgACAAIAAgACAAIAAgACAAIAAgACAAIAAgACAAIAAgACAAIAAgACAAIABWAFMAVABBAEMASwAoAEkATgBEAEUAWAAoAF8AYQBjAGMALAAgADEALAAgADEAKQAgACYAIABcACIAIABcACIALAAgADEAKQAsAFwAbgAgACAAIAAgACAAIAAgACAAIAAgACAAIAAgACAAIAAgACAAIAAgACAAIAAgACAAIAAgACAAIAAgACAAIAAgACAATABFAFQAKABcAG4AIAAgACAAIAAgACAAIAAgACAAIAAgACAAIAAgACAAIAAgACAAIAAgACAAIAAgACAAIAAgACAAIAAgACAAIAAgACAAIAAgACAAXwBpAHMAUwBwAGEAYwBlACwAIABOACgAXwBjAHUAcgByAEMAaABhAHIAIAA9ACAAXAAiACAAXAAiACkALABcAG4AIAAgACAAIAAgACAAIAAgACAAIAAgACAAIAAgACAAIAAgACAAIAAgACAAIAAgACAAIAAgACAAIAAgACAAIAAgACAAIAAgACAAVgBTAFQAQQBDAEsAKABJAE4ARABFAFgAKABfAGEAYwBjACwAIAAxACwAIAAxACkAIAAmACAAXwBjAHUAcgByAEMAaABhAHIALAAgAF8AaQBzAFMAcABhAGMAZ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SQBOAEQARQBYACgAXwByAGUAZAB1AGMAZQBNAGkAbgB1AHMALAAgADEALAAgADEAKQBcAG4AIAAgACAAIAAgACAAIAAgACAAIAAgACAAKQBcAG4AIAAgACAAIAAgACAAIAAgACkALABcAG4AXABuACAAIAAgACAAIAAgACAAIABmAG4AUABhAHIAcwBlAE4AbwB0AGEAdABpAG8AbgAsACAATABBAE0AQgBEAEEAKABfAHQAZQB4AHQALABcAG4AIAAgACAAIAAgACAAIAAgACAAIAAgACAATABFAFQAKABcAG4AIAAgACAAIAAgACAAIAAgACAAIAAgACAAIAAgACAAIABfAHIAZQBzAG8AbAB2AGUAUwB1AGYAZgBpAHgALAAgAFMAVQBCAFMAVABJAFQAVQBUAEUAKABTAFUAQgBTAFQASQBUAFUAVABFACgAUwBVAEIAUwBUAEkAVABVAFQARQAoAFMAVQBCAFMAVABJAFQAVQBUAEUAKABTAFUAQgBTAFQASQBUAFUAVABFACgAUwBVAEIAUwBUAEkAVABVAFQARQAoAFwAbgAgACAAIAAgACAAIAAgACAAIAAgACAAIAAgACAAIAAgACAAIAAgACAAVQBQAFAARQBSACgAXwB0AGUAeAB0ACkALABcAG4AIAAgACAAIAAgACAAIAAgACAAIAAgACAAIAAgACAAIAAgACAAIAAgAFwAIgBBAC4ATQAuAFwAIgAsACAAXAAiAEEATQBcACIAKQAsAFwAbgAgACAAIAAgACAAIAAgACAAIAAgACAAIAAgACAAIAAgACAAIAAgACAAXAAiAFAALgBNAC4AXAAiACwAIABcACIAUABNAFwAIgApACwAXABuACAAIAAgACAAIAAgACAAIAAgACAAIAAgACAAIAAgACAAIAAgACAAIABcACIAQwAuAEUALgBcACIALAAgAFwAIgBDAEUAXAAiACkALABcAG4AIAAgACAAIAAgACAAIAAgACAAIAAgACAAIAAgACAAIAAgACAAIAAgAFwAIgBBAC4ARAAuAFwAIgAsACAAXAAiAEEARABcACIAKQAsAFwAbgAgACAAIAAgACAAIAAgACAAIAAgACAAIAAgACAAIAAgACAAIAAgACAAXAAiAEIALgBDAC4ARQAuAFwAIgAsACAAXAAiAEIAQwBFAFwAIgApACwAXABuACAAIAAgACAAIAAgACAAIAAgACAAIAAgACAAIAAgACAAIAAgACAAIABcACIAQgAuAEMALgBcACIALAAgAFwAIgBCAEMAXAAiAFwAbgAgACAAIAAgACAAIAAgACAAIAAgACAAIAAgACAAIAAgACkALABcAG4AIAAgACAAIAAgACAAIAAgACAAIAAgACAAIAAgACAAIABcAG4AIAAgACAAIAAgACAAIAAgACAAIAAgACAAIAAgACAAIABfAGMAbwBuAGQAZQBuAHMAZQBkACwAIABGAE4ALgBDAE8ATgBEAEUATgBTAEUAXwBXAEgASQBUAEUAUwBQAEEAQwBFACgAVABSAEkATQAoAEYATgAuAFIARQBQAEwAQQBDAEUAXwBDAEgAQQBSAFMAKABfAHIAZQBzAG8AbAB2AGUAUwB1AGYAZgBpAHgALAAgAFwAIgBcAFwAfAAsADsALwAuAFwAIgAsACAAXAAiACAAXAAiACkAKQApACwAXABuACAAIAAgACAAIAAgACAAIAAgACAAIAAgACAAIAAgACAAXABuACAAIAAgACAAIAAgACAAIAAgACAAIAAgACAAIAAgACAAUwBVAEIAUwBUAEkAVABVAFQARQAoAFMAVQBCAFMAVABJAFQAVQBUAEUAKABTAFUAQgBTAFQASQBUAFUAVABFACgAUwBVAEIAUwBUAEkAVABVAFQARQAoAFMAVQBCAFMAVABJAFQAVQBUAEUAKABcAG4AIAAgACAAIAAgACAAIAAgACAAIAAgACAAIAAgACAAIAAgACAAIAAgAF8AYwBvAG4AZABlAG4AcwBlAGQALABcAG4AIAAgACAAIAAgACAAIAAgACAAIAAgACAAIAAgACAAIAAgACAAIAAgAFwAIgAgAEEATQBcACIALAAgAFwAIgBBAE0AXAAiACkALABcAG4AIAAgACAAIAAgACAAIAAgACAAIAAgACAAIAAgACAAIAAgACAAIAAgAFwAIgAgAFAATQBcACIALAAgAFwAIgBQAE0AXAAiACkALABcAG4AIAAgACAAIAAgACAAIAAgACAAIAAgACAAIAAgACAAIAAgACAAIAAgAFwAIgAgAEMARQBcACIALAAgAFwAIgBDAEUAXAAiACkALABcAG4AIAAgACAAIAAgACAAIAAgACAAIAAgACAAIAAgACAAIAAgACAAIAAgAFwAIgAgAEEARABcACIALAAgAFwAIgBBAEQAXAAiACkALABcAG4AIAAgACAAIAAgACAAIAAgACAAIAAgACAAIAAgACAAIAAgACAAIAAgAFwAIgAgAEIAQwBcACIALAAgAFwAIgBCAEMAXAAiAFwAbgAgACAAIAAgACAAIAAgACAAIAAgACAAIAAgACAAIAAgACkAXABuACAAIAAgACAAIAAgACAAIAAgACAAIAAgACkAXABuACAAIAAgACAAIAAgACAAIAApACwAXABuAFwAbgAgACAAIAAgACAAIAAgACAAZgBuAFAAYQByAHMAZQBMAGkAdABlAHIAYQByAHkARABhAHQAZQAsACAATABBAE0AQgBEAEEAKABfAGwAaQB0AGUAcgBhAHIAeQBEAGEAdABlACwAXABuACAAIAAgACAAIAAgACAAIAAgACAAIAAgAEkARgAoAEkAUwBFAFIAUgBPAFIAKABfAGwAaQB0AGUAcgBhAHIAeQBEAGEAdABlACkALAAgAF8AbABpAHQAZQByAGEAcgB5AEQAYQB0AGUAIAAqACAAewAxACwAIAAyACwAIAAzACwAIAA0ACwAIAA1AH0ALABcAG4AIAAgACAAIAAgACAAIAAgACAAIAAgACAAIAAgACAAIABJAEYAKABfAGwAaQB0AGUAcgBhAHIAeQBEAGEAdABlACAAPQAgAFwAIgBcACIALAAgAHsAXAAiAFwAIgAsACAAXAAiAFwAIgAsACAAXAAiAFwAIgAsACAAXAAiAFwAIgAsACAAXAAiAFwAIgB9ACwAXABuACAAIAAgACAAIAAgACAAIAAgACAAIAAgACAAIAAgACAAIAAgACAAIABMAEUAVAAoAFwAbgAgACAAIAAgACAAIAAgACAAIAAgACAAIAAgACAAIAAgACAAIAAgACAAIAAgACAAIABfAHAAYQByAHMAZQBNAGkAbgB1AHMARABlAGwAaQBtAHMALAAgAGYAbgBNAGkAbgB1AHMARABlAGwAaQBtAFQAbwBTAHAAYQBjAGUAKABfAGwAaQB0AGUAcgBhAHIAeQBEAGEAdABlACkALABcAG4AIAAgACAAIAAgACAAIAAgACAAIAAgACAAIAAgACAAIAAgACAAIAAgACAAIAAgACAAXwBwAGEAcgBzAGUARABlAGwAaQBtAHMALAAgAGYAbgBQAGEAcgBzAGUATgBvAHQAYQB0AGkAbwBuACgAXwBwAGEAcgBzAGUATQBpAG4AdQBzAEQAZQBsAGkAbQBzACkALABcAG4AIAAgACAAIAAgACAAIAAgACAAIAAgACAAIAAgACAAIAAgACAAIAAgACAAIAAgACAAXwBzAHAAbABpAHQALAAgAEYATgAuAFMAUABMAEkAVAAoAF8AcABhAHIAcwBlAEQAZQBsAGkAbQBzACwAIABcACIAIABcACIALAAgAEYAQQBMAFMARQAsACAAVABSAFUARQAsACAANgApACwAXABuACAAIAAgACAAIAAgACAAIAAgACAAIAAgACAAIAAgACAAIAAgACAAIAAgACAAIAAgAF8AYwBvAHUAbgB0AFAAYQByAHQAcwAsACAASQBOAEQARQBYACgAXwBzAHAAbABpAHQALAAgADEALAAgADEAKQAsAFwAbgAgACAAIAAgACAAIAAgACAAIAAgACAAIAAgACAAIAAgACAAIAAgACAAIAAgACAAIABfAHAAYQByAHQAcwAsACAARABSAE8AUAAoAF8AcwBwAGwAaQB0ACwALAAgADEAKQAsAFwAbgAgACAAIAAgACAAIAAgACAAIAAgACAAIAAgACAAIAAgACAAIAAgACAAIAAgACAAIABJAEYAKABfAGMAbwB1AG4AdABQAGEAcgB0AHMAIAA+ACAANQAsACAAewAjAFYAQQBMAFUARQAhACwAIAAjAFYAQQBMAFUARQAhACwAIAAjAFYAQQBMAFUARQAhACwAIAAjAFYAQQBMAFUARQAhACwAIAAjAFYAQQBMAFUARQAhAH0ALABcAG4AIAAgACAAIAAgACAAIAAgACAAIAAgACAAIAAgACAAIAAgACAAIAAgACAAIAAgACAAIAAgACAAIABMAEUAVAAoAFwAbgAgACAAIAAgACAAIAAgACAAIAAgACAAIAAgACAAIAAgACAAIAAgACAAIAAgACAAIAAgACAAIAAgACAAIAAgACAAXwB2AGEAbAB1AGUAcwAsACAAVgBBAEwAVQBFACgAXwBwAGEAcgB0AHMAKQAsAFwAbgAgACAAIAAgACAAIAAgACAAIAAgACAAIAAgACAAIAAgACAAIAAgACAAIAAgACAAIAAgACAAIAAgACAAIAAgACAAXwB0AGUAcwB0AFQAZQB4AHQAUABhAHIAdABzACwAIABOACgASQBTAEUAUgBSAE8AUgAoAF8AdgBhAGwAdQBlAHMAKQApACAAKwAgAE4AKABJAEYARQBSAFIATwBSACgARgBJAE4ARAAoAFwAIgA6AFwAIgAsACAAXwBwAGEAcgB0AHMAKQAsACAAMAApACAAPgAgADAAKQAsAFwAbgAgACAAIAAgACAAIAAgACAAIAAgACAAIAAgACAAIAAgACAAIAAgACAAIAAgACAAIAAgACAAIAAgACAAIAAgACAAXwB0AGUAeAB0AFAAYQByAHQAcwAsACAARgBJAEwAVABFAFIAKABfAHAAYQByAHQAcwAsACAAXwB0AGUAcwB0AFQAZQB4AHQAUABhAHIAdABzACAAPgAgADAALAAgAHsAIwBOAC8AQQB9ACkALABcAG4AIAAgACAAIAAgACAAIAAgACAAIAAgACAAIAAgACAAIAAgACAAIAAgACAAIAAgACAAIAAgACAAIAAgACAAIAAgAF8AbgB1AG0AZQByAGkAYwBQAGEAcgB0AHMALAAgAEYASQBMAFQARQBSACgAXwB2AGEAbAB1AGUAcwAsACAAXwB0AGUAcwB0AFQAZQB4AHQAUABhAHIAdABzACAAPQAgADAALAAgAHsAIwBOAC8AQQB9ACkALABcAG4AIAAgACAAIAAgACAAIAAgACAAIAAgACAAIAAgACAAIAAgACAAIAAgACAAIAAgACAAIAAgACAAIAAgACAAIAAgAF8AcABhAHIAcwBlAFQAZQB4AHQAUABhAHIAdABzACwAIABfAFAAQQBSAFMARQBfAEwASQBUAEUAUgBBAFIAWQBfAEQAQQBUAEUAXwBUAEUAWABUAF8AUABBAFIAVABTACgAXwB0AGUAeAB0AFAAYQByAHQAcwAsACAAXwBsAGEAbgBnAHUAYQBnAGUASQBEACkALABcAG4AIAAgACAAIAAgACAAIAAgACAAIAAgACAAIAAgACAAIAAgACAAIAAgACAAIAAgACAAIAAgACAAIAAgACAAIAAgAF8AcABhAHIAcwBlAGQAVABlAHgAdABZAE0ARAAsACAAVABBAEsARQAoAF8AcABhAHIAcwBlAFQAZQB4AHQAUABhAHIAdABzACwAIAAxACwAIAAzACkALABcAG4AIAAgACAAIAAgACAAIAAgACAAIAAgACAAIAAgACAAIAAgACAAIAAgACAAIAAgACAAIAAgACAAIAAgACAAIAAgAF8AcABhAHIAcwBlAE4AdQBtAGUAcgBpAGMAUABhAHIAdABzACwAIABfAFAAQQBSAFMARQBfAEwASQBUAEUAUgBBAFIAWQBfAEQAQQBUAEUAXwBOAFUATQBFAFIASQBDAF8AUABBAFIAVABTACgAXwBuAHUAbQBlAHIAaQBjAFAAYQByAHQAcwAsACAAXwBwAGEAcgBzAGUAZABUAGUAeAB0AFkATQBEACwAIABfAGoAdQBsAGkAYQBuAEMAYQBsAGUAbgBkAGEAcgApACwAXABuACAAIAAgACAAIAAgACAAIAAgACAAIAAgACAAIAAgACAAIAAgACAAIAAgACAAIAAgACAAIAAgACAAIAAgACAAIABfAHIAZQBzAG8AbAB2AGUAZABZAE0ARAAsACAASABTAFQAQQBDAEsAKABcAG4AIAAgACAAIAAgACAAIAAgACAAIAAgACAAIAAgACAAIAAgACAAIAAgACAAIAAgACAAIAAgACAAIAAgACAAIAAgACAAIAAgACAASQBOAEQARQBYACgAXwBwAGEAcgBzAGUATgB1AG0AZQByAGkAYwBQAGEAcgB0AHMALAAgADEALAAgADEAKQAsAFwAbgAgACAAIAAgACAAIAAgACAAIAAgACAAIAAgACAAIAAgACAAIAAgACAAIAAgACAAIAAgACAAIAAgACAAIAAgACAAIAAgACAAIABJAE4ARABFAFgAKABfAHAAYQByAHMAZQBkAFQAZQB4AHQAWQBNAEQALAAgADEALAAgADIAKQAsAFwAbgAgACAAIAAgACAAIAAgACAAIAAgACAAIAAgACAAIAAgACAAIAAgACAAIAAgACAAIAAgACAAIAAgACAAIAAgACAAIAAgACAAIABJAE4ARABFAFgAKABfAHAAYQByAHMAZQBOAHUAbQBlAHIAaQBjAFAAYQByAHQAcwAsACAAMQAsACAAMgApAFwAbgAgACAAIAAgACAAIAAgACAAIAAgACAAIAAgACAAIAAgACAAIAAgACAAIAAgACAAIAAgACAAIAAgACAAIAAgACAAKQAsAFwAbgAgACAAIAAgACAAIAAgACAAIAAgACAAIAAgACAAIAAgACAAIAAgACAAIAAgACAAIAAgACAAIAAgACAAIAAgACAAXwBwAGEAcgBzAGUAZABXAGUAZQBrAGQAYQB5ACwAIABJAE4ARABFAFgAKABfAHAAYQByAHMAZQBUAGUAeAB0AFAAYQByAHQAcwAsACAAMQAsACAANAApACwAXABuACAAIAAgACAAIAAgACAAIAAgACAAIAAgACAAIAAgACAAIAAgACAAIAAgACAAIAAgACAAIAAgACAAIAAgACAAIABfAHAAYQByAHMAZQBkAFQAbwBEACwAIABJAE4ARABFAFgAKABfAHAAYQByAHMAZQBUAGUAeAB0AFAAYQByAHQAcwAsACAAMQAsACAANQApACwAXABuACAAIAAgACAAIAAgACAAIAAgACAAIAAgACAAIAAgACAAIAAgACAAIAAgACAAIAAgACAAIAAgACAAIAAgACAAIABfAHIAZQBzAG8AbAB2AGUAZABXAGUAZQBrAGQAYQB5ACwAIABJAEYAKABOAE8AVAAoAEkAUwBOAFUATQBCAEUAUgAoAF8AcABhAHIAcwBlAGQAVwBlAGUAawBkAGEAeQApACkALAAgAF8AcABhAHIAcwBlAGQAVwBlAGUAawBkAGEAeQAsAFwAbgAgACAAIAAgACAAIAAgACAAIAAgACAAIAAgACAAIAAgACAAIAAgACAAIAAgACAAIAAgACAAIAAgACAAIAAgACAAIAAgACAAIABJAEYAKABOAE8AVAAoAEEAUgBSAEEAWQBTAC4ASQBTAF8ATgBVAE0ARQBSAEkAQwAoAF8AcgBlAHMAbwBsAHYAZQBkAFkATQBEACkAKQAsACAAXwBwAGEAcgBzAGUAZABXAGUAZQBrAGQAYQB5ACwAXABuACAAIAAgACAAIAAgACAAIAAgACAAIAAgACAAIAAgACAAIAAgACAAIAAgACAAIAAgACAAIAAgACAAIAAgACAAIAAgACAAIAAgACAAIAAgACAATABFAFQAKABcAG4AIAAgACAAIAAgACAAIAAgACAAIAAgACAAIAAgACAAIAAgACAAIAAgACAAIAAgACAAIAAgACAAIAAgACAAIAAgACAAIAAgACAAIAAgACAAIAAgACAAIAAgAF8ATQBKAEQATgAsACAAQwBIAFIATwBOAE8ALgBNAEoARABOACgAXwByAGUAcwBvAGwAdgBlAGQAWQBNAEQALAAgAF8AagB1AGwAaQBhAG4AQwBhAGwAZQBuAGQAYQByACkALABcAG4AIAAgACAAIAAgACAAIAAgACAAIAAgACAAIAAgACAAIAAgACAAIAAgACAAIAAgACAAIAAgACAAIAAgACAAIAAgACAAIAAgACAAIAAgACAAIAAgACAAIAAgAEkARgAoAF8AcABhAHIAcwBlAGQAVwBlAGUAawBkAGEAeQAgAD0AIABDAEgAUgBPAE4ATwAuAE0ASgBEAE4AXwBUAE8AXwBXAEUARQBLAEQAQQBZACgAXwBNAEoARABOACkALAAgAF8AcABhAHIAcwBlAGQAVwBlAGUAawBkAGEAeQAsACAAewAjAE4AVQBNACEAf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fAHIAZQBzAG8AbAB2AGUAZABZAE0ARABXAFQALAAgAEgAUwBUAEEAQwBLACgAXwByAGUAcwBvAGwAdgBlAGQAWQBNAEQALAAgAF8AcgBlAHMAbwBsAHYAZQBkAFcAZQBlAGsAZABhAHkALAAgAF8AcABhAHIAcwBlAGQAVABvAEQAKQAsAFwAbgAgACAAIAAgACAAIAAgACAAIAAgACAAIAAgACAAIAAgACAAIAAgACAAIAAgACAAIAAgACAAIAAgACAAIAAgACAASQBGACgASQBTAEUAUgBSAE8AUgAoAEkATgBEAEUAWAAoAF8AcgBlAHMAbwBsAHYAZQBkAFkATQBEAFcAVAAsACAAMQAsACAAMQApACkAIAAqACAAQQBSAFIAQQBZAFMALgBJAFMAXwBFAE0AUABUAFkAKABEAFIATwBQACgAXwByAGUAcwBvAGwAdgBlAGQAWQBNAEQAVwBUACwAIAAsACAAMQApACkALABcAG4AIAAgACAAIAAgACAAIAAgACAAIAAgACAAIAAgACAAIAAgACAAIAAgACAAIAAgACAAIAAgACAAIAAgACAAIAAgACAAIAAgACAASQBOAEQARQBYACgAXwByAGUAcwBvAGwAdgBlAGQAWQBNAEQAVwBUACwAIAAxACwAIAAxACkAIAAqACAAewAxACwAIAAyACwAIAAzACwAIAA0ACwAIAA1AH0ALABcAG4AIAAgACAAIAAgACAAIAAgACAAIAAgACAAIAAgACAAIAAgACAAIAAgACAAIAAgACAAIAAgACAAIAAgACAAIAAgACAAIAAgACAAXwByAGUAcwBvAGwAdgBlAGQAWQBNAEQAVwBU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UAeABwAHIAZQBzAHMAaQBvAG4ALAAgAEkATgBEAEUAWAAoAEYATgAuAE4AVQBMAEwASQBGAFkAKABFAHgAcAByAGUAcwBzAGkAbwBuACkALAAsACAAMQApACwAXABuACAAIAAgACAAIAAgACAAIABfAGIAeQBSAG8AdwAsACAAUgBFAEQAVQBDAEUAKABcACIAXAAiACwAIABfAGUAeABwAHIAZQBzAHMAaQBvAG4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MAGkAdABlAHIAYQByAHkARABhAHQAZQAoAF8AYwB1AHIAcgApAFwAbgAgACAAIAAgACAAIAAgACAAIAAgACAAIAAgACAAIAAgACkAXABuACAAIAAgACAAIAAgACAAIAAgACAAIAAgACkAXABuACAAIAAgACAAIAAgACAAIAApACwAXABuACAAIAAgACAAIAAgACAAIABEAFIATwBQACgAXwBiAHkAUgBvAHcALAAgADEAKQBcAG4AIAAgACAAIAApAFwAbgApADsAXABuAFwAbgBfAFAAQQBSAFMARQBfAEwASQBUAEUAUgBBAFIAWQBfAEQAQQBUAEUAXwBUAEUAWABUAF8AUABBAFIAVABTACAAPQAgAEwAQQBNAEIARABBACgAXwB0AGUAeAB0AFAAYQByAHQAcwAsACAAXwBsAGEAbgBnAHUAYQBnAGUASQBEACwAXABuACAAIAAgACAALwAvACAAUgBlAHQAdQByAG4AcwAgAHsAWQBlAGEAcgAsACAATQBvAG4AdABoACwAIABEAGEAeQAsACAAVABpAG0AZQAsACAARABhAHkATwBmAFcAZQBlAGsAfQBcAG4AIAAgACAAIABJAEYAKABBAFIAUgBBAFkAUwAuAEkAUwBOAEEAXwBIACgAXwB0AGUAeAB0AFAAYQByAHQAcwApACwAIABIAFMAVABBAEMASwAoAFwAIgBcACIALAAgAFwAIgBcACIALAAgAFwAIgBcACIALAAgAFwAIgBcACIALAAgAFwAIgBcACIAKQAsAFwAbgAgACAAIAAgACAAIAAgACAATABFAFQAKABcAG4AIAAgACAAIAAgACAAIAAgACAAIAAgACAAXwBwAGEAcgBzAGUATQBvAG4AdABoAFAAYQByAHQAcwAsACAAQwBIAFIATwBOAE8ALgBQAEEAUgBTAEUAXwBNAE8ATgBUAEgAKABfAHQAZQB4AHQAUABhAHIAdABzACwAIABfAGwAYQBuAGcAdQBhAGcAZQBJAEQAKQAsAFwAbgAgACAAIAAgACAAIAAgACAAIAAgACAAIABfAGkAcwBNAG8AbgB0AGgALAAgAE4AKABJAFMATgBVAE0AQgBFAFIAKABfAHAAYQByAHMAZQBNAG8AbgB0AGgAUABhAHIAdABzACkAKQAsAFwAbgAgACAAIAAgACAAIAAgACAAIAAgACAAIABfAGMAbwB1AG4AdABNAG8AbgB0AGgALAAgAFMAVQBNACgAXwBpAHMATQBvAG4AdABoACkALABcAG4AIAAgACAAIAAgACAAIAAgACAAIAAgACAAXwBtAG8AbgB0AGgALAAgAFMAVwBJAFQAQwBIACgAXwBjAG8AdQBuAHQATQBvAG4AdABoACwAXABuACAAIAAgACAAIAAgACAAIAAgACAAIAAgACAAIAAgACAAMAAsACAAXAAiAFwAIgAsAFwAbgAgACAAIAAgACAAIAAgACAAIAAgACAAIAAgACAAIAAgADEALAAgAFgATABPAE8ASwBVAFAAKAAxACwAIABfAGkAcwBNAG8AbgB0AGgALAAgAF8AcABhAHIAcwBlAE0AbwBuAHQAaABQAGEAcgB0AHMAKQAsAFwAbgAgACAAIAAgACAAIAAgACAAIAAgACAAIAAgACAAIAAgAHsAIwBWAEEATABVAEUAIQB9AFwAbgAgACAAIAAgACAAIAAgACAAIAAgACAAIAApACwAXABuACAAIAAgACAAIAAgACAAIAAgACAAIAAgAF8AcgBlAG0AYQBpAG4AUABhAHIAdABzADEALAAgAEYASQBMAFQARQBSACgAXwB0AGUAeAB0AFAAYQByAHQAcwAsACAAXwBpAHMATQBvAG4AdABoACAAPQAgADAALAAgAHsAIwBOAC8AQQB9ACkALABcAG4AIAAgACAAIAAgACAAIAAgACAAIAAgACAASQBGACgAQQBSAFIAQQBZAFMALgBJAFMATgBBAF8ASAAoAF8AcgBlAG0AYQBpAG4AUABhAHIAdABzADEAKQAsACAASABTAFQAQQBDAEsAKABcACIAXAAiACwAIABfAG0AbwBuAHQAaAAsACAAXAAiAFwAIgAsACAAXAAiAFwAIgAsACAAXAAiAFwAIgApACwAXABuACAAIAAgACAAIAAgACAAIAAgACAAIAAgACAAIAAgACAATABFAFQAKABcAG4AIAAgACAAIAAgACAAIAAgACAAIAAgACAAIAAgACAAIAAgACAAIAAgAF8AcABhAHIAcwBlAEQAYQB5AE8AZgBXAGUAZQBrAFAAYQByAHQAcwAsACAAQwBIAFIATwBOAE8ALgBQAEEAUgBTAEUAXwBXAEUARQBLAEQAQQBZACgAXwByAGUAbQBhAGkAbgBQAGEAcgB0AHMAMQAsACAAXwBsAGEAbgBnAHUAYQBnAGUASQBEACkALABcAG4AIAAgACAAIAAgACAAIAAgACAAIAAgACAAIAAgACAAIAAgACAAIAAgAF8AaQBzAEQAYQB5AE8AZgBXAGUAZQBrACwAIABOACgASQBTAE4AVQBNAEIARQBSACgAXwBwAGEAcgBzAGUARABhAHkATwBmAFcAZQBlAGsAUABhAHIAdABzACkAKQAsAFwAbgAgACAAIAAgACAAIAAgACAAIAAgACAAIAAgACAAIAAgACAAIAAgACAAXwBjAG8AdQBuAHQARABhAHkATwBmAFcAZQBlAGsALAAgAFMAVQBNACgAXwBpAHMARABhAHkATwBmAFcAZQBlAGsAKQAsAFwAbgAgACAAIAAgACAAIAAgACAAIAAgACAAIAAgACAAIAAgACAAIAAgACAAXwBkAGEAeQBPAGYAVwBlAGUAawAsACAAUwBXAEkAVABDAEgAKABfAGMAbwB1AG4AdABEAGEAeQBPAGYAVwBlAGUAawAsAFwAbgAgACAAIAAgACAAIAAgACAAIAAgACAAIAAgACAAIAAgACAAIAAgACAAIAAgACAAIAAwACwAIABcACIAXAAiACwAXABuACAAIAAgACAAIAAgACAAIAAgACAAIAAgACAAIAAgACAAIAAgACAAIAAgACAAIAAgADEALAAgAFgATABPAE8ASwBVAFAAKAAxACwAIABfAGkAcwBEAGEAeQBPAGYAVwBlAGUAawAsACAAXwBwAGEAcgBzAGUARABhAHkATwBmAFcAZQBlAGsAUABhAHIAdABzACkALABcAG4AIAAgACAAIAAgACAAIAAgACAAIAAgACAAIAAgACAAIAAgACAAIAAgACAAIAAgACAAewAjAFYAQQBMAFUARQAhAH0AXABuACAAIAAgACAAIAAgACAAIAAgACAAIAAgACAAIAAgACAAIAAgACAAIAApACwAXABuACAAIAAgACAAIAAgACAAIAAgACAAIAAgACAAIAAgACAAIAAgACAAIABfAHIAZQBtAGEAaQBuAFAAYQByAHQAcwAyACwAIABGAEkATABUAEUAUgAoAF8AcgBlAG0AYQBpAG4AUABhAHIAdABzADEALAAgAF8AaQBzAEQAYQB5AE8AZgBXAGUAZQBrACAAPQAgADAALAAgAHsAIwBOAC8AQQB9ACkALABcAG4AIAAgACAAIAAgACAAIAAgACAAIAAgACAAIAAgACAAIAAgACAAIAAgAEkARgAoAEEAUgBSAEEAWQBTAC4ASQBTAE4AQQBfAEgAKABfAHIAZQBtAGEAaQBuAFAAYQByAHQAcwAyACkALAAgAEgAUwBUAEEAQwBLACgAXAAiAFwAIgAsACAAXwBtAG8AbgB0AGgALAAgAFwAIgBcACIALAAgAF8AZABhAHkATwBmAFcAZQBlAGsALAAgAFwAIgBcACIAKQAsAFwAbgAgACAAIAAgACAAIAAgACAAIAAgACAAIAAgACAAIAAgACAAIAAgACAAIAAgACAAIABMAEUAVAAoAFwAbgAgACAAIAAgACAAIAAgACAAIAAgACAAIAAgACAAIAAgACAAIAAgACAAIAAgACAAIAAgACAAIAAgAF8AcABhAHIAcwBlAEQAYQB5AE8AcgBkAGkAbgBhAGwAUABhAHIAdABzACwAIABGAE4ALgBPAFIARABJAE4AQQBMAF8AVgBBAEwAVQBFACgAXwByAGUAbQBhAGkAbgBQAGEAcgB0AHMAMgApACwAXABuACAAIAAgACAAIAAgACAAIAAgACAAIAAgACAAIAAgACAAIAAgACAAIAAgACAAIAAgACAAIAAgACAAXwBpAHMARABhAHkATwByAGQAaQBuAGEAbAAsACAATgAoAEkAUwBOAFUATQBCAEUAUgAoAF8AcABhAHIAcwBlAEQAYQB5AE8AcgBkAGkAbgBhAGwAUABhAHIAdABzACkAKQAsAFwAbgAgACAAIAAgACAAIAAgACAAIAAgACAAIAAgACAAIAAgACAAIAAgACAAIAAgACAAIAAgACAAIAAgAF8AYwBvAHUAbgB0AEQAYQB5AE8AcgBkAGkAbgBhAGwALAAgAFMAVQBNACgAXwBpAHMARABhAHkATwByAGQAaQBuAGEAbAApACwAXABuACAAIAAgACAAIAAgACAAIAAgACAAIAAgACAAIAAgACAAIAAgACAAIAAgACAAIAAgACAAIAAgACAAXwBkAGEAeQAsACAAUwBXAEkAVABDAEgAKABfAGMAbwB1AG4AdABEAGEAeQBPAHIAZABpAG4AYQBsACwAXABuACAAIAAgACAAIAAgACAAIAAgACAAIAAgACAAIAAgACAAIAAgACAAIAAgACAAIAAgACAAIAAgACAAIAAgACAAIAAwACwAIABcACIAXAAiACwAXABuACAAIAAgACAAIAAgACAAIAAgACAAIAAgACAAIAAgACAAIAAgACAAIAAgACAAIAAgACAAIAAgACAAIAAgACAAIAAxACwAIABYAEwATwBPAEsAVQBQACgAMQAsACAAXwBpAHMARABhAHkATwByAGQAaQBuAGEAbAAsACAAXwBwAGEAcgBzAGUARABhAHkATwByAGQAaQBuAGEAbABQAGEAcgB0AHMAKQAsAFwAbgAgACAAIAAgACAAIAAgACAAIAAgACAAIAAgACAAIAAgACAAIAAgACAAIAAgACAAIAAgACAAIAAgACAAIAAgACAAewAjAFYAQQBMAFUARQAhAH0AXABuACAAIAAgACAAIAAgACAAIAAgACAAIAAgACAAIAAgACAAIAAgACAAIAAgACAAIAAgACAAIAAgACAAKQAsAFwAbgAgACAAIAAgACAAIAAgACAAIAAgACAAIAAgACAAIAAgACAAIAAgACAAIAAgACAAIAAgACAAIAAgAF8AcgBlAG0AYQBpAG4AUABhAHIAdABzADMALAAgAEYASQBMAFQARQBSACgAXwByAGUAbQBhAGkAbgBQAGEAcgB0AHMAMgAsACAAXwBpAHMARABhAHkATwByAGQAaQBuAGEAbAAgAD0AIAAwACwAIAB7ACMATgAvAEEAfQApACwAXABuACAAIAAgACAAIAAgACAAIAAgACAAIAAgACAAIAAgACAAIAAgACAAIAAgACAAIAAgACAAIAAgACAASQBGACgAQQBSAFIAQQBZAFMALgBJAFMATgBBAF8ASAAoAF8AcgBlAG0AYQBpAG4AUABhAHIAdABzADMAKQAsACAASABTAFQAQQBDAEsAKABcACIAXAAiACwAIABfAG0AbwBuAHQAaAAsACAAXwBkAGEAeQAsACAAXwBkAGEAeQBPAGYAVwBlAGUAawAsACAAXAAiAFwAIgApACwAXABuACAAIAAgACAAIAAgACAAIAAgACAAIAAgACAAIAAgACAAIAAgACAAIAAgACAAIAAgACAAIAAgACAAIAAgACAAIABMAEUAVAAoAFwAbgAgACAAIAAgACAAIAAgACAAIAAgACAAIAAgACAAIAAgACAAIAAgACAAIAAgACAAIAAgACAAIAAgACAAIAAgACAAIAAgACAAIABfAHAAYQByAHMAZQBUAGkAbQBlAFMAcABhAG4AUABhAHIAdABzACwAIABDAEgAUgBPAE4ATwAuAFAAQQBSAFMARQBfAFQASQBNAEUAUwBQAEEATgAoAF8AcgBlAG0AYQBpAG4AUABhAHIAdABzADMAKQAsAFwAbgAgACAAIAAgACAAIAAgACAAIAAgACAAIAAgACAAIAAgACAAIAAgACAAIAAgACAAIAAgACAAIAAgACAAIAAgACAAIAAgACAAIABfAHAAYQByAHMAZQBUAGkAbQBlAE8AZgBEAGEAeQBQAGEAcgB0AHMALAAgAEMASABSAE8ATgBPAC4AUABBAFIAUwBFAF8AVABJAE0ARQBfAE8ARgBfAEQAQQBZACgAXwByAGUAbQBhAGkAbgBQAGEAcgB0AHMAMwApACwAXABuACAAIAAgACAAIAAgACAAIAAgACAAIAAgACAAIAAgACAAIAAgACAAIAAgACAAIAAgACAAIAAgACAAIAAgACAAIAAgACAAIAAgAF8AaQBzAFQAaQBtAGUAUwBwAGEAbgAsACAATgAoAEkAUwBOAFUATQBCAEUAUgAoAF8AcABhAHIAcwBlAFQAaQBtAGUAUwBwAGEAbgBQAGEAcgB0AHMAKQApACwAXABuACAAIAAgACAAIAAgACAAIAAgACAAIAAgACAAIAAgACAAIAAgACAAIAAgACAAIAAgACAAIAAgACAAIAAgACAAIAAgACAAIAAgAF8AaQBzAFQAaQBtAGUATwBmAEQAYQB5ACwAIABOACgASQBTAE4AVQBNAEIARQBSACgAXwBwAGEAcgBzAGUAVABpAG0AZQBPAGYARABhAHkAUABhAHIAdABzACkAKQAsAFwAbgAgACAAIAAgACAAIAAgACAAIAAgACAAIAAgACAAIAAgACAAIAAgACAAIAAgACAAIAAgACAAIAAgACAAIAAgACAAIAAgACAAIABfAGMAbwB1AG4AdABUAGkAbQBlAFMAcABhAG4ALAAgAFMAVQBNACgAXwBpAHMAVABpAG0AZQBTAHAAYQBuACkALABcAG4AIAAgACAAIAAgACAAIAAgACAAIAAgACAAIAAgACAAIAAgACAAIAAgACAAIAAgACAAIAAgACAAIAAgACAAIAAgACAAIAAgACAAXwBjAG8AdQBuAHQAVABpAG0AZQBPAGYARABhAHkALAAgAFMAVQBNACgAXwBpAHMAVABpAG0AZQBPAGYARABhAHkAKQAsAFwAbgAgACAAIAAgACAAIAAgACAAIAAgACAAIAAgACAAIAAgACAAIAAgACAAIAAgACAAIAAgACAAIAAgACAAIAAgACAAIAAgACAAIABfAHQAaQBtAGUATwBmAGQAYQB5ACwAIABTAFcASQBUAEMASAAoAF8AYwBvAHUAbgB0AFQAaQBtAGUATwBmAEQAYQB5ACwAXABuACAAIAAgACAAIAAgACAAIAAgACAAIAAgACAAIAAgACAAIAAgACAAIAAgACAAIAAgACAAIAAgACAAIAAgACAAIAAgACAAIAAgACAAIAAgACAAMAAsACAASQBGACgAXwBjAG8AdQBuAHQAVABpAG0AZQBTAHAAYQBuACAAPQAgADAALAAgAFwAIgBcACIALAAgAHsAIwBOAFUATQAhAH0AKQAsAFwAbgAgACAAIAAgACAAIAAgACAAIAAgACAAIAAgACAAIAAgACAAIAAgACAAIAAgACAAIAAgACAAIAAgACAAIAAgACAAIAAgACAAIAAgACAAIAAgADEALAAgAFgATABPAE8ASwBVAFAAKAAxACwAIABfAGkAcwBUAGkAbQBlAE8AZgBEAGEAeQAsACAAXwBwAGEAcgBzAGUAVABpAG0AZQBPAGYARABhAHkAUABhAHIAdABzACkALABcAG4AIAAgACAAIAAgACAAIAAgACAAIAAgACAAIAAgACAAIAAgACAAIAAgACAAIAAgACAAIAAgACAAIAAgACAAIAAgACAAIAAgACAAIAAgACAAIAB7ACMAVgBBAEwAVQBFACEAfQBcAG4AIAAgACAAIAAgACAAIAAgACAAIAAgACAAIAAgACAAIAAgACAAIAAgACAAIAAgACAAIAAgACAAIAAgACAAIAAgACAAIAAgACAAKQAsAFwAbgAgACAAIAAgACAAIAAgACAAIAAgACAAIAAgACAAIAAgACAAIAAgACAAIAAgACAAIAAgACAAIAAgACAAIAAgACAAIAAgACAAIABfAHIAZQBtAGEAaQBuAFAAYQByAHQAcwA0ACwAIABGAEkATABUAEUAUgAoAF8AcgBlAG0AYQBpAG4AUABhAHIAdABzADMALAAgACgAXwBpAHMAVABpAG0AZQBTAHAAYQBuACAAPQAgADAAKQAgACoAIAAoAF8AaQBzAFQAaQBtAGUATwBmAEQAYQB5ACAAPQAgADAAKQAsACAAewAjAE4ALwBBAH0AKQAsAFwAbgAgACAAIAAgACAAIAAgACAAIAAgACAAIAAgACAAIAAgACAAIAAgACAAIAAgACAAIAAgACAAIAAgACAAIAAgACAAIAAgACAAIABJAEYAKABBAFIAUgBBAFkAUwAuAEkAUwBOAEEAXwBIACgAXwByAGUAbQBhAGkAbgBQAGEAcgB0AHMANAApACwAIABIAFMAVABBAEMASwAoAFwAIgBcACIALAAgAF8AbQBvAG4AdABoACwAIABfAGQAYQB5ACwAIABfAGQAYQB5AE8AZgBXAGUAZQBrACwAIABfAHQAaQBtAGUATwBmAGQAYQB5ACkALABcAG4AIAAgACAAIAAgACAAIAAgACAAIAAgACAAIAAgACAAIAAgACAAIAAgACAAIAAgACAAIAAgACAAIAAgACAAIAAgACAAIAAgACAAIAAgACAAIABMAEUAVAAoAFwAbgAgACAAIAAgACAAIAAgACAAIAAgACAAIAAgACAAIAAgACAAIAAgACAAIAAgACAAIAAgACAAIAAgACAAIAAgACAAIAAgACAAIAAgACAAIAAgACAAIAAgACAAXwBwAGEAcgBzAGUAWQBlAGEAcgBQAGEAcgB0AHMALAAgAEMASABSAE8ATgBPAC4AUABBAFIAUwBFAF8ATABJAFQARQBSAEEAUgBZAF8AWQBFAEEAUgAoAF8AcgBlAG0AYQBpAG4AUABhAHIAdABzADQAKQAsAFwAbgAgACAAIAAgACAAIAAgACAAIAAgACAAIAAgACAAIAAgACAAIAAgACAAIAAgACAAIAAgACAAIAAgACAAIAAgACAAIAAgACAAIAAgACAAIAAgACAAIAAgACAAXwBpAHMAWQBlAGEAcgAsACAATgAoAEkAUwBOAFUATQBCAEUAUgAoAF8AcABhAHIAcwBlAFkAZQBhAHIAUABhAHIAdABzACkAKQAsAFwAbgAgACAAIAAgACAAIAAgACAAIAAgACAAIAAgACAAIAAgACAAIAAgACAAIAAgACAAIAAgACAAIAAgACAAIAAgACAAIAAgACAAIAAgACAAIAAgACAAIAAgACAAXwBjAG8AdQBuAHQAWQBlAGEAcgAsACAAUwBVAE0AKABfAGkAcwBZAGUAYQByACkALABcAG4AIAAgACAAIAAgACAAIAAgACAAIAAgACAAIAAgACAAIAAgACAAIAAgACAAIAAgACAAIAAgACAAIAAgACAAIAAgACAAIAAgACAAIAAgACAAIAAgACAAIAAgAF8AeQBlAGEAcgAsACAAUwBXAEkAVABDAEgAKABfAGMAbwB1AG4AdABZAGUAYQByACwAXABuACAAIAAgACAAIAAgACAAIAAgACAAIAAgACAAIAAgACAAIAAgACAAIAAgACAAIAAgACAAIAAgACAAIAAgACAAIAAgACAAIAAgACAAIAAgACAAIAAgACAAIAAgACAAIAAgADAALAAgAHsAIwBWAEEATABVAEUAIQB9ACwAXABuACAAIAAgACAAIAAgACAAIAAgACAAIAAgACAAIAAgACAAIAAgACAAIAAgACAAIAAgACAAIAAgACAAIAAgACAAIAAgACAAIAAgACAAIAAgACAAIAAgACAAIAAgACAAIAAgADEALAAgAFgATABPAE8ASwBVAFAAKAAxACwAIABfAGkAcwBZAGUAYQByACwAIABfAHAAYQByAHMAZQBZAGUAYQByAFAAYQByAHQAcwApACwAXABuACAAIAAgACAAIAAgACAAIAAgACAAIAAgACAAIAAgACAAIAAgACAAIAAgACAAIAAgACAAIAAgACAAIAAgACAAIAAgACAAIAAgACAAIAAgACAAIAAgACAAIAAgACAAIAAgAHsAIwBWAEEATABVAEUAIQB9AFwAbgAgACAAIAAgACAAIAAgACAAIAAgACAAIAAgACAAIAAgACAAIAAgACAAIAAgACAAIAAgACAAIAAgACAAIAAgACAAIAAgACAAIAAgACAAIAAgACAAIAAgACAAKQAsAFwAbgAgACAAIAAgACAAIAAgACAAIAAgACAAIAAgACAAIAAgACAAIAAgACAAIAAgACAAIAAgACAAIAAgACAAIAAgACAAIAAgACAAIAAgACAAIAAgACAAIAAgACAASABTAFQAQQBDAEsAKABfAHkAZQBhAHIALAAgAF8AbQBvAG4AdABoACwAIABfAGQAYQB5ACwAIABfAGQAYQB5AE8AZgBXAGUAZQBrACwAIABfAHQAaQBtAGUATwBmAGQAYQB5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wBQAEEAUgBTAEUAXwBMAEkAVABFAFIAQQBSAFkAXwBEAEEAVABFAF8ATgBVAE0ARQBSAEkAQwBfAFAAQQBSAFQAUwAgAD0AIABMAEEATQBCAEQAQQAoAF8AbgB1AG0AZQByAGkAYwBQAGEAcgB0AHMALAAgAF8AdABlAHgAdABZAE0ARAAsACAAXwBqAHUAbABpAGEAbgBDAGEAbABlAG4AZABhAHIALABcAG4AIAAgACAAIAAvAC8AIABSAGUAdAB1AHIAbgBzACAAewBZAGUAYQByACwAIABEAGEAeQB9AFwAbgAgACAAIAAgAEwARQBUACgAXABuACAAIAAgACAAIAAgACAAIABfAHQAZQB4AHQAWQBlAGEAcgAsACAASQBOAEQARQBYACgAXwB0AGUAeAB0AFkATQBEACwAIAAxACwAIAAxACkALABcAG4AIAAgACAAIAAgACAAIAAgAF8AdABlAHgAdABNAG8AbgB0AGgALAAgAEkATgBEAEUAWAAoAF8AdABlAHgAdABZAE0ARAAsACAAMQAsACAAMgApACwAXABuACAAIAAgACAAIAAgACAAIABfAHQAZQB4AHQARABhAHkALAAgAEkATgBEAEUAWAAoAF8AdABlAHgAdABZAE0ARAAsACAAMQAsACAAMwApACwAXABuACAAIAAgACAAIAAgACAAIABfAGMAbwB1AG4AdABOAHUAbQBlAHIAaQBjAFAAYQByAHQAcwAsACAASQBGACgAQQBSAFIAQQBZAFMALgBJAFMATgBBAF8AVgAoAF8AbgB1AG0AZQByAGkAYwBQAGEAcgB0AHMAKQAsACAAMAAsACAAQwBPAEwAVQBNAE4AUwAoAF8AbgB1AG0AZQByAGkAYwBQAGEAcgB0AHMAKQApACwAXABuACAAIAAgACAAIAAgACAAIABfAGMAbwB1AG4AdABZAEQALAAgAE4AKABJAFMATgBVAE0AQgBFAFIAKABfAHQAZQB4AHQAWQBlAGEAcgApACkAIAArACAATgAoAEkAUwBOAFUATQBCAEUAUgAoAF8AdABlAHgAdABEAGEAeQApACkALABcAG4AIAAgACAAIAAgACAAIAAgAF8AbQBhAHgATgB1AG0AZQByAGkAYwBQAGEAcgB0AHMALAAgADIAIAAtACAAXwBjAG8AdQBuAHQAWQBEACwAXABuACAAIAAgACAAIAAgACAAIABcAG4AIAAgACAAIAAgACAAIAAgAEkARgAoAF8AYwBvAHUAbgB0AE4AdQBtAGUAcgBpAGMAUABhAHIAdABzACAAPgAgAF8AbQBhAHgATgB1AG0AZQByAGkAYwBQAGEAcgB0AHMALAAgAEgAUwBUAEEAQwBLACgASQBGACgASQBTAE4AVQBNAEIARQBSACgAXwB0AGUAeAB0AFkAZQBhAHIAKQAsACAAXwB0AGUAeAB0AFkAZQBhAHIALAAgAHsAIwBWAEEATABVAEUAIQB9ACkALAAgAHsAIwBWAEEATABVAEUAIQB9ACkALABcAG4AIAAgACAAIAAgACAAIAAgACAAIAAgACAASQBGACgAXwBjAG8AdQBuAHQATgB1AG0AZQByAGkAYwBQAGEAcgB0AHMAIAA9ACAAMAAsACAASABTAFQAQQBDAEsAKABfAHQAZQB4AHQAWQBlAGEAcgAsACAAXwB0AGUAeAB0AEQAYQB5ACkALABcAG4AIAAgACAAIAAgACAAIAAgACAAIAAgACAAIAAgACAAIABJAEYAKABfAGMAbwB1AG4AdABOAHUAbQBlAHIAaQBjAFAAYQByAHQAcwAgAD0AIAAxACwAXABuACAAIAAgACAAIAAgACAAIAAgACAAIAAgACAAIAAgACAAIAAgACAAIABJAEYAKABJAE4ARABFAFgAKABfAG4AdQBtAGUAcgBpAGMAUABhAHIAdABzACwAIAAxACwAIAAxACkAIAA8ACAAMQAsAFwAbgAgACAAIAAgACAAIAAgACAAIAAgACAAIAAgACAAIAAgACAAIAAgACAAIAAgACAAIABJAEYAKABJAFMATgBVAE0AQgBFAFIAKABfAHQAZQB4AHQAWQBlAGEAcgApACwAXABuACAAIAAgACAAIAAgACAAIAAgACAAIAAgACAAIAAgACAAIAAgACAAIAAgACAAIAAgACAAIAAgACAASABTAFQAQQBDAEsAKABfAHQAZQB4AHQAWQBlAGEAcgAsACAAewAjAFYAQQBMAFUARQAhAH0AKQAsAFwAbgAgACAAIAAgACAAIAAgACAAIAAgACAAIAAgACAAIAAgACAAIAAgACAAIAAgACAAIAAgACAAIAAgAEgAUwBUAEEAQwBLACgASQBOAEQARQBYACgAXwBuAHUAbQBlAHIAaQBjAFAAYQByAHQAcwAsACAAMQAsACAAMQApACwAIABfAHQAZQB4AHQARABhAHkAKQBcAG4AIAAgACAAIAAgACAAIAAgACAAIAAgACAAIAAgACAAIAAgACAAIAAgACAAIAAgACAAKQAsAFwAbgAgACAAIAAgACAAIAAgACAAIAAgACAAIAAgACAAIAAgACAAIAAgACAAIAAgACAAIABMAEUAVAAoAFwAbgAgACAAIAAgACAAIAAgACAAIAAgACAAIAAgACAAIAAgACAAIAAgACAAIAAgACAAIAAgACAAIAAgAF8AbQBhAHgARABhAHkALAAgAEkARgAoAEkAUwBOAFUATQBCAEUAUgAoAF8AdABlAHgAdABNAG8AbgB0AGgAKQAsACAAQwBIAFIATwBOAE8ALgBEAEEAWQBTAF8ASQBOAF8ATQBPAE4AVABIACgAXwB0AGUAeAB0AE0AbwBuAHQAaAAsACAAXwB0AGUAeAB0AFkAZQBhAHIALAAgAF8AagB1AGwAaQBhAG4AQwBhAGwAZQBuAGQAYQByACkALAAgADMAMQApACwAXABuACAAIAAgACAAIAAgACAAIAAgACAAIAAgACAAIAAgACAAIAAgACAAIAAgACAAIAAgACAAIAAgACAASQBGACgASQBOAEQARQBYACgAXwBuAHUAbQBlAHIAaQBjAFAAYQByAHQAcwAsACAAMQAsACAAMQApACAAPAA9ACAAXwBtAGEAeABEAGEAeQAsAFwAbgAgACAAIAAgACAAIAAgACAAIAAgACAAIAAgACAAIAAgACAAIAAgACAAIAAgACAAIAAgACAAIAAgACAAIAAgACAASABTAFQAQQBDAEsAKABfAHQAZQB4AHQAWQBlAGEAcgAsACAASQBOAEQARQBYACgAXwBuAHUAbQBlAHIAaQBjAFAAYQByAHQAcwAsACAAMQAsACAAMQApACkALABcAG4AIAAgACAAIAAgACAAIAAgACAAIAAgACAAIAAgACAAIAAgACAAIAAgACAAIAAgACAAIAAgACAAIAAgACAAIAAgAEkARgAoAEkAUwBOAFUATQBCAEUAUgAoAF8AdABlAHgAdABZAGUAYQByACkALABcAG4AIAAgACAAIAAgACAAIAAgACAAIAAgACAAIAAgACAAIAAgACAAIAAgACAAIAAgACAAIAAgACAAIAAgACAAIAAgACAAIAAgACAASABTAFQAQQBDAEsAKABfAHQAZQB4AHQAWQBlAGEAcgAsACAAewAjAFYAQQBMAFUARQAhAH0AKQAsAFwAbgAgACAAIAAgACAAIAAgACAAIAAgACAAIAAgACAAIAAgACAAIAAgACAAIAAgACAAIAAgACAAIAAgACAAIAAgACAAIAAgACAAIABIAFMAVABBAEMASwAoAEkATgBEAEUAWAAoAF8AbgB1AG0AZQByAGkAYwBQAGEAcgB0AHMALAAgADEALAAgADEAKQAsACAAXwB0AGUAeAB0AEQAYQB5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JAEYAKABfAGMAbwB1AG4AdABOAHUAbQBlAHIAaQBjAFAAYQByAHQAcwAgAD0AIAAyACwAXABuACAAIAAgACAAIAAgACAAIAAgACAAIAAgACAAIAAgACAAIAAgACAAIAAgACAAIAAgAEwARQBUACgAXABuACAAIAAgACAAIAAgACAAIAAgACAAIAAgACAAIAAgACAAIAAgACAAIAAgACAAIAAgACAAIAAgACAAXwBpAHMARABhAHkARgBpAHIAcwB0ACwAIABJAEYAKABJAE4ARABFAFgAKABfAG4AdQBtAGUAcgBpAGMAUABhAHIAdABzACwAIAAxACwAIAAxACkAIAA8ACAAMQAsACAARgBBAEwAUwBFACwAXABuACAAIAAgACAAIAAgACAAIAAgACAAIAAgACAAIAAgACAAIAAgACAAIAAgACAAIAAgACAAIAAgACAAIAAgACAAIABMAEUAVAAoAFwAbgAgACAAIAAgACAAIAAgACAAIAAgACAAIAAgACAAIAAgACAAIAAgACAAIAAgACAAIAAgACAAIAAgACAAIAAgACAAIAAgACAAIABfAG0AYQB4AEQAYQB5AEYAaQByAHMAdAAsACAASQBGACgASQBTAE4AVQBNAEIARQBSACgAXwB0AGUAeAB0AE0AbwBuAHQAaAApACwAIABDAEgAUgBPAE4ATwAuAEQAQQBZAFMAXwBJAE4AXwBNAE8ATgBUAEgAKABfAHQAZQB4AHQATQBvAG4AdABoACwAIABJAE4ARABFAFgAKABfAG4AdQBtAGUAcgBpAGMAUABhAHIAdABzACwAIAAxACwAIAAyACkALAAgAF8AagB1AGwAaQBhAG4AQwBhAGwAZQBuAGQAYQByACkALAAgADMAMQApACwAXABuACAAIAAgACAAIAAgACAAIAAgACAAIAAgACAAIAAgACAAIAAgACAAIAAgACAAIAAgACAAIAAgACAAIAAgACAAIAAgACAAIAAgAEkATgBEAEUAWAAoAF8AbgB1AG0AZQByAGkAYwBQAGEAcgB0AHMALAAgADEALAAgADEAKQAgADwAPQAgAF8AbQBhAHgARABhAHkARgBpAHIAcwB0AFwAbgAgACAAIAAgACAAIAAgACAAIAAgACAAIAAgACAAIAAgACAAIAAgACAAIAAgACAAIAAgACAAIAAgACAAIAAgACAAKQBcAG4AIAAgACAAIAAgACAAIAAgACAAIAAgACAAIAAgACAAIAAgACAAIAAgACAAIAAgACAAIAAgACAAIAApACwAXABuACAAIAAgACAAIAAgACAAIAAgACAAIAAgACAAIAAgACAAIAAgACAAIAAgACAAIAAgACAAIAAgACAASQBGACgAXwBpAHMARABhAHkARgBpAHIAcwB0ACwAIABDAEgATwBPAFMARQBDAE8ATABTACgAXwBuAHUAbQBlAHIAaQBjAFAAYQByAHQAcwAsACAAewAyACwAIAAxAH0AKQAsAFwAbgAgACAAIAAgACAAIAAgACAAIAAgACAAIAAgACAAIAAgACAAIAAgACAAIAAgACAAIAAgACAAIAAgACAAIAAgACAATABFAFQAKABcAG4AIAAgACAAIAAgACAAIAAgACAAIAAgACAAIAAgACAAIAAgACAAIAAgACAAIAAgACAAIAAgACAAIAAgACAAIAAgACAAIAAgACAAXwBpAHMARABhAHkAUwBlAGMAbwBuAGQALAAgAEkARgAoAEkATgBEAEUAWAAoAF8AbgB1AG0AZQByAGkAYwBQAGEAcgB0AHMALAAgADEALAAgADIAKQAgADwAIAAxACwAIABGAEEATABTAEUALABcAG4AIAAgACAAIAAgACAAIAAgACAAIAAgACAAIAAgACAAIAAgACAAIAAgACAAIAAgACAAIAAgACAAIAAgACAAIAAgACAAIAAgACAAIAAgACAAIABMAEUAVAAoAFwAbgAgACAAIAAgACAAIAAgACAAIAAgACAAIAAgACAAIAAgACAAIAAgACAAIAAgACAAIAAgACAAIAAgACAAIAAgACAAIAAgACAAIAAgACAAIAAgACAAIAAgACAAXwBtAGEAeABEAGEAeQBTAGUAYwBvAG4AZAAsACAASQBGACgASQBTAE4AVQBNAEIARQBSACgAXwB0AGUAeAB0AE0AbwBuAHQAaAApACwAIABDAEgAUgBPAE4ATwAuAEQAQQBZAFMAXwBJAE4AXwBNAE8ATgBUAEgAKABfAHQAZQB4AHQATQBvAG4AdABoACwAIABJAE4ARABFAFgAKABfAG4AdQBtAGUAcgBpAGMAUABhAHIAdABzACwAIAAxACwAIAAxACkALAAgAF8AagB1AGwAaQBhAG4AQwBhAGwAZQBuAGQAYQByACkALAAgADMAMQApACwAXABuACAAIAAgACAAIAAgACAAIAAgACAAIAAgACAAIAAgACAAIAAgACAAIAAgACAAIAAgACAAIAAgACAAIAAgACAAIAAgACAAIAAgACAAIAAgACAAIAAgACAAIABJAE4ARABFAFgAKABfAG4AdQBtAGUAcgBpAGMAUABhAHIAdABzACwAIAAxACwAIAAyACkAIAA8AD0AIABfAG0AYQB4AEQAYQB5AFMAZQBjAG8AbgBk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SQBGACgAXwBpAHMARABhAHkAUwBlAGMAbwBuAGQALABcAG4AIAAgACAAIAAgACAAIAAgACAAIAAgACAAIAAgACAAIAAgACAAIAAgACAAIAAgACAAIAAgACAAIAAgACAAIAAgACAAIAAgACAAIAAgACAAIABfAG4AdQBtAGUAcgBpAGMAUABhAHIAdABzACwAXABuACAAIAAgACAAIAAgACAAIAAgACAAIAAgACAAIAAgACAAIAAgACAAIAAgACAAIAAgACAAIAAgACAAIAAgACAAIAAgACAAIAAgACAAIAAgACAASABTAFQAQQBDAEsAKABJAE4ARABFAFgAKABfAG4AdQBtAGUAcgBpAGMAUABhAHIAdABzACwAIAAxACwAIAAyACkALAAgAHsAIwBOAFUATQAhAH0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ABJAFQARQBSAEEAUgBZAF8ARABBAFQARQBUAEkATQBFAFwAbgBcAG4AUgBlAHQAdQByAG4AcwAgAGEAIABkAGEAdABlACAAYQBuAGQAIAB0AGkAbQBlACAAZgBvAHIAbQBhAHQAdABlAGQAIABpAG4AIABsAGkAdABlAHIAYQByAHkAIABzAHQAeQBsAGUALgBcAG4AXABuAEEAcgByAGEAeQAgAGMAbwBtAHAAYQB0AGkAYgBsAGUAOgAgAEQAYQB0AGUAXwBZAE0ARABX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wBUACAAIAAgACAAIAAgACAAfAAgAGEAcgByAGEAeQAgACAAIABDAFsAMQAuAC4ANQBdACAAIAB8AFwAbgAgACAAIABbAFkAZQBhAHIAQwBFAF0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FwAbgAgACAAIABbAEQAYQB5AF0AIAAgACAAIAAgACAAIAAgACAAfAAgAGQAZQBjAGkAbQBhAGwAIABbADAALgAuADMAMQBdACAAIAB8ACAAXABuACAAIAAgAFsARABhAHkATwBmAFcAZQBlAGsAXQAgACAAIAB8ACAAaQBuAHQAZQBnAGUAcgAgAFsAMQAuAC4ANwBdACAAIAAgAHwAIABBAHAAcABsAGkAYwBhAGIAbABlACAAaQBmACAAYQBuAHkAIABvAGYAIAB5AGUAYQByACwAIABtAG8AbgB0AGgAIABvAHIAIABkAGEAeQAgAGEAcgBlACAAbwBtAGkAdAB0AGUAZAAuAFwAbgAgACAAIABbAFQAaQBtAGUAXQAgACAAIAAgACAAIAAgACAAfAAgAGQAZQBjAGkAbQBhAGwAIABbADAALgAuADEAXQAgACAAIAB8ACAAXABuAFsATwBwAHQAaQBvAG4AcwBdACAAIAAgACAAIAAgACAAIAB8ACAAdABlAHgAdAAgACAAIAAgACAAIAAgACAAIAAgACAAIAAgAHwAIABbAFcAXQBbAFIAXQBbAEUAXQBbAFQAXQBbAEoAXQBbAEsAXQBbAEwAXQBbAEEAXQBbAEwAbwB3AE8AcgBkAGUAcgBdAFwAbgAgACAAIAAgACAAIAAgACAAIAAgACAAIAAgACAAIAAgACAAfAAgACAAIAAgACAAIAAgACAAIAAgACAAIAAgACAAIAAgACAAIAB8ACAAIAAgACAAIAAgACAAIABXACAAOgAgAEQAaQBzAHAAbABhAHkAIAB3AGUAZQBrAGQAYQB5AC4AXABuACAAIAAgACAAIAAgACAAIAAgACAAIAAgACAAIAAgACAAIAB8ACAAIAAgACAAIAAgACAAIAAgACAAIAAgACAAIAAgACAAIAAgAHwAIAAgACAAIAAgACAAIAAgAFIAIAA6ACAARABpAHMAcABsAGEAeQAgAHMAaABvAHIAdAAtAGYAbwByAG0AIABtAG8AbgB0AGgAIABhAG4AZAAgAHcAZQBlAGsAZABhAHkALgBcAG4AIAAgACAAIAAgACAAIAAgACAAIAAgACAAIAAgACAAIAAgAHwAIAAgACAAIAAgACAAIAAgACAAIAAgACAAIAAgACAAIAAgACAAfAAgACAAIAAgACAAIAAgACAARwAgADoAIABOAG8AIABjAG8AbQBtAGEAIABkAGUAbABpAG0AaQB0AGUAcgBzAC4AXABuACAAIAAgACAAIAAgACAAIAAgACAAIAAgACAAIAAgACAAIAB8ACAAIAAgACAAIAAgACAAIAAgACAAIAAgACAAIAAgACAAIAAgAHwAIAAgACAAIAAgACAAIAAgAEUAIAA6ACAAQQBsAHcAYQB5AHMAIABhAHAAcABsAHkAIABlAHIAYQAgAHMAdQBmAGYAaQB4AC4AIABJAGYAIABuAG8AdAAgAHUAcwBlAGQALAAgAG8AbgBsAHkAIAB5AGUAYQByAHMAIABsAGUAcwBzACAAdABoAGEAbgAgADEAMAAwADAAXABuACAAIAAgACAAIAAgACAAIAAgACAAIAAgACAAIAAgACAAIAB8ACAAIAAgACAAIAAgACAAIAAgACAAIAAgACAAIAAgACAAIAAgAHwAIAAgACAAIAAgACAAIAAgACAAIAAgACAAcwBoAG8AdwAgAGEAbgAgAGUAcgBhAC4AXABuACAAIAAgACAAIAAgACAAIAAgACAAIAAgACAAIAAgACAAIAB8ACAAIAAgACAAIAAgACAAIAAgACAAIAAgACAAIAAgACAAIAAgAHwAIAAgACAAIAAgACAAIAAgAFQAIAA6ACAAVQBzAGUAIAB0AHIAYQBkAGkAdABpAG8AbgBhAGwAIABlAHIAYQAgAG4AbwB0AGEAdABpAG8AbgAgAEEARAB8AEIAQwAgAGkAbgBzAHQAZQBhAGQAIABvAGYAIABzAGUAYwB1AGwAYQByACAAQgBDAEUAfABDAEUALgBcAG4AIAAgACAAIAAgACAAIAAgACAAIAAgACAAIAAgACAAIAAgAHwAIAAgACAAIAAgACAAIAAgACAAIAAgACAAIAAgACAAIAAgACAAfAAgACAAIAAgACAAIAAgACAASgAgADoAIABEAG8AdAB0AGUAZAAgAG0AbwBuAGkAawBlAHIAcwAgAEIALgBDAC4ARQB8AEMALgBFAC4AfABBAC4ATQAuAHwAUAAuAE0ALgBcAG4AIAAgACAAIAAgACAAIAAgACAAIAAgACAAIAAgACAAIAAgAHwAIAAgACAAIAAgACAAIAAgACAAIAAgACAAIAAgACAAIAAgACAAfAAgACAAIAAgACAAIAAgACAASwAgADoAIABOAG8AIABzAHAAYQBjAGUAIABwAHIAZQBjAGUAZABpAG4AZwAgAG0AbwBuAGkAawBlAHIAcwAgAEIAQwBFAHwAQwBFAHwAQQBNAHwAUABNAC4AXABuACAAIAAgACAAIAAgACAAIAAgACAAIAAgACAAIAAgACAAIAB8ACAAIAAgACAAIAAgACAAIAAgACAAIAAgACAAIAAgACAAIAAgAHwAIAAgACAAIAAgACAAIAAgAEwAIAA6ACAATABvAHcAZQByACAAYwBhAHMAZQAgAGEAbQB8AHAAbQAuAFwAbgAgACAAIAAgACAAIAAgACAAIAAgACAAIAAgACAAIAAgACAAfAAgACAAIAAgACAAIAAgACAAIAAgACAAIAAgACAAIAAgACAAIAB8ACAATABvAHcATwByAGQAZQByACAAOgAgAEwAbwB3ACAAbwByAGQAZQByACAAYwBvAG0AcABvAG4AZQBuAHQALgAgAEQAZQBmAGEAdQBsAHQAcwAgAHQAbwAgAG0AaQBuAHUAdABlAC4AXABuACAAIAAgACAAIAAgACAAIAAgACAAIAAgACAAIAAgACAAIAB8ACAAIAAgACAAIAAgACAAIAAgACAAIAAgACAAIAAgACAAIAAgAHwAIAAgACAAIAAgACAAIAAgACAAIAAgACAARAAgADoAIABEAGEAeQBcAG4AIAAgACAAIAAgACAAIAAgACAAIAAgACAAIAAgACAAIAAgAHwAIAAgACAAIAAgACAAIAAgACAAIAAgACAAIAAgACAAIAAgACAAfAAgACAAIAAgACAAIAAgACAAIAAgACAAIABIACAAOgAgAEgAbwB1AHIAXABuACAAIAAgACAAIAAgACAAIAAgACAAIAAgACAAIAAgACAAIAB8ACAAIAAgACAAIAAgACAAIAAgACAAIAAgACAAIAAgACAAIAAgAHwAIAAgACAAIAAgACAAIAAgACAAIAAgACAATQAgADoAIABNAGkAbgB1AHQAZQBcAG4AIAAgACAAIAAgACAAIAAgACAAIAAgACAAIAAgACAAIAAgAHwAIAAgACAAIAAgACAAIAAgACAAIAAgACAAIAAgACAAIAAgACAAfAAgACAAIAAgACAAIAAgACAAIAAgACAAIABTACAAOgAgAFMAZQBjAG8AbgBkAFwAbgBbAEwAYQBuAGcAdQBhAGcAZQBDAG8AZABlAF0AIAAgACAAfAAgAHQAZQB4AHQAIAAgACAAIAAgACAAIAAgACAAIAAgACAAIAB8ACAATABhAG4AZwB1AGEAZwBlAC4AIABJAGYAIABvAG0AaQB0AHQAZQBkACAAdABoAGUAbgAgAGwAbwBjAGEAbAAgAGwAYQBuAGcAdQBhAGcAZQAgAHMAZQB0ACAAaQBuACAARQB4AGMAZQBs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EQAQQBUAEUAVABJAE0ARQAoAHsAMgAwADEANAAsACAAMgAsACAAMgA1ACwAIAAwAC4AMgA1AH0ALAAgAFwAIgBXAFIARQBUAEoASwBMAFwAIgApAFwAbgBSAGUAdAB1AHIAbgBzADoAIABcACIAVAB1AGUAIABGAGUAYgAgADIANQB0AGgAIAAyADAAMQA0AEEARAAgADYAOgAwADAAYQBtAFwAIgBcAG4AXABuAEYATwBSAE0AQQBUAF8ATABJAFQARQBSAEEAUgBZAF8ARABBAFQARQBUAEkATQBFACgAewBcACIAXAAiACwAIAAxADIALAAgADMAMQB9ACkAXABuAFIAZQB0AHUAcgBuAHMAOgAgAFwAIgBEAGUAYwBlAG0AYgBlAHIAIAAzADEAcwB0AFwAIgBcAG4AXABuAEYATwBSAE0AQQBUAF8ATABJAFQARQBSAEEAUgBZAF8ARABBAFQARQBUAEkATQBFACgAewAyADAAMAAwACwAIAAzAH0ALAAgAFwAIgBcACIAKQBcAG4AUgBlAHQAdQByAG4AcwA6ACAAXAAiAE0AYQByAGMAaAAsACAAMgAwADAAMA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ABJAFQARQBSAEEAUgBZAF8ARABBAFQARQBUAEkATQBFACAAPQAgAEwAQQBNAEIARABBACgARABhAHQAZQBfAFkATQBEAFcAVAAsACAAWwBPAHAAdABpAG8AbgBzAF0ALAAgAFsATABhAG4AZwB1AGEAZwBlAEMAbwBkAGUAXQAsACAAWwBKAHUAbABpAGEAbgBDAGEAbABlAG4AZABhAHIAXQAsAFwAbgAgACAAIAAgAEwARQBUACgAXABuACAAIAAgACAAIAAgACAAIABfAG8AcAB0AGkAbwBuAHMALAAgAEkARgAoAEkAUwBPAE0ASQBUAFQARQBEACgATwBwAHQAaQBvAG4AcwApACwAIABcACIAXAAiACwAIABPAHAAdABpAG8AbgBzACkALABcAG4AIAAgACAAIAAgACAAIAAgAF8AbABhAG4AZwB1AGEAZwBlAEkARAAsACAARgBOAC4ATABBAE4ARwBVAEEARwBFAF8ASQBEACgARgBOAC4ATgBVAEwATABJAEYAWQAoAEwAYQBuAGcAdQBhAGcAZQBDAG8AZABlACkAKQAsAFwAbgAgACAAIAAgACAAIAAgACAAXwBqAHUAbABpAGEAbgBDAGEAbABlAG4AZABhAHIALAAgAEYATgAuAEMATwBFAFIAQwBFACgASgB1AGwAaQBhAG4AQwBhAGwAZQBuAGQAYQByACkAIAA8AD4AIAAwACwAXABuACAAIAAgACAAIAAgACAAIABcAG4AIAAgACAAIAAgACAAIAAgAF8AcwBoAG8AdwBXAGUAZQBrAGQAYQB5ACwAIABJAEYARQBSAFIATwBSACgAUwBFAEEAUgBDAEgAKABcACIAVwBcACIALAAgAF8AbwBwAHQAaQBvAG4AcwApACwAIAAwACkAIAA+ACAAMAAsAFwAbgAgACAAIAAgACAAIAAgACAAXwBzAGgAbwByAHQALAAgAEkARgBFAFIAUgBPAFIAKABTAEUAQQBSAEMASAAoAFwAIgBSAFwAIgAsACAAXwBvAHAAdABpAG8AbgBzACkALAAgADAAKQAgAD4AIAAwACwAXABuACAAIAAgACAAIAAgACAAIABfAGQAZQBsAGkAbQAsACAASQBGACgASQBGAEUAUgBSAE8AUgAoAFMARQBBAFIAQwBIACgAXAAiAEcAXAAiACwAIABfAG8AcAB0AGkAbwBuAHMAKQAsACAAMAApACAAPgAgADAALAAgAFwAIgAgAFwAIgAsACAAXAAiACwAIABcACIAKQAsAFwAbgAgACAAIAAgACAAIAAgACAAXABuACAAIAAgACAAIAAgACAAIABfAHkAZQBhAHIATwBwAHQAaQBvAG4AcwAsACAARgBOAC4AUwBJAEYAVABfAEYATwBSAF8AQwBIAEEAUgBTACgAXwBvAHAAdABpAG8AbgBzACwAIABcACIARQBUAEoASwBcACIALAAgADEAKQAsAFwAbgBcAG4AIAAgACAAIAAgACAAIAAgAF8AdABpAG0AZQBPAHAAdABpAG8AbgBzACwAIABcACIAQwBcACIAIAAmACAARgBOAC4AUwBJAEYAVABfAEYATwBSAF8AQwBIAEEAUgBTACgAXwBvAHAAdABpAG8AbgBzACwAIABcACIASgBLAEwARABIAE0AUwBcACIAKQAsAFwAbgAgACAAIAAgACAAIAAgACAAXwB0AGkAbQBlAE8AZgBEAGEAeQBPAHAAdABpAG8AbgBTAGUAdAAsACAAXwBGAE8AUgBNAEEAVABfAFQASQBNAEUAXwBPAEYAXwBEAEEAWQBfAE8AUABUAEkATwBOAFMAKABfAHQAaQBtAGUATwBwAHQAaQBvAG4AcwAsACAAVABSAFUARQApACwAXABuAFwAbgAgACAAIAAgACAAIAAgACAAZgBuAFYAYQBsAGkAZABhAHQAZQAsACAATABBAE0AQgBEAEEAKABfAFkATQBEAFcAVAAsAFwAbgAgACAAIAAgACAAIAAgACAAIAAgACAAIABJAEYAKABDAE8ATABVAE0ATgBTACgAXwBZAE0ARABXAFQAKQAgAD4AIAA1ACwAIAB7ACMAQwBBAEwAQwAhAH0ALABcAG4AIAAgACAAIAAgACAAIAAgACAAIAAgACAAIAAgACAAIABJAEYAKABBAFIAUgBBAFkAUwAuAEkAUwBfAEUATQBQAFQAWQAoAF8AWQBNAEQAVwBUACkALAAgAFwAIgBcACIALABcAG4AIAAgACAAIAAgACAAIAAgACAAIAAgACAAIAAgACAAIAAgACAAIAAgAEwARQBUACgAXABuACAAIAAgACAAIAAgACAAIAAgACAAIAAgACAAIAAgACAAIAAgACAAIAAgACAAIAAgAF8AZgBpAHIAcwB0AEUAcgByAG8AcgAsACAAQQBSAFIAQQBZAFMALgBGAEkAUgBTAFQAXwBFAFIAUgBPAFIAXwBIACgAXwBZAE0ARABXAFQAKQAsAFwAbgAgACAAIAAgACAAIAAgACAAIAAgACAAIAAgACAAIAAgACAAIAAgACAAIAAgACAAIABJAEYAKABJAFMARQBSAFIATwBSACgAXwBmAGkAcgBzAHQARQByAHIAbwByACkALAAgAF8AZgBpAHIAcwB0AEUAcgByAG8AcgAgACoAIAB7ADEAfQAsAFwAbgAgACAAIAAgACAAIAAgACAAIAAgACAAIAAgACAAIAAgACAAIAAgACAAIAAgACAAIAAgACAAIAAgAEkARgAoAE4ATwBUACgAQQBSAFIAQQBZAFMALgBJAFMAXwBOAFUATQBFAFIASQBDAF8ATgBVAEwATAAoAF8AWQBNAEQAVwBUACkAKQAsACAAewAjAFYAQQBMAFUARQAhAH0ALABcAG4AIAAgACAAIAAgACAAIAAgACAAIAAgACAAIAAgACAAIAAgACAAIAAgACAAIAAgACAAIAAgACAAIAAgACAAIAAgAEwARQBUACgAXABuACAAIAAgACAAIAAgACAAIAAgACAAIAAgACAAIAAgACAAIAAgACAAIAAgACAAIAAgACAAIAAgACAAIAAgACAAIAAgACAAIAAgAF8AZQB4AHAAYQBuAGQAWQBNAEQAVwBUACwAIABFAFgAUABBAE4ARAAoAF8AWQBNAEQAVwBUACwAIAAxACwAIAA1ACwAIABcACIAXAAiACkALABcAG4AIAAgACAAIAAgACAAIAAgACAAIAAgACAAIAAgACAAIAAgACAAIAAgACAAIAAgACAAIAAgACAAIAAgACAAIAAgACAAIAAgACAASQBGACgAQQBSAFIAQQBZAFMALgBIAEEAUwBfAE4ARQBHAEEAVABJAFYARQAoAEQAUgBPAFAAKABfAGUAeABwAGEAbgBkAFkATQBEAFcAVAAsACwAIAAxACkAKQAsACAAewAjAE4AVQBNACEAfQAsAFwAbgAgACAAIAAgACAAIAAgACAAIAAgACAAIAAgACAAIAAgACAAIAAgACAAIAAgACAAIAAgACAAIAAgACAAIAAgACAAIAAgACAAIAAgACAAIAAgAEkARgAoAE4AKABJAE4ARABFAFgAKABfAGUAeABwAGEAbgBkAFkATQBEAFcAVAAsACAAMQAsACAANQApACkAIAA+ACAAMQAsACAAewAjAE4AVQBNACEAfQAsACAAXwBlAHgAcABhAG4AZABZAE0ARABXAFQ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UgBlAHMAbwBsAHYAZQBEAGEAdABlAFAAYQByAHQALAAgAEwAQQBNAEIARABBACgAXwB2AGEAbABpAGQAYQB0AGUAWQBNAEQAVwBUACwAIABfAGMAYQByAHIAeQBEAGEAeQAsAFwAbgAgACAAIAAgACAAIAAgACAAIAAgACAAIABMAEUAVAAoAFwAbgAgACAAIAAgACAAIAAgACAAIAAgACAAIAAgACAAIAAgAF8AWQBNAEQALAAgAFQAQQBLAEUAKABfAHYAYQBsAGkAZABhAHQAZQBZAE0ARABXAFQALAAgADEALAAgADMAKQAsAFwAbgAgACAAIAAgACAAIAAgACAAIAAgACAAIAAgACAAIAAgAEkARgAoAEEAUgBSAEEAWQBTAC4ASQBTAF8ARQBNAFAAVABZACgAXwBZAE0ARAApACwAIABIAFMAVABBAEMASwAoAFwAIgBcACIALAAgAFwAIgBcACIALAAgAFwAIgBcACIALAAgAFwAIgBcACIAKQAsAFwAbgAgACAAIAAgACAAIAAgACAAIAAgACAAIAAgACAAIAAgACAAIAAgACAATABFAFQAKABcAG4AIAAgACAAIAAgACAAIAAgACAAIAAgACAAIAAgACAAIAAgACAAIAAgACAAIAAgACAAXwByAGUAcwBvAGwAdgBlAFkATQBEACwAIABJAEYAKABfAGMAYQByAHIAeQBEAGEAeQAgAD0AIAAwACwAIABfAFkATQBEACwAXABuACAAIAAgACAAIAAgACAAIAAgACAAIAAgACAAIAAgACAAIAAgACAAIAAgACAAIAAgACAAIAAgACAASQBGACgAQQBSAFIAQQBZAFMALgBIAEEAUwBfAEUATQBQAFQAWQAoAF8AWQBNAEQAKQAsACAAXwBZAE0ARAAsAFwAbgAgACAAIAAgACAAIAAgACAAIAAgACAAIAAgACAAIAAgACAAIAAgACAAIAAgACAAIAAgACAAIAAgACAAIAAgACAATABFAFQAKABcAG4AIAAgACAAIAAgACAAIAAgACAAIAAgACAAIAAgACAAIAAgACAAIAAgACAAIAAgACAAIAAgACAAIAAgACAAIAAgACAAIAAgACAAXwBNAEoARABOACwAIABDAEgAUgBPAE4ATwAuAE0ASgBEAE4AKABfAFkATQBEACwAIABfAGoAdQBsAGkAYQBuAEMAYQBsAGUAbgBkAGEAcgApACAAKwAgAF8AYwBhAHIAcgB5AEQAYQB5ACwAXABuACAAIAAgACAAIAAgACAAIAAgACAAIAAgACAAIAAgACAAIAAgACAAIAAgACAAIAAgACAAIAAgACAAIAAgACAAIAAgACAAIAAgAEMASABSAE8ATgBPAC4ATQBKAEQATgBfAFQATwBfAEMAQQBMAEUATgBEAEEAUgBfAEQAQQBUAEUAKABfAE0ASgBEAE4ALAAgAF8AagB1AGwAaQBhAG4AQwBhAGwAZQBuAGQAYQBy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zAFkAZQBhAHIALAAgAEMASABSAE8ATgBPAC4ARgBPAFIATQBBAFQAXwBMAEkAVABFAFIAQQBSAFkAXwBZAEUAQQBSACgASQBOAEQARQBYACgAXwByAGUAcwBvAGwAdgBlAFkATQBEACwAIAAxACwAIAAxACkALAAgAF8AeQBlAGEAcgBPAHAAdABpAG8AbgBzACkALABcAG4AIAAgACAAIAAgACAAIAAgACAAIAAgACAAIAAgACAAIAAgACAAIAAgACAAIAAgACAAXwBzAE0AbwBuAHQAaAAsACAAQwBIAFIATwBOAE8ALgBNAE8ATgBUAEgAXwBOAEEATQBFACgASQBOAEQARQBYACgAXwByAGUAcwBvAGwAdgBlAFkATQBEACwAIAAxACwAIAAyACkALAAgAF8AcwBoAG8AcgB0ACwAIABfAGwAYQBuAGcAdQBhAGcAZQBJAEQAKQAsAFwAbgAgACAAIAAgACAAIAAgACAAIAAgACAAIAAgACAAIAAgACAAIAAgACAAIAAgACAAIABfAHMARABhAHkALAAgAEYATgAuAEYATwBSAE0AQQBUAF8ATwBSAEQASQBOAEEATAAoAEkATgBEAEUAWAAoAF8AcgBlAHMAbwBsAHYAZQBZAE0ARAAsACAAMQAsACAAMwApACkALABcAG4AIAAgACAAIAAgACAAIAAgACAAIAAgACAAIAAgACAAIAAgACAAIAAgACAAIAAgACAAXwBzAE0AbwBuAHQAaABEAGEAeQAsACAAVABFAFgAVABKAE8ASQBOACgAXAAiACAAXAAiACwAIABUAFIAVQBFACwAIABfAHMATQBvAG4AdABoACwAIABfAHMARABhAHkAKQAsAFwAbgAgACAAIAAgACAAIAAgACAAIAAgACAAIAAgACAAIAAgACAAIAAgACAAIAAgACAAIABfAHMARABhAHQAZQAsACAAVABFAFgAVABKAE8ASQBOACgAXwBkAGUAbABpAG0ALAAgAFQAUgBVAEUALAAgAF8AcwBNAG8AbgB0AGgARABhAHkALAAgAF8AcwBZAGUAYQByACkALABcAG4AIAAgACAAIAAgACAAIAAgACAAIAAgACAAIAAgACAAIAAgACAAIAAgACAAIAAgACAASABTAFQAQQBDAEsAKABfAHMARABhAHQAZQAsACAAXwByAGUAcwBvAGwAdgBlAFkATQBEACkAXABuACAAIAAgACAAIAAgACAAIAAgACAAIAAgACAAIAAgACAAIAAgACAAIAApAFwAbgAgACAAIAAgACAAIAAgACAAIAAgACAAIAAgACAAIAAgACkAXABuACAAIAAgACAAIAAgACAAIAAgACAAIAAgACkAXABuACAAIAAgACAAIAAgACAAIAApACwAXABuAFwAbgAgACAAIAAgACAAIAAgACAAZgBuAFIAZQBzAG8AbAB2AGUAVwBlAGUAawBkAGEAeQAsACAATABBAE0AQgBEAEEAKABfAFkATQBEACwAIABfAEQAbwBXACwAXABuACAAIAAgACAAIAAgACAAIAAgACAAIAAgAEkARgAoAEEAUgBSAEEAWQBTAC4ASQBTAF8ARQBNAFAAVABZACgAXwBZAE0ARAApACAAKgAgAEYATgAuAEkAUwBfAEUATQBQAFQAWQAoAF8ARABvAFcAKQAsACAAXAAiAFwAIgAsAFwAbgAgACAAIAAgACAAIAAgACAAIAAgACAAIAAgACAAIAAgAEwARQBUACgAXABuACAAIAAgACAAIAAgACAAIAAgACAAIAAgACAAIAAgACAAIAAgACAAIABfAHIAZQBzAG8AbAB2AGUAZABEAG8AVwAsACAASQBGACgAQQBSAFIAQQBZAFMALgBIAEEAUwBfAEUATQBQAFQAWQAoAF8AWQBNAEQAKQAsACAAXwBEAG8AVwAsAFwAbgAgACAAIAAgACAAIAAgACAAIAAgACAAIAAgACAAIAAgACAAIAAgACAAIAAgACAAIABMAEUAVAAoAFwAbgAgACAAIAAgACAAIAAgACAAIAAgACAAIAAgACAAIAAgACAAIAAgACAAIAAgACAAIAAgACAAIAAgAF8ATQBKAEQATgAsACAAQwBIAFIATwBOAE8ALgBNAEoARABOACgAXwBZAE0ARAAsACAAXwBqAHUAbABpAGEAbgBDAGEAbABlAG4AZABhAHIAKQAsAFwAbgAgACAAIAAgACAAIAAgACAAIAAgACAAIAAgACAAIAAgACAAIAAgACAAIAAgACAAIAAgACAAIAAgAEMASABSAE8ATgBPAC4ATQBKAEQATgBfAFQATwBfAFcARQBFAEsARABBAFkAKABfAE0ASgBEAE4AKQBcAG4AIAAgACAAIAAgACAAIAAgACAAIAAgACAAIAAgACAAIAAgACAAIAAgACAAIAAgACAAKQBcAG4AIAAgACAAIAAgACAAIAAgACAAIAAgACAAIAAgACAAIAAgACAAIAAgACkALABcAG4AIAAgACAAIAAgACAAIAAgACAAIAAgACAAIAAgACAAIAAgACAAIAAgAEMASABSAE8ATgBPAC4AVwBFAEUASwBEAEEAWQBfAE4AQQBNAEUAKABfAHIAZQBzAG8AbAB2AGUAZABEAG8AVwAsACAAXwBzAGgAbwByAHQALAAgAF8AbABhAG4AZwB1AGEAZwBlAEkARAApAFwAbgAgACAAIAAgACAAIAAgACAAIAAgACAAIAAgACAAIAAgACkAXABuACAAIAAgACAAIAAgACAAIAAgACAAIAAgACkAXABuACAAIAAgACAAIAAgACAAIAApACwAXABuACAAIAAgACAAIAAgACAAIABcAG4AIAAgACAAIAAgACAAIAAgAGYAbgBGAG8AcgBtAGEAdABMAGkAdABlAHIAYQByAHkARABhAHQAZQBUAGkAbQBlACwAIABMAEEATQBCAEQAQQAoAF8AZABhAHQAZQBfAFkATQBEAFcAVAAsAFwAbgAgACAAIAAgACAAIAAgACAAIAAgACAAIABMAEUAVAAoAFwAbgAgACAAIAAgACAAIAAgACAAIAAgACAAIAAgACAAIAAgAF8AdgBhAGwAaQBkAGEAdABlAFkATQBEAFcAVAAsACAAZgBuAFYAYQBsAGkAZABhAHQAZQAoAF8AZABhAHQAZQBfAFkATQBEAFcAVAApACwAXABuACAAIAAgACAAIAAgACAAIAAgACAAIAAgACAAIAAgACAASQBGACgAQwBPAEwAVQBNAE4AUwAoAF8AdgBhAGwAaQBkAGEAdABlAFkATQBEAFcAVAApACAAPQAgADEALAAgAEkATgBEAEUAWAAoAF8AdgBhAGwAaQBkAGEAdABlAFkATQBEAFcAVAAsACAAMQAsACAAMQApACwAXABuACAAIAAgACAAIAAgACAAIAAgACAAIAAgACAAIAAgACAAIAAgACAAIABMAEUAVAAoAFwAbgAgACAAIAAgACAAIAAgACAAIAAgACAAIAAgACAAIAAgACAAIAAgACAAIAAgACAAIABfAHQAaQBtAGUALAAgAEkATgBEAEUAWAAoAF8AdgBhAGwAaQBkAGEAdABlAFkATQBEAFcAVAAsACAAMQAsACAANQApACwAXABuACAAIAAgACAAIAAgACAAIAAgACAAIAAgACAAIAAgACAAIAAgACAAIAAgACAAIAAgAF8ARABUACwAIABfAEYATwBSAE0AQQBUAF8AVABJAE0ARQBfAE8ARgBfAEQAQQBZACgAXwB0AGkAbQBlACwAIABfAHQAaQBtAGUATwBmAEQAYQB5AE8AcAB0AGkAbwBuAFMAZQB0ACkALABcAG4AIAAgACAAIAAgACAAIAAgACAAIAAgACAAIAAgACAAIAAgACAAIAAgACAAIAAgACAAXwBjAGEAcgByAHkARABhAHkALAAgAEkATgBEAEUAWAAoAF8ARABUACwAIAAxACwAIAAxACkALABcAG4AIAAgACAAIAAgACAAIAAgACAAIAAgACAAIAAgACAAIAAgACAAIAAgACAAIAAgACAAXwB0AGkAbQBlAFAAYQByAHQALAAgAEkATgBEAEUAWAAoAF8ARABUACwAIAAxACwAIAAyACkALABcAG4AIAAgACAAIAAgACAAIAAgACAAIAAgACAAIAAgACAAIAAgACAAIAAgACAAIAAgACAAXwBkAGEAdABlAEkAbgBmAG8ALAAgAGYAbgBSAGUAcwBvAGwAdgBlAEQAYQB0AGUAUABhAHIAdAAoAF8AdgBhAGwAaQBkAGEAdABlAFkATQBEAFcAVAAsACAAXwBjAGEAcgByAHkARABhAHkAKQAsAFwAbgAgACAAIAAgACAAIAAgACAAIAAgACAAIAAgACAAIAAgACAAIAAgACAAIAAgACAAIABfAGQAYQB0AGUAUABhAHIAdAAsACAASQBOAEQARQBYACgAXwBkAGEAdABlAEkAbgBmAG8ALAAgADEALAAgADEAKQAsAFwAbgAgACAAIAAgACAAIAAgACAAIAAgACAAIAAgACAAIAAgACAAIAAgACAAIAAgACAAIABfAHIAZQBzAG8AbAB2AGUAWQBNAEQALAAgAEQAUgBPAFAAKABfAGQAYQB0AGUASQBuAGYAbwAsACwAMQApACwAXABuACAAIAAgACAAIAAgACAAIAAgACAAIAAgACAAIAAgACAAIAAgACAAIAAgACAAIAAgAF8AcwBEAGEAdABlAFQAaQBtAGUALAAgAFQARQBYAFQASgBPAEkATgAoAF8AZABlAGwAaQBtACwAIABUAFIAVQBFACwAIABfAGQAYQB0AGUAUABhAHIAdAAsACAAXwB0AGkAbQBlAFAAYQByAHQAKQAsAFwAbgAgACAAIAAgACAAIAAgACAAIAAgACAAIAAgACAAIAAgACAAIAAgACAAIAAgACAAIABJAEYAKABOAE8AVAAoAF8AcwBoAG8AdwBXAGUAZQBrAGQAYQB5ACkALAAgAF8AcwBEAGEAdABlAFQAaQBtAGUALAAgAFwAbgAgACAAIAAgACAAIAAgACAAIAAgACAAIAAgACAAIAAgACAAIAAgACAAIAAgACAAIAAgACAAIAAgAEwARQBUACgAXABuACAAIAAgACAAIAAgACAAIAAgACAAIAAgACAAIAAgACAAIAAgACAAIAAgACAAIAAgACAAIAAgACAAIAAgACAAIABfAHMARABvAFcALAAgAGYAbgBSAGUAcwBvAGwAdgBlAFcAZQBlAGsAZABhAHkAKABfAHIAZQBzAG8AbAB2AGUAWQBNAEQALAAgAEkATgBEAEUAWAAoAF8AdgBhAGwAaQBkAGEAdABlAFkATQBEAFcAVAAsACAAMQAsACAANAApACkALABcAG4AIAAgACAAIAAgACAAIAAgACAAIAAgACAAIAAgACAAIAAgACAAIAAgACAAIAAgACAAIAAgACAAIAAgACAAIAAgAFQARQBYAFQASgBPAEkATgAoAF8AZABlAGwAaQBtACwAIABUAFIAVQBFACwAIABfAHMARABvAFcALAAgAF8AcwBEAGEAdABlAFQAaQBtAGU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CAFkAUgBPAFcAKABGAE4ALgBOAFUATABMAEkARgBZACgARABhAHQAZQBfAFkATQBEAFcAVAApACwAXABuACAAIAAgACAAIAAgACAAIAAgACAAIAAgAEwAQQBNAEIARABBACgAXwByAG8AdwAsAFwAbgAgACAAIAAgACAAIAAgACAAIAAgACAAIAAgACAAIAAgAGYAbgBGAG8AcgBtAGEAdABMAGkAdABlAHIAYQByAHkARABhAHQAZQBUAGkAbQBl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BcAG4AXABuAFAAYQByAHMAZQBzACAAYQAgAGQAYQB0AGUALQB0AGkAbQBlACAAZwByAG8AdQBwACAAaQBuACAAdABoAGUAIABmAG8AcgBtAGEAdAAgAHUAcwBlAGQAIABiAHkAIABVAFMAIABNAGkAbABpAHQAYQByAHkAIABtAGUAcwBzAGEAZwBlACAAdAByAGEAZgBmAGkAYwAsACAAaQBuAHQAbwAgAHIAZQBzAHAAZQBjAHQAaQB2AGUAIABwAGEAcgB0AHMAIABvAGYAIAB5AGUAYQByACwAXABuAG0AbwBuAHQAaAAsACAAZABhAHkALAAgAHQAaQBtAGUAIABvAGYAIABkAGEAeQAgAGEAbgBkACAAdABpAG0AZQAgAHoAbwBuAGUAIABvAGYAZgBzAGUAdAAgAGkAbgAgAG0AaQBuAHUAdABlAHM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5ADUAMQAuAC4AMgAwADUAMABdACAAfAAgAFkAZQBhAHIAXABuACAAMgAgAHwAIABpAG4AdABlAGcAZQByACAAWwAxAC4ALgAxADIAXQAgACAAIAAgACAAIAB8ACAATQBvAG4AdABoAFwAbgAgADMAIAB8ACAAaQBuAHQAZQBnAGUAcgAgAFsAMQAuAC4AMwAxAF0AIAAgACAAIAAgACAAfAAgAEQAYQB5AFwAbgAgADQAIAB8ACAAZABlAGMAaQBtAGEAbAAgAFsAMAAuAC4AMQApACAAIAAgACAAIAAgACAAfAAgAFQAaQBtAGUAXABuACAANQAgAHwAIABkAGUAYwBpAG0AYQBsACAAWwAtADkAMAAwAC4ALgA5ADAAMABdACAAIAB8ACAAVABpAG0AZQAgAHoAbwBuAGUAIABvAGYAZgBzAGUAdA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RwAgAHwAIAB0AGUAeAB0ACAAfAAgAEQAYQB0AGUALQB0AGkAbQBlACAAZwByAG8AdQBwACAAaQBuACAAVQBTACAATQBpAGwAaQB0AGEAcgB5ACAAZgBvAHIAbQBhAHQAIABpAGUALgAgAGQAZABIAEgAbQBtAHMAcwBaAG0AbQBtAFkAW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AoAFwAIgAxADIAIAAxADUAIAAzADAAIAA0ADUAIABCACAATQBBAFkAIAAyADMAXAAiACkAXABuAFIAZQB0AHUAcgBuAHMAOgAgAHsAMgAwADIAMwAsACAANQAsACAAMQAyACwAIAAwAC4ANwA3ADEAMQA4ADAANQA1ACwAIAAxADIAMAB9AFwAbgBcAG4AUABBAFIAUwBFAF8ATQBJAEwAXwBEAFQARwAoAFwAIgAwADUAMAA2ADQANQAxADUASwBKAFUATgAwADAAXAAiACkAXABuAFIAZQB0AHUAcgBuAHMAOgAgAHsAMgAwADAAMAAsACAANgAsACAANQAsACAAMAAuADIAOAAxADQAMgAzADYAMQAxACwAIAA2ADAAMAB9AFwAbgBcAG4AUABBAFIAUwBFAF8ATQBJAEwAXwBEAFQARwAoAFwAIgAxADUAMAA2ADAAMABaAFwAIgApAFwAbgBSAGUAdAB1AHIAbgBzADoAIAB7ACAALAAgACwAIAAxADUALAAgADAALgAyADUALAAgADA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QBJAEwAXwBEAFQARwAgAD0AIABMAEEATQBCAEQAQQAoAEUAeABwAHIAZQBzAHMAaQBvAG4ALABcAG4AIAAgACAAIABMAEUAVAAoAFwAbgAgACAAIAAgACAAIAAgACAAXwB2AGEAbABFAHIAcgAsACAAewAjAFYAQQBMAFUARQAhACwAIAAjAFYAQQBMAFUARQAhACwAIAAjAFYAQQBMAFUARQAhACwAIAAjAFYAQQBMAFUARQAhACwAIAAjAFYAQQBMAFUARQAhAH0ALABcAG4AXABuACAAIAAgACAAIAAgACAAIABmAG4AUABhAHIAcwBlAEQAVABHACwAIABMAEEATQBCAEQAQQAoAF8AZQB4AHAAcgAsAFwAbgAgACAAIAAgACAAIAAgACAAIAAgACAAIABJAEYAKABJAFMARQBSAFIATwBSACgAXwBlAHgAcAByACkALAAgAF8AZQB4AHAAcgAgACoAIAB7ADEALAAgADIALAAgADMALAAgADQALAAgADUAfQAsAFwAbgAgACAAIAAgACAAIAAgACAAIAAgACAAIAAgACAAIAAgAEwARQBUACgAXABuACAAIAAgACAAIAAgACAAIAAgACAAIAAgACAAIAAgACAAIAAgACAAIABfAEQAVABHACwAIABTAFUAQgBTAFQASQBUAFUAVABFACgAXwBlAHgAcAByACwAIABcACIAIABcACIALAAgAFwAIgBcACIAKQAsAFwAbgAgACAAIAAgACAAIAAgACAAIAAgACAAIAAgACAAIAAgACAAIAAgACAASQBGACgAXwBEAFQARwAgAD0AIABcACIAXAAiACwAIAB7AFwAIgBcACIALAAgAFwAIgBcACIALAAgAFwAIgBcACIALAAgAFwAIgBcACIALAAgAFwAIgBcACIAfQAsAFwAbgAgACAAIAAgACAAIAAgACAAIAAgACAAIAAgACAAIAAgACAAIAAgACAAIAAgACAAIABJAEYAKABOAE8AVAAoAEYATgAuAFYAQQBMAEkARABBAFQARQBfAEMASABBAFIAUwBFAFQAKABfAEQAVABHACwAIABcACIAMAAxADIAMwA0ADUANgA3ADgAOQBBAEIAQwBEAEUARgBHAEgASQBKAEsATABNAE4ATwBQAFEAUgBTAFQAVQBWAFcAWABZAFoAXAAiACwAIAAxACkAKQAsACAAXwB2AGEAbABFAHIAcgAsAFwAbgAgACAAIAAgACAAIAAgACAAIAAgACAAIAAgACAAIAAgACAAIAAgACAAIAAgACAAIAAgACAAIAAgAEwARQBUACgAXABuACAAIAAgACAAIAAgACAAIAAgACAAIAAgACAAIAAgACAAIAAgACAAIAAgACAAIAAgACAAIAAgACAAIAAgACAAIABmAG4AWQBlAGEAcgAsACAATABBAE0AQgBEAEEAKABfAHMAWQBlAGEAcgAsAFwAbgAgACAAIAAgACAAIAAgACAAIAAgACAAIAAgACAAIAAgACAAIAAgACAAIAAgACAAIAAgACAAIAAgACAAIAAgACAAIAAgACAAIABMAEUAVAAoAFwAbgAgACAAIAAgACAAIAAgACAAIAAgACAAIAAgACAAIAAgACAAIAAgACAAIAAgACAAIAAgACAAIAAgACAAIAAgACAAIAAgACAAIAAgACAAIAAgAF8AeQB5ACwAIABWAEEATABVAEUAKABfAHMAWQBlAGEAcgApACwAXABuACAAIAAgACAAIAAgACAAIAAgACAAIAAgACAAIAAgACAAIAAgACAAIAAgACAAIAAgACAAIAAgACAAIAAgACAAIAAgACAAIAAgACAAIAAgACAASQBGACgAXwB5AHkAIAA8ACAANQAxACwAIAAyADAAMAAwACAAKwAgAF8AeQB5ACwAIAAxADkAMAAwACAAKwAgAF8AeQB5ACk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ZgBuAFAAYQByAHMAZQBGAHUAbABsACwAIABMAEEATQBCAEQAQQAoAF8ARABUAEcALABcAG4AIAAgACAAIAAgACAAIAAgACAAIAAgACAAIAAgACAAIAAgACAAIAAgACAAIAAgACAAIAAgACAAIAAgACAAIAAgACAAIAAgACAATABFAFQAKABcAG4AIAAgACAAIAAgACAAIAAgACAAIAAgACAAIAAgACAAIAAgACAAIAAgACAAIAAgACAAIAAgACAAIAAgACAAIAAgACAAIAAgACAAIAAgACAAIABfAFkATQBEACwAIABIAFMAVABBAEMASwAoAFwAbgAgACAAIAAgACAAIAAgACAAIAAgACAAIAAgACAAIAAgACAAIAAgACAAIAAgACAAIAAgACAAIAAgACAAIAAgACAAIAAgACAAIAAgACAAIAAgACAAIAAgACAAZgBuAFkAZQBhAHIAKABSAEkARwBIAFQAKABfAEQAVABHACwAIAAyACkAKQAsAFwAbgAgACAAIAAgACAAIAAgACAAIAAgACAAIAAgACAAIAAgACAAIAAgACAAIAAgACAAIAAgACAAIAAgACAAIAAgACAAIAAgACAAIAAgACAAIAAgACAAIAAgACAAQwBIAFIATwBOAE8ALgBQAEEAUgBTAEUAXwBNAE8ATgBUAEgAKABNAEkARAAoAF8ARABUAEcALAAgADEAMAAsACAAMwApACkALABcAG4AIAAgACAAIAAgACAAIAAgACAAIAAgACAAIAAgACAAIAAgACAAIAAgACAAIAAgACAAIAAgACAAIAAgACAAIAAgACAAIAAgACAAIAAgACAAIAAgACAAIAAgAFYAQQBMAFUARQAoAEwARQBGAFQAKABfAEQAVABHACwAIAAyACkAKQBcAG4AIAAgACAAIAAgACAAIAAgACAAIAAgACAAIAAgACAAIAAgACAAIAAgACAAIAAgACAAIAAgACAAIAAgACAAIAAgACAAIAAgACAAIAAgACAAIAApACwAXABuACAAIAAgACAAIAAgACAAIAAgACAAIAAgACAAIAAgACAAIAAgACAAIAAgACAAIAAgACAAIAAgACAAIAAgACAAIAAgACAAIAAgACAAIAAgACAASQBGACgATgBPAFQAKABDAEgAUgBPAE4ATwAuAEkAUwBfAFYAQQBMAEkARABfAEMAQQBMAEUATgBEAEEAUgBfAEQAQQBUAEUAKABfAFkATQBEACwAIABUAFIAVQBFACwAIABGAEEATABTAEUAKQApACwAIABfAHYAYQBsAEUAcgByACwAXABuACAAIAAgACAAIAAgACAAIAAgACAAIAAgACAAIAAgACAAIAAgACAAIAAgACAAIAAgACAAIAAgACAAIAAgACAAIAAgACAAIAAgACAAIAAgACAAIAAgACAAIABMAEUAVAAoAFwAbgAgACAAIAAgACAAIAAgACAAIAAgACAAIAAgACAAIAAgACAAIAAgACAAIAAgACAAIAAgACAAIAAgACAAIAAgACAAIAAgACAAIAAgACAAIAAgACAAIAAgACAAIAAgACAAIABfAEgATQBTACwAIABIAFMAVABBAEMASwAoAFwAbgAgACAAIAAgACAAIAAgACAAIAAgACAAIAAgACAAIAAgACAAIAAgACAAIAAgACAAIAAgACAAIAAgACAAIAAgACAAIAAgACAAIAAgACAAIAAgACAAIAAgACAAIAAgACAAIAAgACAAIAAgAFYAQQBMAFUARQAoAE0ASQBEACgAXwBEAFQARwAsACAAMwAsACAAMgApACkALABcAG4AIAAgACAAIAAgACAAIAAgACAAIAAgACAAIAAgACAAIAAgACAAIAAgACAAIAAgACAAIAAgACAAIAAgACAAIAAgACAAIAAgACAAIAAgACAAIAAgACAAIAAgACAAIAAgACAAIAAgACAAIABWAEEATABVAEUAKABNAEkARAAoAF8ARABUAEcALAAgADUALAAgADIAKQApACwAXABuACAAIAAgACAAIAAgACAAIAAgACAAIAAgACAAIAAgACAAIAAgACAAIAAgACAAIAAgACAAIAAgACAAIAAgACAAIAAgACAAIAAgACAAIAAgACAAIAAgACAAIAAgACAAIAAgACAAIAAgACAAVgBBAEwAVQBFACgATQBJAEQAKABfAEQAVABHACwAIAA3ACwAIAAyACkAKQBcAG4AIAAgACAAIAAgACAAIAAgACAAIAAgACAAIAAgACAAIAAgACAAIAAgACAAIAAgACAAIAAgACAAIAAgACAAIAAgACAAIAAgACAAIAAgACAAIAAgACAAIAAgACAAIAAgACAAKQAsAFwAbgAgACAAIAAgACAAIAAgACAAIAAgACAAIAAgACAAIAAgACAAIAAgACAAIAAgACAAIAAgACAAIAAgACAAIAAgACAAIAAgACAAIAAgACAAIAAgACAAIAAgACAAIAAgACAAIABfAFQAbwBEACwAIABDAEgAUgBPAE4ATwAuAFQASQBNAEUAXwBPAEYAXwBEAEEAWQAoAF8ASABNAFMAKQAsAFwAbgAgACAAIAAgACAAIAAgACAAIAAgACAAIAAgACAAIAAgACAAIAAgACAAIAAgACAAIAAgACAAIAAgACAAIAAgACAAIAAgACAAIAAgACAAIAAgACAAIAAgACAAIAAgACAAIABfAFQAWgAsACAASQBGAE4AQQAoAEMASABSAE8ATgBPAC4ATQBJAEwASQBUAEEAUgBZAF8AVABaAE8AKABNAEkARAAoAF8ARABUAEcALAAgADkALAAgADEAKQApACwAIABcACIAXAAiACkALABcAG4AIAAgACAAIAAgACAAIAAgACAAIAAgACAAIAAgACAAIAAgACAAIAAgACAAIAAgACAAIAAgACAAIAAgACAAIAAgACAAIAAgACAAIAAgACAAIAAgACAAIAAgACAAIAAgACAASABTAFQAQQBDAEsAKABfAFkATQBEACwAIABfAFQAbwBEACwAIABfAFQAWg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BcAG4AIAAgACAAIAAgACAAIAAgACAAIAAgACAAIAAgACAAIAAgACAAIAAgACAAIAAgACAAIAAgACAAIAAgACAAIAAgAGYAbgBQAGEAcgBzAGUAUwBoAG8AcgB0ACwAIABMAEEATQBCAEQAQQAoAF8ARABUAEcALABcAG4AIAAgACAAIAAgACAAIAAgACAAIAAgACAAIAAgACAAIAAgACAAIAAgACAAIAAgACAAIAAgACAAIAAgACAAIAAgACAAIAAgACAATABFAFQAKABcAG4AIAAgACAAIAAgACAAIAAgACAAIAAgACAAIAAgACAAIAAgACAAIAAgACAAIAAgACAAIAAgACAAIAAgACAAIAAgACAAIAAgACAAIAAgACAAIABfAFkATQBEACwAIABIAFMAVABBAEMASwAoAFwAbgAgACAAIAAgACAAIAAgACAAIAAgACAAIAAgACAAIAAgACAAIAAgACAAIAAgACAAIAAgACAAIAAgACAAIAAgACAAIAAgACAAIAAgACAAIAAgACAAIAAgACAAZgBuAFkAZQBhAHIAKABSAEkARwBIAFQAKABfAEQAVABHACwAIAAyACkAKQAsAFwAbgAgACAAIAAgACAAIAAgACAAIAAgACAAIAAgACAAIAAgACAAIAAgACAAIAAgACAAIAAgACAAIAAgACAAIAAgACAAIAAgACAAIAAgACAAIAAgACAAIAAgACAAQwBIAFIATwBOAE8ALgBQAEEAUgBTAEUAXwBNAE8ATgBUAEgAKABNAEkARAAoAF8ARABUAEcALAAgADgALAAgADMAKQApACwAXABuACAAIAAgACAAIAAgACAAIAAgACAAIAAgACAAIAAgACAAIAAgACAAIAAgACAAIAAgACAAIAAgACAAIAAgACAAIAAgACAAIAAgACAAIAAgACAAIAAgACAAIABWAEEATABVAEUAKABMAEUARgBUACgAXwBEAFQARwAsACAAMgApACkAXABuACAAIAAgACAAIAAgACAAIAAgACAAIAAgACAAIAAgACAAIAAgACAAIAAgACAAIAAgACAAIAAgACAAIAAgACAAIAAgACAAIAAgACAAIAAgACAAKQAsAFwAbgAgACAAIAAgACAAIAAgACAAIAAgACAAIAAgACAAIAAgACAAIAAgACAAIAAgACAAIAAgACAAIAAgACAAIAAgACAAIAAgACAAIAAgACAAIAAgAEkARgAoAE4ATwBUACgAQwBIAFIATwBOAE8ALgBJAFMAXwBWAEEATABJAEQAXwBDAEEATABFAE4ARABBAFIAXwBEAEEAVABFACgAXwBZAE0ARAAsACAAVABSAFUARQAsACAARgBBAEwAUwBFACkAKQAsACAAXwB2AGEAbABFAHIAcgAsAFwAbgAgACAAIAAgACAAIAAgACAAIAAgACAAIAAgACAAIAAgACAAIAAgACAAIAAgACAAIAAgACAAIAAgACAAIAAgACAAIAAgACAAIAAgACAAIAAgACAAIAAgACAATABFAFQAKABcAG4AIAAgACAAIAAgACAAIAAgACAAIAAgACAAIAAgACAAIAAgACAAIAAgACAAIAAgACAAIAAgACAAIAAgACAAIAAgACAAIAAgACAAIAAgACAAIAAgACAAIAAgACAAIAAgACAAXwBIAE0AUwAsACAASABTAFQAQQBDAEsAKABcAG4AIAAgACAAIAAgACAAIAAgACAAIAAgACAAIAAgACAAIAAgACAAIAAgACAAIAAgACAAIAAgACAAIAAgACAAIAAgACAAIAAgACAAIAAgACAAIAAgACAAIAAgACAAIAAgACAAIAAgACAAIABWAEEATABVAEUAKABNAEkARAAoAF8ARABUAEcALAAgADMALAAgADIAKQApACwAXABuACAAIAAgACAAIAAgACAAIAAgACAAIAAgACAAIAAgACAAIAAgACAAIAAgACAAIAAgACAAIAAgACAAIAAgACAAIAAgACAAIAAgACAAIAAgACAAIAAgACAAIAAgACAAIAAgACAAIAAgACAAVgBBAEwAVQBFACgATQBJAEQAKABfAEQAVABHACwAIAA1ACwAIAAyACkAKQAsAFwAbgAgACAAIAAgACAAIAAgACAAIAAgACAAIAAgACAAIAAgACAAIAAgACAAIAAgACAAIAAgACAAIAAgACAAIAAgACAAIAAgACAAIAAgACAAIAAgACAAIAAgACAAIAAgACAAIAAgACAAIAAgADAAXABuACAAIAAgACAAIAAgACAAIAAgACAAIAAgACAAIAAgACAAIAAgACAAIAAgACAAIAAgACAAIAAgACAAIAAgACAAIAAgACAAIAAgACAAIAAgACAAIAAgACAAIAAgACAAIAAgACkALABcAG4AIAAgACAAIAAgACAAIAAgACAAIAAgACAAIAAgACAAIAAgACAAIAAgACAAIAAgACAAIAAgACAAIAAgACAAIAAgACAAIAAgACAAIAAgACAAIAAgACAAIAAgACAAIAAgACAAXwBUAG8ARAAsACAAQwBIAFIATwBOAE8ALgBUAEkATQBFAF8ATwBGAF8ARABBAFkAKABfAEgATQBTACkALABcAG4AIAAgACAAIAAgACAAIAAgACAAIAAgACAAIAAgACAAIAAgACAAIAAgACAAIAAgACAAIAAgACAAIAAgACAAIAAgACAAIAAgACAAIAAgACAAIAAgACAAIAAgACAAIAAgACAAXwBUAFoALAAgAEkARgBOAEEAKABDAEgAUgBPAE4ATwAuAE0ASQBMAEkAVABBAFIAWQBfAFQAWgBPACgATQBJAEQAKABfAEQAVABHACwAIAA3ACwAIAAxACkAKQAsACAAXAAiAFwAIgApACwAXABuACAAIAAgACAAIAAgACAAIAAgACAAIAAgACAAIAAgACAAIAAgACAAIAAgACAAIAAgACAAIAAgACAAIAAgACAAIAAgACAAIAAgACAAIAAgACAAIAAgACAAIAAgACAAIAAgAEgAUwBUAEEAQwBLACgAXwBZAE0ARAAsACAAXwBUAG8ARAAsACAAXwBUAFo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XABuACAAIAAgACAAIAAgACAAIAAgACAAIAAgACAAIAAgACAAIAAgACAAIAAgACAAIAAgACAAIAAgACAAIAAgACAAIABmAG4AUABhAHIAcwBlAFAAbABhAG4ALAAgAEwAQQBNAEIARABBACgAXwBEAFQARwAsAFwAbgAgACAAIAAgACAAIAAgACAAIAAgACAAIAAgACAAIAAgACAAIAAgACAAIAAgACAAIAAgACAAIAAgACAAIAAgACAAIAAgACAAIABMAEUAVAAoAFwAbgAgACAAIAAgACAAIAAgACAAIAAgACAAIAAgACAAIAAgACAAIAAgACAAIAAgACAAIAAgACAAIAAgACAAIAAgACAAIAAgACAAIAAgACAAIAAgAF8AWQBNAEQALAAgAEgAUwBUAEEAQwBLACgAXAAiAFwAIgAsACAAXAAiAFwAIgAsACAAVgBBAEwAVQBFACgATABFAEYAVAAoAF8ARABUAEcALAAgADIAKQApACkALABcAG4AIAAgACAAIAAgACAAIAAgACAAIAAgACAAIAAgACAAIAAgACAAIAAgACAAIAAgACAAIAAgACAAIAAgACAAIAAgACAAIAAgACAAIAAgACAAIABfAEgATQBTACwAIABIAFMAVABBAEMASwAoAFwAbgAgACAAIAAgACAAIAAgACAAIAAgACAAIAAgACAAIAAgACAAIAAgACAAIAAgACAAIAAgACAAIAAgACAAIAAgACAAIAAgACAAIAAgACAAIAAgACAAIAAgACAAVgBBAEwAVQBFACgATQBJAEQAKABfAEQAVABHACwAIAAzACwAIAAyACkAKQAsAFwAbgAgACAAIAAgACAAIAAgACAAIAAgACAAIAAgACAAIAAgACAAIAAgACAAIAAgACAAIAAgACAAIAAgACAAIAAgACAAIAAgACAAIAAgACAAIAAgACAAIAAgACAAVgBBAEwAVQBFACgATQBJAEQAKABfAEQAVABHACwAIAA1ACwAIAAyACkAKQAsAFwAbgAgACAAIAAgACAAIAAgACAAIAAgACAAIAAgACAAIAAgACAAIAAgACAAIAAgACAAIAAgACAAIAAgACAAIAAgACAAIAAgACAAIAAgACAAIAAgACAAIAAgACAAMABcAG4AIAAgACAAIAAgACAAIAAgACAAIAAgACAAIAAgACAAIAAgACAAIAAgACAAIAAgACAAIAAgACAAIAAgACAAIAAgACAAIAAgACAAIAAgACAAIAApACwAXABuACAAIAAgACAAIAAgACAAIAAgACAAIAAgACAAIAAgACAAIAAgACAAIAAgACAAIAAgACAAIAAgACAAIAAgACAAIAAgACAAIAAgACAAIAAgACAAXwBUAG8ARAAsACAAQwBIAFIATwBOAE8ALgBUAEkATQBFAF8ATwBGAF8ARABBAFkAKABfAEgATQBTACkALABcAG4AIAAgACAAIAAgACAAIAAgACAAIAAgACAAIAAgACAAIAAgACAAIAAgACAAIAAgACAAIAAgACAAIAAgACAAIAAgACAAIAAgACAAIAAgACAAIABfAFQAWgAsACAASQBGAE4AQQAoAEMASABSAE8ATgBPAC4ATQBJAEwASQBUAEEAUgBZAF8AVABaAE8AKABNAEkARAAoAF8ARABUAEcALAAgADcALAAgADEAKQApACwAIABcACIAXAAiACkALABcAG4AIAAgACAAIAAgACAAIAAgACAAIAAgACAAIAAgACAAIAAgACAAIAAgACAAIAAgACAAIAAgACAAIAAgACAAIAAgACAAIAAgACAAIAAgACAAIABIAFMAVABBAEMASwAoAF8AWQBNAEQALAAgAF8AVABvAEQALAAgAF8AVABaACk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XwBsAGUAbgAsACAATABFAE4AKABfAEQAVABHACkALABcAG4AIAAgACAAIAAgACAAIAAgACAAIAAgACAAIAAgACAAIAAgACAAIAAgACAAIAAgACAAIAAgACAAIAAgACAAIAAgAFMAVwBJAFQAQwBIACgAXwBsAGUAbgAsAFwAbgAgACAAIAAgACAAIAAgACAAIAAgACAAIAAgACAAIAAgACAAIAAgACAAIAAgACAAIAAgACAAIAAgACAAIAAgACAAIAAgACAAIAAxADQALAAgAGYAbgBQAGEAcgBzAGUARgB1AGwAbAAoAF8ARABUAEcAKQAsAFwAbgAgACAAIAAgACAAIAAgACAAIAAgACAAIAAgACAAIAAgACAAIAAgACAAIAAgACAAIAAgACAAIAAgACAAIAAgACAAIAAgACAAIAAxADIALAAgAGYAbgBQAGEAcgBzAGUAUwBoAG8AcgB0ACgAXwBEAFQARwApACwAXABuACAAIAAgACAAIAAgACAAIAAgACAAIAAgACAAIAAgACAAIAAgACAAIAAgACAAIAAgACAAIAAgACAAIAAgACAAIAAgACAAIAAgADcALAAgAGYAbgBQAGEAcgBzAGUAUABsAGEAbgAoAF8ARABUAEcAKQAsAFwAbgAgACAAIAAgACAAIAAgACAAIAAgACAAIAAgACAAIAAgACAAIAAgACAAIAAgACAAIAAgACAAIAAgACAAIAAgACAAIAAgACAAIABfAHYAYQBsAEUAcgBy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QB4AHAAcgBlAHMAcwBpAG8AbgAsACAARgBOAC4ATgBVAEwATABJAEYAWQAoAEkATgBEAEUAWAAoAEUAeABwAHIAZQBzAHMAaQBvAG4ALAAgACwAIAAxACkAKQAsAFwAbgAgACAAIAAgACAAIAAgACAAXwByAG8AdwBDAG8AdQBuAHQALAAgAFIATwBXAFMAKABfAGUAeABwAHIAZQBzAHMAaQBv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ABhAHIAcwBlAEQAVABHACgASQBOAEQARQBYACgAXwBlAHgAcAByAGUAcwBzAGkAbwBu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NAEkATABfAEQAVABHAFwAbgBcAG4AUgBlAHQAdQByAG4AcwAgAGEAIABkAGEAdABlACAAZgBvAHIAbQBhAHQAdABlAGQAIABpAG4AIABVAFMAIABNAGkAbABpAHQAYQByAHkAIABtAGUAcwBzAGEAZwBlACAAdAByAGEAZgBmAGkAYwAgAHMAdAB5AGwAZQAuAFwAbgBcAG4AQQByAHIAYQB5ACAAYwBvAG0AcABhAHQAaQBiAGwAZQA6ACAARABhAHQAZQBfAFkATQBE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QAVABHACAAZgBvAHIAbQBhAHQAdABlAGQ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IAAgACAAIAAgACAAIAB8ACAAaQBuAHQAZQBnAGUAcgAgACAAIAAgACAAIAAgACAAIAB8AFwAbgAgACAAIAAgACAAIAAgACAAIAAgACAAIAAgAHwAIABbADEAOQA1ADEALgAuADIAMAA1ADAAXQAgACAAIAAgAHwAXABuAE0AbwBuAHQAaAAgACAAIAAgACAAIAAgACAAfAAgAGkAbgB0AGUAZwBlAHIAIABbADEALgAuADEAMgBdACAAfABcAG4ARABhAHkAIAAgACAAIAAgACAAIAAgACAAIAB8ACAAaQBuAHQAZQBnAGUAcgAgAFsAMQAuAC4AMwAxAF0AIAB8AFwAbgBUAGkAbQBlACAAIAAgACAAIAAgACAAIAAgAHwAIABkAGUAYwBpAG0AYQBsACAAWwAwAC4ALgAxACkAIAAgAHwAIABUAGkAbQBlACAAbwBmACAAZABhAHkAIABhAHMAIABkAGUAYwBpAG0AYQBsACAAZgByAGEAYwB0AGkAbwBuACAAbwBmACAAYQAgAGQAYQB5AC4AXABuAFsAVABaAE8ATQBpAG4AdQB0AGUAcwBdACAAfAAgAGQAZQBjAGkAbQBhAGwAIAAgACAAIAAgACAAIAAgACAAfAAgAFQAaQBtAGUAIAB6AG8AbgBlACAAbwBmAGYAcwBlAHQAIABmAHIAbwBtACAAVQBUAEMAIABpAG4AIABtAGkAbgB1AHQAZQBzAFwAbgAgACAAIAAgACAAIAAgACAAIAAgACAAIAAgAHwAIABbAC0AOQAwADAALgAuADkAMAAwAF0AIAAgACAAIAAgAHwAIABBAHMAcwB1AG0AZQBkACAAdABvACAAYgBlACAAVQBUAEMAIABpAGYAIABvAG0AaQB0AHQAZQBkAC4AIABbAC0AMQA1ADoAMAAwAC4ALgArADEANQA6ADAAMABdAFwAbgAgACAAIAAgACAAIAAgACAAIAAgACAAIAAgAHwAIAAgACAAIAAgACAAIAAgACAAIAAgACAAIAAgACAAIAAgAHwAIABUAGkAbQBlACAAdwBpAGwAbAAgAGIAZQAgAGMAbwBuAHYAZQByAHQAZQBkACAAaQBmACAAdABoAGUAIABvAGYAZgBzAGUAdAAgAGQAbwBlAHMAIABuAG8AdAAgAGEAbABpAGcAbgAgAHcAaQB0AGgAIABtAGkAbABpAHQAYQByAHkAXABuACAAIAAgACAAIAAgACAAIAAgACAAIAAgACAAfAAgACAAIAAgACAAIAAgACAAIAAgACAAIAAgACAAIAAgACAAfAAgAHQAaQBtAGUAIAB6AG8AbgBlAHMALgBcAG4AWwBPAHAAdABpAG8AbgBzAF0AIAAgACAAIAB8ACAAdABlAHgAdAAgACAAIAAgACAAIAAgACAAIAAgACAAIAB8ACAAUwB0AHIAaQBuAGcAIAB3AGkAdABoACAAZQBsAGUAbQBlAG4AdABzADoAIABbAE0AXQBbAFgAXQBbAE4AfABGAF0AXABuACAAIAAgACAAIAAgACAAIAAgACAAIAAgACAAfAAgACAAIAAgACAAIAAgACAAIAAgACAAIAAgACAAIAAgACAAfAAgACAAIAAgACAATQAgADoAIABTAGgAbwByAHQAIABmAG8AcgBtAGEAdAAsACAAbwBtAGkAdABzACAAcwBlAGMAbwBuAGQAcwAuAFwAbgAgACAAIAAgACAAIAAgACAAIAAgACAAIAAgAHwAIAAgACAAIAAgACAAIAAgACAAIAAgACAAIAAgACAAIAAgAHwAIAAgACAAIAAgAFgAIAA6ACAASQBuAHMAZQByAHQAIABzAHAAYQBjAGkAbgBnACAAYgBlAHQAdwBlAGUAbgAgAGMAbwBtAHAAbwBuAGUAbgB0AHMALgBcAG4AIAAgACAAIAAgACAAIAAgACAAIAAgACAAIAB8ACAAIAAgACAAIAAgACAAIAAgACAAIAAgACAAIAAgACAAIAB8ACAAIABOACwAIABGACAAOgAgAE8AdgBlAHIAcgBpAGQAZQAgAHIAbwB1AG4AZABpAG4AZwAgAGIAZQBoAGEAdgBpAG8AdQByAC4AXABuACAAIAAgACAAIAAgACAAIAAgACAAIAAgACAAfAAgACAAIAAgACAAIAAgACAAIAAgACAAIAAgACAAIAAgACAAfAAgACAAIAAgACAAIAAgACAAIABEAGUAZgBhAHUAbAB0ACAAbQBlAHQAaABvAGQAIAByAG8AdQBuAGQAcwAgAHQAbwAgAG4AZQBhAHIAZQBzAHQAIABzAGUAYwBvAG4AZAAgAGEAbgBkACAAdABoAGUAbgAgAHQAcgB1AG4AYwBhAHQAZQBzACAAdABvACAAbABvAHcAIABvAHIAZABlAHIAIABjAG8AbQBwAG8AbgBlAG4AdAAuAFwAbgAgACAAIAAgACAAIAAgACAAIAAgACAAIAAgAHwAIAAgACAAIAAgACAAIAAgACAAIAAgACAAIAAgACAAIAAgAHwAIAAgACAAIAAgACAAIAAgACAATgA6ACAAYQBsAHcAYQB5AHMAIAByAG8AdQBuAGQAIAB0AG8AIABuAGUAYQByAGUAcwB0AC4AXABuACAAIAAgACAAIAAgACAAIAAgACAAIAAgACAAfAAgACAAIAAgACAAIAAgACAAIAAgACAAIAAgACAAIAAgACAAfAAgACAAIAAgACAAIAAgACAAIABGADoAIABhAGwAdwBhAHkAcwAgAHIAbwB1AG4AZAAgAGQAbwB3AG4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NAEkATABfAEQAVABHACgAMgAwADIAMwAsACAAMgAsACAAMQAyACwAIAAwAC4ANwA1ACwAIAA2ADAAMAAsACAAMQApAFwAbgBSAGUAdAB1AHIAbgBzADoAIAAxADIAMQA4ADAAMABLAEYARQBCADIAMwBcAG4AXABuAEYATwBSAE0AQQBUAF8ATQBJAEwAXwBEAFQARwAoACAALAAgACwAIAAxADIALAAgADAALgAyADUAKQBcAG4AUgBlAHQAdQByAG4AcwA6ACAAMQAyADAANgAwADAAS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NAEkATABfAEQAVABHACAAPQAgAEwAQQBNAEIARABBACgARABhAHQAZQBfAFkATQBEAFQALAAgAFsAVABaAE8ATQBpAG4AdQB0AGUAcwBdACwAIABbAE8AcAB0AGkAbwBuAHMAXQAsAFwAbgAgACAAIAAgAEwARQBUACgAXABuACAAIAAgACAAIAAgACAAIABfAHQAegBvACwAIABGAE4ALgBOAFUATABMAEkARgBZACgAVABaAE8ATQBpAG4AdQB0AGUAcwApACwAXABuACAAIAAgACAAIAAgACAAIABfAG0AaQBsAGkAdABhAHIAeQBUAFoALAAgAEwARQBUACgAXABuACAAIAAgACAAIAAgACAAIAAgACAAIAAgAF8AegAsACAASQBGACgAXwB0AHoAbwAgAD0AIABcACIAXAAiACwAIAB7ACMATgAvAEEAfQAsACAAXwB0AHoAbwApACwAXABuACAAIAAgACAAIAAgACAAIAAgACAAIAAgAEMASABSAE8ATgBPAC4AVABaAE8AXwBUAE8AXwBNAEkATABJAFQAQQBSAFkAKABfAHoAKQBcAG4AIAAgACAAIAAgACAAIAAgACkALABcAG4AIAAgACAAIAAgACAAIAAgAF8AcwBUAFoALAAgAEkATgBEAEUAWAAoAF8AbQBpAGwAaQB0AGEAcgB5AFQAWgAsACAAMQAsACAAMQApACwAXABuACAAIAAgACAAIAAgACAAIABfAG0AaQBsAE8AZgBmAHMAZQB0ACwAIABJAE4ARABFAFgAKABfAG0AaQBsAGkAdABhAHIAeQBUAFoALAAgADEALAAgADMAKQAsAFwAbgBcAG4AIAAgACAAIAAgACAAIAAgAF8AbwBwAHQAaQBvAG4AcwAsACAARgBOAC4ATgBVAEwATABJAEYAWQAoAE8AcAB0AGkAbwBuAHMAKQAsAFwAbgAgACAAIAAgACAAIAAgACAAXwBzAGgAbwByAHQALAAgAEkARgBFAFIAUgBPAFIAKABTAEUAQQBSAEMASAAoAFwAIgBTAFwAIgAsACAAXwBvAHAAdABpAG8AbgBzACkALAAgADAAKQAgAD4AIAAwACwAXABuACAAIAAgACAAIAAgACAAIABfAHMAcABhAGMAaQBuAGcALAAgAEkARgBFAFIAUgBPAFIAKABTAEUAQQBSAEMASAAoAFwAIgBYAFwAIgAsACAAXwBvAHAAdABpAG8AbgBzACkALAAgADAAKQAgAD4AIAAwACwAXABuACAAIAAgACAAIAAgACAAIABfAHMAcABjACwAIABJAEYAKABfAHMAcABhAGMAaQBuAGcALAAgAFwAIgAgAFwAIgAsACAAXAAiAFwAIgApACwAXABuACAAIAAgACAAIAAgACAAIABfAHQAaQBtAGUARgBtAHQALAAgAEkARgAoAF8AcwBoAG8AcgB0ACwAXABuACAAIAAgACAAIAAgACAAIAAgACAAIAAgAEkARgAoAF8AcwBwAGEAYwBpAG4AZwAsACAAXAAiAFsASABIAF0AIABtAG0AXAAiACwAIABcACIAWwBIAEgAXQBtAG0AXAAiACkALABcAG4AIAAgACAAIAAgACAAIAAgACAAIAAgACAASQBGACgAXwBzAHAAYQBjAGkAbgBnACwAIABcACIAWwBIAEgAXQAgAG0AbQAgAHMAcwBcACIALAAgAFwAIgBbAEgASABdAG0AbQBzAHMAXAAiACkAXABuACAAIAAgACAAIAAgACAAIAApACwAXABuACAAIAAgACAAIAAgACAAIABcAG4AIAAgACAAIAAgACAAIAAgAF8AbABvAHcATwByAGQAZQByACwAIAA0ACAALQAgAE4AKABfAHMAaABvAHIAdAApACwAIABcAG4AIAAgACAAIAAgACAAIAAgAF8AcgBvAHUAbgBkAGkAbgBnAE8AdgBlAHIAcgBpAGQAZQAsACAATABFAFQAKABcAG4AIAAgACAAIAAgACAAIAAgACAAIAAgACAAXwByACwAIABMAEUARgBUACgARgBOAC4AUwBJAEYAVABfAEYATwBSAF8AQwBIAEEAUgBTACgAXwBvAHAAdABpAG8AbgBzACwAIABcACIATgBGAFwAIgApACkALABcAG4AIAAgACAAIAAgACAAIAAgACAAIAAgACAAUwBXAEkAVABDAEgAKABfAHIALABcAG4AIAAgACAAIAAgACAAIAAgACAAIAAgACAAIAAgACAAIABcACIATgBcACIALAAgADEALABcAG4AIAAgACAAIAAgACAAIAAgACAAIAAgACAAIAAgACAAIABcACIARgBcACIALAAgAC0AMQAsAFwAbgAgACAAIAAgACAAIAAgACAAIAAgACAAIAAgACAAIAAgADAAXABuACAAIAAgACAAIAAgACAAIAAgACAAIAAgACkAXABuACAAIAAgACAAIAAgACAAIAApACwAXABuAFwAbgAgACAAIAAgACAAIAAgACAAZgBuAEYAbwByAG0AYQB0AFQAaQBtAGUALAAgAEwAQQBNAEIARABBACgAXwB0AGkAbQBlACwAXABuACAAIAAgACAAIAAgACAAIAAgACAAIAAgAEwARQBUACgAXABuACAAIAAgACAAIAAgACAAIAAgACAAIAAgACAAIAAgACAAXwBuAG8AbQBpAG4AYQBsAFQAaQBtAGUALAAgAE4AKABfAHQAaQBtAGUAKQAgACsAIABfAG0AaQBsAE8AZgBmAHMAZQB0ACwAXABuACAAIAAgACAAIAAgACAAIAAgACAAIAAgACAAIAAgACAASQBGACgAXwBuAG8AbQBpAG4AYQBsAFQAaQBtAGUAIAA9ACAAMQAsACAASABTAFQAQQBDAEsAKAAwACwAIABUAEUAWABUACgAMQAsACAAXwB0AGkAbQBlAEYAbQB0ACkAKQAsAFwAbgAgACAAIAAgACAAIAAgACAAIAAgACAAIAAgACAAIAAgACAAIAAgACAATABFAFQAKABcAG4AIAAgACAAIAAgACAAIAAgACAAIAAgACAAIAAgACAAIAAgACAAIAAgACAAIAAgACAAXwBEAFQALAAgAEMASABSAE8ATgBPAC4AUgBPAFUATgBEAF8AVABPAF8ARABUACgAXwBuAG8AbQBpAG4AYQBsAFQAaQBtAGUALAAgAF8AbABvAHcATwByAGQAZQByACwAIAAwACwAIABfAHIAbwB1AG4AZABpAG4AZwBPAHYAZQByAHIAaQBkAGUAKQAsAFwAbgAgACAAIAAgACAAIAAgACAAIAAgACAAIAAgACAAIAAgACAAIAAgACAAIAAgACAAIABfAFQAbwBEACwAIABJAE4ARABFAFgAKABfAEQAVAAsACAAMQAsACAAMgApACwAXABuACAAIAAgACAAIAAgACAAIAAgACAAIAAgACAAIAAgACAAIAAgACAAIAAgACAAIAAgAF8AYwBhAHIAcgB5AEQAYQB5ACwAIABJAE4ARABFAFgAKABfAEQAVAAsACAAMQAsACAAMQApACwAXABuACAAIAAgACAAIAAgACAAIAAgACAAIAAgACAAIAAgACAAIAAgACAAIAAgACAAIAAgAF8AcwBUAGkAbQBlACwAIABUAEUAWABUACgAXwBUAG8ARAAsACAAXwB0AGkAbQBlAEYAbQB0ACkALABcAG4AIAAgACAAIAAgACAAIAAgACAAIAAgACAAIAAgACAAIAAgACAAIAAgACAAIAAgACAASABTAFQAQQBDAEsAKABfAGMAYQByAHIAeQBEAGEAeQAsACAAXwBzAFQAaQBtAGUAKQBcAG4AIAAgACAAIAAgACAAIAAgACAAIAAgACAAIAAgACAAIAAgACAAIAAgACkAXABuACAAIAAgACAAIAAgACAAIAAgACAAIAAgACAAIAAgACAAKQBcAG4AIAAgACAAIAAgACAAIAAgACAAIAAgACAAKQBcAG4AIAAgACAAIAAgACAAIAAgACkALABcAG4AXABuACAAIAAgACAAIAAgACAAIABmAG4ARgBvAHIAbQBhAHQARABUAEcALAAgAEwAQQBNAEIARABBACgAXwBkAGEAdABlAF8AWQBNAEQAVAAsAFwAbgAgACAAIAAgACAAIAAgACAAIAAgACAAIABJAEYAKABDAE8ATABVAE0ATgBTACgAXwBkAGEAdABlAF8AWQBNAEQAVAApACAAPAA+ACAANAAsACAAewAjAEMAQQBMAEMAIQB9ACwAXABuACAAIAAgACAAIAAgACAAIAAgACAAIAAgACAAIAAgACAASQBGACgAQQBSAFIAQQBZAFMALgBJAFMAXwBFAE0AUABUAFkAKABfAGQAYQB0AGUAXwBZAE0ARABUACkALAAgAFwAIgBcACIALABcAG4AIAAgACAAIAAgACAAIAAgACAAIAAgACAAIAAgACAAIAAgACAAIAAgAEwARQBUACgAXABuACAAIAAgACAAIAAgACAAIAAgACAAIAAgACAAIAAgACAAIAAgACAAIAAgACAAIAAgAF8AZgBpAHIAcwB0AEUAcgByAG8AcgAsACAAQQBSAFIAQQBZAFMALgBGAEkAUgBTAFQAXwBFAFIAUgBPAFIAXwBIACgAXwBkAGEAdABlAF8AWQBNAEQAVAApACwAXABuACAAIAAgACAAIAAgACAAIAAgACAAIAAgACAAIAAgACAAIAAgACAAIAAgACAAIAAgAEkARgAoAEkAUwBFAFIAUgBPAFIAKABfAGYAaQByAHMAdABFAHIAcgBvAHIAKQAsACAAXwBmAGkAcgBzAHQARQByAHIAbwByACAAKgAgAHsAMQB9ACwAXABuACAAIAAgACAAIAAgACAAIAAgACAAIAAgACAAIAAgACAAIAAgACAAIAAgACAAIAAgACAAIAAgACAASQBGACgATgBPAFQAKABBAFIAUgBBAFkAUwAuAEkAUwBfAE4AVQBNAEUAUgBJAEMAXwBOAFUATABMACgAXwBkAGEAdABlAF8AWQBNAEQAVAApACkALAAgAHsAIwBWAEEATABVAEUAIQB9ACwAXABuACAAIAAgACAAIAAgACAAIAAgACAAIAAgACAAIAAgACAAIAAgACAAIAAgACAAIAAgACAAIAAgACAAIAAgACAAIABJAEYAKABJAE4ARABFAFgAKABfAGQAYQB0AGUAXwBZAE0ARABUACwAIAAxACwAIAAzACkAIAA9ACAAXAAiAFwAIgAsACAAewAjAFYAQQBMAFUARQAhAH0ALABcAG4AIAAgACAAIAAgACAAIAAgACAAIAAgACAAIAAgACAAIAAgACAAIAAgACAAIAAgACAAIAAgACAAIAAgACAAIAAgACAAIAAgACAATABFAFQAKABcAG4AIAAgACAAIAAgACAAIAAgACAAIAAgACAAIAAgACAAIAAgACAAIAAgACAAIAAgACAAIAAgACAAIAAgACAAIAAgACAAIAAgACAAIAAgACAAIABfAGkAcwBQAGwAYQBuAG4AZQByACwAIABBAFIAUgBBAFkAUwAuAEkAUwBfAEUATQBQAFQAWQAoAFQAQQBLAEUAKABfAGQAYQB0AGUAXwBZAE0ARABUACwAIAAxACwAIAAyACkAKQAsAFwAbgAgACAAIAAgACAAIAAgACAAIAAgACAAIAAgACAAIAAgACAAIAAgACAAIAAgACAAIAAgACAAIAAgACAAIAAgACAAIAAgACAAIAAgACAAIAAgAEkARgAoAF8AaQBzAFAAbABhAG4AbgBlAHIALABcAG4AIAAgACAAIAAgACAAIAAgACAAIAAgACAAIAAgACAAIAAgACAAIAAgACAAIAAgACAAIAAgACAAIAAgACAAIAAgACAAIAAgACAAIAAgACAAIAAgACAAIAAgAEwARQBUACgAXABuACAAIAAgACAAIAAgACAAIAAgACAAIAAgACAAIAAgACAAIAAgACAAIAAgACAAIAAgACAAIAAgACAAIAAgACAAIAAgACAAIAAgACAAIAAgACAAIAAgACAAIAAgACAAIAAgAF8ARABUACwAIABmAG4ARgBvAHIAbQBhAHQAVABpAG0AZQAoAEkATgBEAEUAWAAoAF8AZABhAHQAZQBfAFkATQBEAFQALAAgADEALAAgADQAKQApACwAXABuACAAIAAgACAAIAAgACAAIAAgACAAIAAgACAAIAAgACAAIAAgACAAIAAgACAAIAAgACAAIAAgACAAIAAgACAAIAAgACAAIAAgACAAIAAgACAAIAAgACAAIAAgACAAIAAgAF8AZABhAHkALAAgAE4AKABJAE4ARABFAFgAKABfAGQAYQB0AGUAXwBZAE0ARABUACwAIAAxACwAIAAzACkAKQAgACsAIABJAE4ARABFAFgAKABfAEQAVAAsACAAMQAsACAAMQApACwAXABuACAAIAAgACAAIAAgACAAIAAgACAAIAAgACAAIAAgACAAIAAgACAAIAAgACAAIAAgACAAIAAgACAAIAAgACAAIAAgACAAIAAgACAAIAAgACAAIAAgACAAIAAgACAAIAAgAF8AcwBEAGEAeQAsACAAVABFAFgAVAAoAF8AZABhAHkALAAgAFwAIgAwADAAXAAiACkALABcAG4AIAAgACAAIAAgACAAIAAgACAAIAAgACAAIAAgACAAIAAgACAAIAAgACAAIAAgACAAIAAgACAAIAAgACAAIAAgACAAIAAgACAAIAAgACAAIAAgACAAIAAgACAAIAAgACAAXwBzAFQAaQBtAGUALAAgAEkATgBEAEUAWAAoAF8ARABUACwAIAAxACwAIAAyACkALABcAG4AIAAgACAAIAAgACAAIAAgACAAIAAgACAAIAAgACAAIAAgACAAIAAgACAAIAAgACAAIAAgACAAIAAgACAAIAAgACAAIAAgACAAIAAgACAAIAAgACAAIAAgACAAIAAgACAAQwBPAE4AQwBBAFQAKABfAHMARABhAHkALAAgAF8AcwBwAGMALAAgAF8AcwBUAGkAbQBlACwAIABfAHMAcABjACwAIABfAHMAVABaACkAXABuACAAIAAgACAAIAAgACAAIAAgACAAIAAgACAAIAAgACAAIAAgACAAIAAgACAAIAAgACAAIAAgACAAIAAgACAAIAAgACAAIAAgACAAIAAgACAAIAAgACAAIAApACwAXABuACAAIAAgACAAIAAgACAAIAAgACAAIAAgACAAIAAgACAAIAAgACAAIAAgACAAIAAgACAAIAAgACAAIAAgACAAIAAgACAAIAAgACAAIAAgACAAIAAgACAAIABMAEUAVAAoAFwAbgAgACAAIAAgACAAIAAgACAAIAAgACAAIAAgACAAIAAgACAAIAAgACAAIAAgACAAIAAgACAAIAAgACAAIAAgACAAIAAgACAAIAAgACAAIAAgACAAIAAgACAAIAAgACAAIABfAHYAYQBsAGkAZABhAHQAZQBZAE0ARAAsACAAQwBIAFIATwBOAE8ALgBWAEEATABJAEQAQQBUAEUAXwBDAEEATABFAE4ARABBAFIAXwBEAEEAVABFACgAVABBAEsARQAoAF8AZABhAHQAZQBfAFkATQBEAFQALAAgADEALAAgADMAKQAsACAARgBBAEwAUwBFACkALABcAG4AIAAgACAAIAAgACAAIAAgACAAIAAgACAAIAAgACAAIAAgACAAIAAgACAAIAAgACAAIAAgACAAIAAgACAAIAAgACAAIAAgACAAIAAgACAAIAAgACAAIAAgACAAIAAgACAAXwBmAGkAcgBzAHQARQByAHIAbwByADEALAAgAEEAUgBSAEEAWQBTAC4ARgBJAFIAUwBUAF8ARQBSAFIATwBSAF8ASAAoAF8AdgBhAGwAaQBkAGEAdABlAFkATQBEACkALABcAG4AIAAgACAAIAAgACAAIAAgACAAIAAgACAAIAAgACAAIAAgACAAIAAgACAAIAAgACAAIAAgACAAIAAgACAAIAAgACAAIAAgACAAIAAgACAAIAAgACAAIAAgACAAIAAgACAASQBGACgASQBTAEUAUgBSAE8AUgAoAF8AZgBpAHIAcwB0AEUAcgByAG8AcgAxACkALAAgAF8AZgBpAHIAcwB0AEUAcgByAG8AcgAxACAAKgAgAHsAMQB9ACwAXABu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F8ARABUACwAIABmAG4ARgBvAHIAbQBhAHQAVABpAG0AZQAoAEkATgBEAEUAWAAoAF8AZABhAHQAZQBfAFkATQBEAFQALAAgADEALAAgADQAKQApACwAXABuACAAIAAgACAAIAAgACAAIAAgACAAIAAgACAAIAAgACAAIAAgACAAIAAgACAAIAAgACAAIAAgACAAIAAgACAAIAAgACAAIAAgACAAIAAgACAAIAAgACAAIAAgACAAIAAgACAAIAAgACAAIAAgACAAIABfAGQAYQB5ACwAIABJAE4ARABFAFgAKABfAHYAYQBsAGkAZABhAHQAZQBZAE0ARAAsACAAMQAsACAAMwApACAAKwAgAEkATgBEAEUAWAAoAF8ARABUACwAIAAxACwAIAAxACkALABcAG4AIAAgACAAIAAgACAAIAAgACAAIAAgACAAIAAgACAAIAAgACAAIAAgACAAIAAgACAAIAAgACAAIAAgACAAIAAgACAAIAAgACAAIAAgACAAIAAgACAAIAAgACAAIAAgACAAIAAgACAAIAAgACAAIAAgAF8AcgBlAHMAbwBsAHYAZQBZAE0ARAAsACAAQwBIAFIATwBOAE8ALgBSAEUAUwBPAEwAVgBFAF8AQwBBAEwARQBOAEQAQQBSAF8ARABBAFQARQAoAEgAUwBUAEEAQwBLACgAVABBAEsARQAoAF8AdgBhAGwAaQBkAGEAdABlAFkATQBEACwAIAAxACwAIAAyACkALAAgAF8AZABhAHkAKQAsACAARgBBAEwAUwBFACkALABcAG4AIAAgACAAIAAgACAAIAAgACAAIAAgACAAIAAgACAAIAAgACAAIAAgACAAIAAgACAAIAAgACAAIAAgACAAIAAgACAAIAAgACAAIAAgACAAIAAgACAAIAAgACAAIAAgACAAIAAgACAAIAAgACAAIAAgAF8AeQBlAGEAcgAsACAASQBOAEQARQBYACgAXwByAGUAcwBvAGwAdgBlAFkATQBEACwAIAAxACwAIAAxACkALABcAG4AIAAgACAAIAAgACAAIAAgACAAIAAgACAAIAAgACAAIAAgACAAIAAgACAAIAAgACAAIAAgACAAIAAgACAAIAAgACAAIAAgACAAIAAgACAAIAAgACAAIAAgACAAIAAgACAAIAAgACAAIAAgACAAIAAgAEkARgAoACgAXwB5AGUAYQByACAAPAAgADEAOQA1ADEAKQAgACsAIAAoAF8AeQBlAGEAcgAgAD4AIAAyADAANQAwACkALAAgAHsAIwBOAFUATQAhAH0ALABcAG4AIAAgACAAIA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IAAgACAAIABfAHMAVABpAG0AZQAsACAASQBOAEQARQBYACgAXwBEAFQALAAgADEALAAgADIAKQAsAFwAbgAgACAAIAAgACAAIAAgACAAIAAgACAAIAAgACAAIAAgACAAIAAgACAAIAAgACAAIAAgACAAIAAgACAAIAAgACAAIAAgACAAIAAgACAAIAAgACAAIAAgACAAIAAgACAAIAAgACAAIAAgACAAIAAgACAAIAAgACAAIAAgACAAIAAgAF8AcwBEAGEAeQAsACAAVABFAFgAVAAoAEkATgBEAEUAWAAoAF8AcgBlAHMAbwBsAHYAZQBZAE0ARAAsACAAMQAsACAAMwApACwAIABcACIAMAAwAFwAIgApACwAXABuACAAIAAgACAAIAAgACAAIAAgACAAIAAgACAAIAAgACAAIAAgACAAIAAgACAAIAAgACAAIAAgACAAIAAgACAAIAAgACAAIAAgACAAIAAgACAAIAAgACAAIAAgACAAIAAgACAAIAAgACAAIAAgACAAIAAgACAAIAAgACAAIAAgACAAXwBzAE0AbwBuAHQAaAAsACAAVQBQAFAARQBSACgATQBPAE4AVABIAF8ATgBBAE0ARQAoAEkATgBEAEUAWAAoAF8AcgBlAHMAbwBsAHYAZQBZAE0ARAAsACAAMQAsACAAMgApACwAIABUAFIAVQBFACwAIABUAFIAVQBFACkAKQAsAFwAbgAgACAAIAAgACAAIAAgACAAIAAgACAAIAAgACAAIAAgACAAIAAgACAAIAAgACAAIAAgACAAIAAgACAAIAAgACAAIAAgACAAIAAgACAAIAAgACAAIAAgACAAIAAgACAAIAAgACAAIAAgACAAIAAgACAAIAAgACAAIAAgACAAIAAgAF8AcwBZAFkALAAgAFQARQBYAFQAKABNAE8ARAAoAF8AeQBlAGEAcgAsACAAMQAwADAAKQAsACAAXAAiADAAMABcACIAKQAsAFwAbgAgACAAIAAgACAAIAAgACAAIAAgACAAIAAgACAAIAAgACAAIAAgACAAIAAgACAAIAAgACAAIAAgACAAIAAgACAAIAAgACAAIAAgACAAIAAgACAAIAAgACAAIAAgACAAIAAgACAAIAAgACAAIAAgACAAIAAgACAAIAAgACAAIAAgAEMATwBOAEMAQQBUACgAXwBzAEQAYQB5ACwAIABfAHMAcABjACwAIABfAHMAVABpAG0AZQAsACAAXwBzAHAAYwAsACAAXwBzAFQAWgAsACAAXwBzAHAAYwAsACAAXwBzAE0AbwBuAHQAaAAsACAAXwBzAHAAYwAsACAAXwBzAFkAWQApAFwAbg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BcAG4AIAAgACAAIAAgACAAIAAgACAAIAAgACAAKQBcAG4AIAAgACAAIAAgACAAIAAgACkALABcAG4AXABuACAAIAAgACAAIAAgACAAIABfAGQAYQB0AGUAXwBZAE0ARABUACwAIABGAE4ALgBOAFUATABMAEkARgBZACgARABhAHQAZQBfAFkATQBEAFQAKQAsAFwAbgAgACAAIAAgACAAIAAgACAAQgBZAFIATwBXACgAXwBkAGEAdABlAF8AWQBNAEQAVAAsAFwAbgAgACAAIAAgACAAIAAgACAAIAAgACAAIABMAEEATQBCAEQAQQAoAF8AcgBvAHcALABcAG4AIAAgACAAIAAgACAAIAAgACAAIAAgACAAIAAgACAAIABmAG4ARgBvAHIAbQBhAHQARABUAEcAKABfAHIAbwB3ACkAXABuACAAIAAgACAAIAAgACAAIAAgACAAIAAgACkAXABuACAAIAAgACAAIAAgACAAIAApAFwAbgAgACAAIAAgACkAXABuACkAOw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cARQBFAEsAIABEAEEAVABF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FMAXwBJAE4AXwBZAEUAQQBSAFwAbgBcAG4AUgBlAHQAdQByAG4AcwAgAHQAaABlACAAYwBvAHUAbgB0ACAAbwBmACAASQBTAE8AIABkAGUAZgBpAG4AZQBkACAAdwBlAGUAawBzACAAaQBuACAAYQAgAGcAaQB2AGUAbgAgAHkAZQBhAHIAIABvAGYAIAB0AGgAZQAgAHMAcABlAGMAaQBmAGkAZQBkACAAYwBhAGwAZQBuAGQAYQByAC4AXABuAFwAbgBBAHIAcgBhAHkAIABjAG8AbQBwAGEAdABpAGIAbABlADoAIABZAGUAYQByAEMARQ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UAMgAsADUAMw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MAXwBJAE4AXwBZAEUAQQBSACAAPQAgAEwAQQBNAEIARABBACgAWQBlAGEAcgBDAEUALAAgAFsASgB1AGwAaQBhAG4AQwBhAGwAZQBuAGQAYQByAF0ALABcAG4AIAAgACAAIABMAEUAVAAoAFwAbgAgACAAIAAgACAAIAAgACAAXwBqAHUAaQBsAGkAYQBuAEMAYQBsAGUAbgBkAGEAcgAsACAARgBOAC4AQwBPAEUAUgBDAEUAKABKAHUAbABpAGEAbgBDAGEAbABlAG4AZABhAHIAKQAgADwAPgAgADAALABcAG4AXABuACAAIAAgACAAIAAgACAAIABmAG4ATABhAHMAdABXAGUAZQBrAGQAYQB5AE8AZgBZAGUAYQByACwAIABMAEEATQBCAEQAQQAoAF8AeQBlAGEAcgBDAEUALABcAG4AIAAgACAAIAAgACAAIAAgACAAIAAgACAATABFAFQAKABcAG4AIAAgACAAIAAgACAAIAAgACAAIAAgACAAIAAgACAAIABfAGQAYQB5AFAAcgBlAGMAZQBzAHMAaQBvAG4ALAAgAEkARgAoAF8AagB1AGkAbABpAGEAbgBDAGEAbABlAG4AZABhAHIALABcAG4AIAAgACAAIAAgACAAIAAgACAAIAAgACAAIAAgACAAIAAgACAAIAAgAF8AeQBlAGEAcgBDAEUAIAArACAASQBOAFQAKABfAHkAZQBhAHIAQwBFACAALwAgADQAKQAgACsAIAA0ACwAXABuACAAIAAgACAAIAAgACAAIAAgACAAIAAgACAAIAAgACAAIAAgACAAIABfAHkAZQBhAHIAQwBFACAAKwAgAEkATgBUACgAXwB5AGUAYQByAEMARQAgAC8AIAA0ACkAIAAtACAASQBOAFQAKABfAHkAZQBhAHIAQwBFACAALwAgADEAMAAwACkAIAArACAASQBOAFQAKABfAHkAZQBhAHIAQwBFACAALwAgADQAMAAwACkAIAArACAANgBcAG4AIAAgACAAIAAgACAAIAAgACAAIAAgACAAIAAgACAAIAApACwAXABuACAAIAAgACAAIAAgACAAIAAgACAAIAAgACAAIAAgACAATQBPAEQAKABfAGQAYQB5AFAAcgBlAGMAZQBzAHMAaQBvAG4ALAAgADcAKQAgACsAIAAxAFwAbgAgACAAIAAgACAAIAAgACAAIAAgACAAIAApAFwAbgAgACAAIAAgACAAIAAgACAAKQAsAFwAbgBcAG4AIAAgACAAIAAgACAAIAAgAGYAbgBXAGUAZQBrAHMASQBuAFkAZQBhAHIALAAgAEwAQQBNAEIARABBACgAXwB5AGUAYQByAEMARQAsAFwAbgAgACAAIAAgACAAIAAgACAAIAAgACAAIABJAEYAKABJAFMARQBSAFIATwBSACgAXwB5AGUAYQByAEMARQApACwAIABfAHkAZQBhAHIAQwBFACAAKgAgAHsAMQB9ACwAXABuACAAIAAgACAAIAAgACAAIAAgACAAIAAgACAAIAAgACAASQBGACgAXwB5AGUAYQByAEMARQAgAD0AIABcACIAXAAiACwAIABcACIAXAAiACwAXABuACAAIAAgACAAIAAgACAAIAAgACAAIAAgACAAIAAgACAAIAAgACAAIABJAEYAKABOAE8AVAAoAEkAUwBOAFUATQBCAEUAUgAoAF8AeQBlAGEAcgBDAEUAKQApACwAIAB7ACMAVgBBAEwAVQBFACEAfQAsAFwAbgAgACAAIAAgACAAIAAgACAAIAAgACAAIAAgACAAIAAgACAAIAAgACAAIAAgACAAIABMAEUAVAAoAFwAbgAgACAAIAAgACAAIAAgACAAIAAgACAAIAAgACAAIAAgACAAIAAgACAAIAAgACAAIAAgACAAIAAgAF8AaQBZAGUAYQByACwAIABJAE4AVAAoAF8AeQBlAGEAcgBDAEUAKQAsAFwAbgAgACAAIAAgACAAIAAgACAAIAAgACAAIAAgACAAIAAgACAAIAAgACAAIAAgACAAIAAgACAAIAAgAF8AZABvAHcATABhAHMAdABEAGEAeQAsACAAZgBuAEwAYQBzAHQAVwBlAGUAawBEAGEAeQBPAGYAWQBlAGEAcgAoAF8AaQBZAGUAYQByACkALABcAG4AIAAgACAAIAAgACAAIAAgACAAIAAgACAAIAAgACAAIAAgACAAIAAgACAAIAAgACAAIAAgACAAIABJAEYAKABfAGQAbwB3AEwAYQBzAHQARABhAHkAIAA9ACAANAAsACAANQAzACwAIAAgAC8ALwAgAGkAZgAgAGwAYQBzAHQAIABkAGEAeQAgAG8AZgAgAHkAZQBhAHIAIABpAHMAIABhACAAVABoAHUAcgBzAGQAYQB5ACwAIAB0AGgAZQBuACAAaABhAHMAIABhAG4AIABlAHgAdAByAGEAIAB3AGUAZQBrAFwAbgAgACAAIAAgACAAIAAgACAAIAAgACAAIAAgACAAIAAgACAAIAAgACAAIAAgACAAIAAgACAAIAAgACAAIAAgACAATABFAFQAKABcAG4AIAAgACAAIAAgACAAIAAgACAAIAAgACAAIAAgACAAIAAgACAAIAAgACAAIAAgACAAIAAgACAAIAAgACAAIAAgACAAIAAgACAAXwBkAG8AdwBMAGEAcwB0AEQAYQB5AFAAcgBlAHYAWQByACwAIABmAG4ATABhAHMAdABXAGUAZQBrAEQAYQB5AE8AZgBZAGUAYQByACgAXwBpAFkAZQBhAHIAIAAtACAAMQApACwAXABuACAAIAAgACAAIAAgACAAIAAgACAAIAAgACAAIAAgACAAIAAgACAAIAAgACAAIAAgACAAIAAgACAAIAAgACAAIAAgACAAIAAgAEkARgAoAF8AZABvAHcATABhAHMAdABEAGEAeQBQAHIAZQB2AFkAcgAgAD0AIAAzACwAIAA1ADMALAAgADUAMgApACAAIAAvAC8AIABpAGYAIABsAGEAcwB0ACAAZABhAHkAIABvAGYAIABwAHIAZQB2AGkAbwB1AHMAIAB5AGUAYQByACAAaQBzACAAYQAgAFcAZQBkAG4AZQBzAGQAYQB5ACwAIAB0AGgAZQBuACAAaABhAHMAIABhAG4AIABlAHgAdAByAGEAIAB3AGUAZQBr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FkAZQBhAHIAQwBFACkALABcAG4AIAAgACAAIAAgACAAIAAgACAAIAAgACAATABBAE0AQgBEAEEAKABfAGUAbABlAG0AZQBuAHQALABcAG4AIAAgACAAIAAgACAAIAAgACAAIAAgACAAIAAgACAAIABmAG4AVwBlAGUAawBzAEkAbgBZAGUAYQBy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JAFMATwBfAFcARQBFAEsAXwBEAEEAVABFAFwAbgBcAG4AVgBhAGwAaQBkAGEAdABlACAAYQAgAHkAZQBhAHIALAAgAHcAZQBlAGsAIABhAG4AZAAgAHcAZQBlAGsAZABhAHkAIAByAGUAcAByAGUAcwBlAG4AdABhAHQAaQBvAG4AIABvAGYAIABhACAASQBTAE8AIAB3AGUAZQBrACAAZABhAHQAZQAgAGkAbgAgAGEAIABnAGkAdgBlAG4AIABjAGEAbABlAG4AZABhAHIALgBcAG4AXABuAEEAcgByAGEAeQAgAGMAbwBtAHAAYQB0AGkAYgBsAGUAOgAgAEQAYQB0AGUAXwBZAFc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NQAzAF0AIAB8ACAASQBTAE8AIABXAGUAZQBrAFwAbgAgADMAIAB8ACAAaQBuAHQAZQBnAGUAcgAgAFsAMQAuAC4ANwBdACAAIAB8ACAASQBTAE8AIABXAGUAZQBr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Vw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AuAFwAbgAgACAAIABbAEkAUwBPAFcAZQBlAGsAXQAgACAAIAAgACAAfAAgAGkAbgB0AGUAZwBlAHIAIABbADEALgAuADUAMwBdACAAfAAgAEkAUwBPACAAdwBlAGUAawAgAG8AZgAgAHkAZQBhAHIALgBcAG4AIAAgACAAWwBXAGUAZQBrAGQAYQB5AF0AIAAgACAAIAAgAHwAIABkAGUAYwBpAG0AYQBsACAAWwAxAC4ALgA4ACkAIAAgAHwAIABJAFMATwAgAGQAYQB5ACAAbwBmACAAdwBlAGUAaw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JAFMATwBfAFcARQBFAEsAXwBEAEEAVABFACAAPQAgAEwAQQBNAEIARABBACgARABhAHQAZQBfAFkAVwBEACwAIABbAEoAdQBsAGkAYQBuAEMAYQBsAGUAbgBkAGEAcgBdACwAXABuACAAIAAgACAATABFAFQAKABcAG4AIAAgACAAIAAgACAAIAAgAF8AagB1AGwAaQBhAG4AQwBhAGwAZQBuAGQAYQByACwAIABGAE4ALgBDAE8ARQBSAEMARQAoAEoAdQBsAGkAYQBuAEMAYQBsAGUAbgBkAGEAcgApACAAPAA+ACAAMAAsAFwAbgAgACAAIAAgACAAIAAgACAAXABuACAAIAAgACAAIAAgACAAIABmAG4AVgBhAGwAaQBkAGEAdABlAFcAZQBlAGsARABhAHQAZQAsACAATABBAE0AQgBEAEEAKABfAGQAYQB0AGUAXwBZAFcARAAsAFwAbgAgACAAIAAgACAAIAAgACAAIAAgACAAIABJAEYAKABDAE8ATABVAE0ATgBTACgAXwBkAGEAdABlAF8AWQBXAEQAKQAgAD4AIAAzACwAIAB7ACMAQwBBAEwAQwAhACwAIAAjAEMAQQBMAEMAIQAsACAAIwBDAEEATABDACEAfQAsAFwAbgAgACAAIAAgACAAIAAgACAAIAAgACAAIAAgACAAIAAgAEkARgAoAEEAUgBSAEEAWQBTAC4ASQBTAF8ARQBNAFAAVABZACgAXwBkAGEAdABlAF8AWQBXAEQAKQAsACAAewBcACIAXAAiACwAIABcACIAXAAiACwAIABcACIAXAAiAH0ALABcAG4AIAAgACAAIAAgACAAIAAgACAAIAAgACAAIAAgACAAIAAgACAAIAAgAEwARQBUACgAXABuACAAIAAgACAAIAAgACAAIAAgACAAIAAgACAAIAAgACAAIAAgACAAIAAgACAAIAAgAF8AWQBXAEQALAAgAEUAWABQAEEATgBEACgAXwBkAGEAdABlAF8AWQBXAEQALAAgADEALAAgADMALAAgAFwAIgBcACIAKQAsAFwAbgAgACAAIAAgACAAIAAgACAAIAAgACAAIAAgACAAIAAgACAAIAAgACAAIAAgACAAIABfAHkALAAgAEkATgBEAEUAWAAoAF8AWQBXAEQALAAgADEALAAgADEAKQAsAFwAbgAgACAAIAAgACAAIAAgACAAIAAgACAAIAAgACAAIAAgACAAIAAgACAAIAAgACAAIABfAHcALAAgAEkATgBEAEUAWAAoAF8AWQBXAEQALAAgADEALAAgADIAKQAsAFwAbgAgACAAIAAgACAAIAAgACAAIAAgACAAIAAgACAAIAAgACAAIAAgACAAIAAgACAAIABfAGQALAAgAEkATgBEAEUAWAAoAF8AWQBXAEQALAAgADEALAAgADMAKQAsAFwAbgAgACAAIAAgACAAIAAgACAAIAAgACAAIAAgACAAIAAgACAAIAAgACAAIAAgACAAIAAgACAAIAAgACAAIAAgACAAIAAgACAAIABcAG4AIAAgACAAIAAgACAAIAAgACAAIAAgACAAIAAgACAAIAAgACAAIAAgACAAIAAgACAAXwB5AGUAYQByACwAIABJAEYAKABJAFMARQBSAFIATwBSACgAXwB5ACkALAAgAF8AeQAgACoAIAB7ADEAfQAsAFwAbgAgACAAIAAgACAAIAAgACAAIAAgACAAIAAgACAAIAAgACAAIAAgACAAIAAgACAAIAAgACAAIAAgAEkARgAoAE4ATwBUACgASQBTAE4AVQBNAEIARQBSACgAXwB5ACkAKQAsACAAewAjAFYAQQBMAFUARQAhAH0ALABcAG4AIAAgACAAIAAgACAAIAAgACAAIAAgACAAIAAgACAAIAAgACAAIAAgACAAIAAgACAAIAAgACAAIAAgACAAIAAgAEkARgAoAEYATgAuAEkAUwBfAEkATgBUAEUARwBFAFIAKABfAHkAKQAsACAAXwB5ACwAIAB7ACMATgBVAE0AIQB9ACkAXABuACAAIAAgACAAIAAgACAAIAAgACAAIAAgACAAIAAgACAAIAAgACAAIAAgACAAIAAgACAAIAAgACAAKQBcAG4AIAAgACAAIAAgACAAIAAgACAAIAAgACAAIAAgACAAIAAgACAAIAAgACAAIAAgACAAKQAsAFwAbgBcAG4AIAAgACAAIAAgACAAIAAgACAAIAAgACAAIAAgACAAIAAgACAAIAAgACAAIAAgACAAXwB3AGUAZQBrACwAIABJAEYAKABJAFMARQBSAFIATwBSACgAXwB3ACkALAAgAF8AdwAgACoAIAB7ADEAfQAsAFwAbgAgACAAIAAgACAAIAAgACAAIAAgACAAIAAgACAAIAAgACAAIAAgACAAIAAgACAAIAAgACAAIAAgAEkARgAoAE4ATwBUACgASQBTAE4AVQBNAEIARQBSACgAXwB3ACkAKQAsACAAewAjAFYAQQBMAFUARQAhAH0ALABcAG4AIAAgACAAIAAgACAAIAAgACAAIAAgACAAIAAgACAAIAAgACAAIAAgACAAIAAgACAAIAAgACAAIAAgACAAIAAgAEkARgAoAE4ATwBUACgARgBOAC4ASQBTAF8ASQBOAFQARQBHAEUAUgAoAF8AdwApACkALAAgAHsAIwBOAFUATQAhAH0ALABcAG4AIAAgACAAIAAgACAAIAAgACAAIAAgACAAIAAgACAAIAAgACAAIAAgACAAIAAgACAAIAAgACAAIAAgACAAIAAgACAAIAAgACAASQBGACgAKABfAHcAIAA8ACAAMQApACAAKwAgACgAXwB3ACAAPgAgADUAMwApACwAIAB7ACMATgBVAE0AIQB9ACwAXABuACAAIAAgACAAIAAgACAAIAAgACAAIAAgACAAIAAgACAAIAAgACAAIAAgACAAIAAgACAAIAAgACAAIAAgACAAIAAgACAAIAAgACAAIAAgACAASQBGACgAXwB3ACAAPQAgADUAMwAsAFwAbgAgACAAIAAgACAAIAAgACAAIAAgACAAIAAgACAAIAAgACAAIAAgACAAIAAgACAAIAAgACAAIAAgACAAIAAgACAAIAAgACAAIAAgACAAIAAgACAAIAAgACAASQBGACgASQBTAEUAUgBSAE8AUgAoAF8AeQBlAGEAcgApACwAIABfAHc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HcAZQBlAGsAcwBJAG4AWQBlAGEAcgAsACAAQwBIAFIATwBOAE8ALgBXAEUARQBLAFMAXwBJAE4AXwBZAEUAQQBSACgAXwB5AGUAYQByACwAIABfAGoAdQBsAGkAYQBuAEMAYQBsAGUAbgBkAGEAcgApACwAXABuACAAIAAgACAAIAAgACAAIAAgACAAIAAgACAAIAAgACAAIAAgACAAIAAgACAAIAAgACAAIAAgACAAIAAgACAAIAAgACAAIAAgACAAIAAgACAAIAAgACAAIAAgACAAIAAgACAAIAAgACAASQBGACgAXwB3ACAAPQAgAF8AdwBlAGUAawBzAEkAbgBZAGUAYQByACwAIAA1ADMALAAgAHsAIwBOAFUATQAhAH0AKQBcAG4AIAAgACAAIAAgACAAIAAgACAAIAAgACAAIAAgACAAIAAgACAAIAAgACAAIAAgACAAIAAgACAAIAAgACAAIAAgACAAIAAgACAAIAAgACAAIAAgACAAIAAgACAAIAAgACAAKQBcAG4AIAAgACAAIAAgACAAIAAgACAAIAAgACAAIAAgACAAIAAgACAAIAAgACAAIAAgACAAIAAgACAAIAAgACAAIAAgACAAIAAgACAAIAAgACAAIAAgACAAIAAgACkALABcAG4AIAAgACAAIAAgACAAIAAgACAAIAAgACAAIAAgACAAIAAgACAAIAAgACAAIAAgACAAIAAgACAAIAAgACAAIAAgACAAIAAgACAAIAAgACAAIAAgACAAIAAgACAAXwB3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IAAgACAAIAAgACAAIAAgACAAIAAgACAAXABuACAAIAAgACAAIAAgACAAIAAgACAAIAAgACAAIAAgACAAIAAgACAAIAAgACAAIAAgAF8AdwBlAGUAawBkAGEAeQAsACAASQBGACgASQBTAEUAUgBSAE8AUgAoAF8AZAApACwAIABfAGQAIAAqACAAewAxAH0ALABcAG4AIAAgACAAIAAgACAAIAAgACAAIAAgACAAIAAgACAAIAAgACAAIAAgACAAIAAgACAAIAAgACAAIABJAEYAKABfAGQAIAA9ACAAXAAiAFwAIgAsACAAXAAiAFwAIgAsAFwAbgAgACAAIAAgACAAIAAgACAAIAAgACAAIAAgACAAIAAgACAAIAAgACAAIAAgACAAIAAgACAAIAAgACAAIAAgACAASQBGACgATgBPAFQAKABJAFMATgBVAE0AQgBFAFIAKABfAGQAKQApACwAIAB7ACMAVgBBAEwAVQBFACEAfQAsAFwAbgAgACAAIAAgACAAIAAgACAAIAAgACAAIAAgACAAIAAgACAAIAAgACAAIAAgACAAIAAgACAAIAAgACAAIAAgACAAIAAgACAAIABMAEUAVAAoAFwAbgAgACAAIAAgACAAIAAgACAAIAAgACAAIAAgACAAIAAgACAAIAAgACAAIAAgACAAIAAgACAAIAAgACAAIAAgACAAIAAgACAAIAAgACAAIAAgAF8AaQBEAGEAeQAsACAASQBOAFQAKABfAGQAKQAsAFwAbgAgACAAIAAgACAAIAAgACAAIAAgACAAIAAgACAAIAAgACAAIAAgACAAIAAgACAAIAAgACAAIAAgACAAIAAgACAAIAAgACAAIAAgACAAIAAgAEkARgAoACgAXwBpAEQAYQB5ACAAPgA9ACAAMQApACAAKgAgACgAXwBpAEQAYQB5ACAAPAA9ACAANwApACwAIABfAGkARABhAHkALAAgAHsAIwBOAFUATQAhAH0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cAG4AIAAgACAAIAAgACAAIAAgACAAIAAgACAAIAAgACAAIAAgACAAIAAgACAAIAAgACAASABTAFQAQQBDAEsAKABfAHkAZQBhAHIALAAgAF8AdwBlAGUAawAsACAAXwB3AGUAZQBrAGQAYQB5ACkAXABuACAAIAAgACAAIAAgACAAIAAgACAAIAAgACAAIAAgACAAIAAgACAAIAApAFwAbgAgACAAIAAgACAAIAAgACAAIAAgACAAIAAgACAAIAAgACkAXABuACAAIAAgACAAIAAgACAAIAAgACAAIAAgACkAXABuACAAIAAgACAAIAAgACAAIAApACwAXABuAFwAbgAgACAAIAAgACAAIAAgACAAXwBkAGEAdABlAF8AWQBXAEQALAAgAEYATgAuAE4AVQBMAEwASQBGAFkAKABEAGEAdABlAF8AWQBXAEQAKQAsAFwAbgAgACAAIAAgACAAIAAgACAAXwByAG8AdwBDAG8AdQBuAHQALAAgAFIATwBXAFMAKABfAGQAYQB0AGUAXwBZAFcAR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WAGEAbABpAGQAYQB0AGUAVwBlAGUAawBEAGEAdABlACgASQBOAEQARQBYACgAXwBkAGEAdABlAF8AWQBXAEQALAAgAF8AYwB1AHIAcgAs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kAUwBPAF8AVwBFAEUASwBfAEQAQQBUAEUAXABuAFwAbgBUAGUAcwB0AHMAIABpAGYAIABhACAAeQBlAGEAcgAsACAAdwBlAGUAawAgAGEAbgBkACAAdwBlAGUAawBkAGEAeQAgAHIAZQBwAHIAZQBzAGUAbgB0AGEAdABpAG8AbgAgAG8AZgAgAGEAIABJAFMATwAgAHcAZQBlAGsAIABkAGEAdABlACAAaQBzACAAdgBhAGwAaQBkACAAZgBvAHIAIAB0AGgAZQAgAGcAaQB2AGUAbgAgAGMAYQBsAGUAbgBkAGEAcgAuAFwAbgBcAG4AQQByAHIAYQB5ACAAYwBvAG0AcABhAHQAaQBiAGwAZQA6ACAARABhAHQAZQBfAFkAVw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X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C4AXABuACAAIAAgAFsASQBTAE8AVwBlAGUAawBdACAAIAAgACAAIAB8ACAAaQBuAHQAZQBnAGUAcgAgAFsAMQAuAC4ANQAzAF0AIAB8ACAASQBTAE8AIAB3AGUAZQBrACAAbwBmACAAeQBlAGEAcgAuAFwAbgAgACAAIABbAFcAZQBlAGsAZABhAHkAXQAgACAAIAAgACAAfAAgAGQAZQBjAGkAbQBhAGwAIABbADEALgAuADgAKQAgACAAfAAgAEkAUwBPACAAZABhAHkAIABvAGYAIAB3AGUAZQBr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kAUwBPAF8AVwBFAEUASwBfAEQAQQBUAEUAIAA9ACAATABBAE0AQgBEAEEAKABEAGEAdABlAF8AWQBXAEQALAAgAFsASgB1AGwAaQBhAG4AQwBhAGwAZQBuAGQAYQByAF0ALABcAG4AIAAgACAAIABMAEUAVAAoAFwAbgAgACAAIAAgACAAIAAgACAAXwBqAHUAbABpAGEAbgBDAGEAbABlAG4AZABhAHIALAAgAEYATgAuAEMATwBFAFIAQwBFACgASgB1AGwAaQBhAG4AQwBhAGwAZQBuAGQAYQByACkAIAA8AD4AIAAwACwAXABuAFwAbgAgACAAIAAgACAAIAAgACAAZgBuAEkAcwBWAGEAbABpAGQAVwBlAGUAawBEAGEAdABlACwAIABMAEEATQBCAEQAQQAoAF8AZABhAHQAZQBfAFkAVwBEACwAXABuACAAIAAgACAAIAAgACAAIAAgACAAIAAgAEkARgAoAEEAUgBSAEEAWQBTAC4ASQBTAF8ARQBNAFAAVABZACgAXwBkAGEAdABlAF8AWQBXAEQAKQAsACAARgBBAEwAUwBFACwAXABuACAAIAAgACAAIAAgACAAIAAgACAAIAAgACAAIAAgACAATABFAFQAKABcAG4AIAAgACAAIAAgACAAIAAgACAAIAAgACAAIAAgACAAIAAgACAAIAAgAF8AdgBhAGwAaQBkAGEAdABlAFkAVwBEACwAIABDAEgAUgBPAE4ATwAuAFYAQQBMAEkARABBAFQARQBfAEkAUwBPAF8AVwBFAEUASwBfAEQAQQBUAEUAKABfAGQAYQB0AGUAXwBZAFcARAAsACAAXwBqAHUAbABpAGEAbgBDAGEAbABlAG4AZABhAHIAKQAsAFwAbgAgACAAIAAgACAAIAAgACAAIAAgACAAIAAgACAAIAAgACAAIAAgACAATgBPAFQAKABBAFIAUgBBAFkAUwAuAEgAQQBTAF8ARQBSAFIATwBSACgAXwB2AGEAbABpAGQAYQB0AGUAWQBXAEQAKQApAFwAbgAgACAAIAAgACAAIAAgACAAIAAgACAAIAAgACAAIAAgACkAXABuACAAIAAgACAAIAAgACAAIAAgACAAIAAgACkAXABuACAAIAAgACAAIAAgACAAIAApACwAXABuACAAIAAgACAAIAAgACAAIABcAG4AIAAgACAAIAAgACAAIAAgAF8AZABhAHQAZQBfAFkAVwBEACwAIABGAE4ALgBOAFUATABMAEkARgBZACgARABhAHQAZQBfAFkAVwBEACkALABcAG4AIAAgACAAIAAgACAAIAAgAEIAWQBSAE8AVwAoAF8AZABhAHQAZQBfAFkAVwBEACwAXABuACAAIAAgACAAIAAgACAAIAAgACAAIAAgAEwAQQBNAEIARABBACgAXwByAG8AdwAsAFwAbgAgACAAIAAgACAAIAAgACAAIAAgACAAIAAgACAAIAAgAGYAbgBJAHMAVgBhAGwAaQBkAFcAZQBlAGsARABhAHQAZQ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JAFMATwBfAFcARQBFAEsAXwBEAEEAVABFAFwAbgBcAG4AUgBlAHMAbwBsAHYAZQBzACAAYQBuACAASQBTAE8AIAB3AGUAZQBrACAAZABhAHQAZQAgAHcAaABlAHIAZQAgAHcAZQBlAGsAIABhAG4AZAAgAHcAZQBlAGsAZABhAHkAIAB2AGEAbAB1AGUAcwAgAG0AYQB5ACAAZQB4AGMAZQBlAGQAIAB0AGgAZQBpAHIAIABtAG8AZAB1AGwAdQBzAC4AXABuAFwAbgBBAHIAcgBhAHkAIABjAG8AbQBwAGEAdABpAGIAbABlADoAIABEAGEAdABlAF8AWQBXAE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EMARQBcAG4AIAAyACAAfAAgAGkAbgB0AGUAZwBlAHIAIABbADEALgAuADUAMwBdACAAfAAgAEkAUwBPACAAdwBlAGUAawBcAG4AIAAzACAAfAAgAGkAbgB0AGUAZwBlAHIAIABbADEALgAuADcAXQAgACAAfAAgAEkAUwBPACAAdwBlAGUAawBkAGEAeQBcAG4AIAA0ACAAfAAgAGkAbgB0AGUAZwBlAHIAIABbADUAMgAsADUAMwBdACAAfAAgAEkAUwBPACAAdwBlAGUAawBzACAAaQBuACAAeQBlAGE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FcARAAgACAAIAAgACAAIAAgACAAIAB8ACAAYQByAHIAYQB5ACAAIAAgAEMAWwAxAC4ALgAzAF0AIAB8AFwAbgAgACAAIABZAGUAYQByAEMARQAgACAAIAAgACAAIAAgACAAfAAgAGkAbgB0AGUAZwBlAHIAIAAgACAAIAAgACAAIAAgACAAfAAgAFkAZQBhAHIAIABpAG4AIABDAG8AbQBtAG8AbgAgAEUAcgBhAC4AIABOAG8AdABlACAAdABoAGEAdAAgADEAIABCAEMAIAA9ACAAMAAgAEMARQAsACAAMgAgAEIAQwAgAD0AIAAtADEAIABDAEUALgBcAG4AIAAgACAAWwBJAFMATwBXAGUAZQBrAF0AIAAgACAAIAAgAHwAIABpAG4AdABlAGcAZQByACAAIAAgACAAIAAgACAAIAAgAHwAIABJAFMATwAgAHcAZQBlAGsAIABvAGYAIAB5AGUAYQByAC4AXABuACAAIAAgAFsAVwBlAGUAawBkAGEAeQBdACAAIAAgACAAIAB8ACAAZABlAGMAaQBtAGEAbAAgACAAIAAgACAAIAAgACAAIAB8ACAASQBTAE8AIABkAGEAeQAgAG8AZgAgAHcAZQBlAGs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EkAUwBPAF8AVwBFAEUASwBfAEQAQQBUAEUAIAA9ACAATABBAE0AQgBEAEEAKABEAGEAdABlAF8AWQBXAEQALAAgAFsASgB1AGwAaQBhAG4AQwBhAGwAZQBuAGQAYQByAF0ALABcAG4AIAAgACAAIABMAEUAVAAoAFwAbgAgACAAIAAgACAAIAAgACAAXwBqAHUAbABpAGEAbgBDAGEAbABlAG4AZABhAHIALAAgAEYATgAuAEMATwBFAFIAQwBFACgASgB1AGwAaQBhAG4AQwBhAGwAZQBuAGQAYQByACkAIAA8AD4AIAAwACwAXABuACAAIAAgACAAIAAgACAAXABuACAAIAAgACAAIAAgACAAIABmAG4AUgBlAHMAbwBsAHYAZQBXAGUAZQBrAEQAYQB0AGUALAAgAEwAQQBNAEIARABBACgAXwBkAGEAdABlAF8AWQBXAEQALABcAG4AIAAgACAAIAAgACAAIAAgACAAIAAgACAASQBGACgAQwBPAEwAVQBNAE4AUwAoAF8AZABhAHQAZQBfAFkAVwBEACkAIAA+ACAAMwAsACAAewAjAEMAQQBMAEMAIQAsACAAIwBDAEEATABDACEALAAgACMAQwBBAEwAQwAhACwAIAAjAEMAQQBMAEMAIQB9ACwAXABuACAAIAAgACAAIAAgACAAIAAgACAAIAAgACAAIAAgACAASQBGACgAQQBSAFIAQQBZAFMALgBJAFMAXwBFAE0AUABUAFkAKABfAGQAYQB0AGUAXwBZAFcARAApACwAIAB7AFwAIgBcACIALAAgAFwAIgBcACIALAAgAFwAIgBcACIALAAgAFwAIgBcACIAfQAsAFwAbgAgACAAIAAgACAAIAAgACAAIAAgACAAIAAgACAAIAAgACAAIAAgACAATABFAFQAKABcAG4AIAAgACAAIAAgACAAIAAgACAAIAAgACAAIAAgACAAIAAgACAAIAAgACAAIAAgACAAXwBmAGkAcgBzAHQARQByAHIAbwByACwAIABBAFIAUgBBAFkAUwAuAEYASQBSAFMAVABfAEUAUgBSAE8AUgBfAEgAKABfAGQAYQB0AGUAXwBZAFcARAApACwAXABuACAAIAAgACAAIAAgACAAIAAgACAAIAAgACAAIAAgACAAIAAgACAAIAAgACAAIAAgAEkARgAoAEkAUwBFAFIAUgBPAFIAKABfAGYAaQByAHMAdABFAHIAcgBvAHIAKQAsACAAXwBmAGkAcgBzAHQARQByAHIAbwByACAAKgAgAHsAMQAsACAAMgAsACAAMwAsACAANAB9ACwAXABuACAAIAAgACAAIAAgACAAIAAgACAAIAAgACAAIAAgACAAIAAgACAAIAAgACAAIAAgACAAIAAgACAASQBGACgATgBPAFQAKABBAFIAUgBBAFkAUwAuAEkAUwBfAE4AVQBNAEUAUgBJAEMAXwBOAFUATABMACgAXwBkAGEAdABlAF8AWQBXAEQAKQApACwAIAB7ACMAVgBBAEwAVQBFACEALAAgACMAVgBBAEwAVQBFACEALAAgACMAVgBBAEwAVQBFACEALAAgACMAVgBBAEwAVQBFACEAfQAsAFwAbgAgACAAIAAgACAAIAAgACAAIAAgACAAIAAgACAAIAAgACAAIAAgACAAIAAgACAAIAAgACAAIAAgACAAIAAgACAASQBGACgATgBPAFQAKABGAE4ALgBJAFMAXwBJAE4AVABFAEcARQBSACgASQBOAEQARQBYACgAXwBkAGEAdABlAF8AWQBXAEQALAAgADEALAAgADEAKQApACkALAAgAHsAIwBOAFUATQAhACwAIAAjAE4AVQBNACEALAAgACMATgBVAE0AIQAsACAAIwBOAFUATQAhAH0ALABcAG4AIAAgACAAIAAgACAAIAAgACAAIAAgACAAIAAgACAAIAAgACAAIAAgACAAIAAgACAAIAAgACAAIAAgACAAIAAgACAAIAAgACAATABFAFQAKABcAG4AIAAgACAAIAAgACAAIAAgACAAIAAgACAAIAAgACAAIAAgACAAIAAgACAAIAAgACAAIAAgACAAIAAgACAAIAAgACAAIAAgACAAIAAgACAAIABfAFkAVwBEACwAIABFAFgAUABBAE4ARAAoAF8AZABhAHQAZQBfAFkAVwBEACwAIAAxACwAIAAzACwAIAAxACkALABcAG4AIAAgACAAIAAgACAAIAAgACAAIAAgACAAIAAgACAAIAAgACAAIAAgACAAIAAgACAAIAAgACAAIAAgACAAIAAgACAAIAAgACAAIAAgACAAIABfAGIAYQBzAGUAWQBlAGEAcgAsACAASQBOAEQARQBYACgAXwBZAFcARAAsACAAMQAsACAAMQApACwAXABuACAAIAAgACAAIAAgACAAIAAgACAAIAAgACAAIAAgACAAIAAgACAAIAAgACAAIAAgACAAIAAgACAAIAAgACAAIAAgACAAIAAgACAAIAAgACAAXwB3ACwAIABJAE4ARABFAFgAKABfAFkAVwBEACwAIAAxACwAIAAyACkALABcAG4AIAAgACAAIAAgACAAIAAgACAAIAAgACAAIAAgACAAIAAgACAAIAAgACAAIAAgACAAIAAgACAAIAAgACAAIAAgACAAIAAgACAAIAAgACAAIABfAGQALAAgAEkATgBEAEUAWAAoAF8AWQBXAEQALAAgADEALAAgADMAKQAsAFwAbgAgACAAIAAgACAAIAAgACAAIAAgACAAIAAgACAAIAAgACAAIAAgACAAIAAgACAAIABcAG4AIAAgACAAIAAgACAAIAAgACAAIAAgACAAIAAgACAAIAAgACAAIAAgACAAIAAgACAAIAAgACAAIAAgACAAIAAgACAAIAAgACAAIAAgACAAIABfAG4AbwBtAGkAbgBhAGwAVwBlAGUAawAsACAASQBGACgAXwB3ACAAPQAgAFwAIgBcACIALAAgADEALAAgAEkATgBUACgAXwB3ACkAKQAsAFwAbgAgACAAIAAgACAAIAAgACAAIAAgACAAIAAgACAAIAAgACAAIAAgACAAIAAgACAAIAAgACAAIAAgACAAIAAgACAAIAAgACAAIAAgACAAIAAgAF8AbgBvAG0AaQBuAGEAbABXAGUAZQBrAGQAYQB5ACwAIABJAEYAKABfAGQAIAA9ACAAXAAiAFwAIgAsACAAMQAsACAASQBOAFQAKABfAGQAKQApACwAXABuACAAIAAgACAAIAAgACAAIAAgACAAIAAgACAAIAAgACAAIAAgACAAIAAgACAAIAAgACAAIAAgACAAIAAgACAAIAAgACAAIAAgACAAIAAgACAAXABuACAAIAAgACAAIAAgACAAIAAgACAAIAAgACAAIAAgACAAIAAgACAAIAAgACAAIAAgACAAIAAgACAAIAAgACAAIAAgACAAIAAgACAAIAAgACAAXwBNAEoARABOAG8AZgBJAFMATwBZAGUAYQByACwAIABDAEgAUgBPAE4ATwAuAEkAUwBPAF8AVwBFAEUASwBfAEQAQQBUAEUAXwBUAE8AXwBNAEoARABOACgASABTAFQAQQBDAEsAKABfAGIAYQBzAGUAWQBlAGEAcgAsACAAMQAsACAAMQApACwAIABfAGoAdQBsAGkAYQBuAEMAYQBsAGUAbgBkAGEAcgApACAALQAgADEALABcAG4AIAAgACAAIAAgACAAIAAgACAAIAAgACAAIAAgACAAIAAgACAAIAAgACAAIAAgACAAIAAgACAAIAAgACAAIAAgACAAIAAgACAAIAAgACAAIABfAE0ASgBEAE4AbwBmAFcAZQBlAGsARABhAHQAZQAsACAAXwBNAEoARABOAG8AZgBJAFMATwBZAGUAYQByACAAKwAgACgAKABfAG4AbwBtAGkAbgBhAGwAVwBlAGUAawAgAC0AIAAxACkAIAAqACAANwApACAAKwAgAF8AbgBvAG0AaQBuAGEAbABXAGUAZQBrAGQAYQB5ACwAXABuACAAIAAgACAAIAAgACAAIAAgACAAIAAgACAAIAAgACAAIAAgACAAIAAgACAAIAAgACAAIAAgACAAIAAgACAAIAAgACAAIAAgACAAIAAgACAAQwBIAFIATwBOAE8ALgBNAEoARABOAF8AVABPAF8ASQBTAE8AXwBXAEUARQBLAF8ARABBAFQARQAoAF8ATQBKAEQATgBvAGYAVwBlAGUAawBEAGEAdABlACwAIABfAGoAdQBsAGkAYQBuAEMAYQBsAGUAbgBkAGEAc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QAYQB0AGUAXwBZAFcARAAsACAARgBOAC4ATgBVAEwATABJAEYAWQAoAEQAYQB0AGUAXwBZAFcARAApACwAXABuACAAIAAgACAAIAAgACAAIABfAHIAbwB3AEMAbwB1AG4AdAAsACAAUgBPAFcAUwAoAF8AZABhAHQAZQBfAFkAVw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ZQBzAG8AbAB2AGUAVwBlAGUAawBEAGEAdABlACgASQBOAEQARQBYACgAXwBkAGEAdABlAF8AWQBXAEQ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XAEUARQBLAF8ARABBAFQARQBfAFQATwBfAE0ASgBEAE4AXABuAFwAbgBDAG8AbgB2AGUAcgB0AHMAIABhACAASQBTAE8AIAB3AGUAZQBrACAAZABhAHQAZQAgAGkAbgAgAHQAaABlACAAcwBwAGUAYwBpAGYAaQBlAGQAIABjAGEAbABlAG4AZABhAHIAIAB0AG8AIABhACAATQBvAGQAaQBmAGkAZQBkACAASgB1AGwAaQBhAG4AIABEAGEAeQAgAE4AdQBtAGIAZQByACAAKABNAEoARABOAC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X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C4AXABuACAAIAAgAFsASQBTAE8AVwBlAGUAawBdACAAIAAgACAAIAB8ACAAaQBuAHQAZQBnAGUAcgAgAFsAMQAuAC4ANQAzAF0AIAB8ACAASQBTAE8AIAB3AGUAZQBrACAAbwBmACAAeQBlAGEAcgAuAFwAbgAgACAAIABbAFcAZQBlAGsAZABhAHkAXQAgACAAIAAgACAAfAAgAGQAZQBjAGkAbQBhAGwAIABbADEALgAuADgAKQAgACAAfAAgAEkAUwBPACAAZABhAHkAIABvAGYAIAB3AGUAZQBr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F8AVwBFAEUASwBfAEQAQQBUAEUAXwBUAE8AXwBNAEoARABOACAAPQAgAEwAQQBNAEIARABBACgARABhAHQAZQBfAFkAVwBEACwAIABbAEoAdQBsAGkAYQBuAEMAYQBsAGUAbgBkAGEAcgBdACwAXABuACAAIAAgACAATABFAFQAKABcAG4AIAAgACAAIAAgACAAIAAgAF8AagB1AGwAaQBhAG4AQwBhAGwAZQBuAGQAYQByACwAIABGAE4ALgBDAE8ARQBSAEMARQAoAEoAdQBsAGkAYQBuAEMAYQBsAGUAbgBkAGEAcgApACAAPAA+ACAAMAAsAFwAbgBcAG4AIAAgACAAIAAgACAAIAAgAGYAbgBJAFMATwBXAGUAZQBrAGQAYQB0AGUAVABvAE0ASgBEAE4ALAAgAEwAQQBNAEIARABBACgAXwBkAGEAdABlAF8AWQBXAEQALABcAG4AIAAgACAAIAAgACAAIAAgACAAIAAgACAASQBGACgAQQBSAFIAQQBZAFMALgBJAFMAXwBFAE0AUABUAFkAKABfAGQAYQB0AGUAXwBZAFcARAApACwAIABcACIAXAAiACwAXABuACAAIAAgACAAIAAgACAAIAAgACAAIAAgACAAIAAgACAATABFAFQAKABcAG4AIAAgACAAIAAgACAAIAAgACAAIAAgACAAIAAgACAAIAAgACAAIAAgAF8AZgBpAHIAcwB0AEUAcgByAG8AcgAsACAAQQBSAFIAQQBZAFMALgBGAEkAUgBTAFQAXwBFAFIAUgBPAFIAXwBIACgAXwBkAGEAdABlAF8AWQBXAEQAKQAsAFwAbgAgACAAIAAgACAAIAAgACAAIAAgACAAIAAgACAAIAAgACAAIAAgACAASQBGACgASQBTAEUAUgBSAE8AUgAoAF8AZgBpAHIAcwB0AEUAcgByAG8AcgApACwAIABfAGYAaQByAHMAdABFAHIAcgBvAHIAIAAqACAAewAxAH0ALABcAG4AIAAgACAAIAAgACAAIAAgACAAIAAgACAAIAAgACAAIAAgACAAIAAgACAAIAAgACAATABFAFQAKABcAG4AIAAgACAAIAAgACAAIAAgACAAIAAgACAAIAAgACAAIAAgACAAIAAgACAAIAAgACAAIAAgACAAIABfAHYAYQBsAGkAZABhAHQAZQBZAFcARAAsACAAQwBIAFIATwBOAE8ALgBWAEEATABJAEQAQQBUAEUAXwBJAFMATwBfAFcARQBFAEsAXwBEAEEAVABFACgAXwBkAGEAdABlAF8AWQBXAEQALAAgAF8AagB1AGwAaQBhAG4AQwBhAGwAZQBuAGQAYQByACkALABcAG4AIAAgACAAIAAgACAAIAAgACAAIAAgACAAIAAgACAAIAAgACAAIAAgACAAIAAgACAAIAAgACAAIABfAGYAaQByAHMAdABFAHIAcgBvAHIAMQAsACAAQQBSAFIAQQBZAFMALgBGAEkAUgBTAFQAXwBFAFIAUgBPAFIAXwBIACgAXwB2AGEAbABpAGQAYQB0AGUAWQBXAEQAKQAsAFwAbgAgACAAIAAgACAAIAAgACAAIAAgACAAIAAgACAAIAAgACAAIAAgACAAIAAgACAAIAAgACAAIAAgAEkARgAoAEkAUwBFAFIAUgBPAFIAKABfAGYAaQByAHMAdABFAHIAcgBvAHIAMQApACwAIABfAGYAaQByAHMAdABFAHIAcgBvAHIAMQAgACoAIAB7ADEAfQAsAFwAbgAgACAAIAAgACAAIAAgACAAIAAgACAAIAAgACAAIAAgACAAIAAgACAAIAAgACAAIAAgACAAIAAgACAAIAAgACAATABFAFQAKABcAG4AIAAgACAAIAAgACAAIAAgACAAIAAgACAAIAAgACAAIAAgACAAIAAgACAAIAAgACAAIAAgACAAIAAgACAAIAAgACAAIAAgACAAXwB5AGUAYQByACwAIABJAE4ARABFAFgAKABfAHYAYQBsAGkAZABhAHQAZQBZAFcARAAsACAAMQAsACAAMQApACwAXABuACAAIAAgACAAIAAgACAAIAAgACAAIAAgACAAIAAgACAAIAAgACAAIAAgACAAIAAgACAAIAAgACAAIAAgACAAIAAgACAAIAAgAF8AdwBlAGUAawAsACAASQBOAEQARQBYACgAXwB2AGEAbABpAGQAYQB0AGUAWQBXAEQALAAgADEALAAgADIAKQAsAFwAbgAgACAAIAAgACAAIAAgACAAIAAgACAAIAAgACAAIAAgACAAIAAgACAAIAAgACAAIAAgACAAIAAgACAAIAAgACAAIAAgACAAIABfAHcAZQBlAGsAZABhAHkALAAgAEwARQBUACgAXABuACAAIAAgACAAIAAgACAAIAAgACAAIAAgACAAIAAgACAAIAAgACAAIAAgACAAIAAgACAAIAAgACAAIAAgACAAIAAgACAAIAAgACAAIAAgACAAXwBkACwAIABJAE4ARABFAFgAKABfAHYAYQBsAGkAZABhAHQAZQBZAFcARAAsACAAMQAsACAAMwApACwAXABuACAAIAAgACAAIAAgACAAIAAgACAAIAAgACAAIAAgACAAIAAgACAAIAAgACAAIAAgACAAIAAgACAAIAAgACAAIAAgACAAIAAgACAAIAAgACAASQBGACgAXwBkACAAPQAgAFwAIgBcACIALAAgADEALAAgAF8AZAApAFwAbgAgACAAIAAgACAAIAAgACAAIAAgACAAIAAgACAAIAAgACAAIAAgACAAIAAgACAAIAAgACAAIAAgACAAIAAgACAAIAAgACAAIAApACwAXABuACAAIAAgACAAIAAgACAAIAAgACAAIAAgACAAIAAgACAAIAAgACAAIAAgACAAIAAgACAAIAAgACAAIAAgACAAIAAgACAAIAAgAF8AcwBoAGkAZgB0AFcAZQBlAGsALAAgACgAXwB3AGUAZQBrACAALQAgADEAKQAgACoAIAA3ACwAXABuACAAIAAgACAAIAAgACAAIAAgACAAIAAgACAAIAAgACAAIAAgACAAIAAgACAAIAAgACAAIAAgACAAIAAgACAAIAAgACAAIAAgAF8AcwBoAGkAZgB0AEQAYQB5AE8AZgBXAGUAZQBrACwAIABNAE8ARAAoAF8AdwBlAGUAawBkAGEAeQAgAC0AIAAxACwAIAA3ACkALABcAG4AIAAgACAAIAAgACAAIAAgACAAIAAgACAAIAAgACAAIAAgACAAIAAgACAAIAAgACAAIAAgACAAIAAgACAAIAAgACAAIAAgACAAXwBmAGkAcgBzAHQARABhAHkATwBmAFkAZQBhAHIALAAgAEMASABSAE8ATgBPAC4ATQBKAEQATgAoAF8AeQBlAGEAcgAsACAAXwBqAHUAbABpAGEAbgBDAGEAbABlAG4AZABhAHIAKQAsAFwAbgAgACAAIAAgACAAIAAgACAAIAAgACAAIAAgACAAIAAgACAAIAAgACAAIAAgACAAIAAgACAAIAAgACAAIAAgACAAIAAgACAAIABfAGYAaQByAHMAdABXAGUAZQBrAEQAYQB5ACwAIABDAEgAUgBPAE4ATwAuAE0ASgBEAE4AXwBUAE8AXwBXAEUARQBLAEQAQQBZACgAXwBmAGkAcgBzAHQARABhAHkATwBmAFkAZQBhAHIAKQAsAFwAbgAgACAAIAAgACAAIAAgACAAIAAgACAAIAAgACAAIAAgACAAIAAgACAAIAAgACAAIAAgACAAIAAgACAAIAAgACAAIAAgACAAIABfAHkAZQBhAHIAQwBvAHIAcgBlAGMAdABpAG8AbgAsACAATQBPAEQAKAA0ACAALQAgAF8AZgBpAHIAcwB0AFcAZQBlAGsARABhAHkALAAgADcAKQAgAC0AIAAzACwAXABuACAAIAAgACAAIAAgACAAIAAgACAAIAAgACAAIAAgACAAIAAgACAAIAAgACAAIAAgACAAIAAgACAAIAAgACAAIAAgACAAIAAgAF8AZgBpAHIAcwB0AEQAYQB5AE8AZgBZAGUAYQByACAAKwAgAF8AeQBlAGEAcgBDAG8AcgByAGUAYwB0AGkAbwBuACAAKwAgAF8AcwBoAGkAZgB0AFcAZQBlAGsAIAArACAAXwBzAGgAaQBmAHQARABhAHkATwBmAFcAZQBlAGs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XAEQALAAgAEYATgAuAE4AVQBMAEwASQBGAFkAKABEAGEAdABlAF8AWQBXAEQAKQAsAFwAbgAgACAAIAAgACAAIAAgACAAQgBZAFIATwBXACgAXwBkAGEAdABlAF8AWQBXAEQALABcAG4AIAAgACAAIAAgACAAIAAgACAAIAAgACAATABBAE0AQgBEAEEAKABfAHIAbwB3ACwAXABuACAAIAAgACAAIAAgACAAIAAgACAAIAAgACAAIAAgACAAZgBuAEkAUwBPAFcAZQBlAGsAZABhAHQAZQBUAG8ATQBKAEQATg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JAFMATwBfAFcARQBFAEsAXwBEAEEAVABFAFwAbgBcAG4AQwBvAG4AdgBlAHIAdABzACAAYQAgAE0AbwBkAGkAZgBpAGUAZAAgAEoAdQBsAGkAYQBuACAARABhAHkAIABOAHUAbQBiAGUAcgAgACgATQBKAEQATgApACAAdABvACAAYQBuACAASQBTAE8AIAB3AGUAZQBrACAAZABhAHQ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1ADMAXQAgAHwAIABJAFMATwAgAFcAZQBlAGsAXABuACAAMwAgAHwAIABpAG4AdABlAGcAZQByACAAWwAxAC4ALgA3AF0AIAAgAHwAIABJAFMATwAgAFcAZQBlAGsAZABhAHkAXABuACAANAAgAHwAIABpAG4AdABlAGcAZQByACAAWwA1ADIALAA1ADMAXQAgAHwAIABJAFMATwAgAHcAZQBlAGsAcwAgAGkAbg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IAAgACAAIAAgACAAIAAgACAAIAAgACAAfAAgAGkAbgB0AGUAZwBlAHIAIAB8ACAATQBvAGQAaQBmAGkAZQBkACAASgB1AGwAaQBhAG4AIABEAGEAeQAgAE4AdQBtAGIAZQBy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TgBfAFQATwBfAEkAUwBPAF8AVwBFAEUASwBfAEQAQQBUAEUAIAA9ACAATABBAE0AQgBEAEEAKABNAEoARABOACwAIABbAEoAdQBsAGkAYQBuAEMAYQBsAGUAbgBkAGEAcgBdACwAXABuACAAIAAgACAATABFAFQAKABcAG4AIAAgACAAIAAgACAAIAAgAF8AagB1AGwAaQBhAG4AQwBhAGwAZQBuAGQAYQByACwAIABGAE4ALgBDAE8ARQBSAEMARQAoAEoAdQBsAGkAYQBuAEMAYQBsAGUAbgBkAGEAcgApACAAPAA+ACAAMAAsAFwAbgBcAG4AIAAgACAAIAAgACAAIAAgAGYAbgBNAEoARABOAHQAbwBJAFMATwBXAGUAZQBrAEQAYQB0AGUALAAgAEwAQQBNAEIARABBACgAXwBNAEoARABOACwAXABuACAAIAAgACAAIAAgACAAIAAgACAAIAAgAEkARgAoAEkAUwBFAFIAUgBPAFIAKABfAE0ASgBEAE4AKQAsACAAXwBNAEoARABOACAAKgAgAHsAMQAsACAAMgAsACAAMwAsACAANAB9ACwAXABuACAAIAAgACAAIAAgACAAIAAgACAAIAAgACAAIAAgACAASQBGACgAXwBNAEoARABOACAAPQAgAFwAIgBcACIALAAgAHsAXAAiAFwAIgAsACAAXAAiAFwAIgAsACAAXAAiAFwAIgAsACAAXAAiAFwAIgB9ACwAIABcAG4AIAAgACAAIAAgACAAIAAgACAAIAAgACAAIAAgACAAIAAgACAAIAAgAEkARgAoAE4ATwBUACgASQBTAE4AVQBNAEIARQBSACgAXwBNAEoARABOACkAKQAsACAAewAjAFYAQQBMAFUARQAhACwAIAAjAFYAQQBMAFUARQAhACwAIAAjAFYAQQBMAFUARQAhACwAIAAjAFYAQQBMAFUARQAhAH0ALABcAG4AIAAgACAAIAAgACAAIAAgACAAIAAgACAAIAAgACAAIAAgACAAIAAgACAAIAAgACAATABFAFQAKABcAG4AIAAgACAAIAAgACAAIAAgACAAIAAgACAAIAAgACAAIAAgACAAIAAgACAAIAAgACAAIAAgACAAIABfAGMARABhAHQAZQAsACAAQwBIAFIATwBOAE8ALgBNAEoARABOAF8AVABPAF8AQwBBAEwARQBOAEQAQQBSAF8ARABBAFQARQAoAF8ATQBKAEQATgAsACAAXwBqAHUAbABpAGEAbgBDAGEAbABlAG4AZABhAHIAKQAsAFwAbgAgACAAIAAgACAAIAAgACAAIAAgACAAIAAgACAAIAAgACAAIAAgACAAIAAgACAAIAAgACAAIAAgAF8AeQBlAGEAcgAsACAASQBOAEQARQBYACgAXwBjAEQAYQB0AGUALAAgADEALAAgADEAKQAsAFwAbgAgACAAIAAgACAAIAAgACAAIAAgACAAIAAgACAAIAAgACAAIAAgACAAIAAgACAAIAAgACAAIAAgAF8AdwBlAGUAawBkAGEAeQAsACAAQwBIAFIATwBOAE8ALgBNAEoARABOAF8AVABPAF8AVwBFAEUASwBEAEEAWQAoAF8ATQBKAEQATgApACwAXABuACAAIAAgACAAIAAgACAAIAAgACAAIAAgACAAIAAgACAAIAAgACAAIAAgACAAIAAgACAAIAAgACAAXwBNAEoARABOAG8AZgBZAGUAYQByACwAIABDAEgAUgBPAE4ATwAuAE0ASgBEAE4AKABfAHkAZQBhAHIALAAgAF8AagB1AGwAaQBhAG4AQwBhAGwAZQBuAGQAYQByACkAIAAtACAAMQAsAFwAbgAgACAAIAAgACAAIAAgACAAIAAgACAAIAAgACAAIAAgACAAIAAgACAAIAAgACAAIAAgACAAIAAgAF8AZABhAHkATwBmAFkAZQBhAHIALAAgAF8ATQBKAEQATgAgAC0AIABfAE0ASgBEAE4AbwBmAFkAZQBhAHIALABcAG4AIAAgACAAIAAgACAAIAAgACAAIAAgACAAIAAgACAAIAAgACAAIAAgACAAIAAgACAAIAAgACAAIABfAG4AbwBtAGkAbgBhAGwAVwBlAGUAawAsACAASQBOAFQAKAAoAF8AZABhAHkATwBmAFkAZQBhAHIAIAAtACAAXwB3AGUAZQBrAGQAYQB5ACAAKwAgADEAMAApACAALwAgADcAKQAsAFwAbgAgACAAIAAgACAAIAAgACAAIAAgACAAIAAgACAAIAAgACAAIAAgACAAIAAgACAAIAAgACAAIAAgAEkARgAoAF8AbgBvAG0AaQBuAGEAbABXAGUAZQBrACAAPQAgADAALABcAG4AIAAgACAAIAAgACAAIAAgACAAIAAgACAAIAAgACAAIAAgACAAIAAgACAAIAAgACAAIAAgACAAIAAgACAAIAAgAC8ALwAgAGwAYQBzAHQAIAB3AGUAZQBrACAAbwBmACAAcAByAGUAdgBpAG8AdQBzACAAeQBlAGEAcgBcAG4AIAAgACAAIAAgACAAIAAgACAAIAAgACAAIAAgACAAIAAgACAAIAAgACAAIAAgACAAIAAgACAAIAAgACAAIAAgAEwARQBUACgAXABuACAAIAAgACAAIAAgACAAIAAgACAAIAAgACAAIAAgACAAIAAgACAAIAAgACAAIAAgACAAIAAgACAAIAAgACAAIAAgACAAIAAgAF8AcAByAGUAdgBpAG8AdQBzAFkAZQBhAHIALAAgAF8AeQBlAGEAcgAgAC0AIAAxACwAXABuACAAIAAgACAAIAAgACAAIAAgACAAIAAgACAAIAAgACAAIAAgACAAIAAgACAAIAAgACAAIAAgACAAIAAgACAAIAAgACAAIAAgAF8AdwBlAGUAawBzAEkAbgBZAGUAYQByACwAIABDAEgAUgBPAE4ATwAuAFcARQBFAEsAUwBfAEkATgBfAFkARQBBAFIAKABfAHAAcgBlAHYAaQBvAHUAcwBZAGUAYQByACwAIABfAGoAdQBsAGkAYQBuAEMAYQBsAGUAbgBkAGEAcgApACwAXABuACAAIAAgACAAIAAgACAAIAAgACAAIAAgACAAIAAgACAAIAAgACAAIAAgACAAIAAgACAAIAAgACAAIAAgACAAIAAgACAAIAAgAEgAUwBUAEEAQwBLACgAXwBwAHIAZQB2AGkAbwB1AHMAWQBlAGEAcgAsACAAXwB3AGUAZQBrAHMASQBuAFkAZQBhAHIALAAgAF8AdwBlAGUAawBkAGEAeQAsACAAXwB3AGUAZQBrAHMASQBuAFkAZQBhAHIAKQBcAG4AIAAgACAAIAAgACAAIAAgACAAIAAgACAAIAAgACAAIAAgACAAIAAgACAAIAAgACAAIAAgACAAIAAgACAAIAAgACkALABcAG4AIAAgACAAIAAgACAAIAAgACAAIAAgACAAIAAgACAAIAAgACAAIAAgACAAIAAgACAAIAAgACAAIAAgACAAIAAgAEkARgAoAF8AbgBvAG0AaQBuAGEAbABXAGUAZQBrACAAPQAgADUAMwAsAFwAbgAgACAAIAAgACAAIAAgACAAIAAgACAAIAAgACAAIAAgACAAIAAgACAAIAAgACAAIAAgACAAIAAgACAAIAAgACAAIAAgACAAIAAvAC8AIABhAHUAeABpAGwAbABhAHIAeQAgAHcAZQBlAGsAXABuACAAIAAgACAAIAAgACAAIAAgACAAIAAgACAAIAAgACAAIAAgACAAIAAgACAAIAAgACAAIAAgACAAIAAgACAAIAAgACAAIAAgAEkARgAoAEMASABSAE8ATgBPAC4AVwBFAEUASwBTAF8ASQBOAF8AWQBFAEEAUgAoAF8AeQBlAGEAcgAsACAAXwBqAHUAbABpAGEAbgBDAGEAbABlAG4AZABhAHIAKQAgAD0AIAA1ADMALABcAG4AIAAgACAAIAAgACAAIAAgACAAIAAgACAAIAAgACAAIAAgACAAIAAgACAAIAAgACAAIAAgACAAIAAgACAAIAAgACAAIAAgACAAIAAgACAAIAAvAC8AIABsAGUAYQBwACAAdwBlAGUAawBcAG4AIAAgACAAIAAgACAAIAAgACAAIAAgACAAIAAgACAAIAAgACAAIAAgACAAIAAgACAAIAAgACAAIAAgACAAIAAgACAAIAAgACAAIAAgACAAIABIAFMAVABBAEMASwAoAF8AeQBlAGEAcgAsACAANQAzACwAIABfAHcAZQBlAGsAZABhAHkALAAgADUAMwApACwAXABuACAAIAAgACAAIAAgACAAIAAgACAAIAAgACAAIAAgACAAIAAgACAAIAAgACAAIAAgACAAIAAgACAAIAAgACAAIAAgACAAIAAgACAAIAAgACAATABFAFQAKABcAG4AIAAgACAAIAAgACAAIAAgACAAIAAgACAAIAAgACAAIAAgACAAIAAgACAAIAAgACAAIAAgACAAIAAgACAAIAAgACAAIAAgACAAIAAgACAAIAAgACAAIAAgAC8ALwAgAGYAaQByAHMAdAAgAHcAZQBlAGsAIABvAGYAIABmAG8AbABsAG8AdwBpAG4AZwAgAHkAZQBhAHIAXABuACAAIAAgACAAIAAgACAAIAAgACAAIAAgACAAIAAgACAAIAAgACAAIAAgACAAIAAgACAAIAAgACAAIAAgACAAIAAgACAAIAAgACAAIAAgACAAIAAgACAAIABfAG4AZQB4AHQAWQBlAGEAcgAsACAAXwB5AGUAYQByACAAKwAgADEALABcAG4AIAAgACAAIAAgACAAIAAgACAAIAAgACAAIAAgACAAIAAgACAAIAAgACAAIAAgACAAIAAgACAAIAAgACAAIAAgACAAIAAgACAAIAAgACAAIAAgACAAIAAgAF8AdwBlAGUAawBzAEkAbgBZAGUAYQByACwAIABDAEgAUgBPAE4ATwAuAFcARQBFAEsAUwBfAEkATgBfAFkARQBBAFIAKABfAG4AZQB4AHQAWQBlAGEAcgAsACAAXwBqAHUAbABpAGEAbgBDAGEAbABlAG4AZABhAHIAKQAsAFwAbgAgACAAIAAgACAAIAAgACAAIAAgACAAIAAgACAAIAAgACAAIAAgACAAIAAgACAAIAAgACAAIAAgACAAIAAgACAAIAAgACAAIAAgACAAIAAgACAAIAAgACAASABTAFQAQQBDAEsAKABfAG4AZQB4AHQAWQBlAGEAcgAsACAAMQAsACAAXwB3AGUAZQBrAGQAYQB5ACwAIABfAHcAZQBlAGsAcwBJAG4AWQBlAGEAcg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TABFAFQAKABcAG4AIAAgACAAIAAgACAAIAAgACAAIAAgACAAIAAgACAAIAAgACAAIAAgACAAIAAgACAAIAAgACAAIAAgACAAIAAgACAAIAAgACAAIAAgACAAIAAvAC8AIABhAG4AeQAgAG8AdABoAGUAcgAgAHcAZQBlAGsAIABpAG4AIAB0AGgAZQAgAHkAZQBhAHIAXABuACAAIAAgACAAIAAgACAAIAAgACAAIAAgACAAIAAgACAAIAAgACAAIAAgACAAIAAgACAAIAAgACAAIAAgACAAIAAgACAAIAAgACAAIAAgACAAXwB3AGUAZQBrAHMASQBuAFkAZQBhAHIALAAgAEMASABSAE8ATgBPAC4AVwBFAEUASwBTAF8ASQBOAF8AWQBFAEEAUgAoAF8AeQBlAGEAcgAsACAAXwBqAHUAbABpAGEAbgBDAGEAbABlAG4AZABhAHIAKQAsAFwAbgAgACAAIAAgACAAIAAgACAAIAAgACAAIAAgACAAIAAgACAAIAAgACAAIAAgACAAIAAgACAAIAAgACAAIAAgACAAIAAgACAAIAAgACAAIAAgAEgAUwBUAEEAQwBLACgAXwB5AGUAYQByACwAIABfAG4AbwBtAGkAbgBhAGwAVwBlAGUAawAsACAAXwB3AGUAZQBrAGQAYQB5ACwAIABfAHcAZQBlAGsAcwBJAG4AWQBlAGEAc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TQBKAEQATgAsACAARgBOAC4ATgBVAEwATABJAEYAWQAoAEkATgBEAEUAWAAoAE0ASgBEAE4ALAAgACwAIAAxACkAKQAsAFwAbgAgACAAIAAgACAAIAAgACAAXwByAG8AdwBDAG8AdQBuAHQALAAgAFIATwBXAFMAKABfAE0ASgBEAE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TQBKAEQATgB0AG8ASQBTAE8AVwBlAGUAawBEAGEAdABlACgASQBOAEQARQBYACgAXwBNAEoARABO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XAEUARQBLAF8ARABBAFQARQBcAG4AXABuAFAAYQByAHMAZQBzACAAYQBuACAASQBTAE8AIABmAG8AcgBtAGEAdAB0AGUAZAAgAHcAZQBlAGsAIABkAGEAdABlACAAaQBuAHQAbwAgAHIAZQBzAHAAZQBjAHQAaQB2AGUAIABwAGEAcgB0AHMAIABvAGYAIAB5AGUAYQByACwAIAB3AGUAZQBrACAAYQBuAGQAIAB3AGUAZQBrAGQAYQB5AC4AXABuAFwAbgBBAHIAcgBhAHkAIABjAG8AbQBwAGEAdABpAGIAbABlADoAIABFAHgAcAByAGUAcwBzAGkAbw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NQAzAF0AIAB8ACAASQBTAE8AIAB3AGUAZQBrAFwAbgAgADMAIAB8ACAAaQBuAHQAZQBnAGUAcgAgAFsAMQAuAC4ANwBdACAAIAB8ACAASQBTAE8AIAB3AGUAZQBr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fAAgAHQAZQB4AHQAIAAgACAAfAAgAFcAZQBlAGsAIABkAGEAdABlACAAaQBuACAASQBTAE8AIABmAG8AcgBtAGEAdAAgAGkAZQAuACAAeQB5AHkAeQAtAFcAdwB3AC0AZA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cARQBFAEsAXwBEAEEAVABFACgAXAAiADIAMAAyADMALQBXADAANQAtADEAXAAiACkAXABuAFIAZQB0AHUAcgBuAHMAOgAgAHsAMgAwADIAMwAsACAANQAsACAAMQ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FcARQBFAEsAXwBEAEEAVABFACAAPQAgAEwAQQBNAEIARABBACgARQB4AHAAcgBlAHMAcwBpAG8AbgAsACAAWwBKAHUAbABpAGEAbgBDAGEAbABlAG4AZABhAHIAXQAsAFwAbgAgACAAIAAgAEwARQBUACgAXABuACAAIAAgACAAIAAgACAAIABfAGoAdQBsAGkAYQBuAEMAYQBsAGUAbgBkAGEAcgAsACAARgBOAC4AQwBPAEUAUgBDAEUAKABKAHUAbABpAGEAbgBDAGEAbABlAG4AZABhAHIAKQAgADwAPgAgADAALABcAG4AIAAgACAAIAAgACAAIAAgAF8AdgBhAGwAaQBkAEMAaABhAHIAUwBlAHQALAAgAFwAIgAwADEAMgAzADQANQA2ADcAOAA5AFcAKwAtABIiXAAiACwAIAAvAC8AIAASIiAAVQBOAEkAQwBIAEEAUgAoADgANwAyADIAKQBcAG4AIAAgACAAIAAgACAAIAAgAF8AdgBhAGwARQByAHIALAAgAHsAIwBWAEEATABVAEUAIQAsACAAIwBWAEEATABVAEUAIQAsACAAIwBWAEEATABVAEUAIQB9ACwAXABuACAAIAAgACAAXABuACAAIAAgACAAIAAgACAAIABmAG4AUABhAHIAcwBlAEkAUwBPAFcAZQBlAGsARABhAHQAZQAsACAATABBAE0AQgBEAEEAKABfAGUAeABwAHIALABcAG4AIAAgACAAIAAgACAAIAAgACAAIAAgACAASQBGACgASQBTAEUAUgBSAE8AUgAoAF8AZQB4AHAAcgApACwAIABfAGUAeABwAHIAIAAqACAAewAxACwAIAAyACwAIAAzAH0ALABcAG4AIAAgACAAIAAgACAAIAAgACAAIAAgACAAIAAgACAAIABJAEYAKABfAGUAeABwAHIAIAA9ACAAXAAiAFwAIgAsACAAewBcACIAXAAiACwAIABcACIAXAAiACwAIABcACIAXAAiAH0ALABcAG4AIAAgACAAIAAgACAAIAAgACAAIAAgACAAIAAgACAAIAAgACAAIAAgAEkARgAoAE4ATwBUACgARgBOAC4AVgBBAEwASQBEAEEAVABFAF8AQwBIAEEAUgBTAEUAVAAoAF8AZQB4AHAAcgAsACAAXwB2AGEAbABpAGQAQwBoAGEAcgBTAGUAdAApACkALAAgAF8AdgBhAGwARQByAHIALABcAG4AIAAgACAAIAAgACAAIAAgACAAIAAgACAAIAAgACAAIAAgACAAIAAgACAAIAAgACAATABFAFQAKABcAG4AIAAgACAAIAAgACAAIAAgACAAIAAgACAAIAAgACAAIAAgACAAIAAgACAAIAAgACAAIAAgACAAIABfAGYAaQByAHMAdABDAGgAYQByACwAIABMAEUARgBUACgAXwBlAHgAcAByACkALABcAG4AIAAgACAAIAAgACAAIAAgACAAIAAgACAAIAAgACAAIAAgACAAIAAgACAAIAAgACAAIAAgACAAIABfAGkAcwBTAGkAZwBuAGUAZAAsACAAUwBXAEkAVABDAEgAKABfAGYAaQByAHMAdABDAGgAYQByACwAXABuACAAIAAgACAAIAAgACAAIAAgACAAIAAgACAAIAAgACAAIAAgACAAIAAgACAAIAAgACAAIAAgACAAIAAgACAAIABcACIAKwBcACIALAAgAFQAUgBVAEUALABcAG4AIAAgACAAIAAgACAAIAAgACAAIAAgACAAIAAgACAAIAAgACAAIAAgACAAIAAgACAAIAAgACAAIAAgACAAIAAgAFwAIgAtAFwAIgAsACAAVABSAFUARQAsAFwAbgAgACAAIAAgACAAIAAgACAAIAAgACAAIAAgACAAIAAgACAAIAAgACAAIAAgACAAIAAgACAAIAAgACAAIAAgACAAXAAiABIiXAAiACwAIABUAFIAVQBFACwAIAAvAC8AIAASIiAAVQBOAEkAQwBIAEEAUgAoADgANwAyADIAKQBcAG4AIAAgACAAIAAgACAAIAAgACAAIAAgACAAIAAgACAAIAAgACAAIAAgACAAIAAgACAAIAAgACAAIAAgACAAIAAgAEYAQQBMAFMARQBcAG4AIAAgACAAIAAgACAAIAAgACAAIAAgACAAIAAgACAAIAAgACAAIAAgACAAIAAgACAAIAAgACAAIAApACwAXABuACAAIAAgACAAIAAgACAAIAAgACAAIAAgACAAIAAgACAAIAAgACAAIAAgACAAIAAgACAAIAAgACAAXwBzAGkAZwBuACwAIABJAEYAKABOAE8AVAAoAF8AaQBzAFMAaQBnAG4AZQBkACkALAAgADEALABcAG4AIAAgACAAIAAgACAAIAAgACAAIAAgACAAIAAgACAAIAAgACAAIAAgACAAIAAgACAAIAAgACAAIAAgACAAIAAgAFMAVwBJAFQAQwBIACgAXwBmAGkAcgBzAHQAQwBoAGEAcgAsAFwAbgAgACAAIAAgACAAIAAgACAAIAAgACAAIAAgACAAIAAgACAAIAAgACAAIAAgACAAIAAgACAAIAAgACAAIAAgACAAIAAgACAAIABcACIALQBcACIALAAgAC0AMQAsAFwAbgAgACAAIAAgACAAIAAgACAAIAAgACAAIAAgACAAIAAgACAAIAAgACAAIAAgACAAIAAgACAAIAAgACAAIAAgACAAIAAgACAAIABcACIAEiJcACIALAAgAC0AMQAsACAALwAvACAAEiIgAFUATgBJAEMASABBAFIAKAA4ADcAMgAyACkAXABuACAAIAAgACAAIAAgACAAIAAgACAAIAAgACAAIAAgACAAIAAgACAAIAAgACAAIAAgACAAIAAgACAAIAAgACAAIAAgACAAIAAgADEAXABuACAAIAAgACAAIAAgACAAIAAgACAAIAAgACAAIAAgACAAIAAgACAAIAAgACAAIAAgACAAIAAgACAAIAAgACAAIAApAFwAbgAgACAAIAAgACAAIAAgACAAIAAgACAAIAAgACAAIAAgACAAIAAgACAAIAAgACAAIAAgACAAIAAgACkALABcAG4AIAAgACAAIAAgACAAIAAgACAAIAAgACAAIAAgACAAIAAgACAAIAAgACAAIAAgACAAIAAgACAAIABfAHUAbgBTAGkAZwBuAGUAZAAsACAASQBGACgAXwBpAHMAUwBpAGcAbgBlAGQALABcAG4AIAAgACAAIAAgACAAIAAgACAAIAAgACAAIAAgACAAIAAgACAAIAAgACAAIAAgACAAIAAgACAAIAAgACAAIAAgAFIASQBHAEgAVAAoAF8AZQB4AHAAcgAsACAATABFAE4AKABfAGUAeABwAHIAKQAgAC0AIAAxACkALABcAG4AIAAgACAAIAAgACAAIAAgACAAIAAgACAAIAAgACAAIAAgACAAIAAgACAAIAAgACAAIAAgACAAIAAgACAAIAAgAF8AZQB4AHAAcgBcAG4AIAAgACAAIAAgACAAIAAgACAAIAAgACAAIAAgACAAIAAgACAAIAAgACAAIAAgACAAIAAgACAAIAApACwAXABuACAAIAAgACAAIAAgACAAIAAgACAAIAAgACAAIAAgACAAIAAgACAAIAAgACAAIAAgACAAIAAgACAAXwBsAGUAbgAsACAATABFAE4AKABfAHUAbgBTAGkAZwBuAGUAZAApACwAXABuACAAIAAgACAAIAAgACAAIAAgACAAIAAgACAAIAAgACAAIAAgACAAIAAgACAAIAAgACAAIAAgACAAXwBwAGEAdAB0AGUAcgBuACwAIABGAE4ALgBSAEUAUABMAEEAQwBFAF8AQwBIAEEAUgBTACgAXwB1AG4AUwBpAGcAbgBlAGQALAAgAFwAIgAwADEAMgAzADQANQA2ADcAOAA5AFwAIgAsACAAXAAiAF8AXAAiACkALABcAG4AIAAgACAAIAAgACAAIAAgACAAIAAgACAAXABuACAAIAAgACAAIAAgACAAIAAgACAAIAAgACAAIAAgACAAIAAgACAAIAAgACAAIAAgACAAIAAgACAAZgBuAFQAcgB5AFAAYQByAHMAZQAxADAALAAgAEwAQQBNAEIARABBACgAXABuACAAIAAgACAAIAAgACAAIAAgACAAIAAgACAAIAAgACAAIAAgACAAIAAgACAAIAAgACAAIAAgACAAIAAgACAAIABJAEYAKABfAHAAYQB0AHQAZQByAG4AIAA9ACAAUgBJAEcASABUACgAXAAiAF8AXwBfAF8AXwBfAF8AXwBfAF8AXwBfAF8AXwBfAC0AVwBfAF8ALQBfAFwAIgAsACAAXwBsAGUAbgApACwAXABuACAAIAAgACAAIAAgACAAIAAgACAAIAAgACAAIAAgACAAIAAgACAAIAAgACAAIAAgACAAIAAgACAAIAAgACAAIAAgACAAIAAgAEgAUwBUAEEAQwBLACgAXABuACAAIAAgACAAIAAgACAAIAAgACAAIAAgACAAIAAgACAAIAAgACAAIAAgACAAIAAgACAAIAAgACAAIAAgACAAIAAgACAAIAAgACAAIAAgACAAXwBzAGkAZwBuACAAKgAgAFYAQQBMAFUARQAoAEwARQBGAFQAKABfAHUAbgBTAGkAZwBuAGUAZAAsACAAXwBsAGUAbgAgAC0AIAA2ACkAKQAsAFwAbgAgACAAIAAgACAAIAAgACAAIAAgACAAIAAgACAAIAAgACAAIAAgACAAIAAgACAAIAAgACAAIAAgACAAIAAgACAAIAAgACAAIAAgACAAIAAgAFYAQQBMAFUARQAoAE0ASQBEACgAXwB1AG4AUwBpAGcAbgBlAGQALAAgAF8AbABlAG4AIAAtACAAMwAsACAAMgApACkALABcAG4AIAAgACAAIAAgACAAIAAgACAAIAAgACAAIAAgACAAIAAgACAAIAAgACAAIAAgACAAIAAgACAAIAAgACAAIAAgACAAIAAgACAAIAAgACAAIABWAEEATABVAEUAKABSAEkARwBIAFQAKABfAHUAbgBTAGkAZwBuAGUAZAAsACAAMQApACkAXABuACAAIAAgACAAIAAgACAAIAAgACAAIAAgACAAIAAgACAAIAAgACAAIAAgACAAIAAgACAAIAAgACAAIAAgACAAIAAgACAAIAAgACkALABcAG4AIAAgACAAIAAgACAAIAAgACAAIAAgACAAIAAgACAAIAAgACAAIAAgACAAIAAgACAAIAAgACAAIAAgACAAIAAgACAAIAAgACAASQBGACgAXwBwAGEAdAB0AGUAcgBuACAAPQAgAFIASQBHAEgAVAAoAFwAIgBfAF8AXwBfAF8AXwBfAF8AXwBfAF8AXwBfAF8AXwAtAFcAXwBfAFwAIgAsACAAXwBsAGUAbgApACwAXABuACAAIAAgACAAIAAgACAAIAAgACAAIAAgACAAIAAgACAAIAAgACAAIAAgACAAIAAgACAAIAAgACAAIAAgACAAIAAgACAAIAAgACAAIAAgACAASABTAFQAQQBDAEsAKABcAG4AIAAgACAAIAAgACAAIAAgACAAIAAgACAAIAAgACAAIAAgACAAIAAgACAAIAAgACAAIAAgACAAIAAgACAAIAAgACAAIAAgACAAIAAgACAAIAAgACAAIAAgAF8AcwBpAGcAbgAgACoAIABWAEEATABVAEUAKABMAEUARgBUACgAXwB1AG4AUwBpAGcAbgBlAGQALAAgAF8AbABlAG4AIAAtACAANAApACkALABcAG4AIAAgACAAIA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CAAIAAgACAAXAAiAFwAIgBcAG4AIAAgACAAIAAgACAAIAAgACAAIAAgACAAIAAgACAAIAAgACAAIAAgACAAIAAgACAAIAAgACAAIAAgACAAIAAgACAAIAAgACAAIAAgACAAIAApACwAXABuACAAIAAgACAAIAAgACAAIAAgACAAIAAgACAAIAAgACAAIAAgACAAIAAgACAAIAAgACAAIAAgACAAIAAgACAAIAAgACAAIAAgACAAIAAgACAASQBGACgAXwBwAGEAdAB0AGUAcgBuACAAPQAgAFIASQBHAEgAVAAoAFwAIgBfAF8AXwBfAF8AXwBfAF8AXwBfAF8AXwBfAF8AXwBXAF8AXwBfAFwAIgAsACAAXwBsAGUAbgApACwAXABuACAAIAAgACAAIAAgACAAIAAgACAAIAAgACAAIAAgACAAIAAgACAAIAAgACAAIAAgACAAIAAgACAAIAAgACAAIAAgACAAIAAgACAAIAAgACAAIAAgACAAIABIAFMAVABBAEMASwAoAFwAbgAgACAAIAAgACAAIAAgACAAIAAgACAAIAAgACAAIAAgACAAIAAgACAAIAAgACAAIAAgACAAIAAgACAAIAAgACAAIAAgACAAIAAgACAAIAAgACAAIAAgACAAIAAgACAAIABfAHMAaQBnAG4AIAAqACAAVgBBAEwAVQBFACgATABFAEYAVAAoAF8AdQBuAFMAaQBnAG4AZQBkACwAIABfAGwAZQBuACAALQAgADQAKQApACwAXABuACAAIAAgACAAIAAgACAAIAAgACAAIAAgACAAIAAgACAAIAAgACAAIAAgACAAIAAgACAAIAAgACAAIAAgACAAIAAgACAAIAAgACAAIAAgACAAIAAgACAAIAAgACAAIAAgAFYAQQBMAFUARQAoAE0ASQBEACgAXwB1AG4AUwBpAGcAbgBlAGQALAAgAF8AbABlAG4AIAAtACAAMgAsACAAMgApACkALABcAG4AIAAgACAAIAAgACAAIAAgACAAIAAgACAAIAAgACAAIAAgACAAIAAgACAAIAAgACAAIAAgACAAIAAgACAAIAAgACAAIAAgACAAIAAgACAAIAAgACAAIAAgACAAIAAgACAAVgBBAEwAVQBFACgAUgBJAEcASABUACgAXwB1AG4AUwBpAGcAbgBlAGQALAAgADEAKQApAFwAbgAgACAAIAAgACAAIAAgACAAIAAgACAAIAAgACAAIAAgACAAIAAgACAAIAAgACAAIAAgACAAIAAgACAAIAAgACAAIAAgACAAIAAgACAAIAAgACAAIAAgACAAKQAsAFwAbgAgACAAIAAgACAAIAAgACAAIAAgACAAIAAgACAAIAAgACAAIAAgACAAIAAgACAAIAAgACAAIAAgACAAIAAgACAAIAAgACAAIAAgACAAIAAgACAAIAAgACAASQBGACgAXwBwAGEAdAB0AGUAcgBuACAAPQAgAFIASQBHAEgAVAAoAFwAIgBfAF8AXwBfAF8AXwBfAF8AXwBfAF8AXwBfAF8AXwBXAF8AXwBcACIALAAgAF8AbABlAG4AKQAsAFwAbgAgACAAIAAgACAAIAAgACAAIAAgACAAIAAgACAAIAAgACAAIAAgACAAIAAgACAAIAAgACAAIAAgACAAIAAgACAAIAAgACAAIAAgACAAIAAgACAAIAAgACAAIAAgACAAIABIAFMAVABBAEMASwAoAFwAbgAgACAAIAAgACAAIAAgACAAIAAgACAAIAAgACAAIAAgACAAIAAgACAAIAAgACAAIAAgACAAIAAgACAAIAAgACAAIAAgACAAIAAgACAAIAAgACAAIAAgACAAIAAgACAAIAAgACAAIAAgAF8AcwBpAGcAbgAgACoAIABWAEEATABVAEUAKABMAEUARgBUACgAXwB1AG4AUwBpAGcAbgBlAGQALAAgAF8AbABlAG4AIAAtACAAMwApACkALABcAG4AIAAgACAAIAAgACAAIAAgACAAIAAgACA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AgACAAIAAgACAAIAAgACAAIAAgACAAIABcACIAXAAiAFwAbgAgACAAIAAgACAAIAAgACAAIAAgACAAIAAgACAAIAAgACAAIAAgACAAIAAgACAAIAAgACAAIAAgACAAIAAgACAAIAAgACAAIAAgACAAIAAgACAAIAAgACAAIAAgACAAIAApACwAXABuACAAIAAgACAAIAAgACAAIAAgACAAIAAgACAAIAAgACAAIAAgACAAIAAgACAAIAAgACAAIAAgACAAIAAgACAAIAAgACAAIAAgACAAIAAgACAAIAAgACAAIAAgACAAIAAgAF8AdgBhAGwARQByAHI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XABuACAAIAAgACAAIAAgACAAIAAgACAAIAAgACAAIAAgACAAIAAgACAAIAAgACAAIAAgACAAIAAgACAAZgBuAFQAcgB5AFAAYQByAHMAZQA4ACwAIABMAEEATQBCAEQAQQAoAFwAbgAgACAAIAAgACAAIAAgACAAIAAgACAAIAAgACAAIAAgACAAIAAgACAAIAAgACAAIAAgACAAIAAgACAAIAAgACAASQBGACgAXwBwAGEAdAB0AGUAcgBuACAAPQAgAFIASQBHAEgAVAAoAFwAIgBfAF8AXwBfAF8ALQBXAF8AXwBcACIALAAgAF8AbABlAG4AKQAsAFwAbgAgACAAIAAgACAAIAAgACAAIAAgACAAIAAgACAAIAAgACAAIAAgACAAIAAgACAAIAAgACAAIAAgACAAIAAgACAAIAAgACAAIABIAFMAVABBAEMASwAoAFwAbgAgACAAIAAgACAAIAAgACAAIAAgACAAIAAgACAAIAAgACAAIAAgACAAIAAgACAAIAAgACAAIAAgACAAIAAgACAAIAAgACAAIAAgACAAIAAgAF8AcwBpAGcAbgAgACoAIABWAEEATABVAEUAKABMAEUARgBUACgAXwB1AG4AUwBpAGcAbgBlAGQALAAgAF8AbABlAG4AIAAtACAANAApACkALABcAG4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BcACIAXAAiAFwAbgAgACAAIAAgACAAIAAgACAAIAAgACAAIAAgACAAIAAgACAAIAAgACAAIAAgACAAIAAgACAAIAAgACAAIAAgACAAIAAgACAAIAApACwAXABuACAAIAAgACAAIAAgACAAIAAgACAAIAAgACAAIAAgACAAIAAgACAAIAAgACAAIAAgACAAIAAgACAAIAAgACAAIAAgACAAIAAgAEkARgAoAF8AcABhAHQAdABlAHIAbgAgAD0AIABSAEkARwBIAFQAKABcACIAXwBfAF8AXwBfAFcAXwBfAF8AXAAiACwAIABfAGwAZQBuACkALABcAG4AIAAgACAAIAAgACAAIAAgACAAIAAgACAAIAAgACAAIAAgACAAIAAgACAAIAAgACAAIAAgACAAIAAgACAAIAAgACAAIAAgACAAIAAgACAAIABIAFMAVABBAEMASwAoAFwAbgAgACAAIAAgACAAIAAgACAAIAAgACAAIAAgACAAIAAgACAAIAAgACAAIAAgACAAIAAgACAAIAAgACAAIAAgACAAIAAgACAAIAAgACAAIAAgACAAIAAgACAAXwBzAGkAZwBuACAAKgAgAFYAQQBMAFUARQAoAEwARQBGAFQAKABfAHUAbgBTAGkAZwBuAGUAZAAsACAAXwBsAGUAbgAgAC0AIAA0ACkAKQAsAFwAbgAgACAAIAAgACAAIAAgACAAIAAgACAAIAAgACAAIAAgACAAIAAgACAAIAAgACAAIAAgACAAIAAgACAAIAAgACAAIAAgACAAIAAgACAAIAAgACAAIAAgACAAVgBBAEwAVQBFACgATQBJAEQAKABfAHUAbgBTAGkAZwBuAGUAZAAsACAAXwBsAGUAbgAgAC0AIAAyACwAIAAyACkAKQAsAFwAbgAgACAAIAAgACAAIAAgACAAIAAgACAAIAAgACAAIAAgACAAIAAgACAAIAAgACAAIAAgACAAIAAgACAAIAAgACAAIAAgACAAIAAgACAAIAAgACAAIAAgACAAVgBBAEwAVQBFACgAUgBJAEcASABUACgAXwB1AG4AUwBpAGcAbgBlAGQALAAgADEAKQApAFwAbgAgACAAIAAgACAAIAAgACAAIAAgACAAIAAgACAAIAAgACAAIAAgACAAIAAgACAAIAAgACAAIAAgACAAIAAgACAAIAAgACAAIAAgACAAIAAgACkALABcAG4AIAAgACAAIAAgACAAIAAgACAAIAAgACAAIAAgACAAIAAgACAAIAAgACAAIAAgACAAIAAgACAAIAAgACAAIAAgACAAIAAgACAAIAAgACAAIABJAEYAKABfAHAAYQB0AHQAZQByAG4AIAA9ACAAUgBJAEcASABUACgAXAAiAF8AXwBfAF8AXwBfAFcAXwBfAFwAIgAsACAAXwBsAGUAbgApACwAXABuACAAIAAgACAAIAAgACAAIAAgACAAIAAgACAAIAAgACAAIAAgACAAIAAgACAAIAAgACAAIAAgACAAIAAgACAAIAAgACAAIAAgACAAIAAgACAAIAAgACAAIABIAFMAVABBAEMASwAoAFwAbgAgACAAIAAgACAAIAAgACAAIAAgACAAIAAgACAAIAAgACAAIAAgACAAIAAgACAAIAAgACAAIAAgACAAIAAgACAAIAAgACAAIAAgACAAIAAgACAAIAAgACAAIAAgACAAIABfAHMAaQBnAG4AIAAqACAAVgBBAEwAVQBFACgATABFAEYAVAAoAF8AdQBuAFMAaQBnAG4AZQBkACwAIABfAGwAZQBuACAALQAgADMAKQApACwAXABuACAAIAAgACAAIAAgACAAIA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CAAIAAgACAAIAAgACAAIABcACIAXAAiAFwAbgAgACAAIAAgACAAIAAgACAAIAAgACAAIAAgACAAIAAgACAAIAAgACAAIAAgACAAIAAgACAAIAAgACAAIAAgACAAIAAgACAAIAAgACAAIAAgACAAIAAgACAAKQAsAFwAbgAgACAAIAAgACAAIAAgACAAIAAgACAAIAAgACAAIAAgACAAIAAgACAAIAAgACAAIAAgACAAIAAgACAAIAAgACAAIAAgACAAIAAgACAAIAAgACAAIAAgACAAXwB2AGEAbABFAHIAcg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GYAbgBUAHIAeQBQAGEAcgBzAGUANwAsACAATABBAE0AQgBEAEEAKABcAG4AIAAgACAAIAAgACAAIAAgACAAIAAgACAAIAAgACAAIAAgACAAIAAgACAAIAAgACAAIAAgACAAIAAgACAAIAAgAEkARgAoAF8AcABhAHQAdABlAHIAbgAgAD0AIABcACIAXwBfAF8AXwBXAF8AXwBcACIALABcAG4AIAAgACAAIAAgACAAIAAgACAAIAAgACAAIAAgACAAIAAgACAAIAAgACAAIAAgACAAIAAgACAAIAAgACAAIAAgACAAIAAgACAASABTAFQAQQBDAEsAKABcAG4AIAAgACAAIAAgACAAIAAgACAAIAAgACAAIAAgACAAIAAgACAAIAAgACAAIAAgACAAIAAgACAAIAAgACAAIAAgACAAIAAgACAAIAAgACAAIABfAHMAaQBnAG4AIAAqACAAVgBBAEwAVQBFACgATABFAEYAVAAoAF8AdQBuAFMAaQBnAG4AZQBkACwAIABfAGwAZQBuACAALQAgADMAKQApACwAXABu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XAAiAFwAIgBcAG4AIAAgACAAIAAgACAAIAAgACAAIAAgACAAIAAgACAAIAAgACAAIAAgACAAIAAgACAAIAAgACAAIAAgACAAIAAgACAAIAAgACAAKQAsAFwAbgAgACAAIAAgACAAIAAgACAAIAAgACAAIAAgACAAIAAgACAAIAAgACAAIAAgACAAIAAgACAAIAAgACAAIAAgACAAIAAgACAAIABfAHYAYQBsAEUAcgByAFwAbgAgACAAIAAgACAAIAAgACAAIAAgACAAIAAgACAAIAAgACAAIAAgACAAIAAgACAAIAAgACAAIAAgACAAIAAgACAAKQBcAG4AIAAgACAAIAAgACAAIAAgACAAIAAgACAAIAAgACAAIAAgACAAIAAgACAAIAAgACAAIAAgACAAIAApACwAXABuAFwAbgAgACAAIAAgACAAIAAgACAAIAAgACAAIAAgACAAIAAgACAAIAAgACAAIAAgACAAIAAgACAAIAAgAGYAbgBUAHIAeQBQAGEAcgBzAGUANAAsACAATABBAE0AQgBEAEEAKABcAG4AIAAgACAAIAAgACAAIAAgACAAIAAgACAAIAAgACAAIAAgACAAIAAgACAAIAAgACAAIAAgACAAIAAgACAAIAAgAEkARgAoAF8AcABhAHQAdABlAHIAbgAgAD0AIABSAEkARwBIAFQAKABcACIAXwBfAF8AXwBfAFwAIgAsACAAXwBsAGUAbgApACwAXABuACAAIAAgACAAIAAgACAAIAAgACAAIAAgACAAIAAgACAAIAAgACAAIAAgACAAIAAgACAAIAAgACAAIAAgACAAIAAgACAAIAAgAEgAUwBUAEEAQwBLACgAXABuACAAIAAgACAAIAAgACAAIAAgACAAIAAgACAAIAAgACAAIAAgACAAIAAgACAAIAAgACAAIAAgACAAIAAgACAAIAAgACAAIAAgACAAIAAgACAAXwBzAGkAZwBuACAAKgAgAFYAQQBMAFUARQAoAF8AdQBuAFMAaQBnAG4AZQBkACkALABcAG4AIAAgACAAIAAgACAAIAAgACAAIAAgACAAIAAgACAAIAAgACAAIAAgACAAIAAgACAAIAAgACAAIAAgACAAIAAgACAAIAAgACAAIAAgACAAIABcACIAXAAiACwAXABuACAAIAAgACAAIAAgACAAIAAgACAAIAAgACAAIAAgACAAIAAgACAAIAAgACAAIAAgACAAIAAgACAAIAAgACAAIAAgACAAIAAgACAAIAAgACAAXAAiAFwAIgBcAG4AIAAgACAAIAAgACAAIAAgACAAIAAgACAAIAAgACAAIAAgACAAIAAgACAAIAAgACAAIAAgACAAIAAgACAAIAAgACAAIAAgACAAKQAsAFwAbgAgACAAIAAgACAAIAAgACAAIAAgACAAIAAgACAAIAAgACAAIAAgACAAIAAgACAAIAAgACAAIAAgACAAIAAgACAAIAAgACAAIABfAHYAYQBsAEUAcgByAFwAbgAgACAAIAAgACAAIAAgACAAIAAgACAAIAAgACAAIAAgACAAIAAgACAAIAAgACAAIAAgACAAIAAgACAAIAAgACAAKQBcAG4AIAAgACAAIAAgACAAIAAgACAAIAAgACAAIAAgACAAIAAgACAAIAAgACAAIAAgACAAIAAgACAAIAApACwAXABuACAAIAAgACAAIAAgACAAIAAgACAAIAAgACAAIAAgACAAIAAgACAAIAAgACAAIAAgACAAIAAgACAAXABuACAAIAAgACAAIAAgACAAIAAgACAAIAAgACAAIAAgACAAIAAgACAAIAAgACAAIAAgACAAIAAgACAAXwB0AHIAeQBQAGEAcgBzAGUALAAgAEkARgAoAF8AbABlAG4AIAA+AD0AIAAxADAALAAgAGYAbgBUAHIAeQBQAGEAcgBzAGUAMQAwACgAKQAsAFwAbgAgACAAIAAgACAAIAAgACAAIAAgACAAIAAgACAAIAAgACAAIAAgACAAIAAgACAAIAAgACAAIAAgACAAIAAgACAASQBGACgAXwBsAGUAbgAgAD4APQAgADgALAAgAGYAbgBUAHIAeQBQAGEAcgBzAGUAOAAoACkALABcAG4AIAAgACAAIAAgACAAIAAgACAAIAAgACAAIAAgACAAIAAgACAAIAAgACAAIAAgACAAIAAgACAAIAAgACAAIAAgACAAIAAgACAASQBGACgAXwBsAGUAbgAgAD0AIAA3ACwAIABmAG4AVAByAHkAUABhAHIAcwBlADcAKAApACwAXABuACAAIAAgACAAIAAgACAAIAAgACAAIAAgACAAIAAgACAAIAAgACAAIAAgACAAIAAgACAAIAAgACAAIAAgACAAIAAgACAAIAAgACAAIAAgACAASQBGACgAKABfAGwAZQBuACAAPQAgADUAKQAgACsAIAAoAF8AbABlAG4AIAA9ACAANAApACwAIABmAG4AVAByAHkAUABhAHIAcwBlADQAKAApACwAXABuACAAIAAgACAAIAAgACAAIAAgACAAIAAgACAAIAAgACAAIAAgACAAIAAgACAAIAAgACAAIAAgACAAIAAgACAAIAAgACAAIAAgACAAIAAgACAAIAAgACAAIABfAHYAYQBsAEUAcgBy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cAG4AIAAgACAAIAAgACAAIAAgACAAIAAgACAAIAAgACAAIAAgACAAIAAgACAAIAAgACAAIAAgACAAIABJAEYAKABJAFMARQBSAFIATwBSACgASQBOAEQARQBYACgAXwB0AHIAeQBQAGEAcgBzAGUALAAgADEALAAgADEAKQApACwAIABfAHQAcgB5AFAAYQByAHMAZQAsAFwAbgAgACAAIAAgACAAIAAgACAAIAAgACAAIAAgACAAIAAgACAAIAAgACAAIAAgACAAIAAgACAAIAAgACAAIAAgACAAQwBIAFIATwBOAE8ALgBWAEEATABJAEQAQQBUAEUAXwBJAFMATwBfAFcARQBFAEsAXwBEAEEAVABFACgAXwB0AHIAeQBQAGEAcgBzAGUALAAgAF8AagB1AGwAaQBhAG4AQwBhAGwAZQBuAGQAYQB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JAFMATwBXAGUAZQBrAEQAYQB0AGUAKABJAE4ARABFAFgAKABfAGUAeABwAHIAZQBzAHMAaQBvAG4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FcARQBFAEsAXwBEAEEAVABFAFwAbgBcAG4AUgBlAHQAdQByAG4AcwAgAGEAIAB3AGUAZQBrACAAZABhAHQAZQAgAGEAcwAgAHQAZQB4AHQAIABpAG4AIABJAFMATwAgAGYAbwByAG0AYQB0AC4AXABuAFwAbgBBAHIAcgBhAHkAIABjAG8AbQBwAGEAdABpAGIAbABlADoAIABEAGEAdABlAF8AWQBXAE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3AGUAZQBr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FcARAAgACAAIAAgACAAIAAgACAAIAB8ACAAYQByAHIAYQB5ACAAIAAgAEMAWwAx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JAFMATwBXAGUAZQBrACAAIAAgACAAIAAgACAAfAAgAGkAbgB0AGUAZwBlAHIAIABbADEALgAuADUAMwBdACAAIAB8ACAASQBTAE8AIABkAGUAZgBpAG4AZQBkACAAdwBlAGUAawAgAG8AZgAgAHkAZQBhAHIALgBcAG4AIAAgACAAWwBXAGUAZQBrAGQAYQB5AF0AIAAgACAAIAAgAHwAIABkAGUAYwBpAG0AYQBsACAAWwAxAC4ALgA3ACkAIAAgACAAfAAgAFcAZQBlAGsAZABhAHkALgAgAEMAYQBuACAAYgBlACAAZQBtAHAAdAB5AC4AXABuAFsATwBwAHQAaQBvAG4AcwBdACAAIAAgACAAIAAgACAAIAB8ACAAdABlAHgAdAAgACAAIAAgACAAIAAgACAAIAAgACAAIAAgAHwAIABbAEIAXQBbACsAXQBcAG4AIAAgACAAIAAgACAAIAAgACAAIAAgACAAIAAgACAAIAAgAHwAIAAgACAAIAAgACAAIAAgACAAIAAgACAAIAAgACAAIAAgACAAfAAgACAAIABCACAAOgAgAEQAaQBzAHAAbABhAHkAIABpAG4AIABiAGEAcwBpAGMAIABJAFMATwAgAHMAdAB5AGwAZQAuAFwAbgAgACAAIAAgACAAIAAgACAAIAAgACAAIAAgACAAIAAgACAAfAAgACAAIAAgACAAIAAgACAAIAAgACAAIAAgACAAIAAgACAAIAB8ACAAIAAgACsAIAA6ACAARABpAHMAcABsAGEAeQAgAHAAbwBzAGkAdABpAHYAZQAgAHMAaQBnAG4AIABmAG8AcgAgAG4AbwBuAC0AbgBlAGcAYQB0AGkAdgBlACAAeQBlAGEAcgBz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XAEUARQBLAF8ARABBAFQARQAgAD0AIABMAEEATQBCAEQAQQAoAEQAYQB0AGUAXwBZAFcARAAsACAAWwBPAHAAdABpAG8AbgBzAF0ALAAgAFsASgB1AGwAaQBhAG4AQwBhAGwAZQBuAGQAYQByAF0ALABcAG4AIAAgACAAIABMAEUAVAAoAFwAbgAgACAAIAAgACAAIAAgACAAXwBvAHAAdABpAG8AbgBzACwAIABGAE4ALgBOAFUATABMAEkARgBZACgATwBwAHQAaQBvAG4AcwApACwAXABuACAAIAAgACAAIAAgACAAIABfAGoAdQBsAGkAYQBuAEMAYQBsAGUAbgBkAGEAcgAsACAARgBOAC4AQwBPAEUAUgBDAEUAKABKAHUAbABpAGEAbgBDAGEAbABlAG4AZABhAHIAKQAgADwAPgAgADAALABcAG4AIAAgACAAIAAgACAAIAAgAF8AYgBhAHMAaQBjACwAIABJAEYARQBSAFIATwBSACgAUwBFAEEAUgBDAEgAKABcACIAQgBcACIALAAgAF8AbwBwAHQAaQBvAG4AcwApACwAIAAwACkAIAA+ACAAMAAsAFwAbgAgACAAIAAgACAAIAAgACAAXwBhAGwAdwBhAHkAcwBTAGkAZwBuACwAIABJAEYARQBSAFIATwBSACgARgBJAE4ARAAoAFwAIgArAFwAIgAsACAAXwBvAHAAdABpAG8AbgBzACkALAAgADAAKQAgAD4AIAAwACwAIABcAG4AIAAgACAAIAAgACAAIAAgAF8AcwBlAHAAYQByAGEAdABvAHIALAAgAEkARgAoAF8AYgBhAHMAaQBjACwAIABcACIAXAAiACwAIABcACIALQBcACIAKQAsAFwAbgAgACAAIAAgACAAIAAgACAAXABuACAAIAAgACAAIAAgACAAIABmAG4ARgBvAHIAbQBhAHQASQBTAE8AVwBlAGUAawBEAGEAdABlACwAIABMAEEATQBCAEQAQQAoAF8AZABhAHQAZQBfAFkAVwBEACwAXABuACAAIAAgACAAIAAgACAAIAAgACAAIAAgAEkARgAoAEEAUgBSAEEAWQBTAC4ASQBTAF8ARQBNAFAAVABZACgAXwBkAGEAdABlAF8AWQBXAEQAKQAsACAAXAAiAFwAIgAsAFwAbgAgACAAIAAgACAAIAAgACAAIAAgACAAIAAgACAAIAAgAEwARQBUACgAXABuACAAIAAgACAAIAAgACAAIAAgACAAIAAgACAAIAAgACAAIAAgACAAIABfAHYAYQBsAGkAZABhAHQAZQBZAFcARAAsACAAQwBIAFIATwBOAE8ALgBWAEEATABJAEQAQQBUAEUAXwBJAFMATwBfAFcARQBFAEsAXwBEAEEAVABFACgAXwBkAGEAdABlAF8AWQBXAEQALAAgAF8AagB1AGwAaQBhAG4AQwBhAGwAZQBuAGQAYQByACkALABcAG4AIAAgACAAIAAgACAAIAAgACAAIAAgACAAIAAgACAAIAAgACAAIAAgAF8AZgBpAHIAcwB0AEUAcgByAG8AcgAsACAAQQBSAFIAQQBZAFMALgBGAEkAUgBTAFQAXwBFAFIAUgBPAFIAXwBIACgAXwB2AGEAbABpAGQAYQB0AGUAWQBXAEQAKQAsAFwAbgAgACAAIAAgACAAIAAgACAAIAAgACAAIAAgACAAIAAgACAAIAAgACAASQBGACgASQBTAEUAUgBSAE8AUgAoAF8AZgBpAHIAcwB0AEUAcgByAG8AcgApACwAIABfAGYAaQByAHMAdABFAHIAcgBvAHIAIAAqACAAewAxAH0ALABcAG4AIAAgACAAIAAgACAAIAAgACAAIAAgACAAIAAgACAAIAAgACAAIAAgACAAIAAgACAATABFAFQAKABcAG4AIAAgACAAIAAgACAAIAAgACAAIAAgACAAIAAgACAAIAAgACAAIAAgACAAIAAgACAAIAAgACAAIABfAHMAWQBlAGEAcgAsACAAQwBIAFIATwBOAE8ALgBGAE8AUgBNAEEAVABfAEkAUwBPAF8AWQBFAEEAUgAoAEkATgBEAEUAWAAoAF8AdgBhAGwAaQBkAGEAdABlAFkAVwBEACwAIAAxACwAIAAxACkALAAgAF8AYQBsAHcAYQB5AHMAUwBpAGcAbgApACwAIABcAG4AIAAgACAAIAAgACAAIAAgACAAIAAgACAAIAAgACAAIAAgACAAIAAgACAAIAAgACAAIAAgACAAIABfAHMAVwBlAGUAawAsACAAVABFAFgAVAAoAEkATgBEAEUAWAAoAF8AdgBhAGwAaQBkAGEAdABlAFkAVwBEACwAIAAxACwAIAAyACkALAAgAFwAIgBXADAAMABcACIAKQAsAFwAbgAgACAAIAAgACAAIAAgACAAIAAgACAAIAAgACAAIAAgACAAIAAgACAAIAAgACAAIAAgACAAIAAgAEkARgAoAEkATgBEAEUAWAAoAF8AdgBhAGwAaQBkAGEAdABlAFkAVwBEACwAIAAxACwAIAAzACkAIAA9ACAAXAAiAFwAIgAsAFwAbgAgACAAIAAgACAAIAAgACAAIAAgACAAIAAgACAAIAAgACAAIAAgACAAIAAgACAAIAAgACAAIAAgACAAIAAgACAAQwBPAE4AQwBBAFQAKABfAHMAWQBlAGEAcgAsACAAXwBzAGUAcABhAHIAYQB0AG8AcgAsACAAXwBzAFcAZQBlAGsAKQAsAFwAbgAgACAAIAAgACAAIAAgACAAIAAgACAAIAAgACAAIAAgACAAIAAgACAAIAAgACAAIAAgACAAIAAgACAAIAAgACAATABFAFQAKABcAG4AIAAgACAAIAAgACAAIAAgACAAIAAgACAAIAAgACAAIAAgACAAIAAgACAAIAAgACAAIAAgACAAIAAgACAAIAAgACAAIAAgACAAXwBzAEQAYQB5ACwAIABUAEUAWABUACgASQBOAEQARQBYACgAXwB2AGEAbABpAGQAYQB0AGUAWQBXAEQALAAgADEALAAgADMAKQAsACAAXAAiADAAXAAiACkALABcAG4AIAAgACAAIAAgACAAIAAgACAAIAAgACAAIAAgACAAIAAgACAAIAAgACAAIAAgACAAIAAgACAAIAAgACAAIAAgACAAIAAgACAAQwBPAE4AQwBBAFQAKABfAHMAWQBlAGEAcgAsACAAXwBzAGUAcABhAHIAYQB0AG8AcgAsACAAXwBzAFcAZQBlAGsALAAgAF8AcwBlAHAAYQByAGEAdABvAHIALAAgAF8AcwBEAGEAe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QAZQBfAFkAVwBEACwAIABGAE4ALgBOAFUATABMAEkARgBZACgARABhAHQAZQBfAFkAVwBEACkALABcAG4AIAAgACAAIAAgACAAIAAgAEIAWQBSAE8AVwAoAF8AZABhAHQAZQBfAFkAVwBEACwAXABuACAAIAAgACAAIAAgACAAIAAgACAAIAAgAEwAQQBNAEIARABBACgAXwByAG8AdwAsAFwAbgAgACAAIAAgACAAIAAgACAAIAAgACAAIAAgACAAIAAgAGYAbgBGAG8AcgBtAGEAdABJAFMATwBXAGUAZQBrAEQAYQB0AGU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F8ARABBAFkAUwBfAFQATwBfAFcARQBFAEsARABBAFkAXABuAFwAbgBSAGUAdAB1AHIAbgBzACAAdABoAGUAIABkAGEAeQBzACAAYgBlAHQAdwBlAGUAbgAgAGEAIABnAGkAdgBlAG4AIABNAG8AZABpAGYAaQBlAGQAIABKAHUAbABpAGEAbgAgAEQAYQB5ACAATgB1AG0AYgBlAHIAIAAoAE0ASgBEAE4AKQAgAGEAbgBkACAAdABoAGUAIABuAGUAeAB0ACAAcwBwAGUAYwBpAGYAaQBlAGQAIAB3AGUAZQBrAGQAYQB5AC4AXABuAE8AcAB0AGkAbwBuAGEAbABsAHkAIABjAGEAbgAgAHQAYQBrAGUAIABhACAAbgB1AG0AYgBlAHIAIABvAGYAIAB3AGUAZQBrAHMAIABhAG4AZAAgAHMAZQB0ACAAdABvACAAZQB4AGMAbAB1AGQAZQAgAHQAaABlACAAcgBlAGYAZQByAGUAbgBjAGUAIABkAGEAdABlAC4AXABuAFwAbgBBAHIAcgBhAHkAIABjAG8AbQBwAGEAdABpAGIAbABlADoAIABNAEoARABOACwAIABXAGUAZQBrAGQAYQB5ACwAIABXAGUAZQBrAHMALAAgAEUAeABjAGwAdQBzAGkAdgBl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EAGEAeQBzACAAZABpAGYAZgBlAHIAZQBuAGM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AgACAAIAAgACAAIAAgAHwAIABpAG4AdABlAGcAZQByACAAfAAgAE0AbwBkAGkAZgBpAGUAZAAgAEoAdQBsAGkAYQBuACAARABhAHkAIABOAHUAbQBiAGUAcgAuACAASQBmACAAYQAgAGQAZQBjAGkAbQBhAGwAIABNAEoARABhAHQAZQAgAHAAcgBvAHYAaQBkAGUAZAAsACAAdwBpAGwAbAAgAHQAcgB1AG4AYwBhAHQAZQAgAHQAbwAgAE0ASgBEAE4ALgBcAG4AVwBlAGUAawBkAGEAeQAgACAAIAAgACAAfAAgAGkAbgB0AGUAZwBlAHIAIAB8ACAASQBTAE8AIABkAGEAeQAgAG8AZgAgAHcAZQBlAGsALgBcAG4AIAAgACAAIAAgACAAIAAgACAAIAAgACAAfAAgAFsAMQAuAC4ANwBdACAAIAB8AFwAbgBbAFcAZQBlAGsAcwBdACAAIAAgACAAIAB8ACAAaQBuAHQAZQBnAGUAcgAgAHwAIAAgACAAMAAgADoAIAB0AGgAaQBzACAAdwBlAGUAawAgACgAZABlAGYAYQB1AGwAdAApAFwAbgAgACAAIAAgACAAIAAgACAAIAAgACAAIAB8ACAAIAAgACAAIAAgACAAIAAgAHwAIAAgAC0AMQAgADoAIABsAGEAcwB0ACAAdwBlAGUAawBcAG4AIAAgACAAIAAgACAAIAAgACAAIAAgACAAfAAgACAAIAAgACAAIAAgACAAIAB8ACAAIAAtAG0AIAA6ACAAdwBlAGUAawBzACAAYgBhAGMAawBcAG4AIAAgACAAIAAgACAAIAAgACAAIAAgACAAfAAgACAAIAAgACAAIAAgACAAIAB8ACAAIAAgAG4AIAA6ACAAdwBlAGUAawBzACAAZgBvAHIAdwBhAHIAZABcAG4AWwBFAHgAYwBsAHUAcwBpAHYAZQBdACAAfAAgAHMAdwBpAHQAYwBoACAAIAB8ACAARQB4AGMAbAB1AGQAZQAgAHQAaABlACAAcgBlAGYAZQByAGUAbgBjAGUAIABkAGEAdA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F8ARABBAFkAUwBfAFQATwBfAFcARQBFAEsARABBAFkAKAA2ADAAMwAxADcALAAgADcAKQBcAG4AUgBlAHQAdQByAG4AcwA6ACAAMABcAG4AMgAwADIANAAtADAAMQAtADAANwAgAGkAcwAgAGEAIABTAHUAbgBkAGEAeQAsACAAMAAgAGQAYQB5AHMAIABkAGkAZgBmAGUAcgBlAG4AYwBlAC4AXABuAFwAbgBNAEoARABOAF8ARABBAFkAUwBfAFQATwBfAFcARQBFAEsARABBAFkAKAA2ADAAMwAxADcALAAgADcALAAgACwAIABUAFIAVQBFACkAXABuAFIAZQB0AHUAcgBuAHMAOgAgADcAXABuADIAMAAyADQALQAwADEALQAwADcAIABpAHMAIABhACAAUwB1AG4AZABhAHkALAAgADcAIABkAGEAeQBzACAAZABpAGYAZgBlAHIAZQBuAGMAZQAgAHQAbwAgAG4AZQB4AHQAIABTAHUAbgBkAGEAeQAuAFwAbgBcAG4ATQBKAEQATgBfAEQAQQBZAFMAXwBUAE8AXwBXAEUARQBLAEQAQQBZACgANgAwADMAMQA2ACwAIAA3ACwAIAAtADEAKQBcAG4AUgBlAHQAdQByAG4AcwA6ACAALQA2AFwAbgAyADAAMgA0AC0AMAAxAC0AMAA2ACAAaQBzACAAYQAgAFMAYQB0AHUAcgBkAGEAeQAsACAALQA2ACAAZABhAHkAcwAgAGQAaQBmAGYAZQByAGUAbgBjAGUAIAB0AG8AIABwAHIAZQB2AGkAbwB1AHMAIABTAHUAbgBkAGEAeQAuAFwAbgBcAG4ATQBKAEQATgBfAEQAQQBZAFMAXwBUAE8AXwBXAEUARQBLAEQAQQBZACgANgAwADMAMQA5ACwAIAA3ACwAIAAxACkAXABuAFIAZQB0AHUAcgBuAHMAOgAgADEAMgBcAG4AMgAwADIANAAtADAAMQAtADAAOQAgAGkAcwAgAGEAIABUAHUAZQBzAGQAYQB5ACwAIAAxADIAIABkAGEAeQBzACAAZABpAGYAZgBlAHIAZQBuAGMAZQAgAHQAbwAgAFMAdQBuAGQAYQB5AC0AdwBlAGUAa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F8ARABBAFkAUwBfAFQATwBfAFcARQBFAEsARABBAFkAIAA9ACAATABBAE0AQgBEAEEAKABNAEoARABOACwAIABXAGUAZQBrAGQAYQB5ACwAIABbAFcAZQBlAGsAcwBdACwAIABbAEUAeABjAGwAdQBzAGkAdgBlAF0ALABcAG4AIAAgACAAIABMAEUAVAAoAFwAbgAgACAAIAAgACAAIAAgACAAXwBNAEoARABOACwAIABDAEgATwBPAFMARQBDAE8ATABTACgARgBOAC4ATgBVAEwATABJAEYAWQAoAE0ASgBEAE4AKQAsACAAMQApACwAXABuACAAIAAgACAAIAAgACAAIABfAHcAZQBlAGsARABhAHkALAAgAEkATgBUACgAQwBIAE8ATwBTAEUAQwBPAEwAUwAoAEYATgAuAE4AVQBMAEwASQBGAFkAKABXAGUAZQBrAGQAYQB5ACkALAAgADEAKQApACwAXABuACAAIAAgACAAIAAgACAAIABfAHcAZQBlAGsAcwAsACAASQBOAFQAKABDAEgATwBPAFMARQBDAE8ATABTACgARgBOAC4AQwBPAEUAUgBDAEUAKABXAGUAZQBrAHMAKQAsACAAMQApACkALABcAG4AIAAgACAAIAAgACAAIAAgAF8AZQB4AGMAbAB1AHMAaQB2AGUALAAgAEMASABPAE8AUwBFAEMATwBMAFMAKABGAE4ALgBDAE8ARQBSAEMARQAoAEUAeABjAGwAdQBzAGkAdgBlACkALAAgADEAKQAsAFwAbgAgACAAIAAgACAAIAAgACAAXABuACAAIAAgACAAIAAgACAAIABfAHIAbwB3AEMAbwB1AG4AdAAsACAAUgBPAFcAUwAoAF8ATQBKAEQATgApACwAXABuACAAIAAgACAAIAAgACAAIABfAHIAbwB3AHMAVwBEACwAIABSAE8AVwBTACgAXwB3AGUAZQBrAGQAYQB5ACkALABcAG4AIAAgACAAIAAgACAAIAAgAF8AcgBvAHcAcwBXAGUAZQBrAHMALAAgAFIATwBXAFMAKABfAHcAZQBlAGsAcwApACwAXABuACAAIAAgACAAIAAgACAAIABfAHIAbwB3AHMARQB4AGMAbAAsACAAUgBPAFcAUwAoAF8AZQB4AGMAbAB1AHMAaQB2AGUAKQAsAFwAbgAgACAAIAAgACAAIAAgACAAXABuACAAIAAgACAAIAAgACAAIABfAGUAbgB1AG0ARQByAHIALAAgAEkARgAoACgAXwByAG8AdwBzAFcARAAgADwAIABfAHIAbwB3AEMAbwB1AG4AdAApACAAKgAgACgAXwByAG8AdwBzAFcARAAgAD4AIAAxACkALAAgAFQAUgBVAEUALABcAG4AIAAgACAAIAAgACAAIAAgACAAIAAgACAASQBGACgAKABfAHIAbwB3AHMAVwBlAGUAawBzACAAPAAgAF8AcgBvAHcAQwBvAHUAbgB0ACkAIAAqACAAKABfAHIAbwB3AHMAVwBlAGUAawBzACAAPgAgADEAKQAsACAAVABSAFUARQAsAFwAbgAgACAAIAAgACAAIAAgACAAIAAgACAAIAAgACAAIAAgAEkARgAoACgAXwByAG8AdwBzAEUAeABjAGwAIAA8ACAAXwByAG8AdwBDAG8AdQBuAHQAKQAgACoAIAAoAF8AcgBvAHcAcwBFAHgAYwBsACAAPgAgADEAKQAsACAAVABSAFUARQAsACAARgBBAEwAUwBFACkAXABuACAAIAAgACAAIAAgACAAIAAgACAAIAAgACkAXABuACAAIAAgACAAIAAgACAAIAApACwAXABuAFwAbgAgACAAIAAgACAAIAAgACAASQBGACgAXwBlAG4AdQBtAEUAcgByACwAIAB7ACMAQwBBAEwAQwAhAH0ALABcAG4AIAAgACAAIAAgACAAIAAgACAAIAAgACAATABFAFQAKABcAG4AIAAgACAAIAAgACAAIAAgACAAIAAgACAAIAAgACAAIABfAGUAbgB1AG0AVwBEACwAIABJAEYAKABfAHIAbwB3AHMAVwBEACAAPQAgAF8AcgBvAHcAQwBvAHUAbgB0ACwAIABfAHcAZQBlAGsARABhAHkALAAgAFMARQBRAFUARQBOAEMARQAoAF8AcgBvAHcAQwBvAHUAbgB0ACwALAAgADEALAAgADAAKQAgACoAIABfAHcAZQBlAGsARABhAHkAKQAsAFwAbgAgACAAIAAgACAAIAAgACAAIAAgACAAIAAgACAAIAAgAF8AZQBuAHUAbQBXAGUAZQBrAHMALAAgAEkARgAoAF8AcgBvAHcAcwBXAGUAZQBrAHMAIAA9ACAAXwByAG8AdwBDAG8AdQBuAHQALAAgAF8AdwBlAGUAawBzACwAIABTAEUAUQBVAEUATgBDAEUAKABfAHIAbwB3AEMAbwB1AG4AdAAsACwAIAAxACwAIAAwACkAIAAqACAAXwB3AGUAZQBrAHMAKQAsAFwAbgAgACAAIAAgACAAIAAgACAAIAAgACAAIAAgACAAIAAgAF8AZQBuAHUAbQBFAHgAYwBsACwAIABJAEYAKABfAHIAbwB3AHMARQB4AGMAbAAgAD0AIABfAHIAbwB3AEMAbwB1AG4AdAAsACAAXwBlAHgAYwBsAHUAcwBpAHYAZQAsACAAUwBFAFEAVQBFAE4AQwBFACgAXwByAG8AdwBDAG8AdQBuAHQALAAsACAAMQAsACAAMAApACAAKgAgAF8AZQB4AGMAbAB1AHMAaQB2AGUAKQAsAFwAbgAgACAAIAAgACAAIAAgACAAIAAgACAAIAAgACAAIAAgAEIAWQBSAE8AVwAoAFMARQBRAFUARQBOAEMARQAoAF8AcgBvAHcAQwBvAHUAbgB0ACkALABcAG4AIAAgACAAIAAgACAAIAAgACAAIAAgACAAIAAgACAAIAAgACAAIAAgAEwAQQBNAEIARABBACgAXwBpAGQAeAAsAFwAbgAgACAAIAAgACAAIAAgACAAIAAgACAAIAAgACAAIAAgACAAIAAgACAAIAAgACAAIABfAE0ASgBEAE4AXwBEAEEAWQBTAF8AVABPAF8AVwBFAEUASwBEAEEAWQAoAEMASABPAE8AUwBFAFIATwBXAFMAKABfAE0ASgBEAE4ALAAgAF8AaQBkAHgAKQAsACAAQwBIAE8ATwBTAEUAUgBPAFcAUwAoAF8AZQBuAHUAbQBXAEQALAAgAF8AaQBkAHgAKQAsACAAQwBIAE8ATwBTAEUAUgBPAFcAUwAoAF8AZQBuAHUAbQBXAGUAZQBrAHMALAAgAF8AaQBkAHgAKQAsACAAQwBIAE8ATwBTAEUAUgBPAFcAUwAoAF8AZQBuAHUAbQBFAHgAYwBsACwAIABfAGkAZAB4ACkAKQBcAG4AIAAgACAAIAAgACAAIAAgACAAIAAgACAAIAAgACAAIAAgACAAIAAgACkAXABuACAAIAAgACAAIAAgACAAIAAgACAAIAAgACAAIAAgACAAKQBcAG4AIAAgACAAIAAgACAAIAAgACAAIAAgACAAKQBcAG4AIAAgACAAIAAgACAAIAAgACkAXABuACAAIAAgACAAKQBcAG4AKQA7AFwAbgBcAG4AXwBNAEoARABOAF8ARABBAFkAUwBfAFQATwBfAFcARQBFAEsARABBAFkAIAA9ACAATABBAE0AQgBEAEEAKABNAEoARABOACwAIABXAGUAZQBrAGQAYQB5ACwAIABXAGUAZQBrAHMALAAgAEUAeABjAGwAdQBzAGkAdgBlACwAXABuACAAIAAgACAASQBGACgASQBTAEUAUgBSAE8AUgAoAE0ASgBEAE4AKQAsACAATQBKAEQATgAgACoAIAB7ADEAfQAsAFwAbgAgACAAIAAgACAAIAAgACAASQBGACgATQBKAEQATgAgAD0AIABcACIAXAAiACwAIABcACIAXAAiACwAXABuACAAIAAgACAAIAAgACAAIAAgACAAIAAgAEkARgAoAE4ATwBUACgASQBTAE4AVQBNAEIARQBSACgATQBKAEQATgApACkALAAgAHsAIwBWAEEATABVAEUAIQB9ACwAXABuACAAIAAgACAAIAAgACAAIAAgACAAIAAgACAAIAAgACAATABFAFQAKABcAG4AIAAgACAAIAAgACAAIAAgACAAIAAgACAAIAAgACAAIAAgACAAIAAgAF8ATQBKAEQATgAsACAASQBOAFQAKABNAEoARABOACkALABcAG4AIAAgACAAIAAgACAAIAAgACAAIAAgACAAIAAgACAAIAAgACAAIAAgAF8AdABoAGkAcwBEAG8AVwAsACAAQwBIAFIATwBOAE8ALgBNAEoARABOAF8AVABPAF8AVwBFAEUASwBEAEEAWQAoAF8ATQBKAEQATgApACwAXABuACAAIAAgACAAIAAgACAAIAAgACAAIAAgACAAIAAgACAAIAAgACAAIABfAGIAYQBjAGsAdwBhAHIAZABzACwAIABOACgAVwBlAGUAawBzACAAPAAgADAAKQAsAFwAbgAgACAAIAAgACAAIAAgACAAIAAgACAAIAAgACAAIAAgACAAIAAgACAAXwB3AGUAZQBrAE8AZgBmAHMAZQB0ACwAIABXAGUAZQBrAHMAIAArACAAXwBiAGEAYwBrAHcAYQByAGQAcwAsAFwAbgAgACAAIAAgACAAIAAgACAAIAAgACAAIAAgACAAIAAgACAAIAAgACAAXwBzAGkAZwBuACwAIABJAEYAKABfAGIAYQBjAGsAdwBhAHIAZABzACwAIAAtADEALAAgADEAKQAsAFwAbgAgACAAIAAgACAAIAAgACAAIAAgACAAIAAgACAAIAAgACAAIAAgACAAXwBlAHgAYwBsAHUAcwBpAHYAZQAsACAATgAoAEUAeABjAGwAdQBzAGkAdgBlACAAPAA+ACAAMAApACwAXABuACAAIAAgACAAIAAgACAAIAAgACAAIAAgACAAIAAgACAAIAAgACAAIABfAGQAYQB5AEQAZQBsAHQAYQAsACAAKABfAHMAaQBnAG4AIAAqACAAKABXAGUAZQBrAGQAYQB5ACAALQAgAF8AdABoAGkAcwBEAG8AVwApACkAIAAtACAAXwBlAHgAYwBsAHUAcwBpAHYAZQAsAFwAbgAgACAAIAAgACAAIAAgACAAIAAgACAAIAAgACAAIAAgACAAIAAgACAAXwBkAGEAeQBPAGYAZgBzAGUAdAAsACAAXwBzAGkAZwBuACAAKgAgACgATQBPAEQAKABfAGQAYQB5AEQAZQBsAHQAYQAsACAANwApACAAKwAgAF8AZQB4AGMAbAB1AHMAaQB2AGUAKQAsAFwAbgAgACAAIAAgACAAIAAgACAAIAAgACAAIAAgACAAIAAgACAAIAAgACAAXwBkAGEAeQBPAGYAZgBzAGUAdAAgACsAIAAoAF8AdwBlAGUAawBPAGYAZgBzAGUAdAAgACoAIAA3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BAEQASgBBAEMARQBOAFQAXwBXAEUARQBLAEQAQQBZAFwAbgBcAG4AUgBlAHQAdQByAG4AcwAgAGEAIABNAG8AZABpAGYAaQBlAGQAIABKAHUAbABpAGEAbgAgAEQAYQB5ACAATgB1AG0AYgBlAHIAIAAoAE0ASgBEAE4AKQAgAGYAbwByACAAYQAgAGQAYQB5ACAAbwBmACAAdwBlAGUAawAgAGIAZQBmAG8AcgBlACAAbwByACAAYQBmAHQAZQByACAAdABoAGUAIABnAGkAdgBlAG4AIABNAEoARABOACAAZgBvAHIAIAB0AGgAZQAgAHMAcABlAGMAaQBmAGkAZQBkACAAYwBhAGwAZQBuAGQAYQByAC4AXABuAFwAbgBBAHIAcgBhAHkAIABjAG8AbQBwAGEAdABpAGIAbABlADoAIABNAEoARABOACwAIABXAGUAZQBrAGQAYQB5ACwAIABXAGUAZQBrAHMALAAgAEUAeABjAGwAdQBzAGkAdgBl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IAAgACAAIAAgACAAIAB8ACAAaQBuAHQAZQBnAGUAcgAgAHwAIABNAG8AZABpAGYAaQBlAGQAIABKAHUAbABpAGEAbgAgAEQAYQB5ACAATgB1AG0AYgBlAHIALgAgAEkAZgAgAGEAIABkAGUAYwBpAG0AYQBsACAATQBKAEQAYQB0AGUAIABwAHIAbwB2AGkAZABlAGQALAAgAHcAaQBsAGwAIAB0AHIAdQBuAGMAYQB0AGUAIAB0AG8AIABNAEoARABOAC4AXABuAFcAZQBlAGsAZABhAHkAIAAgACAAIAAgAHwAIABpAG4AdABlAGcAZQByACAAfAAgAEkAUwBPACAAZABhAHkAIABvAGYAIAB3AGUAZQBrAC4AXABuACAAIAAgACAAIAAgACAAIAAgACAAIAAgAHwAIABbADEALgAuADcAXQAgACAAfABcAG4AWwBXAGUAZQBrAHMAXQAgACAAIAAgACAAfAAgAGkAbgB0AGUAZwBlAHIAIAB8ACAAIAAgADAAIAA6ACAAdABoAGkAcwAgAHcAZQBlAGsAXABuACAAIAAgACAAIAAgACAAIAAgACAAIAAgAHwAIAAgACAAIAAgACAAIAAgACAAfAAgACAALQAxACAAOgAgAGwAYQBzAHQAIAB3AGUAZQBrAFwAbgAgACAAIAAgACAAIAAgACAAIAAgACAAIAB8ACAAIAAgACAAIAAgACAAIAAgAHwAIAAgAC0AbQAgADoAIAB3AGUAZQBrAHMAIABiAGEAYwBrAFwAbgAgACAAIAAgACAAIAAgACAAIAAgACAAIAB8ACAAIAAgACAAIAAgACAAIAAgAHwAIAAgACAAbgAgADoAIAB3AGUAZQBrAHMAIABmAG8AcgB3AGEAcgBkAFwAbgBbAEUAeABjAGwAdQBzAGkAdgBlAF0AIAB8ACAAcwB3AGkAdABjAGgAIAAgAHwAIABFAHgAYwBsAHUAZABlACAAdABoAGUAIAByAGUAZgBlAHIAZQBuAGMAZQAgAG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BAEQASgBBAEMARQBOAFQAXwBXAEUARQBLAEQAQQBZACAAPQAgAEwAQQBNAEIARABBACgATQBKAEQATgAsACAAVwBlAGUAawBkAGEAeQAsACAAWwBXAGUAZQBrAHMAXQAsACAAWwBFAHgAYwBsAHUAcwBpAHYAZQBdACwAXABuACAAIAAgACAATABFAFQAKABcAG4AIAAgACAAIAAgACAAIAAgAF8AZABhAHkAcwAsACAAQwBIAFIATwBOAE8ALgBNAEoARABOAF8ARABBAFkAUwBfAFQATwBfAFcARQBFAEsARABBAFkAKABNAEoARABOACwAIABXAGUAZQBrAGQAYQB5ACwAIABXAGUAZQBrAHMALAAgAEUAeABjAGwAdQBzAGkAdgBlACkALABcAG4AIAAgACAAIAAgACAAIAAgAEkARgAoAE4ATwBUACgASQBTAE4AVQBNAEIARQBSACgAXwBkAGEAeQBzACkAKQAsACAAXwBkAGEAeQBzACwAXABuACAAIAAgACAAIAAgACAAIAAgACAAIAAgAEkATgBUACgATQBKAEQATgApACAAKwAgAF8AZABhAHkAcw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PAEYAXwBNAE8ATgBUAEgAXwBUAE8AXwBNAEoARABBAFQARQBcAG4AXABuAFIAZQB0AHUAcgBuAHMAIABhACAATQBvAGQAaQBmAGkAZQBkACAASgB1AGwAaQBhAG4AIABEAGEAdABlACAAKABNAEoARABBAFQARQApACAAZgBvAHIAIABhACAAZwBpAHYAZQBuACAAdwBlAGUAawAgAG8AZgAgAGEAIABtAG8AbgB0AGgAIABhAG4AZAAgAGQAYQB5ACAAbwBmACAAdwBlAGUAawAgAGYAbwByACAAdABoAGUAIABzAHAAZQBjAGkAZgBpAGUAZAAgAGMAYQBsAGUAbgBkAGEAcgAuAFwAbgBcAG4AQQByAHIAYQB5ACAAYwBvAG0AcABhAHQAaQBiAGwAZQA6ACAATgBv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AuAFwAbgBNAG8AbgB0AGgAIAAgACAAIAAgACAAIAAgACAAIAAgACAAfAAgAGkAbgB0AGUAZwBlAHIAIABbADEALgAuADEAMgBdACAAfAAgAE0AbwBuAHQAaABcAG4AVwBlAGUAawAgACAAIAAgACAAIAAgACAAIAAgACAAIAAgAHwAIABpAG4AdABlAGcAZQByACAAWwAtADQALgAuADUAXQAgAHwAIABXAGUAZQBrACAAcgBlAGwAYQB0AGkAdgBlACAAdABvACAAbQBvAG4AdABoAC4AIAAwACAAZgBvAHIAIAB3AGUAZQBrACAAcAByAGUAYwBlAGQAaQBuAGcAIAB0AGgAZQAgAHMAdABhAHIAdAAgAG8AZgAgAG0AbwBuAHQAaAAuAFwAbgAgACAAIAAgACAAIAAgACAAIAAgACAAIAAgACAAIAAgACAAfAAgACAAIAAgACAAIAAgACAAIAAgACAAIAAgACAAIAAgACAAfAAgAE4AZQBnAGEAdABpAHYAZQAgAHYAYQBsAHUAZQBzACAAcgBlAGYAZQByAGUAbgBjAGUAIABmAHIAbwBtACAAZQBuAGQAIABvAGYAIABtAG8AbgB0AGgAIABiAGEAYwBrAC4AXABuAFcAZQBlAGsAZABhAHkAIAAgACAAIAAgACAAIAAgACAAIAB8ACAAZABlAGMAaQBtAGEAbAAgAFsAMQAuAC4AOAApACAAIAB8ACAASQBTAE8AIABkAGEAeQAgAG8AZgAgAHcAZQBlAGsALgAgAEkAZgAgAGQAZQBjAGkAbQBhAGwAIAB2AGEAbAB1AGUAIABnAGkAdgBlAG4AIAB3AGkAbABsACAAdAByAGEAbgBzAGYAZQByACAAdABvACAAVABpAG0AZQBPAGYARABhAHkAIABpAGYAIABpAHQAIABpAHMAIABlAG0AcAB0AHkALgBcAG4AWwBUAGkAbQBlAE8AZgBEAGEAeQBdACAAIAAgACAAIAAgAHwAIABkAGUAYwBpAG0AYQBsACAAWwAwAC4ALgAxACkAIAAgAHwAIABUAGkAbQBlACAAbwBmACAAZABhAHkALgAgAE8AcAB0AGkAbwBuAGEAbAAsACAAZgByAGEAYwB0AGkAbwBuAGEAbAAgAHYAYQBsAHUAZQAgAG8AZgAgAHcAZQBlAGsAZABhAHkAIABpAGYAIABlAG0AcAB0AHk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IAAgACAAIA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wBGAF8ATQBPAE4AVABIAF8AVABPAF8ATQBKAEQAQQBUAEUAKAB7ADIAMAAyADMALAAgADYALAAgADAALAAgADcAfQApAFwAbgBSAGUAdAB1AHIAbgBzADoAIABNAEoARABhAHQAZQAgADYAMAAxADIAMAAuADAAIAAoADIANQAvADAANgAvADIAMAAyADMAKQAgAGkAZQAuACAAdABoAGUAIABsAGEAcwB0ACAAUwB1AG4AZABhAHkAIABvAGYAIABKAHUAbgBlACAAMgAwADIAMwBcAG4AXABuAFcARQBFAEsARABBAFkAXwBPAEYAXwBNAE8ATgBUAEgAXwBUAE8AXwBNAEoARABBAFQARQAoAHsAMgAwADIAMwAsACAAMQAsACAAMgAsACAAMgAsACAAMAAuADUAfQApAFwAbgBSAGUAdAB1AHIAbgBzADoAIABNAEoARABhAHQAZQAgADUAOQA5ADUANAAuADUAIAAoADEAMAAvADAAMQAvADIAMAAyADMAKQAgAGkAZQAuACAAbQBpAGQAZABhAHkAIABvAGYAIAB0AGgAZQAgAHMAZQBjAG8AbgBkACAAVAB1AGUAcwBkAGEAeQAgAG8AZgAgAEoAYQBuAHUAYQByAHkAIAAyADAAMgA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EQAQQBZAF8ATwBGAF8ATQBPAE4AVABIAF8AVABPAF8ATQBKAEQAQQBUAEUAIAA9ACAATABBAE0AQgBEAEEAKABZAGUAYQByAEMARQAsACAATQBvAG4AdABoACwAIABXAGUAZQBrACwAIABXAGUAZQBrAGQAYQB5ACwAIABbAFQAaQBtAGUATwBmAEQAYQB5AF0ALAAgAFsASgB1AGwAaQBhAG4AQwBhAGwAZQBuAGQAYQByAF0ALABcAG4AIAAgACAAIABJAEYAKABBAFIAUgBBAFkAUwAuAEkAUwBfAEEAUgBSAEEAWQAoAFkAZQBhAHIAQwBFACkALAAgAHsAIwBDAEEATABDACEAfQAsAFwAbgAgACAAIAAgACAAIAAgACAASQBGACgATgBPAFQAKABJAFMATgBVAE0AQgBFAFIAKABZAGUAYQByAEMARQApACkALAAgAHsAIwBWAEEATABVAEUAIQB9ACwAXABuACAAIAAgACAAIAAgACAAIAAgACAAIAAgAEkARgAoAE4ATwBUACgASQBTAE4AVQBNAEIARQBSACgATQBvAG4AdABoACkAKQAsACAAewAjAFYAQQBMAFUARQAhAH0ALABcAG4AIAAgACAAIAAgACAAIAAgACAAIAAgACAAIAAgACAAIABJAEYAKABOAE8AVAAoAEkAUwBOAFUATQBCAEUAUgAoAFcAZQBlAGsAKQApACwAIAB7ACMAVgBBAEwAVQBFACEAfQAsAFwAbgAgACAAIAAgACAAIAAgACAAIAAgACAAIAAgACAAIAAgACAAIAAgACAASQBGACgATgBPAFQAKABJAFMATgBVAE0AQgBFAFIAKABXAGUAZQBrAGQAYQB5ACkAKQAsACAAewAjAFYAQQBMAFUARQAhAH0ALABcAG4AIAAgACAAIAAgACAAIAAgACAAIAAgACAAIAAgACAAIAAgACAAIAAgACAAIAAgACAASQBGACgATgBPAFQAKABGAE4ALgBJAFMAXwBOAFUATQBFAFIASQBDAF8ATgBVAEwATAAoAFQAaQBtAGUATwBmAEQAYQB5ACkAKQAsACAAewAjAFYAQQBMAFUARQAhAH0ALABcAG4AIAAgACAAIAAgACAAIAAgACAAIAAgACAAIAAgACAAIAAgACAAIAAgACAAIAAgACAAIAAgACAAIABMAEUAVAAoAFwAbgAgACAAIAAgACAAIAAgACAAIAAgACAAIAAgACAAIAAgACAAIAAgACAAIAAgACAAIAAgACAAIAAgACAAIAAgACAAXwBqAHUAbABpAGEAbgBDAGEAbABlAG4AZABhAHIALAAgAEYATgAuAEMATwBFAFIAQwBFACgASgB1AGwAaQBhAG4AQwBhAGwAZQBuAGQAYQByACkAIAA8AD4AIAAwACwAXABuACAAIAAgACAAIAAgACAAIAAgACAAIAAgACAAIAAgACAAIAAgACAAIAAgACAAIAAgACAAIAAgACAAIAAgACAAIABfAHkAZQBhAHIALAAgAEkATgBUACgAWQBlAGEAcgBDAEUAKQAsAFwAbgAgACAAIAAgACAAIAAgACAAIAAgACAAIAAgACAAIAAgACAAIAAgACAAIAAgACAAIAAgACAAIAAgACAAIAAgACAAXwBtAG8AbgB0AGgALAAgAEkATgBUACgATQBvAG4AdABoACkALABcAG4AIAAgACAAIAAgACAAIAAgACAAIAAgACAAIAAgACAAIAAgACAAIAAgACAAIAAgACAAIAAgACAAIAAgACAAIAAgAF8AdwBlAGUAawAsACAASQBOAFQAKABXAGUAZQBrACkALABcAG4AIAAgACAAIAAgACAAIAAgACAAIAAgACAAIAAgACAAIAAgACAAIAAgACAAIAAgACAAIAAgACAAIAAgACAAIAAgAF8AbQBvAG4AdABoAE8AZgBmAHMAZQB0ACwAIABfAG0AbwBuAHQAaAAgACsAIABOACgAXwB3AGUAZQBrACAAPAAgADAAKQAgAC0AIAAxACwAXABuACAAIAAgACAAIAAgACAAIAAgACAAIAAgACAAIAAgACAAIAAgACAAIAAgACAAIAAgACAAIAAgACAAIAAgACAAIABfAGQAYQB5AE8AZgBmAHMAZQB0ACwAIAAwACAALQAgAE4AKABfAHcAZQBlAGsAIAA8AD0AIAAwACkALABcAG4AIAAgACAAIAAgACAAIAAgACAAIAAgACAAIAAgACAAIAAgACAAIAAgACAAIAAgACAAIAAgACAAIAAgACAAIAAgAF8AZgBpAHIAcwB0AE8AZgBZAGUAYQByACwAIABDAEgAUgBPAE4ATwAuAE0ASgBEAE4AKABIAFMAVABBAEMASwAoAF8AeQBlAGEAcgAsACAAMQAsACAAMQApACwAIABfAGoAdQBsAGkAYQBuAEMAYQBsAGUAbgBkAGEAcgApACwAXABuACAAIAAgACAAIAAgACAAIAAgACAAIAAgACAAIAAgACAAIAAgACAAIAAgACAAIAAgACAAIAAgACAAIAAgACAAIABfAGYAaQByAHMAdABPAGYATQBvAG4AdABoACwAIABDAEgAUgBPAE4ATwAuAE0ASgBEAEEAVABFAF8AQQBEAEQASQBUAEkATwBOACgAXwBmAGkAcgBzAHQATwBmAFkAZQBhAHIALAAgAF8AbQBvAG4AdABoAE8AZgBmAHMAZQB0ACwAIABcACIATABcACIALAAgAF8AagB1AGwAaQBhAG4AQwBhAGwAZQBuAGQAYQByACkALABcAG4AIAAgACAAIAAgACAAIAAgACAAIAAgACAAIAAgACAAIAAgACAAIAAgACAAIAAgACAAIAAgACAAIAAgACAAIAAgAF8AcgBlAGYATQBKAEQATgAsACAAXwBmAGkAcgBzAHQATwBmAE0AbwBuAHQAaAAgACsAIABfAGQAYQB5AE8AZgBmAHMAZQB0ACwAXABuACAAIAAgACAAIAAgACAAIAAgACAAIAAgACAAIAAgACAAIAAgACAAIAAgACAAIAAgACAAIAAgACAAIAAgACAAIABcAG4AIAAgACAAIAAgACAAIAAgACAAIAAgACAAIAAgACAAIAAgACAAIAAgACAAIAAgACAAIAAgACAAIAAgACAAIAAgAF8AdwBlAGUAawBkAGEAeQAsACAASQBOAFQAKABXAGUAZQBrAGQAYQB5ACkALABcAG4AIAAgACAAIAAgACAAIAAgACAAIAAgACAAIAAgACAAIAAgACAAIAAgACAAIAAgACAAIAAgACAAIAAgACAAIAAgAF8AdABpAG0AZQBPAGYARABhAHkALAAgAEkARgAoAFQAaQBtAGUATwBmAEQAYQB5ACAAPQAgAFwAIgBcACIALAAgAE0ATwBEACgAVwBlAGUAawBkAGEAeQAsACAAMQApACwAIABUAGkAbQBlAE8AZgBEAGEAeQApACwAXABuACAAIAAgACAAIAAgACAAIAAgACAAIAAgACAAIAAgACAAIAAgACAAIAAgACAAIAAgACAAIAAgACAAIAAgACAAIABfAHcAZQBlAGsATwBmAGYAcwBlAHQALAAgAF8AdwBlAGUAawAgAC0AIABOACgAXwB3AGUAZQBrACAAPgA9ACAAMAApACwAXABuACAAIAAgACAAIAAgACAAIAAgACAAIAAgACAAIAAgACAAIAAgACAAIAAgACAAIAAgACAAIAAgACAAIAAgACAAIABfAGQAYQB5AFMAaABpAGYAdAAsACAAXwBNAEoARABOAF8ARABBAFkAUwBfAFQATwBfAFcARQBFAEsARABBAFkAKABfAHIAZQBmAE0ASgBEAE4ALAAgAF8AdwBlAGUAawBkAGEAeQAsACAAXwB3AGUAZQBrAE8AZgBmAHMAZQB0ACwAIAAwACkALABcAG4AIAAgACAAIAAgACAAIAAgACAAIAAgACAAIAAgACAAIAAgACAAIAAgACAAIAAgACAAIAAgACAAIAAgACAAIAAgAF8AcgBlAGYATQBKAEQATgAgACsAIABfAGQAYQB5AFMAaABpAGYAdAAgACsAIABfAHQAaQBtAGUATwBmAEQAYQB5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UQBVAEEAUgBUAEUAUgAgAEQAQQBUAEU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RAFUAQQBSAFQARQBSAFwAbgBcAG4AUgBlAHQAdQByAG4AcwAgAHQAaABlACAAYwBvAHUAbgB0ACAAbwBmACAAZABhAHkAcwAgAGkAbgAgAGEAIABxAHUAYQByAHQAZQByACAAbwBmACAAYQAgAGcAaQB2AGUAbgAgAHkAZQBhAHIAIABpAG4AIAB0AGgAZQAgAHMAcABlAGMAaQBmAGkAZQBkACAAYwBhAGwAZQBuAGQAYQByAC4AXABuAFwAbgBBAHIAcgBhAHkAIABjAG8AbQBwAGEAdABpAGIAbABlADoAIABRAHUAYQByAHQAZQByACAAYQBuAGQAIABGAGkAcwBjAGEAbABZAGUAYQByAEMARQAgAGEAcwAgAGMAbwBsAHUAbQBuAHMAXABuACAAIAAgACAAIAAgACAAIAAgACAAIAAgACAAIAAgACAAIAAgAFEAdQBhAHIAdABlAHI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OAA5AC4ALgA5ADI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EAdQBhAHIAdABlAHIAIAAgACAAIAAgACAAIAAgACAAIAB8ACAAaQBuAHQAZQBnAGUAcgAgAFsAMQAuAC4ANABdACAAIAB8ACAAUQB1AGEAcgB0AGUAcgAgAG8AZgAgAHQAaABlACAAeQBlAGEAcgAgADEALgAuADQALgAgAEMAYQBuACAAZQB4AGMAZQBlAGQAIABtAG8AZAB1AGwAdQBzAC4AXABuAFsARgBpAHMAYwBhAGwAWQBlAGEAcgBDAEUAXQAgACAAIAB8ACAAaQBuAHQAZQBnAGUAcgAgACAAIAAgACAAIAAgACAAIAB8ACAARgBpAHMAYwBhAGwAIAB5AGUAYQByAC4AIABPAHAAdABpAG8AbgBhAGwALgAgAEEAcwBzAHUAbQBlAGQAIABuAG8AdAAgAGEAIABsAGUAYQBwACAAeQBlAGEAcgAgAGkAZgAgAGUAbQBwAHQAeQAuAFwAbgAgACAAIAAgACAAIAAgACAAIAAgACAAIAAgACAAIAAgACAAfAAgACAAIAAgACAAIAAgACAAIAAgACAAIAAgACAAIAAgACAAfAAgAFcAaABlAG4AIABtAG8AbgB0AGgAIABvAGYAZgBzAGUAdAAgAGkAcwAgAG4AbwBuAC0AegBlAHIAbwAgAHQAaABlACAAZgBpAHMAYwBhAGwAIAB5AGUAYQByACAAcwBwAGEAbgBzACAAYwBhAGwAZQBuAGQAYQByACAAeQBlAGEAcgBzACAAYQBuAGQAXABuACAAIAAgACAAIAAgACAAIAAgACAAIAAgACAAIAAgACAAIAB8ACAAIAAgACAAIAAgACAAIAAgACAAIAAgACAAIAAgACAAIAB8ACAAaQBzACAAZABlAGYAaQBuAGUAZAAgAGEAcwAgAHQAaABlACAAeQBlAGEAcgAgAHcAaABlAHIAZQAgAEoAdQBuAGUAIABmAGEAbABsAHMALgBcAG4AWwBNAG8AbgB0AGgATwBmAGYAcwBlAHQAXQAgACAAIAAgAHwAIABpAG4AdABlAGcAZQByACAAWwAtADYALgAuADMAXQAgAHwAIABRAHUAYQByAHQAZQByACAAbQBvAG4AdABoACAAbwBmAGYAcwBlAHQAIABmAHIAbwBtACAASgBhAG4AdQBhAHIAeQAuACAARABlAGYAYQB1AGwAdABzACAAdABvACAAMAAuAFwAbgAgACAAIAAgACAAIAAgACAAIAAgACAAIAAgACAAIAAgACAAfAAgACAAIAAgACAAIAAgACAAIAAgACAAIAAgACAAIAAgACAAfAAgAE8AZgBmAHMAZQB0AHMAIABiAHkAIABjAG8AdQBuAHQAcgB5ADoAXABuACAAIAAgACAAIAAgACAAIAAgACAAIAAgACAAIAAgACAAIAB8ACAAIAAgACAAIAAgACAAIAAgACAAIAAgACAAIAAgACAAIAB8ACAAIAAgAEEAdQBzAHQAcgBhAGwAaQBhACAAIAA6ACAALQA2AFwAbgAgACAAIAAgACAAIAAgACAAIAAgACAAIAAgACAAIAAgACAAfAAgACAAIAAgACAAIAAgACAAIAAgACAAIAAgACAAIAAgACAAfAAgACAAIABDAGEAbgBhAGQAYQAgACAAIAAgACAAOgAgACAAMABcAG4AIAAgACAAIAAgACAAIAAgACAAIAAgACAAIAAgACAAIAAgAHwAIAAgACAAIAAgACAAIAAgACAAIAAgACAAIAAgACAAIAAgAHwAIAAgACAARwBlAHIAbQBhAG4AeQAgACAAIAAgADoAIAAgADAAXABuACAAIAAgACAAIAAgACAAIAAgACAAIAAgACAAIAAgACAAIAB8ACAAIAAgACAAIAAgACAAIAAgACAAIAAgACAAIAAgACAAIAB8ACAAIAAgAFUASwAgACAAIAAgACAAIAAgACAAIAA6ACAAKwAzAFwAbgAgACAAIAAgACAAIAAgACAAIAAgACAAIAAgACAAIAAgACAAfAAgACAAIAAgACAAIAAgACAAIAAgACAAIAAgACAAIAAgACAAfAAgACAAIABVAFMAIABGAGUAZABlAHIAYQBsACAAOgAgAC0AMw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EAVQBBAFIAVABFAFIAKAAzACwAIAAyADAAMgAwACwAIAAtADYAKQBcAG4AUgBlAHQAdQByAG4AcwA6ACAAOQAxAFwAbgBpAC4AZQAuACAAMwByAGQAIABxAHUAYQByAHQAZQByACAAcwB0AGEAcgB0AGkAbgBnACAAZgByAG8AbQAgAEoAdQBsAHkAIAAyADAAMQA5ACwAIABuAGEAbQBlAGwAeQAgAEoAYQBuACwAIABGAGUAYgAsACAATQBhAHIAIAAyADAAMgAwACAAdwBpAHQAaAAgADMAMQAsACAAMgA5ACwAIAAzADEAIABkAGEAeQBzACAAcgBlAHMAcABlAGMAdABpAHYAZQBs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RAFUAQQBSAFQARQBSACAAPQAgAEwAQQBNAEIARABBACgAUQB1AGEAcgB0AGUAcgAsACAAWwBGAGkAcwBjAGEAbABZAGUAYQByAEMARQBdACwAIABbAE0AbwBuAHQAaABPAGYAZgBzAGUAdABdACwAIABbAEoAdQBsAGkAYQBuAEMAYQBsAGUAbgBkAGEAcgBdACwAXABuACAAIAAgACAATABFAFQAKABcAG4AIAAgACAAIAAgACAAIAAgAF8AbQBvAG4AdABoAE8AZgBmAHMAZQB0ACwAIABMAEUAVAAoAFwAbgAgACAAIAAgACAAIAAgACAAIAAgACAAIABfAG0AbwAsACAASQBOAFQAKABGAE4ALgBDAE8ARQBSAEMARQAoAE0AbwBuAHQAaABPAGYAZgBzAGUAdAApACkALABcAG4AIAAgACAAIAAgACAAIAAgACAAIAAgACAASQBGACgAKABfAG0AbwAgAD4APQAgAC0ANgApACAAKgAgACgAXwBtAG8AIAA8AD0AIAAzACkALAAgAF8AbQBvACwAIAB7ACMATgBVAE0AIQB9ACkAXABuACAAIAAgACAAIAAgACAAIAApACwAXABuACAAIAAgACAAIAAgACAAIABfAGoAdQBsAGkAYQBuAEMAYQBsAGUAbgBkAGEAcgAsACAARgBOAC4AQwBPAEUAUgBDAEUAKABKAHUAbABpAGEAbgBDAGEAbABlAG4AZABhAHIAKQAgADwAPgAgADAALABcAG4AIAAgACAAIAAgACAAIAAgAF8AZABhAHkAcwBJAG4AUQB1AGEAcgB0AGUAcgBDAHkAYwBsAGkAYwBhAGwALAAgAHsAOQAwACwAOAA5ACwAOQAyACwAOQAxACwAOQAyACwAOQAyACwAOQAyACwAOQAyACwAOQAxACwAOQAyACwAOQAyACwAOQAwAH0ALABcAG4AXABuACAAIAAgACAAIAAgACAAIABmAG4ARABhAHkAcwBJAG4AUQB1AGEAcgB0AGUAcgAsACAATABBAE0AQgBEAEEAKABfAHEAdQBhAHIAdABlAHIALAAgAF8AZgBpAHMAYwBhAGwAWQBlAGEAcgAsAFwAbgAgACAAIAAgACAAIAAgACAAIAAgACAAIABJAEYAKABJAFMARQBSAFIATwBSACgAXwBtAG8AbgB0AGgATwBmAGYAcwBlAHQAKQAsACAAXwBtAG8AbgB0AGgATwBmAGYAcwBlAHQAIAAqACAAewAxAH0ALABcAG4AIAAgACAAIAAgACAAIAAgACAAIAAgACAAIAAgACAAIABJAEYAKABJAFMARQBSAFIATwBSACgAXwBxAHUAYQByAHQAZQByACkALAAgAF8AcQB1AGEAcgB0AGUAcgAgACoAIAB7ADEAfQAsAFwAbgAgACAAIAAgACAAIAAgACAAIAAgACAAIAAgACAAIAAgACAAIAAgACAASQBGACgASQBTAEUAUgBSAE8AUgAoAF8AZgBpAHMAYwBhAGwAWQBlAGEAcgApACwAIABfAGYAaQBzAGMAYQBsAFkAZQBhAHIAIAAqACAAewAxAH0ALABcAG4AIAAgACAAIAAgACAAIAAgACAAIAAgACAAIAAgACAAIAAgACAAIAAgACAAIAAgACAASQBGACgATgBPAFQAKABGAE4ALgBJAFMAXwBOAFUATQBFAFIASQBDAF8ATgBVAEwATAAoAF8AZgBpAHMAYwBhAGwAWQBlAGEAcgApACkALAAgAHsAIwBWAEEATABVAEUAIQB9ACwAXABuACAAIAAgACAAIAAgACAAIAAgACAAIAAgACAAIAAgACAAIAAgACAAIAAgACAAIAAgACAAIAAgACAASQBGACgAXwBxAHUAYQByAHQAZQByACAAPQAgAFwAIgBcACIALAAgAFwAIgBcACIALABcAG4AIAAgACAAIAAgACAAIAAgACAAIAAgACAAIAAgACAAIAAgACAAIAAgACAAIAAgACAAIAAgACAAIAAgACAAIAAgAEkARgAoAE4ATwBUACgASQBTAE4AVQBNAEIARQBSACgAXwBxAHUAYQByAHQAZQByACkAKQAsACAAewAjAFYAQQBMAFUARQAhAH0ALABcAG4AIAAgACAAIAAgACAAIAAgACAAIAAgACAAIAAgACAAIAAgACAAIAAgACAAIAAgACAAIAAgACAAIAAgACAAIAAgACAAIAAgACAATABFAFQAKABcAG4AIAAgACAAIAAgACAAIAAgACAAIAAgACAAIAAgACAAIAAgACAAIAAgACAAIAAgACAAIAAgACAAIAAgACAAIAAgACAAIAAgACAAIAAgACAAIABfAG4AbwBtAGkAbgBhAGwAUQB1AGEAcgB0AGUAcgAsACAASQBOAFQAKABfAHEAdQBhAHIAdABlAHIAKQAgAC0AIAAxACwAXABuACAAIAAgACAAIAAgACAAIAAgACAAIAAgACAAIAAgACAAIAAgACAAIAAgACAAIAAgACAAIAAgACAAIAAgACAAIAAgACAAIAAgACAAIAAgACAAXwByAGUAcwBvAGwAdgBlAFEAdQBhAHIAdABlAHIALAAgAE0ATwBEACgAXwBuAG8AbQBpAG4AYQBsAFEAdQBhAHIAdABlAHIALAAgADQAKQAsACAALwAvACAAMAAuAC4AMwBcAG4AIAAgACAAIAAgACAAIAAgACAAIAAgACAAIAAgACAAIAAgACAAIAAgACAAIAAgACAAIAAgACAAIAAgACAAIAAgACAAIAAgACAAIAAgACAAIABfAHIAZQBzAG8AbAB2AGUAWQBlAGEAcgAsACAASQBGACgAXwBmAGkAcwBjAGEAbABZAGUAYQByACAAPQAgAFwAIgBcACIALAAgAFwAIgBcACIALABcAG4AIAAgACAAIAAgACAAIAAgACAAIAAgACAAIAAgACAAIAAgACAAIAAgACAAIAAgACAAIAAgACAAIAAgACAAIAAgACAAIAAgACAAIAAgACAAIAAgACAAIAAgAEkATgBUACgAXwBmAGkAcwBjAGEAbABZAGUAYQByACkAIAArACAASQBOAFQAKABfAG4AbwBtAGkAbgBhAGwAUQB1AGEAcgB0AGUAcgAgAC8AIAA0ACkAXABuACAAIAAgACAAIAAgACAAIAAgACAAIAAgACAAIAAgACAAIAAgACAAIAAgACAAIAAgACAAIAAgACAAIAAgACAAIAAgACAAIAAgACAAIAAgACAAKQAsAFwAbgAgACAAIAAgACAAIAAgACAAIAAgACAAIAAgACAAIAAgACAAIAAgACAAIAAgACAAIAAgACAAIAAgACAAIAAgACAAIAAgACAAIAAgACAAIAAgAF8AcQB1AGEAcgB0AGUAcgBXAGkAdABoAEYAZQBiACwAIABJAE4AVAAoAE0ATwBEACgAMQAgAC0AIABfAG0AbwBuAHQAaABPAGYAZgBzAGUAdAAsACAAMQAyACkAIAAvACAAMwApACwAIAAgAC8ALwAgADAALgAuADMAXABuACAAIAAgACAAIAAgACAAIAAgACAAIAAgACAAIAAgACAAIAAgACAAIAAgACAAIAAgACAAIAAgACAAIAAgACAAIAAgACAAIAAgACAAIAAgACAAXwBxAHUAYQByAHQAZQByAFAAcgBlAGMAZQBzAHMAaQBvAG4ALAAgAE0ATwBEACgAXwBtAG8AbgB0AGgATwBmAGYAcwBlAHQAIAArACAAKABfAHIAZQBzAG8AbAB2AGUAUQB1AGEAcgB0AGUAcgAgACoAIAAzACkALAAgADEAMgApACAAKwAgADEALABcAG4AIAAgACAAIAAgACAAIAAgACAAIAAgACAAIAAgACAAIAAgACAAIAAgACAAIAAgACAAIAAgACAAIAAgACAAIAAgACAAIAAgACAAIAAgACAAIABfAG4AbwBtAGkAbgBhAGwARABhAHkAcwBJAG4AUQB1AGEAcgB0AGUAcgAsACAASQBOAEQARQBYACgAXwBkAGEAeQBzAEkAbgBRAHUAYQByAHQAZQByAEMAeQBjAGwAaQBjAGEAbAAsACAAMQAsACAAXwBxAHUAYQByAHQAZQByAFAAcgBlAGMAZQBzAHMAaQBvAG4AKQAsAFwAbgAgACAAIAAgACAAIAAgACAAIAAgACAAIAAgACAAIAAgACAAIAAgACAAIAAgACAAIAAgACAAIAAgACAAIAAgACAAIAAgACAAIAAgACAAIAAgAF8AbABlAGEAcABEAGEAeQAsACAASQBGACgATgBPAFQAKABJAFMATgBVAE0AQgBFAFIAKABfAHIAZQBzAG8AbAB2AGUAWQBlAGEAcgApACAAKgAgACgAXwBxAHUAYQByAHQAZQByAFcAaQB0AGgARgBlAGIAIAA9ACAAXwByAGUAcwBvAGwAdgBlAFEAdQBhAHIAdABlAHIAKQApACwAIAAwACwAXABuACAAIAAgACAAIAAgACAAIAAgACAAIAAgACAAIAAgACAAIAAgACAAIAAgACAAIAAgACAAIAAgACAAIAAgACAAIAAgACAAIAAgACAAIAAgACAAIAAgACAAIABMAEUAVAAoAFwAbgAgACAAIAAgACAAIAAgACAAIAAgACAAIAAgACAAIAAgACAAIAAgACAAIAAgACAAIAAgACAAIAAgACAAIAAgACAAIAAgACAAIAAgACAAIAAgACAAIAAgACAAIAAgACAAIABfAHkAZQBhAHIATwBmAEYAZQBiACwAIABfAHIAZQBzAG8AbAB2AGUAWQBlAGEAcgAgACsAIABOACgAXwByAGUAcwBvAGwAdgBlAFEAdQBhAHIAdABlAHIAIAA9ACAAMwApACwAXABuACAAIAAgACAAIAAgACAAIAAgACAAIAAgACAAIAAgACAAIAAgACAAIAAgACAAIAAgACAAIAAgACAAIAAgACAAIAAgACAAIAAgACAAIAAgACAAIAAgACAAIAAgACAAIAAgAE4AKABJAFMAXwBMAEUAQQBQAF8AWQBFAEEAUgAoAF8AeQBlAGEAcgBPAGYARgBlAGIALAAgAF8AagB1AGwAaQBhAG4AQwBhAGwAZQBuAGQAYQByACk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F8AbgBvAG0AaQBuAGEAbABEAGEAeQBzAEkAbgBRAHUAYQByAHQAZQByACAAKwAgAF8AbABlAGEAcABEAGEAe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EAdQBhAHIAdABlAHIALAAgAEYATgAuAE4AVQBMAEwASQBGAFkAKABJAE4ARABFAFgAKABRAHUAYQByAHQAZQByACwAIAAsACAAMQApACkALABcAG4AIAAgACAAIAAgACAAIAAgAF8AZgBpAHMAYwBhAGwAWQBlAGEAcgAsACAARgBOAC4ATgBVAEwATABJAEYAWQAoAEkATgBEAEUAWAAoAEYAaQBzAGMAYQBsAFkAZQBhAHIAQwBFACwAIAAsACAAMQApACkALABcAG4AIAAgACAAIAAgACAAIAAgAF8AcwBjAGEAbABhAHIALAAgAFIATwBXAFMAKABfAGYAaQBzAGMAYQBsAFkAZQBhAHIAKQAgAD0AIAAxACwAXABuACAAIAAgACAAIAAgACAAIABfAHIAbwB3AEMAbwB1AG4AdAAsACAATQBBAFgAKABSAE8AVwBTACgAXwBxAHUAYQByAHQAZQByACkALAAgAFIATwBXAFMAKABfAGYAaQBzAGMAYQBsAFkAZQBhAHIAKQApACwAXABuAFwAbgAgACAAIAAgACAAIAAgACAAXwBiAHkAUgBvAHcALAAgAFIARQBEAFUAQwBFACgAXAAiAFwAIgAsACAAUwBFAFEAVQBFAE4AQwBFACgAXwByAG8AdwBDAG8AdQBuAHQAKQAsAFwAbgAgACAAIAAgACAAIAAgACAAIAAgACAAIABMAEEATQBCAEQAQQAoAF8AYQBjAGMALAAgAF8AYwB1AHIAcgAsAFwAbgAgACAAIAAgACAAIAAgACAAIAAgACAAIAAgACAAIAAgAEwARQBUACgAXABuACAAIAAgACAAIAAgACAAIAAgACAAIAAgACAAIAAgACAAIAAgACAAIABfAGYAeQBJAGQAeAAsACAASQBGACgAXwBzAGMAYQBsAGEAcgAsACAAMQAsACAAXwBjAHUAcgByACkALABcAG4AIAAgACAAIAAgACAAIAAgACAAIAAgACAAIAAgACAAIAAgACAAIAAgAF8AZgB5ACwAIABJAE4ARABFAFgAKABfAGYAaQBzAGMAYQBsAFkAZQBhAHIALAAgAF8AZgB5AEkAZAB4ACwAIAAxACkALABcAG4AIAAgACAAIAAgACAAIAAgACAAIAAgACAAIAAgACAAIAAgACAAIAAgAF8AcQAsACAASQBOAEQARQBYACgAXwBxAHUAYQByAHQAZQByACwAIABfAGMAdQByAHIALAAgADEAKQAsAFwAbgAgACAAIAAgACAAIAAgACAAIAAgACAAIAAgACAAIAAgACAAIAAgACAAVgBTAFQAQQBDAEsAKABcAG4AIAAgACAAIAAgACAAIAAgACAAIAAgACAAIAAgACAAIAAgACAAIAAgACAAIAAgACAAXwBhAGMAYwAsAFwAbgAgACAAIAAgACAAIAAgACAAIAAgACAAIAAgACAAIAAgACAAIAAgACAAIAAgACAAIABmAG4ARABhAHkAcwBJAG4AUQB1AGEAcgB0AGUAcgAoAF8AcQAsACAAXwBmAHkAKQBcAG4AIAAgACAAIAAgACAAIAAgACAAIAAgACAAIAAgACAAIAAgACAAIAAg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RAFUAQQBSAFQARQBSAF8ARABBAFQARQBfAFQATwBfAE0ASgBEAE4AXABuACAAXABuAFIAZQB0AHUAcgBuAHMAIAB0AGgAZQAgAE0AbwBkAGkAZgBpAGUAZAAgAEoAdQBsAGkAYQBuACAARABhAHkAIABOAHUAbQBiAGUAcgAgACgATQBKAEQATgApACAAZgBvAHIAIABhACAAZABhAHQAZQAgAGUAeABwAHIAZQBzAHMAZQBkACAAYQBzACAAZgBpAHMAYwBhAGwAIAB5AGUAYQByACwAIABxAHUAYQByAHQAZQByACwAIABhAG4AZAAgAGQAYQB5ACAAbwBmACAAcQB1AGEAcgB0AGUAcgBcAG4AaQBuACAAdABoAGUAIABzAHAAZQBjAGkAZgBpAGUAZAAgAGMAYQBsAGUAbgBkAGEAcgAuAFwAbgBcAG4AQQByAHIAYQB5ACAAYwBvAG0AcABhAHQAaQBiAGwAZQA6ACAARABhAHQAZQBZAFE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UQBEACAAIAAgACAAIAAgACAAIAAgAHwAIABhAHIAcgBhAHkAIAAgACAAQwBbADEALgAuADMAXQAgAHwAXABuACAAIABGAGkAcwBjAGEAbABZAGUAYQByAEMARQAgACAAIAB8ACAAaQBuAHQAZQBnAGUAcgAgACAAIAAgACAAIAAgACAAIAB8ACAARgBpAHMAYwBhAGwAIAB5AGUAYQByAFwAbgAgACAAIAAgACAAIAAgACAAIAAgACAAIAAgACAAIAAgACAAfAAgACAAIAAgACAAIAAgACAAIAAgACAAIAAgACAAIAAgACAAfAAgAFcAaABlAG4AIABtAG8AbgB0AGgAIABvAGYAZgBzAGUAdAAgAGkAcwAgAG4AbwBuAC0AegBlAHIAbwAgAHQAaABlACAAZgBpAHMAYwBhAGwAIAB5AGUAYQByACAAcwBwAGEAbgBzACAAYwBhAGwAZQBuAGQAYQByACAAeQBlAGEAcgBzACAAYQBuAGQAXABuACAAIAAgACAAIAAgACAAIAAgACAAIAAgACAAIAAgACAAIAB8ACAAIAAgACAAIAAgACAAIAAgACAAIAAgACAAIAAgACAAIAB8ACAAaQBzACAAZABlAGYAaQBuAGUAZAAgAGEAcwAgAHQAaABlACAAeQBlAGEAcgAgAHcAaABlAHIAZQAgAEoAdQBuAGUAIABmAGEAbABsAHMALgBcAG4AIAAgAFEAdQBhAHIAdABlAHIAIAAgACAAIAAgACAAIAAgAHwAIABpAG4AdABlAGcAZQByACAAWwAxAC4ALgA0AF0AIAAgAHwAIABRAHUAYQByAHQAZQByACAAbwBmACAAdABoAGUAIAB5AGUAYQByACAAMQAuAC4ANAAuACAAQwBhAG4AIABlAHgAYwBlAGUAZAAgAG0AbwBkAHUAbAB1AHMALgBcAG4AIAAgAFsARABhAHkATwBmAFEAdQBhAHIAdABlAHIAXQAgAHwAIABpAG4AdABlAGcAZQByACAAWwAxAC4ALgA5ADIAXQAgAHwAIABEAGEAeQAgAG8AZgAgAHEAdQBhAHIAdABlAHIALgAgAEMAYQBuACAAZQB4AGMAZQBlAGQAIABtAG8AZAB1AGwAdQBzAC4AIABDAGEAbgAgAGIAZQAgAGUAbQBwAHQAeQAu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RAFUAQQBSAFQARQBSAF8ARABBAFQARQBfAFQATwBfAE0ASgBEAE4AIAA9ACAATABBAE0AQgBEAEEAKABEAGEAdABlAF8AWQBRAEQALAAgAFsATQBvAG4AdABoAE8AZgBmAHMAZQB0AF0ALAAgAFsASgB1AGwAaQBhAG4AQwBhAGwAZQBuAGQAYQByAF0ALABcAG4AIAAgACAAIABMAEUAVAAoAFwAbgAgACAAIAAgACAAIAAgACAAXwBtAG8AbgB0AGgATwBmAGYAcwBlAHQALAAgAEwARQBUACgAXABuACAAIAAgACAAIAAgACAAIAAgACAAIAAgAF8AbQBvACwAIABJAE4AVAAoAEYATgAuAEMATwBFAFIAQwBFACgATQBvAG4AdABoAE8AZgBmAHMAZQB0ACkAKQAsAFwAbgAgACAAIAAgACAAIAAgACAAIAAgACAAIABJAEYAKAAoAF8AbQBvACAAPgA9ACAALQA2ACkAIAAqACAAKABfAG0AbwAgADwAPQAgADMAKQAsACAAXwBtAG8ALAAgAHsAIwBOAFUATQAhAH0AKQBcAG4AIAAgACAAIAAgACAAIAAgACkALABcAG4AIAAgACAAIAAgACAAIAAgAF8AagB1AGwAaQBhAG4AQwBhAGwAZQBuAGQAYQByACwAIABGAE4ALgBDAE8ARQBSAEMARQAoAEoAdQBsAGkAYQBuAEMAYQBsAGUAbgBkAGEAcgApACAAPAA+ACAAMAAsAFwAbgAgACAAIAAgACAAIAAgACAAXABuACAAIAAgACAAIAAgACAAIABmAG4AUQB1AGEAcgB0AGUAcgBEAGEAdABlAFQAbwBNAEoARABOACwAIABMAEEATQBCAEQAQQAoAF8AWQBRAEQALABcAG4AIAAgACAAIAAgACAAIAAgACAAIAAgACAASQBGACgAQQBSAFIAQQBZAFMALgBJAFMAXwBFAE0AUABUAFkAKABfAFkAUQBEACkALAAgAFwAIgBcACIALABcAG4AIAAgACAAIAAgACAAIAAgACAAIAAgACAAIAAgACAAIABMAEUAVAAoAFwAbgAgACAAIAAgACAAIAAgACAAIAAgACAAIAAgACAAIAAgACAAIAAgACAAXwBmAGkAcgBzAHQARQByAHIAbwByACwAIABBAFIAUgBBAFkAUwAuAEYASQBSAFMAVABfAEUAUgBSAE8AUgBfAEgAKABfAFkAUQBEACkALABcAG4AIAAgACAAIAAgACAAIAAgACAAIAAgACAAIAAgACAAIAAgACAAIAAgAEkARgAoAEkAUwBFAFIAUgBPAFIAKABfAGYAaQByAHMAdABFAHIAcgBvAHIAKQAsACAAXwBmAGkAcgBzAHQARQByAHIAbwByACAAKgAgAHsAMQB9ACwAXABuACAAIAAgACAAIAAgACAAIAAgACAAIAAgACAAIAAgACAAIAAgACAAIAAgACAAIAAgAEkARgAoAE4ATwBUACgASQBTAE4AVQBNAEIARQBSACgASQBOAEQARQBYACgAXwBZAFEARAAsACAAMQAsACAAMQApACkAKQAsACAAewAjAFYAQQBMAFUARQAhAH0ALABcAG4AIAAgACAAIAAgACAAIAAgACAAIAAgACAAIAAgACAAIAAgACAAIAAgACAAIAAgACAAIAAgACAAIABJAEYAKABJAFMARQBSAFIATwBSACgAXwBtAG8AbgB0AGgATwBmAGYAcwBlAHQAKQAsACAAXwBtAG8AbgB0AGgATwBmAGYAcwBlAHQAIAAqACAAewAxAH0ALABcAG4AIAAgACAAIAAgACAAIAAgACAAIAAgACAAIAAgACAAIAAgACAAIAAgACAAIAAgACAAIAAgACAAIAAgACAAIAAgAEwARQBUACgAXABuACAAIAAgACAAIAAgACAAIAAgACAAIAAgACAAIAAgACAAIAAgACAAIAAgACAAIAAgACAAIAAgACAAIAAgACAAIAAgACAAIAAgAF8AZQB4AHAAYQBuAGQAWQBRAEQALAAgAEUAWABQAEEATgBEACgAXwBZAFEARAAsACAAMQAsACAAMwAsACAAMQApACwAXABuACAAIAAgACAAIAAgACAAIAAgACAAIAAgACAAIAAgACAAIAAgACAAIAAgACAAIAAgACAAIAAgACAAIAAgACAAIAAgACAAIAAgAF8AbgBvAG0AaQBuAGEAbABZAFEARAAsACAASQBGACgAXwBlAHgAcABhAG4AZABZAFEARAAgAD0AIABcACIAXAAiACwAIAAxACwAIABJAE4AVAAoAF8AZQB4AHAAYQBuAGQAWQBRAEQAKQApACwAXABuACAAIAAgACAAIAAgACAAIAAgACAAIAAgACAAIAAgACAAIAAgACAAIAAgACAAIAAgACAAIAAgACAAIAAgACAAIAAgACAAIAAgAF8AbgBvAG0AaQBuAGEAbABRAHUAYQByAHQAZQByACwAIABJAE4ARABFAFgAKABfAG4AbwBtAGkAbgBhAGwAWQBRAEQALAAgADEALAAgADIAKQAgAC0AIAAxACwAIAAvAC8AIAAwAC4ALgAzAFwAbgAgACAAIAAgACAAIAAgACAAIAAgACAAIAAgACAAIAAgACAAIAAgACAAIAAgACAAIAAgACAAIAAgACAAIAAgACAAIAAgACAAIABfAHMAaABpAGYAdABNAG8AbgB0AGgALAAgACgAXwBuAG8AbQBpAG4AYQBsAFEAdQBhAHIAdABlAHIAIAAqACAAMwApACAAKwAgAF8AbQBvAG4AdABoAE8AZgBmAHMAZQB0ACwAXABuACAAIAAgACAAIAAgACAAIAAgACAAIAAgACAAIAAgACAAIAAgACAAIAAgACAAIAAgACAAIAAgACAAIAAgACAAIAAgACAAIAAgAF8AeQBlAGEAcgAsACAASQBOAEQARQBYACgAXwBuAG8AbQBpAG4AYQBsAFkAUQBEACwAIAAxACwAIAAxACkAIAArACAASQBOAFQAKABfAHMAaABpAGYAdABNAG8AbgB0AGgAIAAvACAAMQAyACkALABcAG4AIAAgACAAIAAgACAAIAAgACAAIAAgACAAIAAgACAAIAAgACAAIAAgACAAIAAgACAAIAAgACAAIAAgACAAIAAgACAAIAAgACAAXwBtAG8AbgB0AGgALAAgAE0ATwBEACgAXwBzAGgAaQBmAHQATQBvAG4AdABoACwAIAAxADIAKQAgACsAIAAxACwAXABuACAAIAAgACAAIAAgACAAIAAgACAAIAAgACAAIAAgACAAIAAgACAAIAAgACAAIAAgACAAIAAgACAAIAAgACAAIAAgACAAIAAgAF8ATQBKAEQATgBvAGYAUQB1AGEAcgB0AGUAcgAsACAAQwBIAFIATwBOAE8ALgBNAEoARABOACgASABTAFQAQQBDAEsAKABfAHkAZQBhAHIALAAgAF8AbQBvAG4AdABoACwAIAAxACkALAAgAF8AagB1AGwAaQBhAG4AQwBhAGwAZQBuAGQAYQByACkAIAAtACAAMQAsAFwAbgAgACAAIAAgACAAIAAgACAAIAAgACAAIAAgACAAIAAgACAAIAAgACAAIAAgACAAIAAgACAAIAAgACAAIAAgACAAIAAgACAAIABfAE0ASgBEAE4AbwBmAFEAdQBhAHIAdABlAHIAIAArACAASQBOAEQARQBYACgAXwBuAG8AbQBpAG4AYQBsAFkAUQBEACwAIAAxACwAIAAz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RAEQALAAgAEYATgAuAE4AVQBMAEwASQBGAFkAKABEAGEAdABlAF8AWQBRAEQAKQAsAFwAbgAgACAAIAAgACAAIAAgACAAQgBZAFIATwBXACgAXwBkAGEAdABlAF8AWQBRAEQALABcAG4AIAAgACAAIAAgACAAIAAgACAAIAAgACAATABBAE0AQgBEAEEAKABfAHIAbwB3ACwAXABuACAAIAAgACAAIAAgACAAIAAgACAAIAAgACAAIAAgACAAZgBuAFEAdQBhAHIAdABlAHIARABhAHQAZQBUAG8ATQBKAEQATg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RAFUAQQBSAFQARQBSAF8ARABBAFQARQBcAG4AXABuAEMAbwBuAHYAZQByAHQAcwAgAE0AbwBkAGkAZgBpAGUAZAAgAEoAdQBsAGkAYQBuACAARABhAHkAIABOAHUAbQBiAGUAcgAgACgATQBKAEQATgApACAAdABvACAAYQAgAGQAYQB0AGUAIABlAHgAcAByAGUAcwBzAGUAZAAgAGEAcwAgAGYAaQBzAGMAYQBsACAAeQBlAGEAcgAsACAAcQB1AGEAcgB0AGUAcgAgAGEAbgBkACAAZABhAHkAIABvAGYAIABxAHUAYQByAHQAZQByACAAaQBuACAAdABoAGUAXABuAHMAcABlAGMAaQBmAGkAZQBkACAAYwBhAGwAZQBuAGQAYQByAC4AXABuAFwAbgBBAHIAcgBhAHkAIABjAG8AbQBwAGEAdABpAGIAbABlADoAIABNAEoARABOACAAYQBzACAAYwBvAGwAdQBtAG4AXABuAFwAbgBPAHUAdABwAHUAdAAgAEMAWwAxAC4ALgAz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CAAfAAgAEYAaQBzAGMAYQBsACAAeQBlAGEAcgBcAG4AIAAgACAAfAAgACAAIAAgACAAIAAgACAAIAAgACAAIAAgACAAIAAgACAAIAB8ACAAVwBoAGUAbgAgAG0AbwBuAHQAaAAgAG8AZgBmAHMAZQB0ACAAaQBzACAAbgBvAG4ALQB6AGUAcgBvACAAdABoAGUAIABmAGkAcwBjAGEAbAAgAHkAZQBhAHIAIABzAHAAYQBuAHMAIABjAGEAbABlAG4AZABhAHIAIAB5AGUAYQByAHMAIABhAG4AZABcAG4AIAAgACAAfAAgACAAIAAgACAAIAAgACAAIAAgACAAIAAgACAAIAAgACAAIAB8ACAAaQBzACAAZABlAGYAaQBuAGUAZAAgAGEAcwAgAHQAaABlACAAeQBlAGEAcgAgAHcAaABlAHIAZQAgAEoAdQBuAGUAIABmAGEAbABsAHMALgBcAG4AIAAyACAAfAAgAGkAbgB0AGUAZwBlAHIAIABbADEALgAuADQAXQAgACAAIAB8ACAAUQB1AGEAcgB0AGUAcgAgAG8AZgAgAHQAaABlACAAeQBlAGEAcgAgADEALgAuADQALgBcAG4AIAAzACAAfAAgAGkAbgB0AGUAZwBlAHIAIABbADEALgAuADkAMgBdACAAIAB8ACAARABhAHkAIABvAGYAIABxAHUAYQByAHQAZQByAC4AXABuACAANAAgAHwAIABpAG4AdABlAGcAZQByACAAWwA4ADkALgAuADkAMgBdACAAfAAgAEQAYQB5ACAAaQBuACAAcQB1AGEAcgB0AGUAc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AgACAAIAAgACAAIAAgACAAIAAgACAAIAAgAHwAIABpAG4AdABlAGcAZQByACAAIAAgACAAIAAgACAAIAAgAHwAIABNAG8AZABpAGYAaQBlAGQAIABKAHUAbABpAGEAbgAgAEQAYQB5ACAATgB1AG0AYgBlAHIAXABuAFsATQBvAG4AdABoAE8AZgBmAHMAZQB0AF0AIAAgACAAIAB8ACAAaQBuAHQAZQBnAGUAcgAgAFsALQA2AC4ALgAzAF0AIAB8ACAAUQB1AGEAcgB0AGUAcgAgAG0AbwBuAHQAaAAgAG8AZgBmAHMAZQB0ACAAZgByAG8AbQAgAEoAYQBuAHUAYQBy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UAE8AXwBRAFUAQQBSAFQARQBSAF8ARABBAFQARQAgAD0AIABMAEEATQBCAEQAQQAoAE0ASgBEAE4ALAAgAFsATQBvAG4AdABoAE8AZgBmAHMAZQB0AF0ALAAgAFsASgB1AGwAaQBhAG4AQwBhAGwAZQBuAGQAYQByAF0ALABcAG4AIAAgACAAIABMAEUAVAAoAFwAbgAgACAAIAAgACAAIAAgACAAXwBtAG8AbgB0AGgATwBmAGYAcwBlAHQALAAgAEwARQBUACgAXABuACAAIAAgACAAIAAgACAAIAAgACAAIAAgAF8AbQBvACwAIABJAE4AVAAoAEYATgAuAEMATwBFAFIAQwBFACgATQBvAG4AdABoAE8AZgBmAHMAZQB0ACkAKQAsAFwAbgAgACAAIAAgACAAIAAgACAAIAAgACAAIABJAEYAKAAoAF8AbQBvACAAPgA9ACAALQA2ACkAIAAqACAAKABfAG0AbwAgADwAPQAgADMAKQAsACAAXwBtAG8ALAAgAHsAIwBOAFUATQAhAH0AKQBcAG4AIAAgACAAIAAgACAAIAAgACkALABcAG4AIAAgACAAIAAgACAAIAAgAF8AagB1AGwAaQBhAG4AQwBhAGwAZQBuAGQAYQByACwAIABGAE4ALgBDAE8ARQBSAEMARQAoAEoAdQBsAGkAYQBuAEMAYQBsAGUAbgBkAGEAcgApACAAPAA+ACAAMAAsAFwAbgAgACAAIAAgACAAIAAgACAAXABuACAAIAAgACAAIAAgACAAIABmAG4ATQBKAEQATgB0AG8AWQBRAEQALAAgAEwAQQBNAEIARABBACgAXwBNAEoARABOACwAXABuACAAIAAgACAAIAAgACAAIAAgACAAIAAgAEkARgAoAEkAUwBFAFIAUgBPAFIAKABfAE0ASgBEAE4AKQAsACAAXwBNAEoARABOACAAKgAgAHsAMQAsACAAMgAsACAAMwAsACAANAB9ACwAXABuACAAIAAgACAAIAAgACAAIAAgACAAIAAgACAAIAAgACAASQBGACgAXwBNAEoARABOACAAPQAgAFwAIgBcACIALAAgAHsAXAAiAFwAIgAsACAAXAAiAFwAIgAsACAAXAAiAFwAIgAsACAAXAAiAFwAIgB9ACwAXABuACAAIAAgACAAIAAgACAAIAAgACAAIAAgACAAIAAgACAAIAAgACAAIABJAEYAKABOAE8AVAAoAEkAUwBOAFUATQBCAEUAUgAoAF8ATQBKAEQATgApACkALAAgAHsAIwBWAEEATABVAEUAIQAsACAAIwBWAEEATABVAEUAIQAsACAAIwBWAEEATABVAEUAIQAsACAAIwBWAEEATABVAEUAIQB9ACwAXABuACAAIAAgACAAIAAgACAAIAAgACAAIAAgACAAIAAgACAAIAAgACAAIAAgACAAIAAgAEkARgAoAEkAUwBFAFIAUgBPAFIAKABfAG0AbwBuAHQAaABPAGYAZgBzAGUAdAApACwAIABfAG0AbwBuAHQAaABPAGYAZgBzAGUAdAAgACoAIAB7ADEALAAgADIALAAgADMALAAgADQAfQAsAFwAbgAgACAAIAAgACAAIAAgACAAIAAgACAAIAAgACAAIAAgACAAIAAgACAAIAAgACAAIAAgACAAIAAgAEwARQBUACgAXABuACAAIAAgACAAIAAgACAAIAAgACAAIAAgACAAIAAgACAAIAAgACAAIAAgACAAIAAgACAAIAAgACAAIAAgACAAIABfAGMARABhAHQAZQAsACAAQwBIAFIATwBOAE8ALgBNAEoARABOAF8AVABPAF8AQwBBAEwARQBOAEQAQQBSAF8ARABBAFQARQAoAE0ASgBEAE4ALAAgAF8AagB1AGwAaQBhAG4AQwBhAGwAZQBuAGQAYQByACkALABcAG4AIAAgACAAIAAgACAAIAAgACAAIAAgACAAIAAgACAAIAAgACAAIAAgACAAIAAgACAAIAAgACAAIAAgACAAIAAgAF8AcwBoAGkAZgB0AE0AbwBuAHQAaAAsACAASQBOAEQARQBYACgAXwBjAEQAYQB0AGUALAAgADEALAAgADIAKQAgAC0AIAAxACAALQAgAF8AbQBvAG4AdABoAE8AZgBmAHMAZQB0ACwAXABuACAAIAAgACAAIAAgACAAIAAgACAAIAAgACAAIAAgACAAIAAgACAAIAAgACAAIAAgACAAIAAgACAAIAAgACAAIABfAGYAaQBzAGMAYQBsAFkAZQBhAHIALAAgAEkATgBEAEUAWAAoAF8AYwBEAGEAdABlACwAIAAxACwAIAAxACkAIAArACAASQBOAFQAKABfAHMAaABpAGYAdABNAG8AbgB0AGgAIAAvACAAMQAyACkALABcAG4AIAAgACAAIAAgACAAIAAgACAAIAAgACAAIAAgACAAIAAgACAAIAAgACAAIAAgACAAIAAgACAAIAAgACAAIAAgAF8AegBlAHIAbwBCAGEAcwBlAGQARgBpAHMAYwBhAGwATQBvAG4AdABoACwAIABNAE8ARAAoAF8AcwBoAGkAZgB0AE0AbwBuAHQAaAAsACAAMQAyACkALABcAG4AIAAgACAAIAAgACAAIAAgACAAIAAgACAAIAAgACAAIAAgACAAIAAgACAAIAAgACAAIAAgACAAIAAgACAAIAAgAF8AcQB1AGEAcgB0AGUAcgAsACAASQBOAFQAKABfAHoAZQByAG8AQgBhAHMAZQBkAEYAaQBzAGMAYQBsAE0AbwBuAHQAaAAgAC8AIAAzACkAIAArACAAMQAsAFwAbgAgACAAIAAgACAAIAAgACAAIAAgACAAIAAgACAAIAAgACAAIAAgACAAIAAgACAAIAAgACAAIAAgACAAIAAgACAAXwBNAEoARABOAG8AZgBRAHUAYQByAHQAZQByACwAIABDAEgAUgBPAE4ATwAuAFEAVQBBAFIAVABFAFIAXwBEAEEAVABFAF8AVABPAF8ATQBKAEQATgAoAEgAUwBUAEEAQwBLACgAXwBmAGkAcwBjAGEAbABZAGUAYQByACwAIABfAHEAdQBhAHIAdABlAHIALAAgADEAKQAsACAAXwBtAG8AbgB0AGgATwBmAGYAcwBlAHQALAAgAF8AagB1AGwAaQBhAG4AQwBhAGwAZQBuAGQAYQByACkALABcAG4AIAAgACAAIAAgACAAIAAgACAAIAAgACAAIAAgACAAIAAgACAAIAAgACAAIAAgACAAIAAgACAAIAAgACAAIAAgAF8AZABhAHkATwBmAFEAdQBhAHIAdABlAHIALAAgAE0ASgBEAE4AIAAtACAAXwBNAEoARABOAG8AZgBRAHUAYQByAHQAZQByACAAKwAgADEALABcAG4AIAAgACAAIAAgACAAIAAgACAAIAAgACAAIAAgACAAIAAgACAAIAAgACAAIAAgACAAIAAgACAAIAAgACAAIAAgAF8AZABhAHkAcwBJAG4AUQB1AGEAcgB0AGUAcgAsACAAQwBIAFIATwBOAE8ALgBEAEEAWQBTAF8ASQBOAF8AUQBVAEEAUgBUAEUAUgAoAF8AcQB1AGEAcgB0AGUAcgAsACAAXwBmAGkAcwBjAGEAbABZAGUAYQByACwAIABfAG0AbwBuAHQAaABPAGYAZgBzAGUAdAAsACAAXwBqAHUAbABpAGEAbgBDAGEAbABlAG4AZABhAHIAKQAsAFwAbgAgACAAIAAgACAAIAAgACAAIAAgACAAIAAgACAAIAAgACAAIAAgACAAIAAgACAAIAAgACAAIAAgACAAIAAgACAASABTAFQAQQBDAEsAKABfAGYAaQBzAGMAYQBsAFkAZQBhAHIALAAgAF8AcQB1AGEAcgB0AGUAcgAsACAAXwBkAGEAeQBPAGYAUQB1AGEAcgB0AGUAcgAsACAAXwBkAGEAeQBzAEkAbgBRAHUAYQByAHQAZQB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E0ASgBEAE4ALAAgAEYATgAuAE4AVQBMAEwASQBGAFkAKABJAE4ARABFAFgAKABNAEoARABOACwAIAAsACAAMQApACkALABcAG4AIAAgACAAIAAgACAAIAAgAF8AcgBvAHcAQwBvAHUAbgB0ACwAIABSAE8AVwBTACgAXwBNAEoARABO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0ASgBEAE4AdABvAFkAUQBEACgASQBOAEQARQBYACgAXwBNAEoARABOACwAIABfAGMAdQByAHIALAAgADEAKQApAFwAbgAgACAAIAAgACAAIAAgACAAIAAgACAAIAAgACAAIAAgACkAXABuACAAIAAgACAAIAAgACAAIAAgACAAIAAgACkAXABuACAAIAAgACAAIAAgACAAIAApACwAXABuACAAIAAgACAAIAAgACAAIABEAFIATwBQACgAXwBiAHkAUgBvAHcALAAgADEAKQBcAG4AIAAgACAAIAApAFwAbgApADs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FAEwAVABBAFM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TwBOAFQASABTAFwAbgBcAG4AUgBlAHQAdQByAG4AcwAgAHQAaABlACAAdABpAG0AZQBzAHAAYQBuACAAZABpAGYAZgBlAHIAZQBuAGMAZQAgAGIAZQB0AHcAZQBlAG4AIABNAG8AZABpAGYAaQBlAGQAIABKAHUAbABpAGEAbgAgAEQAYQB0AGUAcwAgAGkAbgAgAG0AbwBuAHQAaABzAC4AIABDAGEAbABjAHUAbABhAHQAZQBkACAAbwBuACAAYgBhAHMAaQBzACAAbwBmACAAYQBuACAAYQB2AGUAcgBhAGcAZQAgAG8AZgBcAG4AZABhAHkAcwAgAHAAZQByACAAbQBvAG4AdABoACAAZgBvAHIAIAB0AGgAZQAgAGMAYQBsAGUAbgBkAGEAcgAuAFwAbgBcAG4AQQByAHIAYQB5ACAAYwBvAG0AcABhAHQAaQBiAGwAZQA6ACAAUwB0AGEAcgB0AE0ASgBEAGEAdABlACAAYQBuAGQAIABFAG4AZABNAEoARABhAHQAZQ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0AbwBuAHQAa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0AGEAcgB0AE0ASgBEAGEAdABlACAAIAAgACAAIAAgAHwAIABkAGUAYwBpAG0AYQBsACAAfAAgAFMAdABhAHIAdAAgAE0AbwBkAGkAZgBpAGUAZAAgAEoAdQBsAGkAYQBuACAARABhAHQAZQAgAFwAbgBFAG4AZABNAEoARABhAHQAZQAgACAAIAAgACAAIAAgACAAfAAgAGQAZQBjAGkAbQBhAGwAIAB8ACAARQBuAGQ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TQBPAE4AVABIAFMAIAA9ACAATABBAE0AQgBEAEEAKABTAHQAYQByAHQATQBKAEQAYQB0AGUALAAgAEUAbgBkAE0ASgBEAGEAdABlACwAIABbAEoAdQBsAGkAYQBuAEMAYQBsAGUAbgBkAGEAcgBdACwAXABuACAAIAAgACAATABFAFQAKABcAG4AIAAgACAAIAAgACAAIAAgAF8AagB1AGwAaQBhAG4AQwBhAGwAZQBuAGQAYQByACwAIABGAE4ALgBDAE8ARQBSAEMARQAoAEoAdQBsAGkAYQBuAEMAYQBsAGUAbgBkAGEAcgApACAAPAA+ACAAMAAsAFwAbgAgACAAIAAgACAAIAAgACAAXwBhAHYAZwBNAG8AbgB0AGgARABhAHkAcwBHAHIAZQBnAG8AcgBpAGEAbgAsACAAMwAwAC4ANAAzADYAOAA3ADUALABcAG4AIAAgACAAIAAgACAAIAAgAF8AYQB2AGcATQBvAG4AdABoAEQAYQB5AHMASgB1AGwAaQBhAG4ALAAgADMAMAAuADQAMwA3ADUALABcAG4AIAAgACAAIAAgACAAIAAgAF8AYQB2AGcATQBvAG4AdABoAEQAYQB5AHMALAAgAEkARgAoAF8AagB1AGwAaQBhAG4AQwBhAGwAZQBuAGQAYQByACwAIABfAGEAdgBnAE0AbwBuAHQAaABEAGEAeQBzAEoAdQBsAGkAYQBuACwAIABfAGEAdgBnAE0AbwBuAHQAaABEAGEAeQBzAEcAcgBlAGcAbwByAGkAYQBuACkALABcAG4AXABuACAAIAAgACAAIAAgACAAIABmAG4ARABlAGwAdABhAE0AbwBuAHQAaABzACwAIABMAEEATQBCAEQAQQAoAF8AcwB0AGEAcgB0AE0ASgBEAGEAdABlACwAIABfAGUAbgBkAE0ASgBEAGEAdABlACwAXABuACAAIAAgACAAIAAgACAAIAAgACAAIAAgAEkARgAoAEYATgAuAEkAUwBfAEUATQBQAFQAWQAoAF8AcwB0AGEAcgB0AE0ASgBEAGEAdABlACkAIAAqACAARgBOAC4ASQBTAF8ARQBNAFAAVABZACgAXwBlAG4AZABNAEoARABhAHQAZQApACwAIABcACIAXAAiACwAXABuACAAIAAgACAAIAAgACAAIAAgACAAIAAgACAAIAAgACAATABFAFQAKABcAG4AIAAgACAAIAAgACAAIAAgACAAIAAgACAAIAAgACAAIAAgACAAIAAgAF8AbQBvAG4AdABoAHMALAAgACgAXwBlAG4AZABNAEoARABhAHQAZQAgAC0AIABfAHMAdABhAHIAdABNAEoARABhAHQAZQApACAALwAgAF8AYQB2AGcATQBvAG4AdABoAEQAYQB5AHMALABcAG4AIAAgACAAIAAgACAAIAAgACAAIAAgACAAIAAgACAAIAAgACAAIAAgAEkARgAoAEkAUwBFAFIAUgBPAFIAKABfAG0AbwBuAHQAaABzACkALAAgAF8AbQBvAG4AdABoAHMAIAAqACAAewAxAH0ALABcAG4AIAAgACAAIAAgACAAIAAgACAAIAAgACAAIAAgACAAIAAgACAAIAAgACAAIAAgACAAXwBtAG8AbgB0AGgAcwBcAG4AIAAgACAAIAAgACAAIAAgACAAIAAgACAAIAAgACAAIAAgACAAIAAgACkAXABuACAAIAAgACAAIAAgACAAIAAgACAAIAAgACAAIAAgACAAKQBcAG4AIAAgACAAIAAgACAAIAAgACAAIAAgACAAKQBcAG4AIAAgACAAIAAgACAAIAAgACkALABcAG4AXABuACAAIAAgACAAIAAgACAAIABfAHMAdABhAHIAdABNAEoARABhAHQAZQAsACAARgBOAC4ATgBVAEwATABJAEYAWQAoAEkATgBEAEUAWAAoAFMAdABhAHIAdABNAEoARABhAHQAZQAsACAALAAgADEAKQApACwAXABuACAAIAAgACAAIAAgACAAIABfAGUAbgBkAE0ASgBEAGEAdABlACAALAAgAEYATgAuAE4AVQBMAEwASQBGAFkAKABJAE4ARABFAFgAKABFAG4AZABNAEoARABhAHQAZQAsACAALAAgADEAKQApACwAXABuAFwAbgAgACAAIAAgACAAIAAgACAAXwByAG8AdwBzAFMAdABhAHIAdAAsACAAUgBPAFcAUwAoAF8AcwB0AGEAcgB0AE0ASgBEAGEAdABlACkALABcAG4AIAAgACAAIAAgACAAIAAgAF8AcgBvAHcAcwBFAG4AZAAsACAAUgBPAFcAUwAoAF8AZQBuAGQATQBKAEQAYQB0AGUAKQAsAFwAbgAgACAAIAAgACAAIAAgACAAXwByAG8AdwBDAG8AdQBuAHQALAAgAE0AQQBYACgAXwByAG8AdwBzAFMAdABhAHIAdAAsACAAXwByAG8AdwBzAEUAbgBkACkALABcAG4AXABuACAAIAAgACAAIAAgACAAIABfAGIAeQBSAG8AdwAsACAASQBGACgAXwByAG8AdwBzAFMAdABhAHIAdAAgAD0AIAAxACwAXABuACAAIAAgACAAIAAgACAAIAAgACAAIAAgAFIARQBEAFUAQwBFACgAXAAiAFwAIg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EAGUAbAB0AGEATQBvAG4AdABoAHMAKABfAHMAdABhAHIAdABNAEoARABhAHQAZQAsACAASQBOAEQARQBYACgAXwBlAG4AZABNAEoARABhAHQAZQAsACAAXwBjAHUAcgByACwAIAAxACkAKQBcAG4AIAAgACAAIAAgACAAIAAgACAAIAAgACAAIAAgACAAIAAgACAAIAAgACkAXABuACAAIAAgACAAIAAgACAAIAAgACAAIAAgACAAIAAgACAAKQBcAG4AIAAgACAAIAAgACAAIAAgACAAIAAgACAAKQAsAFwAbgAgACAAIAAgACAAIAAgACAAIAAgACAAIABJAEYAKABfAHIAbwB3AHMARQBuAGQAIAA9ACAAMQAsAFwAbgAgACAAIAAgACAAIAAgACAAIAAgACAAIAAgACAAI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QAZQBsAHQAYQBNAG8AbgB0AGgAcwAoAEkATgBEAEUAWAAoAF8AcwB0AGEAcgB0AE0ASgBEAGEAdABlACwAIABfAGMAdQByAHIALAAgADEAKQAsACAAXwBlAG4AZABNAEoARABhAHQAZQApAFwAbgAgACAAIAAgACAAIAAgACAAIAAgACAAIAAgACAAIAAgACAAIAAgACAAIAAgACAAIAApAFwAbgAgACAAIAAgACAAIAAgACAAIAAgACAAIAAgACAAIAAgACAAIAAgACAAKQBcAG4AIAAgACAAIAAgACAAIAAgACAAIAAgACAAIAAgACAAIAAp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E0AbwBuAHQAaABzACgASQBOAEQARQBYACgAXwBzAHQAYQByAHQATQBKAEQAYQB0AGUALAAgAF8AYwB1AHIAcgAsACAAMQApACwAIABJAE4ARABFAFgAKABfAGUAbgBkAE0ASgBEAGEAdABlACwAIABfAGMAdQByAHIALAAgADEAK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ZAEUAQQBSAFMAXABuAFwAbgBSAGUAdAB1AHIAbgBzACAAdABoAGUAIAB0AGkAbQBlAHMAcABhAG4AIABkAGkAZgBmAGUAcgBlAG4AYwBlACAAYgBlAHQAdwBlAGUAbgAgAE0AbwBkAGkAZgBpAGUAZAAgAEoAdQBsAGkAYQBuACAARABhAHQAZQBzACAAaQBuACAAeQBlAGEAcgBzAC4AIABDAGEAbABjAHUAbABhAHQAZQBkACAAbwBuACAAYgBhAHMAaQBzACAAbwBmACAAYQBuACAAYQB2AGUAcgBhAGcAZQAgAG8AZgBcAG4AZABhAHkAcwAgAHAAZQByACAAeQBlAGEAcgAgAGYAbwByACAAdABoAGUAIABjAGEAbABlAG4AZABhAHIALgBcAG4AXABuAEEAcgByAGEAeQAgAGMAbwBtAHAAYQB0AGkAYgBsAGUAOgAgAFMAdABhAHIAdABNAEoARABhAHQAZQAgAGEAbgBkACAARQBuAGQATQBKAEQAYQB0AG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5AGUAY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HQAYQByAHQATQBKAEQAYQB0AGUAIAAgACAAIAAgACAAfAAgAGQAZQBjAGkAbQBhAGwAIAB8ACAAUwB0AGEAcgB0ACAATQBvAGQAaQBmAGkAZQBkACAASgB1AGwAaQBhAG4AIABEAGEAdABlACAAXABuAEUAbgBkAE0ASgBEAGEAdABlACAAIAAgACAAIAAgACAAIAB8ACAAZABlAGMAaQBtAGEAbAAgAHwAIABFAG4AZA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UAQQBSAFMAIAA9ACAATABBAE0AQgBEAEEAKABTAHQAYQByAHQATQBKAEQAYQB0AGUALAAgAEUAbgBkAE0ASgBEAGEAdABlACwAIABbAEoAdQBsAGkAYQBuAEMAYQBsAGUAbgBkAGEAcgBdACwAXABuACAAIAAgACAATABFAFQAKABcAG4AIAAgACAAIAAgACAAIAAgAF8AagB1AGwAaQBhAG4AQwBhAGwAZQBuAGQAYQByACwAIABGAE4ALgBDAE8ARQBSAEMARQAoAEoAdQBsAGkAYQBuAEMAYQBsAGUAbgBkAGEAcgApACAAPAA+ACAAMAAsAFwAbgAgACAAIAAgACAAIAAgACAAXwBhAHYAZwBZAGUAYQByAEQAYQB5AHMARwByAGUAZwBvAHIAaQBhAG4ALAAgADMANgA1AC4AMgA0ADIANQAsAFwAbgAgACAAIAAgACAAIAAgACAAXwBhAHYAZwBZAGUAYQByAEQAYQB5AHMASgB1AGwAaQBhAG4ALAAgADMANgA1AC4AMgA1ACwAXABuACAAIAAgACAAIAAgACAAIABfAGEAdgBnAFkAZQBhAHIARABhAHkAcwAsACAASQBGACgAXwBqAHUAbABpAGEAbgBDAGEAbABlAG4AZABhAHIALAAgAF8AYQB2AGcAWQBlAGEAcgBEAGEAeQBzAEoAdQBsAGkAYQBuACwAIABfAGEAdgBnAFkAZQBhAHIARABhAHkAcwBHAHIAZQBnAG8AcgBpAGEAbgApACwAXABuAFwAbgAgACAAIAAgACAAIAAgACAAZgBuAEQAZQBsAHQAYQBZAGUAYQByAHMALAAgAEwAQQBNAEIARABBACgAXwBzAHQAYQByAHQATQBKAEQAYQB0AGUALAAgAF8AZQBuAGQATQBKAEQAYQB0AGUALABcAG4AIAAgACAAIAAgACAAIAAgACAAIAAgACAASQBGACgARgBOAC4ASQBTAF8ARQBNAFAAVABZACgAXwBzAHQAYQByAHQATQBKAEQAYQB0AGUAKQAgACoAIABGAE4ALgBJAFMAXwBFAE0AUABUAFkAKABfAGUAbgBkAE0ASgBEAGEAdABlACkALAAgAFwAIgBcACIALABcAG4AIAAgACAAIAAgACAAIAAgACAAIAAgACAAIAAgACAAIABMAEUAVAAoAFwAbgAgACAAIAAgACAAIAAgACAAIAAgACAAIAAgACAAIAAgACAAIAAgACAAXwB5AGUAYQByAHMALAAgACgAXwBlAG4AZABNAEoARABhAHQAZQAgAC0AIABfAHMAdABhAHIAdABNAEoARABhAHQAZQApACAALwAgAF8AYQB2AGcAWQBlAGEAcgBEAGEAeQBzACwAXABuACAAIAAgACAAIAAgACAAIAAgACAAIAAgACAAIAAgACAAIAAgACAAIABJAEYAKABJAFMARQBSAFIATwBSACgAXwB5AGUAYQByAHMAKQAsACAAXwB5AGUAYQByAHMAIAAqACAAewAxAH0ALABcAG4AIAAgACAAIAAgACAAIAAgACAAIAAgACAAIAAgACAAIAAgACAAIAAgACAAIAAgACAAXwB5AGUAYQByAHMAXABuACAAIAAgACAAIAAgACAAIAAgACAAIAAgACAAIAAgACAAIAAgACAAIAApAFwAbgAgACAAIAAgACAAIAAgACAAIAAgACAAIAAgACAAIAAgACkAXABuACAAIAAgACAAIAAgACAAIAAgACAAIAAgACkAXABuACAAIAAgACAAIAAgACAAIAApACwAXABuAFwAbgAgACAAIAAgACAAIAAgACAAXwBzAHQAYQByAHQATQBKAEQAYQB0AGUALAAgAEYATgAuAE4AVQBMAEwASQBGAFkAKABJAE4ARABFAFgAKABTAHQAYQByAHQATQBKAEQAYQB0AGUALAAgACwAIAAxACkAKQAsAFwAbgAgACAAIAAgACAAIAAgACAAXwBlAG4AZABNAEoARABhAHQAZQAgACwAIABGAE4ALgBOAFUATABMAEkARgBZACgASQBOAEQARQBYACgARQBuAGQATQBKAEQAYQB0AGUALAAgACwAIAAxACkAKQAsAFwAbgBcAG4AIAAgACAAIAAgACAAIAAgAF8AcgBvAHcAcwBTAHQAYQByAHQALAAgAFIATwBXAFMAKABfAHMAdABhAHIAdABNAEoARABhAHQAZQApACwAXABuACAAIAAgACAAIAAgACAAIABfAHIAbwB3AHMARQBuAGQALAAgAFIATwBXAFMAKABfAGUAbgBkAE0ASgBEAGEAdABlACkALABcAG4AIAAgACAAIAAgACAAIAAgAF8AcgBvAHcAQwBvAHUAbgB0ACwAIABNAEEAWAAoAF8AcgBvAHcAcwBTAHQAYQByAHQALAAgAF8AcgBvAHcAcwBFAG4AZAApACwAXABuAFwAbgAgACAAIAAgACAAIAAgACAAXwBiAHkAUgBvAHcALAAgAEkARgAoAF8AcgBvAHcAcwBTAHQAYQByAHQAIAA9ACAAMQAs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RABlAGwAdABhAFkAZQBhAHIAcwAoAF8AcwB0AGEAcgB0AE0ASgBEAGEAdABlACwAIABJAE4ARABFAFgAKABfAGUAbgBkAE0ASgBEAGEAdABlACwAIABfAGMAdQByAHIALAAgADEAKQApAFwAbgAgACAAIAAgACAAIAAgACAAIAAgACAAIAAgACAAIAAgACAAIAAgACAAKQBcAG4AIAAgACAAIAAgACAAIAAgACAAIAAgACAAIAAgACAAIAApAFwAbgAgACAAIAAgACAAIAAgACAAIAAgACAAIAApACwAXABuACAAIAAgACAAIAAgACAAIAAgACAAIAAgAEkARgAoAF8AcgBvAHcAcwBFAG4AZAAgAD0AIAAx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FkAZQBhAHIAcwAoAEkATgBEAEUAWAAoAF8AcwB0AGEAcgB0AE0ASgBEAGEAdABlACwAIABfAGMAdQByAHIALAAgADEAKQAsACAAXwBlAG4AZABNAEoARABhAHQAZQApAFwAbgAgACAAIAAgACAAIAAgACAAIAAgACAAIAAgACAAIAAgACAAIAAgACAAIAAgACAAIAApAFwAbgAgACAAIAAgACAAIAAgACAAIAAgACAAIAAgACAAIAAgACAAIAAgACAAKQBcAG4AIAAgACAAIAAgACAAIAAgACAAIAAgACAAIAAgACAAIAAp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FkAZQBhAHIAcwAoAEkATgBEAEUAWAAoAF8AcwB0AGEAcgB0AE0ASgBEAGEAdABlACwAIABfAGMAdQByAHIALAAgADEAKQAsACAASQBOAEQARQBYACgAXwBlAG4AZABNAEoARABhAHQAZQAsACAAXwBjAHUAcgByACwAIAAxAC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NAEQAXABuAFwAbgBSAGUAdAB1AHIAbgBzACAAdABoAGUAIAB0AGkAbQBlAHMAcABhAG4AIABkAGkAZgBmAGUAcgBlAG4AYwBlACAAYgBlAHQAdwBlAGUAbgAgAE0AbwBkAGkAZgBpAGUAZAAgAEoAdQBsAGkAYQBuACAARABhAHQAZQBzACAAaQBuACAAeQBlAGEAcgBzACwAIABtAG8AbgB0AGgAcwAgAGEAbgBkACAAZABhAHkAcwAuAFwAbgBEAHUAZQAgAHQAbwAgAG0AbwBuAHQAaABzACAAaABhAHYAaQBuAGcAIABkAGkAZgBmAGUAcgBlAG4AdAAgAGwAZQBuAGcAdABoAHMALAAgAHQAaABlACAAcgBlAHMAdQBsAHQAIABzAGgAbwB1AGwAZAAgAG4AbwB0ACAAYgBlACAAdQBzAGUAZAAgAGkAbgAgAGYAdQByAHQAaABlAHIAIABtAGEAdABoAGUAbQBhAHQAaQBjAGEAbAAgAG8AcABlAHIAYQB0AGkAbwBuAHMALgBcAG4AXABuAEEAcgByAGEAeQAgAGMAbwBtAHAAYQB0AGkAYgBsAGUAOgAgAFMAdABhAHIAdABNAEoARABhAHQAZQAgAGEAbgBkACAARQBuAGQATQBKAEQAYQB0AG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EAMQBdACAAIAB8ACAARABlAGwAdABhACAAbQBvAG4AdABoAHMAXABuACAANAAgAHwAIABkAGUAYwBpAG0AYQBsACAAWwAwAC4ALgAzADEAKQAgACAAfAAgAEQAZQBsAHQAYQ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HQAYQByAHQATQBKAEQAYQB0AGUAIAAgACAAIAAgACAAfAAgAGQAZQBjAGkAbQBhAGwAIAB8ACAAUwB0AGEAcgB0ACAATQBvAGQAaQBmAGkAZQBkACAASgB1AGwAaQBhAG4AIABEAGEAdABlACAAXABuAEUAbgBkAE0ASgBEAGEAdABlACAAIAAgACAAIAAgACAAIAB8ACAAZABlAGMAaQBtAGEAbAAgAHwAIABFAG4AZA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0ARAAgAD0AIABMAEEATQBCAEQAQQAoAFMAdABhAHIAdABNAEoARABhAHQAZQAsACAARQBuAGQATQBKAEQAYQB0AGU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EAGUAbAB0AGEAWQBNAEQALAAgAEwAQQBNAEIARABBACgAXwBzAHQAYQByAHQATQBKAEQAYQB0AGUALAAgAF8AZQBuAGQATQBKAEQAYQB0AGUALABcAG4AIAAgACAAIAAgACAAIAAgACAAIAAgACAASQBGACgASQBTAEUAUgBSAE8AUgAoAF8AcwB0AGEAcgB0AE0ASgBEAGEAdABlACkALAAgAF8AcwB0AGEAcgB0AE0ASgBEAGEAdABlACAAKgAgAHsAMQAsACAAMgAsACAAMwAsACAANAB9ACwAXABuACAAIAAgACAAIAAgACAAIAAgACAAIAAgACAAIAAgACAASQBGACgASQBTAEUAUgBSAE8AUgAoAF8AZQBuAGQATQBKAEQAYQB0AGUAKQAsACAAXwBlAG4AZABNAEoARABhAHQAZQAgACoAIAB7ADEALAAgADIALAAgADMALAAgADQAfQAsAFwAbgAgACAAIAAgACAAIAAgACAAIAAgACAAIAAgACAAIAAgACAAIAAgACAASQBGACgARgBOAC4ASQBTAF8ARQBNAFAAVABZACgAXwBzAHQAYQByAHQATQBKAEQAYQB0AGUAKQAgACoAIABGAE4ALgBJAFMAXwBFAE0AUABUAFkAKABfAGUAbgBkAE0ASgBEAGEAdABlACkALAAgAHsAXAAiAFwAIgAsACAAXAAiAFwAIgAsACAAXAAiAFwAIgAsACAAXAAiAFwAIgB9ACwAXABuACAAIAAgACAAIAAgACAAIAAgACAAIAAgACAAIAAgACAAIAAgACAAIAAgACAAIAAgAEkARgAoAF8AcwB0AGEAcgB0AE0ASgBEAGEAdABlACAAPQAgAF8AZQBuAGQATQBKAEQAYQB0AGUALAAgAHsAMAAsACAAMAAsACAAMAAsACAAMAB9ACwAXABuACAAIAAgACAAIAAgACAAIAAgACAAIAAgACAAIAAgACAAIAAgACAAIAAgACAAIAAgACAAIAAgACAATABFAFQAKABcAG4AIAAgACAAIAAgACAAIAAgACAAIAAgACAAIAAgACAAIAAgACAAIAAgACAAIAAgACAAIAAgACAAIAAgACAAIAAgAF8AcwBpAGcAbgAsACAASQBGACgAXwBzAHQAYQByAHQATQBKAEQAYQB0AGUAIAA8AD0AIABfAGUAbgBkAE0ASgBEAGEAdABlACwAIAAxACwAIAAtADEAKQAsAFwAbgAgACAAIAAgACAAIAAgACAAIAAgACAAIAAgACAAIAAgACAAIAAgACAAIAAgACAAIAAgACAAIAAgACAAIAAgACAAXwBkAGEAdABlAF8AQQAsACAAQwBIAFIATwBOAE8ALgBNAEoARABBAFQARQBfAFQATwBfAFkATQBEAFQAKABcAG4AIAAgACAAIAAgACAAIAAgACAAIAAgACAAIAAgACAAIAAgACAAIAAgACAAIAAgACAAIAAgACAAIAAgACAAIAAgACAAIAAgACAASQBGACgAXwBzAGkAZwBuACAAPQAgADEALAAgAF8AcwB0AGEAcgB0AE0ASgBEAGEAdABlACwAIABfAGUAbgBkAE0ASgBEAGEAdABlACkALAAgACwAIAAsACAALABcAG4AIAAgACAAIAAgACAAIAAgACAAIAAgACAAIAAgACAAIAAgACAAIAAgACAAIAAgACAAIAAgACAAIAAgACAAIAAgACAAIAAgACAAXwBqAHUAbABpAGEAbgBDAGEAbABlAG4AZABhAHIAXABuACAAIAAgACAAIAAgACAAIAAgACAAIAAgACAAIAAgACAAIAAgACAAIAAgACAAIAAgACAAIAAgACAAIAAgACAAIAApACwAXABuACAAIAAgACAAIAAgACAAIAAgACAAIAAgACAAIAAgACAAIAAgACAAIAAgACAAIAAgACAAIAAgACAAIAAgACAAIABfAGQAYQB0AGUAXwBCACwAIABDAEgAUgBPAE4ATwAuAE0ASgBEAEEAVABFAF8AVABPAF8AWQBNAEQAVAAoAFwAbgAgACAAIAAgACAAIAAgACAAIAAgACAAIAAgACAAIAAgACAAIAAgACAAIAAgACAAIAAgACAAIAAgACAAIAAgACAAIAAgACAAIABJAEYAKABfAHMAaQBnAG4AIAA9ACAAMQAsACAAXwBlAG4AZABNAEoARABhAHQAZQAsACAAXwBzAHQAYQByAHQATQBKAEQAYQB0AGUAKQAsACAALAAgACwAIAAsAFwAbgAgACAAIAAgACAAIAAgACAAIAAgACAAIAAgACAAIAAgACAAIAAgACAAIAAgACAAIAAgACAAIAAgACAAIAAgACAAIAAgACAAIABfAGoAdQBsAGkAYQBuAEMAYQBsAGUAbgBkAGEAcgBcAG4AIAAgACAAIAAgACAAIAAgACAAIAAgACAAIAAgACAAIAAgACAAIAAgACAAIAAgACAAIAAgACAAIAAgACAAIAAgACkALABcAG4AIAAgACAAIAAgACAAIAAgACAAIAAgACAAIAAgACAAIAAgACAAIAAgACAAIAAgACAAIAAgACAAIAAgACAAIAAgAF8AZABpAGYAZgBEAGEAeQBzACwAIABJAE4ARABFAFgAKABfAGQAYQB0AGUAXwBCACwAIAAxACwAIAAzACkAIAAtACAASQBOAEQARQBYACgAXwBkAGEAdABlAF8AQQAsACAAMQAsACAAMwApAFwAbgAgACAAIAAgACAAIAAgACAAIAAgACAAIAAgACAAIAAgACAAIAAgACAAIAAgACAAIAAgACAAIAAgACAAIAAgACAAIAAgACAAIAArACAASQBOAEQARQBYACgAXwBkAGEAdABlAF8AQgAsACAAMQAsACAANAApACAALQAgAEkATgBEAEUAWAAoAF8AZABhAHQAZQBfAEEALAAgADEALAAgADQAKQAsAFwAbgAgACAAIAAgACAAIAAgACAAIAAgACAAIAAgACAAIAAgACAAIAAgACAAIAAgACAAIAAgACAAIAAgACAAIAAgACAAXwBkAGUAbAB0AGEARABhAHkALAAgAEkARgAoAF8AZABpAGYAZgBEAGEAeQBzACAAPgA9ACAAMAAsACAAXwBkAGkAZgBmAEQAYQB5AHMALABcAG4AIAAgACAAIAAgACAAIAAgACAAIAAgACAAIAAgACAAIAAgACAAIAAgACAAIAAgACAAIAAgACAAIAAgACAAIAAgACAAIAAgACAATABFAFQAKABcAG4AIAAgACAAIAAgACAAIAAgACAAIAAgACAAIAAgACAAIAAgACAAIAAgACAAIAAgACAAIAAgACAAIAAgACAAIAAgACAAIAAgACAAIAAgACAAIABfAGQAYQB5AHMATQBvAG4AdABoAF8AQQAsACAAQwBIAFIATwBOAE8ALgBEAEEAWQBTAF8ASQBOAF8ATQBPAE4AVABIACgASQBOAEQARQBYACgAXwBkAGEAdABlAF8AQQAsACAAMQAsACAAMgApACwAIABJAE4ARABFAFgAKABfAGQAYQB0AGUAXwBBACwAIAAxACwAIAAxACkALAAgAF8AagB1AGwAaQBhAG4AQwBhAGwAZQBuAGQAYQByACkALABcAG4AIAAgACAAIAAgACAAIAAgACAAIAAgACAAIAAgACAAIAAgACAAIAAgACAAIAAgACAAIAAgACAAIAAgACAAIAAgACAAIAAgACAAIAAgACAAIABNAE8ARAAoAF8AZABpAGYAZgBEAGEAeQBzACwAIABfAGQAYQB5AHMATQBvAG4AdABoAF8AQQ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XwBkAGkAZgBmAE0AbwBuAHQAaABzACwAIABJAE4ARABFAFgAKABfAGQAYQB0AGUAXwBCACwAIAAxACwAIAAyACkAIAAtACAASQBOAEQARQBYACgAXwBkAGEAdABlAF8AQQAsACAAMQAsACAAMgApACAALQAgAE4AKABfAGQAaQBmAGYARABhAHkAcwAgADwAIAAwACkALABcAG4AIAAgACAAIAAgACAAIAAgACAAIAAgACAAIAAgACAAIAAgACAAIAAgACAAIAAgACAAIAAgACAAIAAgACAAIAAgAF8AZABlAGwAdABhAE0AbwBuAHQAaAAsACAATQBPAEQAKABfAGQAaQBmAGYATQBvAG4AdABoAHMALAAgADEAMgApACwAXABuACAAIAAgACAAIAAgACAAIAAgACAAIAAgACAAIAAgACAAIAAgACAAIAAgACAAIAAgACAAIAAgACAAIAAgACAAIABfAGQAZQBsAHQAYQBZAGUAYQByACwAIABJAE4ARABFAFgAKABfAGQAYQB0AGUAXwBCACwAIAAxACwAIAAxACkAIAAtACAASQBOAEQARQBYACgAXwBkAGEAdABlAF8AQQAsACAAMQAsACAAMQApACAALQAgAE4AKABfAGQAaQBmAGYATQBvAG4AdABoAHMAIAA8ACAAMAApACwAXABuACAAIAAgACAAIAAgACAAIAAgACAAIAAgACAAIAAgACAAIAAgACAAIAAgACAAIAAgACAAIAAgACAAIAAgACAAIABIAFMAVABBAEMASwAoAF8AcwBpAGcAbgAsACAAXwBkAGUAbAB0AGEAWQBlAGEAcgAsACAAXwBkAGUAbAB0AGEATQBvAG4AdABoACwAIABfAGQAZQBsAHQAYQBEAGEAe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zAHQAYQByAHQATQBKAEQAYQB0AGUALAAgAEYATgAuAE4AVQBMAEwASQBGAFkAKABJAE4ARABFAFgAKABTAHQAYQByAHQATQBKAEQAYQB0AGUALAAgACwAIAAxACkAKQAsAFwAbgAgACAAIAAgACAAIAAgACAAXwBlAG4AZABNAEoARABhAHQAZQAgACwAIABGAE4ALgBOAFUATABMAEkARgBZACgASQBOAEQARQBYACgARQBuAGQATQBKAEQAYQB0AGUALAAgACwAIAAxACkAKQAsAFwAbgBcAG4AIAAgACAAIAAgACAAIAAgAF8AcgBvAHcAcwBTAHQAYQByAHQALAAgAFIATwBXAFMAKABfAHMAdABhAHIAdABNAEoARABhAHQAZQApACwAXABuACAAIAAgACAAIAAgACAAIABfAHIAbwB3AHMARQBuAGQALAAgAFIATwBXAFMAKABfAGUAbgBkAE0ASgBEAGEAdABlACkALABcAG4AIAAgACAAIAAgACAAIAAgAF8AcgBvAHcAQwBvAHUAbgB0ACwAIABNAEEAWAAoAF8AcgBvAHcAcwBTAHQAYQByAHQALAAgAF8AcgBvAHcAcwBFAG4AZAApACwAXABuAFwAbgAgACAAIAAgACAAIAAgACAAXwBiAHkAUgBvAHcALAAgAEkARgAoAF8AcgBvAHcAcwBTAHQAYQByAHQAIAA9ACAAMQAs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RABlAGwAdABhAFkATQBEACgAXwBzAHQAYQByAHQATQBKAEQAYQB0AGUALAAgAEkATgBEAEUAWAAoAF8AZQBuAGQATQBKAEQAYQB0AGUALAAgAF8AYwB1AHIAcgAsACAAMQApACkAXABuACAAIAAgACAAIAAgACAAIAAgACAAIAAgACAAIAAgACAAIAAgACAAIAApAFwAbgAgACAAIAAgACAAIAAgACAAIAAgACAAIAAgACAAIAAgACkAXABuACAAIAAgACAAIAAgACAAIAAgACAAIAAgACkALABcAG4AIAAgACAAIAAgACAAIAAgACAAIAAgACAASQBGACgAXwByAG8AdwBzAEUAbgBkACAAPQAgADE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WQBNAEQAKABJAE4ARABFAFgAKABfAHMAdABhAHIAdABNAEoARABhAHQAZQAsACAAXwBjAHUAcgByACwAIAAxACkALAAgAF8AZQBuAGQATQBKAEQAYQB0AGUAKQBcAG4AIAAgACAAIAAgACAAIAAgACAAIAAgACAAIAAgACAAIAAgACAAIAAgACAAIAAgACAAKQBcAG4AIAAgACAAIAAgACAAIAAgACAAIAAgACAAIAAgACAAIAAgACAAIAAgACkAXABuACAAIAAgACAAIAAgACAAIAAgACAAIAAgACAAIAAgACAAKQAsAFwAbgAgACAAIAAgACAAIAAgACAAIAAgACAAIAAgACAAI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QAZQBsAHQAYQBZAE0ARAAoAEkATgBEAEUAWAAoAF8AcwB0AGEAcgB0AE0ASgBEAGEAdABlACwAIABfAGMAdQByAHIALAAgADEAKQAsACAASQBOAEQARQBYACgAXwBlAG4AZABNAEoARABhAHQAZQAsACAAXwBjAHUAcgByACwAIAAxAC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XAEQAXABuAFwAbgBSAGUAdAB1AHIAbgBzACAAdABoAGUAIAB0AGkAbQBlAHMAcABhAG4AIABkAGkAZgBmAGUAcgBlAG4AYwBlACAAYgBlAHQAdwBlAGUAbgAgAE0AbwBkAGkAZgBpAGUAZAAgAEoAdQBsAGkAYQBuACAARABhAHQAZQBzACAAaQBuACAAeQBlAGEAcgBzACwAIABJAFMATwAgAHcAZQBlAGsAcwAgAGEAbgBkACAAZABhAHkAcwAuAFwAbgBEAHUAZQAgAHQAbwAgAHkAZQBhAHIAcwAgAGgAYQB2AGkAbgBnACAAZABpAGYAZgBlAHIAaQBuAGcAIABuAHUAbQBiAGUAcgBzACAAbwBmACAASQBTAE8AIAB3AGUAZQBrAHMALAAgAHQAaABlACAAcgBlAHMAdQBsAHQAIABzAGgAbwB1AGwAZAAgAG4AbwB0ACAAYgBlACAAdQBzAGUAZAAgAGkAbgAgAGYAdQByAHQAaABlAHIAIABtAGEAdABoAGUAbQBhAHQAaQBjAGEAbAAgAG8AcABlAHIAYQB0AGkAbwBuAHMALgBcAG4AXABuAEEAcgByAGEAeQAgAGMAbwBtAHAAYQB0AGkAYgBsAGUAOgAgAFMAdABhAHIAdABNAEoARABhAHQAZQAgAGEAbgBkACAARQBuAGQATQBKAEQAYQB0AG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UAMgBdACAAIAB8ACAARABlAGwAdABhACAAdwBlAGUAawBzAFwAbgAgADQAIAB8ACAAZABlAGMAaQBtAGEAbAAgAFsAMAAuAC4AMwAxACkAIAAgAHwAIABEAGUAbAB0AGEAIABk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0AGEAcgB0AE0ASgBEAGEAdABlACAAIAAgACAAIAAgAHwAIABkAGUAYwBpAG0AYQBsACAAfAAgAFMAdABhAHIAdAAgAE0AbwBkAGkAZgBpAGUAZAAgAEoAdQBsAGkAYQBuACAARABhAHQAZQAgAFwAbgBFAG4AZABNAEoARABhAHQAZQAgACAAIAAgACAAIAAgACAAfAAgAGQAZQBjAGkAbQBhAGwAIAB8ACAARQBuAGQ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WQBXAEQAIAA9ACAATABBAE0AQgBEAEEAKABTAHQAYQByAHQATQBKAEQAYQB0AGUALAAgAEUAbgBkAE0ASgBEAGEAdABlACwAIABbAEoAdQBsAGkAYQBuAEMAYQBsAGUAbgBkAGEAcgBdACwAXABuACAAIAAgACAATABFAFQAKABcAG4AIAAgACAAIAAgACAAIAAgAF8AagB1AGwAaQBhAG4AQwBhAGwAZQBuAGQAYQByACwAIABGAE4ALgBDAE8ARQBSAEMARQAoAEoAdQBsAGkAYQBuAEMAYQBsAGUAbgBkAGEAcgApACAAPAA+ACAAMAAsAFwAbgAgACAAIAAgACAAIAAgACAAXABuACAAIAAgACAAIAAgACAAIABmAG4ARABlAGwAdABhAFkAVwBEACwAIABMAEEATQBCAEQAQQAoAF8AcwB0AGEAcgB0AE0ASgBEAGEAdABlACwAIABfAGUAbgBkAE0ASgBEAGEAdABlACwAXABuACAAIAAgACAAIAAgACAAIAAgACAAIAAgAEkARgAoAEkAUwBFAFIAUgBPAFIAKABfAHMAdABhAHIAdABNAEoARABhAHQAZQApACwAIABfAHMAdABhAHIAdABNAEoARABhAHQAZQAgACoAIAB7ADEALAAgADIALAAgADMALAAgADQAfQAsAFwAbgAgACAAIAAgACAAIAAgACAAIAAgACAAIAAgACAAIAAgAEkARgAoAEkAUwBFAFIAUgBPAFIAKABfAGUAbgBkAE0ASgBEAGEAdABlACkALAAgAF8AZQBuAGQATQBKAEQAYQB0AGUAIAAqACAAewAxACwAIAAyACwAIAAzACwAIAA0AH0ALABcAG4AIAAgACAAIAAgACAAIAAgACAAIAAgACAAIAAgACAAIAAgACAAIAAgAEkARgAoAEYATgAuAEkAUwBfAEUATQBQAFQAWQAoAF8AcwB0AGEAcgB0AE0ASgBEAGEAdABlACkAIAAqACAARgBOAC4ASQBTAF8ARQBNAFAAVABZACgAXwBlAG4AZABNAEoARABhAHQAZQApACwAIAB7AFwAIgBcACIALAAgAFwAIgBcACIALAAgAFwAIgBcACIALAAgAFwAIgBcACIAfQAsAFwAbgAgACAAIAAgACAAIAAgACAAIAAgACAAIAAgACAAIAAgACAAIAAgACAAIAAgACAAIABJAEYAKABfAHMAdABhAHIAdABNAEoARABhAHQAZQAgAD0AIABfAGUAbgBkAE0ASgBEAGEAdABlACwAIAB7ADAALAAgADAALAAgADAALAAgADAAfQAsAFwAbgAgACAAIAAgACAAIAAgACAAIAAgACAAIAAgACAAIAAgACAAIAAgACAAIAAgACAAIAAgACAAIAAgAEwARQBUACgAXABuACAAIAAgACAAIAAgACAAIAAgACAAIAAgACAAIAAgACAAIAAgACAAIAAgACAAIAAgACAAIAAgACAAIAAgACAAIABfAHMAaQBnAG4ALAAgAEkARgAoAF8AcwB0AGEAcgB0AE0ASgBEAGEAdABlACAAPAA9ACAAXwBlAG4AZABNAEoARABhAHQAZQAsACAAMQAsACAALQAxACkALABcAG4AIAAgACAAIAAgACAAIAAgACAAIAAgACAAIAAgACAAIAAgACAAIAAgACAAIAAgACAAIAAgACAAIAAgACAAIAAgAF8AZABhAHQAZQBfAEEALAAgAEMASABSAE8ATgBPAC4ATQBKAEQAQQBUAEUAXwBUAE8AXwBZAE0ARABUACgAXABuACAAIAAgACAAIAAgACAAIAAgACAAIAAgACAAIAAgACAAIAAgACAAIAAgACAAIAAgACAAIAAgACAAIAAgACAAIAAgACAAIAAgAEkARgAoAF8AcwBpAGcAbgAgAD0AIAAxACwAIABfAHMAdABhAHIAdABNAEoARABhAHQAZQAsACAAXwBlAG4AZABNAEoARABhAHQAZQApACwAIAAsACAALAAgACwAXABuACAAIAAgACAAIAAgACAAIAAgACAAIAAgACAAIAAgACAAIAAgACAAIAAgACAAIAAgACAAIAAgACAAIAAgACAAIAAgACAAIAAgAF8AagB1AGwAaQBhAG4AQwBhAGwAZQBuAGQAYQByAFwAbgAgACAAIAAgACAAIAAgACAAIAAgACAAIAAgACAAIAAgACAAIAAgACAAIAAgACAAIAAgACAAIAAgACAAIAAgACAAKQAsAFwAbgAgACAAIAAgACAAIAAgACAAIAAgACAAIAAgACAAIAAgACAAIAAgACAAIAAgACAAIAAgACAAIAAgACAAIAAgACAAXwBkAGEAdABlAF8AQgAsACAAQwBIAFIATwBOAE8ALgBNAEoARABBAFQARQBfAFQATwBfAFkATQBEAFQAKABcAG4AIAAgACAAIAAgACAAIAAgACAAIAAgACAAIAAgACAAIAAgACAAIAAgACAAIAAgACAAIAAgACAAIAAgACAAIAAgACAAIAAgACAASQBGACgAXwBzAGkAZwBuACAAPQAgADEALAAgAF8AZQBuAGQATQBKAEQAYQB0AGUALAAgAF8AcwB0AGEAcgB0AE0ASgBEAGEAdABlACkALAAgACwAIAAsACAALABcAG4AIAAgACAAIAAgACAAIAAgACAAIAAgACAAIAAgACAAIAAgACAAIAAgACAAIAAgACAAIAAgACAAIAAgACAAIAAgACAAIAAgACAAXwBqAHUAbABpAGEAbgBDAGEAbABlAG4AZABhAHIAXABuACAAIAAgACAAIAAgACAAIAAgACAAIAAgACAAIAAgACAAIAAgACAAIAAgACAAIAAgACAAIAAgACAAIAAgACAAIAApACwAXABuACAAIAAgACAAIAAgACAAIAAgACAAIAAgACAAIAAgACAAIAAgACAAIAAgACAAIAAgACAAIAAgACAAIAAgACAAIABcAG4AIAAgACAAIAAgACAAIAAgACAAIAAgACAAIAAgACAAIAAgACAAIAAgACAAIAAgACAAIAAgACAAIAAgACAAIAAgAF8AZABpAGYAZgBZAGUAYQByAHMALAAgAEkATgBEAEUAWAAoAF8AZABhAHQAZQBfAEIALAAgADEALAAgADEAKQAgAC0AIABJAE4ARABFAFgAKABfAGQAYQB0AGUAXwBBACwAIAAxACwAIAAxACkALABcAG4AIAAgACAAIAAgACAAIAAgACAAIAAgACAAIAAgACAAIAAgACAAIAAgACAAIAAgACAAIAAgACAAIAAgACAAIAAgAF8AZABlAGwAdABhAFkAZQBhAHIALAAgAEkARgAoAF8AZABpAGYAZgBZAGUAYQByAHMAIAA9ACAAMAAsACAAMAAsACAAXwBkAGkAZgBmAFkAZQBhAHIAcwAgAC0AIAAxACkALABcAG4AIAAgACAAIAAgACAAIAAgACAAIAAgACAAIAAgACAAIAAgACAAIAAgACAAIAAgACAAIAAgACAAIAAgACAAIAAgAF8AZABpAGYAZgBEAGEAeQBzACwAIABJAEYAKABfAGQAaQBmAGYAWQBlAGEAcgBzACAAPQAgADAALAAgAF8AcwBpAGcAbgAgACoAIAAoAF8AZQBuAGQATQBKAEQAYQB0AGUAIAAtACAAXwBzAHQAYQByAHQATQBKAEQAYQB0AGUAKQAsAFwAbgAgACAAIAAgACAAIAAgACAAIAAgACAAIAAgACAAIAAgACAAIAAgACAAIAAgACAAIAAgACAAIAAgACAAIAAgACAAIAAgACAAIABMAEUAVAAoAFwAbgAgACAAIAAgACAAIAAgACAAIAAgACAAIAAgACAAIAAgACAAIAAgACAAIAAgACAAIAAgACAAIAAgACAAIAAgACAAIAAgACAAIAAgACAAIAAgAF8AcAByAGUAdgBZAGUAYQByACwAIABJAE4ARABFAFgAKABfAGQAYQB0AGUAXwBCACwAIAAxACwAIAAxACkAIAAtACAAMQAsAFwAbgAgACAAIAAgACAAIAAgACAAIAAgACAAIAAgACAAIAAgACAAIAAgACAAIAAgACAAIAAgACAAIAAgACAAIAAgACAAIAAgACAAIAAgACAAIAAgAF8AcAByAGUAdgBZAGUAYQByAE0ASgBEAGEAdABlACwAIABDAEgAUgBPAE4ATwAuAE0ATwBEAEkARgBJAEUARABfAEoAVQBMAEkAQQBOAF8ARABBAFQARQAoAFwAbgAgACAAIAAgACAAIAAgACAAIAAgACAAIAAgACAAIAAgACAAIAAgACAAIAAgACAAIAAgACAAIAAgACAAIAAgACAAIAAgACAAIAAgACAAIAAgACAAIAAgACAASABTAFQAQQBDAEsAKABfAHAAcgBlAHYAWQBlAGEAcgAsACAARABSAE8AUAAoAF8AZABhAHQAZQBfAEEALAAgACwAIAAxACkAKQAsAFwAbgAgACAAIAAgACAAIAAgACAAIAAgACAAIAAgACAAIAAgACAAIAAgACAAIAAgACAAIAAgACAAIAAgACAAIAAgACAAIAAgACAAIAAgACAAIAAgACAAIAAgACAAXwBqAHUAbABpAGEAbgBDAGEAbABlAG4AZABhAHIAXABuACAAIAAgACAAIAAgACAAIAAgACAAIAAgACAAIAAgACAAIAAgACAAIAAgACAAIAAgACAAIAAgACAAIAAgACAAIAAgACAAIAAgACAAIAAgACAAKQAsAFwAbgAgACAAIAAgACAAIAAgACAAIAAgACAAIAAgACAAIAAgACAAIAAgACAAIAAgACAAIAAgACAAIAAgACAAIAAgACAAIAAgACAAIAAgACAAIAAgAEkARgAoAF8AcwBpAGcAbgAgAD0AIAAxACwAIABfAGUAbgBkAE0ASgBEAGEAdABlACwAIABfAHMAdABhAHIAdABNAEoARABhAHQAZQApACAALQAgAF8AcAByAGUAdgBZAGUAYQByAE0ASgBEAGEAdABlAFwAbgAgACAAIAAgACAAIAAgACAAIAAgACAAIAAgACAAIAAgACAAIAAgACAAIAAgACAAIAAgACAAIAAgACAAIAAgACAAIAAgACAAIAApAFwAbgAgACAAIAAgACAAIAAgACAAIAAgACAAIAAgACAAIAAgACAAIAAgACAAIAAgACAAIAAgACAAIAAgACAAIAAgACAAKQAsAFwAbgBcAG4AIAAgACAAIAAgACAAIAAgACAAIAAgACAAIAAgACAAIAAgACAAIAAgACAAIAAgACAAIAAgACAAIAAgACAAIAAgAF8AZABlAGwAdABhAFcAZQBlAGsALAAgAEkATgBUACgAXwBkAGkAZgBmAEQAYQB5AHMAIAAvACAANwApACwAXABuACAAIAAgACAAIAAgACAAIAAgACAAIAAgACAAIAAgACAAIAAgACAAIAAgACAAIAAgACAAIAAgACAAIAAgACAAIABfAGQAZQBsAHQAYQBEAGEAeQAsACAATQBPAEQAKABfAGQAaQBmAGYARABhAHkAcwAsACAANwApACwAXABuACAAIAAgACAAIAAgACAAIAAgACAAIAAgACAAIAAgACAAIAAgACAAIAAgACAAIAAgACAAIAAgACAAIAAgACAAIABIAFMAVABBAEMASwAoAF8AcwBpAGcAbgAsACAAXwBkAGUAbAB0AGEAWQBlAGEAcgAsACAAXwBkAGUAbAB0AGEAVwBlAGUAawAsACAAXwBkAGUAbAB0AGEARABhAH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cwB0AGEAcgB0AE0ASgBEAGEAdABlACwAIABGAE4ALgBOAFUATABMAEkARgBZACgASQBOAEQARQBYACgAUwB0AGEAcgB0AE0ASgBEAGEAdABlACwAIAAsACAAMQApACkALABcAG4AIAAgACAAIAAgACAAIAAgAF8AZQBuAGQATQBKAEQAYQB0AGUAIAAsACAARgBOAC4ATgBVAEwATABJAEYAWQAoAEkATgBEAEUAWAAoAEUAbgBkAE0ASgBEAGEAdABlACwAIAAsACAAMQApACkALABcAG4AXABuACAAIAAgACAAIAAgACAAIABfAHIAbwB3AHMAUwB0AGEAcgB0ACwAIABSAE8AVwBTACgAXwBzAHQAYQByAHQATQBKAEQAYQB0AGUAKQAsAFwAbgAgACAAIAAgACAAIAAgACAAXwByAG8AdwBzAEUAbgBkACwAIABSAE8AVwBTACgAXwBlAG4AZABNAEoARABhAHQAZQApACwAXABuACAAIAAgACAAIAAgACAAIABfAHIAbwB3AEMAbwB1AG4AdAAsACAATQBBAFgAKABfAHIAbwB3AHMAUwB0AGEAcgB0ACwAIABfAHIAbwB3AHMARQBuAGQAKQAsAFwAbgBcAG4AIAAgACAAIAAgACAAIAAgAF8AYgB5AFIAbwB3ACwAIABJAEYAKABfAHIAbwB3AHMAUwB0AGEAcgB0ACAAPQAgADEALABcAG4AIAAgACAAIAAgACAAIAAgACAAIAAgACAAUgBFAEQAVQBDAEUAKABcACIAXAAiACwAIABTAEUAUQBVAEUATgBDAEUAKABfAHIAbwB3AEMAbwB1AG4AdAApACwAXABuACAAIAAgACAAIAAgACAAIAAgACAAIAAgACAAIAAgACAATABBAE0AQgBEAEEAKABfAGEAYwBjACwAIABfAGMAdQByAHIALABcAG4AIAAgACAAIAAgACAAIAAgACAAIAAgACAAIAAgACAAIAAgACAAIAAgAFYAUwBUAEEAQwBLACgAXABuACAAIAAgACAAIAAgACAAIAAgACAAIAAgACAAIAAgACAAIAAgACAAIAAgACAAIAAgAF8AYQBjAGMALABcAG4AIAAgACAAIAAgACAAIAAgACAAIAAgACAAIAAgACAAIAAgACAAIAAgACAAIAAgACAAZgBuAEQAZQBsAHQAYQBZAFcARAAoAF8AcwB0AGEAcgB0AE0ASgBEAGEAdABlACwAIABJAE4ARABFAFgAKABfAGUAbgBkAE0ASgBEAGEAdABlACwAIABfAGMAdQByAHIALAAgADEAKQApAFwAbgAgACAAIAAgACAAIAAgACAAIAAgACAAIAAgACAAIAAgACAAIAAgACAAKQBcAG4AIAAgACAAIAAgACAAIAAgACAAIAAgACAAIAAgACAAIAApAFwAbgAgACAAIAAgACAAIAAgACAAIAAgACAAIAApACwAXABuACAAIAAgACAAIAAgACAAIAAgACAAIAAgAEkARgAoAF8AcgBvAHcAcwBFAG4AZAAgAD0AIAAx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FkAVwBEACgASQBOAEQARQBYACgAXwBzAHQAYQByAHQATQBKAEQAYQB0AGUALAAgAF8AYwB1AHIAcgAsACAAMQApACwAIABfAGUAbgBkAE0ASgBEAGEAdABlACkAXABuACAAIAAgACAAIAAgACAAIAAgACAAIAAgACAAIAAgACAAIAAgACAAIAAgACAAIAAgACkAXABuACAAIAAgACAAIAAgACAAIAAgACAAIAAgACAAIAAgACAAIAAgACAAIAApAFwAbgAgACAAIAAgACAAIAAgACAAIAAgACAAIAAgACAAIAAgACk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WQBXAEQAKABJAE4ARABFAFgAKABfAHMAdABhAHIAdABNAEoARABhAHQAZQAsACAAXwBjAHUAcgByACwAIAAxACkALAAgAEkATgBEAEUAWAAoAF8AZQBuAGQATQBKAEQAYQB0AGUALAAgAF8AYwB1AHIAcgAsACAAMQAp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RABSAE8AUAAoAF8AYgB5AFIAbwB3ACwAIAAxACkAXABuACAAIAAgACAAKQBcAG4AKQA7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EAEEAVABFAFQASQBNAEUAXwBUAE8AXwBNAEoARABBAFQARQBcAG4AXABuAEMAbwBuAHYAZQByAHQAcwAgAGEAbgAgAEkAUwBPACAAZgBvAHIAbQBhAHQAdABlAGQAIABkAGEAdABlACAAYQBuAGQAIAB0AGkAbQBlACAAdABvACAAYQAgAE0AbwBkAGkAZgBpAGUAZAAgAEoAdQBsAGkAYQBuACAARABhAHQAZQAgAGEAbgBkACAAdABpAG0AZQAgAHoAbwBuAGUAIABvAGYAZgBzAGUAdAAuAFwAbgBcAG4AQQByAHIAYQB5ACAAYwBvAG0AcABhAHQAaQBiAGwAZQA6ACAARQB4AHAAcgBlAHMAcwBpAG8AbgAgAGEAcwAgAGMAbwBsAHUAb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fAAgAEwAbwBjAGEAbAAgAE0AbwBkAGkAZgBlAGQAIABKAHUAbABpAGEAbgAgAEQAYQB0AGUAXABuACAAMgAgAHwAIABkAGUAYwBpAG0AYQBsACAAIAAgACAAIAAgACAAIAAgAHwAIABUAGkAbQBlACAAegBvAG4AZQAgAG8AZgBmAHMAZQB0ACAAZgByAG8AbQAgAFUAVABDACAAYQBzACAAZABlAGMAaQBtAGEAbAAgAGYAcgBhAGMAdABpAG8AbgAgAG8AZgAgAGEAIABkAGEAeQAuAFwAbgAgACAAIAB8ACAAWwAtADAALgA2ADIANQAuAC4AMAAuADYAMgA1AF0AIAB8ACAALQAxADUAOgAwADAALgAuACsAMQA1ADo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B8ACAAdABlAHgAdAAgACAAIAB8ACAARABhAHQAZQAsACAAdABpAG0AZQAgAGEAbgBkACAAdABpAG0AZQAgAHoAbwBuAGUAIABvAGYAZgBzAGUAdAAgAGkAbgAgAEkAUwBPACAAZgBvAHIAbQBhAHQAXABuAFsAUwB0AHIAaQBjAHQASQBTAE8AXQAgACAAIAAgACAAIAAgACAAfAAgAHMAdwBpAHQAYwBoACAAfAAgAEUAbgBmAG8AcgBjAGUAIABzAHQAcgBpAGMAdAAgAEkAUwBPACAAdgBhAGwAaQBkAGEAdABpAG8AbgAuACAATgBvACAAbQBpAHgAaQBuAGcAIABvAGYAIABiAGEAcwBpAGMAIABhAG4AZAAgAGUAeAB0AGUAbgBkAGUAZAAgAGYAbwByAG0AYQB0AHMALgAgAGUAZwAuACAAeQB5AHkAeQBNAE0AZABkAFQAaABoADoAbQBtAFwAbgBbAEoAdQBsAGkAYQBuAEMAYQBsAGUAbgBkAGEAcgBdACAAIAAgAHwAIABzAHcAaQB0AGMAaAAgAHwAIABDAGEAbABjAHUAbABhAHQAZQAgAGYAbwByACAAdABoAGUAIABKAHUAbABpAGEAbgAgAHAAcgBvAGwAZQBwAHQAaQBjACAAYwBhAGwAZQBuAGQAYQByAC4AIABEAGUAZgBhAHUAbAB0ACAAaQBzACAARwByAGUAZwBvAHIAaQBhAG4AXABuACAAIAAgACAAIAAgACAAIAAgACAAIAAgACAAIAAgACAAIAAgACAAf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F8ARABBAFQARQBUAEkATQBFAF8AVABPAF8ATQBKAEQAQQBUAEUAIAA9ACAATABBAE0AQgBEAEEAKABFAHgAcAByAGUAcwBzAGkAbwBuACwAIABbAFMAdAByAGkAYwB0AEkAUwBPAF0ALAAgAFsASgB1AGwAaQBhAG4AQwBhAGwAZQBuAGQAYQByAF0ALABcAG4AIAAgACAAIABMAEUAVAAoAFwAbgAgACAAIAAgACAAIAAgACAAXwBzAHQAcgBpAGMAdABJAFMATwAsACAARgBOAC4AQwBPAEUAUgBDAEUAKABTAHQAcgBpAGMAdABJAFMATwApACAAPAA+ACAAMAAsAFwAbgAgACAAIAAgACAAIAAgACAAXwBqAHUAbABpAGEAbgBDAGEAbABlAG4AZABhAHIALAAgAEYATgAuAEMATwBFAFIAQwBFACgASgB1AGwAaQBhAG4AQwBhAGwAZQBuAGQAYQByACkAIAA8AD4AIAAwACwAXABuAFwAbgAgACAAIAAgACAAIAAgACAAZgBuAEkAUwBPAHQAbwBNAEoARABhAHQAZQAsACAATABBAE0AQgBEAEEAKABfAGUAeABwAHIALABcAG4AIAAgACAAIAAgACAAIAAgACAAIAAgACAASQBGACgARgBOAC4ASQBTAF8ARQBNAFAAVABZACgAXwBlAHgAcAByACkALAAgAHsAXAAiAFwAIgAsACAAXAAiAFwAIgB9ACwAXABuACAAIAAgACAAIAAgACAAIAAgACAAIAAgACAAIAAgACAATABFAFQAKABcAG4AIAAgACAAIAAgACAAIAAgACAAIAAgACAAIAAgACAAIAAgACAAIAAgAF8AaQBzAG8ARABhAHQAZQBUAGkAbQBlACwAIABDAEgAUgBPAE4ATwAuAFAAQQBSAFMARQBfAEkAUwBPAF8ARABBAFQARQBUAEkATQBFACgAXwBlAHgAcAByACwAIABfAHMAdAByAGkAYwB0AEkAUwBPACwAIABfAGoAdQBsAGkAYQBuAEMAYQBsAGUAbgBkAGEAcgApACwAXABuACAAIAAgACAAIAAgACAAIAAgACAAIAAgACAAIAAgACAAIAAgACAAIABfAHkALAAgAEMASABPAE8AUwBFAEMATwBMAFMAKABfAGkAcwBvAEQAYQB0AGUAVABpAG0AZQAsACAAMQApACwAXABuACAAIAAgACAAIAAgACAAIAAgACAAIAAgACAAIAAgACAAIAAgACAAIABfAHQALAAgAEMASABPAE8AUwBFAEMATwBMAFMAKABfAGkAcwBvAEQAYQB0AGUAVABpAG0AZQAsACAANAApACwAXABuACAAIAAgACAAIAAgACAAIAAgACAAIAAgACAAIAAgACAAIAAgACAAIABfAHQAegBvACwAIABDAEgATwBPAFMARQBDAE8ATABTACgAXwBpAHMAbwBEAGEAdABlAFQAaQBtAGUALAAgADUAKQAsAFwAbgAgACAAIAAgACAAIAAgACAAIAAgACAAIAAgACAAIAAgACAAIAAgACAAXwBkAGEAdABlAFYAYQBsAEUAcgByAG8AcgAsACAASABTAFQAQQBDAEsAKAB7ACMAVgBBAEwAVQBFACEAfQAsACAAXwB0AHoAbwApACwAXABuACAAIAAgACAAIAAgACAAIAAgACAAIAAgACAAIAAgACAAIAAgACAAIABJAEYAKABJAFMARQBSAFIATwBSACgAXwB5ACkALAAgAF8AZABhAHQAZQBWAGEAbABFAHIAcgBvAHIALABcAG4AIAAgACAAIAAgACAAIAAgACAAIAAgACAAIAAgACAAIAAgACAAIAAgACAAIAAgACAASQBGACgATgBPAFQAKABGAE4ALgBJAFMAXwBOAFUATQBFAFIASQBDAF8ATgBVAEwATAAoAF8AdAApACkALAAgAF8AZABhAHQAZQBWAGEAbABFAHIAcgBvAHIALABcAG4AIAAgACAAIAAgACAAIAAgACAAIAAgACAAIAAgACAAIAAgACAAIAAgACAAIAAgACAAIAAgACAAIABJAEYAKABGAE4ALgBJAFMAXwBFAE0AUABUAFkAKABfAHkAKQAsACAAXwBkAGEAdABlAFYAYQBsAEUAcgByAG8AcgAsAFwAbgAgACAAIAAgACAAIAAgACAAIAAgACAAIAAgACAAIAAgACAAIAAgACAAIAAgACAAIAAgACAAIAAgACAAIAAgACAATABFAFQAKABcAG4AIAAgACAAIAAgACAAIAAgACAAIAAgACAAIAAgACAAIAAgACAAIAAgACAAIAAgACAAIAAgACAAIAAgACAAIAAgACAAIAAgACAAXwBNAEoARABhAHQAZQAsACAAQwBIAFIATwBOAE8ALgBNAE8ARABJAEYASQBFAEQAXwBKAFUATABJAEEATgBfAEQAQQBUAEUAKABEAFIATwBQACgAXwBpAHMAbwBEAGEAdABlAFQAaQBtAGUALAAgACwAIAAtADEAKQAsACAAXwBqAHUAbABpAGEAbgBDAGEAbABlAG4AZABhAHIAKQAsAFwAbgAgACAAIAAgACAAIAAgACAAIAAgACAAIAAgACAAIAAgACAAIAAgACAAIAAgACAAIAAgACAAIAAgACAAIAAgACAAIAAgACAAIABIAFMAVABBAEMASwAoAF8ATQBKAEQAYQB0AGUALAAgAF8AdAB6AG8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kAUwBPAHQAbwBNAEoARABhAHQAZQ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SQBTAE8AXwBEAEEAVABFAFQASQBNAEUAXABuAFwAbgBDAG8AbgB2AGUAcgB0AHMAIABhACAATQBvAGQAaQBmAGkAZQBkACAASgB1AGwAaQBhAG4AIABEAGEAdABlACAAYQBuAGQAIAB0AGkAbQBlACAAegBvAG4AZQAgAG8AZgBmAHMAZQB0ACAAdABvACAAYQBuACAASQBTAE8AIABmAG8AcgBtAGEAdAB0AGUAZAAgAGQAYQB0AGUAIABhAG4AZAAgAHQAaQBtAGUALgBcAG4AXABuAEEAcgByAGEAeQAgAGMAbwBtAHAAYQB0AGkAYgBsAGUAOgAgAE0ASgBEAGEAdABlACAAbwBuAGw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B8ACAASQBTAE8AIABmAG8AcgBtAGEAdABlAG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IAAgACAAIAB8ACAATQBvAGQAaQBmAGkAZQBkACAASgB1AGwAaQBhAG4AIABEAGEAdABlAFwAbgBbAFQAWgBPAE0AaQBuAHUAdABlAHMAXQAgACAAIAAgACAAfAAgAGQAZQBjAGkAbQBhAGwAIAAgACAAIAAgAHwAIABUAGkAbQBlACAAegBvAG4AZQAgAG8AZgBmAHMAZQB0ACAAZgByAG8AbQAgAFUAVABDACAAaQBuACAAbQBpAG4AdQB0AGUAcwBcAG4AIAAgACAAIAAgACAAIAAgACAAIAAgACAAIAAgACAAIAAgAHwAIABbAC0AOQAwADAALgAuADkAMAAwAF0AIAB8ACAAWwAtADEANQA6ADAAMAAuAC4AKwAxADUAOgAwADAAXQBcAG4AWwBPAHAAdABpAG8AbgBzAF0AIAAgACAAIAAgACAAIAAgAHwAIAB0AGUAeAB0ACAAIAAgACAAIAAgACAAIAB8ACAAWwBCAF0AWwArAF0AWwBaAF0AWwBBAF0AWwBOAHwARgBdAFsATABvAHcATwByAGQAZQByAF0AWwAqAF0AWwAwAC0AOQBdAFwAbgAgACAAIAAgACAAIAAgACAAIAAgACAAIAAgACAAIAAgACAAfAAgACAAIAAgACAAIAAgACAAIAAgACAAIAAgAHwAIAAgACAAIAAgACAAIAAgAEIAIAA6ACAARABpAHMAcABsAGEAeQAgAGkAbgAgAGIAYQBzAGkAYwAgAEkAUwBPACAAcwB0AHkAbABlAC4AXABuACAAIAAgACAAIAAgACAAIAAgACAAIAAgACAAIAAgACAAIAB8ACAAIAAgACAAIAAgACAAIAAgACAAIAAgACAAfAAgACAAIAAgACAAIAAgACAAKwAgADoAIABEAGkAcwBwAGwAYQB5ACAAcABvAHMAaQB0AGkAdgBlACAAcwBpAGcAbgAgAGYAbwByACAAbgBvAG4ALQBuAGUAZwBhAHQAaQB2AGUAIAB5AGUAYQByAHMALgBcAG4AIAAgACAAIAAgACAAIAAgACAAIAAgACAAIAAgACAAIAAgAHwAIAAgACAAIAAgACAAIAAgACAAIAAgACAAIAB8ACAAIAAgACAAIAAgACAAIABaACAAOgAgAEQAaQBzAHAAbABhAHkAIAAnAFoAJwAgAGYAbwByACAAWgB1AGwAdQAgAHQAaQBtAGUAIAB6AG8AbgBlACAAKwAwADAAOgAwADAAXABuACAAIAAgACAAIAAgACAAIAAgACAAIAAgACAAIAAgACAAIAB8ACAAIAAgACAAIAAgACAAIAAgACAAIAAgACAAfAAgACAAIAAgACAAIAAgACAAQQAgADoAIABEAGkAcwBwAGwAYQB5ACAAYQAgAHQAaQBtAGUAIAB2AGEAbAB1AGUAIABvAGYAIAAyADQAOgAwADAAIAB0AG8AIAByAGUAcAByAGUAcwBlAG4AdAAgAG0AaQBkAG4AaQBnAGgAdAAgAGEAdAAgAHQAaABlACAAZQBuAGQAIABvAGYAIAB0AGgAZQAgAGMAYQBsAGUAbgBkAGEAcgAgAGQAYQB5AC4AXABuACAAIAAgACAAIAAgACAAIAAgACAAIAAgACAAIAAgACAAIAB8ACAAIAAgACAAIAAgACAAIAAgACAAIAAgACAAfAAgACAAIAAgACAAIAAgACAAIAAgACAAIABOAG8AdAAgAGEAcABwAGwAaQBjAGEAYgBsAGUAIABpAGYAIABMAG8AdwBPAHIAZABlAHIAIABpAHMAIABEAC4AXABuACAAIAAgACAAIAAgACAAIAAgACAAIAAgACAAIAAgACAAIAB8ACAAIAAgACAAIAAgACAAIAAgACAAIAAgACAAfAAgACAAIAAgACAATgAsACAARgAgADoAIABPAHYAZQByAHIAaQBkAGUAIAByAG8AdQBuAGQAaQBuAGcAIABiAGUAaABhAHYAaQBvAHUAcgAuACAARABlAGYAYQB1AGwAdAAgAG0AZQB0AGgAbwBkACAAcgBvAHUAbgBkAHMAIAB0AG8AIABuAGUAYQByAGUAcwB0ACAAcwBlAGMAbwBuAGQALAAgAGEAbgBkAFwAbgAgACAAIAAgACAAIAAgACAAIAAgACAAIAAgACAAIAAgACAAfAAgACAAIAAgACAAIAAgACAAIAAgACAAIAAgAHwAIAAgACAAIAAgACAAIAAgACAAIAAgACAAcgBvAHUAbgBkAHMAIABkAG8AdwBuACAAbwBuACAAbwB0AGgAZQByACAAbABvAHcAIABvAHIAZABlAHIAIABjAG8AbQBwAG8AbgBlAG4AdABzAC4AXABuACAAIAAgACAAIAAgACAAIAAgACAAIAAgACAAIAAgACAAIAB8ACAAIAAgACAAIAAgACAAIAAgACAAIAAgACAAfAAgACAAIAAgACAAIAAgACAAIAAgACAAIABOADoAIABhAGwAdwBhAHkAcwAgAHIAbwB1AG4AZAAgAHQAbwAgAG4AZQBhAHIAZQBzAHQALgBcAG4AIAAgACAAIAAgACAAIAAgACAAIAAgACAAIAAgACAAIAAgAHwAIAAgACAAIAAgACAAIAAgACAAIAAgACAAIAB8ACAAIAAgACAAIAAgACAAIAAgACAAIAAgAEYAOgAgAGEAbAB3AGEAeQBzACAAcgBvAHUAbgBkACAAZABvAHcAbgBcAG4AIAAgACAAIAAgACAAIAAgACAAIAAgACAAIAAgACAAIAAgAHwAIAAgACAAIAAgACAAIAAgACAAIAAgACAAIAB8ACAATABvAHcATwByAGQAZQByACAAOgAgAEwAbwB3ACAAbwByAGQAZQByACAAYwBvAG0AcABvAG4AZQBuAHQALgAgAFUAcABwAGUAcgAgAGMAYQBzAGUAIAB0AG8AIABzAGUAdAAgAGUAeABwAGwAaQBjAGkAdABsAHkALgAgAEwAbwB3AGUAcgAgAGMAYQBzAGUAIABhAGwAbABvAHcAcwAgAGYAbABvAGEAdABpAG4AZwBcAG4AIAAgACAAIAAgACAAIAAgACAAIAAgACAAIAAgACAAIAAgAHwAIAAgACAAIAAgACAAIAAgACAAIAAgACAAIAB8ACAAIAAgACAAIAAgACAAIAAgACAAIAAgAGYAcgBvAG0AIABlAHgAcAByAGUAcwBzAGkAbgBnACAAaQBuACAAdABoAGUAIABnAGkAdgBlAG4AIABjAG8AbQBwAG8AbgBlAG4AdAAgAGQAbwB3AG4AIAB0AG8AIABzAGUAYwBvAG4AZABzACAAYQBzACAAbgBlAGUAZABlAGQALgBcAG4AIAAgACAAIAAgACAAIAAgACAAIAAgACAAIAAgACAAIAAgAHwAIAAgACAAIAAgACAAIAAgACAAIAAgACAAIAB8ACAAIAAgACAAIAAgACAAIAAgACAAIAAgAFQAYQBrAGUAcwAgAHQAaABlACAAZgBvAGwAbABvAHcAaQBuAGcAOgBcAG4AIAAgACAAIAAgACAAIAAgACAAIAAgACAAIAAgACAAIAAgAHwAIAAgACAAIAAgACAAIAAgACAAIAAgACAAIAB8ACAAIAAgACAAIAAgACAAIAAgACAAIAAgAEQALAAgAGQAIAA6ACAARABhAHkAXABuACAAIAAgACAAIAAgACAAIAAgACAAIAAgACAAIAAgACAAIAB8ACAAIAAgACAAIAAgACAAIAAgACAAIAAgACAAfAAgACAAIAAgACAAIAAgACAAIAAgACAAIABIACwAIABoACAAOgAgAEgAbwB1AHIAXABuACAAIAAgACAAIAAgACAAIAAgACAAIAAgACAAIAAgACAAIAB8ACAAIAAgACAAIAAgACAAIAAgACAAIAAgACAAfAAgACAAIAAgACAAIAAgACAAIAAgACAAIABNACwAIABtACAAOgAgAE0AaQBuAHUAdABlAFwAbgAgACAAIAAgACAAIAAgACAAIAAgACAAIAAgACAAIAAgACAAfAAgACAAIAAgACAAIAAgACAAIAAgACAAIAAgAHwAIAAgACAAIAAgACAAIAAgACAAIAAgACAAUwAsACAAcwAgADoAIABTAGUAYwBvAG4AZAAgAFwAbgAgACAAIAAgACAAIAAgACAAIAAgACAAIAAgACAAIAAgACAAfAAgACAAIAAgACAAIAAgACAAIAAgACAAIAAgAHw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CAAIAB8ACAAIAAgACAAIAAgACAAIAAgACAAIAAgACAAfAAgACAAIAAgACAAIAAgACAAIAAgACAAIABmAG8AcgAgAHMAZQBjAG8AbgBkAHMALgBcAG4AIAAgACAAIAAgACAAIAAgACAAIAAgACAAIAAgACAAIAAgAHwAIAAgACAAIAAgACAAIAAgACAAIAAgACAAIAB8ACAAIAAgACAAIAAgADAALQA5ACAAOgAgAEQAZQBjAGkAbQBhAGwAIABwAGwAYQBjAGUAcwAgAGYAbwByACAAcwBlAGMAbwBuAGQAcwAuACAAKgAgAGYAbABvAGEAdABzACAAdQBwACAAdABvACAAYQAgAG0AYQB4AGkAbQB1AG0AIABwAHIAZQBjAGkAcwBpAG8AbgAgAG8AZgAgADkALgBcAG4AWwBKAHUAbABpAGEAbgBDAGEAbABlAG4AZABhAHIAXQAgAHwAIABzAHcAaQB0AGMAa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kAUwBPAF8ARABBAFQARQBUAEkATQBFACAAPQAgAEwAQQBNAEIARABBACgATQBKAEQAYQB0AGUALAAgAFsAVABaAE8ATQBpAG4AdQB0AGUAcwBdACwAIABbAE8AcAB0AGkAbwBuAHMAXQAsACAAWwBKAHUAbABpAGEAbgBDAGEAbABlAG4AZABhAHIAXQAsAFwAbgAgACAAIAAgAEwARQBUACgAXABuACAAIAAgACAAIAAgACAAIABfAFQAWgBPAE0AaQBuAHUAdABlAHMALAAgAEYATgAuAE4AVQBMAEwASQBGAFkAKABUAFoATwBNAGkAbgB1AHQAZQBzACkALABcAG4AIAAgACAAIAAgACAAIAAgAF8AbwBwAHQAaQBvAG4AcwAsACAARgBOAC4ATgBVAEwATABJAEYAWQAoAE8AcAB0AGkAbwBuAHMAKQAsAFwAbgAgACAAIAAgACAAIAAgACAAXwBqAHUAbABpAGEAbgBDAGEAbABlAG4AZABhAHIALAAgAEYATgAuAEMATwBFAFIAQwBFACgASgB1AGwAaQBhAG4AQwBhAGwAZQBuAGQAYQByACkAIAA8AD4AIAAwACwAXABuACAAIAAgACAAIAAgACAAIABcAG4AIAAgACAAIAAgACAAIAAgAGYAbgBJAFMATwBEAGEAdABlAFQAaQBtAGUALAAgAEwAQQBNAEIARABBACgAXwBNAEoARABhAHQAZQAsAFwAbgAgACAAIAAgACAAIAAgACAAIAAgACAAIABJAEYAKABJAFMARQBSAFIATwBSACgAXwBNAEoARABhAHQAZQApACwAIABfAE0ASgBEAGEAdABlACAAKgAgAHsAMQB9ACwAXABuACAAIAAgACAAIAAgACAAIAAgACAAIAAgACAAIAAgACAASQBGACgAXwBNAEoARABhAHQAZQAgAD0AIABcACIAXAAiACwAIABcACIAXAAiACwAXABuACAAIAAgACAAIAAgACAAIAAgACAAIAAgACAAIAAgACAAIAAgACAAIABMAEUAVAAoAFwAbgAgACAAIAAgACAAIAAgACAAIAAgACAAIAAgACAAIAAgACAAIAAgACAAIAAgACAAIABfAGQAYQB0AGUAXwBZAE0ARABUACwAIABDAEgAUgBPAE4ATwAuAE0ASgBEAEEAVABFAF8AVABPAF8AWQBNAEQAVAAoAF8ATQBKAEQAYQB0AGUALAAgACwAIAAsACAALAAgAF8AagB1AGwAaQBhAG4AQwBhAGwAZQBuAGQAYQByACkALABcAG4AIAAgACAAIAAgACAAIAAgACAAIAAgACAAIAAgACAAIAAgACAAIAAgACAAIAAgACAARgBPAFIATQBBAFQAXwBJAFMATwBfAEQAQQBUAEUAVABJAE0ARQAoAF8AZABhAHQAZQBfAFkATQBEAFQALAAgAFQAWgBPAE0AaQBuAHUAdABlAHMALAAgAE8AcAB0AGkAbwBuAHMALAAgAF8AagB1AGwAaQBhAG4AQwBhAGwAZQBuAGQAYQByACkAXABuACAAIAAgACAAIAAgACAAIAAgACAAIAAgACAAIAAgACAAIAAgACAAIAApAFwAbgAgACAAIAAgACAAIAAgACAAIAAgACAAIAAgACAAIAAgACkAXABuACAAIAAgACAAIAAgACAAIAAgACAAIAAgACkAXABuACAAIAAgACAAIAAgACAAIAApACwAXABuAFwAbgAgACAAIAAgACAAIAAgACAATQBBAFAAKABGAE4ALgBOAFUATABMAEkARgBZACgATQBKAEQAYQB0AGUAKQAsAFwAbgAgACAAIAAgACAAIAAgACAAIAAgACAAIABMAEEATQBCAEQAQQAoAF8AZQBsAGUAbQBlAG4AdAAsAFwAbgAgACAAIAAgACAAIAAgACAAIAAgACAAIAAgACAAIAAgAGYAbgBJAFMATwBEAGEAdABlAFQAaQBtAGU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TQBKAEQAQQBUAEUAXABuAFwAbgBDAG8AbgB2AGUAcgB0AHMAIABhAG4AIABFAHgAYwBlAGwAIABEAGEAdABlAC8AVABpAG0AZQAgAHQAbwAgAGEAIABNAG8AZABpAGYAaQBlAGQAIABKAHUAbABpAGEAbgAgAEQAYQB0AGUALgBcAG4ATgBvAHQAZQAgAEUAeABjAGUAbAAgAEQAYQB0AGUALwBUAGkAbQBlACAAdQBzAGUAcwAgAHQAaABlACAARwByAGUAZwBvAHIAaQBhAG4AIABjAGEAbABlAG4AZABhAHI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CAAfAAgAE0AbwBkAGkAZgBpAGUAZAAgAEoAdQBsAGkAYQBuACAARABhAHQAZQAuAFwAbgAgACAAIAB8ACAAWwAxADUAMAAxADkALgAuADIAOQA3ADMANAA4ADQAKQ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YwBlAGwARABhAHQAZQAgAHwAIABkAGUAYwBpAG0AYQBsACAAIAAgACAAIAAgAHwAIABFAHgAYwBlAGwAIABEAGEAdABlAC8AVABpAG0AZQBcAG4AIAAgACAAIAAgACAAIAAgACAAIAB8ACAAWwAxAC4ALgAyADkANQA4ADQANgA2ACkAIAB8ACAAMQA5ADAAMAAtADAAMQAtADAAMQAuAC4AOQA5ADkAOQAtADEAMgAtADMAM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EMARQBMAEQAQQBUAEUAXwBUAE8AXwBNAEoARABBAFQARQAgAD0AIABMAEEATQBCAEQAQQAoAEUAeABjAGUAbABEAGEAdABlACwAXABuACAAIAAgACAASQBGACgARgBOAC4ASQBTAF8ARQBNAFAAVABZACgARQB4AGMAZQBsAEQAYQB0AGUAKQAsACAAXAAiAFwAIgAsACAARQB4AGMAZQBsAEQAYQB0AGUAIAArACAAMQA1ADAAMQA4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EUAWABDAEUATABEAEEAVABFAFwAbgBcAG4AQwBvAG4AdgBlAHIAdABzACAAYQAgAE0AbwBkAGkAZgBpAGUAZAAgAEoAdQBsAGkAYQBuACAARABhAHQAZQAgAHQAbwAgAGEAbgAgAEUAeABjAGUAbAAgAEQAYQB0AGUALwBUAGkAbQBlAC4AXABuAE4AbwB0AGUAIABFAHgAYwBlAGwAIABEAGEAdABlAC8AVABpAG0AZQAgAHUAcwBlAHMAIAB0AGgAZQAgAEcAcgBlAGcAbwByAGkAYQBuACAAYwBhAGwAZQBuAGQAYQBy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RQB4AGMAZQBsACAARABhAHQAZQAvAFQAaQBtAGUALgBcAG4AIAAgACAAfAAgAFsAMQAuAC4AMgA5ADUAOAA0ADYANgApACAAIAAgACAAfAAgADEAOQAwADAALQAwADEALQAwADEALgAuADkAOQA5ADkALQAxADIALQAz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fAAgAGQAZQBjAGkAbQBhAGwAIAAgACAAIAAgACAAIAAgACAAIAB8ACAATQBvAGQAaQBmAGkAZQBkACAASgB1AGwAaQBhAG4AIABEAGEAdABlAFwAbgAgACAAIAAgACAAIAAgACAAfAAgAFsAMQA1ADAAMQA5AC4ALgAyADkANwAzADQAOAA0ACk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UAWABDAEUATABEAEEAVABFACAAPQAgAEwAQQBNAEIARABBACgATQBKAEQAYQB0AGUALABcAG4AIAAgACAAIABJAEYAKABGAE4ALgBJAFMAXwBFAE0AUABUAFkAKABNAEoARABhAHQAZQApACwAIABcACIAXAAiACwAXABuACAAIAAgACAAIAAgACAAIABJAEYAKABOAE8AVAAoACgATQBKAEQAYQB0AGUAIAA+AD0AIAAxADUAMAAxADkAKQAgACoAIAAoAE0ASgBEAGEAdABlACAAPAAgADIAOQA3ADMANAA4ADQAKQApACwAIAB7ACMATgBVAE0AIQB9ACwAXABuACAAIAAgACAAIAAgACAAIAAgACAAIAAgAE0ASgBEAGEAdABlACAALQAgADEANQAwADEAOA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8ARABBAFQARQBUAEkATQBFAF8AVABPAF8ARQBYAEMARQBMAEQAQQBUAEUAXABuAFwAbgBDAG8AbgB2AGUAcgB0AHMAIABhAG4AIABJAFMATwAgAGYAbwByAG0AYQB0AHQAZQBkACAAZABhAHQAZQAgAGEAbgBkACAAdABpAG0AZQAgAHQAbwAgAGEAbgAgAEUAeABjAGUAbAAgAEQAYQB0AGUALwBUAGkAbQBlACAAYQBuAGQAIAB0AGkAbQBlACAAegBvAG4AZQAgAG8AZgBmAHMAZQB0AC4AXABuAE4AbwB0AGUAIABFAHgAYwBlAGwAIABEAGEAdABlAC8AVABpAG0AZQAgAHUAcwBlAHMAIAB0AGgAZQAgAEcAcgBlAGcAbwByAGkAYQBuACAAYwBhAGwAZQBuAGQAYQByAC4AXABuAFwAbgBBAHIAcgBhAHkAIABjAG8AbQBwAGEAdABpAGIAbABlADoAIABFAHgAcAByAGUAcwBzAGkAbwBuACAAYQBzACAAYwBvAGwAdQBt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RQB4AGMAZQBsACAARABhAHQAZQAvAFQAaQBtAGUALgBcAG4AIAAgACAAfAAgAFsAMQAuAC4AMgA5ADUAOAA0ADYANgApACAAIAAgACAAfAAgADEAOQAwADAALQAwADEALQAwADEALgAuADkAOQA5ADkALQAxADIALQAzADEAXABuACAAMgAgAHwAIABkAGUAYwBpAG0AYQBsACAAIAAgACAAIAAgACAAIAAgAHwAIABUAGkAbQBlACAAegBvAG4AZQAgAG8AZgBmAHMAZQB0ACAAZgByAG8AbQAgAFUAVABDACAAYQBzACAAZABlAGMAaQBtAGEAbAAgAGYAcgBhAGMAdABpAG8AbgAgAG8AZgAgAGEAIABkAGEAeQAuAFwAbgAgACAAIAB8ACAAWwAtADAALgA2ADIANQAuAC4AMAAuADYAMgA1AF0AIAB8ACAALQAxADUAOgAwADAALgAuACsAMQA1ADo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B8ACAAdABlAHgAdAAgACAAIAB8ACAARABhAHQAZQAsACAAdABpAG0AZQAgAGEAbgBkACAAdABpAG0AZQAgAHoAbwBuAGUAIABvAGYAZgBzAGUAdAAgAGkAbgAgAEkAUwBPACAAZgBvAHIAbQBhAHQAXABuACAAIAAgACAAIAAgACAAIAAgACAAIAAgACAAIAAgACAAIAAgACAAfAAgACAAIAAgACAAIAAgACAAfAAgADEAOQAwADAALQAwADEALQAwADEAVAAwADAAOgAwADAAOgAwADAAIAAuAC4AIAA5ADkAOQA5AC0AMQAyAC0AMwAxAFQAMgAzADoANQA5ADoANQA5AFwAbgBbAFMAdAByAGkAYwB0AEkAUwBPAF0AIAAgACAAIAAgACAAIAAgAHwAIABzAHcAaQB0AGMAaAAgAHwAIABFAG4AZgBvAHIAYwBlACAAcwB0AHIAaQBjAHQAIABJAFMATwAgAHYAYQBsAGkAZABhAHQAaQBvAG4ALgAgAE4AbwAgAG0AaQB4AGkAbgBnACAAbwBmACAAYgBhAHMAaQBjACAAYQBuAGQAIABlAHgAdABlAG4AZABlAGQAIABmAG8AcgBtAGEAdABzAC4AIABlAGcALgAgAHkAeQB5AHkATQBNAGQAZABUAGgAaAA6AG0Ab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XwBEAEEAVABFAFQASQBNAEUAXwBUAE8AXwBFAFgAQwBFAEwARABBAFQARQAgAD0AIABMAEEATQBCAEQAQQAoAEUAeABwAHIAZQBzAHMAaQBvAG4ALAAgAFsAUwB0AHIAaQBjAHQASQBTAE8AXQAsAFwAbgAgACAAIAAgAEwARQBUACgAXABuACAAIAAgACAAIAAgACAAIABfAE0ASgBEAGEAdABlAFQAWgBPACwAIABDAEgAUgBPAE4ATwAuAEkAUwBPAF8ARABBAFQARQBUAEkATQBFAF8AVABPAF8ATQBKAEQAQQBUAEUAKABFAHgAcAByAGUAcwBzAGkAbwBuACwAIABTAHQAcgBpAGMAdABJAFMATwAsACAARgBBAEwAUwBFACkALABcAG4AIAAgACAAIAAgACAAIAAgAF8AZQB4AGMAZQBsAEQAYQB0AGUALAAgAEMASABSAE8ATgBPAC4ATQBKAEQAQQBUAEUAXwBUAE8AXwBFAFgAQwBFAEwARABBAFQARQAoAEMASABPAE8AUwBFAEMATwBMAFMAKABfAE0ASgBEAGEAdABlAFQAWgBPACwAIAAxACkAKQAsAFwAbgAgACAAIAAgACAAIAAgACAAXwBUAFoATwAsACAAQwBIAE8ATwBTAEUAQwBPAEwAUwAoAF8ATQBKAEQAYQB0AGUAVABaAE8ALAAgADIAKQAsAFwAbgAgACAAIAAgACAAIAAgACAASABTAFQAQQBDAEsAKABfAGUAeABjAGUAbABEAGEAdABlACwAIABfAFQAWgBP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SQBTAE8AXwBEAEEAVABFAFQASQBNAEUAXABuAFwAbgBDAG8AbgB2AGUAcgB0AHMAIABhAG4AIABFAHgAYwBlAGwAIABEAGEAdABlAC8AVABpAG0AZQAgAGEAbgBkACAAdABpAG0AZQAgAHoAbwBuAGUAIABvAGYAZgBzAGUAdAAgAHQAbwAgAGEAbgAgAEkAUwBPACAAZgBvAHIAbQBhAHQAdABlAGQAIABkAGEAdABlACAAYQBuAGQAIAB0AGkAbQBlAC4AXABuAE4AbwB0AGUAIABFAHgAYwBlAGwAIABEAGEAdABlAC8AVABpAG0AZQAgAHUAcwBlAHMAIAB0AGgAZQAgAEcAcgBlAGcAbwByAGkAYQBuACAAYwBhAGwAZQBuAGQAYQByAC4AXABuAFwAbgBBAHIAcgBhAHkAIABjAG8AbQBwAGEAdABpAGIAbABlADoAIABFAHgAYwBlAGwARABhAHQAZQAgAG8AbgBs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fAAgAEkAUwBPACAAZgBvAHIAbQBhAHQAZQBk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IAAgACAAfAAgAGQAZQBjAGkAbQBhAGwAIAAgACAAIAAgACAAfAAgAEUAeABjAGUAbAAgAEQAYQB0AGUALwBUAGkAbQBlAC4AXABuACAAIAAgACAAIAAgACAAIAAgACAAIAAgACAAfAAgAFsAMQAuAC4AMgA5ADUAOAA0ADYANgApACAAfAAgADEAOQAwADAALQAwADEALQAwADEALgAuADkAOQA5ADkALQAxADIALQAzADEAXABuAFsAVABaAE8ATQBpAG4AdQB0AGUAcwBdACAAfAAgAGQAZQBjAGkAbQBhAGwAIAAgACAAIAAgACAAfAAgAFQAaQBtAGUAIAB6AG8AbgBlACAAbwBmAGYAcwBlAHQAIABmAHIAbwBtACAAVQBUAEMAIABpAG4AIABtAGkAbgB1AHQAZQBzAFwAbgAgACAAIAAgACAAIAAgACAAIAAgACAAIAAgAHwAIABbAC0AOQAwADAALgAuADkAMAAwAF0AIAAgAHwAIABBAHMAcwB1AG0AZQBkACAAdABvACAAYgBlACAAVQBUAEMAIABpAGYAIABvAG0AaQB0AHQAZQBkAC4AIABbAC0AMQA1ADoAMAAwAC4ALgArADEANQA6ADAAMABdAFwAbgBbAE8AcAB0AGkAbwBuAHMAXQAgACAAIAAgAHwAIAB0AGUAeAB0ACAAIAAgACAAIAAgACAAIAAgAHwAIABbAEIAXQBbACsAXQBbAFoAXQBbAEEAXQBbAE4AfABGAF0AWwBMAG8AdwBPAHIAZABlAHIAXQBbACoAXQBbADAALQA5AF0AXABuACAAIAAgACAAIAAgACAAIAAgACAAIAAgACAAfAAgACAAIAAgACAAIAAgACAAIAAgACAAIAAgACAAfAAgACAAIAAgACAAIAAgACAAQgAgADoAIABEAGkAcwBwAGwAYQB5ACAAaQBuACAAYgBhAHMAaQBjACAASQBTAE8AIABzAHQAeQBsAGUALgBcAG4AIAAgACAAIAAgACAAIAAgACAAIAAgACAAIAB8ACAAIAAgACAAIAAgACAAIAAgACAAIAAgACAAIAB8ACAAIAAgACAAIAAgACAAIAArACAAOgAgAEQAaQBzAHAAbABhAHkAIABwAG8AcwBpAHQAaQB2AGUAIABzAGkAZwBuACAAZgBvAHIAIABuAG8AbgAtAG4AZQBnAGEAdABpAHYAZQAgAHkAZQBhAHIAcwAuAFwAbgAgACAAIAAgACAAIAAgACAAIAAgACAAIAAgAHwAIAAgACAAIAAgACAAIAAgACAAIAAgACAAIAAgAHwAIAAgACAAIAAgACAAIAAgAFoAIAA6ACAARABpAHMAcABsAGEAeQAgACcAWgAnACAAZgBvAHIAIABaAHUAbAB1ACAAdABpAG0AZQAgAHoAbwBuAGUAIAArADAAMAA6ADAAMABcAG4AIAAgACAAIAAgACAAIAAgACAAIAAgACAAIAB8ACAAIAAgACAAIAAgACAAIAAgACAAIAAgACAAIAB8ACAAIAAgACAAIAAgACAAIABBACAAOgAgAEQAaQBzAHAAbABhAHkAIABhACAAdABpAG0AZQAgAHYAYQBsAHUAZQAgAG8AZgAgADIANAA6ADAAMAAgAHQAbwAgAHIAZQBwAHIAZQBzAGUAbgB0ACAAbQBpAGQAbgBpAGcAaAB0ACAAYQB0ACAAdABoAGUAIABlAG4AZAAgAG8AZgAgAHQAaABlACAAYwBhAGwAZQBuAGQAYQByACAAZABhAHkALgBcAG4AIAAgACAAIAAgACAAIAAgACAAIAAgACAAIAB8ACAAIAAgACAAIAAgACAAIAAgACAAIAAgACAAIAB8ACAAIAAgACAAIAAgACAAIAAgACAAIAAgAE4AbwB0ACAAYQBwAHAAbABpAGMAYQBiAGwAZQAgAGkAZgAgAEwAbwB3AE8AcgBkAGUAcgAgAGkAcwAgAEQALgBcAG4AIAAgACAAIAAgACAAIAAgACAAIAAgACAAIAB8ACAAIAAgACAAIAAgACAAIAAgACAAIAAgACAAIAB8ACAAIAAgACAAIABOACwAIABGACAAOgAgAE8AdgBlAHIAcgBpAGQAZQAgAHIAbwB1AG4AZABpAG4AZwAgAGIAZQBoAGEAdgBpAG8AdQByAC4AIABEAGUAZgBhAHUAbAB0ACAAbQBlAHQAaABvAGQAIAByAG8AdQBuAGQAcwAgAHQAbwAgAG4AZQBhAHIAZQBzAHQAIABzAGUAYwBvAG4AZAAsACAAYQBuAGQAXABuACAAIAAgACAAIAAgACAAIAAgACAAIAAgACAAfAAgACAAIAAgACAAIAAgACAAIAAgACAAIAAgACAAfAAgACAAIAAgACAAIAAgACAAIAAgACAAIAByAG8AdQBuAGQAcwAgAGQAbwB3AG4AIABvAG4AIABvAHQAaABlAHIAIABsAG8AdwAgAG8AcgBkAGUAcgAgAGMAbwBtAHAAbwBuAGUAbgB0AHMALgBcAG4AIAAgACAAIAAgACAAIAAgACAAIAAgACAAIAB8ACAAIAAgACAAIAAgACAAIAAgACAAIAAgACAAIAB8ACAAIAAgACAAIAAgACAAIAAgACAAIAAgAE4AOgAgAGEAbAB3AGEAeQBzACAAcgBvAHUAbgBkACAAdABvACAAbgBlAGEAcgBlAHMAdAAuAFwAbgAgACAAIAAgACAAIAAgACAAIAAgACAAIAAgAHwAIAAgACAAIAAgACAAIAAgACAAIAAgACAAIAAgAHwAIAAgACAAIAAgACAAIAAgACAAIAAgACAARgA6ACAAYQBsAHcAYQB5AHMAIAByAG8AdQBuAGQAIABkAG8AdwBuAFwAbgAgACAAIAAgACAAIAAgACAAIAAgACAAIAAgAHwAIAAgACAAIAAgACAAIAAgACAAIAAgACAAIAAgAHwAIABMAG8AdwBPAHIAZABlAHIAIAA6ACAATABvAHcAIABvAHIAZABlAHIAIABjAG8AbQBwAG8AbgBlAG4AdAAuACAAVQBwAHAAZQByACAAYwBhAHMAZQAgAHQAbwAgAHMAZQB0ACAAZQB4AHAAbABpAGMAaQB0AGwAeQAuACAATABvAHcAZQByACAAYwBhAHMAZQAgAGEAbABsAG8AdwBzACAAZgBsAG8AYQB0AGkAbgBnAFwAbgAgACAAIAAgACAAIAAgACAAIAAgACAAIAAgAHwAIAAgACAAIAAgACAAIAAgACAAIAAgACAAIAAgAHwAIAAgACAAIAAgACAAIAAgACAAIAAgACAAZgByAG8AbQAgAGUAeABwAHIAZQBzAHMAaQBuAGcAIABpAG4AIAB0AGgAZQAgAGcAaQB2AGUAbgAgAGMAbwBtAHAAbwBuAGUAbgB0ACAAZABvAHcAbgAgAHQAbwAgAHMAZQBjAG8AbgBkAHMAIABhAHMAIABuAGUAZQBkAGUAZAAuAFwAbgAgACAAIAAgACAAIAAgACAAIAAgACAAIAAgAHwAIAAgACAAIAAgACAAIAAgACAAIAAgACAAIAAgAHwAIAAgACAAIAAgACAAIAAgACAAIAAgACAAVABhAGsAZQBzACAAdABoAGUAIABmAG8AbABsAG8AdwBpAG4AZwA6AFwAbgAgACAAIAAgACAAIAAgACAAIAAgACAAIAAgAHwAIAAgACAAIAAgACAAIAAgACAAIAAgACAAIAAgAHwAIAAgACAAIAAgACAAIAAgACAAIAAgACAARAAsACAAZAAgADoAIABEAGEAeQBcAG4AIAAgACAAIAAgACAAIAAgACAAIAAgACAAIAB8ACAAIAAgACAAIAAgACAAIAAgACAAIAAgACAAIAB8ACAAIAAgACAAIAAgACAAIAAgACAAIAAgAEgALAAgAGgAIAA6ACAASABvAHUAcgBcAG4AIAAgACAAIAAgACAAIAAgACAAIAAgACAAIAB8ACAAIAAgACAAIAAgACAAIAAgACAAIAAgACAAIAB8ACAAIAAgACAAIAAgACAAIAAgACAAIAAgAE0ALAAgAG0AIAA6ACAATQBpAG4AdQB0AGUAXABuACAAIAAgACAAIAAgACAAIAAgACAAIAAgACAAfAAgACAAIAAgACAAIAAgACAAIAAgACAAIAAgACAAfAAgACAAIAAgACAAIAAgACAAIAAgACAAIABTACwAIABzACAAOgAgAFMAZQBjAG8AbgBkACAAXABuACAAIAAgACAAIAAgACAAIAAgACAAIAAgACAAfAAgACAAIAAgACAAIAAgACAAIAAgACAAIAAgACAAfAAgACAAIAAgACAAIAAgACAAKgAgADoAIABBAGwAbABvAHcAcwAgAGYAbABvAGEAdABpAG4AZwAgAGQAbwB3AG4AIAB0AGgAZQAgAGwAbwB3AGUAcwB0ACAAbwByAGQAZQByACAAYwBvAG0AcABvAG4AZQBuAHQAIABuAGUAZQBkAGUAZAAsACAAaQBuAGMAbAB1AGQAaQBuAGcAIAB0AGgAZQAgAG0AYQB4AGkAbQB1AG0AIABwAHIAZQBjAGkAcwBpAG8AbgBcAG4AIAAgACAAIAAgACAAIAAgACAAIAAgACAAIAB8ACAAIAAgACAAIAAgACAAIAAgACAAIAAgACAAIAB8ACAAIAAgACAAIAAgACAAIAAgACAAIAAgAGYAbwByACAAcwBlAGMAbwBuAGQAcwAuAFwAbgAgACAAIAAgACAAIAAgACAAIAAgACAAIAAgAHwAIAAgACAAIAAgACAAIAAgACAAIAAgACAAIAAgAHwAIAAgACAAIAAgACAAMAAtADkAIAA6ACAARABlAGMAaQBtAGEAbAAgAHAAbABhAGMAZQBzACAAZgBvAHIAIABzAGUAYwBvAG4AZABzAC4AIAAqACAAZgBsAG8AYQB0AHMAIAB1AHAAIAB0AG8AIABhACAAbQBhAHgAaQBtAHUAbQAgAHAAcgBlAGMAaQBzAGkAbwBuACAAbwBmACAAO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QwBFAEwARABBAFQARQBfAFQATwBfAEkAUwBPAF8ARABBAFQARQBUAEkATQBFACAAPQAgAEwAQQBNAEIARABBACgARQB4AGMAZQBsAEQAYQB0AGUALAAgAFsAVABaAE8ATQBpAG4AdQB0AGUAcwBdACwAIABbAE8AcAB0AGkAbwBuAHMAXQAsAFwAbgAgACAAIAAgAEwARQBUACgAXABuACAAIAAgACAAIAAgACAAIABfAE0ASgBEAGEAdABlACwAIABDAEgAUgBPAE4ATwAuAEUAWABDAEUATABEAEEAVABFAF8AVABPAF8ATQBKAEQAQQBUAEUAKABFAHgAYwBlAGwARABhAHQAZQApACwAXABuACAAIAAgACAAIAAgACAAIABDAEgAUgBPAE4ATwAuAE0ASgBEAEEAVABFAF8AVABPAF8ASQBTAE8AXwBEAEEAVABFAFQASQBNAEUAKABfAE0ASgBEAGEAdABlACwAIABUAFoATwBNAGkAbgB1AHQAZQBzACwAIABPAHAAdABpAG8AbgBzACwAIABGAEEATABTAE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QQBUAEUAXwBUAE8AXwBFAFgAQwBFAEwARABBAFQARQBcAG4AXABuAEMAbwBuAHYAZQByAHQAcwAgAGEAIABVAFMAIABmAG8AcgBtAGEAdAAgAGQAYQB0AGUAIAB0AG8AIABhAG4AIABFAHgAYwBlAGwAIABEAGEAdABlAC8AVABpAG0AZQAuAFwAbgBOAG8AdABlACAARQB4AGMAZQBsACAARABhAHQAZQAvAFQAaQBtAGUAIAB1AHMAZQBzACAAdABoAGUAIABHAHIAZQBnAG8AcgBpAGEAbgAgAGMAYQBsAGUAbgBkAGEAcgAuAFwAbgBcAG4AQQByAHIAYQB5ACAAYwBvAG0AcABhAHQAaQBiAGwAZQA6ACAARQB4AHAAcgBlAHMAcwBpAG8AbgAgAGEAcwAgAGMAbwBsAHUAb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fAAgAEUAeABjAGUAbAAgAEQAYQB0AGUALwBUAGkAbQBlAC4AXABuACAAIAAgAHwAIABbADEALgAuADIAOQA1ADgANAA2ADYAKQAgAHwAIAAxADkAMAAwAC0AMAAxAC0AMAAxAC4ALgA5ADkAOQA5AC0AMQAyAC0AMw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YQB0AGUAIAB8ACAAdABlAHgAdAAgAHwAIABEAGEAdABlACAAaQBuACAAVQBTACAAZgBvAHIAbQBhAHQAIABpAGUALgAgAE0ATQAvAGQAZAAvAHkAeQB5AHkAIABoAGgAOgBtAG0AOgBz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UAUwBEAEEAVABFAF8AVABPAF8ARQBYAEMARQBMAEQAQQBUAEUAIAA9ACAATABBAE0AQgBEAEEAKABFAHgAcAByAGUAcwBzAGkAbwBuACwAXABuACAAIAAgACAASQBGACgARgBOAC4ASQBTAF8ARQBNAFAAVABZACgARQB4AHAAcgBlAHMAcwBpAG8AbgApACwAIABcACIAXAAiACwAXABuACAAIAAgACAAIAAgACAAIABMAEUAVAAoAFwAbgAgACAAIAAgACAAIAAgACAAIAAgACAAIABfAGQAYQB0AGUAXwBZAE0ARABUACwAIABDAEgAUgBPAE4ATwAuAFAAQQBSAFMARQBfAEQAQQBUAEUAVABJAE0ARQAoAEUAeABwAHIAZQBzAHMAaQBvAG4ALAAgAFQAUgBVAEUALAAgAEYAQQBMAFMARQApACwAXABuACAAIAAgACAAIAAgACAAIAAgACAAIAAgAEQAQQBUAEUAKABcAG4AIAAgACAAIAAgACAAIAAgACAAIAAgACAAIAAgACAAIABDAEgATwBPAFMARQBDAE8ATABTACgAXwBkAGEAdABlAF8AWQBNAEQAVAAsACAAMQApACwAXABuACAAIAAgACAAIAAgACAAIAAgACAAIAAgACAAIAAgACAAQwBIAE8ATwBTAEUAQwBPAEwAUwAoAF8AZABhAHQAZQBfAFkATQBEAFQALAAgADIAKQAsAFwAbgAgACAAIAAgACAAIAAgACAAIAAgACAAIAAgACAAIAAgAEMASABPAE8AUwBFAEMATwBMAFMAKABfAGQAYQB0AGUAXwBZAE0ARABUACwAIAAzACkAXABuACAAIAAgACAAIAAgACAAIAAgACAAIAAgACkAIAArACAATgAoAEMASABPAE8AUwBFAEMATwBMAFMAKABfAGQAYQB0AGUAXwBZAE0ARABUACwAIAA0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VQBTAEQAQQBUAEUAXABuAFwAbgBDAG8AbgB2AGUAcgB0AHMAIABhAG4AIABFAHgAYwBlAGwAIABEAGEAdABlAC8AVABpAG0AZQAgAHQAbwAgAGEAIABVAFMAIABmAG8AcgBtAGEAdAAgAGQAYQB0AGUALgBcAG4ATgBvAHQAZQAgAEUAeABjAGUAbAAgAEQAYQB0AGUALwBUAGkAbQBlACAAdQBzAGUAcwAgAHQAaABlACAARwByAGUAZwBvAHIAaQBhAG4AIABjAGEAbABlAG4AZABhAHIALgBcAG4AXABuAEEAcgByAGEAeQAgAGMAbwBtAHAAYQB0AGkAYgBsAGUAOgAgAEUAeABwAHIAZQBzAHMAaQBvAG4AIABhAHMAIABjAG8AbAB1AG0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UAUwAgAGYAbwByAG0AYQB0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fAAgAGQAZQBjAGkAbQBhAGwAIAB8ACAARQB4AGMAZQBsACAARABhAHQAZQAvAFQAaQBtAGUALgBcAG4AWwBPAHAAdABpAG8AbgBzAF0AIAB8ACAAdABlAHgAdAAgACAAIAAgAHwAIABTAHQAcgBpAG4AZwAgAHcAaQB0AGgAIABlAGwAZQBtAGUAbgB0AHMAOgAgAFsAPABdAFsATABvAHcATwByAGQAZQByAF0AWwBEAGEAdABlAFMAZQBwAGEAcgBhAHQAbwByAF0AWwBUAGkAbQBlAFMAZQBwAGEAcgBhAHQAbwByAF0AXABuACAAIAAgACAAIAAgACAAIAAgACAAfAAgACAAIAAgACAAIAAgACAAIAB8ACAAIAAgACAAIAAgAEwAbwB3AE8AcgBkAGUAcgAgADoAIABsAG8AdwAgAG8AcgBkAGUAcgAgAGMAbwBtAHAAbwBuAGUAbgB0ACAAdABvACAAZABpAHMAcABsAGEAeQBcAG4AIAAgACAAIAAgACAAIAAgACAAIAB8ACAAIAAgACAAIAAgACAAIAAgAHwAIAAgACAAIAAgACAAIAAgACAAIABOAHUAbABsACAAOgAgAEQAZQBmAGEAdQBsAHQAcwAgAHQAbwAgAG0AaQBuAHUAdABlAHMAIABpAGYAIAB0AGkAbQBlACAAcAByAGUAcwBlAG4AdAAsACAAbwB0AGgAZQByAHcAaQBzAGUAIABkAGEAeQBcAG4AIAAgACAAIAAgACAAIAAgACAAIAB8ACAAIAAgACAAIAAgACAAIAAgAHwAIAAgACAAIAAgACAAIAAgACAAIAAgACAAIABEACAAOgAgAEQAYQB5AFwAbgAgACAAIAAgACAAIAAgACAAIAAgAHwAIAAgACAAIAAgACAAIAAgACAAfAAgACAAIAAgACAAIAAgACAAIAAgACAAIAAgAEgAIAA6ACAASABvAHUAcgBcAG4AIAAgACAAIAAgACAAIAAgACAAIAB8ACAAIAAgACAAIAAgACAAIAAgAHwAIAAgACAAIAAgACAAIAAgACAAIAAgACAAIABNACAAOgAgAE0AaQBuAHUAdABlAFwAbgAgACAAIAAgACAAIAAgACAAIAAgAHwAIAAgACAAIAAgACAAIAAgACAAfAAgACAAIAAgACAAIAAgACAAIAAgACAAIAAgAFMAIAA6ACAAUwBlAGMAbwBuAGQAXABuACAAIAAgACAAIAAgACAAIAAgACAAfAAgACAAIAAgACAAIAAgACAAIAB8ACAAIAAgACAAIAAgACAAIAAgACAAIAAgACAAVAAgADoAIABNAGkAbABsAGkAcwBlAGMAbwBuAGQAIAAoAHQAaQBjAGsAcwApAFwAbgAgACAAIAAgACAAIAAgACAAIAAgAHwAIAAgACAAIAAgACAAIAAgACAAfAAgACAAIAAgACAAIAAgACAAIAAgACAAIAAgADwAIAA6ACAAUgBvAHUAbgBkACAAYgB5ACAAdAByAHUAbgBjAGEAdABpAG4AZwAgAGMAbwBtAHAAbwBuAGUAbgB0AHMALgAgAEQAZQBmAGEAdQBsAHQAIABpAHMAIAByAG8AdQBuAGQAaQBuAGcAIAB0AG8AIABuAGUAYQByAGUAcwB0AC4AXABuACAAIAAgACAAIAAgACAAIAAgACAAfAAgACAAIAAgACAAIAAgACAAIAB8ACAARABhAHQAZQBTAGUAcABhAHIAYQB0AG8AcgAgADoAIABDAGgAYQByAGEAYwB0AGUAcgAgAHQAbwAgAHMAZQBwAGEAcgBhAHQAZQAgAGQAYQB0AGUAIABjAG8AbQBwAG8AbgBlAG4AdABzAC4AIABbACwALgAvAC0AXwBdAFwAbgAgACAAIAAgACAAIAAgACAAIAAgAHwAIAAgACAAIAAgACAAIAAgACAAfAAgAFQAaQBtAGUAUwBlAHAAYQByAGEAdABvAHIAIAA6ACAAQwBoAGEAcgBhAGMAdABlAHIAIAB0AG8AIABzAGUAcABhAHIAYQB0AGUAIAB0AGkAbQBlACAAYwBvAG0AcABvAG4AZQBuAHQAcwAuACAAWwAsAC4AOgAtAF8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EMARQBMAEQAQQBUAEUAXwBUAE8AXwBVAFMARABBAFQARQAgAD0AIABMAEEATQBCAEQAQQAoAEUAeABjAGUAbABEAGEAdABlACwAIABbAE8AcAB0AGkAbwBuAHMAXQAsAFwAbgAgACAAIAAgAEwARQBUACgAXABuACAAIAAgACAAIAAgACAAIABfAG8AcAB0AGkAbwBuAHMALAAgAFwAIgBWAFwAIgAgACYAIABGAE4ALgBOAFUATABMAEkARgBZACgATwBwAHQAaQBvAG4AcwApACwAXABuACAAIAAgACAAIAAgACAAIABcAG4AIAAgACAAIAAgACAAIAAgAF8AWQBNAEQAVAAsACAASABTAFQAQQBDAEsAKABcAG4AIAAgACAAIAAgACAAIAAgACAAIAAgACAAWQBFAEEAUgAoAEUAeABjAGUAbABEAGEAdABlACkALABcAG4AIAAgACAAIAAgACAAIAAgACAAIAAgACAATQBPAE4AVABIACgARQB4AGMAZQBsAEQAYQB0AGUAKQAsAFwAbgAgACAAIAAgACAAIAAgACAAIAAgACAAIABEAEEAWQAoAEUAeABjAGUAbABEAGEAdABlACkALABcAG4AIAAgACAAIAAgACAAIAAgACAAIAAgACAATQBPAEQAKABFAHgAYwBlAGwARABhAHQAZQAsACAAMQApAFwAbgAgACAAIAAgACAAIAAgACAAKQAsAFwAbgAgACAAIAAgACAAIAAgACAAQwBIAFIATwBOAE8ALgBGAE8AUgBNAEEAVABfAEQAQQBUAEUAVABJAE0ARQAoAF8AWQBNAEQAVAAsACAAXwBvAHAAdABpAG8AbgBzACwAIABGAEEATABTAEUAKQBcAG4AIAAgACAAIAApAFwAbgApADs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TgBEACAAQwBIAFIATwBOAE8AIABNAE8ARABVAEwARQ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IgB9ACwAewAiAHAAYQB0AGgAIgA6ACIALwBwAHIAbwBqAGUAYwB0AHMALwBDAEgAUgBPAE4ATwBfAEQAQQBUAEEAIgAsACIAdABlAHgAdAAiADoAI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IAFIATwBOAE8AXwBEAEEAVABBACAATQBPAEQAVQBMAEUAIAAgACAAIAAgACAAIAAgACAAIAAgACAAIA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UwBoAGEAeQBuAGUAIABIAHUAcwBzAG8AbgAgADIAMAAyADQALQAwADgALQAxADgAIAAgACAAIAAgACAAIAAgACAAIAAgACAAIAAgACAAIAAgACAAIAAgACAAIAAgACAAIAAgACAAIAAgACAAIAAgACAAIAAgACAAIAAgACAAIAAgACAAIAAgACAAIAAgACAAIAAgACAAIAAgACAAIAAgACAAIAAgACAAIAAgACAAIAAgACAAIAAgACAAIAAgACAAIAAgACAAIAAgACAAIAAgACAAIAAgACAAIAAjAFwAbgAjACAARABhAHQAYQAgAGQAZQBwAGUAbgBkAGUAbgBjAGkAZQBzACAAZgBvAHIAIABDAEgAUgBPAE4ATwAgAGYAdQBuAGMAdABpAG8AbgBzAC4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ABJAE0ARQAgAFoATwBOAEU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ABhAHQAYQAgAHMAbwB1AHIAYwBlAGQAIABmAHIAbwBtACAASQBBAE4AQQAgAFQAaQBtAGUAIABaAG8AbgBlACAARABhAHQAYQBiAGEAcwBlAC4AIAAgACAAIAAgACAAIAAgACAAIAAgACAAIAAgACAAIAAgACAAIAAgACAAIAAgACAAIAAgACAAIAAgACAAIAAgACAAIAAgACAAIAAgACAAIAAgACAAIAAgACAAIAAgACAAIAAgACAAIAAgACAAIAAgACAAIAAgACAAIAAgACAAIAAgACAAIAAjAFwAbgAjACAAaAB0AHQAcABzADoALwAvAHcAdwB3AC4AaQBhAG4AYQAuAG8AcgBnAC8AdABpAG0AZQAtAHoAbwBuAGUAcw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SQBTAE8AXwAzADEANgA2ACAAIAAgACAAIAAgACAAIAAgACAAIAAgACAAIAAgAEMAbwB1AG4AdAByAHkAIABuAGEAbQBlACAAYQBuAGQAIABzAGgAbwByAHQAIABjAG8AZABlACAAZgByAG8AbQAgAEkAUwBPADMAMQA2ADYALgAgACAAIAAgACAAIAAgACAAIAAgACAAIAAgACAAIAAgACAAIAAgACAAIAAgACAAIAAgACAAIAAgACAAIAAgACAAIAAgACAAIAAgACAAIAAgACAAIAAgACAAIAAjAFwAbgAjACAAQwBPAFUATgBUAFIAWQBfAFQATwBfAFQAWgBOAEEATQBFACAAIAAgACAAIAAgAE0AYQBwAHMAIABJAFMATwAzADEANgA2ACAAYwBvAHUAbgB0AHIAeQAgAGMAbwBkAGUAcwAgAHQAbwAgAHQAaQBtAGUAIAB6AG8AbgBlACAAbgBhAG0AZQBzACAAIAAgACAAIAAgACAAIAAgACAAIAAgACAAIAAgACAAIAAgACAAIAAgACAAIAAgACAAIAAgACAAIAAgACAAIAAgACAAIAAgACAAIAAgACAAIAAjAFwAbgAjACAAVABJAE0ARQBaAE8ATgBFAF8ATgBBAE0ARQBTACAAIAAgACAAIAAgACAAIAAgAFQAaQBtAGUAIAB6AG8AbgBlACAAbgBhAG0AZQBzACAAZgByAG8AbQAgAHQAaABlACAAVABaACAARABhAHQAYQBiAGEAcwBlAC4AIAAgACAAIAAgACAAIAAgACAAIAAgACAAIAAgACAAIAAgACAAIAAgACAAIAAgACAAIAAgACAAIAAgACAAIAAgACAAIAAgACAAIAAgACAAIAAgACAAIAAgACAAIAAgACAAIAAjAFwAbgAjACAAVABJAE0ARQBaAE8ATgBFAF8ATgBBAE0ARQBTAF8AQQBDAFQASQBWAEUAIAAgAFQAaQBtAGUAIAB6AG8AbgBlACAAbgBhAG0AZQBzACAAaQBuACAAYwB1AHIAcgBlAG4AdAAgAHUAcwBlACAAZgByAG8AbQAgAHQAaABlACAAVABaACAARABhAHQAYQBiAGEAcwBlAC4AIAAgACAAIAAgACAAIAAgACAAIAAgACAAIAAgACAAIAAgACAAIAAgACAAIAAgACAAIAAgACAAIAAgACAAIAAgACAAIAAjAFwAbgAjACAAVABJAE0ARQBaAE8ATgBFAF8ASABJAFMAVABPAFIASQBDAEEATAAgACAAIAAgAEgAaQBzAHQAbwByAGkAYwBhAGwAIAB0AGkAbQBlACAAegBvAG4AZQAgAG4AYQBtAGUAcwAgAGYAcgBvAG0AIAB0AGgAZQAgAFQAWgAgAEQAYQB0AGEAYgBhAHMAZQAuACAAIAAgACAAIAAgACAAIAAgACAAIAAgACAAIAAgACAAIAAgACAAIAAgACAAIAAgACAAIAAgACAAIAAgACAAIAAgACAAIAAgACAAIAAjAFwAbgAjACAAVABJAE0ARQBaAE8ATgBFAF8AQQBMAEkAQQBTACAAIAAgACAAIAAgACAAIAAgAE0AYQBwAHMAIABkAGUAcAByAGUAYwBhAHQAZQBkACAAdABpAG0AZQAgAHoAbwBuAGUAIABuAGEAbQBlAHMAIAB0AG8AIABjAHUAcgByAGUAbgB0ACAAbgBhAG0AZQBzAC4AIAAgACAAIAAgACAAIAAgACAAIAAgACAAIAAgACAAIAAgACAAIAAgACAAIAAgACAAIAAgACAAIAAgACAAIAAgACAAIAAgACAAIAAjAFwAbgAjACAAVABJAE0ARQBaAE8ATgBFAF8AQwBPAE8AUgBEAFMAXwBEAEEAVABBACAAIAAgAEwAYQB0AGkAdAB1AGQAZQAgAGEAbgBkACAAbABvAG4AZwBpAHQAdQBkAGUAIABjAG8AbwByAGQAaQBuAGEAdABlAHMAIABmAG8AcgAgAGMAYQBwAGkAdABhAGwAIABjAGkAdABpAGUAcwAgAGEAcwBzAG8AYwBpAGEAdABlAGQAIAB3AGkAdABoACAAYQAgAHQAaQBtAGUAIAB6AG8AbgBlAC4AIAAgACAAIAAjAFwAbgAjACAARgBJAEwAVABFAFIAXwBUAEkATQBFAFoATwBOAEUAXwBJAE4ARgBPAFMAIAAgAFIAZQB0AHUAcgBuAHMAIABaAG8AbgBlACAAZQBuAHQAcgBpAGUAcwAgAGYAcgBvAG0AIAB0AGgAZQAgAFQAWgAgAEQAYQB0AGEAYgBhAHMAZQAuACAAIAAgACAAIAAgACAAIAAgACAAIAAgACAAIAAgACAAIAAgACAAIAAgACAAIAAgACAAIAAgACAAIAAgACAAIAAgACAAIAAgACAAIAAgACAAIAAgACAAIAAjAFwAbgAjACAAVABJAE0ARQBaAE8ATgBFAF8ASQBOAEYATwBTACAAIAAgACAAIAAgACAAIAAgAFIAZQB0AHUAcgBuAHMAIABaAG8AbgBlACAAZQBuAHQAcgBpAGUAcwAgAGYAbwByACAAYQAgAHMAcABlAGMAaQBmAGkAYwAgAHQAaQBtAGUAegBvAG4AZQAgAG4AYQBtAGUAIABmAHIAbwBtACAAdABoAGUAIABUAFoAIABEAGEAdABhAGIAYQBzAGUALgAgACAAIAAgACAAIAAgACAAIAAgACAAIAAgACAAIAAjAFwAbgAjACAAVABJAE0ARQBaAE8ATgBFAF8AUgBVAEwARQBfAEQAQQBUAEEAIAAgACAAIAAgAFQAaQBtAGUAIAB6AG8AbgBlACAAZABhAHkAbABpAGcAaAB0ACAAcwBhAHYAaQBuAGcAcwAgAHIAdQBsAGUAcwAgAGYAcgBvAG0AIAB0AGgAZQAgAFQAWgAgAEQAYQB0AGEAYgBhAHMAZQAu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CAAWgBPAE4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JAFMATwBfADMAMQA2ADYAIAA9ACAATABBAE0AQgBEAEEAKABcAG4AIAAgACAAIABfAEkAUwBPAF8AMwAxADYANgBcAG4AKQA7AFwAbgBcAG4AQwBPAFUATgBUAFIAWQBfAFQATwBfAFQAWgBOAEEATQBFACAAPQAgAEwAQQBNAEIARABBACgAXABuACAAIAAgACAAVgBTAFQAQQBDAEsAKABcAG4AIAAgACAAIAAgACAAIAAgAF8AQwBPAFUATgBUAFIAWQBfAFQATwBfAFQAWgBOAEEATQBFAF8AMQAsAFwAbgAgACAAIAAgACAAIAAgACAAXwBDAE8AVQBOAFQAUgBZAF8AVABPAF8AVABaAE4AQQBNAEUAXwAyAFwAbgAgACAAIAAgACkAXABuACkAOwBcAG4AXABuAF8AVABJAE0ARQBaAE8ATgBFAF8ATgBBAE0ARQBTACAAPQAgAEwAQQBNAEIARABBACgAXABuACAAIAAgACAAVgBTAFQAQQBDAEsAKABcAG4AIAAgACAAIAAgACAAIAAgAF8AVABJAE0ARQBaAE8ATgBFAF8ATgBBAE0ARQBTAF8AMQAsAFwAbgAgACAAIAAgACAAIAAgACAAXwBUAEkATQBFAFoATwBOAEUAXwBOAEEATQBFAFMAXwAyAFwAbgAgACAAIAAgACkAXABuACkAOwBcAG4AXABuAFQASQBNAEUAWgBPAE4ARQBfAE4AQQBNAEUAUwAgAD0AIABMAEEATQBCAEQAQQAoAFwAbgAgACAAIAAgAFQAQQBLAEUAKABfAFQASQBNAEUAWgBPAE4ARQBfAE4AQQBNAEUAUwAoACkALAAsACAAMQApAFwAbgApADsAXABuAFwAbgBUAEkATQBFAFoATwBOAEUAXwBOAEEATQBFAFMAXwBBAEMAVABJAFYARQAgAD0AIABMAEEATQBCAEQAQQAoAFwAbgAgACAAIAAgAEwARQBUACgAXABuACAAIAAgACAAIAAgACAAIABfAFQAWgBuAGEAbQBlAHMALAAgAF8AVABJAE0ARQBaAE8ATgBFAF8ATgBBAE0ARQBTACgAKQAsAFwAbgAgACAAIAAgACAAIAAgACAARgBJAEwAVABFAFIAKABDAEgATwBPAFMARQBDAE8ATABTACgAXwBUAFoAbgBhAG0AZQBzACwAIAAxACkALAAgAEMASABPAE8AUwBFAEMATwBMAFMAKABfAFQAWgBuAGEAbQBlAHMALAAgADIAKQAsACAAewAjAE4ALwBBAH0AKQBcAG4AIAAgACAAIAApAFwAbgApADsAXABuAFwAbgBUAEkATQBFAFoATwBOAEUAXwBOAEEATQBFAFMAXwBIAEkAUwBUAE8AUgBJAEMAQQBMACAAPQAgAEwAQQBNAEIARABBACgAXABuACAAIAAgACAATABFAFQAKABcAG4AIAAgACAAIAAgACAAIAAgAF8AVABaAG4AYQBtAGUAcwAsACAAXwBUAEkATQBFAFoATwBOAEUAXwBOAEEATQBFAFMAKAApACwAXABuACAAIAAgACAAIAAgACAAIABGAEkATABUAEUAUgAoAEMASABPAE8AUwBFAEMATwBMAFMAKABfAFQAWgBuAGEAbQBlAHMALAAgADEAKQAsACAATgBPAFQAKABDAEgATwBPAFMARQBDAE8ATABTACgAXwBUAFoAbgBhAG0AZQBzACwAIAAyACkAKQAsACAAewAjAE4ALwBBAH0AKQBcAG4AIAAgACAAIAApAFwAbgApADsAXABuAFwAbgBUAEkATQBFAFoATwBOAEUAXwBBAEwASQBBAFMAIAA9ACAATABBAE0AQgBEAEEAKABcAG4AIAAgACAAIABWAFMAVABBAEMASwAoAFwAbgAgACAAIAAgACAAIAAgACAAXwBUAEkATQBFAFoATwBOAEUAXwBBAEwASQBBAFMAXwAxACwAXABuACAAIAAgACAAIAAgACAAIABfAFQASQBNAEUAWgBPAE4ARQBfAEEATABJAEEAUwBfADIALABcAG4AIAAgACAAIAAgACAAIAAgAF8AVABJAE0ARQBaAE8ATgBFAF8AQQBMAEkAQQBTAF8AMwBcAG4AIAAgACAAIAApAFwAbgApADsAXABuAFwAbgBUAEkATQBFAFoATwBOAEUAXwBBAEwASQBBAFMAXwBUAE8AXwBOAEEATQBFACAAPQAgAEwAQQBNAEIARABBACgAXABuACAAIAAgACAAVgBTAFQAQQBDAEsAKABcAG4AIAAgACAAIAAgACAAIAAgAF8AVABJAE0ARQBaAE8ATgBFAF8AQQBMAEkAQQBTAF8AVABPAF8ATgBBAE0ARQBfADEALABcAG4AIAAgACAAIAAgACAAIAAgAF8AVABJAE0ARQBaAE8ATgBFAF8AQQBMAEkAQQBTAF8AVABPAF8ATgBBAE0ARQBfADIALABcAG4AIAAgACAAIAAgACAAIAAgAF8AVABJAE0ARQBaAE8ATgBFAF8AQQBMAEkAQQBTAF8AVABPAF8ATgBBAE0ARQBfADMALABcAG4AIAAgACAAIAAgACAAIAAgAF8AVABJAE0ARQBaAE8ATgBFAF8AQQBMAEkAQQBTAF8AVABPAF8ATgBBAE0ARQBfADQALABcAG4AIAAgACAAIAAgACAAIAAgAF8AVABJAE0ARQBaAE8ATgBFAF8AQQBMAEkAQQBTAF8AVABPAF8ATgBBAE0ARQBfADUAXABuACAAIAAgACAAKQBcAG4AKQA7AFwAbgBcAG4AVABJAE0ARQBaAE8ATgBFAF8AQwBPAE8AUgBEAFMAXwBEAEEAVABBACAAPQAgAEwAQQBNAEIARABBACgAXABuACAAIAAgACAAVgBTAFQAQQBDAEsAKABcAG4AIAAgACAAIAAgACAAIAAgAF8AVABJAE0ARQBaAE8ATgBFAF8AQwBPAE8AUgBEAFMAXwBEAEEAVABBAF8AMQAsAFwAbgAgACAAIAAgACAAIAAgACAAXwBUAEkATQBFAFoATwBOAEUAXwBDAE8ATwBSAEQAUwBfAEQAQQBUAEEAXwAy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ABUAEUAUgBfAFQASQBNAEUAWgBPAE4ARQBfAEkATgBGAE8AUwBcAG4AXABuAFIAZQB0AHUAcgBuAHMAIABaAG8AbgBlACAAZQBuAHQAcgBpAGUAcwAgAGYAcgBvAG0AIAB0AGgAZQAgAFQAWgAgAEQAYQB0AGEAYgBhAHMAZQAuAFwAbgBcAG4AQQByAHIAYQB5ACAAYwBvAG0AcABhAHQAaQBiAGwAZQA6ACAAVABaAE4AYQBt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CAAIAB8ACAAQwBbADEANABdAFIAWwBuAF0AIAB8ACAAVABaAG8AbgBlAHMAXABuACAAMQAgAHwAIAB0AGUAeAB0ACAAIAAgACAAIAAgAHwAIABUAFoAIABEAGEAdABhAGIAYQBzAGUAIABkAGUAZgBpAG4AZQBkACAAdABpAG0AZQB6AG8AbgBlACAAbgBhAG0AZQAuAFwAbgAgADIAIAB8ACAAZABlAGMAaQBtAGEAbAAgACAAIAB8ACAARgByAG8AbQAgAGQAYQB0AGUALwB0AGkAbQBlACAAaQBuACAAbABvAGMAYQBsACAAbwBiAHMAZQByAHYAZQBkACAAdABpAG0AZQAgACgATQBKAEQAYQB0AGUAKQAuACAARQBtAHAAdAB5ACAAZgBvAHIAIABlAHMAdABhAGIAbABpAHMAaABpAG4AZwAgAHQAaQBtAGUAegBvAG4AZQAuAFwAbgAgADMAIAB8ACAAZABlAGMAaQBtAGEAbAAgACAAIAB8ACAAVQBuAHQAaQBsACAAZABhAHQAZQAvAHQAaQBtAGUAIABpAG4AIABsAG8AYwBhAGwAIABvAGIAcwBlAHIAdgBlAGQAIAB0AGkAbQBlACAAKABNAEoARABhAHQAZQApAC4AIABFAG0AcAB0AHkAIABmAG8AcgAgAGEAYwB0AGkAdgBlACAAdABpAG0AZQB6AG8AbgBlAC4AXABuACAANAAgAHwAIABkAGUAYwBpAG0AYQBsACAAIAAgAHwAIABUAGkAbQBlAHoAbwBuAGUAIABzAHQAYQBuAGQAYQByAGQAIABvAGYAZgBzAGUAdAAgACgAVABpAG0AZQBTAHAAYQBuACkALgBcAG4AIAA1ACAAfAAgAGQAZQBjAGkAbQBhAGwAIAAgACAAfAAgAFQAaQBtAGUAegBvAG4AZQAgAGQAYQB5AGwAaQBnAGgAdAAgAG8AZgBmAHMAZQB0ACAAKABUAGkAbQBlAFMAcABhAG4AKQAuACAAVABpAG0AZQB6AG8AbgBlACAAcgB1AGwAZQBzACAAbQBhAHkAIABhAGQAagB1AHMAdAAgAHQAaABpAHMAIAB2AGEAbAB1AGUALgBcAG4AIAA2ACAAfAAgAGQAZQBjAGkAbQBhAGwAIAAgACAAfAAgAEQAZQBsAHQAYQAgAGYAcgBvAG0AIABwAHIAZQB2AGkAbwB1AHMAIAB0AGkAbQBlAHoAbwBuAGUAIABzAHQAYQBuAGQAYQByAGQAIABvAGYAZgBzAGUAdAAgACgAVABpAG0AZQBTAHAAYQBuACkALgAgAEUAbQBwAHQAeQAgAGYAbwByACAAZQBzAHQAYQBiAGwAaQBzAGgAaQBuAGcAIAB0AGkAbQBlAHoAbwBuAGUALgBcAG4AIAA3ACAAfAAgAGQAZQBjAGkAbQBhAGwAIAAgACAAfAAgAEQAZQBsAHQAYQAgAGYAcgBvAG0AIABwAHIAZQB2AGkAbwB1AHMAIAB0AGkAbQBlAHoAbwBuAGUAIABkAGEAeQBsAGkAZwBoAHQAIABvAGYAZgBzAGUAdAAgACgAVABpAG0AZQBTAHAAYQBuACkALgAgAEUAbQBwAHQAeQAgAGYAbwByACAAZQBzAHQAYQBiAGwAaQBzAGgAaQBuAGcAIAB0AGkAbQBlAHoAbwBuAGUALgBcAG4AIAA4ACAAfAAgAGQAZQBjAGkAbQBhAGwAIAAgACAAfAAgAEQAZQBsAHQAYQAgAHQAbwAgAG4AZQB4AHQAIAB0AGkAbQBlAHoAbwBuAGUAIABzAHQAYQBuAGQAYQByAGQAIABvAGYAZgBzAGUAdAAgACgAVABpAG0AZQBTAHAAYQBuACkALgAgAEUAbQBwAHQAeQAgAGYAbwByACAAYQBjAHQAaQB2AGUAIAB0AGkAbQBlAHoAbwBuAGUALgBcAG4AIAA5ACAAfAAgAGQAZQBjAGkAbQBhAGwAIAAgACAAfAAgAEQAZQBsAHQAYQAgAHQAbwAgAG4AZQB4AHQAIAB0AGkAbQBlAHoAbwBuAGUAIABkAGEAeQBsAGkAZwBoAHQAIABvAGYAZgBzAGUAdAAgACgAVABpAG0AZQBTAHAAYQBuACkALgAgAEUAbQBwAHQAeQAgAGYAbwByACAAYQBjAHQAaQB2AGUAIAB0AGkAbQBlAHoAbwBuAGUALgBcAG4AMQAwACAAfAAgAHQAZQB4AHQAIAAgACAAIAAgACAAfAAgAFQAaQBtAGUAegBvAG4AZQAgAHIAdQBsAGUAcwAgAG4AYQBtAGUALgAgAEMAYQBuACAAYgBlACAAZQBtAHAAdAB5AC4AIAAqACAAZABlAG4AbwB0AGUAcwAgAGEAIABkAGEAeQBsAGkAZwBoAHQAIABzAGEAdgBpAG4AZwAgAFQAWgBvAG4AZQAuAFwAbgAxADEAIAB8ACAAdABlAHgAdAAgACAAIAAgACAAIAB8ACAAQQBiAHIAZQB2AGkAYQB0AGUAZAAgAHMAdABhAG4AZABhAHIAZAAgAHQAaQBtAGUAIABkAGkAcwBwAGwAYQB5ACAAbgBhAG0AZQAuAFwAbgAxADIAIAB8ACAAdABlAHgAdAAgACAAIAAgACAAIAB8ACAAQQBiAHIAZQB2AGkAYQB0AGUAZAAgAGQAYQB5AGwAaQBnAGgAdAAgAHMAYQB2AGkAbgBnACAAdABpAG0AZQAgAGQAaQBzAHAAbABhAHkAIABuAGEAbQBlAC4AXABuADEAMwAgAHwAIAB0AGUAeAB0ACAAIAAgACAAIAAgAHwAIABTAHQAYQBuAGQAYQByAGQAIAB0AGkAbQBlACAAZABpAHMAcABsAGEAeQAgAG4AYQBtAGUALgBcAG4AMQA0ACAAfAAgAHQAZQB4AHQAIAAgACAAIAAgACAAfAAgAEQAYQB5AGwAaQBnAGgAdAAgAHMAYQB2AGkAbgBnACAAdABpAG0AZQAgAGQAaQBzAHAAbABhAHkAIABuAGEAb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FQAWgBOAGEAbQBlAF0AIAAgACAAfAAgAHQAZQB4AHQAIAAgACAAIAB8ACAAVABaACAARABhAHQAYQBiAGEAcwBlACAAZABlAGYAaQBuAGUAZAAgAHQAaQBtAGUAegBvAG4AZQAgAG4AYQBtAGUALgBcAG4AWwBGAHIAbwBtAFkAZQBhAHIAXQAgAHwAIABpAG4AdABlAGcAZQByACAAfAAgAEYAaQBsAHQAZQByACAAYgBlAGcAaQBuAG4AaQBuAGcAIAB3AGkAdABoAGkAbgAgAG8AcgAgAGEAZgB0AGUAcgAgAHQAaABlACAAZwBpAHYAZQBuACAAeQBlAGEAcgAuAFwAbgBbAFQAbwBZAGUAYQByAF0AIAAgACAAfAAgAGkAbgB0AGUAZwBlAHIAIAB8ACAARgBpAGwAdABlAHIAIABlAG4AZABpAG4AZwAgAHcAaQB0AGgAaQBuACAAbwByACAAYgBlAGYAbwByAGUAIAB0AGgAZQAgAGcAaQB2AGUAbgAgAHkAZQ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wAVABFAFIAXwBUAEkATQBFAFoATwBOAEUAXwBJAE4ARgBPAFMAIAA9ACAATABBAE0AQgBEAEEAKABbAFQAWgBOAGEAbQBlAF0ALAAgAFsARgByAG8AbQBNAEoARABhAHQAZQBdACwAIABbAFQAbwBNAEoARABhAHQAZQBdACwAXABuACAAIAAgACAATABFAFQAKABcAG4AIAAgACAAIAAgACAAIAAgAF8AVABaAE4AYQBtAGUALAAgAEMASABPAE8AUwBFAEMATwBMAFMAKABGAE4ALgBOAFUATABMAEkARgBZACgAVABaAE4AYQBtAGUAKQAsACAAMQApACwAXABuACAAIAAgACAAIAAgACAAIABfAGYAaQBsAHQAZQByAEYAcgBvAG0ALAAgAEYATgAuAE4AVQBMAEwASQBGAFkAKABGAHIAbwBtAE0ASgBEAGEAdABlACkALABcAG4AIAAgACAAIAAgACAAIAAgAF8AZgBpAGwAdABlAHIAVABvACwAIABGAE4ALgBOAFUATABMAEkARgBZACgAVABvAE0ASgBEAGEAdABlACkALABcAG4AIAAgACAAIAAgACAAIAAgAEkARgAoAE4ATwBUACgARgBOAC4ASQBTAF8ATgBVAE0ARQBSAEkAQwBfAE4AVQBMAEwAKABfAGYAaQBsAHQAZQByAEYAcgBvAG0AKQApACwAIAB7ACMAVgBBAEwAVQBFACEAfQAsAFwAbgAgACAAIAAgACAAIAAgACAAIAAgACAAIABJAEYAKABOAE8AVAAoAEYATgAuAEkAUwBfAE4AVQBNAEUAUgBJAEMAXwBOAFUATABMACgAXwBmAGkAbAB0AGUAcgBUAG8AKQApACwAIAB7ACMAVgBBAEwAVQBFACEAfQAsAFwAbgAgACAAIAAgACAAIAAgACAAIAAgACAAIAAgACAAIAAgAEkARgAoAEkAUwBOAFUATQBCAEUAUgAoAF8AZgBpAGwAdABlAHIARgByAG8AbQApACAAKgAgACgAXwBmAGkAbAB0AGUAcgBGAHIAbwBtACAAPgAgAF8AZgBpAGwAdABlAHIAVABvACkALAAgAHsAIwBWAEEATABVAEUAIQB9ACwAXABuACAAIAAgACAAIAAgACAAIAAgACAAIAAgACAAIAAgACAAIAAgACAAIABMAEUAVAAoAFwAbgAgACAAIAAgACAAIAAgACAAIAAgACAAIAAgACAAIAAgACAAIAAgACAAIAAgACAAIABfAFQAWgBvAG4AZQBzADEALAAgAEkARgAoAEEAUgBSAEEAWQBTAC4ASQBTAF8ARQBNAFAAVABZACgAXwBUAFoATgBhAG0AZQApACwAIABfAFQASQBNAEUAWgBPAE4ARQBfAEQAQQBUAEEAXwBBAEwATAAoACkALABcAG4AIAAgACAAIAAgACAAIAAgACAAIAAgACAAIAAgACAAIAAgACAAIAAgACAAIAAgACAAIAAgACAAIABMAEUAVAAoAFwAbgAgACAAIAAgACAAIAAgACAAIAAgACAAIAAgACAAIAAgACAAIAAgACAAIAAgACAAIAAgACAAIAAgACAAIAAgACAAXwBiAHkAUgBvAHcALAAgAFIARQBEAFUAQwBFACgAXAAiAFwAIgAsACAAXwBUAFoATgBhAG0AZQAsAFwAbgAgACAAIAAgACAAIAAgACAAIAAgACAAIAAgACAAIAAgACAAIAAgACAAIAAgACAAIAAgACAAIAAgACAAIAAgACAAIAAgACAAIABMAEEATQBCAEQAQQAoAF8AYQBjAGMALAAgAF8AVABaAG4AYQBtAGUAMQAsAFwAbgAgACAAIAAgACAAIAAgACAAIAAgACAAIAAgACAAIAAgACAAIAAgACAAIAAgACAAIAAgACAAIAAgACAAIAAgACAAIAAgACAAIAAgACAAIAAgAEwARQBUACgAXABuACAAIAAgACAAIAAgACAAIAAgACAAIAAgACAAIAAgACAAIAAgACAAIAAgACAAIAAgACAAIAAgACAAIAAgACAAIAAgACAAIAAgACAAIAAgACAAIAAgACAAIABfAFQAWgAsACAAXwBUAEkATQBFAFoATwBOAEUAXwBEAEEAVABBAF8AQgBZAF8ATgBBAE0ARQAoAF8AVABaAG4AYQBtAGUAMQApACwAXABuACAAIAAgACAAIAAgACAAIAAgACAAIAAgACAAIAAgACAAIAAgACAAIAAgACAAIAAgACAAIAAgACAAIAAgACAAIAAgACAAIAAgACAAIAAgACAAIAAgACAAIABJAEYAKABBAFIAUgBBAFkAUwAuAEkAUwBOAEEAXwBIACgAXwBUAFoAKQAsACAAXwBhAGMAYwAsAFwAbgAgACAAIAAgACAAIAAgACAAIAAgACAAIAAgACAAIAAgACAAIAAgACAAIAAgACAAIAAgACAAIAAgACAAIAAgACAAIAAgACAAIAAgACAAIAAgACAAIAAgACAAIAAgACAAIABWAFMAVABBAEMASwAoAF8AYQBjAGMALAAgAF8AVABa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JAEYAKABSAE8AVwBTACgAXwBiAHkAUgBvAHcAKQAgAD0AIAAxACwAIAB7ACMATgAvAEEAfQAsAFwAbgAgACAAIAAgACAAIAAgACAAIAAgACAAIAAgACAAIAAgACAAIAAgACAAIAAgACAAIAAgACAAIAAgACAAIAAgACAAIAAgACAAIABEAFIATwBQACgAXwBiAHkAUgBvAHcALAAgADE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JAEYAKABBAFIAUgBBAFkAUwAuAEkAUwBOAEEAXwBIACgAXwBUAFoAbwBuAGUAcwAxACkALAAgAHsAIwBOAC8AQQB9ACwAXABuACAAIAAgACAAIAAgACAAIAAgACAAIAAgACAAIAAgACAAIAAgACAAIAAgACAAIAAgACAAIAAgACAATABFAFQAKABcAG4AIAAgACAAIAAgACAAIAAgACAAIAAgACAAIAAgACAAIAAgACAAIAAgACAAIAAgACAAIAAgACAAIAAgACAAIAAgAF8AVABaAG8AbgBlAHMAMgAsACAAXwBUAFoATwBOAEUAUwBfAFIARQBTAE8ATABWAEUAXwBWAEEATABVAEUAUwAoAF8AVABaAG8AbgBlAHMAMQApACwAXABuACAAIAAgACAAIAAgACAAIAAgACAAIAAgACAAIAAgACAAIAAgACAAIAAgACAAIAAgACAAIAAgACAAIAAgACAAIABfAGkAbgBSAGEAbgBnAGUALAAgAEkARgAoACgAXwBmAGkAbAB0AGUAcgBGAHIAbwBtACAAPQAgAFwAIgBcACIAKQAgACoAIAAoAF8AZgBpAGwAdABlAHIAVABvACAAPQAgAFwAIgBcACIAKQAsACAAQQBSAFIAQQBZAFMALgBSAEUAUABFAEEAVAAoADEALAAgAFIATwBXAFMAKABfAFQAWgBvAG4AZQBzADIAKQApACwAXABuACAAIAAgACAAIAAgACAAIAAgACAAIAAgACAAIAAgACAAIAAgACAAIAAgACAAIAAgACAAIAAgACAAIAAgACAAIAAgACAAIAAgAEwARQBUACgAXABuACAAIAAgACAAIAAgACAAIAAgACAAIAAgACAAIAAgACAAIAAgACAAIAAgACAAIAAgACAAIAAgACAAIAAgACAAIAAgACAAIAAgACAAIAAgACAAXwBmAHIAbwBtAE0ASgBEAGEAdABlACwAIABDAEgATwBPAFMARQBDAE8ATABTACgAXwBUAFoAbwBuAGUAcwAyACwAIAAyACkALABcAG4AIAAgACAAIAAgACAAIAAgACAAIAAgACAAIAAgACAAIAAgACAAIAAgACAAIAAgACAAIAAgACAAIAAgACAAIAAgACAAIAAgACAAIAAgACAAIABfAHUAbgB0AGkAbABNAEoARABhAHQAZQAsACAAQwBIAE8ATwBTAEUAQwBPAEwAUwAoAF8AVABaAG8AbgBlAHMAMgAsACAAMwApACwAXABuACAAIAAgACAAIAAgACAAIAAgACAAIAAgACAAIAAgACAAIAAgACAAIAAgACAAIAAgACAAIAAgACAAIAAgACAAIAAgACAAIAAgACAAIAAgACAATgAoACgAKABfAGYAcgBvAG0ATQBKAEQAYQB0AGUAIAA9ACAAXAAiAFwAIgApACAAKwAgACgAXwBmAHIAbwBtAE0ASgBEAGEAdABlACAAPAA9ACAAXwBmAGkAbAB0AGUAcgBUAG8AKQApACAAKgAgACgAKABfAGYAaQBsAHQAZQByAEYAcgBvAG0AIAA9ACAAXAAiAFwAIgApACAAKwAgACgAXwB1AG4AdABpAGwATQBKAEQAYQB0AGUAIAA+ACAAXwBmAGkAbAB0AGUAcgBGAHIAbwBtACkAKQAgADwAPgAgAD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YASQBMAFQARQBSACgAXwBUAFoAbwBuAGUAcwAyACwAIABfAGkAbgBSAGEAbgBnAGUALAAgAHsAIwBOAC8AQQB9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WgBPAE4ARQBfAEkATgBGAE8AUwBcAG4AXABuAFIAZQB0AHUAcgBuAHMAIABaAG8AbgBlACAAZQBuAHQAcgBpAGUAcwAgAGYAbwByACAAYQAgAHMAcABlAGMAaQBmAGkAYwAgAHQAaQBtAGUAegBvAG4AZQAgAG4AYQBtAGUAIABmAHIAbwBtACAAdABoAGUAIABUAFoAIABEAGEAdABhAGIAYQBzAGUALgBcAG4AXABuAEEAcgByAGEAeQAgAGMAbwBtAHAAYQB0AGkAYgBsAGUAOgAgAE4Ab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CAAIAB8ACAAQwBbADEANABdAFIAWwBuAF0AIAB8ACAAVABaAG8AbgBlAHMAXABuACAAMQAgAHwAIAB0AGUAeAB0ACAAIAAgACAAIAAgAHwAIABUAFoAIABEAGEAdABhAGIAYQBzAGUAIABkAGUAZgBpAG4AZQBkACAAdABpAG0AZQB6AG8AbgBlACAAbgBhAG0AZQAuAFwAbgAgADIAIAB8ACAAZABlAGMAaQBtAGEAbAAgACAAIAB8ACAARgByAG8AbQAgAGQAYQB0AGUALwB0AGkAbQBlACAAaQBuACAAbABvAGMAYQBsACAAbwBiAHMAZQByAHYAZQBkACAAdABpAG0AZQAgACgATQBKAEQAYQB0AGUAKQAuACAARQBtAHAAdAB5ACAAZgBvAHIAIABlAHMAdABhAGIAbABpAHMAaABpAG4AZwAgAHQAaQBtAGUAegBvAG4AZQAuAFwAbgAgADMAIAB8ACAAZABlAGMAaQBtAGEAbAAgACAAIAB8ACAAVQBuAHQAaQBsACAAZABhAHQAZQAvAHQAaQBtAGUAIABpAG4AIABsAG8AYwBhAGwAIABvAGIAcwBlAHIAdgBlAGQAIAB0AGkAbQBlACAAKABNAEoARABhAHQAZQApAC4AIABFAG0AcAB0AHkAIABmAG8AcgAgAGEAYwB0AGkAdgBlACAAdABpAG0AZQB6AG8AbgBlAC4AXABuACAANAAgAHwAIABkAGUAYwBpAG0AYQBsACAAIAAgAHwAIABUAGkAbQBlAHoAbwBuAGUAIABzAHQAYQBuAGQAYQByAGQAIABvAGYAZgBzAGUAdAAgACgAVABpAG0AZQBTAHAAYQBuACkALgBcAG4AIAA1ACAAfAAgAGQAZQBjAGkAbQBhAGwAIAAgACAAfAAgAFQAaQBtAGUAegBvAG4AZQAgAGQAYQB5AGwAaQBnAGgAdAAgAG8AZgBmAHMAZQB0ACAAKABUAGkAbQBlAFMAcABhAG4AKQAuACAAVABpAG0AZQB6AG8AbgBlACAAcgB1AGwAZQBzACAAbQBhAHkAIABhAGQAagB1AHMAdAAgAHQAaABpAHMAIAB2AGEAbAB1AGUALgBcAG4AIAA2ACAAfAAgAGQAZQBjAGkAbQBhAGwAIAAgACAAfAAgAEQAZQBsAHQAYQAgAGYAcgBvAG0AIABwAHIAZQB2AGkAbwB1AHMAIAB0AGkAbQBlAHoAbwBuAGUAIABzAHQAYQBuAGQAYQByAGQAIABvAGYAZgBzAGUAdAAgACgAVABpAG0AZQBTAHAAYQBuACkALgAgAEUAbQBwAHQAeQAgAGYAbwByACAAZQBzAHQAYQBiAGwAaQBzAGgAaQBuAGcAIAB0AGkAbQBlAHoAbwBuAGUALgBcAG4AIAA3ACAAfAAgAGQAZQBjAGkAbQBhAGwAIAAgACAAfAAgAEQAZQBsAHQAYQAgAGYAcgBvAG0AIABwAHIAZQB2AGkAbwB1AHMAIAB0AGkAbQBlAHoAbwBuAGUAIABkAGEAeQBsAGkAZwBoAHQAIABvAGYAZgBzAGUAdAAgACgAVABpAG0AZQBTAHAAYQBuACkALgAgAEUAbQBwAHQAeQAgAGYAbwByACAAZQBzAHQAYQBiAGwAaQBzAGgAaQBuAGcAIAB0AGkAbQBlAHoAbwBuAGUALgBcAG4AIAA4ACAAfAAgAGQAZQBjAGkAbQBhAGwAIAAgACAAfAAgAEQAZQBsAHQAYQAgAHQAbwAgAG4AZQB4AHQAIAB0AGkAbQBlAHoAbwBuAGUAIABzAHQAYQBuAGQAYQByAGQAIABvAGYAZgBzAGUAdAAgACgAVABpAG0AZQBTAHAAYQBuACkALgAgAEUAbQBwAHQAeQAgAGYAbwByACAAYQBjAHQAaQB2AGUAIAB0AGkAbQBlAHoAbwBuAGUALgBcAG4AIAA5ACAAfAAgAGQAZQBjAGkAbQBhAGwAIAAgACAAfAAgAEQAZQBsAHQAYQAgAHQAbwAgAG4AZQB4AHQAIAB0AGkAbQBlAHoAbwBuAGUAIABkAGEAeQBsAGkAZwBoAHQAIABvAGYAZgBzAGUAdAAgACgAVABpAG0AZQBTAHAAYQBuACkALgAgAEUAbQBwAHQAeQAgAGYAbwByACAAYQBjAHQAaQB2AGUAIAB0AGkAbQBlAHoAbwBuAGUALgBcAG4AMQAwACAAfAAgAHQAZQB4AHQAIAAgACAAIAAgACAAfAAgAFQAaQBtAGUAegBvAG4AZQAgAHIAdQBsAGUAcwAgAG4AYQBtAGUALgAgAEMAYQBuACAAYgBlACAAZQBtAHAAdAB5AC4AIAAqACAAZABlAG4AbwB0AGUAcwAgAGEAIABkAGEAeQBsAGkAZwBoAHQAIABzAGEAdgBpAG4AZwAgAFQAWgBvAG4AZQAuAFwAbgAxADEAIAB8ACAAdABlAHgAdAAgACAAIAAgACAAIAB8ACAAQQBiAHIAZQB2AGkAYQB0AGUAZAAgAHMAdABhAG4AZABhAHIAZAAgAHQAaQBtAGUAIABkAGkAcwBwAGwAYQB5ACAAbgBhAG0AZQAuAFwAbgAxADIAIAB8ACAAdABlAHgAdAAgACAAIAAgACAAIAB8ACAAQQBiAHIAZQB2AGkAYQB0AGUAZAAgAGQAYQB5AGwAaQBnAGgAdAAgAHMAYQB2AGkAbgBnACAAdABpAG0AZQAgAGQAaQBzAHAAbABhAHkAIABuAGEAbQBlAC4AXABuADEAMwAgAHwAIAB0AGUAeAB0ACAAIAAgACAAIAAgAHwAIABTAHQAYQBuAGQAYQByAGQAIAB0AGkAbQBlACAAZABpAHMAcABsAGEAeQAgAG4AYQBtAGUALgBcAG4AMQA0ACAAfAAgAHQAZQB4AHQAIAAgACAAIAAgACAAfAAgAEQAYQB5AGwAaQBnAGgAdAAgAHMAYQB2AGkAbgBnACAAdABpAG0AZQAgAGQAaQBzAHAAbABhAHkAIABuAGEAb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gBhAG0AZQAgAHwAIAB0AGUAeAB0ACAAfAAgAFQAWgAgAEQAYQB0AGEAYgBhAHMAZQAgAGQAZQBmAGkAbgBlAGQAIAB0AGkAbQBlAHoAbwBuAGUAIABuAGE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WgBPAE4ARQBfAEkATgBGAE8AUwAgAD0AIABMAEEATQBCAEQAQQAoAFQAWgBOAGEAbQBlACwAXABuACAAIAAgACAATABFAFQAKABcAG4AIAAgACAAIAAgACAAIAAgAF8AVABaAG8AbgBlAHMALAAgAF8AVABJAE0ARQBaAE8ATgBFAF8ARABBAFQAQQBfAEIAWQBfAE4AQQBNAEUAKABUAFoATgBhAG0AZQApACwAXABuACAAIAAgACAAIAAgACAAIABJAEYAKABBAFIAUgBBAFkAUwAuAEkAUwBOAEEAXwBIACgAXwBUAFoAbwBuAGUAcwApACwAIAB7ACMATgAvAEEAfQAsAFwAbgAgACAAIAAgACAAIAAgACAAIAAgACAAIABfAFQAWgBPAE4ARQBTAF8AUgBFAFMATwBMAFYARQBfAFYAQQBMAFUARQBTACgAXwBUAFoAbwBuAGUAcwApAFwAbgAgACAAIAAgACAAIAAgACAAKQBcAG4AIAAgACAAIAApAFwAbgApADsAXABuAFwAbgBcAG4AXwBUAFoATwBOAEUAUwBfAFIARQBTAE8ATABWAEUAXwBWAEEATABVAEUAUwAgAD0AIABMAEEATQBCAEQAQQAoAFQAWgBvAG4AZQBzAEQAYQB0AGEAUgBhAHcALABcAG4AIAAgACAAIAAvAC8AIAAgACAAIAB8ACAAQwBbADEANABdAFIAWwBuAF0AIAB8ACAAVABaAG8AbgBlAHMAXABuACAAIAAgACAALwAvACAAIAAxACAAfAAgAHQAZQB4AHQAIAAgACAAIAAgACAAfAAgAFQAWgAgAEQAYQB0AGEAYgBhAHMAZQAgAGQAZQBmAGkAbgBlAGQAIAB0AGkAbQBlAHoAbwBuAGUAIABuAGEAbQBlAC4AXABuACAAIAAgACAALwAvACAAIAAyACAAfAAgAGQAZQBjAGkAbQBhAGwAIAAgACAAfAAgAEYAcgBvAG0AIABkAGEAdABlAC8AdABpAG0AZQAgAGkAbgAgAGwAbwBjAGEAbAAgAG8AYgBzAGUAcgB2AGUAZAAgAHQAaQBtAGUAIAAoAE0ASgBEAGEAdABlACkALgAgAEUAbQBwAHQAeQAgAGYAbwByACAAZQBzAHQAYQBiAGwAaQBzAGgAaQBuAGcAIAB0AGkAbQBlAHoAbwBuAGUALgBcAG4AIAAgACAAIAAvAC8AIAAgADMAIAB8ACAAZABlAGMAaQBtAGEAbAAgACAAIAB8ACAAVQBuAHQAaQBsACAAZABhAHQAZQAvAHQAaQBtAGUAIABpAG4AIABsAG8AYwBhAGwAIABvAGIAcwBlAHIAdgBlAGQAIAB0AGkAbQBlACAAKABNAEoARABhAHQAZQApAC4AIABFAG0AcAB0AHkAIABmAG8AcgAgAGEAYwB0AGkAdgBlACAAdABpAG0AZQB6AG8AbgBlAC4AXABuACAAIAAgACAALwAvACAAIAA0ACAAfAAgAGQAZQBjAGkAbQBhAGwAIAAgACAAfAAgAFQAaQBtAGUAegBvAG4AZQAgAHMAdABhAG4AZABhAHIAZAAgAG8AZgBmAHMAZQB0ACAAKABUAGkAbQBlAFMAcABhAG4AKQAuAFwAbgAgACAAIAAgAC8ALwAgACAANQAgAHwAIABkAGUAYwBpAG0AYQBsACAAIAAgAHwAIABUAGkAbQBlAHoAbwBuAGUAIABkAGEAeQBsAGkAZwBoAHQAIABvAGYAZgBzAGUAdAAgACgAVABpAG0AZQBTAHAAYQBuACkALgAgAFQAaQBtAGUAegBvAG4AZQAgAHIAdQBsAGUAcwAgAG0AYQB5ACAAYQBkAGoAdQBzAHQAIAB0AGgAaQBzACAAdgBhAGwAdQBlAC4AXABuACAAIAAgACAALwAvACAAIAA2ACAAfAAgAGQAZQBjAGkAbQBhAGwAIAAgACAAfAAgAEQAZQBsAHQAYQAgAGYAcgBvAG0AIABwAHIAZQB2AGkAbwB1AHMAIAB0AGkAbQBlAHoAbwBuAGUAIABzAHQAYQBuAGQAYQByAGQAIABvAGYAZgBzAGUAdAAgACgAVABpAG0AZQBTAHAAYQBuACkALgAgAEUAbQBwAHQAeQAgAGYAbwByACAAZQBzAHQAYQBiAGwAaQBzAGgAaQBuAGcAIAB0AGkAbQBlAHoAbwBuAGUALgBcAG4AIAAgACAAIAAvAC8AIAAgADcAIAB8ACAAZABlAGMAaQBtAGEAbAAgACAAIAB8ACAARABlAGwAdABhACAAZgByAG8AbQAgAHAAcgBlAHYAaQBvAHUAcwAgAHQAaQBtAGUAegBvAG4AZQAgAGQAYQB5AGwAaQBnAGgAdAAgAG8AZgBmAHMAZQB0ACAAKABUAGkAbQBlAFMAcABhAG4AKQAuACAARQBtAHAAdAB5ACAAZgBvAHIAIABlAHMAdABhAGIAbABpAHMAaABpAG4AZwAgAHQAaQBtAGUAegBvAG4AZQAuAFwAbgAgACAAIAAgAC8ALwAgACAAOAAgAHwAIABkAGUAYwBpAG0AYQBsACAAIAAgAHwAIABEAGUAbAB0AGEAIAB0AG8AIABuAGUAeAB0ACAAdABpAG0AZQB6AG8AbgBlACAAcwB0AGEAbgBkAGEAcgBkACAAbwBmAGYAcwBlAHQAIAAoAFQAaQBtAGUAUwBwAGEAbgApAC4AIABFAG0AcAB0AHkAIABmAG8AcgAgAGEAYwB0AGkAdgBlACAAdABpAG0AZQB6AG8AbgBlAC4AXABuACAAIAAgACAALwAvACAAIAA5ACAAfAAgAGQAZQBjAGkAbQBhAGwAIAAgACAAfAAgAEQAZQBsAHQAYQAgAHQAbwAgAG4AZQB4AHQAIAB0AGkAbQBlAHoAbwBuAGUAIABkAGEAeQBsAGkAZwBoAHQAIABvAGYAZgBzAGUAdAAgACgAVABpAG0AZQBTAHAAYQBuACkALgAgAEUAbQBwAHQAeQAgAGYAbwByACAAYQBjAHQAaQB2AGUAIAB0AGkAbQBlAHoAbwBuAGUALgBcAG4AIAAgACAAIAAvAC8AIAAxADAAIAB8ACAAdABlAHgAdAAgACAAIAAgACAAIAB8ACAAVABpAG0AZQB6AG8AbgBlACAAcgB1AGwAZQBzACAAbgBhAG0AZQAuACAAQwBhAG4AIABiAGUAIABlAG0AcAB0AHkALgAgACoAIABkAGUAbgBvAHQAZQBzACAAYQAgAGQAYQB5AGwAaQBnAGgAdAAgAHMAYQB2AGkAbgBnACAAVABaAG8AbgBlAC4AXABuACAAIAAgACAALwAvACAAMQAxACAAfAAgAHQAZQB4AHQAIAAgACAAIAAgACAAfAAgAEEAYgByAGUAdgBpAGEAdABlAGQAIABzAHQAYQBuAGQAYQByAGQAIAB0AGkAbQBlACAAZABpAHMAcABsAGEAeQAgAG4AYQBtAGUALgBcAG4AIAAgACAAIAAvAC8AIAAxADIAIAB8ACAAdABlAHgAdAAgACAAIAAgACAAIAB8ACAAQQBiAHIAZQB2AGkAYQB0AGUAZAAgAGQAYQB5AGwAaQBnAGgAdAAgAHMAYQB2AGkAbgBnACAAdABpAG0AZQAgAGQAaQBzAHAAbABhAHkAIABuAGEAbQBlAC4AXABuACAAIAAgACAALwAvACAAMQAzACAAfAAgAHQAZQB4AHQAIAAgACAAIAAgACAAfAAgAFMAdABhAG4AZABhAHIAZAAgAHQAaQBtAGUAIABkAGkAcwBwAGwAYQB5ACAAbgBhAG0AZQAuAFwAbgAgACAAIAAgAC8ALwAgADEANAAgAHwAIAB0AGUAeAB0ACAAIAAgACAAIAAgAHwAIABEAGEAeQBsAGkAZwBoAHQAIABzAGEAdgBpAG4AZwAgAHQAaQBtAGUAIABkAGkAcwBwAGwAYQB5ACAAbgBhAG0AZQAuAFwAbgAgACAAIAAgAC8ALwBcAG4AIAAgACAAIAAvAC8AIABQAGEAcgBhAG0AZQB0AGUAcgBzAFwAbgAgACAAIAAgAC8ALwAgAFQAWgBvAG4AZQBzAEQAYQB0AGEAIAB8ACAAQwBbADEANgBdACAAfAAgAEYAaQBsAHQAZQByAGUAZAAgAHMAZQB0ACAAZgByAG8AbQAgAEMASABSAE8ATgBPAF8ARABBAFQAQQAuAF8AVABJAE0ARQBaAE8ATgBFAF8ARABBAFQAQQBfAEEATABMACgAKQBcAG4AIAAgACAAIABcAG4AIAAgACAAIABMAEUAVAAoAFwAbgAgACAAIAAgACAAIAAgACAAXwBmAHIAbwBtAE0ASgBEAGEAdABlACwAIABDAEgAUgBPAE4ATwAuAFQASQBNAEUAUwBQAEEATgBfAEEARABEAF8AUwBFAEMATwBOAEQAUwAoAFwAbgAgACAAIAAgACAAIAAgACAAIAAgACAAIABDAEgATwBPAFMARQBDAE8ATABTACgAVABaAG8AbgBlAHMARABhAHQAYQBSAGEAdwAsACAAMgApACwAIABDAEgATwBPAFMARQBDAE8ATABTACgAVABaAG8AbgBlAHMARABhAHQAYQBSAGEAdwAsACAAMwApAFwAbgAgACAAIAAgACAAIAAgACAAKQAsAFwAbgBcAG4AIAAgACAAIAAgACAAIAAgAF8AdQBuAHQAaQBsAE0ASgBEAGEAdABlACwAIABDAEgAUgBPAE4ATwAuAFQASQBNAEUAUwBQAEEATgBfAEEARABEAF8AUwBFAEMATwBOAEQAUwAoAFwAbgAgACAAIAAgACAAIAAgACAAIAAgACAAIABDAEgATwBPAFMARQBDAE8ATABTACgAVABaAG8AbgBlAHMARABhAHQAYQBSAGEAdwAsACAANAApACwAIABDAEgATwBPAFMARQBDAE8ATABTACgAVABaAG8AbgBlAHMARABhAHQAYQBSAGEAdwAsACAANQApAFwAbgAgACAAIAAgACAAIAAgACAAKQAsAFwAbgBcAG4AIAAgACAAIAAgACAAIAAgAF8AcwB0AGQATwBmAGYAcwBlAHQALAAgAEMASABSAE8ATgBPAC4AUwBFAEMATwBOAEQAUwBfAFQATwBfAFQASQBNAEUAUwBQAEEATgAoAEMASABPAE8AUwBFAEMATwBMAFMAKABUAFoAbwBuAGUAcwBEAGEAdABhAFIAYQB3ACwAIAA2ACkAKQAsAFwAbgAgACAAIAAgACAAIAAgACAAXwBEAEwAUwBvAGYAZgBzAGUAdAAsACAAQwBIAFIATwBOAE8ALgBTAEUAQwBPAE4ARABTAF8AVABPAF8AVABJAE0ARQBTAFAAQQBOACgAQwBIAE8ATwBTAEUAQwBPAEwAUwAoAFQAWgBvAG4AZQBzAEQAYQB0AGEAUgBhAHcALAAgADcAKQApACwAXABuAFwAbgAgACAAIAAgACAAIAAgACAAXwBzAHQAZABPAGYAZgBzAGUAdABEAGUAbAB0AGEAUAByAGUAdgAsACAAQwBIAFIATwBOAE8ALgBTAEUAQwBPAE4ARABTAF8AVABPAF8AVABJAE0ARQBTAFAAQQBOACgAQwBIAE8ATwBTAEUAQwBPAEwAUwAoAFQAWgBvAG4AZQBzAEQAYQB0AGEAUgBhAHcALAAgADgAKQApACwAXABuACAAIAAgACAAIAAgACAAIABfAEQATABTAG8AZgBmAHMAZQB0AEQAZQBsAHQAYQBQAHIAZQB2ACwAIABDAEgAUgBPAE4ATwAuAFMARQBDAE8ATgBEAFMAXwBUAE8AXwBUAEkATQBFAFMAUABBAE4AKABDAEgATwBPAFMARQBDAE8ATABTACgAVABaAG8AbgBlAHMARABhAHQAYQBSAGEAdwAsACAAOQApACkALABcAG4AIAAgACAAIAAgACAAIAAgAF8AcwB0AGQATwBmAGYAcwBlAHQARABlAGwAdABhAE4AZQB4AHQALAAgAEMASABSAE8ATgBPAC4AUwBFAEMATwBOAEQAUwBfAFQATwBfAFQASQBNAEUAUwBQAEEATgAoAEMASABPAE8AUwBFAEMATwBMAFMAKABUAFoAbwBuAGUAcwBEAGEAdABhAFIAYQB3ACwAIAAxADAAKQApACwAXABuACAAIAAgACAAIAAgACAAIABfAEQATABTAG8AZgBmAHMAZQB0AEQAZQBsAHQAYQBOAGUAeAB0ACwAIABDAEgAUgBPAE4ATwAuAFMARQBDAE8ATgBEAFMAXwBUAE8AXwBUAEkATQBFAFMAUABBAE4AKABDAEgATwBPAFMARQBDAE8ATABTACgAVABaAG8AbgBlAHMARABhAHQAYQBSAGEAdwAsACAAMQAxACkAKQAsAFwAbgBcAG4AIAAgACAAIAAgACAAIAAgAEgAUwBUAEEAQwBLACgAXABuACAAIAAgACAAIAAgACAAIAAgACAAIAAgAEMASABPAE8AUwBFAEMATwBMAFMAKABUAFoAbwBuAGUAcwBEAGEAdABhAFIAYQB3ACwAIAAxACkALABcAG4AIAAgACAAIAAgACAAIAAgACAAIAAgACAAXwBmAHIAbwBtAE0ASgBEAGEAdABlACwAIABfAHUAbgB0AGkAbABNAEoARABhAHQAZQAsAFwAbgAgACAAIAAgACAAIAAgACAAIAAgACAAIABfAHMAdABkAE8AZgBmAHMAZQB0ACwAIABfAEQATABTAG8AZgBmAHMAZQB0ACwAXABuACAAIAAgACAAIAAgACAAIAAgACAAIAAgAF8AcwB0AGQATwBmAGYAcwBlAHQARABlAGwAdABhAFAAcgBlAHYALAAgAF8ARABMAFMAbwBmAGYAcwBlAHQARABlAGwAdABhAFAAcgBlAHYALABcAG4AIAAgACAAIAAgACAAIAAgACAAIAAgACAAXwBzAHQAZABPAGYAZgBzAGUAdABEAGUAbAB0AGEATgBlAHgAdAAsACAAXwBEAEwAUwBvAGYAZgBzAGUAdABEAGUAbAB0AGEATgBlAHgAdAAsAFwAbgAgACAAIAAgACAAIAAgACAAIAAgACAAIABEAFIATwBQACgAVABaAG8AbgBlAHMARABhAHQAYQBSAGEAdwAsACwAIAAxADEAKQBcAG4AIAAgACAAIAAgACAAIAAgACkAXABuACAAIAAgACAAKQBcAG4AKQA7AFwAbgBcAG4AXABuAF8AVABJAE0ARQBaAE8ATgBFAF8ARABBAFQAQQBfAEIAWQBfAE4AQQBNAEUAIAA9ACAATABBAE0AQgBEAEEAKABUAFoATgBhAG0AZQAsAFwAbgAgACAAIAAgAEkARgAoAEEAUgBSAEEAWQBTAC4ASQBTAF8AQQBSAFIAQQBZACgAVABaAE4AYQBtAGUAKQAsACAAewAjAEMAQQBMAEMAIQB9ACwAXABuACAAIAAgACAAIAAgACAAIABJAEYAKABJAFMARQBSAFIATwBSACgAVABaAE4AYQBtAGUAKQAsACAAVABaAE4AYQBtAGUAIAAqACAAewAxAH0ALABcAG4AIAAgACAAIAAgACAAIAAgACAAIAAgACAATABFAFQAKABcAG4AIAAgACAAIAAgACAAIAAgACAAIAAgACAAIAAgACAAIABfAHMAZQBwAFAAbwBzACwAIABJAEYARQBSAFIATwBSACgARgBJAE4ARAAoAFwAIgAvAFwAIgAsACAAVABaAE4AYQBtAGUAKQAsACAAMAApACwAXABuACAAIAAgACAAIAAgACAAIAAgACAAIAAgACAAIAAgACAASQBGACgAXwBzAGUAcABQAG8AcwAgAD0AIAAwACwAIAB7ACMATgAvAEEAfQAsAFwAbgAgACAAIAAgACAAIAAgACAAIAAgACAAIAAgACAAIAAgACAAIAAgACAATABFAFQAKABcAG4AIAAgACAAIAAgACAAIAAgACAAIAAgACAAIAAgACAAIAAgACAAIAAgACAAIAAgACAAXwByAGUAZwBpAG8AbgAsACAATABFAEYAVAAoAFQAWgBOAGEAbQBlACwAIABfAHMAZQBwAFAAbwBzACAALQAgADEAKQAsAFwAbgAgACAAIAAgACAAIAAgACAAIAAgACAAIAAgACAAIAAgACAAIAAgACAAIAAgACAAIABfAGwAbwBjAGEAdABpAG8AbgAsACAAUgBJAEcASABUACgAVABaAE4AYQBtAGUALAAgAEwARQBOACgAVABaAE4AYQBtAGUAKQAgAC0AIABfAHMAZQBwAFAAbwBzACkALABcAG4AIAAgACAAIAAgACAAIAAgACAAIAAgACAAIAAgACAAIAAgACAAIAAgACAAIAAgACAAXABuACAAIAAgACAAIAAgACAAIAAgACAAIAAgACAAIAAgACAAIAAgACAAIAAgACAAIAAgAEkARgAoAF8AcgBlAGcAaQBvAG4AIAA9ACAAXAAiAEEARgBSAEkAQwBBAFwAIgAsACAAXwBUAEkATQBFAFoATwBOAEUAXwBBAEYAUgBJAEMAQQBfAEwATwBDAEEAVABJAE8ATgAoAF8AbABvAGMAYQB0AGkAbwBuACkALABcAG4AIAAgACAAIAAgACAAIAAgACAAIAAgACAAIAAgACAAIAAgACAAIAAgACAAIAAgACAASQBGACgAXwByAGUAZwBpAG8AbgAgAD0AIABcACIAQQBNAEUAUgBJAEMAQQBcACIALAAgAF8AVABJAE0ARQBaAE8ATgBFAF8AQQBNAEUAUgBJAEMAQQBfAEwATwBDAEEAVABJAE8ATgAoAF8AbABvAGMAYQB0AGkAbwBuACkALABcAG4AIAAgACAAIAAgACAAIAAgACAAIAAgACAAIAAgACAAIAAgACAAIAAgACAAIAAgACAASQBGACgAXwByAGUAZwBpAG8AbgAgAD0AIABcACIAQQBOAFQAQQBSAEMAVABJAEMAQQBcACIALAAgAF8AVABJAE0ARQBaAE8ATgBFAF8AQQBOAFQAQQBSAEMAVABJAEMAQQBfAEwATwBDAEEAVABJAE8ATgAoAF8AbABvAGMAYQB0AGkAbwBuACkALABcAG4AIAAgACAAIAAgACAAIAAgACAAIAAgACAAIAAgACAAIAAgACAAIAAgACAAIAAgACAASQBGACgAXwByAGUAZwBpAG8AbgAgAD0AIABcACIAQQBTAEkAQQBcACIALAAgAF8AVABJAE0ARQBaAE8ATgBFAF8AQQBTAEkAQQBfAEwATwBDAEEAVABJAE8ATgAoAF8AbABvAGMAYQB0AGkAbwBuACkALABcAG4AIAAgACAAIAAgACAAIAAgACAAIAAgACAAIAAgACAAIAAgACAAIAAgACAAIAAgACAASQBGACgAXwByAGUAZwBpAG8AbgAgAD0AIABcACIAQQBUAEwAQQBOAFQASQBDAFwAIgAsACAAXwBUAEkATQBFAFoATwBOAEUAXwBBAFQATABBAE4AVABJAEMAXwBMAE8AQwBBAFQASQBPAE4AKABfAGwAbwBjAGEAdABpAG8AbgApACwAXABuACAAIAAgACAAIAAgACAAIAAgACAAIAAgACAAIAAgACAAIAAgACAAIAAgACAAIAAgAEkARgAoAF8AcgBlAGcAaQBvAG4AIAA9ACAAXAAiAEEAVQBTAFQAUgBBAEwASQBBAFwAIgAsACAAXwBUAEkATQBFAFoATwBOAEUAXwBBAFUAUwBUAFIAQQBMAEkAQQBfAEwATwBDAEEAVABJAE8ATgAoAF8AbABvAGMAYQB0AGkAbwBuACkALABcAG4AIAAgACAAIAAgACAAIAAgACAAIAAgACAAIAAgACAAIAAgACAAIAAgACAAIAAgACAASQBGACgAXwByAGUAZwBpAG8AbgAgAD0AIABcACIARQBUAEMAXAAiACwAIABfAFQASQBNAEUAWgBPAE4ARQBfAEUAVABDAF8ATABPAEMAQQBUAEkATwBOACgAXwBsAG8AYwBhAHQAaQBvAG4AKQAsAFwAbgAgACAAIAAgACAAIAAgACAAIAAgACAAIAAgACAAIAAgACAAIAAgACAAIAAgACAAIABJAEYAKABfAHIAZQBnAGkAbwBuACAAPQAgAFwAIgBFAFUAUgBPAFAARQBcACIALAAgAF8AVABJAE0ARQBaAE8ATgBFAF8ARQBVAFIATwBQAEUAXwBMAE8AQwBBAFQASQBPAE4AKABfAGwAbwBjAGEAdABpAG8AbgApACwAXABuACAAIAAgACAAIAAgACAAIAAgACAAIAAgACAAIAAgACAAIAAgACAAIAAgACAAIAAgAEkARgAoAF8AcgBlAGcAaQBvAG4AIAA9ACAAXAAiAEkATgBEAEkAQQBOAFwAIgAsACAAXwBUAEkATQBFAFoATwBOAEUAXwBJAE4ARABJAEEATgBfAEwATwBDAEEAVABJAE8ATgAoAF8AbABvAGMAYQB0AGkAbwBuACkALABcAG4AIAAgACAAIAAgACAAIAAgACAAIAAgACAAIAAgACAAIAAgACAAIAAgACAAIAAgACAASQBGACgAXwByAGUAZwBpAG8AbgAgAD0AIABcACIAUABBAEMASQBGAEkAQwBcACIALAAgAF8AVABJAE0ARQBaAE8ATgBFAF8AUABBAEMASQBGAEkAQwBfAEwATwBDAEEAVABJAE8ATgAoAF8AbABvAGMAYQB0AGkAbwBuACkALABcAG4AIAAgACAAIAAgACAAIAAgACAAIAAgACAAIAAgACAAIAAgACAAIAAgACAAIAAgACAAewAjAE4ALwBBAH0AXABuACAAIAAgACAAIAAgACAAIAAgACAAIAAgACAAIAAgACAAIAAgACAAIAAgACAAIAAgACkAKQApACkAKQApACkAKQApACkAXABuACAAIAAgACAAIAAgACAAIAAgACAAIAAgACAAIAAgACAAIAAgACAAIAApAFwAbgAgACAAIAAgACAAIAAgACAAIAAgACAAIAAgACAAIAAgACkAXABuACAAIAAgACAAIAAgACAAIAAgACAAIAAgACkAXABuACAAIAAgACAAIAAgACAAIAApAFwAbgAgACAAIAAgACkAXABuACkAOwBcAG4AXABuAFwAbgBfAFQASQBNAEUAWgBPAE4ARQBfAEQAQQBUAEEAXwBBAEwATAAgAD0AIABMAEEATQBCAEQAQQAoAFwAbgAgACAAIAAgAFYAUwBUAEEAQwBLACgAXABuACAAIAAgACAAIAAgACAAIABfAFQASQBNAEUAWgBPAE4ARQBfAEQAQQBUAEEAXwBBAEYAUgBJAEMAQQAoACkALABcAG4AIAAgACAAIAAgACAAIAAgAF8AVABJAE0ARQBaAE8ATgBFAF8ARABBAFQAQQBfAEEATQBFAFIASQBDAEEAKAApACwAXABuACAAIAAgACAAIAAgACAAIABfAFQASQBNAEUAWgBPAE4ARQBfAEQAQQBUAEEAXwBBAE4AVABBAFIAQwBUAEkAQwBBACgAKQAsAFwAbgAgACAAIAAgACAAIAAgACAAXwBUAEkATQBFAFoATwBOAEUAXwBEAEEAVABBAF8AQQBTAEkAQQAoACkALABcAG4AIAAgACAAIAAgACAAIAAgAF8AVABJAE0ARQBaAE8ATgBFAF8ARABBAFQAQQBfAEEAVABMAEEATgBUAEkAQwAoACkALABcAG4AIAAgACAAIAAgACAAIAAgAF8AVABJAE0ARQBaAE8ATgBFAF8ARABBAFQAQQBfAEEAVQBTAFQAUgBBAEwASQBBACgAKQAsAFwAbgAgACAAIAAgACAAIAAgACAAXwBUAEkATQBFAFoATwBOAEUAXwBEAEEAVABBAF8ARQBUAEMAKAApACwAXABuACAAIAAgACAAIAAgACAAIABfAFQASQBNAEUAWgBPAE4ARQBfAEQAQQBUAEEAXwBFAFUAUgBPAFAARQAoACkALABcAG4AIAAgACAAIAAgACAAIAAgAF8AVABJAE0ARQBaAE8ATgBFAF8ARABBAFQAQQBfAEkATgBEAEkAQQBOACgAKQAsAFwAbgAgACAAIAAgACAAIAAgACAAXwBUAEkATQBFAFoATwBOAEUAXwBEAEEAVABBAF8AUABBAEMASQBGAEkAQwAoACkAXABuACAAIAAgACAAKQBcAG4AKQA7AFwAbgBcAG4AXwBUAEkATQBFAFoATwBOAEUAXwBEAEEAVABBAF8AQQBGAFIASQBDAEEAIAA9ACAATABBAE0AQgBEAEEAKABcAG4AIAAgACAAIABWAFMAVABBAEMASwAoAFwAbgAgACAAIAAgACAAIAAgACAAXwBUAEkATQBFAFoATwBOAEUAXwBBAEYAUgBJAEMAQQBfAEEAQgBJAEQASgBBAE4ALABcAG4AIAAgACAAIAAgACAAIAAgAF8AVABJAE0ARQBaAE8ATgBFAF8AQQBGAFIASQBDAEEAXwBBAEwARwBJAEUAUgBTACwAXABuACAAIAAgACAAIAAgACAAIABfAFQASQBNAEUAWgBPAE4ARQBfAEEARgBSAEkAQwBBAF8AQgBJAFMAUwBBAFUALABcAG4AIAAgACAAIAAgACAAIAAgAF8AVABJAE0ARQBaAE8ATgBFAF8AQQBGAFIASQBDAEEAXwBDAEEASQBSAE8ALABcAG4AIAAgACAAIAAgACAAIAAgAF8AVABJAE0ARQBaAE8ATgBFAF8AQQBGAFIASQBDAEEAXwBDAEEAUwBBAEIATABBAE4AQwBBACwAXABuACAAIAAgACAAIAAgACAAIABfAFQASQBNAEUAWgBPAE4ARQBfAEEARgBSAEkAQwBBAF8AQwBFAFUAVABBACwAXABuACAAIAAgACAAIAAgACAAIABfAFQASQBNAEUAWgBPAE4ARQBfAEEARgBSAEkAQwBBAF8ARQBMAF8AQQBBAEkAVQBOACwAXABuACAAIAAgACAAIAAgACAAIABfAFQASQBNAEUAWgBPAE4ARQBfAEEARgBSAEkAQwBBAF8ASgBPAEgAQQBOAE4ARQBTAEIAVQBSAEcALABcAG4AIAAgACAAIAAgACAAIAAgAF8AVABJAE0ARQBaAE8ATgBFAF8AQQBGAFIASQBDAEEAXwBKAFUAQgBBACwAXABuACAAIAAgACAAIAAgACAAIABfAFQASQBNAEUAWgBPAE4ARQBfAEEARgBSAEkAQwBBAF8ASwBIAEEAUgBUAE8AVQBNACwAXABuACAAIAAgACAAIAAgACAAIABfAFQASQBNAEUAWgBPAE4ARQBfAEEARgBSAEkAQwBBAF8ATABBAEcATwBTACwAXABuACAAIAAgACAAIAAgACAAIABfAFQASQBNAEUAWgBPAE4ARQBfAEEARgBSAEkAQwBBAF8ATQBBAFAAVQBUAE8ALABcAG4AIAAgACAAIAAgACAAIAAgAF8AVABJAE0ARQBaAE8ATgBFAF8AQQBGAFIASQBDAEEAXwBNAE8ATgBSAE8AVgBJAEEALABcAG4AIAAgACAAIAAgACAAIAAgAF8AVABJAE0ARQBaAE8ATgBFAF8AQQBGAFIASQBDAEEAXwBOAEEASQBSAE8AQgBJACwAXABuACAAIAAgACAAIAAgACAAIABfAFQASQBNAEUAWgBPAE4ARQBfAEEARgBSAEkAQwBBAF8ATgBEAEoAQQBNAEUATgBBACwAXABuACAAIAAgACAAIAAgACAAIABfAFQASQBNAEUAWgBPAE4ARQBfAEEARgBSAEkAQwBBAF8AUwBBAE8AXwBUAE8ATQBFACwAXABuACAAIAAgACAAIAAgACAAIABfAFQASQBNAEUAWgBPAE4ARQBfAEEARgBSAEkAQwBBAF8AVABSAEkAUABPAEwASQAsAFwAbgAgACAAIAAgACAAIAAgACAAXwBUAEkATQBFAFoATwBOAEUAXwBBAEYAUgBJAEMAQQBfAFQAVQBOAEkAUwAsAFwAbgAgACAAIAAgACAAIAAgACAAXwBUAEkATQBFAFoATwBOAEUAXwBBAEYAUgBJAEMAQQBfAFcASQBOAEQASABPAEUASwBcAG4AIAAgACAAIAApAFwAbgApADsAXABuAFwAbgBfAFQASQBNAEUAWgBPAE4ARQBfAEQAQQBUAEEAXwBBAE0ARQBSAEkAQwBBACAAPQAgAEwAQQBNAEIARABBACgAXABuACAAIAAgACAAVgBTAFQAQQBDAEsAKABcAG4AIAAgACAAIAAgACAAIAAgAF8AVABJAE0ARQBaAE8ATgBFAF8AQQBNAEUAUgBJAEMAQQBfAEEARABBAEsALABcAG4AIAAgACAAIAAgACAAIAAgAF8AVABJAE0ARQBaAE8ATgBFAF8AQQBNAEUAUgBJAEMAQQBfAEEATgBDAEgATwBSAEEARwBFACwAXABuACAAIAAgACAAIAAgACAAIABfAFQASQBNAEUAWgBPAE4ARQBfAEEATQBFAFIASQBDAEEAXwBBAFIAQQBHAFUAQQBJAE4AQQAsAFwAbgAgACAAIAAgACAAIAAgACAAXwBUAEkATQBFAFoATwBOAEUAXwBBAE0ARQBSAEkAQwBBAF8AQQBSAEcARQBOAFQASQBOAEEAXwBCAFUARQBOAE8AUwBfAEEASQBSAEUAUwAsAFwAbgAgACAAIAAgACAAIAAgACAAXwBUAEkATQBFAFoATwBOAEUAXwBBAE0ARQBSAEkAQwBBAF8AQQBSAEcARQBOAFQASQBOAEEAXwBDAEEAVABBAE0AQQBSAEMAQQAsAFwAbgAgACAAIAAgACAAIAAgACAAXwBUAEkATQBFAFoATwBOAEUAXwBBAE0ARQBSAEkAQwBBAF8AQQBSAEcARQBOAFQASQBOAEEAXwBDAE8AUgBEAE8AQgBBACwAXABuACAAIAAgACAAIAAgACAAIABfAFQASQBNAEUAWgBPAE4ARQBfAEEATQBFAFIASQBDAEEAXwBBAFIARwBFAE4AVABJAE4AQQBfAEoAVQBKAFUAWQAsAFwAbgAgACAAIAAgACAAIAAgACAAXwBUAEkATQBFAFoATwBOAEUAXwBBAE0ARQBSAEkAQwBBAF8AQQBSAEcARQBOAFQASQBOAEEAXwBMAEEAXwBSAEkATwBKAEEALABcAG4AIAAgACAAIAAgACAAIAAgAF8AVABJAE0ARQBaAE8ATgBFAF8AQQBNAEUAUgBJAEMAQQBfAEEAUgBHAEUATgBUAEkATgBBAF8ATQBFAE4ARABPAFoAQQAsAFwAbgAgACAAIAAgACAAIAAgACAAXwBUAEkATQBFAFoATwBOAEUAXwBBAE0ARQBSAEkAQwBBAF8AQQBSAEcARQBOAFQASQBOAEEAXwBSAEkATwBfAEcAQQBMAEwARQBHAE8AUwAsAFwAbgAgACAAIAAgACAAIAAgACAAXwBUAEkATQBFAFoATwBOAEUAXwBBAE0ARQBSAEkAQwBBAF8AQQBSAEcARQBOAFQASQBOAEEAXwBTAEEATABUAEEALABcAG4AIAAgACAAIAAgACAAIAAgAF8AVABJAE0ARQBaAE8ATgBFAF8AQQBNAEUAUgBJAEMAQQBfAEEAUgBHAEUATgBUAEkATgBBAF8AUwBBAE4AXwBKAFUAQQBOACwAXABuACAAIAAgACAAIAAgACAAIABfAFQASQBNAEUAWgBPAE4ARQBfAEEATQBFAFIASQBDAEEAXwBBAFIARwBFAE4AVABJAE4AQQBfAFMAQQBOAF8ATABVAEkAUwAsAFwAbgAgACAAIAAgACAAIAAgACAAXwBUAEkATQBFAFoATwBOAEUAXwBBAE0ARQBSAEkAQwBBAF8AQQBSAEcARQBOAFQASQBOAEEAXwBUAFUAQwBVAE0AQQBOACwAXABuACAAIAAgACAAIAAgACAAIABfAFQASQBNAEUAWgBPAE4ARQBfAEEATQBFAFIASQBDAEEAXwBBAFIARwBFAE4AVABJAE4AQQBfAFUAUwBIAFUAQQBJAEEALABcAG4AIAAgACAAIAAgACAAIAAgAF8AVABJAE0ARQBaAE8ATgBFAF8AQQBNAEUAUgBJAEMAQQBfAEEAUwBVAE4AQwBJAE8ATgAsAFwAbgAgACAAIAAgACAAIAAgACAAXwBUAEkATQBFAFoATwBOAEUAXwBBAE0ARQBSAEkAQwBBAF8AQgBBAEgASQBBACwAXABuACAAIAAgACAAIAAgACAAIABfAFQASQBNAEUAWgBPAE4ARQBfAEEATQBFAFIASQBDAEEAXwBCAEEASABJAEEAXwBCAEEATgBEAEUAUgBBAFMALABcAG4AIAAgACAAIAAgACAAIAAgAF8AVABJAE0ARQBaAE8ATgBFAF8AQQBNAEUAUgBJAEMAQQBfAEIAQQBSAEIAQQBEAE8AUwAsAFwAbgAgACAAIAAgACAAIAAgACAAXwBUAEkATQBFAFoATwBOAEUAXwBBAE0ARQBSAEkAQwBBAF8AQgBFAEwARQBNACwAXABuACAAIAAgACAAIAAgACAAIABfAFQASQBNAEUAWgBPAE4ARQBfAEEATQBFAFIASQBDAEEAXwBCAEUATABJAFoARQAsAFwAbgAgACAAIAAgACAAIAAgACAAXwBUAEkATQBFAFoATwBOAEUAXwBBAE0ARQBSAEkAQwBBAF8AQgBPAEEAXwBWAEkAUwBUAEEALABcAG4AIAAgACAAIAAgACAAIAAgAF8AVABJAE0ARQBaAE8ATgBFAF8AQQBNAEUAUgBJAEMAQQBfAEIATwBHAE8AVABBACwAXABuACAAIAAgACAAIAAgACAAIABfAFQASQBNAEUAWgBPAE4ARQBfAEEATQBFAFIASQBDAEEAXwBCAE8ASQBTAEUALABcAG4AIAAgACAAIAAgACAAIAAgAF8AVABJAE0ARQBaAE8ATgBFAF8AQQBNAEUAUgBJAEMAQQBfAEMAQQBNAEIAUgBJAEQARwBFAF8AQgBBAFkALABcAG4AIAAgACAAIAAgACAAIAAgAF8AVABJAE0ARQBaAE8ATgBFAF8AQQBNAEUAUgBJAEMAQQBfAEMAQQBNAFAATwBfAEcAUgBBAE4ARABFACwAXABuACAAIAAgACAAIAAgACAAIABfAFQASQBNAEUAWgBPAE4ARQBfAEEATQBFAFIASQBDAEEAXwBDAEEATgBDAFUATgAsAFwAbgAgACAAIAAgACAAIAAgACAAXwBUAEkATQBFAFoATwBOAEUAXwBBAE0ARQBSAEkAQwBBAF8AQwBBAFIAQQBDAEEAUwAsAFwAbgAgACAAIAAgACAAIAAgACAAXwBUAEkATQBFAFoATwBOAEUAXwBBAE0ARQBSAEkAQwBBAF8AQwBBAFkARQBOAE4ARQAsAFwAbgAgACAAIAAgACAAIAAgACAAXwBUAEkATQBFAFoATwBOAEUAXwBBAE0ARQBSAEkAQwBBAF8AQwBIAEkAQwBBAEcATwAsAFwAbgAgACAAIAAgACAAIAAgACAAXwBUAEkATQBFAFoATwBOAEUAXwBBAE0ARQBSAEkAQwBBAF8AQwBIAEkASABVAEEASABVAEEALABcAG4AIAAgACAAIAAgACAAIAAgAF8AVABJAE0ARQBaAE8ATgBFAF8AQQBNAEUAUgBJAEMAQQBfAEMASQBVAEQAQQBEAF8ASgBVAEEAUgBFAFoALABcAG4AIAAgACAAIAAgACAAIAAgAF8AVABJAE0ARQBaAE8ATgBFAF8AQQBNAEUAUgBJAEMAQQBfAEMATwBTAFQAQQBfAFIASQBDAEEALABcAG4AIAAgACAAIAAgACAAIAAgAF8AVABJAE0ARQBaAE8ATgBFAF8AQQBNAEUAUgBJAEMAQQBfAEMAVQBJAEEAQgBBACwAXABuACAAIAAgACAAIAAgACAAIABfAFQASQBNAEUAWgBPAE4ARQBfAEEATQBFAFIASQBDAEEAXwBEAEEATgBNAEEAUgBLAFMASABBAFYATgAsAFwAbgAgACAAIAAgACAAIAAgACAAXwBUAEkATQBFAFoATwBOAEUAXwBBAE0ARQBSAEkAQwBBAF8ARABBAFcAUwBPAE4ALABcAG4AIAAgACAAIAAgACAAIAAgAF8AVABJAE0ARQBaAE8ATgBFAF8AQQBNAEUAUgBJAEMAQQBfAEQAQQBXAFMATwBOAF8AQwBSAEUARQBLACwAXABuACAAIAAgACAAIAAgACAAIABfAFQASQBNAEUAWgBPAE4ARQBfAEEATQBFAFIASQBDAEEAXwBEAEUATgBWAEUAUgAsAFwAbgAgACAAIAAgACAAIAAgACAAXwBUAEkATQBFAFoATwBOAEUAXwBBAE0ARQBSAEkAQwBBAF8ARABFAFQAUgBPAEkAVAAsAFwAbgAgACAAIAAgACAAIAAgACAAXwBUAEkATQBFAFoATwBOAEUAXwBBAE0ARQBSAEkAQwBBAF8ARQBEAE0ATwBOAFQATwBOACwAXABuACAAIAAgACAAIAAgACAAIABfAFQASQBNAEUAWgBPAE4ARQBfAEEATQBFAFIASQBDAEEAXwBFAEkAUgBVAE4ARQBQAEUALABcAG4AIAAgACAAIAAgACAAIAAgAF8AVABJAE0ARQBaAE8ATgBFAF8AQQBNAEUAUgBJAEMAQQBfAEUATABfAFMAQQBMAFYAQQBEAE8AUgAsAFwAbgAgACAAIAAgACAAIAAgACAAXwBUAEkATQBFAFoATwBOAEUAXwBBAE0ARQBSAEkAQwBBAF8ARgBPAFIAVABfAE4ARQBMAFMATwBOACwAXABuACAAIAAgACAAIAAgACAAIABfAFQASQBNAEUAWgBPAE4ARQBfAEEATQBFAFIASQBDAEEAXwBGAE8AUgBUAEEATABFAFoAQQAsAFwAbgAgACAAIAAgACAAIAAgACAAXwBUAEkATQBFAFoATwBOAEUAXwBBAE0ARQBSAEkAQwBBAF8ARwBMAEEAQwBFAF8AQgBBAFkALABcAG4AIAAgACAAIAAgACAAIAAgAF8AVABJAE0ARQBaAE8ATgBFAF8AQQBNAEUAUgBJAEMAQQBfAEcATwBPAFMARQBfAEIAQQBZACwAXABuACAAIAAgACAAIAAgACAAIABfAFQASQBNAEUAWgBPAE4ARQBfAEEATQBFAFIASQBDAEEAXwBHAFIAQQBOAEQAXwBUAFUAUgBLACwAXABuACAAIAAgACAAIAAgACAAIABfAFQASQBNAEUAWgBPAE4ARQBfAEEATQBFAFIASQBDAEEAXwBHAFUAQQBUAEUATQBBAEwAQQAsAFwAbgAgACAAIAAgACAAIAAgACAAXwBUAEkATQBFAFoATwBOAEUAXwBBAE0ARQBSAEkAQwBBAF8ARwBVAEEAWQBBAFEAVQBJAEwALABcAG4AIAAgACAAIAAgACAAIAAgAF8AVABJAE0ARQBaAE8ATgBFAF8AQQBNAEUAUgBJAEMAQQBfAEcAVQBZAEEATgBBACwAXABuACAAIAAgACAAIAAgACAAIABfAFQASQBNAEUAWgBPAE4ARQBfAEEATQBFAFIASQBDAEEAXwBIAEEATABJAEYAQQBYACwAXABuACAAIAAgACAAIAAgACAAIABfAFQASQBNAEUAWgBPAE4ARQBfAEEATQBFAFIASQBDAEEAXwBIAEEAVgBBAE4AQQAsAFwAbgAgACAAIAAgACAAIAAgACAAXwBUAEkATQBFAFoATwBOAEUAXwBBAE0ARQBSAEkAQwBBAF8ASABFAFIATQBPAFMASQBMAEwATwAsAFwAbgAgACAAIAAgACAAIAAgACAAXwBUAEkATQBFAFoATwBOAEUAXwBBAE0ARQBSAEkAQwBBAF8ASQBOAEQASQBBAE4AQQBfAEkATgBEAEkAQQBOAEEAUABPAEwASQBTACwAXABuACAAIAAgACAAIAAgACAAIABfAFQASQBNAEUAWgBPAE4ARQBfAEEATQBFAFIASQBDAEEAXwBJAE4ARABJAEEATgBBAF8ASwBOAE8AWAAsAFwAbgAgACAAIAAgACAAIAAgACAAXwBUAEkATQBFAFoATwBOAEUAXwBBAE0ARQBSAEkAQwBBAF8ASQBOAEQASQBBAE4AQQBfAE0AQQBSAEUATgBHAE8ALABcAG4AIAAgACAAIAAgACAAIAAgAF8AVABJAE0ARQBaAE8ATgBFAF8AQQBNAEUAUgBJAEMAQQBfAEkATgBEAEkAQQBOAEEAXwBQAEUAVABFAFIAUwBCAFUAUgBHACwAXABuACAAIAAgACAAIAAgACAAIABfAFQASQBNAEUAWgBPAE4ARQBfAEEATQBFAFIASQBDAEEAXwBJAE4ARABJAEEATgBBAF8AVABFAEwATABfAEMASQBUAFkALABcAG4AIAAgACAAIAAgACAAIAAgAF8AVABJAE0ARQBaAE8ATgBFAF8AQQBNAEUAUgBJAEMAQQBfAEkATgBEAEkAQQBOAEEAXwBWAEUAVgBBAFkALABcAG4AIAAgACAAIAAgACAAIAAgAF8AVABJAE0ARQBaAE8ATgBFAF8AQQBNAEUAUgBJAEMAQQBfAEkATgBEAEkAQQBOAEEAXwBWAEkATgBDAEUATgBOAEUAUwAsAFwAbgAgACAAIAAgACAAIAAgACAAXwBUAEkATQBFAFoATwBOAEUAXwBBAE0ARQBSAEkAQwBBAF8ASQBOAEQASQBBAE4AQQBfAFcASQBOAEEATQBBAEMALABcAG4AIAAgACAAIAAgACAAIAAgAF8AVABJAE0ARQBaAE8ATgBFAF8AQQBNAEUAUgBJAEMAQQBfAEkATgBVAFYASQBLACwAXABuACAAIAAgACAAIAAgACAAIABfAFQASQBNAEUAWgBPAE4ARQBfAEEATQBFAFIASQBDAEEAXwBJAFEAQQBMAFUASQBUACwAXABuACAAIAAgACAAIAAgACAAIABfAFQASQBNAEUAWgBPAE4ARQBfAEEATQBFAFIASQBDAEEAXwBKAEEATQBBAEkAQwBBACwAXABuACAAIAAgACAAIAAgACAAIABfAFQASQBNAEUAWgBPAE4ARQBfAEEATQBFAFIASQBDAEEAXwBKAFUATgBFAEEAVQAsAFwAbgAgACAAIAAgACAAIAAgACAAXwBUAEkATQBFAFoATwBOAEUAXwBBAE0ARQBSAEkAQwBBAF8ASwBFAE4AVABVAEMASwBZAF8ATABPAFUASQBTAFYASQBMAEwARQAsAFwAbgAgACAAIAAgACAAIAAgACAAXwBUAEkATQBFAFoATwBOAEUAXwBBAE0ARQBSAEkAQwBBAF8ASwBFAE4AVABVAEMASwBZAF8ATQBPAE4AVABJAEMARQBMAEwATwAsAFwAbgAgACAAIAAgACAAIAAgACAAXwBUAEkATQBFAFoATwBOAEUAXwBBAE0ARQBSAEkAQwBBAF8ATABBAF8AUABBAFoALABcAG4AIAAgACAAIAAgACAAIAAgAF8AVABJAE0ARQBaAE8ATgBFAF8AQQBNAEUAUgBJAEMAQQBfAEwASQBNAEEALABcAG4AIAAgACAAIAAgACAAIAAgAF8AVABJAE0ARQBaAE8ATgBFAF8AQQBNAEUAUgBJAEMAQQBfAEwATwBTAF8AQQBOAEcARQBMAEUAUwAsAFwAbgAgACAAIAAgACAAIAAgACAAXwBUAEkATQBFAFoATwBOAEUAXwBBAE0ARQBSAEkAQwBBAF8ATQBBAEMARQBJAE8ALABcAG4AIAAgACAAIAAgACAAIAAgAF8AVABJAE0ARQBaAE8ATgBFAF8AQQBNAEUAUgBJAEMAQQBfAE0AQQBOAEEARwBVAEEALABcAG4AIAAgACAAIAAgACAAIAAgAF8AVABJAE0ARQBaAE8ATgBFAF8AQQBNAEUAUgBJAEMAQQBfAE0AQQBOAEEAVQBTACwAXABuACAAIAAgACAAIAAgACAAIABfAFQASQBNAEUAWgBPAE4ARQBfAEEATQBFAFIASQBDAEEAXwBNAEEAUgBUAEkATgBJAFEAVQBFACwAXABuACAAIAAgACAAIAAgACAAIABfAFQASQBNAEUAWgBPAE4ARQBfAEEATQBFAFIASQBDAEEAXwBNAEEAVABBAE0ATwBSAE8AUwAsAFwAbgAgACAAIAAgACAAIAAgACAAXwBUAEkATQBFAFoATwBOAEUAXwBBAE0ARQBSAEkAQwBBAF8ATQBBAFoAQQBUAEwAQQBOACwAXABuACAAIAAgACAAIAAgACAAIABfAFQASQBNAEUAWgBPAE4ARQBfAEEATQBFAFIASQBDAEEAXwBNAEUATgBPAE0ASQBOAEUARQAsAFwAbgAgACAAIAAgACAAIAAgACAAXwBUAEkATQBFAFoATwBOAEUAXwBBAE0ARQBSAEkAQwBBAF8ATQBFAFIASQBEAEEALABcAG4AIAAgACAAIAAgACAAIAAgAF8AVABJAE0ARQBaAE8ATgBFAF8AQQBNAEUAUgBJAEMAQQBfAE0ARQBUAEwAQQBLAEEAVABMAEEALABcAG4AIAAgACAAIAAgACAAIAAgAF8AVABJAE0ARQBaAE8ATgBFAF8AQQBNAEUAUgBJAEMAQQBfAE0ARQBYAEkAQwBPAF8AQwBJAFQAWQAsAFwAbgAgACAAIAAgACAAIAAgACAAXwBUAEkATQBFAFoATwBOAEUAXwBBAE0ARQBSAEkAQwBBAF8ATQBJAFEAVQBFAEwATwBOACwAXABuACAAIAAgACAAIAAgACAAIABfAFQASQBNAEUAWgBPAE4ARQBfAEEATQBFAFIASQBDAEEAXwBNAE8ATgBDAFQATwBOACwAXABuACAAIAAgACAAIAAgACAAIABfAFQASQBNAEUAWgBPAE4ARQBfAEEATQBFAFIASQBDAEEAXwBNAE8ATgBUAEUAUgBSAEUAWQAsAFwAbgAgACAAIAAgACAAIAAgACAAXwBUAEkATQBFAFoATwBOAEUAXwBBAE0ARQBSAEkAQwBBAF8ATQBPAE4AVABFAFYASQBEAEUATwAsAFwAbgAgACAAIAAgACAAIAAgACAAXwBUAEkATQBFAFoATwBOAEUAXwBBAE0ARQBSAEkAQwBBAF8ATgBFAFcAXwBZAE8AUgBLACwAXABuACAAIAAgACAAIAAgACAAIABfAFQASQBNAEUAWgBPAE4ARQBfAEEATQBFAFIASQBDAEEAXwBOAE8ATQBFACwAXABuACAAIAAgACAAIAAgACAAIABfAFQASQBNAEUAWgBPAE4ARQBfAEEATQBFAFIASQBDAEEAXwBOAE8AUgBPAE4ASABBACwAXABuACAAIAAgACAAIAAgACAAIABfAFQASQBNAEUAWgBPAE4ARQBfAEEATQBFAFIASQBDAEEAXwBOAE8AUgBUAEgAXwBEAEEASwBPAFQAQQBfAEIARQBVAEwAQQBIACwAXABuACAAIAAgACAAIAAgACAAIABfAFQASQBNAEUAWgBPAE4ARQBfAEEATQBFAFIASQBDAEEAXwBOAE8AUgBUAEgAXwBEAEEASwBPAFQAQQBfAEMARQBOAFQARQBSACwAXABuACAAIAAgACAAIAAgACAAIABfAFQASQBNAEUAWgBPAE4ARQBfAEEATQBFAFIASQBDAEEAXwBOAE8AUgBUAEgAXwBEAEEASwBPAFQAQQBfAE4ARQBXAF8AUwBBAEwARQBNACwAXABuACAAIAAgACAAIAAgACAAIABfAFQASQBNAEUAWgBPAE4ARQBfAEEATQBFAFIASQBDAEEAXwBOAFUAVQBLACwAXABuACAAIAAgACAAIAAgACAAIABfAFQASQBNAEUAWgBPAE4ARQBfAEEATQBFAFIASQBDAEEAXwBPAEoASQBOAEEARwBBACwAXABuACAAIAAgACAAIAAgACAAIABfAFQASQBNAEUAWgBPAE4ARQBfAEEATQBFAFIASQBDAEEAXwBQAEEATgBBAE0AQQAsAFwAbgAgACAAIAAgACAAIAAgACAAXwBUAEkATQBFAFoATwBOAEUAXwBBAE0ARQBSAEkAQwBBAF8AUABBAFIAQQBNAEEAUgBJAEIATwAsAFwAbgAgACAAIAAgACAAIAAgACAAXwBUAEkATQBFAFoATwBOAEUAXwBBAE0ARQBSAEkAQwBBAF8AUABIAE8ARQBOAEkAWAAsAFwAbgAgACAAIAAgACAAIAAgACAAXwBUAEkATQBFAFoATwBOAEUAXwBBAE0ARQBSAEkAQwBBAF8AUABPAFIAVABuAGUAZwBBAFUAbgBlAGcAUABSAEkATgBDAEUALABcAG4AIAAgACAAIAAgACAAIAAgAF8AVABJAE0ARQBaAE8ATgBFAF8AQQBNAEUAUgBJAEMAQQBfAFAATwBSAFQATwBfAFYARQBMAEgATwAsAFwAbgAgACAAIAAgACAAIAAgACAAXwBUAEkATQBFAFoATwBOAEUAXwBBAE0ARQBSAEkAQwBBAF8AUABVAEUAUgBUAE8AXwBSAEkAQwBPACwAXABuACAAIAAgACAAIAAgACAAIABfAFQASQBNAEUAWgBPAE4ARQBfAEEATQBFAFIASQBDAEEAXwBQAFUATgBUAEEAXwBBAFIARQBOAEEAUwAsAFwAbgAgACAAIAAgACAAIAAgACAAXwBUAEkATQBFAFoATwBOAEUAXwBBAE0ARQBSAEkAQwBBAF8AUgBBAE4ASwBJAE4AXwBJAE4ATABFAFQALABcAG4AIAAgACAAIAAgACAAIAAgAF8AVABJAE0ARQBaAE8ATgBFAF8AQQBNAEUAUgBJAEMAQQBfAFIARQBDAEkARgBFACwAXABuACAAIAAgACAAIAAgACAAIABfAFQASQBNAEUAWgBPAE4ARQBfAEEATQBFAFIASQBDAEEAXwBSAEUARwBJAE4AQQAsAFwAbgAgACAAIAAgACAAIAAgACAAXwBUAEkATQBFAFoATwBOAEUAXwBBAE0ARQBSAEkAQwBBAF8AUgBFAFMATwBMAFUAVABFACwAXABuACAAIAAgACAAIAAgACAAIABfAFQASQBNAEUAWgBPAE4ARQBfAEEATQBFAFIASQBDAEEAXwBSAEkATwBfAEIAUgBBAE4AQwBPACwAXABuACAAIAAgACAAIAAgACAAIABfAFQASQBNAEUAWgBPAE4ARQBfAEEATQBFAFIASQBDAEEAXwBTAEEATgBUAEEAUgBFAE0ALABcAG4AIAAgACAAIAAgACAAIAAgAF8AVABJAE0ARQBaAE8ATgBFAF8AQQBNAEUAUgBJAEMAQQBfAFMAQQBOAFQASQBBAEcATwAsAFwAbgAgACAAIAAgACAAIAAgACAAXwBUAEkATQBFAFoATwBOAEUAXwBBAE0ARQBSAEkAQwBBAF8AUwBBAE4AVABPAF8ARABPAE0ASQBOAEcATwAsAFwAbgAgACAAIAAgACAAIAAgACAAXwBUAEkATQBFAFoATwBOAEUAXwBBAE0ARQBSAEkAQwBBAF8AUwBBAE8AXwBQAEEAVQBMAE8ALABcAG4AIAAgACAAIAAgACAAIAAgAF8AVABJAE0ARQBaAE8ATgBFAF8AQQBNAEUAUgBJAEMAQQBfAFMAQwBPAFIARQBTAEIAWQBTAFUATgBEACwAXABuACAAIAAgACAAIAAgACAAIABfAFQASQBNAEUAWgBPAE4ARQBfAEEATQBFAFIASQBDAEEAXwBTAEkAVABLAEEALABcAG4AIAAgACAAIAAgACAAIAAgAF8AVABJAE0ARQBaAE8ATgBFAF8AQQBNAEUAUgBJAEMAQQBfAFMAVABfAEoATwBIAE4AUwAsAFwAbgAgACAAIAAgACAAIAAgACAAXwBUAEkATQBFAFoATwBOAEUAXwBBAE0ARQBSAEkAQwBBAF8AUwBXAEkARgBUAF8AQwBVAFIAUgBFAE4AVAAsAFwAbgAgACAAIAAgACAAIAAgACAAXwBUAEkATQBFAFoATwBOAEUAXwBBAE0ARQBSAEkAQwBBAF8AVABFAEcAVQBDAEkARwBBAEwAUABBACwAXABuACAAIAAgACAAIAAgACAAIABfAFQASQBNAEUAWgBPAE4ARQBfAEEATQBFAFIASQBDAEEAXwBUAEgAVQBMAEUALABcAG4AIAAgACAAIAAgACAAIAAgAF8AVABJAE0ARQBaAE8ATgBFAF8AQQBNAEUAUgBJAEMAQQBfAFQASQBKAFUAQQBOAEEALABcAG4AIAAgACAAIAAgACAAIAAgAF8AVABJAE0ARQBaAE8ATgBFAF8AQQBNAEUAUgBJAEMAQQBfAFQATwBSAE8ATgBUAE8ALABcAG4AIAAgACAAIAAgACAAIAAgAF8AVABJAE0ARQBaAE8ATgBFAF8AQQBNAEUAUgBJAEMAQQBfAFYAQQBOAEMATwBVAFYARQBSACwAXABuACAAIAAgACAAIAAgACAAIABfAFQASQBNAEUAWgBPAE4ARQBfAEEATQBFAFIASQBDAEEAXwBXAEgASQBUAEUASABPAFIAUwBFACwAXABuACAAIAAgACAAIAAgACAAIABfAFQASQBNAEUAWgBPAE4ARQBfAEEATQBFAFIASQBDAEEAXwBXAEkATgBOAEkAUABFAEcALABcAG4AIAAgACAAIAAgACAAIAAgAF8AVABJAE0ARQBaAE8ATgBFAF8AQQBNAEUAUgBJAEMAQQBfAFkAQQBLAFUAVABBAFQAXABuACAAIAAgACAAKQBcAG4AKQA7AFwAbgBcAG4AXwBUAEkATQBFAFoATwBOAEUAXwBEAEEAVABBAF8AQQBOAFQAQQBSAEMAVABJAEMAQQAgAD0AIABMAEEATQBCAEQAQQAoAFwAbgAgACAAIAAgAFYAUwBUAEEAQwBLACgAXABuACAAIAAgACAAIAAgACAAIABfAFQASQBNAEUAWgBPAE4ARQBfAEEATgBUAEEAUgBDAFQASQBDAEEAXwBDAEEAUwBFAFkALABcAG4AIAAgACAAIAAgACAAIAAgAF8AVABJAE0ARQBaAE8ATgBFAF8AQQBOAFQAQQBSAEMAVABJAEMAQQBfAEQAQQBWAEkAUwAsAFwAbgAgACAAIAAgACAAIAAgACAAXwBUAEkATQBFAFoATwBOAEUAXwBBAE4AVABBAFIAQwBUAEkAQwBBAF8ATQBBAEMAUQBVAEEAUgBJAEUALABcAG4AIAAgACAAIAAgACAAIAAgAF8AVABJAE0ARQBaAE8ATgBFAF8AQQBOAFQAQQBSAEMAVABJAEMAQQBfAE0AQQBXAFMATwBOACwAXABuACAAIAAgACAAIAAgACAAIABfAFQASQBNAEUAWgBPAE4ARQBfAEEATgBUAEEAUgBDAFQASQBDAEEAXwBQAEEATABNAEUAUgAsAFwAbgAgACAAIAAgACAAIAAgACAAXwBUAEkATQBFAFoATwBOAEUAXwBBAE4AVABBAFIAQwBUAEkAQwBBAF8AUgBPAFQASABFAFIAQQAsAFwAbgAgACAAIAAgACAAIAAgACAAXwBUAEkATQBFAFoATwBOAEUAXwBBAE4AVABBAFIAQwBUAEkAQwBBAF8AVABSAE8ATABMACwAXABuACAAIAAgACAAIAAgACAAIABfAFQASQBNAEUAWgBPAE4ARQBfAEEATgBUAEEAUgBDAFQASQBDAEEAXwBWAE8AUwBUAE8ASwBcAG4AIAAgACAAIAApAFwAbgApADsAXABuAFwAbgBfAFQASQBNAEUAWgBPAE4ARQBfAEQAQQBUAEEAXwBBAFMASQBBACAAPQAgAEwAQQBNAEIARABBACgAXABuACAAIAAgACAAVgBTAFQAQQBDAEsAKABcAG4AIAAgACAAIAAgACAAIAAgAF8AVABJAE0ARQBaAE8ATgBFAF8AQQBTAEkAQQBfAEEATABNAEEAVABZACwAXABuACAAIAAgACAAIAAgACAAIABfAFQASQBNAEUAWgBPAE4ARQBfAEEAUwBJAEEAXwBBAE0ATQBBAE4ALABcAG4AIAAgACAAIAAgACAAIAAgAF8AVABJAE0ARQBaAE8ATgBFAF8AQQBTAEkAQQBfAEEATgBBAEQAWQBSACwAXABuACAAIAAgACAAIAAgACAAIABfAFQASQBNAEUAWgBPAE4ARQBfAEEAUwBJAEEAXwBBAFEAVABBAFUALABcAG4AIAAgACAAIAAgACAAIAAgAF8AVABJAE0ARQBaAE8ATgBFAF8AQQBTAEkAQQBfAEEAUQBUAE8AQgBFACwAXABuACAAIAAgACAAIAAgACAAIABfAFQASQBNAEUAWgBPAE4ARQBfAEEAUwBJAEEAXwBBAFMASABHAEEAQgBBAFQALABcAG4AIAAgACAAIAAgACAAIAAgAF8AVABJAE0ARQBaAE8ATgBFAF8AQQBTAEkAQQBfAEEAVABZAFIAQQBVACwAXABuACAAIAAgACAAIAAgACAAIABfAFQASQBNAEUAWgBPAE4ARQBfAEEAUwBJAEEAXwBCAEEARwBIAEQAQQBEACwAXABuACAAIAAgACAAIAAgACAAIABfAFQASQBNAEUAWgBPAE4ARQBfAEEAUwBJAEEAXwBCAEEASwBVACwAXABuACAAIAAgACAAIAAgACAAIABfAFQASQBNAEUAWgBPAE4ARQBfAEEAUwBJAEEAXwBCAEEATgBHAEsATwBLACwAXABuACAAIAAgACAAIAAgACAAIABfAFQASQBNAEUAWgBPAE4ARQBfAEEAUwBJAEEAXwBCAEEAUgBOAEEAVQBMACwAXABuACAAIAAgACAAIAAgACAAIABfAFQASQBNAEUAWgBPAE4ARQBfAEEAUwBJAEEAXwBCAEUASQBSAFUAVAAsAFwAbgAgACAAIAAgACAAIAAgACAAXwBUAEkATQBFAFoATwBOAEUAXwBBAFMASQBBAF8AQgBJAFMASABLAEUASwAsAFwAbgAgACAAIAAgACAAIAAgACAAXwBUAEkATQBFAFoATwBOAEUAXwBBAFMASQBBAF8AQwBIAEkAVABBACwAXABuACAAIAAgACAAIAAgACAAIABfAFQASQBNAEUAWgBPAE4ARQBfAEEAUwBJAEEAXwBDAEgATwBJAEIAQQBMAFMAQQBOACwAXABuACAAIAAgACAAIAAgACAAIABfAFQASQBNAEUAWgBPAE4ARQBfAEEAUwBJAEEAXwBDAE8ATABPAE0AQgBPACwAXABuACAAIAAgACAAIAAgACAAIABfAFQASQBNAEUAWgBPAE4ARQBfAEEAUwBJAEEAXwBEAEEATQBBAFMAQwBVAFMALABcAG4AIAAgACAAIAAgACAAIAAgAF8AVABJAE0ARQBaAE8ATgBFAF8AQQBTAEkAQQBfAEQASABBAEsAQQAsAFwAbgAgACAAIAAgACAAIAAgACAAXwBUAEkATQBFAFoATwBOAEUAXwBBAFMASQBBAF8ARABJAEwASQAsAFwAbgAgACAAIAAgACAAIAAgACAAXwBUAEkATQBFAFoATwBOAEUAXwBBAFMASQBBAF8ARABVAEIAQQBJACwAXABuACAAIAAgACAAIAAgACAAIABfAFQASQBNAEUAWgBPAE4ARQBfAEEAUwBJAEEAXwBEAFUAUwBIAEEATgBCAEUALABcAG4AIAAgACAAIAAgACAAIAAgAF8AVABJAE0ARQBaAE8ATgBFAF8AQQBTAEkAQQBfAEYAQQBNAEEARwBVAFMAVABBACwAXABuACAAIAAgACAAIAAgACAAIABfAFQASQBNAEUAWgBPAE4ARQBfAEEAUwBJAEEAXwBHAEEAWgBBACwAXABuACAAIAAgACAAIAAgACAAIABfAFQASQBNAEUAWgBPAE4ARQBfAEEAUwBJAEEAXwBIAEUAQgBSAE8ATgAsAFwAbgAgACAAIAAgACAAIAAgACAAXwBUAEkATQBFAFoATwBOAEUAXwBBAFMASQBBAF8ASABPAF8AQwBIAEkAXwBNAEkATgBIACwAXABuACAAIAAgACAAIAAgACAAIABfAFQASQBNAEUAWgBPAE4ARQBfAEEAUwBJAEEAXwBIAE8ATgBHAF8ASwBPAE4ARwAsAFwAbgAgACAAIAAgACAAIAAgACAAXwBUAEkATQBFAFoATwBOAEUAXwBBAFMASQBBAF8ASABPAFYARAAsAFwAbgAgACAAIAAgACAAIAAgACAAXwBUAEkATQBFAFoATwBOAEUAXwBBAFMASQBBAF8ASQBSAEsAVQBUAFMASwAsAFwAbgAgACAAIAAgACAAIAAgACAAXwBUAEkATQBFAFoATwBOAEUAXwBBAFMASQBBAF8ASgBBAEsAQQBSAFQAQQAsAFwAbgAgACAAIAAgACAAIAAgACAAXwBUAEkATQBFAFoATwBOAEUAXwBBAFMASQBBAF8ASgBBAFkAQQBQAFUAUgBBACwAXABuACAAIAAgACAAIAAgACAAIABfAFQASQBNAEUAWgBPAE4ARQBfAEEAUwBJAEEAXwBKAEUAUgBVAFMAQQBMAEUATQAsAFwAbgAgACAAIAAgACAAIAAgACAAXwBUAEkATQBFAFoATwBOAEUAXwBBAFMASQBBAF8ASwBBAEIAVQBMACwAXABuACAAIAAgACAAIAAgACAAIABfAFQASQBNAEUAWgBPAE4ARQBfAEEAUwBJAEEAXwBLAEEATQBDAEgAQQBUAEsAQQAsAFwAbgAgACAAIAAgACAAIAAgACAAXwBUAEkATQBFAFoATwBOAEUAXwBBAFMASQBBAF8ASwBBAFIAQQBDAEgASQAsAFwAbgAgACAAIAAgACAAIAAgACAAXwBUAEkATQBFAFoATwBOAEUAXwBBAFMASQBBAF8ASwBBAFQASABNAEEATgBEAFUALABcAG4AIAAgACAAIAAgACAAIAAgAF8AVABJAE0ARQBaAE8ATgBFAF8AQQBTAEkAQQBfAEsASABBAE4ARABZAEcAQQAsAFwAbgAgACAAIAAgACAAIAAgACAAXwBUAEkATQBFAFoATwBOAEUAXwBBAFMASQBBAF8ASwBPAEwASwBBAFQAQQAsAFwAbgAgACAAIAAgACAAIAAgACAAXwBUAEkATQBFAFoATwBOAEUAXwBBAFMASQBBAF8ASwBSAEEAUwBOAE8AWQBBAFIAUwBLACwAXABuACAAIAAgACAAIAAgACAAIABfAFQASQBNAEUAWgBPAE4ARQBfAEEAUwBJAEEAXwBLAFUAQwBIAEkATgBHACwAXABuACAAIAAgACAAIAAgACAAIABfAFQASQBNAEUAWgBPAE4ARQBfAEEAUwBJAEEAXwBNAEEAQwBBAFUALABcAG4AIAAgACAAIAAgACAAIAAgAF8AVABJAE0ARQBaAE8ATgBFAF8AQQBTAEkAQQBfAE0AQQBHAEEARABBAE4ALABcAG4AIAAgACAAIAAgACAAIAAgAF8AVABJAE0ARQBaAE8ATgBFAF8AQQBTAEkAQQBfAE0AQQBLAEEAUwBTAEEAUgAsAFwAbgAgACAAIAAgACAAIAAgACAAXwBUAEkATQBFAFoATwBOAEUAXwBBAFMASQBBAF8ATQBBAE4ASQBMAEEALABcAG4AIAAgACAAIAAgACAAIAAgAF8AVABJAE0ARQBaAE8ATgBFAF8AQQBTAEkAQQBfAE4ASQBDAE8AUwBJAEEALABcAG4AIAAgACAAIAAgACAAIAAgAF8AVABJAE0ARQBaAE8ATgBFAF8AQQBTAEkAQQBfAE4ATwBWAE8ASwBVAFoATgBFAFQAUwBLACwAXABuACAAIAAgACAAIAAgACAAIABfAFQASQBNAEUAWgBPAE4ARQBfAEEAUwBJAEEAXwBOAE8AVgBPAFMASQBCAEkAUgBTAEsALABcAG4AIAAgACAAIAAgACAAIAAgAF8AVABJAE0ARQBaAE8ATgBFAF8AQQBTAEkAQQBfAE8ATQBTAEsALABcAG4AIAAgACAAIAAgACAAIAAgAF8AVABJAE0ARQBaAE8ATgBFAF8AQQBTAEkAQQBfAE8AUgBBAEwALABcAG4AIAAgACAAIAAgACAAIAAgAF8AVABJAE0ARQBaAE8ATgBFAF8AQQBTAEkAQQBfAFAATwBOAFQASQBBAE4AQQBLACwAXABuACAAIAAgACAAIAAgACAAIABfAFQASQBNAEUAWgBPAE4ARQBfAEEAUwBJAEEAXwBQAFkATwBOAEcAWQBBAE4ARwAsAFwAbgAgACAAIAAgACAAIAAgACAAXwBUAEkATQBFAFoATwBOAEUAXwBBAFMASQBBAF8AUQBBAFQAQQBSACwAXABuACAAIAAgACAAIAAgACAAIABfAFQASQBNAEUAWgBPAE4ARQBfAEEAUwBJAEEAXwBRAE8AUwBUAEEATgBBAFkALABcAG4AIAAgACAAIAAgACAAIAAgAF8AVABJAE0ARQBaAE8ATgBFAF8AQQBTAEkAQQBfAFEAWQBaAFkATABPAFIARABBACwAXABuACAAIAAgACAAIAAgACAAIABfAFQASQBNAEUAWgBPAE4ARQBfAEEAUwBJAEEAXwBSAEkAWQBBAEQASAAsAFwAbgAgACAAIAAgACAAIAAgACAAXwBUAEkATQBFAFoATwBOAEUAXwBBAFMASQBBAF8AUwBBAEsASABBAEwASQBOACwAXABuACAAIAAgACAAIAAgACAAIABfAFQASQBNAEUAWgBPAE4ARQBfAEEAUwBJAEEAXwBTAEEATQBBAFIASwBBAE4ARAAsAFwAbgAgACAAIAAgACAAIAAgACAAXwBUAEkATQBFAFoATwBOAEUAXwBBAFMASQBBAF8AUwBFAE8AVQBMACwAXABuACAAIAAgACAAIAAgACAAIABfAFQASQBNAEUAWgBPAE4ARQBfAEEAUwBJAEEAXwBTAEgAQQBOAEcASABBAEkALABcAG4AIAAgACAAIAAgACAAIAAgAF8AVABJAE0ARQBaAE8ATgBFAF8AQQBTAEkAQQBfAFMASQBOAEcAQQBQAE8AUgBFACwAXABuACAAIAAgACAAIAAgACAAIABfAFQASQBNAEUAWgBPAE4ARQBfAEEAUwBJAEEAXwBTAFIARQBEAE4ARQBLAE8ATABZAE0AUwBLACwAXABuACAAIAAgACAAIAAgACAAIABfAFQASQBNAEUAWgBPAE4ARQBfAEEAUwBJAEEAXwBUAEEASQBQAEUASQAsAFwAbgAgACAAIAAgACAAIAAgACAAXwBUAEkATQBFAFoATwBOAEUAXwBBAFMASQBBAF8AVABBAFMASABLAEUATgBUACwAXABuACAAIAAgACAAIAAgACAAIABfAFQASQBNAEUAWgBPAE4ARQBfAEEAUwBJAEEAXwBUAEIASQBMAEkAUwBJACwAXABuACAAIAAgACAAIAAgACAAIABfAFQASQBNAEUAWgBPAE4ARQBfAEEAUwBJAEEAXwBUAEUASABSAEEATgAsAFwAbgAgACAAIAAgACAAIAAgACAAXwBUAEkATQBFAFoATwBOAEUAXwBBAFMASQBBAF8AVABIAEkATQBQAEgAVQAsAFwAbgAgACAAIAAgACAAIAAgACAAXwBUAEkATQBFAFoATwBOAEUAXwBBAFMASQBBAF8AVABPAEsAWQBPACwAXABuACAAIAAgACAAIAAgACAAIABfAFQASQBNAEUAWgBPAE4ARQBfAEEAUwBJAEEAXwBUAE8ATQBTAEsALABcAG4AIAAgACAAIAAgACAAIAAgAF8AVABJAE0ARQBaAE8ATgBFAF8AQQBTAEkAQQBfAFUATABBAEEATgBCAEEAQQBUAEEAUgAsAFwAbgAgACAAIAAgACAAIAAgACAAXwBUAEkATQBFAFoATwBOAEUAXwBBAFMASQBBAF8AVQBSAFUATQBRAEkALABcAG4AIAAgACAAIAAgACAAIAAgAF8AVABJAE0ARQBaAE8ATgBFAF8AQQBTAEkAQQBfAFUAUwBUAG4AZQBnAE4ARQBSAEEALABcAG4AIAAgACAAIAAgACAAIAAgAF8AVABJAE0ARQBaAE8ATgBFAF8AQQBTAEkAQQBfAFYATABBAEQASQBWAE8AUwBUAE8ASwAsAFwAbgAgACAAIAAgACAAIAAgACAAXwBUAEkATQBFAFoATwBOAEUAXwBBAFMASQBBAF8AWQBBAEsAVQBUAFMASwAsAFwAbgAgACAAIAAgACAAIAAgACAAXwBUAEkATQBFAFoATwBOAEUAXwBBAFMASQBBAF8AWQBBAE4ARwBPAE4ALABcAG4AIAAgACAAIAAgACAAIAAgAF8AVABJAE0ARQBaAE8ATgBFAF8AQQBTAEkAQQBfAFkARQBLAEEAVABFAFIASQBOAEIAVQBSAEcALABcAG4AIAAgACAAIAAgACAAIAAgAF8AVABJAE0ARQBaAE8ATgBFAF8AQQBTAEkAQQBfAFkARQBSAEUAVgBBAE4AXABuACAAIAAgACAAKQBcAG4AKQA7AFwAbgBcAG4AXwBUAEkATQBFAFoATwBOAEUAXwBEAEEAVABBAF8AQQBUAEwAQQBOAFQASQBDACAAPQAgAEwAQQBNAEIARABBACgAXABuACAAIAAgACAAVgBTAFQAQQBDAEsAKABcAG4AIAAgACAAIAAgACAAIAAgAF8AVABJAE0ARQBaAE8ATgBFAF8AQQBUAEwAQQBOAFQASQBDAF8AQQBaAE8AUgBFAFMALABcAG4AIAAgACAAIAAgACAAIAAgAF8AVABJAE0ARQBaAE8ATgBFAF8AQQBUAEwAQQBOAFQASQBDAF8AQgBFAFIATQBVAEQAQQAsAFwAbgAgACAAIAAgACAAIAAgACAAXwBUAEkATQBFAFoATwBOAEUAXwBBAFQATABBAE4AVABJAEMAXwBDAEEATgBBAFIAWQAsAFwAbgAgACAAIAAgACAAIAAgACAAXwBUAEkATQBFAFoATwBOAEUAXwBBAFQATABBAE4AVABJAEMAXwBDAEEAUABFAF8AVgBFAFIARABFACwAXABuACAAIAAgACAAIAAgACAAIABfAFQASQBNAEUAWgBPAE4ARQBfAEEAVABMAEEATgBUAEkAQwBfAEYAQQBSAE8ARQAsAFwAbgAgACAAIAAgACAAIAAgACAAXwBUAEkATQBFAFoATwBOAEUAXwBBAFQATABBAE4AVABJAEMAXwBNAEEARABFAEkAUgBBACwAXABuACAAIAAgACAAIAAgACAAIABfAFQASQBNAEUAWgBPAE4ARQBfAEEAVABMAEEATgBUAEkAQwBfAFMATwBVAFQASABfAEcARQBPAFIARwBJAEEALABcAG4AIAAgACAAIAAgACAAIAAgAF8AVABJAE0ARQBaAE8ATgBFAF8AQQBUAEwAQQBOAFQASQBDAF8AUwBUAEEATgBMAEUAWQBcAG4AIAAgACAAIAApAFwAbgApADsAXABuAFwAbgBfAFQASQBNAEUAWgBPAE4ARQBfAEQAQQBUAEEAXwBBAFUAUwBUAFIAQQBMAEkAQQAgAD0AIABMAEEATQBCAEQAQQAoAFwAbgAgACAAIAAgAFYAUwBUAEEAQwBLACgAXABuACAAIAAgACAAIAAgACAAIABfAFQASQBNAEUAWgBPAE4ARQBfAEEAVQBTAFQAUgBBAEwASQBBAF8AQQBEAEUATABBAEkARABFACwAXABuACAAIAAgACAAIAAgACAAIABfAFQASQBNAEUAWgBPAE4ARQBfAEEAVQBTAFQAUgBBAEwASQBBAF8AQgBSAEkAUwBCAEEATgBFACwAXABuACAAIAAgACAAIAAgACAAIABfAFQASQBNAEUAWgBPAE4ARQBfAEEAVQBTAFQAUgBBAEwASQBBAF8AQgBSAE8ASwBFAE4AXwBIAEkATABMACwAXABuACAAIAAgACAAIAAgACAAIABfAFQASQBNAEUAWgBPAE4ARQBfAEEAVQBTAFQAUgBBAEwASQBBAF8ARABBAFIAVwBJAE4ALABcAG4AIAAgACAAIAAgACAAIAAgAF8AVABJAE0ARQBaAE8ATgBFAF8AQQBVAFMAVABSAEEATABJAEEAXwBFAFUAQwBMAEEALABcAG4AIAAgACAAIAAgACAAIAAgAF8AVABJAE0ARQBaAE8ATgBFAF8AQQBVAFMAVABSAEEATABJAEEAXwBIAE8AQgBBAFIAVAAsAFwAbgAgACAAIAAgACAAIAAgACAAXwBUAEkATQBFAFoATwBOAEUAXwBBAFUAUwBUAFIAQQBMAEkAQQBfAEwASQBOAEQARQBNAEEATgAsAFwAbgAgACAAIAAgACAAIAAgACAAXwBUAEkATQBFAFoATwBOAEUAXwBBAFUAUwBUAFIAQQBMAEkAQQBfAEwATwBSAEQAXwBIAE8AVwBFACwAXABuACAAIAAgACAAIAAgACAAIABfAFQASQBNAEUAWgBPAE4ARQBfAEEAVQBTAFQAUgBBAEwASQBBAF8ATQBFAEwAQgBPAFUAUgBOAEUALABcAG4AIAAgACAAIAAgACAAIAAgAF8AVABJAE0ARQBaAE8ATgBFAF8AQQBVAFMAVABSAEEATABJAEEAXwBQAEUAUgBUAEgALABcAG4AIAAgACAAIAAgACAAIAAgAF8AVABJAE0ARQBaAE8ATgBFAF8AQQBVAFMAVABSAEEATABJAEEAXwBTAFkARABOAEUAWQBcAG4AIAAgACAAIAApAFwAbgApADsAXABuAFwAbgBfAFQASQBNAEUAWgBPAE4ARQBfAEQAQQBUAEEAXwBFAFQAQwAgAD0AIABMAEEATQBCAEQAQQAoAFwAbgAgACAAIAAgAFYAUwBUAEEAQwBLACgAXABuACAAIAAgACAAIAAgACAAIABfAFQASQBNAEUAWgBPAE4ARQBfAEUAVABDAF8ARwBNAFQALABcAG4AIAAgACAAIAAgACAAIAAgAF8AVABJAE0ARQBaAE8ATgBFAF8ARQBUAEMAXwBHAE0AVAAxACwAXABuACAAIAAgACAAIAAgACAAIABfAFQASQBNAEUAWgBPAE4ARQBfAEUAVABDAF8ARwBNAFQAMQAwACwAXABuACAAIAAgACAAIAAgACAAIABfAFQASQBNAEUAWgBPAE4ARQBfAEUAVABDAF8ARwBNAFQAMQAxACwAXABuACAAIAAgACAAIAAgACAAIABfAFQASQBNAEUAWgBPAE4ARQBfAEUAVABDAF8ARwBNAFQAMQAyACwAXABuACAAIAAgACAAIAAgACAAIABfAFQASQBNAEUAWgBPAE4ARQBfAEUAVABDAF8ARwBNAFQAMgAsAFwAbgAgACAAIAAgACAAIAAgACAAXwBUAEkATQBFAFoATwBOAEUAXwBFAFQAQwBfAEcATQBUADMALABcAG4AIAAgACAAIAAgACAAIAAgAF8AVABJAE0ARQBaAE8ATgBFAF8ARQBUAEMAXwBHAE0AVAA0ACwAXABuACAAIAAgACAAIAAgACAAIABfAFQASQBNAEUAWgBPAE4ARQBfAEUAVABDAF8ARwBNAFQANQAsAFwAbgAgACAAIAAgACAAIAAgACAAXwBUAEkATQBFAFoATwBOAEUAXwBFAFQAQwBfAEcATQBUADYALABcAG4AIAAgACAAIAAgACAAIAAgAF8AVABJAE0ARQBaAE8ATgBFAF8ARQBUAEMAXwBHAE0AVAA3ACwAXABuACAAIAAgACAAIAAgACAAIABfAFQASQBNAEUAWgBPAE4ARQBfAEUAVABDAF8ARwBNAFQAOAAsAFwAbgAgACAAIAAgACAAIAAgACAAXwBUAEkATQBFAFoATwBOAEUAXwBFAFQAQwBfAEcATQBUADkALABcAG4AIAAgACAAIAAgACAAIAAgAF8AVABJAE0ARQBaAE8ATgBFAF8ARQBUAEMAXwBHAE0AVABuAGUAZwAxACwAXABuACAAIAAgACAAIAAgACAAIABfAFQASQBNAEUAWgBPAE4ARQBfAEUAVABDAF8ARwBNAFQAbgBlAGcAMQAwACwAXABuACAAIAAgACAAIAAgACAAIABfAFQASQBNAEUAWgBPAE4ARQBfAEUAVABDAF8ARwBNAFQAbgBlAGcAMQAxACwAXABuACAAIAAgACAAIAAgACAAIABfAFQASQBNAEUAWgBPAE4ARQBfAEUAVABDAF8ARwBNAFQAbgBlAGcAMQAyACwAXABuACAAIAAgACAAIAAgACAAIABfAFQASQBNAEUAWgBPAE4ARQBfAEUAVABDAF8ARwBNAFQAbgBlAGcAMQAzACwAXABuACAAIAAgACAAIAAgACAAIABfAFQASQBNAEUAWgBPAE4ARQBfAEUAVABDAF8ARwBNAFQAbgBlAGcAMQA0ACwAXABuACAAIAAgACAAIAAgACAAIABfAFQASQBNAEUAWgBPAE4ARQBfAEUAVABDAF8ARwBNAFQAbgBlAGcAMgAsAFwAbgAgACAAIAAgACAAIAAgACAAXwBUAEkATQBFAFoATwBOAEUAXwBFAFQAQwBfAEcATQBUAG4AZQBnADMALABcAG4AIAAgACAAIAAgACAAIAAgAF8AVABJAE0ARQBaAE8ATgBFAF8ARQBUAEMAXwBHAE0AVABuAGUAZwA0ACwAXABuACAAIAAgACAAIAAgACAAIABfAFQASQBNAEUAWgBPAE4ARQBfAEUAVABDAF8ARwBNAFQAbgBlAGcANQAsAFwAbgAgACAAIAAgACAAIAAgACAAXwBUAEkATQBFAFoATwBOAEUAXwBFAFQAQwBfAEcATQBUAG4AZQBnADYALABcAG4AIAAgACAAIAAgACAAIAAgAF8AVABJAE0ARQBaAE8ATgBFAF8ARQBUAEMAXwBHAE0AVABuAGUAZwA3ACwAXABuACAAIAAgACAAIAAgACAAIABfAFQASQBNAEUAWgBPAE4ARQBfAEUAVABDAF8ARwBNAFQAbgBlAGcAOAAsAFwAbgAgACAAIAAgACAAIAAgACAAXwBUAEkATQBFAFoATwBOAEUAXwBFAFQAQwBfAEcATQBUAG4AZQBnADkALABcAG4AIAAgACAAIAAgACAAIAAgAF8AVABJAE0ARQBaAE8ATgBFAF8ARQBUAEMAXwBVAFQAQwBcAG4AIAAgACAAIAApAFwAbgApADsAXABuAFwAbgBfAFQASQBNAEUAWgBPAE4ARQBfAEQAQQBUAEEAXwBFAFUAUgBPAFAARQAgAD0AIABMAEEATQBCAEQAQQAoAFwAbgAgACAAIAAgAFYAUwBUAEEAQwBLACgAXABuACAAIAAgACAAIAAgACAAIABfAFQASQBNAEUAWgBPAE4ARQBfAEUAVQBSAE8AUABFAF8AQQBOAEQATwBSAFIAQQAsAFwAbgAgACAAIAAgACAAIAAgACAAXwBUAEkATQBFAFoATwBOAEUAXwBFAFUAUgBPAFAARQBfAEEAUwBUAFIAQQBLAEgAQQBOACwAXABuACAAIAAgACAAIAAgACAAIABfAFQASQBNAEUAWgBPAE4ARQBfAEUAVQBSAE8AUABFAF8AQQBUAEgARQBOAFMALABcAG4AIAAgACAAIAAgACAAIAAgAF8AVABJAE0ARQBaAE8ATgBFAF8ARQBVAFIATwBQAEUAXwBCAEUATABHAFIAQQBEAEUALABcAG4AIAAgACAAIAAgACAAIAAgAF8AVABJAE0ARQBaAE8ATgBFAF8ARQBVAFIATwBQAEUAXwBCAEUAUgBMAEkATgAsAFwAbgAgACAAIAAgACAAIAAgACAAXwBUAEkATQBFAFoATwBOAEUAXwBFAFUAUgBPAFAARQBfAEIAUgBVAFMAUwBFAEwAUwAsAFwAbgAgACAAIAAgACAAIAAgACAAXwBUAEkATQBFAFoATwBOAEUAXwBFAFUAUgBPAFAARQBfAEIAVQBDAEgAQQBSAEUAUwBUACwAXABuACAAIAAgACAAIAAgACAAIABfAFQASQBNAEUAWgBPAE4ARQBfAEUAVQBSAE8AUABFAF8AQgBVAEQAQQBQAEUAUwBUACwAXABuACAAIAAgACAAIAAgACAAIABfAFQASQBNAEUAWgBPAE4ARQBfAEUAVQBSAE8AUABFAF8AQwBIAEkAUwBJAE4AQQBVACwAXABuACAAIAAgACAAIAAgACAAIABfAFQASQBNAEUAWgBPAE4ARQBfAEUAVQBSAE8AUABFAF8ARABVAEIATABJAE4ALABcAG4AIAAgACAAIAAgACAAIAAgAF8AVABJAE0ARQBaAE8ATgBFAF8ARQBVAFIATwBQAEUAXwBHAEkAQgBSAEEATABUAEEAUgAsAFwAbgAgACAAIAAgACAAIAAgACAAXwBUAEkATQBFAFoATwBOAEUAXwBFAFUAUgBPAFAARQBfAEgARQBMAFMASQBOAEsASQAsAFwAbgAgACAAIAAgACAAIAAgACAAXwBUAEkATQBFAFoATwBOAEUAXwBFAFUAUgBPAFAARQBfAEkAUwBUAEEATgBCAFUATAAsAFwAbgAgACAAIAAgACAAIAAgACAAXwBUAEkATQBFAFoATwBOAEUAXwBFAFUAUgBPAFAARQBfAEsAQQBMAEkATgBJAE4ARwBSAEEARAAsAFwAbgAgACAAIAAgACAAIAAgACAAXwBUAEkATQBFAFoATwBOAEUAXwBFAFUAUgBPAFAARQBfAEsASQBSAE8AVgAsAFwAbgAgACAAIAAgACAAIAAgACAAXwBUAEkATQBFAFoATwBOAEUAXwBFAFUAUgBPAFAARQBfAEsAWQBJAFYALABcAG4AIAAgACAAIAAgACAAIAAgAF8AVABJAE0ARQBaAE8ATgBFAF8ARQBVAFIATwBQAEUAXwBMAEkAUwBCAE8ATgAsAFwAbgAgACAAIAAgACAAIAAgACAAXwBUAEkATQBFAFoATwBOAEUAXwBFAFUAUgBPAFAARQBfAEwATwBOAEQATwBOACwAXABuACAAIAAgACAAIAAgACAAIABfAFQASQBNAEUAWgBPAE4ARQBfAEUAVQBSAE8AUABFAF8ATQBBAEQAUgBJAEQALABcAG4AIAAgACAAIAAgACAAIAAgAF8AVABJAE0ARQBaAE8ATgBFAF8ARQBVAFIATwBQAEUAXwBNAEEATABUAEEALABcAG4AIAAgACAAIAAgACAAIAAgAF8AVABJAE0ARQBaAE8ATgBFAF8ARQBVAFIATwBQAEUAXwBNAEkATgBTAEsALABcAG4AIAAgACAAIAAgACAAIAAgAF8AVABJAE0ARQBaAE8ATgBFAF8ARQBVAFIATwBQAEUAXwBNAE8AUwBDAE8AVwAsAFwAbgAgACAAIAAgACAAIAAgACAAXwBUAEkATQBFAFoATwBOAEUAXwBFAFUAUgBPAFAARQBfAFAAQQBSAEkAUwAsAFwAbgAgACAAIAAgACAAIAAgACAAXwBUAEkATQBFAFoATwBOAEUAXwBFAFUAUgBPAFAARQBfAFAAUgBBAEcAVQBFACwAXABuACAAIAAgACAAIAAgACAAIABfAFQASQBNAEUAWgBPAE4ARQBfAEUAVQBSAE8AUABFAF8AUgBJAEcAQQAsAFwAbgAgACAAIAAgACAAIAAgACAAXwBUAEkATQBFAFoATwBOAEUAXwBFAFUAUgBPAFAARQBfAFIATwBNAEUALABcAG4AIAAgACAAIAAgACAAIAAgAF8AVABJAE0ARQBaAE8ATgBFAF8ARQBVAFIATwBQAEUAXwBTAEEATQBBAFIAQQAsAFwAbgAgACAAIAAgACAAIAAgACAAXwBUAEkATQBFAFoATwBOAEUAXwBFAFUAUgBPAFAARQBfAFMAQQBSAEEAVABPAFYALABcAG4AIAAgACAAIAAgACAAIAAgAF8AVABJAE0ARQBaAE8ATgBFAF8ARQBVAFIATwBQAEUAXwBTAEkATQBGAEUAUgBPAFAATwBMACwAXABuACAAIAAgACAAIAAgACAAIABfAFQASQBNAEUAWgBPAE4ARQBfAEUAVQBSAE8AUABFAF8AUwBPAEYASQBBACwAXABuACAAIAAgACAAIAAgACAAIABfAFQASQBNAEUAWgBPAE4ARQBfAEUAVQBSAE8AUABFAF8AVABBAEwATABJAE4ATgAsAFwAbgAgACAAIAAgACAAIAAgACAAXwBUAEkATQBFAFoATwBOAEUAXwBFAFUAUgBPAFAARQBfAFQASQBSAEEATgBFACwAXABuACAAIAAgACAAIAAgACAAIABfAFQASQBNAEUAWgBPAE4ARQBfAEUAVQBSAE8AUABFAF8AVQBMAFkAQQBOAE8AVgBTAEsALABcAG4AIAAgACAAIAAgACAAIAAgAF8AVABJAE0ARQBaAE8ATgBFAF8ARQBVAFIATwBQAEUAXwBWAEkARQBOAE4AQQAsAFwAbgAgACAAIAAgACAAIAAgACAAXwBUAEkATQBFAFoATwBOAEUAXwBFAFUAUgBPAFAARQBfAFYASQBMAE4ASQBVAFMALABcAG4AIAAgACAAIAAgACAAIAAgAF8AVABJAE0ARQBaAE8ATgBFAF8ARQBVAFIATwBQAEUAXwBWAE8ATABHAE8ARwBSAEEARAAsAFwAbgAgACAAIAAgACAAIAAgACAAXwBUAEkATQBFAFoATwBOAEUAXwBFAFUAUgBPAFAARQBfAFcAQQBSAFMAQQBXACwAXABuACAAIAAgACAAIAAgACAAIABfAFQASQBNAEUAWgBPAE4ARQBfAEUAVQBSAE8AUABFAF8AWgBVAFIASQBDAEgAXABuACAAIAAgACAAKQBcAG4AKQA7AFwAbgBcAG4AXwBUAEkATQBFAFoATwBOAEUAXwBEAEEAVABBAF8ASQBOAEQASQBBAE4AIAA9ACAATABBAE0AQgBEAEEAKABcAG4AIAAgACAAIABWAFMAVABBAEMASwAoAFwAbgAgACAAIAAgACAAIAAgACAAXwBUAEkATQBFAFoATwBOAEUAXwBJAE4ARABJAEEATgBfAEMASABBAEcATwBTACwAXABuACAAIAAgACAAIAAgACAAIABfAFQASQBNAEUAWgBPAE4ARQBfAEkATgBEAEkAQQBOAF8ATQBBAEwARABJAFYARQBTACwAXABuACAAIAAgACAAIAAgACAAIABfAFQASQBNAEUAWgBPAE4ARQBfAEkATgBEAEkAQQBOAF8ATQBBAFUAUgBJAFQASQBVAFMAXABuACAAIAAgACAAKQBcAG4AKQA7AFwAbgBcAG4AXwBUAEkATQBFAFoATwBOAEUAXwBEAEEAVABBAF8AUABBAEMASQBGAEkAQwAgAD0AIABMAEEATQBCAEQAQQAoAFwAbgAgACAAIAAgAFYAUwBUAEEAQwBLACgAXABuACAAIAAgACAAIAAgACAAIABfAFQASQBNAEUAWgBPAE4ARQBfAFAAQQBDAEkARgBJAEMAXwBBAFAASQBBACwAXABuACAAIAAgACAAIAAgACAAIABfAFQASQBNAEUAWgBPAE4ARQBfAFAAQQBDAEkARgBJAEMAXwBBAFUAQwBLAEwAQQBOAEQALABcAG4AIAAgACAAIAAgACAAIAAgAF8AVABJAE0ARQBaAE8ATgBFAF8AUABBAEMASQBGAEkAQwBfAEIATwBVAEcAQQBJAE4AVgBJAEwATABFACwAXABuACAAIAAgACAAIAAgACAAIABfAFQASQBNAEUAWgBPAE4ARQBfAFAAQQBDAEkARgBJAEMAXwBDAEgAQQBUAEgAQQBNACwAXABuACAAIAAgACAAIAAgACAAIABfAFQASQBNAEUAWgBPAE4ARQBfAFAAQQBDAEkARgBJAEMAXwBFAEEAUwBUAEUAUgAsAFwAbgAgACAAIAAgACAAIAAgACAAXwBUAEkATQBFAFoATwBOAEUAXwBQAEEAQwBJAEYASQBDAF8ARQBGAEEAVABFACwAXABuACAAIAAgACAAIAAgACAAIABfAFQASQBNAEUAWgBPAE4ARQBfAFAAQQBDAEkARgBJAEMAXwBGAEEASwBBAE8ARgBPACwAXABuACAAIAAgACAAIAAgACAAIABfAFQASQBNAEUAWgBPAE4ARQBfAFAAQQBDAEkARgBJAEMAXwBGAEkASgBJACwAXABuACAAIAAgACAAIAAgACAAIABfAFQASQBNAEUAWgBPAE4ARQBfAFAAQQBDAEkARgBJAEMAXwBHAEEATABBAFAAQQBHAE8AUwAsAFwAbgAgACAAIAAgACAAIAAgACAAXwBUAEkATQBFAFoATwBOAEUAXwBQAEEAQwBJAEYASQBDAF8ARwBBAE0AQgBJAEUAUgAsAFwAbgAgACAAIAAgACAAIAAgACAAXwBUAEkATQBFAFoATwBOAEUAXwBQAEEAQwBJAEYASQBDAF8ARwBVAEEARABBAEwAQwBBAE4AQQBMACwAXABuACAAIAAgACAAIAAgACAAIABfAFQASQBNAEUAWgBPAE4ARQBfAFAAQQBDAEkARgBJAEMAXwBHAFUAQQBNACwAXABuACAAIAAgACAAIAAgACAAIABfAFQASQBNAEUAWgBPAE4ARQBfAFAAQQBDAEkARgBJAEMAXwBIAE8ATgBPAEwAVQBMAFUALABcAG4AIAAgACAAIAAgACAAIAAgAF8AVABJAE0ARQBaAE8ATgBFAF8AUABBAEMASQBGAEkAQwBfAEsAQQBOAFQATwBOACwAXABuACAAIAAgACAAIAAgACAAIABfAFQASQBNAEUAWgBPAE4ARQBfAFAAQQBDAEkARgBJAEMAXwBLAEkAUgBJAFQASQBNAEEAVABJACwAXABuACAAIAAgACAAIAAgACAAIABfAFQASQBNAEUAWgBPAE4ARQBfAFAAQQBDAEkARgBJAEMAXwBLAE8AUwBSAEEARQAsAFwAbgAgACAAIAAgACAAIAAgACAAXwBUAEkATQBFAFoATwBOAEUAXwBQAEEAQwBJAEYASQBDAF8ASwBXAEEASgBBAEwARQBJAE4ALABcAG4AIAAgACAAIAAgACAAIAAgAF8AVABJAE0ARQBaAE8ATgBFAF8AUABBAEMASQBGAEkAQwBfAE0AQQBSAFEAVQBFAFMAQQBTACwAXABuACAAIAAgACAAIAAgACAAIABfAFQASQBNAEUAWgBPAE4ARQBfAFAAQQBDAEkARgBJAEMAXwBOAEEAVQBSAFUALABcAG4AIAAgACAAIAAgACAAIAAgAF8AVABJAE0ARQBaAE8ATgBFAF8AUABBAEMASQBGAEkAQwBfAE4ASQBVAEUALABcAG4AIAAgACAAIAAgACAAIAAgAF8AVABJAE0ARQBaAE8ATgBFAF8AUABBAEMASQBGAEkAQwBfAE4ATwBSAEYATwBMAEsALABcAG4AIAAgACAAIAAgACAAIAAgAF8AVABJAE0ARQBaAE8ATgBFAF8AUABBAEMASQBGAEkAQwBfAE4ATwBVAE0ARQBBACwAXABuACAAIAAgACAAIAAgACAAIABfAFQASQBNAEUAWgBPAE4ARQBfAFAAQQBDAEkARgBJAEMAXwBQAEEARwBPAF8AUABBAEcATwAsAFwAbgAgACAAIAAgACAAIAAgACAAXwBUAEkATQBFAFoATwBOAEUAXwBQAEEAQwBJAEYASQBDAF8AUABBAEwAQQBVACwAXABuACAAIAAgACAAIAAgACAAIABfAFQASQBNAEUAWgBPAE4ARQBfAFAAQQBDAEkARgBJAEMAXwBQAEkAVABDAEEASQBSAE4ALABcAG4AIAAgACAAIAAgACAAIAAgAF8AVABJAE0ARQBaAE8ATgBFAF8AUABBAEMASQBGAEkAQwBfAFAATwBSAFQAXwBNAE8AUgBFAFMAQgBZACwAXABuACAAIAAgACAAIAAgACAAIABfAFQASQBNAEUAWgBPAE4ARQBfAFAAQQBDAEkARgBJAEMAXwBSAEEAUgBPAFQATwBOAEcAQQAsAFwAbgAgACAAIAAgACAAIAAgACAAXwBUAEkATQBFAFoATwBOAEUAXwBQAEEAQwBJAEYASQBDAF8AVABBAEgASQBUAEkALABcAG4AIAAgACAAIAAgACAAIAAgAF8AVABJAE0ARQBaAE8ATgBFAF8AUABBAEMASQBGAEkAQwBfAFQAQQBSAEEAVwBBACwAXABuACAAIAAgACAAIAAgACAAIABfAFQASQBNAEUAWgBPAE4ARQBfAFAAQQBDAEkARgBJAEMAXwBUAE8ATgBHAEEAVABBAFAAVQBcAG4AIAAgACAAIAApAFwAbgApADsAXABuAFwAbgBcAG4AXwBUAEkATQBFAFoATwBOAEUAXwBBAEYAUgBJAEMAQQBfAEwATwBDAEEAVABJAE8ATgAgAD0AIABMAEEATQBCAEQAQQAoAEwAbwBjAGEAdABpAG8AbgAsAFwAbgAgACAAIAAgAEkARgAoAEwAbwBjAGEAdABpAG8AbgAgADwAIABcACIASwBcACIALABcAG4AIAAgACAAIAAgACAAIAAgAEkARgAoAEwAbwBjAGEAdABpAG8AbgAgAD0AIABcACIAQQBiAGkAZABqAGEAbgBcACIALAAgAF8AVABJAE0ARQBaAE8ATgBFAF8AQQBGAFIASQBDAEEAXwBBAEIASQBEAEoAQQBOACwAXABuACAAIAAgACAAIAAgACAAIABJAEYAKABMAG8AYwBhAHQAaQBvAG4AIAA9ACAAXAAiAEEAbABnAGkAZQByAHMAXAAiACwAIABfAFQASQBNAEUAWgBPAE4ARQBfAEEARgBSAEkAQwBBAF8AQQBMAEcASQBFAFIAUwAsAFwAbgAgACAAIAAgACAAIAAgACAASQBGACgATABvAGMAYQB0AGkAbwBuACAAPQAgAFwAIgBCAGkAcwBzAGEAdQBcACIALAAgAF8AVABJAE0ARQBaAE8ATgBFAF8AQQBGAFIASQBDAEEAXwBCAEkAUwBTAEEAVQAsAFwAbgAgACAAIAAgACAAIAAgACAASQBGACgATABvAGMAYQB0AGkAbwBuACAAPQAgAFwAIgBDAGEAaQByAG8AXAAiACwAIABfAFQASQBNAEUAWgBPAE4ARQBfAEEARgBSAEkAQwBBAF8AQwBBAEkAUgBPACwAXABuACAAIAAgACAAIAAgACAAIABJAEYAKABMAG8AYwBhAHQAaQBvAG4AIAA9ACAAXAAiAEMAYQBzAGEAYgBsAGEAbgBjAGEAXAAiACwAIABfAFQASQBNAEUAWgBPAE4ARQBfAEEARgBSAEkAQwBBAF8AQwBBAFMAQQBCAEwAQQBOAEMAQQAsAFwAbgAgACAAIAAgACAAIAAgACAASQBGACgATABvAGMAYQB0AGkAbwBuACAAPQAgAFwAIgBDAGUAdQB0AGEAXAAiACwAIABfAFQASQBNAEUAWgBPAE4ARQBfAEEARgBSAEkAQwBBAF8AQwBFAFUAVABBACwAXABuACAAIAAgACAAIAAgACAAIABJAEYAKABMAG8AYwBhAHQAaQBvAG4AIAA9ACAAXAAiAEUAbABfAEEAYQBpAHUAbgBcACIALAAgAF8AVABJAE0ARQBaAE8ATgBFAF8AQQBGAFIASQBDAEEAXwBFAEwAXwBBAEEASQBVAE4ALABcAG4AIAAgACAAIAAgACAAIAAgAEkARgAoAEwAbwBjAGEAdABpAG8AbgAgAD0AIABcACIASgBvAGgAYQBuAG4AZQBzAGIAdQByAGcAXAAiACwAIABfAFQASQBNAEUAWgBPAE4ARQBfAEEARgBSAEkAQwBBAF8ASgBPAEgAQQBOAE4ARQBTAEIAVQBSAEcALABcAG4AIAAgACAAIAAgACAAIAAgAEkARgAoAEwAbwBjAGEAdABpAG8AbgAgAD0AIABcACIASgB1AGIAYQBcACIALAAgAF8AVABJAE0ARQBaAE8ATgBFAF8AQQBGAFIASQBDAEEAXwBKAFUAQgBBACwAXABuACAAIAAgACAAIAAgACAAIAB7ACMATgAvAEEAfQBcAG4AIAAgACAAIAAgACAAIAAgACkAKQApACkAKQApACkAKQApACwAXABuACAAIAAgACAAIAAgACAAIABJAEYAKABMAG8AYwBhAHQAaQBvAG4AIAA9ACAAXAAiAEsAaABhAHIAdABvAHUAbQBcACIALAAgAF8AVABJAE0ARQBaAE8ATgBFAF8AQQBGAFIASQBDAEEAXwBLAEgAQQBSAFQATwBVAE0ALABcAG4AIAAgACAAIAAgACAAIAAgAEkARgAoAEwAbwBjAGEAdABpAG8AbgAgAD0AIABcACIATABhAGcAbwBzAFwAIgAsACAAXwBUAEkATQBFAFoATwBOAEUAXwBBAEYAUgBJAEMAQQBfAEwAQQBHAE8AUwAsAFwAbgAgACAAIAAgACAAIAAgACAASQBGACgATABvAGMAYQB0AGkAbwBuACAAPQAgAFwAIgBNAGEAcAB1AHQAbwBcACIALAAgAF8AVABJAE0ARQBaAE8ATgBFAF8AQQBGAFIASQBDAEEAXwBNAEEAUABVAFQATwAsAFwAbgAgACAAIAAgACAAIAAgACAASQBGACgATABvAGMAYQB0AGkAbwBuACAAPQAgAFwAIgBNAG8AbgByAG8AdgBpAGEAXAAiACwAIABfAFQASQBNAEUAWgBPAE4ARQBfAEEARgBSAEkAQwBBAF8ATQBPAE4AUgBPAFYASQBBACwAXABuACAAIAAgACAAIAAgACAAIABJAEYAKABMAG8AYwBhAHQAaQBvAG4AIAA9ACAAXAAiAE4AYQBpAHIAbwBiAGkAXAAiACwAIABfAFQASQBNAEUAWgBPAE4ARQBfAEEARgBSAEkAQwBBAF8ATgBBAEkAUgBPAEIASQAsAFwAbgAgACAAIAAgACAAIAAgACAASQBGACgATABvAGMAYQB0AGkAbwBuACAAPQAgAFwAIgBOAGQAagBhAG0AZQBuAGEAXAAiACwAIABfAFQASQBNAEUAWgBPAE4ARQBfAEEARgBSAEkAQwBBAF8ATgBEAEoAQQBNAEUATgBBACwAXABuACAAIAAgACAAIAAgACAAIABJAEYAKABMAG8AYwBhAHQAaQBvAG4AIAA9ACAAXAAiAFMAYQBvAF8AVABvAG0AZQBcACIALAAgAF8AVABJAE0ARQBaAE8ATgBFAF8AQQBGAFIASQBDAEEAXwBTAEEATwBfAFQATwBNAEUALABcAG4AIAAgACAAIAAgACAAIAAgAEkARgAoAEwAbwBjAGEAdABpAG8AbgAgAD0AIABcACIAVAByAGkAcABvAGwAaQBcACIALAAgAF8AVABJAE0ARQBaAE8ATgBFAF8AQQBGAFIASQBDAEEAXwBUAFIASQBQAE8ATABJACwAXABuACAAIAAgACAAIAAgACAAIABJAEYAKABMAG8AYwBhAHQAaQBvAG4AIAA9ACAAXAAiAFQAdQBuAGkAcwBcACIALAAgAF8AVABJAE0ARQBaAE8ATgBFAF8AQQBGAFIASQBDAEEAXwBUAFUATgBJAFMALABcAG4AIAAgACAAIAAgACAAIAAgAEkARgAoAEwAbwBjAGEAdABpAG8AbgAgAD0AIABcACIAVwBpAG4AZABoAG8AZQBrAFwAIgAsACAAXwBUAEkATQBFAFoATwBOAEUAXwBBAEYAUgBJAEMAQQBfAFcASQBOAEQASABPAEUASwAsAFwAbgAgACAAIAAgACAAIAAgACAAewAjAE4ALwBBAH0AXABuACAAIAAgACAAIAAgACAAIAApACkAKQApACkAKQApACkAKQApAFwAbgAgACAAIAAgACkAXABuACkAOwBcAG4AXABuAFwAbgBfAFQASQBNAEUAWgBPAE4ARQBfAEEATQBFAFIASQBDAEEAXwBMAE8AQwBBAFQASQBPAE4AIAA9ACAATABBAE0AQgBEAEEAKABMAG8AYwBhAHQAaQBvAG4ALABcAG4AIAAgACAAIABJAEYAKABMAG8AYwBhAHQAaQBvAG4AIAA8ACAAXAAiAE0AXAAiACwAXABuACAAIAAgACAAIAAgACAAIABfAFQASQBNAEUAWgBPAE4ARQBfAEEATQBFAFIASQBDAEEAXwBMAE8AQwBBAFQASQBPAE4AXwAwADEAKABMAG8AYwBhAHQAaQBvAG4AKQAsAFwAbgAgACAAIAAgACAAIAAgACAAXwBUAEkATQBFAFoATwBOAEUAXwBBAE0ARQBSAEkAQwBBAF8ATABPAEMAQQBUAEkATwBOAF8AMAAyACgATABvAGMAYQB0AGkAbwBuACkAXABuACAAIAAgACAAKQBcAG4AKQA7AFwAbgBcAG4AXABuAF8AVABJAE0ARQBaAE8ATgBFAF8AQQBNAEUAUgBJAEMAQQBfAEwATwBDAEEAVABJAE8ATgBfADAAMQAgAD0AIABMAEEATQBCAEQAQQAoAEwAbwBjAGEAdABpAG8AbgAsAFwAbgAgACAAIAAgAEkARgAoAEwAbwBjAGEAdABpAG8AbgAgADwAIABcACIARQBcACIALABcAG4AIAAgACAAIAAgACAAIAAgAEkARgAoAEwAbwBjAGEAdABpAG8AbgAgADwAIABcACIAQgBcACIALABcAG4AIAAgACAAIAAgACAAIAAgACAAIAAgACAASQBGACgATABvAGMAYQB0AGkAbwBuACAAPQAgAFwAIgBBAGQAYQBrAFwAIgAsACAAXwBUAEkATQBFAFoATwBOAEUAXwBBAE0ARQBSAEkAQwBBAF8AQQBEAEEASwAsAFwAbgAgACAAIAAgACAAIAAgACAAIAAgACAAIABJAEYAKABMAG8AYwBhAHQAaQBvAG4AIAA9ACAAXAAiAEEAbgBjAGgAbwByAGEAZwBlAFwAIgAsACAAXwBUAEkATQBFAFoATwBOAEUAXwBBAE0ARQBSAEkAQwBBAF8AQQBOAEMASABPAFIAQQBHAEUALABcAG4AIAAgACAAIAAgACAAIAAgACAAIAAgACAASQBGACgATABvAGMAYQB0AGkAbwBuACAAPQAgAFwAIgBBAHIAYQBnAHUAYQBpAG4AYQBcACIALAAgAF8AVABJAE0ARQBaAE8ATgBFAF8AQQBNAEUAUgBJAEMAQQBfAEEAUgBBAEcAVQBBAEkATgBBACwAXABuACAAIAAgACAAIAAgACAAIAAgACAAIAAgAEkARgAoAEwAbwBjAGEAdABpAG8AbgAgAD0AIABcACIAQQByAGcAZQBuAHQAaQBuAGEALwBCAHUAZQBuAG8AcwBfAEEAaQByAGUAcwBcACIALAAgAF8AVABJAE0ARQBaAE8ATgBFAF8AQQBNAEUAUgBJAEMAQQBfAEEAUgBHAEUATgBUAEkATgBBAF8AQgBVAEUATgBPAFMAXwBBAEkAUgBFAFMALABcAG4AIAAgACAAIAAgACAAIAAgACAAIAAgACAASQBGACgATABvAGMAYQB0AGkAbwBuACAAPQAgAFwAIgBBAHIAZwBlAG4AdABpAG4AYQAvAEMAYQB0AGEAbQBhAHIAYwBhAFwAIgAsACAAXwBUAEkATQBFAFoATwBOAEUAXwBBAE0ARQBSAEkAQwBBAF8AQQBSAEcARQBOAFQASQBOAEEAXwBDAEEAVABBAE0AQQBSAEMAQQAsAFwAbgAgACAAIAAgACAAIAAgACAAIAAgACAAIABJAEYAKABMAG8AYwBhAHQAaQBvAG4AIAA9ACAAXAAiAEEAcgBnAGUAbgB0AGkAbgBhAC8AQwBvAHIAZABvAGIAYQBcACIALAAgAF8AVABJAE0ARQBaAE8ATgBFAF8AQQBNAEUAUgBJAEMAQQBfAEEAUgBHAEUATgBUAEkATgBBAF8AQwBPAFIARABPAEIAQQAsAFwAbgAgACAAIAAgACAAIAAgACAAIAAgACAAIABJAEYAKABMAG8AYwBhAHQAaQBvAG4AIAA9ACAAXAAiAEEAcgBnAGUAbgB0AGkAbgBhAC8ASgB1AGoAdQB5AFwAIgAsACAAXwBUAEkATQBFAFoATwBOAEUAXwBBAE0ARQBSAEkAQwBBAF8AQQBSAEcARQBOAFQASQBOAEEAXwBKAFUASgBVAFkALABcAG4AIAAgACAAIAAgACAAIAAgACAAIAAgACAASQBGACgATABvAGMAYQB0AGkAbwBuACAAPQAgAFwAIgBBAHIAZwBlAG4AdABpAG4AYQAvAEwAYQBfAFIAaQBvAGoAYQBcACIALAAgAF8AVABJAE0ARQBaAE8ATgBFAF8AQQBNAEUAUgBJAEMAQQBfAEEAUgBHAEUATgBUAEkATgBBAF8ATABBAF8AUgBJAE8ASgBBACwAXABuACAAIAAgACAAIAAgACAAIAAgACAAIAAgAEkARgAoAEwAbwBjAGEAdABpAG8AbgAgAD0AIABcACIAQQByAGcAZQBuAHQAaQBuAGEALwBNAGUAbgBkAG8AegBhAFwAIgAsACAAXwBUAEkATQBFAFoATwBOAEUAXwBBAE0ARQBSAEkAQwBBAF8AQQBSAEcARQBOAFQASQBOAEEAXwBNAEUATgBEAE8AWgBBACwAXABuACAAIAAgACAAIAAgACAAIAAgACAAIAAgAEkARgAoAEwAbwBjAGEAdABpAG8AbgAgAD0AIABcACIAQQByAGcAZQBuAHQAaQBuAGEALwBSAGkAbwBfAEcAYQBsAGwAZQBnAG8AcwBcACIALAAgAF8AVABJAE0ARQBaAE8ATgBFAF8AQQBNAEUAUgBJAEMAQQBfAEEAUgBHAEUATgBUAEkATgBBAF8AUgBJAE8AXwBHAEEATABMAEUARwBPAFMALABcAG4AIAAgACAAIAAgACAAIAAgACAAIAAgACAASQBGACgATABvAGMAYQB0AGkAbwBuACAAPQAgAFwAIgBBAHIAZwBlAG4AdABpAG4AYQAvAFMAYQBsAHQAYQBcACIALAAgAF8AVABJAE0ARQBaAE8ATgBFAF8AQQBNAEUAUgBJAEMAQQBfAEEAUgBHAEUATgBUAEkATgBBAF8AUwBBAEwAVABBACwAXABuACAAIAAgACAAIAAgACAAIAAgACAAIAAgAEkARgAoAEwAbwBjAGEAdABpAG8AbgAgAD0AIABcACIAQQByAGcAZQBuAHQAaQBuAGEALwBTAGEAbgBfAEoAdQBhAG4AXAAiACwAIABfAFQASQBNAEUAWgBPAE4ARQBfAEEATQBFAFIASQBDAEEAXwBBAFIARwBFAE4AVABJAE4AQQBfAFMAQQBOAF8ASgBVAEEATgAsAFwAbgAgACAAIAAgACAAIAAgACAAIAAgACAAIABJAEYAKABMAG8AYwBhAHQAaQBvAG4AIAA9ACAAXAAiAEEAcgBnAGUAbgB0AGkAbgBhAC8AUwBhAG4AXwBMAHUAaQBzAFwAIgAsACAAXwBUAEkATQBFAFoATwBOAEUAXwBBAE0ARQBSAEkAQwBBAF8AQQBSAEcARQBOAFQASQBOAEEAXwBTAEEATgBfAEwAVQBJAFMALABcAG4AIAAgACAAIAAgACAAIAAgACAAIAAgACAASQBGACgATABvAGMAYQB0AGkAbwBuACAAPQAgAFwAIgBBAHIAZwBlAG4AdABpAG4AYQAvAFQAdQBjAHUAbQBhAG4AXAAiACwAIABfAFQASQBNAEUAWgBPAE4ARQBfAEEATQBFAFIASQBDAEEAXwBBAFIARwBFAE4AVABJAE4AQQBfAFQAVQBDAFUATQBBAE4ALABcAG4AIAAgACAAIAAgACAAIAAgACAAIAAgACAASQBGACgATABvAGMAYQB0AGkAbwBuACAAPQAgAFwAIgBBAHIAZwBlAG4AdABpAG4AYQAvAFUAcwBoAHUAYQBpAGEAXAAiACwAIABfAFQASQBNAEUAWgBPAE4ARQBfAEEATQBFAFIASQBDAEEAXwBBAFIARwBFAE4AVABJAE4AQQBfAFUAUwBIAFUAQQBJAEEALABcAG4AIAAgACAAIAAgACAAIAAgACAAIAAgACAASQBGACgATABvAGMAYQB0AGkAbwBuACAAPQAgAFwAIgBBAHMAdQBuAGMAaQBvAG4AXAAiACwAIABfAFQASQBNAEUAWgBPAE4ARQBfAEEATQBFAFIASQBDAEEAXwBBAFMAVQBOAEMASQBPAE4ALABcAG4AIAAgACAAIAAgACAAIAAgACAAIAAgACAAewAjAE4ALwBBAH0AXABuACAAIAAgACAAIAAgACAAIAAgACAAIAAgACkAKQApACkAKQApACkAKQApACkAKQApACkAKQApACkALABcAG4AIAAgACAAIAAgACAAIAAgACAAIAAgACAASQBGACgATABvAGMAYQB0AGkAbwBuACAAPQAgAFwAIgBCAGEAaABpAGEAXAAiACwAIABfAFQASQBNAEUAWgBPAE4ARQBfAEEATQBFAFIASQBDAEEAXwBCAEEASABJAEEALABcAG4AIAAgACAAIAAgACAAIAAgACAAIAAgACAASQBGACgATABvAGMAYQB0AGkAbwBuACAAPQAgAFwAIgBCAGEAaABpAGEAXwBCAGEAbgBkAGUAcgBhAHMAXAAiACwAIABfAFQASQBNAEUAWgBPAE4ARQBfAEEATQBFAFIASQBDAEEAXwBCAEEASABJAEEAXwBCAEEATgBEAEUAUgBBAFMALABcAG4AIAAgACAAIAAgACAAIAAgACAAIAAgACAASQBGACgATABvAGMAYQB0AGkAbwBuACAAPQAgAFwAIgBCAGEAcgBiAGEAZABvAHMAXAAiACwAIABfAFQASQBNAEUAWgBPAE4ARQBfAEEATQBFAFIASQBDAEEAXwBCAEEAUgBCAEEARABPAFMALABcAG4AIAAgACAAIAAgACAAIAAgACAAIAAgACAASQBGACgATABvAGMAYQB0AGkAbwBuACAAPQAgAFwAIgBCAGUAbABlAG0AXAAiACwAIABfAFQASQBNAEUAWgBPAE4ARQBfAEEATQBFAFIASQBDAEEAXwBCAEUATABFAE0ALABcAG4AIAAgACAAIAAgACAAIAAgACAAIAAgACAASQBGACgATABvAGMAYQB0AGkAbwBuACAAPQAgAFwAIgBCAGUAbABpAHoAZQBcACIALAAgAF8AVABJAE0ARQBaAE8ATgBFAF8AQQBNAEUAUgBJAEMAQQBfAEIARQBMAEkAWgBFACwAXABuACAAIAAgACAAIAAgACAAIAAgACAAIAAgAEkARgAoAEwAbwBjAGEAdABpAG8AbgAgAD0AIABcACIAQgBvAGEAXwBWAGkAcwB0AGEAXAAiACwAIABfAFQASQBNAEUAWgBPAE4ARQBfAEEATQBFAFIASQBDAEEAXwBCAE8AQQBfAFYASQBTAFQAQQAsAFwAbgAgACAAIAAgACAAIAAgACAAIAAgACAAIABJAEYAKABMAG8AYwBhAHQAaQBvAG4AIAA9ACAAXAAiAEIAbwBnAG8AdABhAFwAIgAsACAAXwBUAEkATQBFAFoATwBOAEUAXwBBAE0ARQBSAEkAQwBBAF8AQgBPAEcATwBUAEEALABcAG4AIAAgACAAIAAgACAAIAAgACAAIAAgACAASQBGACgATABvAGMAYQB0AGkAbwBuACAAPQAgAFwAIgBCAG8AaQBzAGUAXAAiACwAIABfAFQASQBNAEUAWgBPAE4ARQBfAEEATQBFAFIASQBDAEEAXwBCAE8ASQBTAEUALABcAG4AIAAgACAAIAAgACAAIAAgACAAIAAgACAASQBGACgATABvAGMAYQB0AGkAbwBuACAAPQAgAFwAIgBDAGEAbQBiAHIAaQBkAGcAZQBfAEIAYQB5AFwAIgAsACAAXwBUAEkATQBFAFoATwBOAEUAXwBBAE0ARQBSAEkAQwBBAF8AQwBBAE0AQgBSAEkARABHAEUAXwBCAEEAWQAsAFwAbgAgACAAIAAgACAAIAAgACAAIAAgACAAIABJAEYAKABMAG8AYwBhAHQAaQBvAG4AIAA9ACAAXAAiAEMAYQBtAHAAbwBfAEcAcgBhAG4AZABlAFwAIgAsACAAXwBUAEkATQBFAFoATwBOAEUAXwBBAE0ARQBSAEkAQwBBAF8AQwBBAE0AUABPAF8ARwBSAEEATgBEAEUALABcAG4AIAAgACAAIAAgACAAIAAgACAAIAAgACAASQBGACgATABvAGMAYQB0AGkAbwBuACAAPQAgAFwAIgBDAGEAbgBjAHUAbgBcACIALAAgAF8AVABJAE0ARQBaAE8ATgBFAF8AQQBNAEUAUgBJAEMAQQBfAEMAQQBOAEMAVQBOACwAXABuACAAIAAgACAAIAAgACAAIAAgACAAIAAgAEkARgAoAEwAbwBjAGEAdABpAG8AbgAgAD0AIABcACIAQwBhAHIAYQBjAGEAcwBcACIALAAgAF8AVABJAE0ARQBaAE8ATgBFAF8AQQBNAEUAUgBJAEMAQQBfAEMAQQBSAEEAQwBBAFMALABcAG4AIAAgACAAIAAgACAAIAAgACAAIAAgACAASQBGACgATABvAGMAYQB0AGkAbwBuACAAPQAgAFwAIgBDAGEAeQBlAG4AbgBlAFwAIgAsACAAXwBUAEkATQBFAFoATwBOAEUAXwBBAE0ARQBSAEkAQwBBAF8AQwBBAFkARQBOAE4ARQAsAFwAbgAgACAAIAAgACAAIAAgACAAIAAgACAAIABJAEYAKABMAG8AYwBhAHQAaQBvAG4AIAA9ACAAXAAiAEMAaABpAGMAYQBnAG8AXAAiACwAIABfAFQASQBNAEUAWgBPAE4ARQBfAEEATQBFAFIASQBDAEEAXwBDAEgASQBDAEEARwBPACwAXABuACAAIAAgACAAIAAgACAAIAAgACAAIAAgAEkARgAoAEwAbwBjAGEAdABpAG8AbgAgAD0AIABcACIAQwBoAGkAaAB1AGEAaAB1AGEAXAAiACwAIABfAFQASQBNAEUAWgBPAE4ARQBfAEEATQBFAFIASQBDAEEAXwBDAEgASQBIAFUAQQBIAFUAQQAsAFwAbgAgACAAIAAgACAAIAAgACAAIAAgACAAIABJAEYAKABMAG8AYwBhAHQAaQBvAG4AIAA9ACAAXAAiAEMAaQB1AGQAYQBkAF8ASgB1AGEAcgBlAHoAXAAiACwAIABfAFQASQBNAEUAWgBPAE4ARQBfAEEATQBFAFIASQBDAEEAXwBDAEkAVQBEAEEARABfAEoAVQBBAFIARQBaACwAXABuACAAIAAgACAAIAAgACAAIAAgACAAIAAgAEkARgAoAEwAbwBjAGEAdABpAG8AbgAgAD0AIABcACIAQwBvAHMAdABhAF8AUgBpAGMAYQBcACIALAAgAF8AVABJAE0ARQBaAE8ATgBFAF8AQQBNAEUAUgBJAEMAQQBfAEMATwBTAFQAQQBfAFIASQBDAEEALABcAG4AIAAgACAAIAAgACAAIAAgACAAIAAgACAASQBGACgATABvAGMAYQB0AGkAbwBuACAAPQAgAFwAIgBDAHUAaQBhAGIAYQBcACIALAAgAF8AVABJAE0ARQBaAE8ATgBFAF8AQQBNAEUAUgBJAEMAQQBfAEMAVQBJAEEAQgBBACwAXABuACAAIAAgACAAIAAgACAAIAAgACAAIAAgAEkARgAoAEwAbwBjAGEAdABpAG8AbgAgAD0AIABcACIARABhAG4AbQBhAHIAawBzAGgAYQB2AG4AXAAiACwAIABfAFQASQBNAEUAWgBPAE4ARQBfAEEATQBFAFIASQBDAEEAXwBEAEEATgBNAEEAUgBLAFMASABBAFYATgAsAFwAbgAgACAAIAAgACAAIAAgACAAIAAgACAAIABJAEYAKABMAG8AYwBhAHQAaQBvAG4AIAA9ACAAXAAiAEQAYQB3AHMAbwBuAFwAIgAsACAAXwBUAEkATQBFAFoATwBOAEUAXwBBAE0ARQBSAEkAQwBBAF8ARABBAFcAUwBPAE4ALABcAG4AIAAgACAAIAAgACAAIAAgACAAIAAgACAASQBGACgATABvAGMAYQB0AGkAbwBuACAAPQAgAFwAIgBEAGEAdwBzAG8AbgBfAEMAcgBlAGUAawBcACIALAAgAF8AVABJAE0ARQBaAE8ATgBFAF8AQQBNAEUAUgBJAEMAQQBfAEQAQQBXAFMATwBOAF8AQwBSAEUARQBLACwAXABuACAAIAAgACAAIAAgACAAIAAgACAAIAAgAEkARgAoAEwAbwBjAGEAdABpAG8AbgAgAD0AIABcACIARABlAG4AdgBlAHIAXAAiACwAIABfAFQASQBNAEUAWgBPAE4ARQBfAEEATQBFAFIASQBDAEEAXwBEAEUATgBWAEUAUgAsAFwAbgAgACAAIAAgACAAIAAgACAAIAAgACAAIABJAEYAKABMAG8AYwBhAHQAaQBvAG4AIAA9ACAAXAAiAEQAZQB0AHIAbwBpAHQAXAAiACwAIABfAFQASQBNAEUAWgBPAE4ARQBfAEEATQBFAFIASQBDAEEAXwBEAEUAVABSAE8ASQBUACwAXABuACAAIAAgACAAIAAgACAAIAAgACAAIAAgAHsAIwBOAC8AQQB9AFwAbgAgACAAIAAgACAAIAAgACAAIAAgACAAIAApACkAKQApACkAKQApACkAKQApACkAKQApACkAKQApACkAKQApACkAKQApACkAXABuACAAIAAgACAAIAAgACAAIAApACwAXABuACAAIAAgACAAIAAgACAAIABJAEYAKABMAG8AYwBhAHQAaQBvAG4AIAA8ACAAXAAiAEkAXAAiACwAXABuACAAIAAgACAAIAAgACAAIAAgACAAIAAgAEkARgAoAEwAbwBjAGEAdABpAG8AbgAgAD0AIABcACIARQBkAG0AbwBuAHQAbwBuAFwAIgAsACAAXwBUAEkATQBFAFoATwBOAEUAXwBBAE0ARQBSAEkAQwBBAF8ARQBEAE0ATwBOAFQATwBOACwAXABuACAAIAAgACAAIAAgACAAIAAgACAAIAAgAEkARgAoAEwAbwBjAGEAdABpAG8AbgAgAD0AIABcACIARQBpAHIAdQBuAGUAcABlAFwAIgAsACAAXwBUAEkATQBFAFoATwBOAEUAXwBBAE0ARQBSAEkAQwBBAF8ARQBJAFIAVQBOAEUAUABFACwAXABuACAAIAAgACAAIAAgACAAIAAgACAAIAAgAEkARgAoAEwAbwBjAGEAdABpAG8AbgAgAD0AIABcACIARQBsAF8AUwBhAGwAdgBhAGQAbwByAFwAIgAsACAAXwBUAEkATQBFAFoATwBOAEUAXwBBAE0ARQBSAEkAQwBBAF8ARQBMAF8AUwBBAEwAVgBBAEQATwBSACwAXABuACAAIAAgACAAIAAgACAAIAAgACAAIAAgAEkARgAoAEwAbwBjAGEAdABpAG8AbgAgAD0AIABcACIARgBvAHIAdABfAE4AZQBsAHMAbwBuAFwAIgAsACAAXwBUAEkATQBFAFoATwBOAEUAXwBBAE0ARQBSAEkAQwBBAF8ARgBPAFIAVABfAE4ARQBMAFMATwBOACwAXABuACAAIAAgACAAIAAgACAAIAAgACAAIAAgAEkARgAoAEwAbwBjAGEAdABpAG8AbgAgAD0AIABcACIARgBvAHIAdABhAGwAZQB6AGEAXAAiACwAIABfAFQASQBNAEUAWgBPAE4ARQBfAEEATQBFAFIASQBDAEEAXwBGAE8AUgBUAEEATABFAFoAQQAsAFwAbgAgACAAIAAgACAAIAAgACAAIAAgACAAIABJAEYAKABMAG8AYwBhAHQAaQBvAG4AIAA9ACAAXAAiAEcAbABhAGMAZQBfAEIAYQB5AFwAIgAsACAAXwBUAEkATQBFAFoATwBOAEUAXwBBAE0ARQBSAEkAQwBBAF8ARwBMAEEAQwBFAF8AQgBBAFkALABcAG4AIAAgACAAIAAgACAAIAAgACAAIAAgACAASQBGACgATABvAGMAYQB0AGkAbwBuACAAPQAgAFwAIgBHAG8AbwBzAGUAXwBCAGEAeQBcACIALAAgAF8AVABJAE0ARQBaAE8ATgBFAF8AQQBNAEUAUgBJAEMAQQBfAEcATwBPAFMARQBfAEIAQQBZACwAXABuACAAIAAgACAAIAAgACAAIAAgACAAIAAgAEkARgAoAEwAbwBjAGEAdABpAG8AbgAgAD0AIABcACIARwByAGEAbgBkAF8AVAB1AHIAawBcACIALAAgAF8AVABJAE0ARQBaAE8ATgBFAF8AQQBNAEUAUgBJAEMAQQBfAEcAUgBBAE4ARABfAFQAVQBSAEsALABcAG4AIAAgACAAIAAgACAAIAAgACAAIAAgACAASQBGACgATABvAGMAYQB0AGkAbwBuACAAPQAgAFwAIgBHAHUAYQB0AGUAbQBhAGwAYQBcACIALAAgAF8AVABJAE0ARQBaAE8ATgBFAF8AQQBNAEUAUgBJAEMAQQBfAEcAVQBBAFQARQBNAEEATABBACwAXABuACAAIAAgACAAIAAgACAAIAAgACAAIAAgAEkARgAoAEwAbwBjAGEAdABpAG8AbgAgAD0AIABcACIARwB1AGEAeQBhAHEAdQBpAGwAXAAiACwAIABfAFQASQBNAEUAWgBPAE4ARQBfAEEATQBFAFIASQBDAEEAXwBHAFUAQQBZAEEAUQBVAEkATAAsAFwAbgAgACAAIAAgACAAIAAgACAAIAAgACAAIABJAEYAKABMAG8AYwBhAHQAaQBvAG4AIAA9ACAAXAAiAEcAdQB5AGEAbgBhAFwAIgAsACAAXwBUAEkATQBFAFoATwBOAEUAXwBBAE0ARQBSAEkAQwBBAF8ARwBVAFkAQQBOAEEALABcAG4AIAAgACAAIAAgACAAIAAgACAAIAAgACAASQBGACgATABvAGMAYQB0AGkAbwBuACAAPQAgAFwAIgBIAGEAbABpAGYAYQB4AFwAIgAsACAAXwBUAEkATQBFAFoATwBOAEUAXwBBAE0ARQBSAEkAQwBBAF8ASABBAEwASQBGAEEAWAAsAFwAbgAgACAAIAAgACAAIAAgACAAIAAgACAAIABJAEYAKABMAG8AYwBhAHQAaQBvAG4AIAA9ACAAXAAiAEgAYQB2AGEAbgBhAFwAIgAsACAAXwBUAEkATQBFAFoATwBOAEUAXwBBAE0ARQBSAEkAQwBBAF8ASABBAFYAQQBOAEEALABcAG4AIAAgACAAIAAgACAAIAAgACAAIAAgACAASQBGACgATABvAGMAYQB0AGkAbwBuACAAPQAgAFwAIgBIAGUAcgBtAG8AcwBpAGwAbABvAFwAIgAsACAAXwBUAEkATQBFAFoATwBOAEUAXwBBAE0ARQBSAEkAQwBBAF8ASABFAFIATQBPAFMASQBMAEwATwAsAFwAbgAgACAAIAAgACAAIAAgACAAIAAgACAAIAB7ACMATgAvAEEAfQBcAG4AIAAgACAAIAAgACAAIAAgACAAIAAgACAAKQApACkAKQApACkAKQApACkAKQApACkAKQApACwAXABuACAAIAAgACAAIAAgACAAIAAgACAAIAAgAEkARgAoAEwAbwBjAGEAdABpAG8AbgAgAD0AIABcACIASQBuAGQAaQBhAG4AYQAvAEkAbgBkAGkAYQBuAGEAcABvAGwAaQBzAFwAIgAsACAAXwBUAEkATQBFAFoATwBOAEUAXwBBAE0ARQBSAEkAQwBBAF8ASQBOAEQASQBBAE4AQQBfAEkATgBEAEkAQQBOAEEAUABPAEwASQBTACwAXABuACAAIAAgACAAIAAgACAAIAAgACAAIAAgAEkARgAoAEwAbwBjAGEAdABpAG8AbgAgAD0AIABcACIASQBuAGQAaQBhAG4AYQAvAEsAbgBvAHgAXAAiACwAIABfAFQASQBNAEUAWgBPAE4ARQBfAEEATQBFAFIASQBDAEEAXwBJAE4ARABJAEEATgBBAF8ASwBOAE8AWAAsAFwAbgAgACAAIAAgACAAIAAgACAAIAAgACAAIABJAEYAKABMAG8AYwBhAHQAaQBvAG4AIAA9ACAAXAAiAEkAbgBkAGkAYQBuAGEALwBNAGEAcgBlAG4AZwBvAFwAIgAsACAAXwBUAEkATQBFAFoATwBOAEUAXwBBAE0ARQBSAEkAQwBBAF8ASQBOAEQASQBBAE4AQQBfAE0AQQBSAEUATgBHAE8ALABcAG4AIAAgACAAIAAgACAAIAAgACAAIAAgACAASQBGACgATABvAGMAYQB0AGkAbwBuACAAPQAgAFwAIgBJAG4AZABpAGEAbgBhAC8AUABlAHQAZQByAHMAYgB1AHIAZwBcACIALAAgAF8AVABJAE0ARQBaAE8ATgBFAF8AQQBNAEUAUgBJAEMAQQBfAEkATgBEAEkAQQBOAEEAXwBQAEUAVABFAFIAUwBCAFUAUgBHACwAXABuACAAIAAgACAAIAAgACAAIAAgACAAIAAgAEkARgAoAEwAbwBjAGEAdABpAG8AbgAgAD0AIABcACIASQBuAGQAaQBhAG4AYQAvAFQAZQBsAGwAXwBDAGkAdAB5AFwAIgAsACAAXwBUAEkATQBFAFoATwBOAEUAXwBBAE0ARQBSAEkAQwBBAF8ASQBOAEQASQBBAE4AQQBfAFQARQBMAEwAXwBDAEkAVABZACwAXABuACAAIAAgACAAIAAgACAAIAAgACAAIAAgAEkARgAoAEwAbwBjAGEAdABpAG8AbgAgAD0AIABcACIASQBuAGQAaQBhAG4AYQAvAFYAZQB2AGEAeQBcACIALAAgAF8AVABJAE0ARQBaAE8ATgBFAF8AQQBNAEUAUgBJAEMAQQBfAEkATgBEAEkAQQBOAEEAXwBWAEUAVgBBAFkALABcAG4AIAAgACAAIAAgACAAIAAgACAAIAAgACAASQBGACgATABvAGMAYQB0AGkAbwBuACAAPQAgAFwAIgBJAG4AZABpAGEAbgBhAC8AVgBpAG4AYwBlAG4AbgBlAHMAXAAiACwAIABfAFQASQBNAEUAWgBPAE4ARQBfAEEATQBFAFIASQBDAEEAXwBJAE4ARABJAEEATgBBAF8AVgBJAE4AQwBFAE4ATgBFAFMALABcAG4AIAAgACAAIAAgACAAIAAgACAAIAAgACAASQBGACgATABvAGMAYQB0AGkAbwBuACAAPQAgAFwAIgBJAG4AZABpAGEAbgBhAC8AVwBpAG4AYQBtAGEAYwBcACIALAAgAF8AVABJAE0ARQBaAE8ATgBFAF8AQQBNAEUAUgBJAEMAQQBfAEkATgBEAEkAQQBOAEEAXwBXAEkATgBBAE0AQQBDACwAXABuACAAIAAgACAAIAAgACAAIAAgACAAIAAgAEkARgAoAEwAbwBjAGEAdABpAG8AbgAgAD0AIABcACIASQBuAHUAdgBpAGsAXAAiACwAIABfAFQASQBNAEUAWgBPAE4ARQBfAEEATQBFAFIASQBDAEEAXwBJAE4AVQBWAEkASwAsAFwAbgAgACAAIAAgACAAIAAgACAAIAAgACAAIABJAEYAKABMAG8AYwBhAHQAaQBvAG4AIAA9ACAAXAAiAEkAcQBhAGwAdQBpAHQAXAAiACwAIABfAFQASQBNAEUAWgBPAE4ARQBfAEEATQBFAFIASQBDAEEAXwBJAFEAQQBMAFUASQBUACwAXABuACAAIAAgACAAIAAgACAAIAAgACAAIAAgAEkARgAoAEwAbwBjAGEAdABpAG8AbgAgAD0AIABcACIASgBhAG0AYQBpAGMAYQBcACIALAAgAF8AVABJAE0ARQBaAE8ATgBFAF8AQQBNAEUAUgBJAEMAQQBfAEoAQQBNAEEASQBDAEEALABcAG4AIAAgACAAIAAgACAAIAAgACAAIAAgACAASQBGACgATABvAGMAYQB0AGkAbwBuACAAPQAgAFwAIgBKAHUAbgBlAGEAdQBcACIALAAgAF8AVABJAE0ARQBaAE8ATgBFAF8AQQBNAEUAUgBJAEMAQQBfAEoAVQBOAEUAQQBVACwAXABuACAAIAAgACAAIAAgACAAIAAgACAAIAAgAEkARgAoAEwAbwBjAGEAdABpAG8AbgAgAD0AIABcACIASwBlAG4AdAB1AGMAawB5AC8ATABvAHUAaQBzAHYAaQBsAGwAZQBcACIALAAgAF8AVABJAE0ARQBaAE8ATgBFAF8AQQBNAEUAUgBJAEMAQQBfAEsARQBOAFQAVQBDAEsAWQBfAEwATwBVAEkAUwBWAEkATABMAEUALABcAG4AIAAgACAAIAAgACAAIAAgACAAIAAgACAASQBGACgATABvAGMAYQB0AGkAbwBuACAAPQAgAFwAIgBLAGUAbgB0AHUAYwBrAHkALwBNAG8AbgB0AGkAYwBlAGwAbABvAFwAIgAsACAAXwBUAEkATQBFAFoATwBOAEUAXwBBAE0ARQBSAEkAQwBBAF8ASwBFAE4AVABVAEMASwBZAF8ATQBPAE4AVABJAEMARQBMAEwATwAsAFwAbgAgACAAIAAgACAAIAAgACAAIAAgACAAIABJAEYAKABMAG8AYwBhAHQAaQBvAG4AIAA9ACAAXAAiAEwAYQBfAFAAYQB6AFwAIgAsACAAXwBUAEkATQBFAFoATwBOAEUAXwBBAE0ARQBSAEkAQwBBAF8ATABBAF8AUABBAFoALABcAG4AIAAgACAAIAAgACAAIAAgACAAIAAgACAASQBGACgATABvAGMAYQB0AGkAbwBuACAAPQAgAFwAIgBMAGkAbQBhAFwAIgAsACAAXwBUAEkATQBFAFoATwBOAEUAXwBBAE0ARQBSAEkAQwBBAF8ATABJAE0AQQAsAFwAbgAgACAAIAAgACAAIAAgACAAIAAgACAAIABJAEYAKABMAG8AYwBhAHQAaQBvAG4AIAA9ACAAXAAiAEwAbwBzAF8AQQBuAGcAZQBsAGUAcwBcACIALAAgAF8AVABJAE0ARQBaAE8ATgBFAF8AQQBNAEUAUgBJAEMAQQBfAEwATwBTAF8AQQBOAEcARQBMAEUAUwAsAFwAbgAgACAAIAAgACAAIAAgACAAIAAgACAAIAB7ACMATgAvAEEAfQBcAG4AIAAgACAAIAAgACAAIAAgACAAIAAgACAAKQApACkAKQApACkAKQApACkAKQApACkAKQApACkAKQApAFwAbgAgACAAIAAgACAAIAAgACAAKQBcAG4AIAAgACAAIAApAFwAbgApADsAXABuAFwAbgBcAG4AXwBUAEkATQBFAFoATwBOAEUAXwBBAE0ARQBSAEkAQwBBAF8ATABPAEMAQQBUAEkATwBOAF8AMAAyACAAPQAgAEwAQQBNAEIARABBACgATABvAGMAYQB0AGkAbwBuACwAXABuACAAIAAgACAASQBGACgATABvAGMAYQB0AGkAbwBuACAAPAAgAFwAIgBQAFwAIgAsAFwAbgAgACAAIAAgACAAIAAgACAASQBGACgATABvAGMAYQB0AGkAbwBuACAAPAAgAFwAIgBNAG8AXAAiACwAXABuACAAIAAgACAAIAAgACAAIAAgACAAIAAgAEkARgAoAEwAbwBjAGEAdABpAG8AbgAgAD0AIABcACIATQBhAGMAZQBpAG8AXAAiACwAIABfAFQASQBNAEUAWgBPAE4ARQBfAEEATQBFAFIASQBDAEEAXwBNAEEAQwBFAEkATwAsAFwAbgAgACAAIAAgACAAIAAgACAAIAAgACAAIABJAEYAKABMAG8AYwBhAHQAaQBvAG4AIAA9ACAAXAAiAE0AYQBuAGEAZwB1AGEAXAAiACwAIABfAFQASQBNAEUAWgBPAE4ARQBfAEEATQBFAFIASQBDAEEAXwBNAEEATgBBAEcAVQBBACwAXABuACAAIAAgACAAIAAgACAAIAAgACAAIAAgAEkARgAoAEwAbwBjAGEAdABpAG8AbgAgAD0AIABcACIATQBhAG4AYQB1AHMAXAAiACwAIABfAFQASQBNAEUAWgBPAE4ARQBfAEEATQBFAFIASQBDAEEAXwBNAEEATgBBAFUAUwAsAFwAbgAgACAAIAAgACAAIAAgACAAIAAgACAAIABJAEYAKABMAG8AYwBhAHQAaQBvAG4AIAA9ACAAXAAiAE0AYQByAHQAaQBuAGkAcQB1AGUAXAAiACwAIABfAFQASQBNAEUAWgBPAE4ARQBfAEEATQBFAFIASQBDAEEAXwBNAEEAUgBUAEkATgBJAFEAVQBFACwAXABuACAAIAAgACAAIAAgACAAIAAgACAAIAAgAEkARgAoAEwAbwBjAGEAdABpAG8AbgAgAD0AIABcACIATQBhAHQAYQBtAG8AcgBvAHMAXAAiACwAIABfAFQASQBNAEUAWgBPAE4ARQBfAEEATQBFAFIASQBDAEEAXwBNAEEAVABBAE0ATwBSAE8AUwAsAFwAbgAgACAAIAAgACAAIAAgACAAIAAgACAAIABJAEYAKABMAG8AYwBhAHQAaQBvAG4AIAA9ACAAXAAiAE0AYQB6AGEAdABsAGEAbgBcACIALAAgAF8AVABJAE0ARQBaAE8ATgBFAF8AQQBNAEUAUgBJAEMAQQBfAE0AQQBaAEEAVABMAEEATgAsAFwAbgAgACAAIAAgACAAIAAgACAAIAAgACAAIABJAEYAKABMAG8AYwBhAHQAaQBvAG4AIAA9ACAAXAAiAE0AZQBuAG8AbQBpAG4AZQBlAFwAIgAsACAAXwBUAEkATQBFAFoATwBOAEUAXwBBAE0ARQBSAEkAQwBBAF8ATQBFAE4ATwBNAEkATgBFAEUALABcAG4AIAAgACAAIAAgACAAIAAgACAAIAAgACAASQBGACgATABvAGMAYQB0AGkAbwBuACAAPQAgAFwAIgBNAGUAcgBpAGQAYQBcACIALAAgAF8AVABJAE0ARQBaAE8ATgBFAF8AQQBNAEUAUgBJAEMAQQBfAE0ARQBSAEkARABBACwAXABuACAAIAAgACAAIAAgACAAIAAgACAAIAAgAEkARgAoAEwAbwBjAGEAdABpAG8AbgAgAD0AIABcACIATQBlAHQAbABhAGsAYQB0AGwAYQBcACIALAAgAF8AVABJAE0ARQBaAE8ATgBFAF8AQQBNAEUAUgBJAEMAQQBfAE0ARQBUAEwAQQBLAEEAVABMAEEALABcAG4AIAAgACAAIAAgACAAIAAgACAAIAAgACAASQBGACgATABvAGMAYQB0AGkAbwBuACAAPQAgAFwAIgBNAGUAeABpAGMAbwBfAEMAaQB0AHkAXAAiACwAIABfAFQASQBNAEUAWgBPAE4ARQBfAEEATQBFAFIASQBDAEEAXwBNAEUAWABJAEMATwBfAEMASQBUAFkALABcAG4AIAAgACAAIAAgACAAIAAgACAAIAAgACAASQBGACgATABvAGMAYQB0AGkAbwBuACAAPQAgAFwAIgBNAGkAcQB1AGUAbABvAG4AXAAiACwAIABfAFQASQBNAEUAWgBPAE4ARQBfAEEATQBFAFIASQBDAEEAXwBNAEkAUQBVAEUATABPAE4ALABcAG4AIAAgACAAIAAgACAAIAAgACAAIAAgACAAewAjAE4ALwBBAH0AXABuACAAIAAgACAAIAAgACAAIAAgACAAIAAgACkAKQApACkAKQApACkAKQApACkAKQAsAFwAbgAgACAAIAAgACAAIAAgACAAIAAgACAAIABJAEYAKABMAG8AYwBhAHQAaQBvAG4AIAA9ACAAXAAiAE0AbwBuAGMAdABvAG4AXAAiACwAIABfAFQASQBNAEUAWgBPAE4ARQBfAEEATQBFAFIASQBDAEEAXwBNAE8ATgBDAFQATwBOACwAXABuACAAIAAgACAAIAAgACAAIAAgACAAIAAgAEkARgAoAEwAbwBjAGEAdABpAG8AbgAgAD0AIABcACIATQBvAG4AdABlAHIAcgBlAHkAXAAiACwAIABfAFQASQBNAEUAWgBPAE4ARQBfAEEATQBFAFIASQBDAEEAXwBNAE8ATgBUAEUAUgBSAEUAWQAsAFwAbgAgACAAIAAgACAAIAAgACAAIAAgACAAIABJAEYAKABMAG8AYwBhAHQAaQBvAG4AIAA9ACAAXAAiAE0AbwBuAHQAZQB2AGkAZABlAG8AXAAiACwAIABfAFQASQBNAEUAWgBPAE4ARQBfAEEATQBFAFIASQBDAEEAXwBNAE8ATgBUAEUAVgBJAEQARQBPACwAXABuACAAIAAgACAAIAAgACAAIAAgACAAIAAgAEkARgAoAEwAbwBjAGEAdABpAG8AbgAgAD0AIABcACIATgBlAHcAXwBZAG8AcgBrAFwAIgAsACAAXwBUAEkATQBFAFoATwBOAEUAXwBBAE0ARQBSAEkAQwBBAF8ATgBFAFcAXwBZAE8AUgBLACwAXABuACAAIAAgACAAIAAgACAAIAAgACAAIAAgAEkARgAoAEwAbwBjAGEAdABpAG8AbgAgAD0AIABcACIATgBvAG0AZQBcACIALAAgAF8AVABJAE0ARQBaAE8ATgBFAF8AQQBNAEUAUgBJAEMAQQBfAE4ATwBNAEUALABcAG4AIAAgACAAIAAgACAAIAAgACAAIAAgACAASQBGACgATABvAGMAYQB0AGkAbwBuACAAPQAgAFwAIgBOAG8AcgBvAG4AaABhAFwAIgAsACAAXwBUAEkATQBFAFoATwBOAEUAXwBBAE0ARQBSAEkAQwBBAF8ATgBPAFIATwBOAEgAQQAsAFwAbgAgACAAIAAgACAAIAAgACAAIAAgACAAIABJAEYAKABMAG8AYwBhAHQAaQBvAG4AIAA9ACAAXAAiAE4AbwByAHQAaABfAEQAYQBrAG8AdABhAC8AQgBlAHUAbABhAGgAXAAiACwAIABfAFQASQBNAEUAWgBPAE4ARQBfAEEATQBFAFIASQBDAEEAXwBOAE8AUgBUAEgAXwBEAEEASwBPAFQAQQBfAEIARQBVAEwAQQBIACwAXABuACAAIAAgACAAIAAgACAAIAAgACAAIAAgAEkARgAoAEwAbwBjAGEAdABpAG8AbgAgAD0AIABcACIATgBvAHIAdABoAF8ARABhAGsAbwB0AGEALwBDAGUAbgB0AGUAcgBcACIALAAgAF8AVABJAE0ARQBaAE8ATgBFAF8AQQBNAEUAUgBJAEMAQQBfAE4ATwBSAFQASABfAEQAQQBLAE8AVABBAF8AQwBFAE4AVABFAFIALABcAG4AIAAgACAAIAAgACAAIAAgACAAIAAgACAASQBGACgATABvAGMAYQB0AGkAbwBuACAAPQAgAFwAIgBOAG8AcgB0AGgAXwBEAGEAawBvAHQAYQAvAE4AZQB3AF8AUwBhAGwAZQBtAFwAIgAsACAAXwBUAEkATQBFAFoATwBOAEUAXwBBAE0ARQBSAEkAQwBBAF8ATgBPAFIAVABIAF8ARABBAEsATwBUAEEAXwBOAEUAVwBfAFMAQQBMAEUATQAsAFwAbgAgACAAIAAgACAAIAAgACAAIAAgACAAIABJAEYAKABMAG8AYwBhAHQAaQBvAG4AIAA9ACAAXAAiAE4AdQB1AGsAXAAiACwAIABfAFQASQBNAEUAWgBPAE4ARQBfAEEATQBFAFIASQBDAEEAXwBOAFUAVQBLACwAXABuACAAIAAgACAAIAAgACAAIAAgACAAIAAgAEkARgAoAEwAbwBjAGEAdABpAG8AbgAgAD0AIABcACIATwBqAGkAbgBhAGcAYQBcACIALAAgAF8AVABJAE0ARQBaAE8ATgBFAF8AQQBNAEUAUgBJAEMAQQBfAE8ASgBJAE4AQQBHAEEALABcAG4AIAAgACAAIAAgACAAIAAgACAAIAAgACAAewAjAE4ALwBBAH0AXABuACAAIAAgACAAIAAgACAAIAAgACAAIAAgACkAKQApACkAKQApACkAKQApACkAKQBcAG4AIAAgACAAIAAgACAAIAAgACkALABcAG4AIAAgACAAIAAgACAAIAAgAEkARgAoAEwAbwBjAGEAdABpAG8AbgAgADwAIABcACIAUwBjAFwAIgAsAFwAbgAgACAAIAAgACAAIAAgACAAIAAgACAAIABJAEYAKABMAG8AYwBhAHQAaQBvAG4AIAA9ACAAXAAiAFAAYQBuAGEAbQBhAFwAIgAsACAAXwBUAEkATQBFAFoATwBOAEUAXwBBAE0ARQBSAEkAQwBBAF8AUABBAE4AQQBNAEEALABcAG4AIAAgACAAIAAgACAAIAAgACAAIAAgACAASQBGACgATABvAGMAYQB0AGkAbwBuACAAPQAgAFwAIgBQAGEAcgBhAG0AYQByAGkAYgBvAFwAIgAsACAAXwBUAEkATQBFAFoATwBOAEUAXwBBAE0ARQBSAEkAQwBBAF8AUABBAFIAQQBNAEEAUgBJAEIATwAsAFwAbgAgACAAIAAgACAAIAAgACAAIAAgACAAIABJAEYAKABMAG8AYwBhAHQAaQBvAG4AIAA9ACAAXAAiAFAAaABvAGUAbgBpAHgAXAAiACwAIABfAFQASQBNAEUAWgBPAE4ARQBfAEEATQBFAFIASQBDAEEAXwBQAEgATwBFAE4ASQBYACwAXABuACAAIAAgACAAIAAgACAAIAAgACAAIAAgAEkARgAoAEwAbwBjAGEAdABpAG8AbgAgAD0AIABcACIAUABvAHIAdAAtAGEAdQAtAFAAcgBpAG4AYwBlAFwAIgAsACAAXwBUAEkATQBFAFoATwBOAEUAXwBBAE0ARQBSAEkAQwBBAF8AUABPAFIAVABuAGUAZwBBAFUAbgBlAGcAUABSAEkATgBDAEUALABcAG4AIAAgACAAIAAgACAAIAAgACAAIAAgACAASQBGACgATABvAGMAYQB0AGkAbwBuACAAPQAgAFwAIgBQAG8AcgB0AG8AXwBWAGUAbABoAG8AXAAiACwAIABfAFQASQBNAEUAWgBPAE4ARQBfAEEATQBFAFIASQBDAEEAXwBQAE8AUgBUAE8AXwBWAEUATABIAE8ALABcAG4AIAAgACAAIAAgACAAIAAgACAAIAAgACAASQBGACgATABvAGMAYQB0AGkAbwBuACAAPQAgAFwAIgBQAHUAZQByAHQAbwBfAFIAaQBjAG8AXAAiACwAIABfAFQASQBNAEUAWgBPAE4ARQBfAEEATQBFAFIASQBDAEEAXwBQAFUARQBSAFQATwBfAFIASQBDAE8ALABcAG4AIAAgACAAIAAgACAAIAAgACAAIAAgACAASQBGACgATABvAGMAYQB0AGkAbwBuACAAPQAgAFwAIgBQAHUAbgB0AGEAXwBBAHIAZQBuAGEAcwBcACIALAAgAF8AVABJAE0ARQBaAE8ATgBFAF8AQQBNAEUAUgBJAEMAQQBfAFAAVQBOAFQAQQBfAEEAUgBFAE4AQQBTACwAXABuACAAIAAgACAAIAAgACAAIAAgACAAIAAgAEkARgAoAEwAbwBjAGEAdABpAG8AbgAgAD0AIABcACIAUgBhAG4AawBpAG4AXwBJAG4AbABlAHQAXAAiACwAIABfAFQASQBNAEUAWgBPAE4ARQBfAEEATQBFAFIASQBDAEEAXwBSAEEATgBLAEkATgBfAEkATgBMAEUAVAAsAFwAbgAgACAAIAAgACAAIAAgACAAIAAgACAAIABJAEYAKABMAG8AYwBhAHQAaQBvAG4AIAA9ACAAXAAiAFIAZQBjAGkAZgBlAFwAIgAsACAAXwBUAEkATQBFAFoATwBOAEUAXwBBAE0ARQBSAEkAQwBBAF8AUgBFAEMASQBGAEUALABcAG4AIAAgACAAIAAgACAAIAAgACAAIAAgACAASQBGACgATABvAGMAYQB0AGkAbwBuACAAPQAgAFwAIgBSAGUAZwBpAG4AYQBcACIALAAgAF8AVABJAE0ARQBaAE8ATgBFAF8AQQBNAEUAUgBJAEMAQQBfAFIARQBHAEkATgBBACwAXABuACAAIAAgACAAIAAgACAAIAAgACAAIAAgAEkARgAoAEwAbwBjAGEAdABpAG8AbgAgAD0AIABcACIAUgBlAHMAbwBsAHUAdABlAFwAIgAsACAAXwBUAEkATQBFAFoATwBOAEUAXwBBAE0ARQBSAEkAQwBBAF8AUgBFAFMATwBMAFUAVABFACwAXABuACAAIAAgACAAIAAgACAAIAAgACAAIAAgAEkARgAoAEwAbwBjAGEAdABpAG8AbgAgAD0AIABcACIAUgBpAG8AXwBCAHIAYQBuAGMAbwBcACIALAAgAF8AVABJAE0ARQBaAE8ATgBFAF8AQQBNAEUAUgBJAEMAQQBfAFIASQBPAF8AQgBSAEEATgBDAE8ALABcAG4AIAAgACAAIAAgACAAIAAgACAAIAAgACAASQBGACgATABvAGMAYQB0AGkAbwBuACAAPQAgAFwAIgBTAGEAbgB0AGEAcgBlAG0AXAAiACwAIABfAFQASQBNAEUAWgBPAE4ARQBfAEEATQBFAFIASQBDAEEAXwBTAEEATgBUAEEAUgBFAE0ALABcAG4AIAAgACAAIAAgACAAIAAgACAAIAAgACAASQBGACgATABvAGMAYQB0AGkAbwBuACAAPQAgAFwAIgBTAGEAbgB0AGkAYQBnAG8AXAAiACwAIABfAFQASQBNAEUAWgBPAE4ARQBfAEEATQBFAFIASQBDAEEAXwBTAEEATgBUAEkAQQBHAE8ALABcAG4AIAAgACAAIAAgACAAIAAgACAAIAAgACAASQBGACgATABvAGMAYQB0AGkAbwBuACAAPQAgAFwAIgBTAGEAbgB0AG8AXwBEAG8AbQBpAG4AZwBvAFwAIgAsACAAXwBUAEkATQBFAFoATwBOAEUAXwBBAE0ARQBSAEkAQwBBAF8AUwBBAE4AVABPAF8ARABPAE0ASQBOAEcATwAsAFwAbgAgACAAIAAgACAAIAAgACAAIAAgACAAIABJAEYAKABMAG8AYwBhAHQAaQBvAG4AIAA9ACAAXAAiAFMAYQBvAF8AUABhAHUAbABvAFwAIgAsACAAXwBUAEkATQBFAFoATwBOAEUAXwBBAE0ARQBSAEkAQwBBAF8AUwBBAE8AXwBQAEEAVQBMAE8ALABcAG4AIAAgACAAIAAgACAAIAAgACAAIAAgACAAewAjAE4ALwBBAH0AXABuACAAIAAgACAAIAAgACAAIAAgACAAIAAgACkAKQApACkAKQApACkAKQApACkAKQApACkAKQApACkALABcAG4AIAAgACAAIAAgACAAIAAgACAAIAAgACAASQBGACgATABvAGMAYQB0AGkAbwBuACAAPQAgAFwAIgBTAGMAbwByAGUAcwBiAHkAcwB1AG4AZABcACIALAAgAF8AVABJAE0ARQBaAE8ATgBFAF8AQQBNAEUAUgBJAEMAQQBfAFMAQwBPAFIARQBTAEIAWQBTAFUATgBEACwAXABuACAAIAAgACAAIAAgACAAIAAgACAAIAAgAEkARgAoAEwAbwBjAGEAdABpAG8AbgAgAD0AIABcACIAUwBpAHQAawBhAFwAIgAsACAAXwBUAEkATQBFAFoATwBOAEUAXwBBAE0ARQBSAEkAQwBBAF8AUwBJAFQASwBBACwAXABuACAAIAAgACAAIAAgACAAIAAgACAAIAAgAEkARgAoAEwAbwBjAGEAdABpAG8AbgAgAD0AIABcACIAUwB0AF8ASgBvAGgAbgBzAFwAIgAsACAAXwBUAEkATQBFAFoATwBOAEUAXwBBAE0ARQBSAEkAQwBBAF8AUwBUAF8ASgBPAEgATgBTACwAXABuACAAIAAgACAAIAAgACAAIAAgACAAIAAgAEkARgAoAEwAbwBjAGEAdABpAG8AbgAgAD0AIABcACIAUwB3AGkAZgB0AF8AQwB1AHIAcgBlAG4AdABcACIALAAgAF8AVABJAE0ARQBaAE8ATgBFAF8AQQBNAEUAUgBJAEMAQQBfAFMAVwBJAEYAVABfAEMAVQBSAFIARQBOAFQALABcAG4AIAAgACAAIAAgACAAIAAgACAAIAAgACAASQBGACgATABvAGMAYQB0AGkAbwBuACAAPQAgAFwAIgBUAGUAZwB1AGMAaQBnAGEAbABwAGEAXAAiACwAIABfAFQASQBNAEUAWgBPAE4ARQBfAEEATQBFAFIASQBDAEEAXwBUAEUARwBVAEMASQBHAEEATABQAEEALABcAG4AIAAgACAAIAAgACAAIAAgACAAIAAgACAASQBGACgATABvAGMAYQB0AGkAbwBuACAAPQAgAFwAIgBUAGgAdQBsAGUAXAAiACwAIABfAFQASQBNAEUAWgBPAE4ARQBfAEEATQBFAFIASQBDAEEAXwBUAEgAVQBMAEUALABcAG4AIAAgACAAIAAgACAAIAAgACAAIAAgACAASQBGACgATABvAGMAYQB0AGkAbwBuACAAPQAgAFwAIgBUAGkAagB1AGEAbgBhAFwAIgAsACAAXwBUAEkATQBFAFoATwBOAEUAXwBBAE0ARQBSAEkAQwBBAF8AVABJAEoAVQBBAE4AQQAsAFwAbgAgACAAIAAgACAAIAAgACAAIAAgACAAIABJAEYAKABMAG8AYwBhAHQAaQBvAG4AIAA9ACAAXAAiAFQAbwByAG8AbgB0AG8AXAAiACwAIABfAFQASQBNAEUAWgBPAE4ARQBfAEEATQBFAFIASQBDAEEAXwBUAE8AUgBPAE4AVABPACwAXABuACAAIAAgACAAIAAgACAAIAAgACAAIAAgAEkARgAoAEwAbwBjAGEAdABpAG8AbgAgAD0AIABcACIAVgBhAG4AYwBvAHUAdgBlAHIAXAAiACwAIABfAFQASQBNAEUAWgBPAE4ARQBfAEEATQBFAFIASQBDAEEAXwBWAEEATgBDAE8AVQBWAEUAUgAsAFwAbgAgACAAIAAgACAAIAAgACAAIAAgACAAIABJAEYAKABMAG8AYwBhAHQAaQBvAG4AIAA9ACAAXAAiAFcAaABpAHQAZQBoAG8AcgBzAGUAXAAiACwAIABfAFQASQBNAEUAWgBPAE4ARQBfAEEATQBFAFIASQBDAEEAXwBXAEgASQBUAEUASABPAFIAUwBFACwAXABuACAAIAAgACAAIAAgACAAIAAgACAAIAAgAEkARgAoAEwAbwBjAGEAdABpAG8AbgAgAD0AIABcACIAVwBpAG4AbgBpAHAAZQBnAFwAIgAsACAAXwBUAEkATQBFAFoATwBOAEUAXwBBAE0ARQBSAEkAQwBBAF8AVwBJAE4ATgBJAFAARQBHACwAXABuACAAIAAgACAAIAAgACAAIAAgACAAIAAgAEkARgAoAEwAbwBjAGEAdABpAG8AbgAgAD0AIABcACIAWQBhAGsAdQB0AGEAdABcACIALAAgAF8AVABJAE0ARQBaAE8ATgBFAF8AQQBNAEUAUgBJAEMAQQBfAFkAQQBLAFUAVABBAFQALABcAG4AIAAgACAAIAAgACAAIAAgACAAIAAgACAAewAjAE4ALwBBAH0AXABuACAAIAAgACAAIAAgACAAIAAgACAAIAAgACkAKQApACkAKQApACkAKQApACkAKQApAFwAbgAgACAAIAAgACAAIAAgACAAKQBcAG4AIAAgACAAIAApAFwAbgApADsAXABuAFwAbgBcAG4AXwBUAEkATQBFAFoATwBOAEUAXwBBAE4AVABBAFIAQwBUAEkAQwBBAF8ATABPAEMAQQBUAEkATwBOACAAPQAgAEwAQQBNAEIARABBACgATABvAGMAYQB0AGkAbwBuACwAXABuACAAIAAgACAASQBGACgATABvAGMAYQB0AGkAbwBuACAAPQAgAFwAIgBDAGEAcwBlAHkAXAAiACwAIABfAFQASQBNAEUAWgBPAE4ARQBfAEEATgBUAEEAUgBDAFQASQBDAEEAXwBDAEEAUwBFAFkALABcAG4AIAAgACAAIABJAEYAKABMAG8AYwBhAHQAaQBvAG4AIAA9ACAAXAAiAEQAYQB2AGkAcwBcACIALAAgAF8AVABJAE0ARQBaAE8ATgBFAF8AQQBOAFQAQQBSAEMAVABJAEMAQQBfAEQAQQBWAEkAUwAsAFwAbgAgACAAIAAgAEkARgAoAEwAbwBjAGEAdABpAG8AbgAgAD0AIABcACIATQBhAGMAcQB1AGEAcgBpAGUAXAAiACwAIABfAFQASQBNAEUAWgBPAE4ARQBfAEEATgBUAEEAUgBDAFQASQBDAEEAXwBNAEEAQwBRAFUAQQBSAEkARQAsAFwAbgAgACAAIAAgAEkARgAoAEwAbwBjAGEAdABpAG8AbgAgAD0AIABcACIATQBhAHcAcwBvAG4AXAAiACwAIABfAFQASQBNAEUAWgBPAE4ARQBfAEEATgBUAEEAUgBDAFQASQBDAEEAXwBNAEEAVwBTAE8ATgAsAFwAbgAgACAAIAAgAEkARgAoAEwAbwBjAGEAdABpAG8AbgAgAD0AIABcACIAUABhAGwAbQBlAHIAXAAiACwAIABfAFQASQBNAEUAWgBPAE4ARQBfAEEATgBUAEEAUgBDAFQASQBDAEEAXwBQAEEATABNAEUAUgAsAFwAbgAgACAAIAAgAEkARgAoAEwAbwBjAGEAdABpAG8AbgAgAD0AIABcACIAUgBvAHQAaABlAHIAYQBcACIALAAgAF8AVABJAE0ARQBaAE8ATgBFAF8AQQBOAFQAQQBSAEMAVABJAEMAQQBfAFIATwBUAEgARQBSAEEALABcAG4AIAAgACAAIABJAEYAKABMAG8AYwBhAHQAaQBvAG4AIAA9ACAAXAAiAFQAcgBvAGwAbABcACIALAAgAF8AVABJAE0ARQBaAE8ATgBFAF8AQQBOAFQAQQBSAEMAVABJAEMAQQBfAFQAUgBPAEwATAAsAFwAbgAgACAAIAAgAEkARgAoAEwAbwBjAGEAdABpAG8AbgAgAD0AIABcACIAVgBvAHMAdABvAGsAXAAiACwAIABfAFQASQBNAEUAWgBPAE4ARQBfAEEATgBUAEEAUgBDAFQASQBDAEEAXwBWAE8AUwBUAE8ASwAsAFwAbgAgACAAIAAgAHsAIwBOAC8AQQB9AFwAbgAgACAAIAAgACkAKQApACkAKQApACkAKQBcAG4AKQA7AFwAbgBcAG4AXABuAF8AVABJAE0ARQBaAE8ATgBFAF8AQQBTAEkAQQBfAEwATwBDAEEAVABJAE8ATgAgAD0AIABMAEEATQBCAEQAQQAoAEwAbwBjAGEAdABpAG8AbgAsAFwAbgAgACAAIAAgAEkARgAoAEwAbwBjAGEAdABpAG8AbgAgADwAIABcACIATQBcACIALABcAG4AIAAgACAAIAAgACAAIAAgAEkARgAoAEwAbwBjAGEAdABpAG8AbgAgADwAIABcACIARgBcACIALABcAG4AIAAgACAAIAAgACAAIAAgACAAIAAgACAASQBGACgATABvAGMAYQB0AGkAbwBuACAAPQAgAFwAIgBBAGwAbQBhAHQAeQBcACIALAAgAF8AVABJAE0ARQBaAE8ATgBFAF8AQQBTAEkAQQBfAEEATABNAEEAVABZACwAXABuACAAIAAgACAAIAAgACAAIAAgACAAIAAgAEkARgAoAEwAbwBjAGEAdABpAG8AbgAgAD0AIABcACIAQQBtAG0AYQBuAFwAIgAsACAAXwBUAEkATQBFAFoATwBOAEUAXwBBAFMASQBBAF8AQQBNAE0AQQBOACwAXABuACAAIAAgACAAIAAgACAAIAAgACAAIAAgAEkARgAoAEwAbwBjAGEAdABpAG8AbgAgAD0AIABcACIAQQBuAGEAZAB5AHIAXAAiACwAIABfAFQASQBNAEUAWgBPAE4ARQBfAEEAUwBJAEEAXwBBAE4AQQBEAFkAUgAsAFwAbgAgACAAIAAgACAAIAAgACAAIAAgACAAIABJAEYAKABMAG8AYwBhAHQAaQBvAG4AIAA9ACAAXAAiAEEAcQB0AGEAdQBcACIALAAgAF8AVABJAE0ARQBaAE8ATgBFAF8AQQBTAEkAQQBfAEEAUQBUAEEAVQAsAFwAbgAgACAAIAAgACAAIAAgACAAIAAgACAAIABJAEYAKABMAG8AYwBhAHQAaQBvAG4AIAA9ACAAXAAiAEEAcQB0AG8AYgBlAFwAIgAsACAAXwBUAEkATQBFAFoATwBOAEUAXwBBAFMASQBBAF8AQQBRAFQATwBCAEUALABcAG4AIAAgACAAIAAgACAAIAAgACAAIAAgACAASQBGACgATABvAGMAYQB0AGkAbwBuACAAPQAgAFwAIgBBAHMAaABnAGEAYgBhAHQAXAAiACwAIABfAFQASQBNAEUAWgBPAE4ARQBfAEEAUwBJAEEAXwBBAFMASABHAEEAQgBBAFQALABcAG4AIAAgACAAIAAgACAAIAAgACAAIAAgACAASQBGACgATABvAGMAYQB0AGkAbwBuACAAPQAgAFwAIgBBAHQAeQByAGEAdQBcACIALAAgAF8AVABJAE0ARQBaAE8ATgBFAF8AQQBTAEkAQQBfAEEAVABZAFIAQQBVACwAXABuACAAIAAgACAAIAAgACAAIAAgACAAIAAgAEkARgAoAEwAbwBjAGEAdABpAG8AbgAgAD0AIABcACIAQgBhAGcAaABkAGEAZABcACIALAAgAF8AVABJAE0ARQBaAE8ATgBFAF8AQQBTAEkAQQBfAEIAQQBHAEgARABBAEQALABcAG4AIAAgACAAIAAgACAAIAAgACAAIAAgACAASQBGACgATABvAGMAYQB0AGkAbwBuACAAPQAgAFwAIgBCAGEAawB1AFwAIgAsACAAXwBUAEkATQBFAFoATwBOAEUAXwBBAFMASQBBAF8AQgBBAEsAVQAsAFwAbgAgACAAIAAgACAAIAAgACAAIAAgACAAIABJAEYAKABMAG8AYwBhAHQAaQBvAG4AIAA9ACAAXAAiAEIAYQBuAGcAawBvAGsAXAAiACwAIABfAFQASQBNAEUAWgBPAE4ARQBfAEEAUwBJAEEAXwBCAEEATgBHAEsATwBLACwAXABuACAAIAAgACAAIAAgACAAIAAgACAAIAAgAEkARgAoAEwAbwBjAGEAdABpAG8AbgAgAD0AIABcACIAQgBhAHIAbgBhAHUAbABcACIALAAgAF8AVABJAE0ARQBaAE8ATgBFAF8AQQBTAEkAQQBfAEIAQQBSAE4AQQBVAEwALABcAG4AIAAgACAAIAAgACAAIAAgACAAIAAgACAASQBGACgATABvAGMAYQB0AGkAbwBuACAAPQAgAFwAIgBCAGUAaQByAHUAdABcACIALAAgAF8AVABJAE0ARQBaAE8ATgBFAF8AQQBTAEkAQQBfAEIARQBJAFIAVQBUACwAXABuACAAIAAgACAAIAAgACAAIAAgACAAIAAgAEkARgAoAEwAbwBjAGEAdABpAG8AbgAgAD0AIABcACIAQgBpAHMAaABrAGUAawBcACIALAAgAF8AVABJAE0ARQBaAE8ATgBFAF8AQQBTAEkAQQBfAEIASQBTAEgASwBFAEsALABcAG4AIAAgACAAIAAgACAAIAAgACAAIAAgACAASQBGACgATABvAGMAYQB0AGkAbwBuACAAPQAgAFwAIgBDAGgAaQB0AGEAXAAiACwAIABfAFQASQBNAEUAWgBPAE4ARQBfAEEAUwBJAEEAXwBDAEgASQBUAEEALABcAG4AIAAgACAAIAAgACAAIAAgACAAIAAgACAASQBGACgATABvAGMAYQB0AGkAbwBuACAAPQAgAFwAIgBDAGgAbwBpAGIAYQBsAHMAYQBuAFwAIgAsACAAXwBUAEkATQBFAFoATwBOAEUAXwBBAFMASQBBAF8AQwBIAE8ASQBCAEEATABTAEEATgAsAFwAbgAgACAAIAAgACAAIAAgACAAIAAgACAAIABJAEYAKABMAG8AYwBhAHQAaQBvAG4AIAA9ACAAXAAiAEMAbwBsAG8AbQBiAG8AXAAiACwAIABfAFQASQBNAEUAWgBPAE4ARQBfAEEAUwBJAEEAXwBDAE8ATABPAE0AQgBPACwAXABuACAAIAAgACAAIAAgACAAIAAgACAAIAAgAEkARgAoAEwAbwBjAGEAdABpAG8AbgAgAD0AIABcACIARABhAG0AYQBzAGMAdQBzAFwAIgAsACAAXwBUAEkATQBFAFoATwBOAEUAXwBBAFMASQBBAF8ARABBAE0AQQBTAEMAVQBTACwAXABuACAAIAAgACAAIAAgACAAIAAgACAAIAAgAEkARgAoAEwAbwBjAGEAdABpAG8AbgAgAD0AIABcACIARABoAGEAawBhAFwAIgAsACAAXwBUAEkATQBFAFoATwBOAEUAXwBBAFMASQBBAF8ARABIAEEASwBBACwAXABuACAAIAAgACAAIAAgACAAIAAgACAAIAAgAEkARgAoAEwAbwBjAGEAdABpAG8AbgAgAD0AIABcACIARABpAGwAaQBcACIALAAgAF8AVABJAE0ARQBaAE8ATgBFAF8AQQBTAEkAQQBfAEQASQBMAEkALABcAG4AIAAgACAAIAAgACAAIAAgACAAIAAgACAASQBGACgATABvAGMAYQB0AGkAbwBuACAAPQAgAFwAIgBEAHUAYgBhAGkAXAAiACwAIABfAFQASQBNAEUAWgBPAE4ARQBfAEEAUwBJAEEAXwBEAFUAQgBBAEkALABcAG4AIAAgACAAIAAgACAAIAAgACAAIAAgACAASQBGACgATABvAGMAYQB0AGkAbwBuACAAPQAgAFwAIgBEAHUAcwBoAGEAbgBiAGUAXAAiACwAIABfAFQASQBNAEUAWgBPAE4ARQBfAEEAUwBJAEEAXwBEAFUAUwBIAEEATgBCAEUALABcAG4AIAAgACAAIAAgACAAIAAgACAAIAAgACAAewAjAE4ALwBBAH0AXABuACAAIAAgACAAIAAgACAAIAAgACAAIAAgACkAKQApACkAKQApACkAKQApACkAKQApACkAKQApACkAKQApACkAKQApACwAXABuACAAIAAgACAAIAAgACAAIAAgACAAIAAgAEkARgAoAEwAbwBjAGEAdABpAG8AbgAgAD0AIABcACIARgBhAG0AYQBnAHUAcwB0AGEAXAAiACwAIABfAFQASQBNAEUAWgBPAE4ARQBfAEEAUwBJAEEAXwBGAEEATQBBAEcAVQBTAFQAQQAsAFwAbgAgACAAIAAgACAAIAAgACAAIAAgACAAIABJAEYAKABMAG8AYwBhAHQAaQBvAG4AIAA9ACAAXAAiAEcAYQB6AGEAXAAiACwAIABfAFQASQBNAEUAWgBPAE4ARQBfAEEAUwBJAEEAXwBHAEEAWgBBACwAXABuACAAIAAgACAAIAAgACAAIAAgACAAIAAgAEkARgAoAEwAbwBjAGEAdABpAG8AbgAgAD0AIABcACIASABlAGIAcgBvAG4AXAAiACwAIABfAFQASQBNAEUAWgBPAE4ARQBfAEEAUwBJAEEAXwBIAEUAQgBSAE8ATgAsAFwAbgAgACAAIAAgACAAIAAgACAAIAAgACAAIABJAEYAKABMAG8AYwBhAHQAaQBvAG4AIAA9ACAAXAAiAEgAbwBfAEMAaABpAF8ATQBpAG4AaABcACIALAAgAF8AVABJAE0ARQBaAE8ATgBFAF8AQQBTAEkAQQBfAEgATwBfAEMASABJAF8ATQBJAE4ASAAsAFwAbgAgACAAIAAgACAAIAAgACAAIAAgACAAIABJAEYAKABMAG8AYwBhAHQAaQBvAG4AIAA9ACAAXAAiAEgAbwBuAGcAXwBLAG8AbgBnAFwAIgAsACAAXwBUAEkATQBFAFoATwBOAEUAXwBBAFMASQBBAF8ASABPAE4ARwBfAEsATwBOAEcALABcAG4AIAAgACAAIAAgACAAIAAgACAAIAAgACAASQBGACgATABvAGMAYQB0AGkAbwBuACAAPQAgAFwAIgBIAG8AdgBkAFwAIgAsACAAXwBUAEkATQBFAFoATwBOAEUAXwBBAFMASQBBAF8ASABPAFYARAAsAFwAbgAgACAAIAAgACAAIAAgACAAIAAgACAAIABJAEYAKABMAG8AYwBhAHQAaQBvAG4AIAA9ACAAXAAiAEkAcgBrAHUAdABzAGsAXAAiACwAIABfAFQASQBNAEUAWgBPAE4ARQBfAEEAUwBJAEEAXwBJAFIASwBVAFQAUwBLACwAXABuACAAIAAgACAAIAAgACAAIAAgACAAIAAgAEkARgAoAEwAbwBjAGEAdABpAG8AbgAgAD0AIABcACIASgBhAGsAYQByAHQAYQBcACIALAAgAF8AVABJAE0ARQBaAE8ATgBFAF8AQQBTAEkAQQBfAEoAQQBLAEEAUgBUAEEALABcAG4AIAAgACAAIAAgACAAIAAgACAAIAAgACAASQBGACgATABvAGMAYQB0AGkAbwBuACAAPQAgAFwAIgBKAGEAeQBhAHAAdQByAGEAXAAiACwAIABfAFQASQBNAEUAWgBPAE4ARQBfAEEAUwBJAEEAXwBKAEEAWQBBAFAAVQBSAEEALABcAG4AIAAgACAAIAAgACAAIAAgACAAIAAgACAASQBGACgATABvAGMAYQB0AGkAbwBuACAAPQAgAFwAIgBKAGUAcgB1AHMAYQBsAGUAbQBcACIALAAgAF8AVABJAE0ARQBaAE8ATgBFAF8AQQBTAEkAQQBfAEoARQBSAFUAUwBBAEwARQBNACwAXABuACAAIAAgACAAIAAgACAAIAAgACAAIAAgAEkARgAoAEwAbwBjAGEAdABpAG8AbgAgAD0AIABcACIASwBhAGIAdQBsAFwAIgAsACAAXwBUAEkATQBFAFoATwBOAEUAXwBBAFMASQBBAF8ASwBBAEIAVQBMACwAXABuACAAIAAgACAAIAAgACAAIAAgACAAIAAgAEkARgAoAEwAbwBjAGEAdABpAG8AbgAgAD0AIABcACIASwBhAG0AYwBoAGEAdABrAGEAXAAiACwAIABfAFQASQBNAEUAWgBPAE4ARQBfAEEAUwBJAEEAXwBLAEEATQBDAEgAQQBUAEsAQQAsAFwAbgAgACAAIAAgACAAIAAgACAAIAAgACAAIABJAEYAKABMAG8AYwBhAHQAaQBvAG4AIAA9ACAAXAAiAEsAYQByAGEAYwBoAGkAXAAiACwAIABfAFQASQBNAEUAWgBPAE4ARQBfAEEAUwBJAEEAXwBLAEEAUgBBAEMASABJACwAXABuACAAIAAgACAAIAAgACAAIAAgACAAIAAgAEkARgAoAEwAbwBjAGEAdABpAG8AbgAgAD0AIABcACIASwBhAHQAaABtAGEAbgBkAHUAXAAiACwAIABfAFQASQBNAEUAWgBPAE4ARQBfAEEAUwBJAEEAXwBLAEEAVABIAE0AQQBOAEQAVQAsAFwAbgAgACAAIAAgACAAIAAgACAAIAAgACAAIABJAEYAKABMAG8AYwBhAHQAaQBvAG4AIAA9ACAAXAAiAEsAaABhAG4AZAB5AGcAYQBcACIALAAgAF8AVABJAE0ARQBaAE8ATgBFAF8AQQBTAEkAQQBfAEsASABBAE4ARABZAEcAQQAsAFwAbgAgACAAIAAgACAAIAAgACAAIAAgACAAIABJAEYAKABMAG8AYwBhAHQAaQBvAG4AIAA9ACAAXAAiAEsAbwBsAGsAYQB0AGEAXAAiACwAIABfAFQASQBNAEUAWgBPAE4ARQBfAEEAUwBJAEEAXwBLAE8ATABLAEEAVABBACwAXABuACAAIAAgACAAIAAgACAAIAAgACAAIAAgAEkARgAoAEwAbwBjAGEAdABpAG8AbgAgAD0AIABcACIASwByAGEAcwBuAG8AeQBhAHIAcwBrAFwAIgAsACAAXwBUAEkATQBFAFoATwBOAEUAXwBBAFMASQBBAF8ASwBSAEEAUwBOAE8AWQBBAFIAUwBLACwAXABuACAAIAAgACAAIAAgACAAIAAgACAAIAAgAEkARgAoAEwAbwBjAGEAdABpAG8AbgAgAD0AIABcACIASwB1AGMAaABpAG4AZwBcACIALAAgAF8AVABJAE0ARQBaAE8ATgBFAF8AQQBTAEkAQQBfAEsAVQBDAEgASQBOAEcALABcAG4AIAAgACAAIAAgACAAIAAgACAAIAAgACAAewAjAE4ALwBBAH0AXABuACAAIAAgACAAIAAgACAAIAAgACAAIAAgACkAKQApACkAKQApACkAKQApACkAKQApACkAKQApACkAKQApAFwAbgAgACAAIAAgACAAIAAgACAAKQAsAFwAbgAgACAAIAAgACAAIAAgACAASQBGACgATABvAGMAYQB0AGkAbwBuACAAPAAgAFwAIgBUAFwAIgAsAFwAbgAgACAAIAAgACAAIAAgACAAIAAgACAAIABJAEYAKABMAG8AYwBhAHQAaQBvAG4AIAA9ACAAXAAiAE0AYQBjAGEAdQBcACIALAAgAF8AVABJAE0ARQBaAE8ATgBFAF8AQQBTAEkAQQBfAE0AQQBDAEEAVQAsAFwAbgAgACAAIAAgACAAIAAgACAAIAAgACAAIABJAEYAKABMAG8AYwBhAHQAaQBvAG4AIAA9ACAAXAAiAE0AYQBnAGEAZABhAG4AXAAiACwAIABfAFQASQBNAEUAWgBPAE4ARQBfAEEAUwBJAEEAXwBNAEEARwBBAEQAQQBOACwAXABuACAAIAAgACAAIAAgACAAIAAgACAAIAAgAEkARgAoAEwAbwBjAGEAdABpAG8AbgAgAD0AIABcACIATQBhAGsAYQBzAHMAYQByAFwAIgAsACAAXwBUAEkATQBFAFoATwBOAEUAXwBBAFMASQBBAF8ATQBBAEsAQQBTAFMAQQBSACwAXABuACAAIAAgACAAIAAgACAAIAAgACAAIAAgAEkARgAoAEwAbwBjAGEAdABpAG8AbgAgAD0AIABcACIATQBhAG4AaQBsAGEAXAAiACwAIABfAFQASQBNAEUAWgBPAE4ARQBfAEEAUwBJAEEAXwBNAEEATgBJAEwAQQAsAFwAbgAgACAAIAAgACAAIAAgACAAIAAgACAAIABJAEYAKABMAG8AYwBhAHQAaQBvAG4AIAA9ACAAXAAiAE4AaQBjAG8AcwBpAGEAXAAiACwAIABfAFQASQBNAEUAWgBPAE4ARQBfAEEAUwBJAEEAXwBOAEkAQwBPAFMASQBBACwAXABuACAAIAAgACAAIAAgACAAIAAgACAAIAAgAEkARgAoAEwAbwBjAGEAdABpAG8AbgAgAD0AIABcACIATgBvAHYAbwBrAHUAegBuAGUAdABzAGsAXAAiACwAIABfAFQASQBNAEUAWgBPAE4ARQBfAEEAUwBJAEEAXwBOAE8AVgBPAEsAVQBaAE4ARQBUAFMASwAsAFwAbgAgACAAIAAgACAAIAAgACAAIAAgACAAIABJAEYAKABMAG8AYwBhAHQAaQBvAG4AIAA9ACAAXAAiAE4AbwB2AG8AcwBpAGIAaQByAHMAawBcACIALAAgAF8AVABJAE0ARQBaAE8ATgBFAF8AQQBTAEkAQQBfAE4ATwBWAE8AUwBJAEIASQBSAFMASwAsAFwAbgAgACAAIAAgACAAIAAgACAAIAAgACAAIABJAEYAKABMAG8AYwBhAHQAaQBvAG4AIAA9ACAAXAAiAE8AbQBzAGsAXAAiACwAIABfAFQASQBNAEUAWgBPAE4ARQBfAEEAUwBJAEEAXwBPAE0AUwBLACwAXABuACAAIAAgACAAIAAgACAAIAAgACAAIAAgAEkARgAoAEwAbwBjAGEAdABpAG8AbgAgAD0AIABcACIATwByAGEAbABcACIALAAgAF8AVABJAE0ARQBaAE8ATgBFAF8AQQBTAEkAQQBfAE8AUgBBAEwALABcAG4AIAAgACAAIAAgACAAIAAgACAAIAAgACAASQBGACgATABvAGMAYQB0AGkAbwBuACAAPQAgAFwAIgBQAG8AbgB0AGkAYQBuAGEAawBcACIALAAgAF8AVABJAE0ARQBaAE8ATgBFAF8AQQBTAEkAQQBfAFAATwBOAFQASQBBAE4AQQBLACwAXABuACAAIAAgACAAIAAgACAAIAAgACAAIAAgAEkARgAoAEwAbwBjAGEAdABpAG8AbgAgAD0AIABcACIAUAB5AG8AbgBnAHkAYQBuAGcAXAAiACwAIABfAFQASQBNAEUAWgBPAE4ARQBfAEEAUwBJAEEAXwBQAFkATwBOAEcAWQBBAE4ARwAsAFwAbgAgACAAIAAgACAAIAAgACAAIAAgACAAIABJAEYAKABMAG8AYwBhAHQAaQBvAG4AIAA9ACAAXAAiAFEAYQB0AGEAcgBcACIALAAgAF8AVABJAE0ARQBaAE8ATgBFAF8AQQBTAEkAQQBfAFEAQQBUAEEAUgAsAFwAbgAgACAAIAAgACAAIAAgACAAIAAgACAAIABJAEYAKABMAG8AYwBhAHQAaQBvAG4AIAA9ACAAXAAiAFEAbwBzAHQAYQBuAGEAeQBcACIALAAgAF8AVABJAE0ARQBaAE8ATgBFAF8AQQBTAEkAQQBfAFEATwBTAFQAQQBOAEEAWQAsAFwAbgAgACAAIAAgACAAIAAgACAAIAAgACAAIABJAEYAKABMAG8AYwBhAHQAaQBvAG4AIAA9ACAAXAAiAFEAeQB6AHkAbABvAHIAZABhAFwAIgAsACAAXwBUAEkATQBFAFoATwBOAEUAXwBBAFMASQBBAF8AUQBZAFoAWQBMAE8AUgBEAEEALABcAG4AIAAgACAAIAAgACAAIAAgACAAIAAgACAASQBGACgATABvAGMAYQB0AGkAbwBuACAAPQAgAFwAIgBSAGkAeQBhAGQAaABcACIALAAgAF8AVABJAE0ARQBaAE8ATgBFAF8AQQBTAEkAQQBfAFIASQBZAEEARABIACwAXABuACAAIAAgACAAIAAgACAAIAAgACAAIAAgAEkARgAoAEwAbwBjAGEAdABpAG8AbgAgAD0AIABcACIAUwBhAGsAaABhAGwAaQBuAFwAIgAsACAAXwBUAEkATQBFAFoATwBOAEUAXwBBAFMASQBBAF8AUwBBAEsASABBAEwASQBOACwAXABuACAAIAAgACAAIAAgACAAIAAgACAAIAAgAEkARgAoAEwAbwBjAGEAdABpAG8AbgAgAD0AIABcACIAUwBhAG0AYQByAGsAYQBuAGQAXAAiACwAIABfAFQASQBNAEUAWgBPAE4ARQBfAEEAUwBJAEEAXwBTAEEATQBBAFIASwBBAE4ARAAsAFwAbgAgACAAIAAgACAAIAAgACAAIAAgACAAIABJAEYAKABMAG8AYwBhAHQAaQBvAG4AIAA9ACAAXAAiAFMAZQBvAHUAbABcACIALAAgAF8AVABJAE0ARQBaAE8ATgBFAF8AQQBTAEkAQQBfAFMARQBPAFUATAAsAFwAbgAgACAAIAAgACAAIAAgACAAIAAgACAAIABJAEYAKABMAG8AYwBhAHQAaQBvAG4AIAA9ACAAXAAiAFMAaABhAG4AZwBoAGEAaQBcACIALAAgAF8AVABJAE0ARQBaAE8ATgBFAF8AQQBTAEkAQQBfAFMASABBAE4ARwBIAEEASQAsAFwAbgAgACAAIAAgACAAIAAgACAAIAAgACAAIABJAEYAKABMAG8AYwBhAHQAaQBvAG4AIAA9ACAAXAAiAFMAaQBuAGcAYQBwAG8AcgBlAFwAIgAsACAAXwBUAEkATQBFAFoATwBOAEUAXwBBAFMASQBBAF8AUwBJAE4ARwBBAFAATwBSAEUALABcAG4AIAAgACAAIAAgACAAIAAgACAAIAAgACAASQBGACgATABvAGMAYQB0AGkAbwBuACAAPQAgAFwAIgBTAHIAZQBkAG4AZQBrAG8AbAB5AG0AcwBrAFwAIgAsACAAXwBUAEkATQBFAFoATwBOAEUAXwBBAFMASQBBAF8AUwBSAEUARABOAEUASwBPAEwAWQBNAFMASwAsAFwAbgAgACAAIAAgACAAIAAgACAAIAAgACAAIAB7ACMATgAvAEEAfQBcAG4AIAAgACAAIAAgACAAIAAgACAAIAAgACAAKQApACkAKQApACkAKQApACkAKQApACkAKQApACkAKQApACkAKQApACkALABcAG4AIAAgACAAIAAgACAAIAAgACAAIAAgACAASQBGACgATABvAGMAYQB0AGkAbwBuACAAPQAgAFwAIgBUAGEAaQBwAGUAaQBcACIALAAgAF8AVABJAE0ARQBaAE8ATgBFAF8AQQBTAEkAQQBfAFQAQQBJAFAARQBJACwAXABuACAAIAAgACAAIAAgACAAIAAgACAAIAAgAEkARgAoAEwAbwBjAGEAdABpAG8AbgAgAD0AIABcACIAVABhAHMAaABrAGUAbgB0AFwAIgAsACAAXwBUAEkATQBFAFoATwBOAEUAXwBBAFMASQBBAF8AVABBAFMASABLAEUATgBUACwAXABuACAAIAAgACAAIAAgACAAIAAgACAAIAAgAEkARgAoAEwAbwBjAGEAdABpAG8AbgAgAD0AIABcACIAVABiAGkAbABpAHMAaQBcACIALAAgAF8AVABJAE0ARQBaAE8ATgBFAF8AQQBTAEkAQQBfAFQAQgBJAEwASQBTAEkALABcAG4AIAAgACAAIAAgACAAIAAgACAAIAAgACAASQBGACgATABvAGMAYQB0AGkAbwBuACAAPQAgAFwAIgBUAGUAaAByAGEAbgBcACIALAAgAF8AVABJAE0ARQBaAE8ATgBFAF8AQQBTAEkAQQBfAFQARQBIAFIAQQBOACwAXABuACAAIAAgACAAIAAgACAAIAAgACAAIAAgAEkARgAoAEwAbwBjAGEAdABpAG8AbgAgAD0AIABcACIAVABoAGkAbQBwAGgAdQBcACIALAAgAF8AVABJAE0ARQBaAE8ATgBFAF8AQQBTAEkAQQBfAFQASABJAE0AUABIAFUALABcAG4AIAAgACAAIAAgACAAIAAgACAAIAAgACAASQBGACgATABvAGMAYQB0AGkAbwBuACAAPQAgAFwAIgBUAG8AawB5AG8AXAAiACwAIABfAFQASQBNAEUAWgBPAE4ARQBfAEEAUwBJAEEAXwBUAE8ASwBZAE8ALABcAG4AIAAgACAAIAAgACAAIAAgACAAIAAgACAASQBGACgATABvAGMAYQB0AGkAbwBuACAAPQAgAFwAIgBUAG8AbQBzAGsAXAAiACwAIABfAFQASQBNAEUAWgBPAE4ARQBfAEEAUwBJAEEAXwBUAE8ATQBTAEsALABcAG4AIAAgACAAIAAgACAAIAAgACAAIAAgACAASQBGACgATABvAGMAYQB0AGkAbwBuACAAPQAgAFwAIgBVAGwAYQBhAG4AYgBhAGEAdABhAHIAXAAiACwAIABfAFQASQBNAEUAWgBPAE4ARQBfAEEAUwBJAEEAXwBVAEwAQQBBAE4AQgBBAEEAVABBAFIALABcAG4AIAAgACAAIAAgACAAIAAgACAAIAAgACAASQBGACgATABvAGMAYQB0AGkAbwBuACAAPQAgAFwAIgBVAHIAdQBtAHEAaQBcACIALAAgAF8AVABJAE0ARQBaAE8ATgBFAF8AQQBTAEkAQQBfAFUAUgBVAE0AUQBJACwAXABuACAAIAAgACAAIAAgACAAIAAgACAAIAAgAEkARgAoAEwAbwBjAGEAdABpAG8AbgAgAD0AIABcACIAVQBzAHQALQBOAGUAcgBhAFwAIgAsACAAXwBUAEkATQBFAFoATwBOAEUAXwBBAFMASQBBAF8AVQBTAFQAbgBlAGcATgBFAFIAQQAsAFwAbgAgACAAIAAgACAAIAAgACAAIAAgACAAIABJAEYAKABMAG8AYwBhAHQAaQBvAG4AIAA9ACAAXAAiAFYAbABhAGQAaQB2AG8AcwB0AG8AawBcACIALAAgAF8AVABJAE0ARQBaAE8ATgBFAF8AQQBTAEkAQQBfAFYATABBAEQASQBWAE8AUwBUAE8ASwAsAFwAbgAgACAAIAAgACAAIAAgACAAIAAgACAAIABJAEYAKABMAG8AYwBhAHQAaQBvAG4AIAA9ACAAXAAiAFkAYQBrAHUAdABzAGsAXAAiACwAIABfAFQASQBNAEUAWgBPAE4ARQBfAEEAUwBJAEEAXwBZAEEASwBVAFQAUwBLACwAXABuACAAIAAgACAAIAAgACAAIAAgACAAIAAgAEkARgAoAEwAbwBjAGEAdABpAG8AbgAgAD0AIABcACIAWQBhAG4AZwBvAG4AXAAiACwAIABfAFQASQBNAEUAWgBPAE4ARQBfAEEAUwBJAEEAXwBZAEEATgBHAE8ATgAsAFwAbgAgACAAIAAgACAAIAAgACAAIAAgACAAIABJAEYAKABMAG8AYwBhAHQAaQBvAG4AIAA9ACAAXAAiAFkAZQBrAGEAdABlAHIAaQBuAGIAdQByAGcAXAAiACwAIABfAFQASQBNAEUAWgBPAE4ARQBfAEEAUwBJAEEAXwBZAEUASwBBAFQARQBSAEkATgBCAFUAUgBHACwAXABuACAAIAAgACAAIAAgACAAIAAgACAAIAAgAEkARgAoAEwAbwBjAGEAdABpAG8AbgAgAD0AIABcACIAWQBlAHIAZQB2AGEAbgBcACIALAAgAF8AVABJAE0ARQBaAE8ATgBFAF8AQQBTAEkAQQBfAFkARQBSAEUAVgBBAE4ALABcAG4AIAAgACAAIAAgACAAIAAgACAAIAAgACAAewAjAE4ALwBBAH0AXABuACAAIAAgACAAIAAgACAAIAAgACAAIAAgACkAKQApACkAKQApACkAKQApACkAKQApACkAKQApAFwAbgAgACAAIAAgACAAIAAgACAAKQBcAG4AIAAgACAAIAApAFwAbgApADsAXABuAFwAbgBcAG4AXwBUAEkATQBFAFoATwBOAEUAXwBBAFQATABBAE4AVABJAEMAXwBMAE8AQwBBAFQASQBPAE4AIAA9ACAATABBAE0AQgBEAEEAKABMAG8AYwBhAHQAaQBvAG4ALABcAG4AIAAgACAAIABJAEYAKABMAG8AYwBhAHQAaQBvAG4AIAA9ACAAXAAiAEEAegBvAHIAZQBzAFwAIgAsACAAXwBUAEkATQBFAFoATwBOAEUAXwBBAFQATABBAE4AVABJAEMAXwBBAFoATwBSAEUAUwAsAFwAbgAgACAAIAAgAEkARgAoAEwAbwBjAGEAdABpAG8AbgAgAD0AIABcACIAQgBlAHIAbQB1AGQAYQBcACIALAAgAF8AVABJAE0ARQBaAE8ATgBFAF8AQQBUAEwAQQBOAFQASQBDAF8AQgBFAFIATQBVAEQAQQAsAFwAbgAgACAAIAAgAEkARgAoAEwAbwBjAGEAdABpAG8AbgAgAD0AIABcACIAQwBhAG4AYQByAHkAXAAiACwAIABfAFQASQBNAEUAWgBPAE4ARQBfAEEAVABMAEEATgBUAEkAQwBfAEMAQQBOAEEAUgBZACwAXABuACAAIAAgACAASQBGACgATABvAGMAYQB0AGkAbwBuACAAPQAgAFwAIgBDAGEAcABlAF8AVgBlAHIAZABlAFwAIgAsACAAXwBUAEkATQBFAFoATwBOAEUAXwBBAFQATABBAE4AVABJAEMAXwBDAEEAUABFAF8AVgBFAFIARABFACwAXABuACAAIAAgACAASQBGACgATABvAGMAYQB0AGkAbwBuACAAPQAgAFwAIgBGAGEAcgBvAGUAXAAiACwAIABfAFQASQBNAEUAWgBPAE4ARQBfAEEAVABMAEEATgBUAEkAQwBfAEYAQQBSAE8ARQAsAFwAbgAgACAAIAAgAEkARgAoAEwAbwBjAGEAdABpAG8AbgAgAD0AIABcACIATQBhAGQAZQBpAHIAYQBcACIALAAgAF8AVABJAE0ARQBaAE8ATgBFAF8AQQBUAEwAQQBOAFQASQBDAF8ATQBBAEQARQBJAFIAQQAsAFwAbgAgACAAIAAgAEkARgAoAEwAbwBjAGEAdABpAG8AbgAgAD0AIABcACIAUwBvAHUAdABoAF8ARwBlAG8AcgBnAGkAYQBcACIALAAgAF8AVABJAE0ARQBaAE8ATgBFAF8AQQBUAEwAQQBOAFQASQBDAF8AUwBPAFUAVABIAF8ARwBFAE8AUgBHAEkAQQAsAFwAbgAgACAAIAAgAEkARgAoAEwAbwBjAGEAdABpAG8AbgAgAD0AIABcACIAUwB0AGEAbgBsAGUAeQBcACIALAAgAF8AVABJAE0ARQBaAE8ATgBFAF8AQQBUAEwAQQBOAFQASQBDAF8AUwBUAEEATgBMAEUAWQAsAFwAbgAgACAAIAAgAHsAIwBOAC8AQQB9AFwAbgAgACAAIAAgACkAKQApACkAKQApACkAKQBcAG4AKQA7AFwAbgBcAG4AXABuAF8AVABJAE0ARQBaAE8ATgBFAF8AQQBVAFMAVABSAEEATABJAEEAXwBMAE8AQwBBAFQASQBPAE4AIAA9ACAATABBAE0AQgBEAEEAKABMAG8AYwBhAHQAaQBvAG4ALABcAG4AIAAgACAAIABJAEYAKABMAG8AYwBhAHQAaQBvAG4AIAA9ACAAXAAiAEEAZABlAGwAYQBpAGQAZQBcACIALAAgAF8AVABJAE0ARQBaAE8ATgBFAF8AQQBVAFMAVABSAEEATABJAEEAXwBBAEQARQBMAEEASQBEAEUALABcAG4AIAAgACAAIABJAEYAKABMAG8AYwBhAHQAaQBvAG4AIAA9ACAAXAAiAEIAcgBpAHMAYgBhAG4AZQBcACIALAAgAF8AVABJAE0ARQBaAE8ATgBFAF8AQQBVAFMAVABSAEEATABJAEEAXwBCAFIASQBTAEIAQQBOAEUALABcAG4AIAAgACAAIABJAEYAKABMAG8AYwBhAHQAaQBvAG4AIAA9ACAAXAAiAEIAcgBvAGsAZQBuAF8ASABpAGwAbABcACIALAAgAF8AVABJAE0ARQBaAE8ATgBFAF8AQQBVAFMAVABSAEEATABJAEEAXwBCAFIATwBLAEUATgBfAEgASQBMAEwALABcAG4AIAAgACAAIABJAEYAKABMAG8AYwBhAHQAaQBvAG4AIAA9ACAAXAAiAEQAYQByAHcAaQBuAFwAIgAsACAAXwBUAEkATQBFAFoATwBOAEUAXwBBAFUAUwBUAFIAQQBMAEkAQQBfAEQAQQBSAFcASQBOACwAXABuACAAIAAgACAASQBGACgATABvAGMAYQB0AGkAbwBuACAAPQAgAFwAIgBFAHUAYwBsAGEAXAAiACwAIABfAFQASQBNAEUAWgBPAE4ARQBfAEEAVQBTAFQAUgBBAEwASQBBAF8ARQBVAEMATABBACwAXABuACAAIAAgACAASQBGACgATABvAGMAYQB0AGkAbwBuACAAPQAgAFwAIgBIAG8AYgBhAHIAdABcACIALAAgAF8AVABJAE0ARQBaAE8ATgBFAF8AQQBVAFMAVABSAEEATABJAEEAXwBIAE8AQgBBAFIAVAAsAFwAbgAgACAAIAAgAEkARgAoAEwAbwBjAGEAdABpAG8AbgAgAD0AIABcACIATABpAG4AZABlAG0AYQBuAFwAIgAsACAAXwBUAEkATQBFAFoATwBOAEUAXwBBAFUAUwBUAFIAQQBMAEkAQQBfAEwASQBOAEQARQBNAEEATgAsAFwAbgAgACAAIAAgAEkARgAoAEwAbwBjAGEAdABpAG8AbgAgAD0AIABcACIATABvAHIAZABfAEgAbwB3AGUAXAAiACwAIABfAFQASQBNAEUAWgBPAE4ARQBfAEEAVQBTAFQAUgBBAEwASQBBAF8ATABPAFIARABfAEgATwBXAEUALABcAG4AIAAgACAAIABJAEYAKABMAG8AYwBhAHQAaQBvAG4AIAA9ACAAXAAiAE0AZQBsAGIAbwB1AHIAbgBlAFwAIgAsACAAXwBUAEkATQBFAFoATwBOAEUAXwBBAFUAUwBUAFIAQQBMAEkAQQBfAE0ARQBMAEIATwBVAFIATgBFACwAXABuACAAIAAgACAASQBGACgATABvAGMAYQB0AGkAbwBuACAAPQAgAFwAIgBQAGUAcgB0AGgAXAAiACwAIABfAFQASQBNAEUAWgBPAE4ARQBfAEEAVQBTAFQAUgBBAEwASQBBAF8AUABFAFIAVABIACwAXABuACAAIAAgACAASQBGACgATABvAGMAYQB0AGkAbwBuACAAPQAgAFwAIgBTAHkAZABuAGUAeQBcACIALAAgAF8AVABJAE0ARQBaAE8ATgBFAF8AQQBVAFMAVABSAEEATABJAEEAXwBTAFkARABOAEUAWQAsAFwAbgAgACAAIAAgAHsAIwBOAC8AQQB9AFwAbgAgACAAIAAgACkAKQApACkAKQApACkAKQApACkAKQBcAG4AKQA7AFwAbgBcAG4AXABuAF8AVABJAE0ARQBaAE8ATgBFAF8ARQBUAEMAXwBMAE8AQwBBAFQASQBPAE4AIAA9ACAATABBAE0AQgBEAEEAKABMAG8AYwBhAHQAaQBvAG4ALABcAG4AIAAgACAAIABJAEYAKABMAG8AYwBhAHQAaQBvAG4AIAA8ACAAXAAiAEcATQBUACsAXAAiACwAXABuACAAIAAgACAAIAAgACAAIABJAEYAKABMAG8AYwBhAHQAaQBvAG4AIAA9ACAAXAAiAEcATQBUAFwAIgAsACAAXwBUAEkATQBFAFoATwBOAEUAXwBFAFQAQwBfAEcATQBUACwAXABuACAAIAAgACAAIAAgACAAIABJAEYAKABMAG8AYwBhAHQAaQBvAG4AIAA9ACAAXAAiAEcATQBUAC0AMQBcACIALAAgAF8AVABJAE0ARQBaAE8ATgBFAF8ARQBUAEMAXwBHAE0AVABuAGUAZwAxACwAXABuACAAIAAgACAAIAAgACAAIABJAEYAKABMAG8AYwBhAHQAaQBvAG4AIAA9ACAAXAAiAEcATQBUAC0AMQAwAFwAIgAsACAAXwBUAEkATQBFAFoATwBOAEUAXwBFAFQAQwBfAEcATQBUAG4AZQBnADEAMAAsAFwAbgAgACAAIAAgACAAIAAgACAASQBGACgATABvAGMAYQB0AGkAbwBuACAAPQAgAFwAIgBHAE0AVAAtADEAMQBcACIALAAgAF8AVABJAE0ARQBaAE8ATgBFAF8ARQBUAEMAXwBHAE0AVABuAGUAZwAxADEALABcAG4AIAAgACAAIAAgACAAIAAgAEkARgAoAEwAbwBjAGEAdABpAG8AbgAgAD0AIABcACIARwBNAFQALQAxADIAXAAiACwAIABfAFQASQBNAEUAWgBPAE4ARQBfAEUAVABDAF8ARwBNAFQAbgBlAGcAMQAyACwAXABuACAAIAAgACAAIAAgACAAIABJAEYAKABMAG8AYwBhAHQAaQBvAG4AIAA9ACAAXAAiAEcATQBUAC0AMQAzAFwAIgAsACAAXwBUAEkATQBFAFoATwBOAEUAXwBFAFQAQwBfAEcATQBUAG4AZQBnADEAMwAsAFwAbgAgACAAIAAgACAAIAAgACAASQBGACgATABvAGMAYQB0AGkAbwBuACAAPQAgAFwAIgBHAE0AVAAtADEANABcACIALAAgAF8AVABJAE0ARQBaAE8ATgBFAF8ARQBUAEMAXwBHAE0AVABuAGUAZwAxADQALABcAG4AIAAgACAAIAAgACAAIAAgAEkARgAoAEwAbwBjAGEAdABpAG8AbgAgAD0AIABcACIARwBNAFQALQAyAFwAIgAsACAAXwBUAEkATQBFAFoATwBOAEUAXwBFAFQAQwBfAEcATQBUAG4AZQBnADIALABcAG4AIAAgACAAIAAgACAAIAAgAEkARgAoAEwAbwBjAGEAdABpAG8AbgAgAD0AIABcACIARwBNAFQALQAzAFwAIgAsACAAXwBUAEkATQBFAFoATwBOAEUAXwBFAFQAQwBfAEcATQBUAG4AZQBnADMALABcAG4AIAAgACAAIAAgACAAIAAgAEkARgAoAEwAbwBjAGEAdABpAG8AbgAgAD0AIABcACIARwBNAFQALQA0AFwAIgAsACAAXwBUAEkATQBFAFoATwBOAEUAXwBFAFQAQwBfAEcATQBUAG4AZQBnADQALABcAG4AIAAgACAAIAAgACAAIAAgAEkARgAoAEwAbwBjAGEAdABpAG8AbgAgAD0AIABcACIARwBNAFQALQA1AFwAIgAsACAAXwBUAEkATQBFAFoATwBOAEUAXwBFAFQAQwBfAEcATQBUAG4AZQBnADUALABcAG4AIAAgACAAIAAgACAAIAAgAEkARgAoAEwAbwBjAGEAdABpAG8AbgAgAD0AIABcACIARwBNAFQALQA2AFwAIgAsACAAXwBUAEkATQBFAFoATwBOAEUAXwBFAFQAQwBfAEcATQBUAG4AZQBnADYALABcAG4AIAAgACAAIAAgACAAIAAgAEkARgAoAEwAbwBjAGEAdABpAG8AbgAgAD0AIABcACIARwBNAFQALQA3AFwAIgAsACAAXwBUAEkATQBFAFoATwBOAEUAXwBFAFQAQwBfAEcATQBUAG4AZQBnADcALABcAG4AIAAgACAAIAAgACAAIAAgAEkARgAoAEwAbwBjAGEAdABpAG8AbgAgAD0AIABcACIARwBNAFQALQA4AFwAIgAsACAAXwBUAEkATQBFAFoATwBOAEUAXwBFAFQAQwBfAEcATQBUAG4AZQBnADgALABcAG4AIAAgACAAIAAgACAAIAAgAEkARgAoAEwAbwBjAGEAdABpAG8AbgAgAD0AIABcACIARwBNAFQALQA5AFwAIgAsACAAXwBUAEkATQBFAFoATwBOAEUAXwBFAFQAQwBfAEcATQBUAG4AZQBnADkALABcAG4AIAAgACAAIAAgACAAIAAgAHsAIwBOAC8AQQB9AFwAbgAgACAAIAAgACAAIAAgACAAKQApACkAKQApACkAKQApACkAKQApACkAKQApACkALABcAG4AIAAgACAAIAAgACAAIAAgAEkARgAoAEwAbwBjAGEAdABpAG8AbgAgAD0AIABcACIARwBNAFQAKwAxAFwAIgAsACAAXwBUAEkATQBFAFoATwBOAEUAXwBFAFQAQwBfAEcATQBUADEALABcAG4AIAAgACAAIAAgACAAIAAgAEkARgAoAEwAbwBjAGEAdABpAG8AbgAgAD0AIABcACIARwBNAFQAKwAxADAAXAAiACwAIABfAFQASQBNAEUAWgBPAE4ARQBfAEUAVABDAF8ARwBNAFQAMQAwACwAXABuACAAIAAgACAAIAAgACAAIABJAEYAKABMAG8AYwBhAHQAaQBvAG4AIAA9ACAAXAAiAEcATQBUACsAMQAxAFwAIgAsACAAXwBUAEkATQBFAFoATwBOAEUAXwBFAFQAQwBfAEcATQBUADEAMQAsAFwAbgAgACAAIAAgACAAIAAgACAASQBGACgATABvAGMAYQB0AGkAbwBuACAAPQAgAFwAIgBHAE0AVAArADEAMgBcACIALAAgAF8AVABJAE0ARQBaAE8ATgBFAF8ARQBUAEMAXwBHAE0AVAAxADIALABcAG4AIAAgACAAIAAgACAAIAAgAEkARgAoAEwAbwBjAGEAdABpAG8AbgAgAD0AIABcACIARwBNAFQAKwAyAFwAIgAsACAAXwBUAEkATQBFAFoATwBOAEUAXwBFAFQAQwBfAEcATQBUADIALABcAG4AIAAgACAAIAAgACAAIAAgAEkARgAoAEwAbwBjAGEAdABpAG8AbgAgAD0AIABcACIARwBNAFQAKwAzAFwAIgAsACAAXwBUAEkATQBFAFoATwBOAEUAXwBFAFQAQwBfAEcATQBUADMALABcAG4AIAAgACAAIAAgACAAIAAgAEkARgAoAEwAbwBjAGEAdABpAG8AbgAgAD0AIABcACIARwBNAFQAKwA0AFwAIgAsACAAXwBUAEkATQBFAFoATwBOAEUAXwBFAFQAQwBfAEcATQBUADQALABcAG4AIAAgACAAIAAgACAAIAAgAEkARgAoAEwAbwBjAGEAdABpAG8AbgAgAD0AIABcACIARwBNAFQAKwA1AFwAIgAsACAAXwBUAEkATQBFAFoATwBOAEUAXwBFAFQAQwBfAEcATQBUADUALABcAG4AIAAgACAAIAAgACAAIAAgAEkARgAoAEwAbwBjAGEAdABpAG8AbgAgAD0AIABcACIARwBNAFQAKwA2AFwAIgAsACAAXwBUAEkATQBFAFoATwBOAEUAXwBFAFQAQwBfAEcATQBUADYALABcAG4AIAAgACAAIAAgACAAIAAgAEkARgAoAEwAbwBjAGEAdABpAG8AbgAgAD0AIABcACIARwBNAFQAKwA3AFwAIgAsACAAXwBUAEkATQBFAFoATwBOAEUAXwBFAFQAQwBfAEcATQBUADcALABcAG4AIAAgACAAIAAgACAAIAAgAEkARgAoAEwAbwBjAGEAdABpAG8AbgAgAD0AIABcACIARwBNAFQAKwA4AFwAIgAsACAAXwBUAEkATQBFAFoATwBOAEUAXwBFAFQAQwBfAEcATQBUADgALABcAG4AIAAgACAAIAAgACAAIAAgAEkARgAoAEwAbwBjAGEAdABpAG8AbgAgAD0AIABcACIARwBNAFQAKwA5AFwAIgAsACAAXwBUAEkATQBFAFoATwBOAEUAXwBFAFQAQwBfAEcATQBUADkALABcAG4AIAAgACAAIAAgACAAIAAgAEkARgAoAEwAbwBjAGEAdABpAG8AbgAgAD0AIABcACIAVQBUAEMAXAAiACwAIABfAFQASQBNAEUAWgBPAE4ARQBfAEUAVABDAF8AVQBUAEMALABcAG4AIAAgACAAIAAgACAAIAAgAHsAIwBOAC8AQQB9AFwAbgAgACAAIAAgACAAIAAgACAAKQApACkAKQApACkAKQApACkAKQApACkAKQBcAG4AIAAgACAAIAApAFwAbgApADsAXABuAFwAbgBcAG4AXwBUAEkATQBFAFoATwBOAEUAXwBFAFUAUgBPAFAARQBfAEwATwBDAEEAVABJAE8ATgAgAD0AIABMAEEATQBCAEQAQQAoAEwAbwBjAGEAdABpAG8AbgAsAFwAbgAgACAAIAAgAEkARgAoAEwAbwBjAGEAdABpAG8AbgAgADwAIABcACIATABcACIALABcAG4AIAAgACAAIAAgACAAIAAgAEkARgAoAEwAbwBjAGEAdABpAG8AbgAgADwAIABcACIAQwBcACIALABcAG4AIAAgACAAIAAgACAAIAAgACAAIAAgACAASQBGACgATABvAGMAYQB0AGkAbwBuACAAPQAgAFwAIgBBAG4AZABvAHIAcgBhAFwAIgAsACAAXwBUAEkATQBFAFoATwBOAEUAXwBFAFUAUgBPAFAARQBfAEEATgBEAE8AUgBSAEEALABcAG4AIAAgACAAIAAgACAAIAAgACAAIAAgACAASQBGACgATABvAGMAYQB0AGkAbwBuACAAPQAgAFwAIgBBAHMAdAByAGEAawBoAGEAbgBcACIALAAgAF8AVABJAE0ARQBaAE8ATgBFAF8ARQBVAFIATwBQAEUAXwBBAFMAVABSAEEASwBIAEEATgAsAFwAbgAgACAAIAAgACAAIAAgACAAIAAgACAAIABJAEYAKABMAG8AYwBhAHQAaQBvAG4AIAA9ACAAXAAiAEEAdABoAGUAbgBzAFwAIgAsACAAXwBUAEkATQBFAFoATwBOAEUAXwBFAFUAUgBPAFAARQBfAEEAVABIAEUATgBTACwAXABuACAAIAAgACAAIAAgACAAIAAgACAAIAAgAEkARgAoAEwAbwBjAGEAdABpAG8AbgAgAD0AIABcACIAQgBlAGwAZwByAGEAZABlAFwAIgAsACAAXwBUAEkATQBFAFoATwBOAEUAXwBFAFUAUgBPAFAARQBfAEIARQBMAEcAUgBBAEQARQAsAFwAbgAgACAAIAAgACAAIAAgACAAIAAgACAAIABJAEYAKABMAG8AYwBhAHQAaQBvAG4AIAA9ACAAXAAiAEIAZQByAGwAaQBuAFwAIgAsACAAXwBUAEkATQBFAFoATwBOAEUAXwBFAFUAUgBPAFAARQBfAEIARQBSAEwASQBOACwAXABuACAAIAAgACAAIAAgACAAIAAgACAAIAAgAEkARgAoAEwAbwBjAGEAdABpAG8AbgAgAD0AIABcACIAQgByAHUAcwBzAGUAbABzAFwAIgAsACAAXwBUAEkATQBFAFoATwBOAEUAXwBFAFUAUgBPAFAARQBfAEIAUgBVAFMAUwBFAEwAUwAsAFwAbgAgACAAIAAgACAAIAAgACAAIAAgACAAIABJAEYAKABMAG8AYwBhAHQAaQBvAG4AIAA9ACAAXAAiAEIAdQBjAGgAYQByAGUAcwB0AFwAIgAsACAAXwBUAEkATQBFAFoATwBOAEUAXwBFAFUAUgBPAFAARQBfAEIAVQBDAEgAQQBSAEUAUwBUACwAXABuACAAIAAgACAAIAAgACAAIAAgACAAIAAgAEkARgAoAEwAbwBjAGEAdABpAG8AbgAgAD0AIABcACIAQgB1AGQAYQBwAGUAcwB0AFwAIgAsACAAXwBUAEkATQBFAFoATwBOAEUAXwBFAFUAUgBPAFAARQBfAEIAVQBEAEEAUABFAFMAVAAsAFwAbgAgACAAIAAgACAAIAAgACAAIAAgACAAIAB7ACMATgAvAEEAfQBcAG4AIAAgACAAIAAgACAAIAAgACAAIAAgACAAKQApACkAKQApACkAKQApACwAXABuACAAIAAgACAAIAAgACAAIAAgACAAIAAgAEkARgAoAEwAbwBjAGEAdABpAG8AbgAgAD0AIABcACIAQwBoAGkAcwBpAG4AYQB1AFwAIgAsACAAXwBUAEkATQBFAFoATwBOAEUAXwBFAFUAUgBPAFAARQBfAEMASABJAFMASQBOAEEAVQAsAFwAbgAgACAAIAAgACAAIAAgACAAIAAgACAAIABJAEYAKABMAG8AYwBhAHQAaQBvAG4AIAA9ACAAXAAiAEQAdQBiAGwAaQBuAFwAIgAsACAAXwBUAEkATQBFAFoATwBOAEUAXwBFAFUAUgBPAFAARQBfAEQAVQBCAEwASQBOACwAXABuACAAIAAgACAAIAAgACAAIAAgACAAIAAgAEkARgAoAEwAbwBjAGEAdABpAG8AbgAgAD0AIABcACIARwBpAGIAcgBhAGwAdABhAHIAXAAiACwAIABfAFQASQBNAEUAWgBPAE4ARQBfAEUAVQBSAE8AUABFAF8ARwBJAEIAUgBBAEwAVABBAFIALABcAG4AIAAgACAAIAAgACAAIAAgACAAIAAgACAASQBGACgATABvAGMAYQB0AGkAbwBuACAAPQAgAFwAIgBIAGUAbABzAGkAbgBrAGkAXAAiACwAIABfAFQASQBNAEUAWgBPAE4ARQBfAEUAVQBSAE8AUABFAF8ASABFAEwAUwBJAE4ASwBJACwAXABuACAAIAAgACAAIAAgACAAIAAgACAAIAAgAEkARgAoAEwAbwBjAGEAdABpAG8AbgAgAD0AIABcACIASQBzAHQAYQBuAGIAdQBsAFwAIgAsACAAXwBUAEkATQBFAFoATwBOAEUAXwBFAFUAUgBPAFAARQBfAEkAUwBUAEEATgBCAFUATAAsAFwAbgAgACAAIAAgACAAIAAgACAAIAAgACAAIABJAEYAKABMAG8AYwBhAHQAaQBvAG4AIAA9ACAAXAAiAEsAYQBsAGkAbgBpAG4AZwByAGEAZABcACIALAAgAF8AVABJAE0ARQBaAE8ATgBFAF8ARQBVAFIATwBQAEUAXwBLAEEATABJAE4ASQBOAEcAUgBBAEQALABcAG4AIAAgACAAIAAgACAAIAAgACAAIAAgACAASQBGACgATABvAGMAYQB0AGkAbwBuACAAPQAgAFwAIgBLAGkAcgBvAHYAXAAiACwAIABfAFQASQBNAEUAWgBPAE4ARQBfAEUAVQBSAE8AUABFAF8ASwBJAFIATwBWACwAXABuACAAIAAgACAAIAAgACAAIAAgACAAIAAgAEkARgAoAEwAbwBjAGEAdABpAG8AbgAgAD0AIABcACIASwB5AGkAdgBcACIALAAgAF8AVABJAE0ARQBaAE8ATgBFAF8ARQBVAFIATwBQAEUAXwBLAFkASQBWACwAXABuACAAIAAgACAAIAAgACAAIAAgACAAIAAgAHsAIwBOAC8AQQB9AFwAbgAgACAAIAAgACAAIAAgACAAIAAgACAAIAApACkAKQApACkAKQApACkAXABuACAAIAAgACAAIAAgACAAIAApACwAXABuACAAIAAgACAAIAAgACAAIABJAEYAKABMAG8AYwBhAHQAaQBvAG4AIAA8ACAAXAAiAFMAXAAiACwAXABuACAAIAAgACAAIAAgACAAIAAgACAAIAAgAEkARgAoAEwAbwBjAGEAdABpAG8AbgAgAD0AIABcACIATABpAHMAYgBvAG4AXAAiACwAIABfAFQASQBNAEUAWgBPAE4ARQBfAEUAVQBSAE8AUABFAF8ATABJAFMAQgBPAE4ALABcAG4AIAAgACAAIAAgACAAIAAgACAAIAAgACAASQBGACgATABvAGMAYQB0AGkAbwBuACAAPQAgAFwAIgBMAG8AbgBkAG8AbgBcACIALAAgAF8AVABJAE0ARQBaAE8ATgBFAF8ARQBVAFIATwBQAEUAXwBMAE8ATgBEAE8ATgAsAFwAbgAgACAAIAAgACAAIAAgACAAIAAgACAAIABJAEYAKABMAG8AYwBhAHQAaQBvAG4AIAA9ACAAXAAiAE0AYQBkAHIAaQBkAFwAIgAsACAAXwBUAEkATQBFAFoATwBOAEUAXwBFAFUAUgBPAFAARQBfAE0AQQBEAFIASQBEACwAXABuACAAIAAgACAAIAAgACAAIAAgACAAIAAgAEkARgAoAEwAbwBjAGEAdABpAG8AbgAgAD0AIABcACIATQBhAGwAdABhAFwAIgAsACAAXwBUAEkATQBFAFoATwBOAEUAXwBFAFUAUgBPAFAARQBfAE0AQQBMAFQAQQAsAFwAbgAgACAAIAAgACAAIAAgACAAIAAgACAAIABJAEYAKABMAG8AYwBhAHQAaQBvAG4AIAA9ACAAXAAiAE0AaQBuAHMAawBcACIALAAgAF8AVABJAE0ARQBaAE8ATgBFAF8ARQBVAFIATwBQAEUAXwBNAEkATgBTAEsALABcAG4AIAAgACAAIAAgACAAIAAgACAAIAAgACAASQBGACgATABvAGMAYQB0AGkAbwBuACAAPQAgAFwAIgBNAG8AcwBjAG8AdwBcACIALAAgAF8AVABJAE0ARQBaAE8ATgBFAF8ARQBVAFIATwBQAEUAXwBNAE8AUwBDAE8AVwAsAFwAbgAgACAAIAAgACAAIAAgACAAIAAgACAAIABJAEYAKABMAG8AYwBhAHQAaQBvAG4AIAA9ACAAXAAiAFAAYQByAGkAcwBcACIALAAgAF8AVABJAE0ARQBaAE8ATgBFAF8ARQBVAFIATwBQAEUAXwBQAEEAUgBJAFMALABcAG4AIAAgACAAIAAgACAAIAAgACAAIAAgACAASQBGACgATABvAGMAYQB0AGkAbwBuACAAPQAgAFwAIgBQAHIAYQBnAHUAZQBcACIALAAgAF8AVABJAE0ARQBaAE8ATgBFAF8ARQBVAFIATwBQAEUAXwBQAFIAQQBHAFUARQAsAFwAbgAgACAAIAAgACAAIAAgACAAIAAgACAAIABJAEYAKABMAG8AYwBhAHQAaQBvAG4AIAA9ACAAXAAiAFIAaQBnAGEAXAAiACwAIABfAFQASQBNAEUAWgBPAE4ARQBfAEUAVQBSAE8AUABFAF8AUgBJAEcAQQAsAFwAbgAgACAAIAAgACAAIAAgACAAIAAgACAAIABJAEYAKABMAG8AYwBhAHQAaQBvAG4AIAA9ACAAXAAiAFIAbwBtAGUAXAAiACwAIABfAFQASQBNAEUAWgBPAE4ARQBfAEUAVQBSAE8AUABFAF8AUgBPAE0ARQAsAFwAbgAgACAAIAAgACAAIAAgACAAIAAgACAAIAB7ACMATgAvAEEAfQBcAG4AIAAgACAAIAAgACAAIAAgACAAIAAgACAAKQApACkAKQApACkAKQApACkAKQAsAFwAbgAgACAAIAAgACAAIAAgACAAIAAgACAAIABJAEYAKABMAG8AYwBhAHQAaQBvAG4AIAA9ACAAXAAiAFMAYQBtAGEAcgBhAFwAIgAsACAAXwBUAEkATQBFAFoATwBOAEUAXwBFAFUAUgBPAFAARQBfAFMAQQBNAEEAUgBBACwAXABuACAAIAAgACAAIAAgACAAIAAgACAAIAAgAEkARgAoAEwAbwBjAGEAdABpAG8AbgAgAD0AIABcACIAUwBhAHIAYQB0AG8AdgBcACIALAAgAF8AVABJAE0ARQBaAE8ATgBFAF8ARQBVAFIATwBQAEUAXwBTAEEAUgBBAFQATwBWACwAXABuACAAIAAgACAAIAAgACAAIAAgACAAIAAgAEkARgAoAEwAbwBjAGEAdABpAG8AbgAgAD0AIABcACIAUwBpAG0AZgBlAHIAbwBwAG8AbABcACIALAAgAF8AVABJAE0ARQBaAE8ATgBFAF8ARQBVAFIATwBQAEUAXwBTAEkATQBGAEUAUgBPAFAATwBMACwAXABuACAAIAAgACAAIAAgACAAIAAgACAAIAAgAEkARgAoAEwAbwBjAGEAdABpAG8AbgAgAD0AIABcACIAUwBvAGYAaQBhAFwAIgAsACAAXwBUAEkATQBFAFoATwBOAEUAXwBFAFUAUgBPAFAARQBfAFMATwBGAEkAQQAsAFwAbgAgACAAIAAgACAAIAAgACAAIAAgACAAIABJAEYAKABMAG8AYwBhAHQAaQBvAG4AIAA9ACAAXAAiAFQAYQBsAGwAaQBuAG4AXAAiACwAIABfAFQASQBNAEUAWgBPAE4ARQBfAEUAVQBSAE8AUABFAF8AVABBAEwATABJAE4ATgAsAFwAbgAgACAAIAAgACAAIAAgACAAIAAgACAAIABJAEYAKABMAG8AYwBhAHQAaQBvAG4AIAA9ACAAXAAiAFQAaQByAGEAbgBlAFwAIgAsACAAXwBUAEkATQBFAFoATwBOAEUAXwBFAFUAUgBPAFAARQBfAFQASQBSAEEATgBFACwAXABuACAAIAAgACAAIAAgACAAIAAgACAAIAAgAEkARgAoAEwAbwBjAGEAdABpAG8AbgAgAD0AIABcACIAVQBsAHkAYQBuAG8AdgBzAGsAXAAiACwAIABfAFQASQBNAEUAWgBPAE4ARQBfAEUAVQBSAE8AUABFAF8AVQBMAFkAQQBOAE8AVgBTAEsALABcAG4AIAAgACAAIAAgACAAIAAgACAAIAAgACAASQBGACgATABvAGMAYQB0AGkAbwBuACAAPQAgAFwAIgBWAGkAZQBuAG4AYQBcACIALAAgAF8AVABJAE0ARQBaAE8ATgBFAF8ARQBVAFIATwBQAEUAXwBWAEkARQBOAE4AQQAsAFwAbgAgACAAIAAgACAAIAAgACAAIAAgACAAIABJAEYAKABMAG8AYwBhAHQAaQBvAG4AIAA9ACAAXAAiAFYAaQBsAG4AaQB1AHMAXAAiACwAIABfAFQASQBNAEUAWgBPAE4ARQBfAEUAVQBSAE8AUABFAF8AVgBJAEwATgBJAFUAUwAsAFwAbgAgACAAIAAgACAAIAAgACAAIAAgACAAIABJAEYAKABMAG8AYwBhAHQAaQBvAG4AIAA9ACAAXAAiAFYAbwBsAGcAbwBnAHIAYQBkAFwAIgAsACAAXwBUAEkATQBFAFoATwBOAEUAXwBFAFUAUgBPAFAARQBfAFYATwBMAEcATwBHAFIAQQBEACwAXABuACAAIAAgACAAIAAgACAAIAAgACAAIAAgAEkARgAoAEwAbwBjAGEAdABpAG8AbgAgAD0AIABcACIAVwBhAHIAcwBhAHcAXAAiACwAIABfAFQASQBNAEUAWgBPAE4ARQBfAEUAVQBSAE8AUABFAF8AVwBBAFIAUwBBAFcALABcAG4AIAAgACAAIAAgACAAIAAgACAAIAAgACAASQBGACgATABvAGMAYQB0AGkAbwBuACAAPQAgAFwAIgBaAHUAcgBpAGMAaABcACIALAAgAF8AVABJAE0ARQBaAE8ATgBFAF8ARQBVAFIATwBQAEUAXwBaAFUAUgBJAEMASAAsAFwAbgAgACAAIAAgACAAIAAgACAAIAAgACAAIAB7ACMATgAvAEEAfQBcAG4AIAAgACAAIAAgACAAIAAgACAAIAAgACAAKQApACkAKQApACkAKQApACkAKQApACkAXABuACAAIAAgACAAIAAgACAAIAApAFwAbgAgACAAIAAgACkAXABuACkAOwBcAG4AXABuAF8AVABJAE0ARQBaAE8ATgBFAF8ASQBOAEQASQBBAE4AXwBMAE8AQwBBAFQASQBPAE4AIAA9ACAATABBAE0AQgBEAEEAKABMAG8AYwBhAHQAaQBvAG4ALABcAG4AIAAgACAAIABJAEYAKABMAG8AYwBhAHQAaQBvAG4AIAA9ACAAXAAiAEMAaABhAGcAbwBzAFwAIgAsACAAXwBUAEkATQBFAFoATwBOAEUAXwBJAE4ARABJAEEATgBfAEMASABBAEcATwBTACwAXABuACAAIAAgACAASQBGACgATABvAGMAYQB0AGkAbwBuACAAPQAgAFwAIgBNAGEAbABkAGkAdgBlAHMAXAAiACwAIABfAFQASQBNAEUAWgBPAE4ARQBfAEkATgBEAEkAQQBOAF8ATQBBAEwARABJAFYARQBTACwAXABuACAAIAAgACAASQBGACgATABvAGMAYQB0AGkAbwBuACAAPQAgAFwAIgBNAGEAdQByAGkAdABpAHUAcwBcACIALAAgAF8AVABJAE0ARQBaAE8ATgBFAF8ASQBOAEQASQBBAE4AXwBNAEEAVQBSAEkAVABJAFUAUwAsAFwAbgAgACAAIAAgAHsAIwBOAC8AQQB9AFwAbgAgACAAIAAgACkAKQApAFwAbgApADsAXABuAFwAbgBfAFQASQBNAEUAWgBPAE4ARQBfAFAAQQBDAEkARgBJAEMAXwBMAE8AQwBBAFQASQBPAE4AIAA9ACAATABBAE0AQgBEAEEAKABMAG8AYwBhAHQAaQBvAG4ALABcAG4AIAAgACAAIABJAEYAKABMAG8AYwBhAHQAaQBvAG4AIAA8ACAAXAAiAEsAXAAiACwAXABuACAAIAAgACAAIAAgACAAIABJAEYAKABMAG8AYwBhAHQAaQBvAG4AIAA8ACAAXAAiAEYAXAAiACwAXABuACAAIAAgACAAIAAgACAAIAAgACAAIAAgAEkARgAoAEwAbwBjAGEAdABpAG8AbgAgAD0AIABcACIAQQBwAGkAYQBcACIALAAgAF8AVABJAE0ARQBaAE8ATgBFAF8AUABBAEMASQBGAEkAQwBfAEEAUABJAEEALABcAG4AIAAgACAAIAAgACAAIAAgACAAIAAgACAASQBGACgATABvAGMAYQB0AGkAbwBuACAAPQAgAFwAIgBBAHUAYwBrAGwAYQBuAGQAXAAiACwAIABfAFQASQBNAEUAWgBPAE4ARQBfAFAAQQBDAEkARgBJAEMAXwBBAFUAQwBLAEwAQQBOAEQALABcAG4AIAAgACAAIAAgACAAIAAgACAAIAAgACAASQBGACgATABvAGMAYQB0AGkAbwBuACAAPQAgAFwAIgBCAG8AdQBnAGEAaQBuAHYAaQBsAGwAZQBcACIALAAgAF8AVABJAE0ARQBaAE8ATgBFAF8AUABBAEMASQBGAEkAQwBfAEIATwBVAEcAQQBJAE4AVgBJAEwATABFACwAXABuACAAIAAgACAAIAAgACAAIAAgACAAIAAgAEkARgAoAEwAbwBjAGEAdABpAG8AbgAgAD0AIABcACIAQwBoAGEAdABoAGEAbQBcACIALAAgAF8AVABJAE0ARQBaAE8ATgBFAF8AUABBAEMASQBGAEkAQwBfAEMASABBAFQASABBAE0ALABcAG4AIAAgACAAIAAgACAAIAAgACAAIAAgACAASQBGACgATABvAGMAYQB0AGkAbwBuACAAPQAgAFwAIgBFAGEAcwB0AGUAcgBcACIALAAgAF8AVABJAE0ARQBaAE8ATgBFAF8AUABBAEMASQBGAEkAQwBfAEUAQQBTAFQARQBSACwAXABuACAAIAAgACAAIAAgACAAIAAgACAAIAAgAEkARgAoAEwAbwBjAGEAdABpAG8AbgAgAD0AIABcACIARQBmAGEAdABlAFwAIgAsACAAXwBUAEkATQBFAFoATwBOAEUAXwBQAEEAQwBJAEYASQBDAF8ARQBGAEEAVABFACwAXABuACAAIAAgACAAIAAgACAAIAAgACAAIAAgAHsAIwBOAC8AQQB9AFwAbgAgACAAIAAgACAAIAAgACAAIAAgACAAIAApACkAKQApACkAKQAsAFwAbgAgACAAIAAgACAAIAAgACAAIAAgACAAIABJAEYAKABMAG8AYwBhAHQAaQBvAG4AIAA9ACAAXAAiAEYAYQBrAGEAbwBmAG8AXAAiACwAIABfAFQASQBNAEUAWgBPAE4ARQBfAFAAQQBDAEkARgBJAEMAXwBGAEEASwBBAE8ARgBPACwAXABuACAAIAAgACAAIAAgACAAIAAgACAAIAAgAEkARgAoAEwAbwBjAGEAdABpAG8AbgAgAD0AIABcACIARgBpAGoAaQBcACIALAAgAF8AVABJAE0ARQBaAE8ATgBFAF8AUABBAEMASQBGAEkAQwBfAEYASQBKAEkALABcAG4AIAAgACAAIAAgACAAIAAgACAAIAAgACAASQBGACgATABvAGMAYQB0AGkAbwBuACAAPQAgAFwAIgBHAGEAbABhAHAAYQBnAG8AcwBcACIALAAgAF8AVABJAE0ARQBaAE8ATgBFAF8AUABBAEMASQBGAEkAQwBfAEcAQQBMAEEAUABBAEcATwBTACwAXABuACAAIAAgACAAIAAgACAAIAAgACAAIAAgAEkARgAoAEwAbwBjAGEAdABpAG8AbgAgAD0AIABcACIARwBhAG0AYgBpAGUAcgBcACIALAAgAF8AVABJAE0ARQBaAE8ATgBFAF8AUABBAEMASQBGAEkAQwBfAEcAQQBNAEIASQBFAFIALABcAG4AIAAgACAAIAAgACAAIAAgACAAIAAgACAASQBGACgATABvAGMAYQB0AGkAbwBuACAAPQAgAFwAIgBHAHUAYQBkAGEAbABjAGEAbgBhAGwAXAAiACwAIABfAFQASQBNAEUAWgBPAE4ARQBfAFAAQQBDAEkARgBJAEMAXwBHAFUAQQBEAEEATABDAEEATgBBAEwALABcAG4AIAAgACAAIAAgACAAIAAgACAAIAAgACAASQBGACgATABvAGMAYQB0AGkAbwBuACAAPQAgAFwAIgBHAHUAYQBtAFwAIgAsACAAXwBUAEkATQBFAFoATwBOAEUAXwBQAEEAQwBJAEYASQBDAF8ARwBVAEEATQAsAFwAbgAgACAAIAAgACAAIAAgACAAIAAgACAAIABJAEYAKABMAG8AYwBhAHQAaQBvAG4AIAA9ACAAXAAiAEgAbwBuAG8AbAB1AGwAdQBcACIALAAgAF8AVABJAE0ARQBaAE8ATgBFAF8AUABBAEMASQBGAEkAQwBfAEgATwBOAE8ATABVAEwAVQAsAFwAbgAgACAAIAAgACAAIAAgACAAIAAgACAAIAB7ACMATgAvAEEAfQBcAG4AIAAgACAAIAAgACAAIAAgACAAIAAgACAAKQApACkAKQApACkAKQBcAG4AIAAgACAAIAAgACAAIAAgACkALABcAG4AIAAgACAAIAAgACAAIAAgAEkARgAoAEwAbwBjAGEAdABpAG8AbgAgADwAIABcACIAUABcACIALABcAG4AIAAgACAAIAAgACAAIAAgACAAIAAgACAASQBGACgATABvAGMAYQB0AGkAbwBuACAAPQAgAFwAIgBLAGEAbgB0AG8AbgBcACIALAAgAF8AVABJAE0ARQBaAE8ATgBFAF8AUABBAEMASQBGAEkAQwBfAEsAQQBOAFQATwBOACwAXABuACAAIAAgACAAIAAgACAAIAAgACAAIAAgAEkARgAoAEwAbwBjAGEAdABpAG8AbgAgAD0AIABcACIASwBpAHIAaQB0AGkAbQBhAHQAaQBcACIALAAgAF8AVABJAE0ARQBaAE8ATgBFAF8AUABBAEMASQBGAEkAQwBfAEsASQBSAEkAVABJAE0AQQBUAEkALABcAG4AIAAgACAAIAAgACAAIAAgACAAIAAgACAASQBGACgATABvAGMAYQB0AGkAbwBuACAAPQAgAFwAIgBLAG8AcwByAGEAZQBcACIALAAgAF8AVABJAE0ARQBaAE8ATgBFAF8AUABBAEMASQBGAEkAQwBfAEsATwBTAFIAQQBFACwAXABuACAAIAAgACAAIAAgACAAIAAgACAAIAAgAEkARgAoAEwAbwBjAGEAdABpAG8AbgAgAD0AIABcACIASwB3AGEAagBhAGwAZQBpAG4AXAAiACwAIABfAFQASQBNAEUAWgBPAE4ARQBfAFAAQQBDAEkARgBJAEMAXwBLAFcAQQBKAEEATABFAEkATgAsAFwAbgAgACAAIAAgACAAIAAgACAAIAAgACAAIABJAEYAKABMAG8AYwBhAHQAaQBvAG4AIAA9ACAAXAAiAE0AYQByAHEAdQBlAHMAYQBzAFwAIgAsACAAXwBUAEkATQBFAFoATwBOAEUAXwBQAEEAQwBJAEYASQBDAF8ATQBBAFIAUQBVAEUAUwBBAFMALABcAG4AIAAgACAAIAAgACAAIAAgACAAIAAgACAASQBGACgATABvAGMAYQB0AGkAbwBuACAAPQAgAFwAIgBOAGEAdQByAHUAXAAiACwAIABfAFQASQBNAEUAWgBPAE4ARQBfAFAAQQBDAEkARgBJAEMAXwBOAEEAVQBSAFUALABcAG4AIAAgACAAIAAgACAAIAAgACAAIAAgACAASQBGACgATABvAGMAYQB0AGkAbwBuACAAPQAgAFwAIgBOAGkAdQBlAFwAIgAsACAAXwBUAEkATQBFAFoATwBOAEUAXwBQAEEAQwBJAEYASQBDAF8ATgBJAFUARQAsAFwAbgAgACAAIAAgACAAIAAgACAAIAAgACAAIABJAEYAKABMAG8AYwBhAHQAaQBvAG4AIAA9ACAAXAAiAE4AbwByAGYAbwBsAGsAXAAiACwAIABfAFQASQBNAEUAWgBPAE4ARQBfAFAAQQBDAEkARgBJAEMAXwBOAE8AUgBGAE8ATABLACwAXABuACAAIAAgACAAIAAgACAAIAAgACAAIAAgAEkARgAoAEwAbwBjAGEAdABpAG8AbgAgAD0AIABcACIATgBvAHUAbQBlAGEAXAAiACwAIABfAFQASQBNAEUAWgBPAE4ARQBfAFAAQQBDAEkARgBJAEMAXwBOAE8AVQBNAEUAQQAsAFwAbgAgACAAIAAgACAAIAAgACAAIAAgACAAIAB7ACMATgAvAEEAfQBcAG4AIAAgACAAIAAgACAAIAAgACAAIAAgACAAKQApACkAKQApACkAKQApACkALABcAG4AIAAgACAAIAAgACAAIAAgACAAIAAgACAASQBGACgATABvAGMAYQB0AGkAbwBuACAAPQAgAFwAIgBQAGEAZwBvAF8AUABhAGcAbwBcACIALAAgAF8AVABJAE0ARQBaAE8ATgBFAF8AUABBAEMASQBGAEkAQwBfAFAAQQBHAE8AXwBQAEEARwBPACwAXABuACAAIAAgACAAIAAgACAAIAAgACAAIAAgAEkARgAoAEwAbwBjAGEAdABpAG8AbgAgAD0AIABcACIAUABhAGwAYQB1AFwAIgAsACAAXwBUAEkATQBFAFoATwBOAEUAXwBQAEEAQwBJAEYASQBDAF8AUABBAEwAQQBVACwAXABuACAAIAAgACAAIAAgACAAIAAgACAAIAAgAEkARgAoAEwAbwBjAGEAdABpAG8AbgAgAD0AIABcACIAUABpAHQAYwBhAGkAcgBuAFwAIgAsACAAXwBUAEkATQBFAFoATwBOAEUAXwBQAEEAQwBJAEYASQBDAF8AUABJAFQAQwBBAEkAUgBOACwAXABuACAAIAAgACAAIAAgACAAIAAgACAAIAAgAEkARgAoAEwAbwBjAGEAdABpAG8AbgAgAD0AIABcACIAUABvAHIAdABfAE0AbwByAGUAcwBiAHkAXAAiACwAIABfAFQASQBNAEUAWgBPAE4ARQBfAFAAQQBDAEkARgBJAEMAXwBQAE8AUgBUAF8ATQBPAFIARQBTAEIAWQAsAFwAbgAgACAAIAAgACAAIAAgACAAIAAgACAAIABJAEYAKABMAG8AYwBhAHQAaQBvAG4AIAA9ACAAXAAiAFIAYQByAG8AdABvAG4AZwBhAFwAIgAsACAAXwBUAEkATQBFAFoATwBOAEUAXwBQAEEAQwBJAEYASQBDAF8AUgBBAFIATwBUAE8ATgBHAEEALABcAG4AIAAgACAAIAAgACAAIAAgACAAIAAgACAASQBGACgATABvAGMAYQB0AGkAbwBuACAAPQAgAFwAIgBUAGEAaABpAHQAaQBcACIALAAgAF8AVABJAE0ARQBaAE8ATgBFAF8AUABBAEMASQBGAEkAQwBfAFQAQQBIAEkAVABJACwAXABuACAAIAAgACAAIAAgACAAIAAgACAAIAAgAEkARgAoAEwAbwBjAGEAdABpAG8AbgAgAD0AIABcACIAVABhAHIAYQB3AGEAXAAiACwAIABfAFQASQBNAEUAWgBPAE4ARQBfAFAAQQBDAEkARgBJAEMAXwBUAEEAUgBBAFcAQQAsAFwAbgAgACAAIAAgACAAIAAgACAAIAAgACAAIABJAEYAKABMAG8AYwBhAHQAaQBvAG4AIAA9ACAAXAAiAFQAbwBuAGcAYQB0AGEAcAB1AFwAIgAsACAAXwBUAEkATQBFAFoATwBOAEUAXwBQAEEAQwBJAEYASQBDAF8AVABPAE4ARwBBAFQAQQBQAFUALABcAG4AIAAgACAAIAAgACAAIAAgACAAIAAgACAAewAjAE4ALwBBAH0AXABuACAAIAAgACAAIAAgACAAIAAgACAAIAAgACkAKQApACkAKQApACkAKQBcAG4AIAAgACAAIAAgACAAIAAgACkAXABuACAAIAAgACAAKQBcAG4AKQA7AFwAbg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wAVABFAFIAXwBUAEkATQBFAFoATwBOAEUAXwBSAFUATABFAFMAXABuAFwAbgBSAGUAdAB1AHIAbgBzACAAVABpAG0AZQBaAG8AbgBlACAAcgB1AGwAZQBzACAAZgBvAHIAIABkAGEAeQBsAGkAZwBoAHQAIABzAGEAdgBpAG4AZwAgAGYAcgBvAG0AIAB0AGgAZQAgAFQAWgAgAEQAYQB0AGEAYgBhAHMAZQAuAFwAbgBcAG4AQQByAHIAYQB5ACAAYwBvAG0AcABhAHQAaQBiAGwAZQA6ACAAVABaAFIAdQBsAGUATgBhAG0AZ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IAAgAHwAIABDAFsAMQA0AF0AUgBbAG4AXQAgACAAIAAgACAAIAAgAHwAIABUAFoAUgB1AGwAZQBzAFwAbgAgADEAIAB8ACAAdABlAHgAdAAgACAAIAAgACAAIAAgACAAIAAgACAAIAB8ACAAVABaACAARABhAHQAYQBiAGEAcwBlACAAZABlAGYAaQBuAGUAZAAgAHQAaQBtAGUAegBvAG4AZQAgAHIAdQBsAGUAIABuAGEAbQBlAC4AXABuACAAMgAgAHwAIABpAG4AdABlAGcAZQByACAAIAAgACAAIAAgACAAIAAgAHwAIABTAHQAYQByAHQAIABvAGYAIAB5AGUAYQByACAAcgBhAG4AZwBlAC4AXABuACAAMwAgAHwAIABpAG4AdABlAGcAZQByACAAIAAgACAAIAAgACAAIAAgAHwAIABFAG4AZAAgAG8AZgAgAHkAZQBhAHIAIAByAGEAbgBnAGUALgAgAEUAbQBwAHQAeQAgAGYAbwByACAAYwB1AHIAcgBlAG4AdAAgAHIAdQBsAGUAcwAuAFwAbgAgADQAIAB8ACAAaQBuAHQAZQBnAGUAcgAgAFsAMQAuAC4AMQAyAF0AIAB8ACAATQBvAG4AdABoACAAbwBmACAAeQBlAGEAcgAuAFwAbgAgADUAIAB8ACAAaQBuAHQAZQBnAGUAcgAgAFsALQAxAC4ALgAyAF0AIAB8ACAAUgB1AGwAZQAgAHQAeQBwAGUAXABuACAAIAAgAHwAIAAgACAAIAAgACAAIAAgACAAIAAgACAAIAAgACAAIAAgAHwAIAAgAC0AMQAgADoAIABMAGEAcwB0ACAAdwBlAGUAawBkAGEAeQAgAG8AZgAgAG0AbwBuAHQAaABcAG4AIAAgACAAfAAgACAAIAAgACAAIAAgACAAIAAgACAAIAAgACAAIAAgACAAfAAgACAAIAAwACAAOgAgAEQAYQB5ACAAbwBmACAAbQBvAG4AdABoAFwAbgAgACAAIAB8ACAAIAAgACAAIAAgACAAIAAgACAAIAAgACAAIAAgACAAIAB8ACAAIAAgADEAIAA6ACAARgBpAHIAcwB0ACAAdwBlAGUAawBkAGEAeQAgAGEAZgB0AGUAcgAgAGkAbgBjAGwAdQBzAGkAdgBlAFwAbgAgACAAIAB8ACAAIAAgACAAIAAgACAAIAAgACAAIAAgACAAIAAgACAAIAB8ACAAIAAgADIAIAA6ACAARgBpAHIAcwB0ACAAdwBlAGUAawBkAGEAeQAgAGIAZQBmAG8AcgBlACAAaQBuAGMAbAB1AHMAaQB2AGUAXABuACAANgAgAHwAIABpAG4AdABlAGcAZQByACAAWwAwAC4ALgA3AF0AIAAgAHwAIABEAGEAeQAgAG8AZgAgAHcAZQBlAGsALgAgAFoAZQByAG8AIABpAGYAIABkAGEAeQAgAG8AZgAgAG0AbwBuAHQAaAAgAGkAcwAgAGUAeABwAGwAaQBjAGkAdAAuAFwAbgAgADcAIAB8ACAAaQBuAHQAZQBnAGUAcgAgAFsAMAAuAC4AMwAxAF0AIAB8ACAARABhAHkAIABvAGYAIABtAG8AbgB0AGgALgAgAFoAZQByAG8AIABpAGYAIABsAGEAcwB0ACAAdwBlAGUAawBkAGEAeQAgAG8AZgAgAG0AbwBuAHQAaAAuAFwAbgAgADgAIAB8ACAAZABlAGMAaQBtAGEAbAAgAFsAMAAuAC4AMQApACAAIAB8ACAAVABpAG0AZQAgAG8AZgAgAGQAYQB5ACAAcgBlAGYAZQByAGUAbgBjAGUAZAAgAGkAbgAgAGsAaQBuAGQAIABhAHQAIAB6AG8AbgBlACAAYwBoAGEAbgBnAGUALgAgACgAVABpAG0AZQBTAHAAYQBuACkAXABuACAAOQAgAHwAIABpAG4AdABlAGcAZQByACAAWwAwACwAMQAsADIAXQAgAHwAIABLAGkAbgBkAC4AIABSAGUAZgBlAHIAZQBuAGMAZQAgAHQAaQBtAGUAegBvAG4AZQAgAGYAbwByACAAdABpAG0AZQAgAG8AZgAgAGQAYQB5AC4AXABuACAAIAAgAHwAIAAgACAAIAAgACAAIAAgACAAIAAgACAAIAAgACAAIAAgAHwAIAAgADAAIAA6ACAATABvAGMAYQBsACAAbwBiAHMAZQByAHYAZQBkAFwAbgAgACAAIAB8ACAAIAAgACAAIAAgACAAIAAgACAAIAAgACAAIAAgACAAIAB8ACAAIAAxACAAOgAgAEwAbwBjAGEAbAAgAHMAdABhAG4AZABhAHIAZABcAG4AIAAgACAAfAAgACAAIAAgACAAIAAgACAAIAAgACAAIAAgACAAIAAgACAAfAAgACAAMgAgADoAIABVAFQAQwBcAG4AMQAwACAAfAAgAGQAZQBjAGkAbQBhAGwAIAAgACAAIAAgACAAIAAgACAAfAAgAEQAYQB5AGwAaQBnAGgAdAAgAG8AZgBmAHMAZQB0AC4AIAAoAFQAaQBtAGUAUwBwAGEAbgApAFwAbgAxADEAIAB8ACAAdABlAHgAdAAgACAAIAAgACAAIAAgACAAIAAgACAAIAB8ACAAQQBiAGIAcgBlAHYAaQBhAHQAZQBkACAAdABvAGsAZQBuACAAZgBvAHIAIAB0AGkAbQBlAHoAbwBuAGUALgAgAEMAYQBuACAAYgBlACAAZQBtAHAAdAB5ACAAdwBoAGUAcgBlACAAZABpAHMAcABsAGEAeQAgAG4AYQBtAGUAIABpAHMAIABmAHUAbABsAHkAIABkAGUAZgBpAG4AZQBkACAAaQBuACAAdABpAG0AZQB6AG8AbgBlACAAaQBuAGYAbwAuAFwAbgAxADIAIAB8ACAAdABlAHgAdAAgACAAIAAgACAAIAAgACAAIAAgACAAIAB8ACAARgB1AGwAbAAgAHQAbwBrAGUAbgAgAGYAbwByACAAdABpAG0AZQB6AG8AbgBlAC4AIABDAGEAbgAgAGIAZQAgAGUAbQBwAHQAeQAgAHcAaABlAHIAZQAgAGQAaQBzAHAAbABhAHkAIABuAGEAbQBlACAAaQBzACAAZgB1AGwAbAB5ACAAZABlAGYAaQBuAGUAZAAgAGkAbgAgAHQAaQBtAGUAegBvAG4AZQAgAGkAbgBmAG8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sAVABaAFIAdQBsAGUATgBhAG0AZQBdACAAfAAgAHQAZQB4AHQAIAAgACAAIAB8ACAAVABaACAARABhAHQAYQBiAGEAcwBlACAAZABlAGYAaQBuAGUAZAAgAHQAaQBtAGUAegBvAG4AZQAgAHIAdQBsAGUAIABuAGEAbQBlAC4AXABuAFsARgByAG8AbQBZAGUAYQByAF0AIAAgACAAfAAgAGkAbgB0AGUAZwBlAHIAIAB8ACAARgBpAGwAdABlAHIAIABzAHQAYQByAHQAaQBuAGcAIABmAHIAbwBtACAAbwByACAAYQBmAHQAZQByACAAdABoAGUAIAB0AGgAZQAgAGcAaQB2AGUAbgAgAHkAZQBhAHIALgBcAG4AWwBUAG8AWQBlAGEAcgBdACAAIAAgACAAIAB8ACAAaQBuAHQAZQBnAGUAcgAgAHwAIABGAGkAbAB0AGUAcgAgAGUAbgBkAGkAbgBnACAAYQB0ACAAbwByACAAYgBlAGYAbwByAGUAIAB0AGgAZQAgAGcAaQB2AGUAbgAgAHkAZQ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wAVABFAFIAXwBUAEkATQBFAFoATwBOAEUAXwBSAFUATABFAFMAIAA9ACAATABBAE0AQgBEAEEAKABbAFQAWgBSAHUAbABlAE4AYQBtAGUAXQAsACAAWwBGAHIAbwBtAFkAZQBhAHIAXQAsACAAWwBUAG8AWQBlAGEAcgBdACwAXABuACAAIAAgACAATABFAFQAKABcAG4AIAAgACAAIAAgACAAIAAgAF8AVABaAFIAdQBsAGUATgBhAG0AZQBzACwAIABDAEgATwBPAFMARQBDAE8ATABTACgARgBOAC4ATgBVAEwATABJAEYAWQAoAFQAWgBSAHUAbABlAE4AYQBtAGUAKQAsACAAMQApACwAXABuACAAIAAgACAAIAAgACAAIABfAGYAcgBvAG0AWQBlAGEAcgAsACAASQBOAEQARQBYACgARgBOAC4ATgBVAEwATABJAEYAWQAoAEYAcgBvAG0AWQBlAGEAcgApACwAIAAxACwAIAAxACkALABcAG4AIAAgACAAIAAgACAAIAAgAF8AdABvAFkAZQBhAHIALAAgAEkATgBEAEUAWAAoAEYATgAuAE4AVQBMAEwASQBGAFkAKABUAG8AWQBlAGEAcgApACwAIAAxACwAIAAxACkALABcAG4AIAAgACAAIAAgACAAIAAgAEkARgAoAE4ATwBUACgARgBOAC4ASQBTAF8ATgBVAE0ARQBSAEkAQwBfAE4AVQBMAEwAKABfAGYAcgBvAG0AWQBlAGEAcgApACkALAAgAHsAIwBWAEEATABVAEUAIQB9ACwAXABuACAAIAAgACAAIAAgACAAIAAgACAAIAAgAEkARgAoAE4ATwBUACgARgBOAC4ASQBTAF8ATgBVAE0ARQBSAEkAQwBfAE4AVQBMAEwAKABfAHQAbwBZAGUAYQByACkAKQAsACAAewAjAFYAQQBMAFUARQAhAH0ALABcAG4AIAAgACAAIAAgACAAIAAgACAAIAAgACAAIAAgACAAIABJAEYAKABJAFMATgBVAE0AQgBFAFIAKABfAGYAcgBvAG0AWQBlAGEAcgApACAAKgAgAEkAUwBOAFUATQBCAEUAUgAoAF8AdABvAFkAZQBhAHIAKQAgACoAIAAoAF8AdABvAFkAZQBhAHIAIAA8ACAAXwBmAHIAbwBtAFkAZQBhAHIAKQAsACAAewAjAFYAQQBMAFUARQAhAH0ALABcAG4AIAAgACAAIAAgACAAIAAgACAAIAAgACAAIAAgACAAIAAgACAAIAAgAEwARQBUACgAXABuACAAIAAgACAAIAAgACAAIAAgACAAIAAgACAAIAAgACAAIAAgACAAIAAgACAAIAAgAF8AVABaAFIAdQBsAGUARABhAHQAYQAxACwAIABJAEYAKABBAFIAUgBBAFkAUwAuAEkAUwBfAEUATQBQAFQAWQAoAF8AVABaAFIAdQBsAGUATgBhAG0AZQBzACkALAAgAF8AVABaAF8AUgBVAEwARQBTAF8ARABBAFQAQQAoACkALABcAG4AIAAgACAAIAAgACAAIAAgACAAIAAgACAAIAAgACAAIAAgACAAIAAgACAAIAAgACAAIAAgACAAIABMAEUAVAAoAFwAbgAgACAAIAAgACAAIAAgACAAIAAgACAAIAAgACAAIAAgACAAIAAgACAAIAAgACAAIAAgACAAIAAgACAAIAAgACAAXwBiAHkAUgBvAHcALAAgAFIARQBEAFUAQwBFACgAXAAiAFwAIgAsACAAXwBUAFoAUgB1AGwAZQBOAGEAbQBlAHMALABcAG4AIAAgACAAIAAgACAAIAAgACAAIAAgACAAIAAgACAAIAAgACAAIAAgACAAIAAgACAAIAAgACAAIAAgACAAIAAgACAAIAAgACAATABBAE0AQgBEAEEAKABfAGEAYwBjACwAIABfAFQAWgBSAHUAbABlAE4AYQBtAGUALABcAG4AIAAgACAAIAAgACAAIAAgACAAIAAgACAAIAAgACAAIAAgACAAIAAgACAAIAAgACAAIAAgACAAIAAgACAAIAAgACAAIAAgACAAIAAgACAAIABMAEUAVAAoAFwAbgAgACAAIAAgACAAIAAgACAAIAAgACAAIAAgACAAIAAgACAAIAAgACAAIAAgACAAIAAgACAAIAAgACAAIAAgACAAIAAgACAAIAAgACAAIAAgACAAIAAgACAAXwByAHUAbABlAHMALAAgAF8AVABaAF8AUgBVAEwARQBTAF8ARABBAFQAQQBfAEIAWQBfAE4AQQBNAEUAKABfAFQAWgBSAHUAbABlAE4AYQBtAGUAKQAsAFwAbgAgACAAIAAgACAAIAAgACAAIAAgACAAIAAgACAAIAAgACAAIAAgACAAIAAgACAAIAAgACAAIAAgACAAIAAgACAAIAAgACAAIAAgACAAIAAgACAAIAAgACAASQBGACgAQQBSAFIAQQBZAFMALgBJAFMATgBBAF8ASAAoAF8AcgB1AGwAZQBzACkALAAgAF8AYQBjAGMALABcAG4AIAAgACAAIAAgACAAIAAgACAAIAAgACAAIAAgACAAIAAgACAAIAAgACAAIAAgACAAIAAgACAAIAAgACAAIAAgACAAIAAgACAAIAAgACAAIAAgACAAIAAgACAAIAAgACAAVgBTAFQAQQBDAEsAKABfAGEAYwBjACwAIABfAHIAdQBsAGUAcw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SQBGACgAUgBPAFcAUwAoAF8AYgB5AFIAbwB3ACkAIAA9ACAAMQAsACAAewAjAE4ALwBBAH0ALABcAG4AIAAgACAAIAAgACAAIAAgACAAIAAgACAAIAAgACAAIAAgACAAIAAgACAAIAAgACAAIAAgACAAIAAgACAAIAAgACAAIAAgACAARABSAE8AUAAoAF8AYgB5AFIAbwB3ACwAIAAx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ABuACAAIAAgACAAIAAgACAAIAAgACAAIAAgACAAIAAgACAAIAAgACAAIAAgACAAIAAgAEkARgAoAEEAUgBSAEEAWQBTAC4ASQBTAE4AQQBfAEgAKABfAFQAWgBSAHUAbABlAEQAYQB0AGEAMQApACwAIAB7ACMATgAvAEEAfQAsAFwAbgAgACAAIAAgACAAIAAgACAAIAAgACAAIAAgACAAIAAgACAAIAAgACAAIAAgACAAIAAgACAAIAAgAEwARQBUACgAXABuACAAIAAgACAAIAAgACAAIAAgACAAIAAgACAAIAAgACAAIAAgACAAIAAgACAAIAAgACAAIAAgACAAIAAgACAAIABfAGkAbgBSAGEAbgBnAGUALAAgAEkARgAoACgAXwBmAHIAbwBtAFkAZQBhAHIAIAA9ACAAXAAiAFwAIgApACAAKgAgACgAXwB0AG8AWQBlAGEAcgAgAD0AIABcACIAXAAiACkALAAgAEEAUgBSAEEAWQBTAC4AUgBFAFAARQBBAFQAKAAxACwAIABSAE8AVwBTACgAXwBUAFoAUgB1AGwAZQBEAGEAdABhADEAKQApACwAXABuACAAIAAgACAAIAAgACAAIAAgACAAIAAgACAAIAAgACAAIAAgACAAIAAgACAAIAAgACAAIAAgACAAIAAgACAAIAAgACAAIAAgAEwARQBUACgAXABuACAAIAAgACAAIAAgACAAIAAgACAAIAAgACAAIAAgACAAIAAgACAAIAAgACAAIAAgACAAIAAgACAAIAAgACAAIAAgACAAIAAgACAAIAAgACAAXwBzAHQAYQByAHQAWQBlAGEAcgAsACAASQBGACgAXwBmAHIAbwBtAFkAZQBhAHIAIAA9ACAAXAAiAFwAIgAsACAAXAAiAFwAIgAsACAASQBOAFQAKABfAGYAcgBvAG0AWQBlAGEAcgApACkALABcAG4AIAAgACAAIAAgACAAIAAgACAAIAAgACAAIAAgACAAIAAgACAAIAAgACAAIAAgACAAIAAgACAAIAAgACAAIAAgACAAIAAgACAAIAAgACAAIABfAGUAbgBkAFkAZQBhAHIALAAgAEkARgAoAF8AdABvAFkAZQBhAHIAIAA9ACAAXAAiAFwAIgAsACAAXAAiAFwAIgAsACAASQBOAFQAKABfAHQAbwBZAGUAYQByACkAKQAsAFwAbgAgACAAIAAgACAAIAAgACAAIAAgACAAIAAgACAAIAAgACAAIAAgACAAIAAgACAAIAAgACAAIAAgACAAIAAgACAAIAAgACAAIAAgACAAIAAgAF8AZgByAG8AbQBZAGUAYQByAHMALAAgAEMASABPAE8AUwBFAEMATwBMAFMAKABfAFQAWgBSAHUAbABlAEQAYQB0AGEAMQAsACAAMgApACwAXABuACAAIAAgACAAIAAgACAAIAAgACAAIAAgACAAIAAgACAAIAAgACAAIAAgACAAIAAgACAAIAAgACAAIAAgACAAIAAgACAAIAAgACAAIAAgACAAXwB1AG4AdABpAGwAWQBlAGEAcgBzACwAIABDAEgATwBPAFMARQBDAE8ATABTACgAXwBUAFoAUgB1AGwAZQBEAGEAdABhADEALAAgADMAKQAsAFwAbgAgACAAIAAgACAAIAAgACAAIAAgACAAIAAgACAAIAAgACAAIAAgACAAIAAgACAAIAAgACAAIAAgACAAIAAgACAAIAAgACAAIAAgACAAIAAgAE4AKAAoACgAXwBlAG4AZABZAGUAYQByACAAPQAgAFwAIgBcACIAKQAgACsAIAAoAF8AZgByAG8AbQBZAGUAYQByAHMAIAA9ACAAXAAiAFwAIgApACAAKwAgACgAXwBmAHIAbwBtAFkAZQBhAHIAcwAgADwAPQAgAF8AZQBuAGQAWQBlAGEAcgApACkAIAAqACAAKAAoAF8AcwB0AGEAcgB0AFkAZQBhAHIAIAA9ACAAXAAiAFwAIgApACAAKwAgACgAXwB1AG4AdABpAGwAWQBlAGEAcgBzACAAPgA9ACAAXwBzAHQAYQByAHQAWQBlAGEAcgApACkAIAA8AD4AIAAw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fAFQAWgBSAHUAbABlAEQAYQB0AGEAMgAsACAARgBJAEwAVABFAFIAKABfAFQAWgBSAHUAbABlAEQAYQB0AGEAMQAsACAAXwBpAG4AUgBhAG4AZwBlACwAIAB7ACMATgAvAEEAfQApACwAXABuACAAIAAgACAAIAAgACAAIAAgACAAIAAgACAAIAAgACAAIAAgACAAIAAgACAAIAAgACAAIAAgACAAIAAgACAAIABfAFQAWgBfAFIAVQBMAEUAUwBfAFIARQBTAE8ATABWAEUAXwBWAEEATABVAEUAUwAoAF8AVABaAFIAdQBsAGUARABhAHQAYQA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WgBPAE4ARQBfAFIAVQBMAEUAUwBcAG4AXABuAFIAZQB0AHUAcgBuAHMAIAByAHUAbABlAHMAIABmAG8AcgAgAGQAYQB5AGwAaQBnAGgAdAAgAHMAYQB2AGkAbgBnACAAZgByAG8AbQAgAHQAaABlACAAVABaACAARABhAHQAYQBiAGEAcwBlACAAbwBmACAAdABoAGUAIABzAHAAZQBjAGkAZgBpAGUAZAAgAHQAaQBtAGUAegBvAG4AZQAgAHIAdQBsAGUAIABuAGEAbQBlAC4AXABuAFwAbgBBAHIAcgBhAHkAIABjAG8AbQBwAGEAdABpAGIAbABlADoAIABOAG8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gACAAfAAgAEMAWwAxADQAXQBSAFsAbgBdACAAIAAgACAAIAAgACAAfAAgAFQAWgBSAHUAbABlAHMAXABuACAAMQAgAHwAIAB0AGUAeAB0ACAAIAAgACAAIAAgACAAIAAgACAAIAAgAHwAIABUAFoAIABEAGEAdABhAGIAYQBzAGUAIABkAGUAZgBpAG4AZQBkACAAdABpAG0AZQB6AG8AbgBlACAAcgB1AGwAZQAgAG4AYQBtAGUALgBcAG4AIAAyACAAfAAgAGkAbgB0AGUAZwBlAHIAIAAgACAAIAAgACAAIAAgACAAfAAgAFMAdABhAHIAdAAgAG8AZgAgAHkAZQBhAHIAIAByAGEAbgBnAGUALgBcAG4AIAAzACAAfAAgAGkAbgB0AGUAZwBlAHIAIAAgACAAIAAgACAAIAAgACAAfAAgAEUAbgBkACAAbwBmACAAeQBlAGEAcgAgAHIAYQBuAGcAZQAuACAATwBtAGkAdAB0AGUAZAAgAGYAbwByACAAYwB1AHIAcgBlAG4AdAAgAHIAdQBsAGUAcwAuAFwAbgAgADQAIAB8ACAAaQBuAHQAZQBnAGUAcgAgAFsAMQAuAC4AMQAyAF0AIAB8ACAATQBvAG4AdABoACAAbwBmACAAeQBlAGEAcgAuAFwAbgAgADUAIAB8ACAAaQBuAHQAZQBnAGUAcgAgAFsALQAxAC4ALgAyAF0AIAB8ACAAUgB1AGwAZQAgAHQAeQBwAGUAXABuACAAIAAgAHwAIAAgACAAIAAgACAAIAAgACAAIAAgACAAIAAgACAAIAAgAHwAIAAgAC0AMQAgADoAIABMAGEAcwB0ACAAdwBlAGUAawBkAGEAeQAgAG8AZgAgAG0AbwBuAHQAaABcAG4AIAAgACAAfAAgACAAIAAgACAAIAAgACAAIAAgACAAIAAgACAAIAAgACAAfAAgACAAIAAwACAAOgAgAEQAYQB5ACAAbwBmACAAbQBvAG4AdABoAFwAbgAgACAAIAB8ACAAIAAgACAAIAAgACAAIAAgACAAIAAgACAAIAAgACAAIAB8ACAAIAAgADEAIAA6ACAARgBpAHIAcwB0ACAAdwBlAGUAawBkAGEAeQAgAGEAZgB0AGUAcgAgAGkAbgBjAGwAdQBzAGkAdgBlAFwAbgAgACAAIAB8ACAAIAAgACAAIAAgACAAIAAgACAAIAAgACAAIAAgACAAIAB8ACAAIAAgADIAIAA6ACAARgBpAHIAcwB0ACAAdwBlAGUAawBkAGEAeQAgAGIAZQBmAG8AcgBlACAAaQBuAGMAbAB1AHMAaQB2AGUAXABuACAANgAgAHwAIABpAG4AdABlAGcAZQByACAAWwAwAC4ALgA3AF0AIAAgAHwAIABEAGEAeQAgAG8AZgAgAHcAZQBlAGsALgAgAFoAZQByAG8AIABpAGYAIABkAGEAeQAgAG8AZgAgAG0AbwBuAHQAaAAgAGkAcwAgAGUAeABwAGwAaQBjAGkAdAAuAFwAbgAgADgAIAB8ACAAZABlAGMAaQBtAGEAbAAgAFsAMAAuAC4AMQApACAAIAB8ACAAVABpAG0AZQAgAG8AZgAgAGQAYQB5ACAAcgBlAGYAZQByAGUAbgBjAGUAZAAgAGkAbgAgAGsAaQBuAGQAIABhAHQAIAB6AG8AbgBlACAAYwBoAGEAbgBnAGUALgAgACgAVABpAG0AZQBTAHAAYQBuACkAXABuACAAOQAgAHwAIABpAG4AdABlAGcAZQByACAAWwAwACwAMQAsADIAXQAgAHwAIABLAGkAbgBkAC4AIABSAGUAZgBlAHIAZQBuAGMAZQAgAHQAaQBtAGUAegBvAG4AZQAgAGYAbwByACAAdABpAG0AZQAgAG8AZgAgAGQAYQB5AC4AXABuACAAIAAgAHwAIAAgACAAIAAgACAAIAAgACAAIAAgACAAIAAgACAAIAAgAHwAIAAgADAAIAA6ACAATABvAGMAYQBsACAAbwBiAHMAZQByAHYAZQBkAFwAbgAgACAAIAB8ACAAIAAgACAAIAAgACAAIAAgACAAIAAgACAAIAAgACAAIAB8ACAAIAAxACAAOgAgAEwAbwBjAGEAbAAgAHMAdABhAG4AZABhAHIAZABcAG4AIAAgACAAfAAgACAAIAAgACAAIAAgACAAIAAgACAAIAAgACAAIAAgACAAfAAgACAAMgAgADoAIABVAFQAQwBcAG4AMQAwACAAfAAgAGQAZQBjAGkAbQBhAGwAIAAgACAAIAAgACAAIAAgACAAfAAgAEQAYQB5AGwAaQBnAGgAdAAgAG8AZgBmAHMAZQB0AC4AIAAoAFQAaQBtAGUAUwBwAGEAbgApAFwAbgAxADEAIAB8ACAAdABlAHgAdAAgACAAIAAgACAAIAAgACAAIAAgACAAIAB8ACAAQQBiAGIAcgBlAHYAaQBhAHQAZQBkACAAdABvAGsAZQBuACAAZgBvAHIAIAB0AGkAbQBlAHoAbwBuAGUALgAgAEMAYQBuACAAYgBlACAAZQBtAHAAdAB5ACAAdwBoAGUAcgBlACAAZABpAHMAcABsAGEAeQAgAG4AYQBtAGUAIABpAHMAIABmAHUAbABsAHkAIABkAGUAZgBpAG4AZQBkACAAaQBuACAAdABpAG0AZQB6AG8AbgBlACAAaQBuAGYAbwAuAFwAbgAxADIAIAB8ACAAdABlAHgAdAAgACAAIAAgACAAIAAgACAAIAAgACAAIAB8ACAARgB1AGwAbAAgAHQAbwBrAGUAbgAgAGYAbwByACAAdABpAG0AZQB6AG8AbgBlAC4AIABDAGEAbgAgAGIAZQAgAGUAbQBwAHQAeQAgAHcAaABlAHIAZQAgAGQAaQBzAHAAbABhAHkAIABuAGEAbQBlACAAaQBzACAAZgB1AGwAbAB5ACAAZABlAGYAaQBuAGUAZAAgAGkAbgAgAHQAaQBtAGUAegBvAG4AZQAgAGkAbgBmAG8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SAHUAbABlAE4AYQBtAGUAIAB8ACAAdABlAHgAdAAgACAAIAAgAHwAIABUAFoAIABEAGEAdABhAGIAYQBzAGUAIABkAGUAZgBpAG4AZQBkACAAdABpAG0AZQB6AG8AbgBlACAAcgB1AGwAZQAgAG4AYQBt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aAE8ATgBFAF8AUgBVAEwARQBTACAAPQAgAEwAQQBNAEIARABBACgAVABaAFIAdQBsAGUATgBhAG0AZQAsAFwAbgAgACAAIAAgAEkARgAoAEEAUgBSAEEAWQBTAC4ASQBTAF8AQQBSAFIAQQBZACgAVABaAFIAdQBsAGUATgBhAG0AZQApACwAIAB7ACMAQwBBAEwAQwAhAH0ALABcAG4AIAAgACAAIAAgACAAIAAgAEkARgAoAEkAUwBFAFIAUgBPAFIAKABUAFoAUgB1AGwAZQBOAGEAbQBlACkALAAgAFQAWgBSAHUAbABlAE4AYQBtAGUAIAAqACAAewAxAH0ALABcAG4AIAAgACAAIAAgACAAIAAgACAAIAAgACAASQBGACgAVABaAFIAdQBsAGUATgBhAG0AZQAgAD0AIABcACIAXAAiACwAIAB7ACMATgAvAEEAfQAsAFwAbgAgACAAIAAgACAAIAAgACAAIAAgACAAIAAgACAAIAAgAEwARQBUACgAXABuACAAIAAgACAAIAAgACAAIAAgACAAIAAgACAAIAAgACAAIAAgACAAIABfAFQAWgBSAHUAbABlAEQAYQB0AGEALAAgAF8AVABaAF8AUgBVAEwARQBTAF8ARABBAFQAQQBfAEIAWQBfAE4AQQBNAEUAKABUAFoAUgB1AGwAZQBOAGEAbQBlACkALABcAG4AIAAgACAAIAAgACAAIAAgACAAIAAgACAAIAAgACAAIAAgACAAIAAgAF8AVABaAF8AUgBVAEwARQBTAF8AUgBFAFMATwBMAFYARQBfAFYAQQBMAFUARQBTACgAXwBUAFoAUgB1AGwAZQBEAGEAdABhACkAXABuACAAIAAgACAAIAAgACAAIAAgACAAIAAgACAAIAAgACAAKQBcAG4AIAAgACAAIAAgACAAIAAgACAAIAAgACAAKQBcAG4AIAAgACAAIAAgACAAIAAgACkAXABuACAAIAAgACAAKQBcAG4AKQA7AFwAbgBcAG4AXABuAF8AVABaAF8AUgBVAEwARQBTAF8ARABBAFQAQQAgAD0AIABMAEEATQBCAEQAQQAoAFwAbgAgACAAIAAgAFYAUwBUAEEAQwBLACgAXABuACAAIAAgACAAIAAgACAAIABfAFQASQBNAEUAWgBPAE4ARQBfAFIAVQBMAEUAUwBfAEEATABCAEEATgBJAEEALABcAG4AIAAgACAAIAAgACAAIAAgAF8AVABJAE0ARQBaAE8ATgBFAF8AUgBVAEwARQBTAF8AQQBMAEcARQBSAEkAQQAsAFwAbgAgACAAIAAgACAAIAAgACAAXwBUAEkATQBFAFoATwBOAEUAXwBSAFUATABFAFMAXwBBAE4ALABcAG4AIAAgACAAIAAgACAAIAAgAF8AVABJAE0ARQBaAE8ATgBFAF8AUgBVAEwARQBTAF8AQQBRACwAXABuACAAIAAgACAAIAAgACAAIABfAFQASQBNAEUAWgBPAE4ARQBfAFIAVQBMAEUAUwBfAEEAUgBHACwAXABuACAAIAAgACAAIAAgACAAIABfAFQASQBNAEUAWgBPAE4ARQBfAFIAVQBMAEUAUwBfAEEAUgBNAEUATgBJAEEALABcAG4AIAAgACAAIAAgACAAIAAgAF8AVABJAE0ARQBaAE8ATgBFAF8AUgBVAEwARQBTAF8AQQBTACwAXABuACAAIAAgACAAIAAgACAAIABfAFQASQBNAEUAWgBPAE4ARQBfAFIAVQBMAEUAUwBfAEEAVAAsAFwAbgAgACAAIAAgACAAIAAgACAAXwBUAEkATQBFAFoATwBOAEUAXwBSAFUATABFAFMAXwBBAFUAUwAsAFwAbgAgACAAIAAgACAAIAAgACAAXwBUAEkATQBFAFoATwBOAEUAXwBSAFUATABFAFMAXwBBAFUAUwBUAFIASQBBACwAXABuACAAIAAgACAAIAAgACAAIABfAFQASQBNAEUAWgBPAE4ARQBfAFIAVQBMAEUAUwBfAEEAVgAsAFwAbgAgACAAIAAgACAAIAAgACAAXwBUAEkATQBFAFoATwBOAEUAXwBSAFUATABFAFMAXwBBAFcALABcAG4AIAAgACAAIAAgACAAIAAgAF8AVABJAE0ARQBaAE8ATgBFAF8AUgBVAEwARQBTAF8AQQBaAEUAUgAsAFwAbgAgACAAIAAgACAAIAAgACAAXwBUAEkATQBFAFoATwBOAEUAXwBSAFUATABFAFMAXwBCAEEAUgBCACwAXABuACAAIAAgACAAIAAgACAAIABfAFQASQBNAEUAWgBPAE4ARQBfAFIAVQBMAEUAUwBfAEIARQBMAEcASQBVAE0ALABcAG4AIAAgACAAIAAgACAAIAAgAF8AVABJAE0ARQBaAE8ATgBFAF8AUgBVAEwARQBTAF8AQgBFAEwASQBaAEUALABcAG4AIAAgACAAIAAgACAAIAAgAF8AVABJAE0ARQBaAE8ATgBFAF8AUgBVAEwARQBTAF8AQgBFAFIATQBVAEQAQQAsAFwAbgAgACAAIAAgACAAIAAgACAAXwBUAEkATQBFAFoATwBOAEUAXwBSAFUATABFAFMAXwBCAFIAQQBaAEkATAAsAFwAbgAgACAAIAAgACAAIAAgACAAXwBUAEkATQBFAFoATwBOAEUAXwBSAFUATABFAFMAXwBCAFUATABHACwAXABuACAAIAAgACAAIAAgACAAIABfAFQASQBNAEUAWgBPAE4ARQBfAFIAVQBMAEUAUwBfAEMAQQAsAFwAbgAgACAAIAAgACAAIAAgACAAXwBUAEkATQBFAFoATwBOAEUAXwBSAFUATABFAFMAXwBDAEEATgBBAEQAQQAsAFwAbgAgACAAIAAgACAAIAAgACAAXwBUAEkATQBFAFoATwBOAEUAXwBSAFUATABFAFMAXwBDAEUAVQBSACwAXABuACAAIAAgACAAIAAgACAAIABfAFQASQBNAEUAWgBPAE4ARQBfAFIAVQBMAEUAUwBfAEMASABBAFQASABBAE0ALABcAG4AIAAgACAAIAAgACAAIAAgAF8AVABJAE0ARQBaAE8ATgBFAF8AUgBVAEwARQBTAF8AQwBIAEkAQwBBAEcATwAsAFwAbgAgACAAIAAgACAAIAAgACAAXwBUAEkATQBFAFoATwBOAEUAXwBSAFUATABFAFMAXwBDAEgASQBMAEUALABcAG4AIAAgACAAIAAgACAAIAAgAF8AVABJAE0ARQBaAE8ATgBFAF8AUgBVAEwARQBTAF8AQwBPACwAXABuACAAIAAgACAAIAAgACAAIABfAFQASQBNAEUAWgBPAE4ARQBfAFIAVQBMAEUAUwBfAEMATwBPAEsALABcAG4AIAAgACAAIAAgACAAIAAgAF8AVABJAE0ARQBaAE8ATgBFAF8AUgBVAEwARQBTAF8AQwBSACwAXABuACAAIAAgACAAIAAgACAAIABfAFQASQBNAEUAWgBPAE4ARQBfAFIAVQBMAEUAUwBfAEMAVQBCAEEALABcAG4AIAAgACAAIAAgACAAIAAgAF8AVABJAE0ARQBaAE8ATgBFAF8AUgBVAEwARQBTAF8AQwBZAFAAUgBVAFMALABcAG4AIAAgACAAIAAgACAAIAAgAF8AVABJAE0ARQBaAE8ATgBFAF8AUgBVAEwARQBTAF8AQwBaAEUAQwBIACwAXABuACAAIAAgACAAIAAgACAAIABfAFQASQBNAEUAWgBPAE4ARQBfAFIAVQBMAEUAUwBfAEQARQBOAFYARQBSACwAXABuACAAIAAgACAAIAAgACAAIABfAFQASQBNAEUAWgBPAE4ARQBfAFIAVQBMAEUAUwBfAEQARQBUAFIATwBJAFQALABcAG4AIAAgACAAIAAgACAAIAAgAF8AVABJAE0ARQBaAE8ATgBFAF8AUgBVAEwARQBTAF8ARABIAEEASwBBACwAXABuACAAIAAgACAAIAAgACAAIABfAFQASQBNAEUAWgBPAE4ARQBfAFIAVQBMAEUAUwBfAEQAUgAsAFwAbgAgACAAIAAgACAAIAAgACAAXwBUAEkATQBFAFoATwBOAEUAXwBSAFUATABFAFMAXwBFAEMAVQBBAEQATwBSACwAXABuACAAIAAgACAAIAAgACAAIABfAFQASQBNAEUAWgBPAE4ARQBfAFIAVQBMAEUAUwBfAEUARABNACwAXABuACAAIAAgACAAIAAgACAAIABfAFQASQBNAEUAWgBPAE4ARQBfAFIAVQBMAEUAUwBfAEUARQBVAFIALABcAG4AIAAgACAAIAAgACAAIAAgAF8AVABJAE0ARQBaAE8ATgBFAF8AUgBVAEwARQBTAF8ARQBFAFUAUgBBAFMASQBBACwAXABuACAAIAAgACAAIAAgACAAIABfAFQASQBNAEUAWgBPAE4ARQBfAFIAVQBMAEUAUwBfAEUARwBZAFAAVAAsAFwAbgAgACAAIAAgACAAIAAgACAAXwBUAEkATQBFAFoATwBOAEUAXwBSAFUATABFAFMAXwBFAEcAWQBQAFQAQQBTAEkAQQAsAFwAbgAgACAAIAAgACAAIAAgACAAXwBUAEkATQBFAFoATwBOAEUAXwBSAFUATABFAFMAXwBFAEkAUgBFACwAXABuACAAIAAgACAAIAAgACAAIABfAFQASQBNAEUAWgBPAE4ARQBfAFIAVQBMAEUAUwBfAEUAVQAsAFwAbgAgACAAIAAgACAAIAAgACAAXwBUAEkATQBFAFoATwBOAEUAXwBSAFUATABFAFMAXwBFAFUAQQBTAEkAQQAsAFwAbgAgACAAIAAgACAAIAAgACAAXwBUAEkATQBFAFoATwBOAEUAXwBSAFUATABFAFMAXwBGAEEATABLACwAXABuACAAIAAgACAAIAAgACAAIABfAFQASQBNAEUAWgBPAE4ARQBfAFIAVQBMAEUAUwBfAEYASQBKAEkALABcAG4AIAAgACAAIAAgACAAIAAgAF8AVABJAE0ARQBaAE8ATgBFAF8AUgBVAEwARQBTAF8ARgBJAE4ATABBAE4ARAAsAFwAbgAgACAAIAAgACAAIAAgACAAXwBUAEkATQBFAFoATwBOAEUAXwBSAFUATABFAFMAXwBGAFIAQQBOAEMARQAsAFwAbgAgACAAIAAgACAAIAAgACAAXwBUAEkATQBFAFoATwBOAEUAXwBSAFUATABFAFMAXwBHAEIARQBJAFIARQAsAFwAbgAgACAAIAAgACAAIAAgACAAXwBUAEkATQBFAFoATwBOAEUAXwBSAFUATABFAFMAXwBHAEUAUgBNAEEATgBZACwAXABuACAAIAAgACAAIAAgACAAIABfAFQASQBNAEUAWgBPAE4ARQBfAFIAVQBMAEUAUwBfAEcAUgBFAEUAQwBFACwAXABuACAAIAAgACAAIAAgACAAIABfAFQASQBNAEUAWgBPAE4ARQBfAFIAVQBMAEUAUwBfAEcAVQBBAE0ALABcAG4AIAAgACAAIAAgACAAIAAgAF8AVABJAE0ARQBaAE8ATgBFAF8AUgBVAEwARQBTAF8ARwBVAEEAVAAsAFwAbgAgACAAIAAgACAAIAAgACAAXwBUAEkATQBFAFoATwBOAEUAXwBSAFUATABFAFMAXwBIAEEASQBUAEkALABcAG4AIAAgACAAIAAgACAAIAAgAF8AVABJAE0ARQBaAE8ATgBFAF8AUgBVAEwARQBTAF8ASABBAEwASQBGAEEAWAAsAFwAbgAgACAAIAAgACAAIAAgACAAXwBUAEkATQBFAFoATwBOAEUAXwBSAFUATABFAFMAXwBIAEsALABcAG4AIAAgACAAIAAgACAAIAAgAF8AVABJAE0ARQBaAE8ATgBFAF8AUgBVAEwARQBTAF8ASABPAEwASQBEAEEAWQAsAFwAbgAgACAAIAAgACAAIAAgACAAXwBUAEkATQBFAFoATwBOAEUAXwBSAFUATABFAFMAXwBIAE8ATgBEACwAXABuACAAIAAgACAAIAAgACAAIABfAFQASQBNAEUAWgBPAE4ARQBfAFIAVQBMAEUAUwBfAEgAVQBOAEcAQQBSAFkALABcAG4AIAAgACAAIAAgACAAIAAgAF8AVABJAE0ARQBaAE8ATgBFAF8AUgBVAEwARQBTAF8ASQBOAEQASQBBAE4AQQBQAE8ATABJAFMALABcAG4AIAAgACAAIAAgACAAIAAgAF8AVABJAE0ARQBaAE8ATgBFAF8AUgBVAEwARQBTAF8ASQBSAEEATgAsAFwAbgAgACAAIAAgACAAIAAgACAAXwBUAEkATQBFAFoATwBOAEUAXwBSAFUATABFAFMAXwBJAFIAQQBRACwAXABuACAAIAAgACAAIAAgACAAIABfAFQASQBNAEUAWgBPAE4ARQBfAFIAVQBMAEUAUwBfAEkAVABBAEwAWQAsAFwAbgAgACAAIAAgACAAIAAgACAAXwBUAEkATQBFAFoATwBOAEUAXwBSAFUATABFAFMAXwBKAEEAUABBAE4ALABcAG4AIAAgACAAIAAgACAAIAAgAF8AVABJAE0ARQBaAE8ATgBFAF8AUgBVAEwARQBTAF8ASgBPAFIARABBAE4ALABcAG4AIAAgACAAIAAgACAAIAAgAF8AVABJAE0ARQBaAE8ATgBFAF8AUgBVAEwARQBTAF8ASwBZAFIARwBZAFoALABcAG4AIAAgACAAIAAgACAAIAAgAF8AVABJAE0ARQBaAE8ATgBFAF8AUgBVAEwARQBTAF8ATABBAFQAVgBJAEEALABcAG4AIAAgACAAIAAgACAAIAAgAF8AVABJAE0ARQBaAE8ATgBFAF8AUgBVAEwARQBTAF8ATABFAEIAQQBOAE8ATgAsAFwAbgAgACAAIAAgACAAIAAgACAAXwBUAEkATQBFAFoATwBOAEUAXwBSAFUATABFAFMAXwBMAEgALABcAG4AIAAgACAAIAAgACAAIAAgAF8AVABJAE0ARQBaAE8ATgBFAF8AUgBVAEwARQBTAF8ATABJAEIAWQBBACwAXABuACAAIAAgACAAIAAgACAAIABfAFQASQBNAEUAWgBPAE4ARQBfAFIAVQBMAEUAUwBfAEwATwBVAEkAUwBWAEkATABMAEUALABcAG4AIAAgACAAIAAgACAAIAAgAF8AVABJAE0ARQBaAE8ATgBFAF8AUgBVAEwARQBTAF8ATQBBAEMAQQBVACwAXABuACAAIAAgACAAIAAgACAAIABfAFQASQBNAEUAWgBPAE4ARQBfAFIAVQBMAEUAUwBfAE0AQQBMAFQAQQAsAFwAbgAgACAAIAAgACAAIAAgACAAXwBUAEkATQBFAFoATwBOAEUAXwBSAFUATABFAFMAXwBNAEEAUgBFAE4ARwBPACwAXABuACAAIAAgACAAIAAgACAAIABfAFQASQBNAEUAWgBPAE4ARQBfAFIAVQBMAEUAUwBfAE0AQQBVAFIASQBUAEkAVQBTACwAXABuACAAIAAgACAAIAAgACAAIABfAFQASQBNAEUAWgBPAE4ARQBfAFIAVQBMAEUAUwBfAE0ARQBOAE8ATQBJAE4ARQBFACwAXABuACAAIAAgACAAIAAgACAAIABfAFQASQBNAEUAWgBPAE4ARQBfAFIAVQBMAEUAUwBfAE0ARQBYAEkAQwBPACwAXABuACAAIAAgACAAIAAgACAAIABfAFQASQBNAEUAWgBPAE4ARQBfAFIAVQBMAEUAUwBfAE0ATwBMAEQATwBWAEEALABcAG4AIAAgACAAIAAgACAAIAAgAF8AVABJAE0ARQBaAE8ATgBFAF8AUgBVAEwARQBTAF8ATQBPAE4AQwBUAE8ATgAsAFwAbgAgACAAIAAgACAAIAAgACAAXwBUAEkATQBFAFoATwBOAEUAXwBSAFUATABFAFMAXwBNAE8ATgBHAE8ATAAsAFwAbgAgACAAIAAgACAAIAAgACAAXwBUAEkATQBFAFoATwBOAEUAXwBSAFUATABFAFMAXwBNAE8AUgBPAEMAQwBPAF8AMAAxACwAXABuACAAIAAgACAAIAAgACAAIABfAFQASQBNAEUAWgBPAE4ARQBfAFIAVQBMAEUAUwBfAE0ATwBSAE8AQwBDAE8AXwAwADIALABcAG4AIAAgACAAIAAgACAAIAAgAF8AVABJAE0ARQBaAE8ATgBFAF8AUgBVAEwARQBTAF8ATgBBAE0ASQBCAEkAQQAsAFwAbgAgACAAIAAgACAAIAAgACAAXwBUAEkATQBFAFoATwBOAEUAXwBSAFUATABFAFMAXwBOAEIATwBSAE4ARQBPACwAXABuACAAIAAgACAAIAAgACAAIABfAFQASQBNAEUAWgBPAE4ARQBfAFIAVQBMAEUAUwBfAE4AQwAsAFwAbgAgACAAIAAgACAAIAAgACAAXwBUAEkATQBFAFoATwBOAEUAXwBSAFUATABFAFMAXwBOAEkAQwAsAFwAbgAgACAAIAAgACAAIAAgACAAXwBUAEkATQBFAFoATwBOAEUAXwBSAFUATABFAFMAXwBOAFQAXwBZAEsALABcAG4AIAAgACAAIAAgACAAIAAgAF8AVABJAE0ARQBaAE8ATgBFAF8AUgBVAEwARQBTAF8ATgBZAEMALABcAG4AIAAgACAAIAAgACAAIAAgAF8AVABJAE0ARQBaAE8ATgBFAF8AUgBVAEwARQBTAF8ATgBaACwAXABuACAAIAAgACAAIAAgACAAIABfAFQASQBNAEUAWgBPAE4ARQBfAFIAVQBMAEUAUwBfAFAAQQBLAEkAUwBUAEEATgAsAFwAbgAgACAAIAAgACAAIAAgACAAXwBUAEkATQBFAFoATwBOAEUAXwBSAFUATABFAFMAXwBQAEEATABFAFMAVABJAE4ARQAsAFwAbgAgACAAIAAgACAAIAAgACAAXwBUAEkATQBFAFoATwBOAEUAXwBSAFUATABFAFMAXwBQAEEAUgBBACwAXABuACAAIAAgACAAIAAgACAAIABfAFQASQBNAEUAWgBPAE4ARQBfAFIAVQBMAEUAUwBfAFAARQBSAFIAWQAsAFwAbgAgACAAIAAgACAAIAAgACAAXwBUAEkATQBFAFoATwBOAEUAXwBSAFUATABFAFMAXwBQAEUAUgBVACwAXABuACAAIAAgACAAIAAgACAAIABfAFQASQBNAEUAWgBPAE4ARQBfAFIAVQBMAEUAUwBfAFAASABJAEwALABcAG4AIAAgACAAIAAgACAAIAAgAF8AVABJAE0ARQBaAE8ATgBFAF8AUgBVAEwARQBTAF8AUABJAEsARQAsAFwAbgAgACAAIAAgACAAIAAgACAAXwBUAEkATQBFAFoATwBOAEUAXwBSAFUATABFAFMAXwBQAE8ATABBAE4ARAAsAFwAbgAgACAAIAAgACAAIAAgACAAXwBUAEkATQBFAFoATwBOAEUAXwBSAFUATABFAFMAXwBQAE8AUgBUACwAXABuACAAIAAgACAAIAAgACAAIABfAFQASQBNAEUAWgBPAE4ARQBfAFIAVQBMAEUAUwBfAFAAUgBDACwAXABuACAAIAAgACAAIAAgACAAIABfAFQASQBNAEUAWgBPAE4ARQBfAFIAVQBMAEUAUwBfAFAAVQBMAEEAUwBLAEkALABcAG4AIAAgACAAIAAgACAAIAAgAF8AVABJAE0ARQBaAE8ATgBFAF8AUgBVAEwARQBTAF8AUgBFAEcASQBOAEEALABcAG4AIAAgACAAIAAgACAAIAAgAF8AVABJAE0ARQBaAE8ATgBFAF8AUgBVAEwARQBTAF8AUgBPAEsALABcAG4AIAAgACAAIAAgACAAIAAgAF8AVABJAE0ARQBaAE8ATgBFAF8AUgBVAEwARQBTAF8AUgBPAE0AQQBOAEkAQQAsAFwAbgAgACAAIAAgACAAIAAgACAAXwBUAEkATQBFAFoATwBOAEUAXwBSAFUATABFAFMAXwBSAFUAUwBTAEkAQQAsAFwAbgAgACAAIAAgACAAIAAgACAAXwBUAEkATQBFAFoATwBOAEUAXwBSAFUATABFAFMAXwBSAFUAUwBTAEkAQQBBAFMASQBBACwAXABuACAAIAAgACAAIAAgACAAIABfAFQASQBNAEUAWgBPAE4ARQBfAFIAVQBMAEUAUwBfAFMAQQAsAFwAbgAgACAAIAAgACAAIAAgACAAXwBUAEkATQBFAFoATwBOAEUAXwBSAFUATABFAFMAXwBTAEEATABWACwAXABuACAAIAAgACAAIAAgACAAIABfAFQASQBNAEUAWgBPAE4ARQBfAFIAVQBMAEUAUwBfAFMAQQBOAEwAVQBJAFMALABcAG4AIAAgACAAIAAgACAAIAAgAF8AVABJAE0ARQBaAE8ATgBFAF8AUgBVAEwARQBTAF8AUwBIAEEATgBHACwAXABuACAAIAAgACAAIAAgACAAIABfAFQASQBNAEUAWgBPAE4ARQBfAFIAVQBMAEUAUwBfAFMATwBWAEkARQBUAFoATwBOAEUALABcAG4AIAAgACAAIAAgACAAIAAgAF8AVABJAE0ARQBaAE8ATgBFAF8AUgBVAEwARQBTAF8AUwBQAEEASQBOACwAXABuACAAIAAgACAAIAAgACAAIABfAFQASQBNAEUAWgBPAE4ARQBfAFIAVQBMAEUAUwBfAFMAUABBAEkATgBBAEYAUgBJAEMAQQAsAFwAbgAgACAAIAAgACAAIAAgACAAXwBUAEkATQBFAFoATwBOAEUAXwBSAFUATABFAFMAXwBTAFQAQQBSAEsARQAsAFwAbgAgACAAIAAgACAAIAAgACAAXwBUAEkATQBFAFoATwBOAEUAXwBSAFUATABFAFMAXwBTAFQASgBPAEgATgBTACwAXABuACAAIAAgACAAIAAgACAAIABfAFQASQBNAEUAWgBPAE4ARQBfAFIAVQBMAEUAUwBfAFMAVQBEAEEATgAsAFwAbgAgACAAIAAgACAAIAAgACAAXwBUAEkATQBFAFoATwBOAEUAXwBSAFUATABFAFMAXwBTAFcASQBGAFQALABcAG4AIAAgACAAIAAgACAAIAAgAF8AVABJAE0ARQBaAE8ATgBFAF8AUgBVAEwARQBTAF8AUwBXAEkAUwBTACwAXABuACAAIAAgACAAIAAgACAAIABfAFQASQBNAEUAWgBPAE4ARQBfAFIAVQBMAEUAUwBfAFMAWQBSAEkAQQAsAFwAbgAgACAAIAAgACAAIAAgACAAXwBUAEkATQBFAFoATwBOAEUAXwBSAFUATABFAFMAXwBUAEEASQBXAEEATgAsAFwAbgAgACAAIAAgACAAIAAgACAAXwBUAEkATQBFAFoATwBOAEUAXwBSAFUATABFAFMAXwBUAEgAVQBMAEUALABcAG4AIAAgACAAIAAgACAAIAAgAF8AVABJAE0ARQBaAE8ATgBFAF8AUgBVAEwARQBTAF8AVABPAE4ARwBBACwAXABuACAAIAAgACAAIAAgACAAIABfAFQASQBNAEUAWgBPAE4ARQBfAFIAVQBMAEUAUwBfAFQATwBSAE8ATgBUAE8ALABcAG4AIAAgACAAIAAgACAAIAAgAF8AVABJAE0ARQBaAE8ATgBFAF8AUgBVAEwARQBTAF8AVABSAE8ATABMACwAXABuACAAIAAgACAAIAAgACAAIABfAFQASQBNAEUAWgBPAE4ARQBfAFIAVQBMAEUAUwBfAFQAVQBOAEkAUwBJAEEALABcAG4AIAAgACAAIAAgACAAIAAgAF8AVABJAE0ARQBaAE8ATgBFAF8AUgBVAEwARQBTAF8AVABVAFIASwBFAFkALABcAG4AIAAgACAAIAAgACAAIAAgAF8AVABJAE0ARQBaAE8ATgBFAF8AUgBVAEwARQBTAF8AVQBSAFUARwBVAEEAWQAsAFwAbgAgACAAIAAgACAAIAAgACAAXwBUAEkATQBFAFoATwBOAEUAXwBSAFUATABFAFMAXwBVAFMALABcAG4AIAAgACAAIAAgACAAIAAgAF8AVABJAE0ARQBaAE8ATgBFAF8AUgBVAEwARQBTAF8AVgBBAE4AQwAsAFwAbgAgACAAIAAgACAAIAAgACAAXwBUAEkATQBFAFoATwBOAEUAXwBSAFUATABFAFMAXwBWAEEATgBVAEEAVABVACwAXABuACAAIAAgACAAIAAgACAAIABfAFQASQBNAEUAWgBPAE4ARQBfAFIAVQBMAEUAUwBfAFYASQBOAEMARQBOAE4ARQBTACwAXABuACAAIAAgACAAIAAgACAAIABfAFQASQBNAEUAWgBPAE4ARQBfAFIAVQBMAEUAUwBfAFcARQBVAFIALABcAG4AIAAgACAAIAAgACAAIAAgAF8AVABJAE0ARQBaAE8ATgBFAF8AUgBVAEwARQBTAF8AVwBJAE4ATgAsAFwAbgAgACAAIAAgACAAIAAgACAAXwBUAEkATQBFAFoATwBOAEUAXwBSAFUATABFAFMAXwBXAFMALABcAG4AIAAgACAAIAAgACAAIAAgAF8AVABJAE0ARQBaAE8ATgBFAF8AUgBVAEwARQBTAF8AWQBVAEsATwBOACwAXABuACAAIAAgACAAIAAgACAAIABfAFQASQBNAEUAWgBPAE4ARQBfAFIAVQBMAEUAUwBfAFoASQBPAE4AXABuACAAIAAgACAAKQBcAG4AKQA7AFwAbgBcAG4AXwBUAFoAXwBSAFUATABFAFMAXwBEAEEAVABBAF8AQgBZAF8ATgBBAE0ARQAgAD0AIABMAEEATQBCAEQAQQAoAFQAWgBSAHUAbABlAE4AYQBtAGUALABcAG4AIAAgACAAIABJAEYAKABBAFIAUgBBAFkAUwAuAEkAUwBfAEEAUgBSAEEAWQAoAFQAWgBSAHUAbABlAE4AYQBtAGUAKQAsACAAewAjAEMAQQBMAEMAIQB9ACwAXABuACAAIAAgACAAIAAgACAAIABJAEYAKABJAFMARQBSAFIATwBSACgAVABaAFIAdQBsAGUATgBhAG0AZQApACwAIABUAFoAUgB1AGwAZQBOAGEAbQBlACAAKgAgAHsAMQB9ACwAXABuACAAIAAgACAAIAAgACAAIAAgACAAIAAgAEwARQBUACgAXABuACAAIAAgACAAIAAgACAAIAAgACAAIAAgACAAIAAgACAAXwBGAEwALAAgAEwARQBGAFQAKABUAFoAUgB1AGwAZQBOAGEAbQBlACwAIAAxACkALABcAG4AIAAgACAAIAAgACAAIAAgACAAIAAgACAAIAAgACAAIABfAFQAWgBSAHUAbABlAHMALAAgAEkARgAoAF8ARgBMACAAPAA9ACAAXAAiAE0AXAAiACwAXABuACAAIAAgACAAIAAgACAAIAAgACAAIAAgACAAIAAgACAAIAAgACAAIABJAEYAKABfAEYATAAgADwAPQAgAFwAIgBGAFwAIgAsAFwAbgAgACAAIAAgACAAIAAgACAAIAAgACAAIAAgACAAIAAgACAAIAAgACAAIAAgACAAIABTAFcASQBUAEMASAAoAF8ARgBMACwAXABuACAAIAAgACAAIAAgACAAIAAgACAAIAAgACAAIAAgACAAIAAgACAAIAAgACAAIAAgACAAIAAgACAAXAAiAEEAXAAiACwAIABfAFQAWgBfAFIAVQBMAEUAUwBfAEEAKABUAFoAUgB1AGwAZQBOAGEAbQBlACkALABcAG4AIAAgACAAIAAgACAAIAAgACAAIAAgACAAIAAgACAAIAAgACAAIAAgACAAIAAgACAAIAAgACAAIABcACIAQgBcACIALAAgAF8AVABaAF8AUgBVAEwARQBTAF8AQgAoAFQAWgBSAHUAbABlAE4AYQBtAGUAKQAsAFwAbgAgACAAIAAgACAAIAAgACAAIAAgACAAIAAgACAAIAAgACAAIAAgACAAIAAgACAAIAAgACAAIAAgAFwAIgBDAFwAIgAsACAAXwBUAFoAXwBSAFUATABFAFMAXwBDACgAVABaAFIAdQBsAGUATgBhAG0AZQApACwAXABuACAAIAAgACAAIAAgACAAIAAgACAAIAAgACAAIAAgACAAIAAgACAAIAAgACAAIAAgACAAIAAgACAAXAAiAEQAXAAiACwAIABfAFQAWgBfAFIAVQBMAEUAUwBfAEQAKABUAFoAUgB1AGwAZQBOAGEAbQBlACkALABcAG4AIAAgACAAIAAgACAAIAAgACAAIAAgACAAIAAgACAAIAAgACAAIAAgACAAIAAgACAAIAAgACAAIABcACIARQBcACIALAAgAF8AVABaAF8AUgBVAEwARQBTAF8ARQAoAFQAWgBSAHUAbABlAE4AYQBtAGUAKQAsAFwAbgAgACAAIAAgACAAIAAgACAAIAAgACAAIAAgACAAIAAgACAAIAAgACAAIAAgACAAIAAgACAAIAAgAFwAIgBGAFwAIgAsACAAXwBUAFoAXwBSAFUATABFAFMAXwBGACgAVABaAFIAdQBsAGUATgBhAG0AZQApACwAXABuACAAIAAgACAAIAAgACAAIAAgACAAIAAgACAAIAAgACAAIAAgACAAIAAgACAAIAAgACAAIAAgACAAewAjAE4ALwBBAH0AXABuACAAIAAgACAAIAAgACAAIAAgACAAIAAgACAAIAAgACAAIAAgACAAIAAgACAAIAAgACkALABcAG4AIAAgACAAIAAgACAAIAAgACAAIAAgACAAIAAgACAAIAAgACAAIAAgACAAIAAgACAAUwBXAEkAVABDAEgAKABfAEYATAAsAFwAbgAgACAAIAAgACAAIAAgACAAIAAgACAAIAAgACAAIAAgACAAIAAgACAAIAAgACAAIAAgACAAIAAgAFwAIgBHAFwAIgAsACAAXwBUAFoAXwBSAFUATABFAFMAXwBHACgAVABaAFIAdQBsAGUATgBhAG0AZQApACwAXABuACAAIAAgACAAIAAgACAAIAAgACAAIAAgACAAIAAgACAAIAAgACAAIAAgACAAIAAgACAAIAAgACAAXAAiAEgAXAAiACwAIABfAFQAWgBfAFIAVQBMAEUAUwBfAEgAKABUAFoAUgB1AGwAZQBOAGEAbQBlACkALABcAG4AIAAgACAAIAAgACAAIAAgACAAIAAgACAAIAAgACAAIAAgACAAIAAgACAAIAAgACAAIAAgACAAIABcACIASQBcACIALAAgAF8AVABaAF8AUgBVAEwARQBTAF8ASQAoAFQAWgBSAHUAbABlAE4AYQBtAGUAKQAsAFwAbgAgACAAIAAgACAAIAAgACAAIAAgACAAIAAgACAAIAAgACAAIAAgACAAIAAgACAAIAAgACAAIAAgAFwAIgBKAFwAIgAsACAAXwBUAFoAXwBSAFUATABFAFMAXwBKACgAVABaAFIAdQBsAGUATgBhAG0AZQApACwAXABuACAAIAAgACAAIAAgACAAIAAgACAAIAAgACAAIAAgACAAIAAgACAAIAAgACAAIAAgACAAIAAgACAAXAAiAEsAXAAiACwAIABfAFQAWgBfAFIAVQBMAEUAUwBfAEsAKABUAFoAUgB1AGwAZQBOAGEAbQBlACkALABcAG4AIAAgACAAIAAgACAAIAAgACAAIAAgACAAIAAgACAAIAAgACAAIAAgACAAIAAgACAAIAAgACAAIABcACIATABcACIALAAgAF8AVABaAF8AUgBVAEwARQBTAF8ATAAoAFQAWgBSAHUAbABlAE4AYQBtAGUAKQAsAFwAbgAgACAAIAAgACAAIAAgACAAIAAgACAAIAAgACAAIAAgACAAIAAgACAAIAAgACAAIAAgACAAIAAgAFwAIgBNAFwAIgAsACAAXwBUAFoAXwBSAFUATABFAFMAXwBNACgAVABaAFIAdQBsAGUATgBhAG0AZQApACwAXABuACAAIAAgACAAIAAgACAAIAAgACAAIAAgACAAIAAgACAAIAAgACAAIAAgACAAIAAgACAAIAAgACAAewAjAE4ALwBBAH0AXABuACAAIAAgACAAIAAgACAAIAAgACAAIAAgACAAIAAgACAAIAAgACAAIAAgACAAIAAgACkAXABuACAAIAAgACAAIAAgACAAIAAgACAAIAAgACAAIAAgACAAIAAgACAAIAApACwAXABuACAAIAAgACAAIAAgACAAIAAgACAAIAAgACAAIAAgACAAIAAgACAAIABJAEYAKABfAEYATAAgADwAPQAgAFwAIgBTAFwAIgAsAFwAbgAgACAAIAAgACAAIAAgACAAIAAgACAAIAAgACAAIAAgACAAIAAgACAAIAAgACAAIABTAFcASQBUAEMASAAoAF8ARgBMACwAXABuACAAIAAgACAAIAAgACAAIAAgACAAIAAgACAAIAAgACAAIAAgACAAIAAgACAAIAAgACAAIAAgACAAXAAiAE4AXAAiACwAIABfAFQAWgBfAFIAVQBMAEUAUwBfAE4AKABUAFoAUgB1AGwAZQBOAGEAbQBlACkALABcAG4AIAAgACAAIAAgACAAIAAgACAAIAAgACAAIAAgACAAIAAgACAAIAAgACAAIAAgACAAIAAgACAAIABcACIAUABcACIALAAgAF8AVABaAF8AUgBVAEwARQBTAF8AUAAoAFQAWgBSAHUAbABlAE4AYQBtAGUAKQAsAFwAbgAgACAAIAAgACAAIAAgACAAIAAgACAAIAAgACAAIAAgACAAIAAgACAAIAAgACAAIAAgACAAIAAgAFwAIgBSAFwAIgAsACAAXwBUAFoAXwBSAFUATABFAFMAXwBSACgAVABaAFIAdQBsAGUATgBhAG0AZQApACwAXABuACAAIAAgACAAIAAgACAAIAAgACAAIAAgACAAIAAgACAAIAAgACAAIAAgACAAIAAgACAAIAAgACAAXAAiAFMAXAAiACwAIABfAFQAWgBfAFIAVQBMAEUAUwBfAFMAKABUAFoAUgB1AGwAZQBOAGEAbQBlACkALABcAG4AIAAgACAAIAAgACAAIAAgACAAIAAgACAAIAAgACAAIAAgACAAIAAgACAAIAAgACAAIAAgACAAIAB7ACMATgAvAEEAfQBcAG4AIAAgACAAIAAgACAAIAAgACAAIAAgACAAIAAgACAAIAAgACAAIAAgACAAIAAgACAAKQAsAFwAbgAgACAAIAAgACAAIAAgACAAIAAgACAAIAAgACAAIAAgACAAIAAgACAAIAAgACAAIABTAFcASQBUAEMASAAoAF8ARgBMACwAXABuACAAIAAgACAAIAAgACAAIAAgACAAIAAgACAAIAAgACAAIAAgACAAIAAgACAAIAAgACAAIAAgACAAXAAiAFQAXAAiACwAIABfAFQAWgBfAFIAVQBMAEUAUwBfAFQAKABUAFoAUgB1AGwAZQBOAGEAbQBlACkALABcAG4AIAAgACAAIAAgACAAIAAgACAAIAAgACAAIAAgACAAIAAgACAAIAAgACAAIAAgACAAIAAgACAAIABcACIAVQBcACIALAAgAF8AVABaAF8AUgBVAEwARQBTAF8AVQAoAFQAWgBSAHUAbABlAE4AYQBtAGUAKQAsAFwAbgAgACAAIAAgACAAIAAgACAAIAAgACAAIAAgACAAIAAgACAAIAAgACAAIAAgACAAIAAgACAAIAAgAFwAIgBWAFwAIgAsACAAXwBUAFoAXwBSAFUATABFAFMAXwBWACgAVABaAFIAdQBsAGUATgBhAG0AZQApACwAXABuACAAIAAgACAAIAAgACAAIAAgACAAIAAgACAAIAAgACAAIAAgACAAIAAgACAAIAAgACAAIAAgACAAXAAiAFcAXAAiACwAIABfAFQAWgBfAFIAVQBMAEUAUwBfAFcAKABUAFoAUgB1AGwAZQBOAGEAbQBlACkALABcAG4AIAAgACAAIAAgACAAIAAgACAAIAAgACAAIAAgACAAIAAgACAAIAAgACAAIAAgACAAIAAgACAAIABcACIAWQBcACIALAAgAF8AVABaAF8AUgBVAEwARQBTAF8AWQAoAFQAWgBSAHUAbABlAE4AYQBtAGUAKQAsAFwAbgAgACAAIAAgACAAIAAgACAAIAAgACAAIAAgACAAIAAgACAAIAAgACAAIAAgACAAIAAgACAAIAAgAFwAIgBaAFwAIgAsACAAXwBUAFoAXwBSAFUATABFAFMAXwBaACgAVABaAFIAdQBsAGUATgBhAG0AZQApACwAXABuACAAIAAgACAAIAAgACAAIAAgACAAIAAgACAAIAAgACAAIAAgACAAIAAgACAAIAAgACAAIAAgACAAewAjAE4ALwBBAH0AXABuACAAIAAgACAAIAAgACAAIAAgACAAIAAgACAAIAAgACAAIAAgACAAIAAgACAAIAAgACkAXABuACAAIAAgACAAIAAgACAAIAAgACAAIAAgACAAIAAgACAAIAAgACAAIAApAFwAbgAgACAAIAAgACAAIAAgACAAIAAgACAAIAAgACAAIAAgACkALABcAG4AXABuACAAIAAgACAAIAAgACAAIAAgACAAIAAgACAAIAAgACAARgBJAEwAVABFAFIAKABfAFQAWgBSAHUAbABlAHMALAAgAE4ATwBUACgASQBTAE4AQQAoAEMASABPAE8AUwBFAEMATwBMAFMAKABfAFQAWgBSAHUAbABlAHMALAAgADEAKQApACkALAAgAHsAIwBOAC8AQQB9ACkAXABuACAAIAAgACAAIAAgACAAIAAgACAAIAAgACkAXABuACAAIAAgACAAIAAgACAAIAApAFwAbgAgACAAIAAgACkAXABuACkAOwBcAG4AXABuAF8AVABaAF8AUgBVAEwARQBTAF8AQQAgAD0AIABMAEEATQBCAEQAQQAoAFQAWgBSAHUAbABlAE4AYQBtAGUALABcAG4AIAAgACAAIABTAFcASQBUAEMASAAoAFQAWgBSAHUAbABlAE4AYQBtAGUALABcAG4AIAAgACAAIAAgACAAIAAgAFwAIgBBAGwAYgBhAG4AaQBhAFwAIgAsACAAXwBUAEkATQBFAFoATwBOAEUAXwBSAFUATABFAFMAXwBBAEwAQgBBAE4ASQBBACwAXABuACAAIAAgACAAIAAgACAAIABcACIAQQBsAGcAZQByAGkAYQBcACIALAAgAF8AVABJAE0ARQBaAE8ATgBFAF8AUgBVAEwARQBTAF8AQQBMAEcARQBSAEkAQQAsAFwAbgAgACAAIAAgACAAIAAgACAAXAAiAEEATgBcACIALAAgAF8AVABJAE0ARQBaAE8ATgBFAF8AUgBVAEwARQBTAF8AQQBOACwAXABuACAAIAAgACAAIAAgACAAIABcACIAQQBRAFwAIgAsACAAXwBUAEkATQBFAFoATwBOAEUAXwBSAFUATABFAFMAXwBBAFEALABcAG4AIAAgACAAIAAgACAAIAAgAFwAIgBBAHIAZwBcACIALAAgAF8AVABJAE0ARQBaAE8ATgBFAF8AUgBVAEwARQBTAF8AQQBSAEcALABcAG4AIAAgACAAIAAgACAAIAAgAFwAIgBBAHIAbQBlAG4AaQBhAFwAIgAsACAAXwBUAEkATQBFAFoATwBOAEUAXwBSAFUATABFAFMAXwBBAFIATQBFAE4ASQBBACwAXABuACAAIAAgACAAIAAgACAAIABcACIAQQBTAFwAIgAsACAAXwBUAEkATQBFAFoATwBOAEUAXwBSAFUATABFAFMAXwBBAFMALABcAG4AIAAgACAAIAAgACAAIAAgAFwAIgBBAFQAXAAiACwAIABfAFQASQBNAEUAWgBPAE4ARQBfAFIAVQBMAEUAUwBfAEEAVAAsAFwAbgAgACAAIAAgACAAIAAgACAAXAAiAEEAdQBzAFwAIgAsACAAXwBUAEkATQBFAFoATwBOAEUAXwBSAFUATABFAFMAXwBBAFUAUwAsAFwAbgAgACAAIAAgACAAIAAgACAAXAAiAEEAdQBzAHQAcgBpAGEAXAAiACwAIABfAFQASQBNAEUAWgBPAE4ARQBfAFIAVQBMAEUAUwBfAEEAVQBTAFQAUgBJAEEALABcAG4AIAAgACAAIAAgACAAIAAgAFwAIgBBAFYAXAAiACwAIABfAFQASQBNAEUAWgBPAE4ARQBfAFIAVQBMAEUAUwBfAEEAVgAsAFwAbgAgACAAIAAgACAAIAAgACAAXAAiAEEAVwBcACIALAAgAF8AVABJAE0ARQBaAE8ATgBFAF8AUgBVAEwARQBTAF8AQQBXACwAXABuACAAIAAgACAAIAAgACAAIABcACIAQQB6AGUAcgBcACIALAAgAF8AVABJAE0ARQBaAE8ATgBFAF8AUgBVAEwARQBTAF8AQQBaAEUAUgAsAFwAbgAgACAAIAAgACAAIAAgACAAewAjAE4ALwBBAH0AXABuACAAIAAgACAAKQBcAG4AKQA7AFwAbgBcAG4AXwBUAFoAXwBSAFUATABFAFMAXwBCACAAPQAgAEwAQQBNAEIARABBACgAVABaAFIAdQBsAGUATgBhAG0AZQAsAFwAbgAgACAAIAAgAFMAVwBJAFQAQwBIACgAVABaAFIAdQBsAGUATgBhAG0AZQAsAFwAbgAgACAAIAAgACAAIAAgACAAXAAiAEIAYQByAGIAXAAiACwAIABfAFQASQBNAEUAWgBPAE4ARQBfAFIAVQBMAEUAUwBfAEIAQQBSAEIALABcAG4AIAAgACAAIAAgACAAIAAgAFwAIgBCAGUAbABnAGkAdQBtAFwAIgAsACAAXwBUAEkATQBFAFoATwBOAEUAXwBSAFUATABFAFMAXwBCAEUATABHAEkAVQBNACwAXABuACAAIAAgACAAIAAgACAAIABcACIAQgBlAGwAaQB6AGUAXAAiACwAIABfAFQASQBNAEUAWgBPAE4ARQBfAFIAVQBMAEUAUwBfAEIARQBMAEkAWgBFACwAXABuACAAIAAgACAAIAAgACAAIABcACIAQgBlAHIAbQB1AGQAYQBcACIALAAgAF8AVABJAE0ARQBaAE8ATgBFAF8AUgBVAEwARQBTAF8AQgBFAFIATQBVAEQAQQAsAFwAbgAgACAAIAAgACAAIAAgACAAXAAiAEIAcgBhAHoAaQBsAFwAIgAsACAAXwBUAEkATQBFAFoATwBOAEUAXwBSAFUATABFAFMAXwBCAFIAQQBaAEkATAAsAFwAbgAgACAAIAAgACAAIAAgACAAXAAiAEIAdQBsAGcAXAAiACwAIABfAFQASQBNAEUAWgBPAE4ARQBfAFIAVQBMAEUAUwBfAEIAVQBMAEcALABcAG4AIAAgACAAIAAgACAAIAAgAHsAIwBOAC8AQQB9AFwAbgAgACAAIAAgACkAXABuACkAOwBcAG4AXABuAF8AVABaAF8AUgBVAEwARQBTAF8AQwAgAD0AIABMAEEATQBCAEQAQQAoAFQAWgBSAHUAbABlAE4AYQBtAGUALABcAG4AIAAgACAAIABTAFcASQBUAEMASAAoAFQAWgBSAHUAbABlAE4AYQBtAGUALABcAG4AIAAgACAAIAAgACAAIAAgAFwAIgBDAEEAXAAiACwAIABfAFQASQBNAEUAWgBPAE4ARQBfAFIAVQBMAEUAUwBfAEMAQQAsAFwAbgAgACAAIAAgACAAIAAgACAAXAAiAEMAYQBuAGEAZABhAFwAIgAsACAAXwBUAEkATQBFAFoATwBOAEUAXwBSAFUATABFAFMAXwBDAEEATgBBAEQAQQAsAFwAbgAgACAAIAAgACAAIAAgACAAXAAiAEMALQBFAHUAcgBcACIALAAgAF8AVABJAE0ARQBaAE8ATgBFAF8AUgBVAEwARQBTAF8AQwBFAFUAUgAsAFwAbgAgACAAIAAgACAAIAAgACAAXAAiAEMAaABhAHQAaABhAG0AXAAiACwAIABfAFQASQBNAEUAWgBPAE4ARQBfAFIAVQBMAEUAUwBfAEMASABBAFQASABBAE0ALABcAG4AIAAgACAAIAAgACAAIAAgAFwAIgBDAGgAaQBjAGEAZwBvAFwAIgAsACAAXwBUAEkATQBFAFoATwBOAEUAXwBSAFUATABFAFMAXwBDAEgASQBDAEEARwBPACwAXABuACAAIAAgACAAIAAgACAAIABcACIAQwBoAGkAbABlAFwAIgAsACAAXwBUAEkATQBFAFoATwBOAEUAXwBSAFUATABFAFMAXwBDAEgASQBMAEUALABcAG4AIAAgACAAIAAgACAAIAAgAFwAIgBDAE8AXAAiACwAIABfAFQASQBNAEUAWgBPAE4ARQBfAFIAVQBMAEUAUwBfAEMATwAsAFwAbgAgACAAIAAgACAAIAAgACAAXAAiAEMAbwBvAGsAXAAiACwAIABfAFQASQBNAEUAWgBPAE4ARQBfAFIAVQBMAEUAUwBfAEMATwBPAEsALABcAG4AIAAgACAAIAAgACAAIAAgAFwAIgBDAFIAXAAiACwAIABfAFQASQBNAEUAWgBPAE4ARQBfAFIAVQBMAEUAUwBfAEMAUgAsAFwAbgAgACAAIAAgACAAIAAgACAAXAAiAEMAdQBiAGEAXAAiACwAIABfAFQASQBNAEUAWgBPAE4ARQBfAFIAVQBMAEUAUwBfAEMAVQBCAEEALABcAG4AIAAgACAAIAAgACAAIAAgAFwAIgBDAHkAcAByAHUAcwBcACIALAAgAF8AVABJAE0ARQBaAE8ATgBFAF8AUgBVAEwARQBTAF8AQwBZAFAAUgBVAFMALABcAG4AIAAgACAAIAAgACAAIAAgAFwAIgBDAHoAZQBjAGgAXAAiACwAIABfAFQASQBNAEUAWgBPAE4ARQBfAFIAVQBMAEUAUwBfAEMAWgBFAEMASAAsAFwAbgAgACAAIAAgACAAIAAgACAAewAjAE4ALwBBAH0AXABuACAAIAAgACAAKQBcAG4AKQA7AFwAbgBcAG4AXwBUAFoAXwBSAFUATABFAFMAXwBEACAAPQAgAEwAQQBNAEIARABBACgAVABaAFIAdQBsAGUATgBhAG0AZQAsAFwAbgAgACAAIAAgAFMAVwBJAFQAQwBIACgAVABaAFIAdQBsAGUATgBhAG0AZQAsAFwAbgAgACAAIAAgACAAIAAgACAAXAAiAEQAZQBuAHYAZQByAFwAIgAsACAAXwBUAEkATQBFAFoATwBOAEUAXwBSAFUATABFAFMAXwBEAEUATgBWAEUAUgAsAFwAbgAgACAAIAAgACAAIAAgACAAXAAiAEQAZQB0AHIAbwBpAHQAXAAiACwAIABfAFQASQBNAEUAWgBPAE4ARQBfAFIAVQBMAEUAUwBfAEQARQBUAFIATwBJAFQALABcAG4AIAAgACAAIAAgACAAIAAgAFwAIgBEAGgAYQBrAGEAXAAiACwAIABfAFQASQBNAEUAWgBPAE4ARQBfAFIAVQBMAEUAUwBfAEQASABBAEsAQQAsAFwAbgAgACAAIAAgACAAIAAgACAAXAAiAEQAUgBcACIALAAgAF8AVABJAE0ARQBaAE8ATgBFAF8AUgBVAEwARQBTAF8ARABSACwAXABuACAAIAAgACAAIAAgACAAIAB7ACMATgAvAEEAfQBcAG4AIAAgACAAIAApAFwAbgApADsAXABuAFwAbgBfAFQAWgBfAFIAVQBMAEUAUwBfAEUAIAA9ACAATABBAE0AQgBEAEEAKABUAFoAUgB1AGwAZQBOAGEAbQBlACwAXABuACAAIAAgACAAUwBXAEkAVABDAEgAKABUAFoAUgB1AGwAZQBOAGEAbQBlACwAXABuACAAIAAgACAAIAAgACAAIABcACIARQBjAHUAYQBkAG8AcgBcACIALAAgAF8AVABJAE0ARQBaAE8ATgBFAF8AUgBVAEwARQBTAF8ARQBDAFUAQQBEAE8AUgAsAFwAbgAgACAAIAAgACAAIAAgACAAXAAiAEUAZABtAFwAIgAsACAAXwBUAEkATQBFAFoATwBOAEUAXwBSAFUATABFAFMAXwBFAEQATQAsAFwAbgAgACAAIAAgACAAIAAgACAAXAAiAEUALQBFAHUAcgBcACIALAAgAF8AVABJAE0ARQBaAE8ATgBFAF8AUgBVAEwARQBTAF8ARQBFAFUAUgAsAFwAbgAgACAAIAAgACAAIAAgACAAXAAiAEUALQBFAHUAcgBBAHMAaQBhAFwAIgAsACAAXwBUAEkATQBFAFoATwBOAEUAXwBSAFUATABFAFMAXwBFAEUAVQBSAEEAUwBJAEEALABcAG4AIAAgACAAIAAgACAAIAAgAFwAIgBFAGcAeQBwAHQAXAAiACwAIABfAFQASQBNAEUAWgBPAE4ARQBfAFIAVQBMAEUAUwBfAEUARwBZAFAAVAAsAFwAbgAgACAAIAAgACAAIAAgACAAXAAiAEUAZwB5AHAAdABBAHMAaQBhAFwAIgAsACAAXwBUAEkATQBFAFoATwBOAEUAXwBSAFUATABFAFMAXwBFAEcAWQBQAFQAQQBTAEkAQQAsAFwAbgAgACAAIAAgACAAIAAgACAAXAAiAEUAaQByAGUAXAAiACwAIABfAFQASQBNAEUAWgBPAE4ARQBfAFIAVQBMAEUAUwBfAEUASQBSAEUALABcAG4AIAAgACAAIAAgACAAIAAgAFwAIgBFAFUAXAAiACwAIABfAFQASQBNAEUAWgBPAE4ARQBfAFIAVQBMAEUAUwBfAEUAVQAsAFwAbgAgACAAIAAgACAAIAAgACAAXAAiAEUAVQBBAHMAaQBhAFwAIgAsACAAXwBUAEkATQBFAFoATwBOAEUAXwBSAFUATABFAFMAXwBFAFUAQQBTAEkAQQAsAFwAbgAgACAAIAAgACAAIAAgACAAewAjAE4ALwBBAH0AXABuACAAIAAgACAAKQBcAG4AKQA7AFwAbgBcAG4AXwBUAFoAXwBSAFUATABFAFMAXwBGACAAPQAgAEwAQQBNAEIARABBACgAVABaAFIAdQBsAGUATgBhAG0AZQAsAFwAbgAgACAAIAAgAFMAVwBJAFQAQwBIACgAVABaAFIAdQBsAGUATgBhAG0AZQAsAFwAbgAgACAAIAAgACAAIAAgACAAXAAiAEYAYQBsAGsAXAAiACwAIABfAFQASQBNAEUAWgBPAE4ARQBfAFIAVQBMAEUAUwBfAEYAQQBMAEsALABcAG4AIAAgACAAIAAgACAAIAAgAFwAIgBGAGkAagBpAFwAIgAsACAAXwBUAEkATQBFAFoATwBOAEUAXwBSAFUATABFAFMAXwBGAEkASgBJACwAXABuACAAIAAgACAAIAAgACAAIABcACIARgBpAG4AbABhAG4AZABcACIALAAgAF8AVABJAE0ARQBaAE8ATgBFAF8AUgBVAEwARQBTAF8ARgBJAE4ATABBAE4ARAAsAFwAbgAgACAAIAAgACAAIAAgACAAXAAiAEYAcgBhAG4AYwBlAFwAIgAsACAAXwBUAEkATQBFAFoATwBOAEUAXwBSAFUATABFAFMAXwBGAFIAQQBOAEMARQAsAFwAbgAgACAAIAAgACAAIAAgACAAewAjAE4ALwBBAH0AXABuACAAIAAgACAAKQBcAG4AKQA7AFwAbgBcAG4AXwBUAFoAXwBSAFUATABFAFMAXwBHACAAPQAgAEwAQQBNAEIARABBACgAVABaAFIAdQBsAGUATgBhAG0AZQAsAFwAbgAgACAAIAAgAFMAVwBJAFQAQwBIACgAVABaAFIAdQBsAGUATgBhAG0AZQAsAFwAbgAgACAAIAAgACAAIAAgACAAXAAiAEcAQgAtAEUAaQByAGUAXAAiACwAIABfAFQASQBNAEUAWgBPAE4ARQBfAFIAVQBMAEUAUwBfAEcAQgBFAEkAUgBFACwAXABuACAAIAAgACAAIAAgACAAIABcACIARwBlAHIAbQBhAG4AeQBcACIALAAgAF8AVABJAE0ARQBaAE8ATgBFAF8AUgBVAEwARQBTAF8ARwBFAFIATQBBAE4AWQAsAFwAbgAgACAAIAAgACAAIAAgACAAXAAiAEcAcgBlAGUAYwBlAFwAIgAsACAAXwBUAEkATQBFAFoATwBOAEUAXwBSAFUATABFAFMAXwBHAFIARQBFAEMARQAsAFwAbgAgACAAIAAgACAAIAAgACAAXAAiAEcAdQBhAG0AXAAiACwAIABfAFQASQBNAEUAWgBPAE4ARQBfAFIAVQBMAEUAUwBfAEcAVQBBAE0ALABcAG4AIAAgACAAIAAgACAAIAAgAFwAIgBHAHUAYQB0AFwAIgAsACAAXwBUAEkATQBFAFoATwBOAEUAXwBSAFUATABFAFMAXwBHAFUAQQBUACwAXABuACAAIAAgACAAIAAgACAAIAB7ACMATgAvAEEAfQBcAG4AIAAgACAAIAApAFwAbgApADsAXABuAFwAbgBfAFQAWgBfAFIAVQBMAEUAUwBfAEgAIAA9ACAATABBAE0AQgBEAEEAKABUAFoAUgB1AGwAZQBOAGEAbQBlACwAXABuACAAIAAgACAAUwBXAEkAVABDAEgAKABUAFoAUgB1AGwAZQBOAGEAbQBlACwAXABuACAAIAAgACAAIAAgACAAIABcACIASABhAGkAdABpAFwAIgAsACAAXwBUAEkATQBFAFoATwBOAEUAXwBSAFUATABFAFMAXwBIAEEASQBUAEkALABcAG4AIAAgACAAIAAgACAAIAAgAFwAIgBIAGEAbABpAGYAYQB4AFwAIgAsACAAXwBUAEkATQBFAFoATwBOAEUAXwBSAFUATABFAFMAXwBIAEEATABJAEYAQQBYACwAXABuACAAIAAgACAAIAAgACAAIABcACIASABLAFwAIgAsACAAXwBUAEkATQBFAFoATwBOAEUAXwBSAFUATABFAFMAXwBIAEsALABcAG4AIAAgACAAIAAgACAAIAAgAFwAIgBIAG8AbABpAGQAYQB5AFwAIgAsACAAXwBUAEkATQBFAFoATwBOAEUAXwBSAFUATABFAFMAXwBIAE8ATABJAEQAQQBZACwAXABuACAAIAAgACAAIAAgACAAIABcACIASABvAG4AZABcACIALAAgAF8AVABJAE0ARQBaAE8ATgBFAF8AUgBVAEwARQBTAF8ASABPAE4ARAAsAFwAbgAgACAAIAAgACAAIAAgACAAXAAiAEgAdQBuAGcAYQByAHkAXAAiACwAIABfAFQASQBNAEUAWgBPAE4ARQBfAFIAVQBMAEUAUwBfAEgAVQBOAEcAQQBSAFkALABcAG4AIAAgACAAIAAgACAAIAAgAHsAIwBOAC8AQQB9AFwAbgAgACAAIAAgACkAXABuACkAOwBcAG4AIAAgACAAIAAgACAAIAAgACAAIAAgACAAIAAgACAAIAAgACAAIAAgACAAIAAgACAAIAAgACAAIABcAG4AXwBUAFoAXwBSAFUATABFAFMAXwBJACAAPQAgAEwAQQBNAEIARABBACgAVABaAFIAdQBsAGUATgBhAG0AZQAsAFwAbgAgACAAIAAgAFMAVwBJAFQAQwBIACgAVABaAFIAdQBsAGUATgBhAG0AZQAsAFwAbgAgACAAIAAgACAAIAAgACAAXAAiAEkAbgBkAGkAYQBuAGEAcABvAGwAaQBzAFwAIgAsACAAXwBUAEkATQBFAFoATwBOAEUAXwBSAFUATABFAFMAXwBJAE4ARABJAEEATgBBAFAATwBMAEkAUwAsAFwAbgAgACAAIAAgACAAIAAgACAAXAAiAEkAcgBhAG4AXAAiACwAIABfAFQASQBNAEUAWgBPAE4ARQBfAFIAVQBMAEUAUwBfAEkAUgBBAE4ALABcAG4AIAAgACAAIAAgACAAIAAgAFwAIgBJAHIAYQBxAFwAIgAsACAAXwBUAEkATQBFAFoATwBOAEUAXwBSAFUATABFAFMAXwBJAFIAQQBRACwAXABuACAAIAAgACAAIAAgACAAIABcACIASQB0AGEAbAB5AFwAIgAsACAAXwBUAEkATQBFAFoATwBOAEUAXwBSAFUATABFAFMAXwBJAFQAQQBMAFkALABcAG4AIAAgACAAIAAgACAAIAAgAHsAIwBOAC8AQQB9AFwAbgAgACAAIAAgACkAXABuACkAOwBcAG4AXABuAF8AVABaAF8AUgBVAEwARQBTAF8ASgAgAD0AIABMAEEATQBCAEQAQQAoAFQAWgBSAHUAbABlAE4AYQBtAGUALABcAG4AIAAgACAAIABTAFcASQBUAEMASAAoAFQAWgBSAHUAbABlAE4AYQBtAGUALABcAG4AIAAgACAAIAAgACAAIAAgAFwAIgBKAGEAcABhAG4AXAAiACwAIABfAFQASQBNAEUAWgBPAE4ARQBfAFIAVQBMAEUAUwBfAEoAQQBQAEEATgAsAFwAbgAgACAAIAAgACAAIAAgACAAXAAiAEoAbwByAGQAYQBuAFwAIgAsACAAXwBUAEkATQBFAFoATwBOAEUAXwBSAFUATABFAFMAXwBKAE8AUgBEAEEATgAsAFwAbgAgACAAIAAgACAAIAAgACAAewAjAE4ALwBBAH0AXABuACAAIAAgACAAKQBcAG4AKQA7AFwAbgBcAG4AXABuAF8AVABaAF8AUgBVAEwARQBTAF8ASwAgAD0AIABMAEEATQBCAEQAQQAoAFQAWgBSAHUAbABlAE4AYQBtAGUALABcAG4AIAAgACAAIABTAFcASQBUAEMASAAoAFQAWgBSAHUAbABlAE4AYQBtAGUALABcAG4AIAAgACAAIAAgACAAIAAgAFwAIgBLAHkAcgBnAHkAegBcACIALAAgAF8AVABJAE0ARQBaAE8ATgBFAF8AUgBVAEwARQBTAF8ASwBZAFIARwBZAFoALABcAG4AIAAgACAAIAAgACAAIAAgAHsAIwBOAC8AQQB9AFwAbgAgACAAIAAgACkAXABuACkAOwBcAG4AXABuAF8AVABaAF8AUgBVAEwARQBTAF8ATAAgAD0AIABMAEEATQBCAEQAQQAoAFQAWgBSAHUAbABlAE4AYQBtAGUALABcAG4AIAAgACAAIABTAFcASQBUAEMASAAoAFQAWgBSAHUAbABlAE4AYQBtAGUALABcAG4AIAAgACAAIAAgACAAIAAgAFwAIgBMAGEAdAB2AGkAYQBcACIALAAgAF8AVABJAE0ARQBaAE8ATgBFAF8AUgBVAEwARQBTAF8ATABBAFQAVgBJAEEALABcAG4AIAAgACAAIAAgACAAIAAgAFwAIgBMAGUAYgBhAG4AbwBuAFwAIgAsACAAXwBUAEkATQBFAFoATwBOAEUAXwBSAFUATABFAFMAXwBMAEUAQgBBAE4ATwBOACwAXABuACAAIAAgACAAIAAgACAAIABcACIATABIAFwAIgAsACAAXwBUAEkATQBFAFoATwBOAEUAXwBSAFUATABFAFMAXwBMAEgALABcAG4AIAAgACAAIAAgACAAIAAgAFwAIgBMAGkAYgB5AGEAXAAiACwAIABfAFQASQBNAEUAWgBPAE4ARQBfAFIAVQBMAEUAUwBfAEwASQBCAFkAQQAsAFwAbgAgACAAIAAgACAAIAAgACAAXAAiAEwAbwB1AGkAcwB2AGkAbABsAGUAXAAiACwAIABfAFQASQBNAEUAWgBPAE4ARQBfAFIAVQBMAEUAUwBfAEwATwBVAEkAUwBWAEkATABMAEUALABcAG4AIAAgACAAIAAgACAAIAAgAHsAIwBOAC8AQQB9AFwAbgAgACAAIAAgACkAXABuACkAOwBcAG4AXABuAF8AVABaAF8AUgBVAEwARQBTAF8ATQAgAD0AIABMAEEATQBCAEQAQQAoAFQAWgBSAHUAbABlAE4AYQBtAGUALABcAG4AIAAgACAAIABTAFcASQBUAEMASAAoAFQAWgBSAHUAbABlAE4AYQBtAGUALABcAG4AIAAgACAAIAAgACAAIAAgAFwAIgBNAGEAYwBhAHUAXAAiACwAIABfAFQASQBNAEUAWgBPAE4ARQBfAFIAVQBMAEUAUwBfAE0AQQBDAEEAVQAsAFwAbgAgACAAIAAgACAAIAAgACAAXAAiAE0AYQBsAHQAYQBcACIALAAgAF8AVABJAE0ARQBaAE8ATgBFAF8AUgBVAEwARQBTAF8ATQBBAEwAVABBACwAXABuACAAIAAgACAAIAAgACAAIABcACIATQBhAHIAZQBuAGcAbwBcACIALAAgAF8AVABJAE0ARQBaAE8ATgBFAF8AUgBVAEwARQBTAF8ATQBBAFIARQBOAEcATwAsAFwAbgAgACAAIAAgACAAIAAgACAAXAAiAE0AYQB1AHIAaQB0AGkAdQBzAFwAIgAsACAAXwBUAEkATQBFAFoATwBOAEUAXwBSAFUATABFAFMAXwBNAEEAVQBSAEkAVABJAFUAUwAsAFwAbgAgACAAIAAgACAAIAAgACAAXAAiAE0AZQBuAG8AbQBpAG4AZQBlAFwAIgAsACAAXwBUAEkATQBFAFoATwBOAEUAXwBSAFUATABFAFMAXwBNAEUATgBPAE0ASQBOAEUARQAsAFwAbgAgACAAIAAgACAAIAAgACAAXAAiAE0AZQB4AGkAYwBvAFwAIgAsACAAXwBUAEkATQBFAFoATwBOAEUAXwBSAFUATABFAFMAXwBNAEUAWABJAEMATwAsAFwAbgAgACAAIAAgACAAIAAgACAAXAAiAE0AbwBsAGQAbwB2AGEAXAAiACwAIABfAFQASQBNAEUAWgBPAE4ARQBfAFIAVQBMAEUAUwBfAE0ATwBMAEQATwBWAEEALABcAG4AIAAgACAAIAAgACAAIAAgAFwAIgBNAG8AbgBjAHQAbwBuAFwAIgAsACAAXwBUAEkATQBFAFoATwBOAEUAXwBSAFUATABFAFMAXwBNAE8ATgBDAFQATwBOACwAXABuACAAIAAgACAAIAAgACAAIABcACIATQBvAG4AZwBvAGwAXAAiACwAIABfAFQASQBNAEUAWgBPAE4ARQBfAFIAVQBMAEUAUwBfAE0ATwBOAEcATwBMACwAXABuACAAIAAgACAAIAAgACAAIABcACIATQBvAHIAbwBjAGMAbwBcACIALAAgAFYAUwBUAEEAQwBLACgAXwBUAEkATQBFAFoATwBOAEUAXwBSAFUATABFAFMAXwBNAE8AUgBPAEMAQwBPAF8AMAAxACwAIABfAFQASQBNAEUAWgBPAE4ARQBfAFIAVQBMAEUAUwBfAE0ATwBSAE8AQwBDAE8AXwAwADIAKQAsAFwAbgAgACAAIAAgACAAIAAgACAAewAjAE4ALwBBAH0AXABuACAAIAAgACAAKQBcAG4AKQA7AFwAbgBcAG4AXABuAF8AVABaAF8AUgBVAEwARQBTAF8ATgAgAD0AIABMAEEATQBCAEQAQQAoAFQAWgBSAHUAbABlAE4AYQBtAGUALABcAG4AIAAgACAAIABTAFcASQBUAEMASAAoAFQAWgBSAHUAbABlAE4AYQBtAGUALABcAG4AIAAgACAAIAAgACAAIAAgAFwAIgBOAGEAbQBpAGIAaQBhAFwAIgAsACAAXwBUAEkATQBFAFoATwBOAEUAXwBSAFUATABFAFMAXwBOAEEATQBJAEIASQBBACwAXABuACAAIAAgACAAIAAgACAAIABcACIATgBCAG8AcgBuAGUAbwBcACIALAAgAF8AVABJAE0ARQBaAE8ATgBFAF8AUgBVAEwARQBTAF8ATgBCAE8AUgBOAEUATwAsAFwAbgAgACAAIAAgACAAIAAgACAAXAAiAE4AQwBcACIALAAgAF8AVABJAE0ARQBaAE8ATgBFAF8AUgBVAEwARQBTAF8ATgBDACwAXABuACAAIAAgACAAIAAgACAAIABcACIATgBpAGMAXAAiACwAIABfAFQASQBNAEUAWgBPAE4ARQBfAFIAVQBMAEUAUwBfAE4ASQBDACwAXABuACAAIAAgACAAIAAgACAAIABcACIATgBUAF8AWQBLAFwAIgAsACAAXwBUAEkATQBFAFoATwBOAEUAXwBSAFUATABFAFMAXwBOAFQAXwBZAEsALABcAG4AIAAgACAAIAAgACAAIAAgAFwAIgBOAFkAQwBcACIALAAgAF8AVABJAE0ARQBaAE8ATgBFAF8AUgBVAEwARQBTAF8ATgBZAEMALABcAG4AIAAgACAAIAAgACAAIAAgAFwAIgBOAFoAXAAiACwAIABfAFQASQBNAEUAWgBPAE4ARQBfAFIAVQBMAEUAUwBfAE4AWgAsAFwAbgAgACAAIAAgACAAIAAgACAAewAjAE4ALwBBAH0AXABuACAAIAAgACAAKQBcAG4AKQA7AFwAbgBcAG4AXABuAF8AVABaAF8AUgBVAEwARQBTAF8AUAAgAD0AIABMAEEATQBCAEQAQQAoAFQAWgBSAHUAbABlAE4AYQBtAGUALABcAG4AIAAgACAAIABTAFcASQBUAEMASAAoAFQAWgBSAHUAbABlAE4AYQBtAGUALABcAG4AIAAgACAAIAAgACAAIAAgAFwAIgBQAGEAawBpAHMAdABhAG4AXAAiACwAIABfAFQASQBNAEUAWgBPAE4ARQBfAFIAVQBMAEUAUwBfAFAAQQBLAEkAUwBUAEEATgAsAFwAbgAgACAAIAAgACAAIAAgACAAXAAiAFAAYQBsAGUAcwB0AGkAbgBlAFwAIgAsACAAXwBUAEkATQBFAFoATwBOAEUAXwBSAFUATABFAFMAXwBQAEEATABFAFMAVABJAE4ARQAsAFwAbgAgACAAIAAgACAAIAAgACAAXAAiAFAAYQByAGEAXAAiACwAIABfAFQASQBNAEUAWgBPAE4ARQBfAFIAVQBMAEUAUwBfAFAAQQBSAEEALABcAG4AIAAgACAAIAAgACAAIAAgAFwAIgBQAGUAcgByAHkAXAAiACwAIABfAFQASQBNAEUAWgBPAE4ARQBfAFIAVQBMAEUAUwBfAFAARQBSAFIAWQAsAFwAbgAgACAAIAAgACAAIAAgACAAXAAiAFAAZQByAHUAXAAiACwAIABfAFQASQBNAEUAWgBPAE4ARQBfAFIAVQBMAEUAUwBfAFAARQBSAFUALABcAG4AIAAgACAAIAAgACAAIAAgAFwAIgBQAGgAaQBsAFwAIgAsACAAXwBUAEkATQBFAFoATwBOAEUAXwBSAFUATABFAFMAXwBQAEgASQBMACwAXABuACAAIAAgACAAIAAgACAAIABcACIAUABpAGsAZQBcACIALAAgAF8AVABJAE0ARQBaAE8ATgBFAF8AUgBVAEwARQBTAF8AUABJAEsARQAsAFwAbgAgACAAIAAgACAAIAAgACAAXAAiAFAAbwBsAGEAbgBkAFwAIgAsACAAXwBUAEkATQBFAFoATwBOAEUAXwBSAFUATABFAFMAXwBQAE8ATABBAE4ARAAsAFwAbgAgACAAIAAgACAAIAAgACAAXAAiAFAAbwByAHQAXAAiACwAIABfAFQASQBNAEUAWgBPAE4ARQBfAFIAVQBMAEUAUwBfAFAATwBSAFQALABcAG4AIAAgACAAIAAgACAAIAAgAFwAIgBQAFIAQwBcACIALAAgAF8AVABJAE0ARQBaAE8ATgBFAF8AUgBVAEwARQBTAF8AUABSAEMALABcAG4AIAAgACAAIAAgACAAIAAgAFwAIgBQAHUAbABhAHMAawBpAFwAIgAsACAAXwBUAEkATQBFAFoATwBOAEUAXwBSAFUATABFAFMAXwBQAFUATABBAFMASwBJACwAXABuACAAIAAgACAAIAAgACAAIAB7ACMATgAvAEEAfQBcAG4AIAAgACAAIAApAFwAbgApADsAXABuAFwAbgBcAG4AXwBUAFoAXwBSAFUATABFAFMAXwBSACAAPQAgAEwAQQBNAEIARABBACgAVABaAFIAdQBsAGUATgBhAG0AZQAsAFwAbgAgACAAIAAgAFMAVwBJAFQAQwBIACgAVABaAFIAdQBsAGUATgBhAG0AZQAsAFwAbgAgACAAIAAgACAAIAAgACAAXAAiAFIAZQBnAGkAbgBhAFwAIgAsACAAXwBUAEkATQBFAFoATwBOAEUAXwBSAFUATABFAFMAXwBSAEUARwBJAE4AQQAsAFwAbgAgACAAIAAgACAAIAAgACAAXAAiAFIATwBLAFwAIgAsACAAXwBUAEkATQBFAFoATwBOAEUAXwBSAFUATABFAFMAXwBSAE8ASwAsAFwAbgAgACAAIAAgACAAIAAgACAAXAAiAFIAbwBtAGEAbgBpAGEAXAAiACwAIABfAFQASQBNAEUAWgBPAE4ARQBfAFIAVQBMAEUAUwBfAFIATwBNAEEATgBJAEEALABcAG4AIAAgACAAIAAgACAAIAAgAFwAIgBSAHUAcwBzAGkAYQBcACIALAAgAF8AVABJAE0ARQBaAE8ATgBFAF8AUgBVAEwARQBTAF8AUgBVAFMAUwBJAEEALABcAG4AIAAgACAAIAAgACAAIAAgAFwAIgBSAHUAcwBzAGkAYQBBAHMAaQBhAFwAIgAsACAAXwBUAEkATQBFAFoATwBOAEUAXwBSAFUATABFAFMAXwBSAFUAUwBTAEkAQQBBAFMASQBBACwAXABuACAAIAAgACAAIAAgACAAIAB7ACMATgAvAEEAfQBcAG4AIAAgACAAIAApAFwAbgApADsAXABuAFwAbgBfAFQAWgBfAFIAVQBMAEUAUwBfAFMAIAA9ACAATABBAE0AQgBEAEEAKABUAFoAUgB1AGwAZQBOAGEAbQBlACwAXABuACAAIAAgACAAUwBXAEkAVABDAEgAKABUAFoAUgB1AGwAZQBOAGEAbQBlACwAXABuACAAIAAgACAAIAAgACAAIABcACIAUwBBAFwAIgAsACAAXwBUAEkATQBFAFoATwBOAEUAXwBSAFUATABFAFMAXwBTAEEALABcAG4AIAAgACAAIAAgACAAIAAgAFwAIgBTAGEAbAB2AFwAIgAsACAAXwBUAEkATQBFAFoATwBOAEUAXwBSAFUATABFAFMAXwBTAEEATABWACwAXABuACAAIAAgACAAIAAgACAAIABcACIAUwBhAG4ATAB1AGkAcwBcACIALAAgAF8AVABJAE0ARQBaAE8ATgBFAF8AUgBVAEwARQBTAF8AUwBBAE4ATABVAEkAUwAsAFwAbgAgACAAIAAgACAAIAAgACAAXAAiAFMAaABhAG4AZwBcACIALAAgAF8AVABJAE0ARQBaAE8ATgBFAF8AUgBVAEwARQBTAF8AUwBIAEEATgBHACwAXABuACAAIAAgACAAIAAgACAAIABcACIAUwBvAHYAaQBlAHQAWgBvAG4AZQBcACIALAAgAF8AVABJAE0ARQBaAE8ATgBFAF8AUgBVAEwARQBTAF8AUwBPAFYASQBFAFQAWgBPAE4ARQAsAFwAbgAgACAAIAAgACAAIAAgACAAXAAiAFMAcABhAGkAbgBcACIALAAgAF8AVABJAE0ARQBaAE8ATgBFAF8AUgBVAEwARQBTAF8AUwBQAEEASQBOACwAXABuACAAIAAgACAAIAAgACAAIABcACIAUwBwAGEAaQBuAEEAZgByAGkAYwBhAFwAIgAsACAAXwBUAEkATQBFAFoATwBOAEUAXwBSAFUATABFAFMAXwBTAFAAQQBJAE4AQQBGAFIASQBDAEEALABcAG4AIAAgACAAIAAgACAAIAAgAFwAIgBTAHQAYQByAGsAZQBcACIALAAgAF8AVABJAE0ARQBaAE8ATgBFAF8AUgBVAEwARQBTAF8AUwBUAEEAUgBLAEUALABcAG4AIAAgACAAIAAgACAAIAAgAFwAIgBTAHQASgBvAGgAbgBzAFwAIgAsACAAXwBUAEkATQBFAFoATwBOAEUAXwBSAFUATABFAFMAXwBTAFQASgBPAEgATgBTACwAXABuACAAIAAgACAAIAAgACAAIABcACIAUwB1AGQAYQBuAFwAIgAsACAAXwBUAEkATQBFAFoATwBOAEUAXwBSAFUATABFAFMAXwBTAFUARABBAE4ALABcAG4AIAAgACAAIAAgACAAIAAgAFwAIgBTAHcAaQBmAHQAXAAiACwAIABfAFQASQBNAEUAWgBPAE4ARQBfAFIAVQBMAEUAUwBfAFMAVwBJAEYAVAAsAFwAbgAgACAAIAAgACAAIAAgACAAXAAiAFMAdwBpAHMAcwBcACIALAAgAF8AVABJAE0ARQBaAE8ATgBFAF8AUgBVAEwARQBTAF8AUwBXAEkAUwBTACwAXABuACAAIAAgACAAIAAgACAAIABcACIAUwB5AHIAaQBhAFwAIgAsACAAXwBUAEkATQBFAFoATwBOAEUAXwBSAFUATABFAFMAXwBTAFkAUgBJAEEALABcAG4AIAAgACAAIAAgACAAIAAgAHsAIwBOAC8AQQB9AFwAbgAgACAAIAAgACkAXABuACkAOwBcAG4AXABuAFwAbgBfAFQAWgBfAFIAVQBMAEUAUwBfAFQAIAA9ACAATABBAE0AQgBEAEEAKABUAFoAUgB1AGwAZQBOAGEAbQBlACwAXABuACAAIAAgACAAUwBXAEkAVABDAEgAKABUAFoAUgB1AGwAZQBOAGEAbQBlACwAXABuACAAIAAgACAAIAAgACAAIABcACIAVABhAGkAdwBhAG4AXAAiACwAIABfAFQASQBNAEUAWgBPAE4ARQBfAFIAVQBMAEUAUwBfAFQAQQBJAFcAQQBOACwAXABuACAAIAAgACAAIAAgACAAIABcACIAVABoAHUAbABlAFwAIgAsACAAXwBUAEkATQBFAFoATwBOAEUAXwBSAFUATABFAFMAXwBUAEgAVQBMAEUALABcAG4AIAAgACAAIAAgACAAIAAgAFwAIgBUAG8AbgBnAGEAXAAiACwAIABfAFQASQBNAEUAWgBPAE4ARQBfAFIAVQBMAEUAUwBfAFQATwBOAEcAQQAsAFwAbgAgACAAIAAgACAAIAAgACAAXAAiAFQAbwByAG8AbgB0AG8AXAAiACwAIABfAFQASQBNAEUAWgBPAE4ARQBfAFIAVQBMAEUAUwBfAFQATwBSAE8ATgBUAE8ALABcAG4AIAAgACAAIAAgACAAIAAgAFwAIgBUAHIAbwBsAGwAXAAiACwAIABfAFQASQBNAEUAWgBPAE4ARQBfAFIAVQBMAEUAUwBfAFQAUgBPAEwATAAsAFwAbgAgACAAIAAgACAAIAAgACAAXAAiAFQAdQBuAGkAcwBpAGEAXAAiACwAIABfAFQASQBNAEUAWgBPAE4ARQBfAFIAVQBMAEUAUwBfAFQAVQBOAEkAUwBJAEEALABcAG4AIAAgACAAIAAgACAAIAAgAFwAIgBUAHUAcgBrAGUAeQBcACIALAAgAF8AVABJAE0ARQBaAE8ATgBFAF8AUgBVAEwARQBTAF8AVABVAFIASwBFAFkALABcAG4AIAAgACAAIAAgACAAIAAgAHsAIwBOAC8AQQB9AFwAbgAgACAAIAAgACkAXABuACkAOwBcAG4AXABuAFwAbgBfAFQAWgBfAFIAVQBMAEUAUwBfAFUAIAA9ACAATABBAE0AQgBEAEEAKABUAFoAUgB1AGwAZQBOAGEAbQBlACwAXABuACAAIAAgACAAUwBXAEkAVABDAEgAKABUAFoAUgB1AGwAZQBOAGEAbQBlACwAXABuACAAIAAgACAAIAAgACAAIABcACIAVQByAHUAZwB1AGEAeQBcACIALAAgAF8AVABJAE0ARQBaAE8ATgBFAF8AUgBVAEwARQBTAF8AVQBSAFUARwBVAEEAWQAsAFwAbgAgACAAIAAgACAAIAAgACAAXAAiAFUAUwBcACIALAAgAF8AVABJAE0ARQBaAE8ATgBFAF8AUgBVAEwARQBTAF8AVQBTACwAXABuACAAIAAgACAAIAAgACAAIAB7ACMATgAvAEEAfQBcAG4AIAAgACAAIAApAFwAbgApADsAXABuAFwAbgBcAG4AXwBUAFoAXwBSAFUATABFAFMAXwBWACAAPQAgAEwAQQBNAEIARABBACgAVABaAFIAdQBsAGUATgBhAG0AZQAsAFwAbgAgACAAIAAgAFMAVwBJAFQAQwBIACgAVABaAFIAdQBsAGUATgBhAG0AZQAsAFwAbgAgACAAIAAgACAAIAAgACAAXAAiAFYAYQBuAGMAXAAiACwAIABfAFQASQBNAEUAWgBPAE4ARQBfAFIAVQBMAEUAUwBfAFYAQQBOAEMALABcAG4AIAAgACAAIAAgACAAIAAgAFwAIgBWAGEAbgB1AGEAdAB1AFwAIgAsACAAXwBUAEkATQBFAFoATwBOAEUAXwBSAFUATABFAFMAXwBWAEEATgBVAEEAVABVACwAXABuACAAIAAgACAAIAAgACAAIABcACIAVgBpAG4AYwBlAG4AbgBlAHMAXAAiACwAIABfAFQASQBNAEUAWgBPAE4ARQBfAFIAVQBMAEUAUwBfAFYASQBOAEMARQBOAE4ARQBTACwAXABuACAAIAAgACAAIAAgACAAIAB7ACMATgAvAEEAfQBcAG4AIAAgACAAIAApAFwAbgApADsAXABuAFwAbgBfAFQAWgBfAFIAVQBMAEUAUwBfAFcAIAA9ACAATABBAE0AQgBEAEEAKABUAFoAUgB1AGwAZQBOAGEAbQBlACwAXABuACAAIAAgACAAUwBXAEkAVABDAEgAKABUAFoAUgB1AGwAZQBOAGEAbQBlACwAXABuACAAIAAgACAAIAAgACAAIABcACIAVwAtAEUAdQByAFwAIgAsACAAXwBUAEkATQBFAFoATwBOAEUAXwBSAFUATABFAFMAXwBXAEUAVQBSACwAXABuACAAIAAgACAAIAAgACAAIABcACIAVwBpAG4AbgBcACIALAAgAF8AVABJAE0ARQBaAE8ATgBFAF8AUgBVAEwARQBTAF8AVwBJAE4ATgAsAFwAbgAgACAAIAAgACAAIAAgACAAXAAiAFcAUwBcACIALAAgAF8AVABJAE0ARQBaAE8ATgBFAF8AUgBVAEwARQBTAF8AVwBTACwAXABuACAAIAAgACAAIAAgACAAIAB7ACMATgAvAEEAfQBcAG4AIAAgACAAIAApAFwAbgApADsAXABuAFwAbgBcAG4AXwBUAFoAXwBSAFUATABFAFMAXwBZACAAPQAgAEwAQQBNAEIARABBACgAVABaAFIAdQBsAGUATgBhAG0AZQAsAFwAbgAgACAAIAAgAFMAVwBJAFQAQwBIACgAVABaAFIAdQBsAGUATgBhAG0AZQAsAFwAbgAgACAAIAAgACAAIAAgACAAXAAiAFkAdQBrAG8AbgBcACIALAAgAF8AVABJAE0ARQBaAE8ATgBFAF8AUgBVAEwARQBTAF8AWQBVAEsATwBOACwAXABuACAAIAAgACAAIAAgACAAIAB7ACMATgAvAEEAfQBcAG4AIAAgACAAIAApAFwAbgApADsAXABuAFwAbgBcAG4AXwBUAFoAXwBSAFUATABFAFMAXwBaACAAPQAgAEwAQQBNAEIARABBACgAVABaAFIAdQBsAGUATgBhAG0AZQAsAFwAbgAgACAAIAAgAFMAVwBJAFQAQwBIACgAVABaAFIAdQBsAGUATgBhAG0AZQAsAFwAbgAgACAAIAAgACAAIAAgACAAXAAiAFoAaQBvAG4AXAAiACwAIABfAFQASQBNAEUAWgBPAE4ARQBfAFIAVQBMAEUAUwBfAFoASQBPAE4ALABcAG4AIAAgACAAIAAgACAAIAAgAHsAIwBOAC8AQQB9AFwAbgAgACAAIAAgACkAXABuACkAOwBcAG4AXABuAFwAbgBfAFQAWgBfAFIAVQBMAEUAUwBfAFIARQBTAE8ATABWAEUAXwBWAEEATABVAEUAUwAgAD0AIABMAEEATQBCAEQAQQAoAFQAWgBSAHUAbABlAHMARABhAHQAYQBSAGEAdwAsAFwAbgAgACAAIAAgAC8ALwAgACAAIAAgAHwAIABDAFsAMQAyAF0AUgBbAG4AXQAgACAAIAAgACAAIAAgAHwAIABUAFoAUgB1AGwAZQBcAG4AIAAgACAAIAAvAC8AIAAgADEAIAB8ACAAdABlAHgAdAAgACAAIAAgACAAIAAgACAAIAAgACAAIAB8ACAAVABaACAARABhAHQAYQBiAGEAcwBlACAAZABlAGYAaQBuAGUAZAAgAHQAaQBtAGUAegBvAG4AZQAgAHIAdQBsAGUAIABuAGEAbQBlAC4AXABuACAAIAAgACAALwAvACAAIAAyACAAfAAgAGkAbgB0AGUAZwBlAHIAIAAgACAAIAAgACAAIAAgACAAfAAgAFMAdABhAHIAdAAgAG8AZgAgAHkAZQBhAHIAIAByAGEAbgBnAGUALgBcAG4AIAAgACAAIAAvAC8AIAAgADMAIAB8ACAAaQBuAHQAZQBnAGUAcgAgACAAIAAgACAAIAAgACAAIAB8ACAARQBuAGQAIABvAGYAIAB5AGUAYQByACAAcgBhAG4AZwBlAC4AIABFAG0AcAB0AHkAIABmAG8AcgAgAGMAdQByAHIAZQBuAHQAIAByAHUAbABlAHMALgBcAG4AIAAgACAAIAAvAC8AIAAgADQAIAB8ACAAaQBuAHQAZQBnAGUAcgAgAFsAMQAuAC4AMQAyAF0AIAB8ACAATQBvAG4AdABoACAAbwBmACAAeQBlAGEAcgAuAFwAbgAgACAAIAAgAC8ALwAgACAANQAgAHwAIABpAG4AdABlAGcAZQByACAAWwAtADEALgAuADIAXQAgAHwAIABSAHUAbABlACAAdAB5AHAAZQBcAG4AIAAgACAAIAAvAC8AIAAgACAAIAB8ACAAIAAgACAAIAAgACAAIAAgACAAIAAgACAAIAAgACAAIAB8ACAAIAAtADEAIAA6ACAATABhAHMAdAAgAHcAZQBlAGsAZABhAHkAIABvAGYAIABtAG8AbgB0AGgAXABuACAAIAAgACAALwAvACAAIAAgACAAfAAgACAAIAAgACAAIAAgACAAIAAgACAAIAAgACAAIAAgACAAfAAgACAAIAAwACAAOgAgAEQAYQB5ACAAbwBmACAAbQBvAG4AdABoAFwAbgAgACAAIAAgAC8ALwAgACAAIAAgAHwAIAAgACAAIAAgACAAIAAgACAAIAAgACAAIAAgACAAIAAgAHwAIAAgACAAMQAgADoAIABGAGkAcgBzAHQAIAB3AGUAZQBrAGQAYQB5ACAAYQBmAHQAZQByACAAaQBuAGMAbAB1AHMAaQB2AGUAXABuACAAIAAgACAALwAvACAAIAAgACAAfAAgACAAIAAgACAAIAAgACAAIAAgACAAIAAgACAAIAAgACAAfAAgACAAIAAyACAAOgAgAEYAaQByAHMAdAAgAHcAZQBlAGsAZABhAHkAIABiAGUAZgBvAHIAZQAgAGkAbgBjAGwAdQBzAGkAdgBlAFwAbgAgACAAIAAgAC8ALwAgACAANgAgAHwAIABpAG4AdABlAGcAZQByACAAWwAwAC4ALgA3AF0AIAAgAHwAIABEAGEAeQAgAG8AZgAgAHcAZQBlAGsALgAgAFoAZQByAG8AIABpAGYAIABkAGEAeQAgAG8AZgAgAG0AbwBuAHQAaAAgAGkAcwAgAGUAeABwAGwAaQBjAGkAdAAuAFwAbgAgACAAIAAgAC8ALwAgACAANwAgAHwAIABpAG4AdABlAGcAZQByACAAWwAwAC4ALgAzADEAXQAgAHwAIABEAGEAeQAgAG8AZgAgAG0AbwBuAHQAaAAuACAAWgBlAHIAbwAgAGkAZgAgAGwAYQBzAHQAIAB3AGUAZQBrAGQAYQB5ACAAbwBmACAAbQBvAG4AdABoAC4AXABuACAAIAAgACAALwAvACAAIAA4ACAAfAAgAGQAZQBjAGkAbQBhAGwAIABbADAALgAuADEAKQAgACAAfAAgAFQAaQBtAGUAIABvAGYAIABkAGEAeQAgAHIAZQBmAGUAcgBlAG4AYwBlAGQAIABpAG4AIABrAGkAbgBkACAAYQB0ACAAegBvAG4AZQAgAGMAaABhAG4AZwBlAC4AIAAoAFQAaQBtAGUAUwBwAGEAbgApAFwAbgAgACAAIAAgAC8ALwAgACAAOQAgAHwAIABpAG4AdABlAGcAZQByACAAWwAwACwAMQAsADIAXQAgAHwAIABLAGkAbgBkAC4AIABSAGUAZgBlAHIAZQBuAGMAZQAgAHQAaQBtAGUAegBvAG4AZQAgAGYAbwByACAAdABpAG0AZQAgAG8AZgAgAGQAYQB5AC4AXABuACAAIAAgACAALwAvACAAIAAgACAAfAAgACAAIAAgACAAIAAgACAAIAAgACAAIAAgACAAIAAgACAAfAAgACAAMAAgADoAIABMAG8AYwBhAGwAIABvAGIAcwBlAHIAdgBlAGQAXABuACAAIAAgACAALwAvACAAIAAgACAAfAAgACAAIAAgACAAIAAgACAAIAAgACAAIAAgACAAIAAgACAAfAAgACAAMQAgADoAIABMAG8AYwBhAGwAIABzAHQAYQBuAGQAYQByAGQAXABuACAAIAAgACAALwAvACAAIAAgACAAfAAgACAAIAAgACAAIAAgACAAIAAgACAAIAAgACAAIAAgACAAfAAgACAAMgAgADoAIABVAFQAQwBcAG4AIAAgACAAIAAvAC8AIAAxADAAIAB8ACAAZABlAGMAaQBtAGEAbAAgACAAIAAgACAAIAAgACAAIAB8ACAARABhAHkAbABpAGcAaAB0ACAAbwBmAGYAcwBlAHQALgAgACgAVABpAG0AZQBTAHAAYQBuACkAXABuACAAIAAgACAALwAvACAAMQAxACAAfAAgAHQAZQB4AHQAIAAgACAAIAAgACAAIAAgACAAIAAgACAAfAAgAEEAYgBiAHIAZQB2AGkAYQB0AGUAZAAgAHQAbwBrAGUAbgAgAGYAbwByACAAdABpAG0AZQB6AG8AbgBlAC4AIABDAGEAbgAgAGIAZQAgAGUAbQBwAHQAeQAgAHcAaABlAHIAZQAgAGQAaQBzAHAAbABhAHkAIABuAGEAbQBlACAAaQBzACAAZgB1AGwAbAB5ACAAZABlAGYAaQBuAGUAZAAgAGkAbgAgAHQAaQBtAGUAegBvAG4AZQAgAGkAbgBmAG8ALgBcAG4AIAAgACAAIAAvAC8AIAAxADIAIAB8ACAAdABlAHgAdAAgACAAIAAgACAAIAAgACAAIAAgACAAIAB8ACAARgB1AGwAbAAgAHQAbwBrAGUAbgAgAGYAbwByACAAdABpAG0AZQB6AG8AbgBlAC4AIABDAGEAbgAgAGIAZQAgAGUAbQBwAHQAeQAgAHcAaABlAHIAZQAgAGQAaQBzAHAAbABhAHkAIABuAGEAbQBlACAAaQBzACAAZgB1AGwAbAB5ACAAZABlAGYAaQBuAGUAZAAgAGkAbgAgAHQAaQBtAGUAegBvAG4AZQAgAGkAbgBmAG8ALgBcAG4AIAAgACAAIAAvAC8AIABcAG4AIAAgACAAIAAvAC8AIABQAGEAcgBhAG0AZQB0AGUAcgBzAFwAbgAgACAAIAAgAC8ALwAgAFQAWgBSAHUAbABlAHMARABhAHQAYQAgAHwAIABDAFsAMQAyAF0AIAB8ACAARgBpAGwAdABlAHIAZQBkACAAcwBlAHQAIABmAHIAbwBtACAAQwBIAFIATwBOAE8AXwBEAEEAVABBAC4AXwBUAFoAXwBSAFUATABFAFMAXwBEAEEAVABBACgAKQBcAG4AIAAgACAAIABcAG4AIAAgACAAIABJAEYAKABBAFIAUgBBAFkAUwAuAEkAUwBOAEEAXwBIACgAVABaAFIAdQBsAGUAcwBEAGEAdABhAFIAYQB3ACkALAAgAHsAIwBOAC8AQQB9ACwAXABuACAAIAAgACAAIAAgACAAIABMAEUAVAAoAFwAbgAgACAAIAAgACAAIAAgACAAIAAgACAAIABfAHQAaQBtAGUATwBmAEQAYQB5ACwAIABDAEgAUgBPAE4ATwAuAFQASQBNAEUAUwBQAEEATgBfAEEARABEAF8AUwBFAEMATwBOAEQAUwAoADAALAAgAEMASABPAE8AUwBFAEMATwBMAFMAKABUAFoAUgB1AGwAZQBzAEQAYQB0AGEAUgBhAHcALAAgADgAKQApACwAXABuACAAIAAgACAAIAAgACAAIAAgACAAIAAgAF8ARABMAFMAbwBmAGYAcwBlAHQALAAgAEMASABSAE8ATgBPAC4AVABJAE0ARQBTAFAAQQBOAF8AQQBEAEQAXwBTAEUAQwBPAE4ARABTACgAMAAsACAAQwBIAE8ATwBTAEUAQwBPAEwAUwAoAFQAWgBSAHUAbABlAHMARABhAHQAYQBSAGEAdwAsACAAMQAwACkAKQAsAFwAbgAgACAAIAAgACAAIAAgACAAIAAgACAAIABIAFMAVABBAEMASwAoAFwAbgAgACAAIAAgACAAIAAgACAAIAAgACAAIAAgACAAIAAgAFQAQQBLAEUAKABUAFoAUgB1AGwAZQBzAEQAYQB0AGEAUgBhAHcALAAsACAANwApACwAXABuACAAIAAgACAAIAAgACAAIAAgACAAIAAgACAAIAAgACAAXwB0AGkAbQBlAE8AZgBEAGEAeQAsAFwAbgAgACAAIAAgACAAIAAgACAAIAAgACAAIAAgACAAIAAgAEMASABPAE8AUwBFAEMATwBMAFMAKABUAFoAUgB1AGwAZQBzAEQAYQB0AGEAUgBhAHcALAAgADkAKQAsAFwAbgAgACAAIAAgACAAIAAgACAAIAAgACAAIAAgACAAIAAgAF8ARABMAFMAbwBmAGYAcwBlAHQALABcAG4AIAAgACAAIAAgACAAIAAgACAAIAAgACAAIAAgACAAIABEAFIATwBQACgAVABaAFIAdQBsAGUAcwBEAGEAdABhAFIAYQB3ACwALAAgADEAMAApAFwAbgAgACAAIAAgACAAIAAgACAAIAAgACAAIAApAFwAbgAgACAAIAAgACAAIAAgACAAKQBcAG4AIAAgACAAIAApAFwAbgApADs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kAUwBPAF8AMwAxADYANg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8ASQBTAE8AXwAzADEANgA2ACAAPQAgAHsAXABuAFwAIgDFAGwAYQBuAGQAIABJAHMAbABhAG4AZABzAFwAIgAsACAAXAAiAEEAWABcACIAOwBcAG4AXAAiAEEAZgBnAGgAYQBuAGkAcwB0AGEAbgBcACIALAAgAFwAIgBBAEYAXAAiADsAXABuAFwAIgBBAGwAYgBhAG4AaQBhAFwAIgAsACAAXAAiAEEATABcACIAOwBcAG4AXAAiAEEAbABnAGUAcgBpAGEAXAAiACwAIABcACIARABaAFwAIgA7AFwAbgBcACIAQQBuAGQAbwByAHIAYQBcACIALAAgAFwAIgBBAEQAXAAiADsAXABuAFwAIgBBAG4AZwBvAGwAYQBcACIALAAgAFwAIgBBAE8AXAAiADsAXABuAFwAIgBBAG4AZwB1AGkAbABsAGEAXAAiACwAIABcACIAQQBJAFwAIgA7AFwAbgBcACIAQQBuAHQAYQByAGMAdABpAGMAYQBcACIALAAgAFwAIgBBAFEAXAAiADsAXABuAFwAIgBBAG4AdABpAGcAdQBhACAAJgAgAEIAYQByAGIAdQBkAGEAXAAiACwAIABcACIAQQBHAFwAIgA7AFwAbgBcACIAQQByAGcAZQBuAHQAaQBuAGEAXAAiACwAIABcACIAQQBSAFwAIgA7AFwAbgBcACIAQQByAG0AZQBuAGkAYQBcACIALAAgAFwAIgBBAE0AXAAiADsAXABuAFwAIgBBAHIAdQBiAGEAXAAiACwAIABcACIAQQBXAFwAIgA7AFwAbgBcACIAQQB1AHMAdAByAGEAbABpAGEAXAAiACwAIABcACIAQQBVAFwAIgA7AFwAbgBcACIAQQB1AHMAdAByAGkAYQBcACIALAAgAFwAIgBBAFQAXAAiADsAXABuAFwAIgBBAHoAZQByAGIAYQBpAGoAYQBuAFwAIgAsACAAXAAiAEEAWgBcACIAOwBcAG4AXAAiAEIAYQBoAGEAbQBhAHMAXAAiACwAIABcACIAQgBTAFwAIgA7AFwAbgBcACIAQgBhAGgAcgBhAGkAbgBcACIALAAgAFwAIgBCAEgAXAAiADsAXABuAFwAIgBCAGEAbgBnAGwAYQBkAGUAcwBoAFwAIgAsACAAXAAiAEIARABcACIAOwBcAG4AXAAiAEIAYQByAGIAYQBkAG8AcwBcACIALAAgAFwAIgBCAEIAXAAiADsAXABuAFwAIgBCAGUAbABhAHIAdQBzAFwAIgAsACAAXAAiAEIAWQBcACIAOwBcAG4AXAAiAEIAZQBsAGcAaQB1AG0AXAAiACwAIABcACIAQgBFAFwAIgA7AFwAbgBcACIAQgBlAGwAaQB6AGUAXAAiACwAIABcACIAQgBaAFwAIgA7AFwAbgBcACIAQgBlAG4AaQBuAFwAIgAsACAAXAAiAEIASgBcACIAOwBcAG4AXAAiAEIAZQByAG0AdQBkAGEAXAAiACwAIABcACIAQgBNAFwAIgA7AFwAbgBcACIAQgBoAHUAdABhAG4AXAAiACwAIABcACIAQgBUAFwAIgA7AFwAbgBcACIAQgBvAGwAaQB2AGkAYQBcACIALAAgAFwAIgBCAE8AXAAiADsAXABuAFwAIgBCAG8AcwBuAGkAYQAgACYAIABIAGUAcgB6AGUAZwBvAHYAaQBuAGEAXAAiACwAIABcACIAQgBBAFwAIgA7AFwAbgBcACIAQgBvAHQAcwB3AGEAbgBhAFwAIgAsACAAXAAiAEIAVwBcACIAOwBcAG4AXAAiAEIAbwB1AHYAZQB0ACAASQBzAGwAYQBuAGQAXAAiACwAIABcACIAQgBWAFwAIgA7AFwAbgBcACIAQgByAGEAegBpAGwAXAAiACwAIABcACIAQgBSAFwAIgA7AFwAbgBcACIAQgByAGkAdABhAGkAbgAgACgAVQBLACkAXAAiACwAIABcACIARwBCAFwAIgA7AFwAbgBcACIAQgByAGkAdABpAHMAaAAgAEkAbgBkAGkAYQBuACAATwBjAGUAYQBuACAAVABlAHIAcgBpAHQAbwByAHkAXAAiACwAIABcACIASQBPAFwAIgA7AFwAbgBcACIAQgByAHUAbgBlAGkAXAAiACwAIABcACIAQgBOAFwAIgA7AFwAbgBcACIAQgB1AGwAZwBhAHIAaQBhAFwAIgAsACAAXAAiAEIARwBcACIAOwBcAG4AXAAiAEIAdQByAGsAaQBuAGEAIABGAGEAcwBvAFwAIgAsACAAXAAiAEIARgBcACIAOwBcAG4AXAAiAEIAdQByAHUAbgBkAGkAXAAiACwAIABcACIAQgBJAFwAIgA7AFwAbgBcACIAQwBhAG0AYgBvAGQAaQBhAFwAIgAsACAAXAAiAEsASABcACIAOwBcAG4AXAAiAEMAYQBtAGUAcgBvAG8AbgBcACIALAAgAFwAIgBDAE0AXAAiADsAXABuAFwAIgBDAGEAbgBhAGQAYQBcACIALAAgAFwAIgBDAEEAXAAiADsAXABuAFwAIgBDAGEAcABlACAAVgBlAHIAZABlAFwAIgAsACAAXAAiAEMAVgBcACIAOwBcAG4AXAAiAEMAYQByAGkAYgBiAGUAYQBuACAATgBMAFwAIgAsACAAXAAiAEIAUQBcACIAOwBcAG4AXAAiAEMAYQB5AG0AYQBuACAASQBzAGwAYQBuAGQAcwBcACIALAAgAFwAIgBLAFkAXAAiADsAXABuAFwAIgBDAGUAbgB0AHIAYQBsACAAQQBmAHIAaQBjAGEAbgAgAFIAZQBwAC4AXAAiACwAIABcACIAQwBGAFwAIgA7AFwAbgBcACIAQwBoAGEAZABcACIALAAgAFwAIgBUAEQAXAAiADsAXABuAFwAIgBDAGgAaQBsAGUAXAAiACwAIABcACIAQwBMAFwAIgA7AFwAbgBcACIAQwBoAGkAbgBhAFwAIgAsACAAXAAiAEMATgBcACIAOwBcAG4AXAAiAEMAaAByAGkAcwB0AG0AYQBzACAASQBzAGwAYQBuAGQAXAAiACwAIABcACIAQwBYAFwAIgA7AFwAbgBcACIAQwBvAGMAbwBzACAAKABLAGUAZQBsAGkAbgBnACkAIABJAHMAbABhAG4AZABzAFwAIgAsACAAXAAiAEMAQwBcACIAOwBcAG4AXAAiAEMAbwBsAG8AbQBiAGkAYQBcACIALAAgAFwAIgBDAE8AXAAiADsAXABuAFwAIgBDAG8AbQBvAHIAbwBzAFwAIgAsACAAXAAiAEsATQBcACIAOwBcAG4AXAAiAEMAbwBuAGcAbwAgACgARABlAG0ALgAgAFIAZQBwAC4AKQBcACIALAAgAFwAIgBDAEQAXAAiADsAXABuAFwAIgBDAG8AbgBnAG8AIAAoAFIAZQBwAC4AKQBcACIALAAgAFwAIgBDAEcAXAAiADsAXABuAFwAIgBDAG8AbwBrACAASQBzAGwAYQBuAGQAcwBcACIALAAgAFwAIgBDAEsAXAAiADsAXABuAFwAIgBDAG8AcwB0AGEAIABSAGkAYwBhAFwAIgAsACAAXAAiAEMAUgBcACIAOwBcAG4AXAAiAEMAcgBvAGEAdABpAGEAXAAiACwAIABcACIASABSAFwAIgA7AFwAbgBcACIAQwB1AGIAYQBcACIALAAgAFwAIgBDAFUAXAAiADsAXABuAFwAIgBDAHUAcgBhAOcAYQBvAFwAIgAsACAAXAAiAEMAVwBcACIAOwBcAG4AXAAiAEMAeQBwAHIAdQBzAFwAIgAsACAAXAAiAEMAWQBcACIAOwBcAG4AXAAiAEMAegBlAGMAaAAgAFIAZQBwAHUAYgBsAGkAYwBcACIALAAgAFwAIgBDAFoAXAAiADsAXABuAFwAIgBDAPQAdABlACAAZAAnAEkAdgBvAGkAcgBlAFwAIgAsACAAXAAiAEMASQBcACIAOwBcAG4AXAAiAEQAZQBuAG0AYQByAGsAXAAiACwAIABcACIARABLAFwAIgA7AFwAbgBcACIARABqAGkAYgBvAHUAdABpAFwAIgAsACAAXAAiAEQASgBcACIAOwBcAG4AXAAiAEQAbwBtAGkAbgBpAGMAYQBcACIALAAgAFwAIgBEAE0AXAAiADsAXABuAFwAIgBEAG8AbQBpAG4AaQBjAGEAbgAgAFIAZQBwAHUAYgBsAGkAYwBcACIALAAgAFwAIgBEAE8AXAAiADsAXABuAFwAIgBFAGEAcwB0ACAAVABpAG0AbwByAFwAIgAsACAAXAAiAFQATABcACIAOwBcAG4AXAAiAEUAYwB1AGEAZABvAHIAXAAiACwAIABcACIARQBDAFwAIgA7AFwAbgBcACIARQBnAHkAcAB0AFwAIgAsACAAXAAiAEUARwBcACIAOwBcAG4AXAAiAEUAbAAgAFMAYQBsAHYAYQBkAG8AcgBcACIALAAgAFwAIgBTAFYAXAAiADsAXABuAFwAIgBFAHEAdQBhAHQAbwByAGkAYQBsACAARwB1AGkAbgBlAGEAXAAiACwAIABcACIARwBRAFwAIgA7AFwAbgBcACIARQByAGkAdAByAGUAYQBcACIALAAgAFwAIgBFAFIAXAAiADsAXABuAFwAIgBFAHMAdABvAG4AaQBhAFwAIgAsACAAXAAiAEUARQBcACIAOwBcAG4AXAAiAEUAcwB3AGEAdABpAG4AaQAgACgAUwB3AGEAegBpAGwAYQBuAGQAKQBcACIALAAgAFwAIgBTAFoAXAAiADsAXABuAFwAIgBFAHQAaABpAG8AcABpAGEAXAAiACwAIABcACIARQBUAFwAIgA7AFwAbgBcACIARgBhAGwAawBsAGEAbgBkACAASQBzAGwAYQBuAGQAcwBcACIALAAgAFwAIgBGAEsAXAAiADsAXABuAFwAIgBGAGEAcgBvAGUAIABJAHMAbABhAG4AZABzAFwAIgAsACAAXAAiAEYATwBcACIAOwBcAG4AXAAiAEYAaQBqAGkAXAAiACwAIABcACIARgBKAFwAIgA7AFwAbgBcACIARgBpAG4AbABhAG4AZABcACIALAAgAFwAIgBGAEkAXAAiADsAXABuAFwAIgBGAHIAYQBuAGMAZQBcACIALAAgAFwAIgBGAFIAXAAiADsAXABuAFwAIgBGAHIAZQBuAGMAaAAgAEcAdQBpAGEAbgBhAFwAIgAsACAAXAAiAEcARgBcACIAOwBcAG4AXAAiAEYAcgBlAG4AYwBoACAAUABvAGwAeQBuAGUAcwBpAGEAXAAiACwAIABcACIAUABGAFwAIgA7AFwAbgBcACIARgByAGUAbgBjAGgAIABTAC4AIABUAGUAcgByAC4AXAAiACwAIABcACIAVABGAFwAIgA7AFwAbgBcACIARwBhAGIAbwBuAFwAIgAsACAAXAAiAEcAQQBcACIAOwBcAG4AXAAiAEcAYQBtAGIAaQBhAFwAIgAsACAAXAAiAEcATQBcACIAOwBcAG4AXAAiAEcAZQBvAHIAZwBpAGEAXAAiACwAIABcACIARwBFAFwAIgA7AFwAbgBcACIARwBlAHIAbQBhAG4AeQBcACIALAAgAFwAIgBEAEUAXAAiADsAXABuAFwAIgBHAGgAYQBuAGEAXAAiACwAIABcACIARwBIAFwAIgA7AFwAbgBcACIARwBpAGIAcgBhAGwAdABhAHIAXAAiACwAIABcACIARwBJAFwAIgA7AFwAbgBcACIARwByAGUAZQBjAGUAXAAiACwAIABcACIARwBSAFwAIgA7AFwAbgBcACIARwByAGUAZQBuAGwAYQBuAGQAXAAiACwAIABcACIARwBMAFwAIgA7AFwAbgBcACIARwByAGUAbgBhAGQAYQBcACIALAAgAFwAIgBHAEQAXAAiADsAXABuAFwAIgBHAHUAYQBkAGUAbABvAHUAcABlAFwAIgAsACAAXAAiAEcAUABcACIAOwBcAG4AXAAiAEcAdQBhAG0AXAAiACwAIABcACIARwBVAFwAIgA7AFwAbgBcACIARwB1AGEAdABlAG0AYQBsAGEAXAAiACwAIABcACIARwBUAFwAIgA7AFwAbgBcACIARwB1AGUAcgBuAHMAZQB5AFwAIgAsACAAXAAiAEcARwBcACIAOwBcAG4AXAAiAEcAdQBpAG4AZQBhAFwAIgAsACAAXAAiAEcATgBcACIAOwBcAG4AXAAiAEcAdQBpAG4AZQBhAC0AQgBpAHMAcwBhAHUAXAAiACwAIABcACIARwBXAFwAIgA7AFwAbgBcACIARwB1AHkAYQBuAGEAXAAiACwAIABcACIARwBZAFwAIgA7AFwAbgBcACIASABhAGkAdABpAFwAIgAsACAAXAAiAEgAVABcACIAOwBcAG4AXAAiAEgAZQBhAHIAZAAgAEkAcwBsAGEAbgBkACAAJgAgAE0AYwBEAG8AbgBhAGwAZAAgAEkAcwBsAGEAbgBkAHMAXAAiACwAIABcACIASABNAFwAIgA7AFwAbgBcACIASABvAG4AZAB1AHIAYQBzAFwAIgAsACAAXAAiAEgATgBcACIAOwBcAG4AXAAiAEgAbwBuAGcAIABLAG8AbgBnAFwAIgAsACAAXAAiAEgASwBcACIAOwBcAG4AXAAiAEgAdQBuAGcAYQByAHkAXAAiACwAIABcACIASABVAFwAIgA7AFwAbgBcACIASQBjAGUAbABhAG4AZABcACIALAAgAFwAIgBJAFMAXAAiADsAXABuAFwAIgBJAG4AZABpAGEAXAAiACwAIABcACIASQBOAFwAIgA7AFwAbgBcACIASQBuAGQAbwBuAGUAcwBpAGEAXAAiACwAIABcACIASQBEAFwAIgA7AFwAbgBcACIASQByAGEAbgBcACIALAAgAFwAIgBJAFIAXAAiADsAXABuAFwAIgBJAHIAYQBxAFwAIgAsACAAXAAiAEkAUQBcACIAOwBcAG4AXAAiAEkAcgBlAGwAYQBuAGQAXAAiACwAIABcACIASQBFAFwAIgA7AFwAbgBcACIASQBzAGwAZQAgAG8AZgAgAE0AYQBuAFwAIgAsACAAXAAiAEkATQBcACIAOwBcAG4AXAAiAEkAcwByAGEAZQBsAFwAIgAsACAAXAAiAEkATABcACIAOwBcAG4AXAAiAEkAdABhAGwAeQBcACIALAAgAFwAIgBJAFQAXAAiADsAXABuAFwAIgBKAGEAbQBhAGkAYwBhAFwAIgAsACAAXAAiAEoATQBcACIAOwBcAG4AXAAiAEoAYQBwAGEAbgBcACIALAAgAFwAIgBKAFAAXAAiADsAXABuAFwAIgBKAGUAcgBzAGUAeQBcACIALAAgAFwAIgBKAEUAXAAiADsAXABuAFwAIgBKAG8AcgBkAGEAbgBcACIALAAgAFwAIgBKAE8AXAAiADsAXABuAFwAIgBLAGEAegBhAGsAaABzAHQAYQBuAFwAIgAsACAAXAAiAEsAWgBcACIAOwBcAG4AXAAiAEsAZQBuAHkAYQBcACIALAAgAFwAIgBLAEUAXAAiADsAXABuAFwAIgBLAGkAcgBpAGIAYQB0AGkAXAAiACwAIABcACIASwBJAFwAIgA7AFwAbgBcACIASwBvAHIAZQBhACAAKABOAG8AcgB0AGgAKQBcACIALAAgAFwAIgBLAFAAXAAiADsAXABuAFwAIgBLAG8AcgBlAGEAIAAoAFMAbwB1AHQAaAApAFwAIgAsACAAXAAiAEsAUgBcACIAOwBcAG4AXAAiAEsAdQB3AGEAaQB0AFwAIgAsACAAXAAiAEsAVwBcACIAOwBcAG4AXAAiAEsAeQByAGcAeQB6AHMAdABhAG4AXAAiACwAIABcACIASwBHAFwAIgA7AFwAbgBcACIATABhAG8AcwBcACIALAAgAFwAIgBMAEEAXAAiADsAXABuAFwAIgBMAGEAdAB2AGkAYQBcACIALAAgAFwAIgBMAFYAXAAiADsAXABuAFwAIgBMAGUAYgBhAG4AbwBuAFwAIgAsACAAXAAiAEwAQgBcACIAOwBcAG4AXAAiAEwAZQBzAG8AdABoAG8AXAAiACwAIABcACIATABTAFwAIgA7AFwAbgBcACIATABpAGIAZQByAGkAYQBcACIALAAgAFwAIgBMAFIAXAAiADsAXABuAFwAIgBMAGkAYgB5AGEAXAAiACwAIABcACIATABZAFwAIgA7AFwAbgBcACIATABpAGUAYwBoAHQAZQBuAHMAdABlAGkAbgBcACIALAAgAFwAIgBMAEkAXAAiADsAXABuAFwAIgBMAGkAdABoAHUAYQBuAGkAYQBcACIALAAgAFwAIgBMAFQAXAAiADsAXABuAFwAIgBMAHUAeABlAG0AYgBvAHUAcgBnAFwAIgAsACAAXAAiAEwAVQBcACIAOwBcAG4AXAAiAE0AYQBjAGEAdQBcACIALAAgAFwAIgBNAE8AXAAiADsAXABuAFwAIgBNAGEAZABhAGcAYQBzAGMAYQByAFwAIgAsACAAXAAiAE0ARwBcACIAOwBcAG4AXAAiAE0AYQBsAGEAdwBpAFwAIgAsACAAXAAiAE0AVwBcACIAOwBcAG4AXAAiAE0AYQBsAGEAeQBzAGkAYQBcACIALAAgAFwAIgBNAFkAXAAiADsAXABuAFwAIgBNAGEAbABkAGkAdgBlAHMAXAAiACwAIABcACIATQBWAFwAIgA7AFwAbgBcACIATQBhAGwAaQBcACIALAAgAFwAIgBNAEwAXAAiADsAXABuAFwAIgBNAGEAbAB0AGEAXAAiACwAIABcACIATQBUAFwAIgA7AFwAbgBcACIATQBhAHIAcwBoAGEAbABsACAASQBzAGwAYQBuAGQAcwBcACIALAAgAFwAIgBNAEgAXAAiADsAXABuAFwAIgBNAGEAcgB0AGkAbgBpAHEAdQBlAFwAIgAsACAAXAAiAE0AUQBcACIAOwBcAG4AXAAiAE0AYQB1AHIAaQB0AGEAbgBpAGEAXAAiACwAIABcACIATQBSAFwAIgA7AFwAbgBcACIATQBhAHUAcgBpAHQAaQB1AHMAXAAiACwAIABcACIATQBVAFwAIgA7AFwAbgBcACIATQBhAHkAbwB0AHQAZQBcACIALAAgAFwAIgBZAFQAXAAiADsAXABuAFwAIgBNAGUAeABpAGMAbwBcACIALAAgAFwAIgBNAFgAXAAiADsAXABuAFwAIgBNAGkAYwByAG8AbgBlAHMAaQBhAFwAIgAsACAAXAAiAEYATQBcACIAOwBcAG4AXAAiAE0AbwBsAGQAbwB2AGEAXAAiACwAIABcACIATQBEAFwAIgA7AFwAbgBcACIATQBvAG4AYQBjAG8AXAAiACwAIABcACIATQBDAFwAIgA7AFwAbgBcACIATQBvAG4AZwBvAGwAaQBhAFwAIgAsACAAXAAiAE0ATgBcACIAOwBcAG4AXAAiAE0AbwBuAHQAZQBuAGUAZwByAG8AXAAiACwAIABcACIATQBFAFwAIgA7AFwAbgBcACIATQBvAG4AdABzAGUAcgByAGEAdABcACIALAAgAFwAIgBNAFMAXAAiADsAXABuAFwAIgBNAG8AcgBvAGMAYwBvAFwAIgAsACAAXAAiAE0AQQBcACIAOwBcAG4AXAAiAE0AbwB6AGEAbQBiAGkAcQB1AGUAXAAiACwAIABcACIATQBaAFwAIgA7AFwAbgBcACIATQB5AGEAbgBtAGEAcgAgACgAQgB1AHIAbQBhACkAXAAiACwAIABcACIATQBNAFwAIgA7AFwAbgBcACIATgBhAG0AaQBiAGkAYQBcACIALAAgAFwAIgBOAEEAXAAiADsAXABuAFwAIgBOAGEAdQByAHUAXAAiACwAIABcACIATgBSAFwAIgA7AFwAbgBcACIATgBlAHAAYQBsAFwAIgAsACAAXAAiAE4AUABcACIAOwBcAG4AXAAiAE4AZQB0AGgAZQByAGwAYQBuAGQAcwBcACIALAAgAFwAIgBOAEwAXAAiADsAXABuAFwAIgBOAGUAdwAgAEMAYQBsAGUAZABvAG4AaQBhAFwAIgAsACAAXAAiAE4AQwBcACIAOwBcAG4AXAAiAE4AZQB3ACAAWgBlAGEAbABhAG4AZABcACIALAAgAFwAIgBOAFoAXAAiADsAXABuAFwAIgBOAGkAYwBhAHIAYQBnAHUAYQBcACIALAAgAFwAIgBOAEkAXAAiADsAXABuAFwAIgBOAGkAZwBlAHIAXAAiACwAIABcACIATgBFAFwAIgA7AFwAbgBcACIATgBpAGcAZQByAGkAYQBcACIALAAgAFwAIgBOAEcAXAAiADsAXABuAFwAIgBOAGkAdQBlAFwAIgAsACAAXAAiAE4AVQBcACIAOwBcAG4AXAAiAE4AbwByAGYAbwBsAGsAIABJAHMAbABhAG4AZABcACIALAAgAFwAIgBOAEYAXAAiADsAXABuAFwAIgBOAG8AcgB0AGgAIABNAGEAYwBlAGQAbwBuAGkAYQBcACIALAAgAFwAIgBNAEsAXAAiADsAXABuAFwAIgBOAG8AcgB0AGgAZQByAG4AIABNAGEAcgBpAGEAbgBhACAASQBzAGwAYQBuAGQAcwBcACIALAAgAFwAIgBNAFAAXAAiADsAXABuAFwAIgBOAG8AcgB3AGEAeQBcACIALAAgAFwAIgBOAE8AXAAiADsAXABuAFwAIgBPAG0AYQBuAFwAIgAsACAAXAAiAE8ATQBcACIAOwBcAG4AXAAiAFAAYQBrAGkAcwB0AGEAbgBcACIALAAgAFwAIgBQAEsAXAAiADsAXABuAFwAIgBQAGEAbABhAHUAXAAiACwAIABcACIAUABXAFwAIgA7AFwAbgBcACIAUABhAGwAZQBzAHQAaQBuAGUAXAAiACwAIABcACIAUABTAFwAIgA7AFwAbgBcACIAUABhAG4AYQBtAGEAXAAiACwAIABcACIAUABBAFwAIgA7AFwAbgBcACIAUABhAHAAdQBhACAATgBlAHcAIABHAHUAaQBuAGUAYQBcACIALAAgAFwAIgBQAEcAXAAiADsAXABuAFwAIgBQAGEAcgBhAGcAdQBhAHkAXAAiACwAIABcACIAUABZAFwAIgA7AFwAbgBcACIAUABlAHIAdQBcACIALAAgAFwAIgBQAEUAXAAiADsAXABuAFwAIgBQAGgAaQBsAGkAcABwAGkAbgBlAHMAXAAiACwAIABcACIAUABIAFwAIgA7AFwAbgBcACIAUABpAHQAYwBhAGkAcgBuAFwAIgAsACAAXAAiAFAATgBcACIAOwBcAG4AXAAiAFAAbwBsAGEAbgBkAFwAIgAsACAAXAAiAFAATABcACIAOwBcAG4AXAAiAFAAbwByAHQAdQBnAGEAbABcACIALAAgAFwAIgBQAFQAXAAiADsAXABuAFwAIgBQAHUAZQByAHQAbwAgAFIAaQBjAG8AXAAiACwAIABcACIAUABSAFwAIgA7AFwAbgBcACIAUQBhAHQAYQByAFwAIgAsACAAXAAiAFEAQQBcACIAOwBcAG4AXAAiAFIAbwBtAGEAbgBpAGEAXAAiACwAIABcACIAUgBPAFwAIgA7AFwAbgBcACIAUgB1AHMAcwBpAGEAXAAiACwAIABcACIAUgBVAFwAIgA7AFwAbgBcACIAUgB3AGEAbgBkAGEAXAAiACwAIABcACIAUgBXAFwAIgA7AFwAbgBcACIAUgDpAHUAbgBpAG8AbgBcACIALAAgAFwAIgBSAEUAXAAiADsAXABuAFwAIgBTAGEAbQBvAGEAIAAoAEEAbQBlAHIAaQBjAGEAbgApAFwAIgAsACAAXAAiAEEAUwBcACIAOwBcAG4AXAAiAFMAYQBtAG8AYQAgACgAdwBlAHMAdABlAHIAbgApAFwAIgAsACAAXAAiAFcAUwBcACIAOwBcAG4AXAAiAFMAYQBuACAATQBhAHIAaQBuAG8AXAAiACwAIABcACIAUwBNAFwAIgA7AFwAbgBcACIAUwBhAG8AIABUAG8AbQBlACAAJgAgAFAAcgBpAG4AYwBpAHAAZQBcACIALAAgAFwAIgBTAFQAXAAiADsAXABuAFwAIgBTAGEAdQBkAGkAIABBAHIAYQBiAGkAYQBcACIALAAgAFwAIgBTAEEAXAAiADsAXABuAFwAIgBTAGUAbgBlAGcAYQBsAFwAIgAsACAAXAAiAFMATgBcACIAOwBcAG4AXAAiAFMAZQByAGIAaQBhAFwAIgAsACAAXAAiAFIAUwBcACIAOwBcAG4AXAAiAFMAZQB5AGMAaABlAGwAbABlAHMAXAAiACwAIABcACIAUwBDAFwAIgA7AFwAbgBcACIAUwBpAGUAcgByAGEAIABMAGUAbwBuAGUAXAAiACwAIABcACIAUwBMAFwAIgA7AFwAbgBcACIAUwBpAG4AZwBhAHAAbwByAGUAXAAiACwAIABcACIAUwBHAFwAIgA7AFwAbgBcACIAUwBsAG8AdgBhAGsAaQBhAFwAIgAsACAAXAAiAFMASwBcACIAOwBcAG4AXAAiAFMAbABvAHYAZQBuAGkAYQBcACIALAAgAFwAIgBTAEkAXAAiADsAXABuAFwAIgBTAG8AbABvAG0AbwBuACAASQBzAGwAYQBuAGQAcwBcACIALAAgAFwAIgBTAEIAXAAiADsAXABuAFwAIgBTAG8AbQBhAGwAaQBhAFwAIgAsACAAXAAiAFMATwBcACIAOwBcAG4AXAAiAFMAbwB1AHQAaAAgAEEAZgByAGkAYwBhAFwAIgAsACAAXAAiAFoAQQBcACIAOwBcAG4AXAAiAFMAbwB1AHQAaAAgAEcAZQBvAHIAZwBpAGEAIAAmACAAdABoAGUAIABTAG8AdQB0AGgAIABTAGEAbgBkAHcAaQBjAGgAIABJAHMAbABhAG4AZABzAFwAIgAsACAAXAAiAEcAUwBcACIAOwBcAG4AXAAiAFMAbwB1AHQAaAAgAFMAdQBkAGEAbgBcACIALAAgAFwAIgBTAFMAXAAiADsAXABuAFwAIgBTAHAAYQBpAG4AXAAiACwAIABcACIARQBTAFwAIgA7AFwAbgBcACIAUwByAGkAIABMAGEAbgBrAGEAXAAiACwAIABcACIATABLAFwAIgA7AFwAbgBcACIAUwB0ACAAQgBhAHIAdABoAGUAbABlAG0AeQBcACIALAAgAFwAIgBCAEwAXAAiADsAXABuAFwAIgBTAHQAIABIAGUAbABlAG4AYQBcACIALAAgAFwAIgBTAEgAXAAiADsAXABuAFwAIgBTAHQAIABLAGkAdAB0AHMAIAAmACAATgBlAHYAaQBzAFwAIgAsACAAXAAiAEsATgBcACIAOwBcAG4AXAAiAFMAdAAgAEwAdQBjAGkAYQBcACIALAAgAFwAIgBMAEMAXAAiADsAXABuAFwAIgBTAHQAIABNAGEAYQByAHQAZQBuACAAKABEAHUAdABjAGgAKQBcACIALAAgAFwAIgBTAFgAXAAiADsAXABuAFwAIgBTAHQAIABNAGEAcgB0AGkAbgAgACgARgByAGUAbgBjAGgAKQBcACIALAAgAFwAIgBNAEYAXAAiADsAXABuAFwAIgBTAHQAIABQAGkAZQByAHIAZQAgACYAIABNAGkAcQB1AGUAbABvAG4AXAAiACwAIABcACIAUABNAFwAIgA7AFwAbgBcACIAUwB0ACAAVgBpAG4AYwBlAG4AdABcACIALAAgAFwAIgBWAEMAXAAiADsAXABuAFwAIgBTAHUAZABhAG4AXAAiACwAIABcACIAUwBEAFwAIgA7AFwAbgBcACIAUwB1AHIAaQBuAGEAbQBlAFwAIgAsACAAXAAiAFMAUgBcACIAOwBcAG4AXAAiAFMAdgBhAGwAYgBhAHIAZAAgACYAIABKAGEAbgAgAE0AYQB5AGUAbgBcACIALAAgAFwAIgBTAEoAXAAiADsAXABuAFwAIgBTAHcAZQBkAGUAbgBcACIALAAgAFwAIgBTAEUAXAAiADsAXABuAFwAIgBTAHcAaQB0AHoAZQByAGwAYQBuAGQAXAAiACwAIABcACIAQwBIAFwAIgA7AFwAbgBcACIAUwB5AHIAaQBhAFwAIgAsACAAXAAiAFMAWQBcACIAOwBcAG4AXAAiAFQAYQBpAHcAYQBuAFwAIgAsACAAXAAiAFQAVwBcACIAOwBcAG4AXAAiAFQAYQBqAGkAawBpAHMAdABhAG4AXAAiACwAIABcACIAVABKAFwAIgA7AFwAbgBcACIAVABhAG4AegBhAG4AaQBhAFwAIgAsACAAXAAiAFQAWgBcACIAOwBcAG4AXAAiAFQAaABhAGkAbABhAG4AZABcACIALAAgAFwAIgBUAEgAXAAiADsAXABuAFwAIgBUAG8AZwBvAFwAIgAsACAAXAAiAFQARwBcACIAOwBcAG4AXAAiAFQAbwBrAGUAbABhAHUAXAAiACwAIABcACIAVABLAFwAIgA7AFwAbgBcACIAVABvAG4AZwBhAFwAIgAsACAAXAAiAFQATwBcACIAOwBcAG4AXAAiAFQAcgBpAG4AaQBkAGEAZAAgACYAIABUAG8AYgBhAGcAbwBcACIALAAgAFwAIgBUAFQAXAAiADsAXABuAFwAIgBUAHUAbgBpAHMAaQBhAFwAIgAsACAAXAAiAFQATgBcACIAOwBcAG4AXAAiAFQAdQByAGsAZQB5AFwAIgAsACAAXAAiAFQAUgBcACIAOwBcAG4AXAAiAFQAdQByAGsAbQBlAG4AaQBzAHQAYQBuAFwAIgAsACAAXAAiAFQATQBcACIAOwBcAG4AXAAiAFQAdQByAGsAcwAgACYAIABDAGEAaQBjAG8AcwAgAEkAcwBcACIALAAgAFwAIgBUAEMAXAAiADsAXABuAFwAIgBUAHUAdgBhAGwAdQBcACIALAAgAFwAIgBUAFYAXAAiADsAXABuAFwAIgBVAFMAIABtAGkAbgBvAHIAIABvAHUAdABsAHkAaQBuAGcAIABpAHMAbABhAG4AZABzAFwAIgAsACAAXAAiAFUATQBcACIAOwBcAG4AXAAiAFUAZwBhAG4AZABhAFwAIgAsACAAXAAiAFUARwBcACIAOwBcAG4AXAAiAFUAawByAGEAaQBuAGUAXAAiACwAIABcACIAVQBBAFwAIgA7AFwAbgBcACIAVQBuAGkAdABlAGQAIABBAHIAYQBiACAARQBtAGkAcgBhAHQAZQBzAFwAIgAsACAAXAAiAEEARQBcACIAOwBcAG4AXAAiAFUAbgBpAHQAZQBkACAAUwB0AGEAdABlAHMAXAAiACwAIABcACIAVQBTAFwAIgA7AFwAbgBcACIAVQByAHUAZwB1AGEAeQBcACIALAAgAFwAIgBVAFkAXAAiADsAXABuAFwAIgBVAHoAYgBlAGsAaQBzAHQAYQBuAFwAIgAsACAAXAAiAFUAWgBcACIAOwBcAG4AXAAiAFYAYQBuAHUAYQB0AHUAXAAiACwAIABcACIAVgBVAFwAIgA7AFwAbgBcACIAVgBhAHQAaQBjAGEAbgAgAEMAaQB0AHkAXAAiACwAIABcACIAVgBBAFwAIgA7AFwAbgBcACIAVgBlAG4AZQB6AHUAZQBsAGEAXAAiACwAIABcACIAVgBFAFwAIgA7AFwAbgBcACIAVgBpAGUAdABuAGEAbQBcACIALAAgAFwAIgBWAE4AXAAiADsAXABuAFwAIgBWAGkAcgBnAGkAbgAgAEkAcwBsAGEAbgBkAHMAIAAoAFUASwApAFwAIgAsACAAXAAiAFYARwBcACIAOwBcAG4AXAAiAFYAaQByAGcAaQBuACAASQBzAGwAYQBuAGQAcwAgACgAVQBTACkAXAAiACwAIABcACIAVgBJAFwAIgA7AFwAbgBcACIAVwBhAGwAbABpAHMAIAAmACAARgB1AHQAdQBuAGEAXAAiACwAIABcACIAVwBGAFwAIgA7AFwAbgBcACIAVwBlAHMAdABlAHIAbgAgAFMAYQBoAGEAcgBhAFwAIgAsACAAXAAiAEUASABcACIAOwBcAG4AXAAiAFkAZQBtAGUAbgBcACIALAAgAFwAIgBZAEUAXAAiADsAXABuAFwAIgBaAGEAbQBiAGkAYQBcACIALAAgAFwAIgBaAE0AXAAiADsAXABuAFwAIgBaAGkAbQBiAGEAYgB3AGUAXAAiACwAIABcACIAWgBXAFwAIgBcAG4AfQA7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FoATwBOAEUAXwBOAEEATQBFAFM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fAFQASQBNAEUAWgBPAE4ARQBfAE4AQQBNAEUAUwBfADEAIAA9ACAAewBcAG4AXAAiAEEAZgByAGkAYwBhAC8AQQBiAGkAZABqAGEAbgBcACIALAAgAFQAUgBVAEUAOwBcAG4AXAAiAEEAZgByAGkAYwBhAC8AQQBsAGcAaQBlAHIAcwBcACIALAAgAFQAUgBVAEUAOwBcAG4AXAAiAEEAZgByAGkAYwBhAC8AQgBpAHMAcwBhAHUAXAAiACwAIABUAFIAVQBFADsAXABuAFwAIgBBAGYAcgBpAGMAYQAvAEMAYQBpAHIAbwBcACIALAAgAFQAUgBVAEUAOwBcAG4AXAAiAEEAZgByAGkAYwBhAC8AQwBhAHMAYQBiAGwAYQBuAGMAYQBcACIALAAgAFQAUgBVAEUAOwBcAG4AXAAiAEEAZgByAGkAYwBhAC8AQwBlAHUAdABhAFwAIgAsACAAVABSAFUARQA7AFwAbgBcACIAQQBmAHIAaQBjAGEALwBFAGwAXwBBAGEAaQB1AG4AXAAiACwAIABUAFIAVQBFADsAXABuAFwAIgBBAGYAcgBpAGMAYQAvAEoAbwBoAGEAbgBuAGUAcwBiAHUAcgBnAFwAIgAsACAAVABSAFUARQA7AFwAbgBcACIAQQBmAHIAaQBjAGEALwBKAHUAYgBhAFwAIgAsACAAVABSAFUARQA7AFwAbgBcACIAQQBmAHIAaQBjAGEALwBLAGgAYQByAHQAbwB1AG0AXAAiACwAIABUAFIAVQBFADsAXABuAFwAIgBBAGYAcgBpAGMAYQAvAEwAYQBnAG8AcwBcACIALAAgAFQAUgBVAEUAOwBcAG4AXAAiAEEAZgByAGkAYwBhAC8ATQBhAHAAdQB0AG8AXAAiACwAIABUAFIAVQBFADsAXABuAFwAIgBBAGYAcgBpAGMAYQAvAE0AbwBuAHIAbwB2AGkAYQBcACIALAAgAFQAUgBVAEUAOwBcAG4AXAAiAEEAZgByAGkAYwBhAC8ATgBhAGkAcgBvAGIAaQBcACIALAAgAFQAUgBVAEUAOwBcAG4AXAAiAEEAZgByAGkAYwBhAC8ATgBkAGoAYQBtAGUAbgBhAFwAIgAsACAAVABSAFUARQA7AFwAbgBcACIAQQBmAHIAaQBjAGEALwBTAGEAbwBfAFQAbwBtAGUAXAAiACwAIABGAEEATABTAEUAOwBcAG4AXAAiAEEAZgByAGkAYwBhAC8AVAByAGkAcABvAGwAaQBcACIALAAgAFQAUgBVAEUAOwBcAG4AXAAiAEEAZgByAGkAYwBhAC8AVAB1AG4AaQBzAFwAIgAsACAAVABSAFUARQA7AFwAbgBcACIAQQBmAHIAaQBjAGEALwBXAGkAbgBkAGgAbwBlAGsAXAAiACwAIABUAFIAVQBFADsAXABuAFwAIgBBAG0AZQByAGkAYwBhAC8AQQBkAGEAawBcACIALAAgAFQAUgBVAEUAOwBcAG4AXAAiAEEAbQBlAHIAaQBjAGEALwBBAG4AYwBoAG8AcgBhAGcAZQBcACIALAAgAFQAUgBVAEUAOwBcAG4AXAAiAEEAbQBlAHIAaQBjAGEALwBBAHIAYQBnAHUAYQBpAG4AYQBcACIALAAgAFQAUgBVAEUAOwBcAG4AXAAiAEEAbQBlAHIAaQBjAGEALwBBAHIAZwBlAG4AdABpAG4AYQAvAEIAdQBlAG4AbwBzAF8AQQBpAHIAZQBzAFwAIgAsACAARgBBAEwAUwBFADsAXABuAFwAIgBBAG0AZQByAGkAYwBhAC8AQQByAGcAZQBuAHQAaQBuAGEALwBDAGEAdABhAG0AYQByAGMAYQBcACIALAAgAEYAQQBMAFMARQA7AFwAbgBcACIAQQBtAGUAcgBpAGMAYQAvAEEAcgBnAGUAbgB0AGkAbgBhAC8AQwBvAHIAZABvAGIAYQBcACIALAAgAFQAUgBVAEUAOwBcAG4AXAAiAEEAbQBlAHIAaQBjAGEALwBBAHIAZwBlAG4AdABpAG4AYQAvAEoAdQBqAHUAeQBcACIALAAgAEYAQQBMAFMARQA7AFwAbgBcACIAQQBtAGUAcgBpAGMAYQAvAEEAcgBnAGUAbgB0AGkAbgBhAC8ATABhAF8AUgBpAG8AagBhAFwAIgAsACAARgBBAEwAUwBFADsAXABuAFwAIgBBAG0AZQByAGkAYwBhAC8AQQByAGcAZQBuAHQAaQBuAGEALwBNAGUAbgBkAG8AegBhAFwAIgAsACAARgBBAEwAUwBFADsAXABuAFwAIgBBAG0AZQByAGkAYwBhAC8AQQByAGcAZQBuAHQAaQBuAGEALwBSAGkAbwBfAEcAYQBsAGwAZQBnAG8AcwBcACIALAAgAEYAQQBMAFMARQA7AFwAbgBcACIAQQBtAGUAcgBpAGMAYQAvAEEAcgBnAGUAbgB0AGkAbgBhAC8AUwBhAGwAdABhAFwAIgAsACAARgBBAEwAUwBFADsAXABuAFwAIgBBAG0AZQByAGkAYwBhAC8AQQByAGcAZQBuAHQAaQBuAGEALwBTAGEAbgBfAEoAdQBhAG4AXAAiACwAIABGAEEATABTAEUAOwBcAG4AXAAiAEEAbQBlAHIAaQBjAGEALwBBAHIAZwBlAG4AdABpAG4AYQAvAFMAYQBuAF8ATAB1AGkAcwBcACIALAAgAEYAQQBMAFMARQA7AFwAbgBcACIAQQBtAGUAcgBpAGMAYQAvAEEAcgBnAGUAbgB0AGkAbgBhAC8AVAB1AGMAdQBtAGEAbgBcACIALAAgAEYAQQBMAFMARQA7AFwAbgBcACIAQQBtAGUAcgBpAGMAYQAvAEEAcgBnAGUAbgB0AGkAbgBhAC8AVQBzAGgAdQBhAGkAYQBcACIALAAgAEYAQQBMAFMARQA7AFwAbgBcACIAQQBtAGUAcgBpAGMAYQAvAEEAcwB1AG4AYwBpAG8AbgBcACIALAAgAFQAUgBVAEUAOwBcAG4AXAAiAEEAbQBlAHIAaQBjAGEALwBCAGEAaABpAGEAXAAiACwAIABUAFIAVQBFADsAXABuAFwAIgBBAG0AZQByAGkAYwBhAC8AQgBhAGgAaQBhAF8AQgBhAG4AZABlAHIAYQBzAFwAIgAsACAAVABSAFUARQA7AFwAbgBcACIAQQBtAGUAcgBpAGMAYQAvAEIAYQByAGIAYQBkAG8AcwBcACIALAAgAFQAUgBVAEUAOwBcAG4AXAAiAEEAbQBlAHIAaQBjAGEALwBCAGUAbABlAG0AXAAiACwAIABUAFIAVQBFADsAXABuAFwAIgBBAG0AZQByAGkAYwBhAC8AQgBlAGwAaQB6AGUAXAAiACwAIABUAFIAVQBFADsAXABuAFwAIgBBAG0AZQByAGkAYwBhAC8AQgBvAGEAXwBWAGkAcwB0AGEAXAAiACwAIABUAFIAVQBFADsAXABuAFwAIgBBAG0AZQByAGkAYwBhAC8AQgBvAGcAbwB0AGEAXAAiACwAIABUAFIAVQBFADsAXABuAFwAIgBBAG0AZQByAGkAYwBhAC8AQgBvAGkAcwBlAFwAIgAsACAAVABSAFUARQA7AFwAbgBcACIAQQBtAGUAcgBpAGMAYQAvAEMAYQBtAGIAcgBpAGQAZwBlAF8AQgBhAHkAXAAiACwAIABUAFIAVQBFADsAXABuAFwAIgBBAG0AZQByAGkAYwBhAC8AQwBhAG0AcABvAF8ARwByAGEAbgBkAGUAXAAiACwAIABUAFIAVQBFADsAXABuAFwAIgBBAG0AZQByAGkAYwBhAC8AQwBhAG4AYwB1AG4AXAAiACwAIABUAFIAVQBFADsAXABuAFwAIgBBAG0AZQByAGkAYwBhAC8AQwBhAHIAYQBjAGEAcwBcACIALAAgAFQAUgBVAEUAOwBcAG4AXAAiAEEAbQBlAHIAaQBjAGEALwBDAGEAeQBlAG4AbgBlAFwAIgAsACAAVABSAFUARQA7AFwAbgBcACIAQQBtAGUAcgBpAGMAYQAvAEMAaABpAGMAYQBnAG8AXAAiACwAIABUAFIAVQBFADsAXABuAFwAIgBBAG0AZQByAGkAYwBhAC8AQwBoAGkAaAB1AGEAaAB1AGEAXAAiACwAIABUAFIAVQBFADsAXABuAFwAIgBBAG0AZQByAGkAYwBhAC8AQwBpAHUAZABhAGQAXwBKAHUAYQByAGUAegBcACIALAAgAFQAUgBVAEUAOwBcAG4AXAAiAEEAbQBlAHIAaQBjAGEALwBDAG8AcwB0AGEAXwBSAGkAYwBhAFwAIgAsACAAVABSAFUARQA7AFwAbgBcACIAQQBtAGUAcgBpAGMAYQAvAEMAdQBpAGEAYgBhAFwAIgAsACAAVABSAFUARQA7AFwAbgBcACIAQQBtAGUAcgBpAGMAYQAvAEQAYQBuAG0AYQByAGsAcwBoAGEAdgBuAFwAIgAsACAAVABSAFUARQA7AFwAbgBcACIAQQBtAGUAcgBpAGMAYQAvAEQAYQB3AHMAbwBuAFwAIgAsACAAVABSAFUARQA7AFwAbgBcACIAQQBtAGUAcgBpAGMAYQAvAEQAYQB3AHMAbwBuAF8AQwByAGUAZQBrAFwAIgAsACAAVABSAFUARQA7AFwAbgBcACIAQQBtAGUAcgBpAGMAYQAvAEQAZQBuAHYAZQByAFwAIgAsACAAVABSAFUARQA7AFwAbgBcACIAQQBtAGUAcgBpAGMAYQAvAEQAZQB0AHIAbwBpAHQAXAAiACwAIABUAFIAVQBFADsAXABuAFwAIgBBAG0AZQByAGkAYwBhAC8ARQBkAG0AbwBuAHQAbwBuAFwAIgAsACAAVABSAFUARQA7AFwAbgBcACIAQQBtAGUAcgBpAGMAYQAvAEUAaQByAHUAbgBlAHAAZQBcACIALAAgAFQAUgBVAEUAOwBcAG4AXAAiAEEAbQBlAHIAaQBjAGEALwBFAGwAXwBTAGEAbAB2AGEAZABvAHIAXAAiACwAIABUAFIAVQBFADsAXABuAFwAIgBBAG0AZQByAGkAYwBhAC8ARgBvAHIAdABfAE4AZQBsAHMAbwBuAFwAIgAsACAAVABSAFUARQA7AFwAbgBcACIAQQBtAGUAcgBpAGMAYQAvAEYAbwByAHQAYQBsAGUAegBhAFwAIgAsACAAVABSAFUARQA7AFwAbgBcACIAQQBtAGUAcgBpAGMAYQAvAEcAbABhAGMAZQBfAEIAYQB5AFwAIgAsACAAVABSAFUARQA7AFwAbgBcACIAQQBtAGUAcgBpAGMAYQAvAEcAbwBvAHMAZQBfAEIAYQB5AFwAIgAsACAAVABSAFUARQA7AFwAbgBcACIAQQBtAGUAcgBpAGMAYQAvAEcAcgBhAG4AZABfAFQAdQByAGsAXAAiACwAIABGAEEATABTAEUAOwBcAG4AXAAiAEEAbQBlAHIAaQBjAGEALwBHAHUAYQB0AGUAbQBhAGwAYQBcACIALAAgAFQAUgBVAEUAOwBcAG4AXAAiAEEAbQBlAHIAaQBjAGEALwBHAHUAYQB5AGEAcQB1AGkAbABcACIALAAgAFQAUgBVAEUAOwBcAG4AXAAiAEEAbQBlAHIAaQBjAGEALwBHAHUAeQBhAG4AYQBcACIALAAgAFQAUgBVAEUAOwBcAG4AXAAiAEEAbQBlAHIAaQBjAGEALwBIAGEAbABpAGYAYQB4AFwAIgAsACAAVABSAFUARQA7AFwAbgBcACIAQQBtAGUAcgBpAGMAYQAvAEgAYQB2AGEAbgBhAFwAIgAsACAAVABSAFUARQA7AFwAbgBcACIAQQBtAGUAcgBpAGMAYQAvAEgAZQByAG0AbwBzAGkAbABsAG8AXAAiACwAIABUAFIAVQBFADsAXABuAFwAIgBBAG0AZQByAGkAYwBhAC8ASQBuAGQAaQBhAG4AYQAvAEkAbgBkAGkAYQBuAGEAcABvAGwAaQBzAFwAIgAsACAAVABSAFUARQA7AFwAbgBcACIAQQBtAGUAcgBpAGMAYQAvAEkAbgBkAGkAYQBuAGEALwBLAG4AbwB4AFwAIgAsACAAVABSAFUARQA7AFwAbgBcACIAQQBtAGUAcgBpAGMAYQAvAEkAbgBkAGkAYQBuAGEALwBNAGEAcgBlAG4AZwBvAFwAIgAsACAAVABSAFUARQA7AFwAbgBcACIAQQBtAGUAcgBpAGMAYQAvAEkAbgBkAGkAYQBuAGEALwBQAGUAdABlAHIAcwBiAHUAcgBnAFwAIgAsACAAVABSAFUARQA7AFwAbgBcACIAQQBtAGUAcgBpAGMAYQAvAEkAbgBkAGkAYQBuAGEALwBUAGUAbABsAF8AQwBpAHQAeQBcACIALAAgAFQAUgBVAEUAOwBcAG4AXAAiAEEAbQBlAHIAaQBjAGEALwBJAG4AZABpAGEAbgBhAC8AVgBlAHYAYQB5AFwAIgAsACAAVABSAFUARQA7AFwAbgBcACIAQQBtAGUAcgBpAGMAYQAvAEkAbgBkAGkAYQBuAGEALwBWAGkAbgBjAGUAbgBuAGUAcwBcACIALAAgAFQAUgBVAEUAOwBcAG4AXAAiAEEAbQBlAHIAaQBjAGEALwBJAG4AZABpAGEAbgBhAC8AVwBpAG4AYQBtAGEAYwBcACIALAAgAFQAUgBVAEUAOwBcAG4AXAAiAEEAbQBlAHIAaQBjAGEALwBJAG4AdQB2AGkAawBcACIALAAgAFQAUgBVAEUAOwBcAG4AXAAiAEEAbQBlAHIAaQBjAGEALwBJAHEAYQBsAHUAaQB0AFwAIgAsACAAVABSAFUARQA7AFwAbgBcACIAQQBtAGUAcgBpAGMAYQAvAEoAYQBtAGEAaQBjAGEAXAAiACwAIABUAFIAVQBFADsAXABuAFwAIgBBAG0AZQByAGkAYwBhAC8ASgB1AG4AZQBhAHUAXAAiACwAIABUAFIAVQBFADsAXABuAFwAIgBBAG0AZQByAGkAYwBhAC8ASwBlAG4AdAB1AGMAawB5AC8ATABvAHUAaQBzAHYAaQBsAGwAZQBcACIALAAgAFQAUgBVAEUAOwBcAG4AXAAiAEEAbQBlAHIAaQBjAGEALwBLAGUAbgB0AHUAYwBrAHkALwBNAG8AbgB0AGkAYwBlAGwAbABvAFwAIgAsACAAVABSAFUARQA7AFwAbgBcACIAQQBtAGUAcgBpAGMAYQAvAEwAYQBfAFAAYQB6AFwAIgAsACAAVABSAFUARQA7AFwAbgBcACIAQQBtAGUAcgBpAGMAYQAvAEwAaQBtAGEAXAAiACwAIABUAFIAVQBFADsAXABuAFwAIgBBAG0AZQByAGkAYwBhAC8ATABvAHMAXwBBAG4AZwBlAGwAZQBzAFwAIgAsACAAVABSAFUARQA7AFwAbgBcACIAQQBtAGUAcgBpAGMAYQAvAE0AYQBjAGUAaQBvAFwAIgAsACAAVABSAFUARQA7AFwAbgBcACIAQQBtAGUAcgBpAGMAYQAvAE0AYQBuAGEAZwB1AGEAXAAiACwAIABUAFIAVQBFADsAXABuAFwAIgBBAG0AZQByAGkAYwBhAC8ATQBhAG4AYQB1AHMAXAAiACwAIABUAFIAVQBFADsAXABuAFwAIgBBAG0AZQByAGkAYwBhAC8ATQBhAHIAdABpAG4AaQBxAHUAZQBcACIALAAgAFQAUgBVAEUAOwBcAG4AXAAiAEEAbQBlAHIAaQBjAGEALwBNAGEAdABhAG0AbwByAG8AcwBcACIALAAgAFQAUgBVAEUAOwBcAG4AXAAiAEEAbQBlAHIAaQBjAGEALwBNAGEAegBhAHQAbABhAG4AXAAiACwAIABUAFIAVQBFADsAXABuAFwAIgBBAG0AZQByAGkAYwBhAC8ATQBlAG4AbwBtAGkAbgBlAGUAXAAiACwAIABUAFIAVQBFADsAXABuAFwAIgBBAG0AZQByAGkAYwBhAC8ATQBlAHIAaQBkAGEAXAAiACwAIABUAFIAVQBFADsAXABuAFwAIgBBAG0AZQByAGkAYwBhAC8ATQBlAHQAbABhAGsAYQB0AGwAYQBcACIALAAgAFQAUgBVAEUAOwBcAG4AXAAiAEEAbQBlAHIAaQBjAGEALwBNAGUAeABpAGMAbwBfAEMAaQB0AHkAXAAiACwAIABUAFIAVQBFADsAXABuAFwAIgBBAG0AZQByAGkAYwBhAC8ATQBpAHEAdQBlAGwAbwBuAFwAIgAsACAAVABSAFUARQA7AFwAbgBcACIAQQBtAGUAcgBpAGMAYQAvAE0AbwBuAGMAdABvAG4AXAAiACwAIABUAFIAVQBFADsAXABuAFwAIgBBAG0AZQByAGkAYwBhAC8ATQBvAG4AdABlAHIAcgBlAHkAXAAiACwAIABUAFIAVQBFADsAXABuAFwAIgBBAG0AZQByAGkAYwBhAC8ATQBvAG4AdABlAHYAaQBkAGUAbwBcACIALAAgAFQAUgBVAEUAOwBcAG4AXAAiAEEAbQBlAHIAaQBjAGEALwBOAGUAdwBfAFkAbwByAGsAXAAiACwAIABUAFIAVQBFADsAXABuAFwAIgBBAG0AZQByAGkAYwBhAC8ATgBvAG0AZQBcACIALAAgAFQAUgBVAEUAOwBcAG4AXAAiAEEAbQBlAHIAaQBjAGEALwBOAG8AcgBvAG4AaABhAFwAIgAsACAAVABSAFUARQA7AFwAbgBcACIAQQBtAGUAcgBpAGMAYQAvAE4AbwByAHQAaABfAEQAYQBrAG8AdABhAC8AQgBlAHUAbABhAGgAXAAiACwAIABUAFIAVQBFADsAXABuAFwAIgBBAG0AZQByAGkAYwBhAC8ATgBvAHIAdABoAF8ARABhAGsAbwB0AGEALwBDAGUAbgB0AGUAcgBcACIALAAgAFQAUgBVAEUAOwBcAG4AXAAiAEEAbQBlAHIAaQBjAGEALwBOAG8AcgB0AGgAXwBEAGEAawBvAHQAYQAvAE4AZQB3AF8AUwBhAGwAZQBtAFwAIgAsACAAVABSAFUARQA7AFwAbgBcACIAQQBtAGUAcgBpAGMAYQAvAE4AdQB1AGsAXAAiACwAIABUAFIAVQBFADsAXABuAFwAIgBBAG0AZQByAGkAYwBhAC8ATwBqAGkAbgBhAGcAYQBcACIALAAgAFQAUgBVAEUAOwBcAG4AXAAiAEEAbQBlAHIAaQBjAGEALwBQAGEAbgBhAG0AYQBcACIALAAgAFQAUgBVAEUAOwBcAG4AXAAiAEEAbQBlAHIAaQBjAGEALwBQAGEAcgBhAG0AYQByAGkAYgBvAFwAIgAsACAAVABSAFUARQA7AFwAbgBcACIAQQBtAGUAcgBpAGMAYQAvAFAAaABvAGUAbgBpAHgAXAAiACwAIABUAFIAVQBFADsAXABuAFwAIgBBAG0AZQByAGkAYwBhAC8AUABvAHIAdAAtAGEAdQAtAFAAcgBpAG4AYwBlAFwAIgAsACAAVABSAFUARQA7AFwAbgBcACIAQQBtAGUAcgBpAGMAYQAvAFAAbwByAHQAbwBfAFYAZQBsAGgAbwBcACIALAAgAFQAUgBVAEUAOwBcAG4AXAAiAEEAbQBlAHIAaQBjAGEALwBQAHUAZQByAHQAbwBfAFIAaQBjAG8AXAAiACwAIABUAFIAVQBFADsAXABuAFwAIgBBAG0AZQByAGkAYwBhAC8AUAB1AG4AdABhAF8AQQByAGUAbgBhAHMAXAAiACwAIABUAFIAVQBFADsAXABuAFwAIgBBAG0AZQByAGkAYwBhAC8AUgBhAG4AawBpAG4AXwBJAG4AbABlAHQAXAAiACwAIABUAFIAVQBFADsAXABuAFwAIgBBAG0AZQByAGkAYwBhAC8AUgBlAGMAaQBmAGUAXAAiACwAIABUAFIAVQBFADsAXABuAFwAIgBBAG0AZQByAGkAYwBhAC8AUgBlAGcAaQBuAGEAXAAiACwAIABUAFIAVQBFADsAXABuAFwAIgBBAG0AZQByAGkAYwBhAC8AUgBlAHMAbwBsAHUAdABlAFwAIgAsACAAVABSAFUARQA7AFwAbgBcACIAQQBtAGUAcgBpAGMAYQAvAFIAaQBvAF8AQgByAGEAbgBjAG8AXAAiACwAIABUAFIAVQBFADsAXABuAFwAIgBBAG0AZQByAGkAYwBhAC8AUwBhAG4AdABhAHIAZQBtAFwAIgAsACAAVABSAFUARQA7AFwAbgBcACIAQQBtAGUAcgBpAGMAYQAvAFMAYQBuAHQAaQBhAGcAbwBcACIALAAgAFQAUgBVAEUAOwBcAG4AXAAiAEEAbQBlAHIAaQBjAGEALwBTAGEAbgB0AG8AXwBEAG8AbQBpAG4AZwBvAFwAIgAsACAAVABSAFUARQA7AFwAbgBcACIAQQBtAGUAcgBpAGMAYQAvAFMAYQBvAF8AUABhAHUAbABvAFwAIgAsACAAVABSAFUARQA7AFwAbgBcACIAQQBtAGUAcgBpAGMAYQAvAFMAYwBvAHIAZQBzAGIAeQBzAHUAbgBkAFwAIgAsACAAVABSAFUARQA7AFwAbgBcACIAQQBtAGUAcgBpAGMAYQAvAFMAaQB0AGsAYQBcACIALAAgAFQAUgBVAEUAOwBcAG4AXAAiAEEAbQBlAHIAaQBjAGEALwBTAHQAXwBKAG8AaABuAHMAXAAiACwAIABUAFIAVQBFADsAXABuAFwAIgBBAG0AZQByAGkAYwBhAC8AUwB3AGkAZgB0AF8AQwB1AHIAcgBlAG4AdABcACIALAAgAFQAUgBVAEUAOwBcAG4AXAAiAEEAbQBlAHIAaQBjAGEALwBUAGUAZwB1AGMAaQBnAGEAbABwAGEAXAAiACwAIABUAFIAVQBFADsAXABuAFwAIgBBAG0AZQByAGkAYwBhAC8AVABoAHUAbABlAFwAIgAsACAAVABSAFUARQA7AFwAbgBcACIAQQBtAGUAcgBpAGMAYQAvAFQAaQBqAHUAYQBuAGEAXAAiACwAIABUAFIAVQBFADsAXABuAFwAIgBBAG0AZQByAGkAYwBhAC8AVABvAHIAbwBuAHQAbwBcACIALAAgAFQAUgBVAEUAOwBcAG4AXAAiAEEAbQBlAHIAaQBjAGEALwBWAGEAbgBjAG8AdQB2AGUAcgBcACIALAAgAFQAUgBVAEUAOwBcAG4AXAAiAEEAbQBlAHIAaQBjAGEALwBXAGgAaQB0AGUAaABvAHIAcwBlAFwAIgAsACAAVABSAFUARQA7AFwAbgBcACIAQQBtAGUAcgBpAGMAYQAvAFcAaQBuAG4AaQBwAGUAZwBcACIALAAgAFQAUgBVAEUAOwBcAG4AXAAiAEEAbQBlAHIAaQBjAGEALwBZAGEAawB1AHQAYQB0AFwAIgAsACAAVABSAFUARQA7AFwAbgBcACIAQQBuAHQAYQByAGMAdABpAGMAYQAvAEMAYQBzAGUAeQBcACIALAAgAFQAUgBVAEUAOwBcAG4AXAAiAEEAbgB0AGEAcgBjAHQAaQBjAGEALwBEAGEAdgBpAHMAXAAiACwAIABUAFIAVQBFADsAXABuAFwAIgBBAG4AdABhAHIAYwB0AGkAYwBhAC8ATQBhAGMAcQB1AGEAcgBpAGUAXAAiACwAIABUAFIAVQBFADsAXABuAFwAIgBBAG4AdABhAHIAYwB0AGkAYwBhAC8ATQBhAHcAcwBvAG4AXAAiACwAIABUAFIAVQBFADsAXABuAFwAIgBBAG4AdABhAHIAYwB0AGkAYwBhAC8AUABhAGwAbQBlAHIAXAAiACwAIABUAFIAVQBFADsAXABuAFwAIgBBAG4AdABhAHIAYwB0AGkAYwBhAC8AUgBvAHQAaABlAHIAYQBcACIALAAgAFQAUgBVAEUAOwBcAG4AXAAiAEEAbgB0AGEAcgBjAHQAaQBjAGEALwBUAHIAbwBsAGwAXAAiACwAIABUAFIAVQBFADsAXABuAFwAIgBBAG4AdABhAHIAYwB0AGkAYwBhAC8AVgBvAHMAdABvAGsAXAAiACwAIABUAFIAVQBFADsAXABuAFwAIgBBAHMAaQBhAC8AQQBsAG0AYQB0AHkAXAAiACwAIABUAFIAVQBFADsAXABuAFwAIgBBAHMAaQBhAC8AQQBtAG0AYQBuAFwAIgAsACAAVABSAFUARQA7AFwAbgBcACIAQQBzAGkAYQAvAEEAbgBhAGQAeQByAFwAIgAsACAAVABSAFUARQA7AFwAbgBcACIAQQBzAGkAYQAvAEEAcQB0AGEAdQBcACIALAAgAFQAUgBVAEUAOwBcAG4AXAAiAEEAcwBpAGEALwBBAHEAdABvAGIAZQBcACIALAAgAFQAUgBVAEUAOwBcAG4AXAAiAEEAcwBpAGEALwBBAHMAaABnAGEAYgBhAHQAXAAiACwAIABUAFIAVQBFADsAXABuAFwAIgBBAHMAaQBhAC8AQQB0AHkAcgBhAHUAXAAiACwAIABUAFIAVQBFADsAXABuAFwAIgBBAHMAaQBhAC8AQgBhAGcAaABkAGEAZABcACIALAAgAFQAUgBVAEUAOwBcAG4AXAAiAEEAcwBpAGEALwBCAGEAawB1AFwAIgAsACAAVABSAFUARQA7AFwAbgBcACIAQQBzAGkAYQAvAEIAYQBuAGcAawBvAGsAXAAiACwAIABUAFIAVQBFADsAXABuAFwAIgBBAHMAaQBhAC8AQgBhAHIAbgBhAHUAbABcACIALAAgAFQAUgBVAEUAOwBcAG4AXAAiAEEAcwBpAGEALwBCAGUAaQByAHUAdABcACIALAAgAFQAUgBVAEUAOwBcAG4AXAAiAEEAcwBpAGEALwBCAGkAcwBoAGsAZQBrAFwAIgAsACAAVABSAFUARQA7AFwAbgBcACIAQQBzAGkAYQAvAEMAaABpAHQAYQBcACIALAAgAFQAUgBVAEUAOwBcAG4AXAAiAEEAcwBpAGEALwBDAGgAbwBpAGIAYQBsAHMAYQBuAFwAIgAsACAAVABSAFUARQA7AFwAbgBcACIAQQBzAGkAYQAvAEMAbwBsAG8AbQBiAG8AXAAiACwAIABUAFIAVQBFADsAXABuAFwAIgBBAHMAaQBhAC8ARABhAG0AYQBzAGMAdQBzAFwAIgAsACAAVABSAFUARQA7AFwAbgBcACIAQQBzAGkAYQAvAEQAaABhAGsAYQBcACIALAAgAFQAUgBVAEUAOwBcAG4AXAAiAEEAcwBpAGEALwBEAGkAbABpAFwAIgAsACAAVABSAFUARQA7AFwAbgBcACIAQQBzAGkAYQAvAEQAdQBiAGEAaQBcACIALAAgAFQAUgBVAEUAOwBcAG4AXAAiAEEAcwBpAGEALwBEAHUAcwBoAGEAbgBiAGUAXAAiACwAIABUAFIAVQBFADsAXABuAFwAIgBBAHMAaQBhAC8ARgBhAG0AYQBnAHUAcwB0AGEAXAAiACwAIABUAFIAVQBFADsAXABuAFwAIgBBAHMAaQBhAC8ARwBhAHoAYQBcACIALAAgAFQAUgBVAEUAOwBcAG4AXAAiAEEAcwBpAGEALwBIAGUAYgByAG8AbgBcACIALAAgAFQAUgBVAEUAOwBcAG4AXAAiAEEAcwBpAGEALwBIAG8AXwBDAGgAaQBfAE0AaQBuAGgAXAAiACwAIABUAFIAVQBFADsAXABuAFwAIgBBAHMAaQBhAC8ASABvAG4AZwBfAEsAbwBuAGcAXAAiACwAIABUAFIAVQBFADsAXABuAFwAIgBBAHMAaQBhAC8ASABvAHYAZABcACIALAAgAFQAUgBVAEUAOwBcAG4AXAAiAEEAcwBpAGEALwBJAHIAawB1AHQAcwBrAFwAIgAsACAAVABSAFUARQA7AFwAbgBcACIAQQBzAGkAYQAvAEoAYQBrAGEAcgB0AGEAXAAiACwAIABUAFIAVQBFADsAXABuAFwAIgBBAHMAaQBhAC8ASgBhAHkAYQBwAHUAcgBhAFwAIgAsACAAVABSAFUARQA7AFwAbgBcACIAQQBzAGkAYQAvAEoAZQByAHUAcwBhAGwAZQBtAFwAIgAsACAAVABSAFUARQA7AFwAbgBcACIAQQBzAGkAYQAvAEsAYQBiAHUAbABcACIALAAgAFQAUgBVAEUAOwBcAG4AXAAiAEEAcwBpAGEALwBLAGEAbQBjAGgAYQB0AGsAYQBcACIALAAgAFQAUgBVAEUAOwBcAG4AXAAiAEEAcwBpAGEALwBLAGEAcgBhAGMAaABpAFwAIgAsACAAVABSAFUARQA7AFwAbgBcACIAQQBzAGkAYQAvAEsAYQB0AGgAbQBhAG4AZAB1AFwAIgAsACAAVABSAFUARQA7AFwAbgBcACIAQQBzAGkAYQAvAEsAaABhAG4AZAB5AGcAYQBcACIALAAgAFQAUgBVAEUAOwBcAG4AXAAiAEEAcwBpAGEALwBLAG8AbABrAGEAdABhAFwAIgAsACAAVABSAFUARQA7AFwAbgBcACIAQQBzAGkAYQAvAEsAcgBhAHMAbgBvAHkAYQByAHMAawBcACIALAAgAFQAUgBVAEUAOwBcAG4AXAAiAEEAcwBpAGEALwBLAHUAYwBoAGkAbgBnAFwAIgAsACAAVABSAFUARQA7AFwAbgBcACIAQQBzAGkAYQAvAE0AYQBjAGEAdQBcACIALAAgAFQAUgBVAEUAOwBcAG4AXAAiAEEAcwBpAGEALwBNAGEAZwBhAGQAYQBuAFwAIgAsACAAVABSAFUARQA7AFwAbgBcACIAQQBzAGkAYQAvAE0AYQBrAGEAcwBzAGEAcgBcACIALAAgAFQAUgBVAEUAOwBcAG4AXAAiAEEAcwBpAGEALwBNAGEAbgBpAGwAYQBcACIALAAgAFQAUgBVAEUAOwBcAG4AXAAiAEEAcwBpAGEALwBOAGkAYwBvAHMAaQBhAFwAIgAsACAAVABSAFUARQA7AFwAbgBcACIAQQBzAGkAYQAvAE4AbwB2AG8AawB1AHoAbgBlAHQAcwBrAFwAIgAsACAAVABSAFUARQA7AFwAbgBcACIAQQBzAGkAYQAvAE4AbwB2AG8AcwBpAGIAaQByAHMAawBcACIALAAgAFQAUgBVAEUAOwBcAG4AXAAiAEEAcwBpAGEALwBPAG0AcwBrAFwAIgAsACAAVABSAFUARQA7AFwAbgBcACIAQQBzAGkAYQAvAE8AcgBhAGwAXAAiACwAIABUAFIAVQBFADsAXABuAFwAIgBBAHMAaQBhAC8AUABvAG4AdABpAGEAbgBhAGsAXAAiACwAIABUAFIAVQBFADsAXABuAFwAIgBBAHMAaQBhAC8AUAB5AG8AbgBnAHkAYQBuAGcAXAAiACwAIABUAFIAVQBFADsAXABuAFwAIgBBAHMAaQBhAC8AUQBhAHQAYQByAFwAIgAsACAAVABSAFUARQA7AFwAbgBcACIAQQBzAGkAYQAvAFEAbwBzAHQAYQBuAGEAeQBcACIALAAgAFQAUgBVAEUAOwBcAG4AXAAiAEEAcwBpAGEALwBRAHkAegB5AGwAbwByAGQAYQBcACIALAAgAFQAUgBVAEUAOwBcAG4AXAAiAEEAcwBpAGEALwBSAGkAeQBhAGQAaABcACIALAAgAFQAUgBVAEUAOwBcAG4AXAAiAEEAcwBpAGEALwBTAGEAawBoAGEAbABpAG4AXAAiACwAIABUAFIAVQBFADsAXABuAFwAIgBBAHMAaQBhAC8AUwBhAG0AYQByAGsAYQBuAGQAXAAiACwAIABUAFIAVQBFADsAXABuAFwAIgBBAHMAaQBhAC8AUwBlAG8AdQBsAFwAIgAsACAAVABSAFUARQA7AFwAbgBcACIAQQBzAGkAYQAvAFMAaABhAG4AZwBoAGEAaQBcACIALAAgAFQAUgBVAEUAOwBcAG4AXAAiAEEAcwBpAGEALwBTAGkAbgBnAGEAcABvAHIAZQBcACIALAAgAFQAUgBVAEUAOwBcAG4AXAAiAEEAcwBpAGEALwBTAHIAZQBkAG4AZQBrAG8AbAB5AG0AcwBrAFwAIgAsACAAVABSAFUARQA7AFwAbgBcACIAQQBzAGkAYQAvAFQAYQBpAHAAZQBpAFwAIgAsACAAVABSAFUARQA7AFwAbgBcACIAQQBzAGkAYQAvAFQAYQBzAGgAawBlAG4AdABcACIALAAgAFQAUgBVAEUAOwBcAG4AXAAiAEEAcwBpAGEALwBUAGIAaQBsAGkAcwBpAFwAIgAsACAAVABSAFUARQA7AFwAbgBcACIAQQBzAGkAYQAvAFQAZQBoAHIAYQBuAFwAIgAsACAAVABSAFUARQA7AFwAbgBcACIAQQBzAGkAYQAvAFQAaABpAG0AcABoAHUAXAAiACwAIABUAFIAVQBFADsAXABuAFwAIgBBAHMAaQBhAC8AVABvAGsAeQBvAFwAIgAsACAAVABSAFUARQA7AFwAbgBcACIAQQBzAGkAYQAvAFQAbwBtAHMAawBcACIALAAgAFQAUgBVAEUAOwBcAG4AXAAiAEEAcwBpAGEALwBVAGwAYQBhAG4AYgBhAGEAdABhAHIAXAAiACwAIABUAFIAVQBFADsAXABuAFwAIgBBAHMAaQBhAC8AVQByAHUAbQBxAGkAXAAiACwAIABUAFIAVQBFADsAXABuAFwAIgBBAHMAaQBhAC8AVQBzAHQALQBOAGUAcgBhAFwAIgAsACAAVABSAFUARQA7AFwAbgBcACIAQQBzAGkAYQAvAFYAbABhAGQAaQB2AG8AcwB0AG8AawBcACIALAAgAFQAUgBVAEUAOwBcAG4AXAAiAEEAcwBpAGEALwBZAGEAawB1AHQAcwBrAFwAIgAsACAAVABSAFUARQA7AFwAbgBcACIAQQBzAGkAYQAvAFkAYQBuAGcAbwBuAFwAIgAsACAAVABSAFUARQA7AFwAbgBcACIAQQBzAGkAYQAvAFkAZQBrAGEAdABlAHIAaQBuAGIAdQByAGcAXAAiACwAIABUAFIAVQBFADsAXABuAFwAIgBBAHMAaQBhAC8AWQBlAHIAZQB2AGEAbgBcACIALAAgAFQAUgBVAEUAXABuAH0AOwBcAG4AXwBUAEkATQBFAFoATwBOAEUAXwBOAEEATQBFAFMAXwAyACAAPQAgAHsAXABuAFwAIgBBAHQAbABhAG4AdABpAGMALwBBAHoAbwByAGUAcwBcACIALAAgAFQAUgBVAEUAOwBcAG4AXAAiAEEAdABsAGEAbgB0AGkAYwAvAEIAZQByAG0AdQBkAGEAXAAiACwAIABUAFIAVQBFADsAXABuAFwAIgBBAHQAbABhAG4AdABpAGMALwBDAGEAbgBhAHIAeQBcACIALAAgAFQAUgBVAEUAOwBcAG4AXAAiAEEAdABsAGEAbgB0AGkAYwAvAEMAYQBwAGUAXwBWAGUAcgBkAGUAXAAiACwAIABUAFIAVQBFADsAXABuAFwAIgBBAHQAbABhAG4AdABpAGMALwBGAGEAcgBvAGUAXAAiACwAIABUAFIAVQBFADsAXABuAFwAIgBBAHQAbABhAG4AdABpAGMALwBNAGEAZABlAGkAcgBhAFwAIgAsACAAVABSAFUARQA7AFwAbgBcACIAQQB0AGwAYQBuAHQAaQBjAC8AUwBvAHUAdABoAF8ARwBlAG8AcgBnAGkAYQBcACIALAAgAFQAUgBVAEUAOwBcAG4AXAAiAEEAdABsAGEAbgB0AGkAYwAvAFMAdABhAG4AbABlAHkAXAAiACwAIABUAFIAVQBFADsAXABuAFwAIgBBAHUAcwB0AHIAYQBsAGkAYQAvAEEAZABlAGwAYQBpAGQAZQBcACIALAAgAFQAUgBVAEUAOwBcAG4AXAAiAEEAdQBzAHQAcgBhAGwAaQBhAC8AQgByAGkAcwBiAGEAbgBlAFwAIgAsACAAVABSAFUARQA7AFwAbgBcACIAQQB1AHMAdAByAGEAbABpAGEALwBCAHIAbwBrAGUAbgBfAEgAaQBsAGwAXAAiACwAIABUAFIAVQBFADsAXABuAFwAIgBBAHUAcwB0AHIAYQBsAGkAYQAvAEQAYQByAHcAaQBuAFwAIgAsACAAVABSAFUARQA7AFwAbgBcACIAQQB1AHMAdAByAGEAbABpAGEALwBFAHUAYwBsAGEAXAAiACwAIABUAFIAVQBFADsAXABuAFwAIgBBAHUAcwB0AHIAYQBsAGkAYQAvAEgAbwBiAGEAcgB0AFwAIgAsACAAVABSAFUARQA7AFwAbgBcACIAQQB1AHMAdAByAGEAbABpAGEALwBMAGkAbgBkAGUAbQBhAG4AXAAiACwAIABUAFIAVQBFADsAXABuAFwAIgBBAHUAcwB0AHIAYQBsAGkAYQAvAEwAbwByAGQAXwBIAG8AdwBlAFwAIgAsACAAVABSAFUARQA7AFwAbgBcACIAQQB1AHMAdAByAGEAbABpAGEALwBNAGUAbABiAG8AdQByAG4AZQBcACIALAAgAFQAUgBVAEUAOwBcAG4AXAAiAEEAdQBzAHQAcgBhAGwAaQBhAC8AUABlAHIAdABoAFwAIgAsACAAVABSAFUARQA7AFwAbgBcACIAQQB1AHMAdAByAGEAbABpAGEALwBTAHkAZABuAGUAeQBcACIALAAgAFQAUgBVAEUAOwBcAG4AXAAiAEUAdABjAC8ARwBNAFQAXAAiACwAIABUAFIAVQBFADsAXABuAFwAIgBFAHQAYwAvAEcATQBUACsAMQBcACIALAAgAFQAUgBVAEUAOwBcAG4AXAAiAEUAdABjAC8ARwBNAFQAKwAxADAAXAAiACwAIABUAFIAVQBFADsAXABuAFwAIgBFAHQAYwAvAEcATQBUACsAMQAxAFwAIgAsACAAVABSAFUARQA7AFwAbgBcACIARQB0AGMALwBHAE0AVAArADEAMgBcACIALAAgAFQAUgBVAEUAOwBcAG4AXAAiAEUAdABjAC8ARwBNAFQAKwAyAFwAIgAsACAAVABSAFUARQA7AFwAbgBcACIARQB0AGMALwBHAE0AVAArADMAXAAiACwAIABUAFIAVQBFADsAXABuAFwAIgBFAHQAYwAvAEcATQBUACsANABcACIALAAgAFQAUgBVAEUAOwBcAG4AXAAiAEUAdABjAC8ARwBNAFQAKwA1AFwAIgAsACAAVABSAFUARQA7AFwAbgBcACIARQB0AGMALwBHAE0AVAArADYAXAAiACwAIABUAFIAVQBFADsAXABuAFwAIgBFAHQAYwAvAEcATQBUACsANwBcACIALAAgAFQAUgBVAEUAOwBcAG4AXAAiAEUAdABjAC8ARwBNAFQAKwA4AFwAIgAsACAAVABSAFUARQA7AFwAbgBcACIARQB0AGMALwBHAE0AVAArADkAXAAiACwAIABUAFIAVQBFADsAXABuAFwAIgBFAHQAYwAvAEcATQBUADAAXAAiACwAIABUAFIAVQBFADsAXABuAFwAIgBFAHQAYwAvAEcATQBUAC0AMQBcACIALAAgAFQAUgBVAEUAOwBcAG4AXAAiAEUAdABjAC8ARwBNAFQALQAxADAAXAAiACwAIABUAFIAVQBFADsAXABuAFwAIgBFAHQAYwAvAEcATQBUAC0AMQAxAFwAIgAsACAAVABSAFUARQA7AFwAbgBcACIARQB0AGMALwBHAE0AVAAtADEAMgBcACIALAAgAFQAUgBVAEUAOwBcAG4AXAAiAEUAdABjAC8ARwBNAFQALQAxADMAXAAiACwAIABUAFIAVQBFADsAXABuAFwAIgBFAHQAYwAvAEcATQBUAC0AMQA0AFwAIgAsACAAVABSAFUARQA7AFwAbgBcACIARQB0AGMALwBHAE0AVAAtADIAXAAiACwAIABUAFIAVQBFADsAXABuAFwAIgBFAHQAYwAvAEcATQBUAC0AMwBcACIALAAgAFQAUgBVAEUAOwBcAG4AXAAiAEUAdABjAC8ARwBNAFQALQA0AFwAIgAsACAAVABSAFUARQA7AFwAbgBcACIARQB0AGMALwBHAE0AVAAtADUAXAAiACwAIABUAFIAVQBFADsAXABuAFwAIgBFAHQAYwAvAEcATQBUAC0ANgBcACIALAAgAFQAUgBVAEUAOwBcAG4AXAAiAEUAdABjAC8ARwBNAFQALQA3AFwAIgAsACAAVABSAFUARQA7AFwAbgBcACIARQB0AGMALwBHAE0AVAAtADgAXAAiACwAIABUAFIAVQBFADsAXABuAFwAIgBFAHQAYwAvAEcATQBUAC0AOQBcACIALAAgAFQAUgBVAEUAOwBcAG4AXAAiAEUAdABjAC8AVQBUAEMAXAAiACwAIABUAFIAVQBFADsAXABuAFwAIgBFAHUAcgBvAHAAZQAvAEEAbgBkAG8AcgByAGEAXAAiACwAIABUAFIAVQBFADsAXABuAFwAIgBFAHUAcgBvAHAAZQAvAEEAcwB0AHIAYQBrAGgAYQBuAFwAIgAsACAAVABSAFUARQA7AFwAbgBcACIARQB1AHIAbwBwAGUALwBBAHQAaABlAG4AcwBcACIALAAgAFQAUgBVAEUAOwBcAG4AXAAiAEUAdQByAG8AcABlAC8AQgBlAGwAZwByAGEAZABlAFwAIgAsACAAVABSAFUARQA7AFwAbgBcACIARQB1AHIAbwBwAGUALwBCAGUAcgBsAGkAbgBcACIALAAgAFQAUgBVAEUAOwBcAG4AXAAiAEUAdQByAG8AcABlAC8AQgByAHUAcwBzAGUAbABzAFwAIgAsACAAVABSAFUARQA7AFwAbgBcACIARQB1AHIAbwBwAGUALwBCAHUAYwBoAGEAcgBlAHMAdABcACIALAAgAFQAUgBVAEUAOwBcAG4AXAAiAEUAdQByAG8AcABlAC8AQgB1AGQAYQBwAGUAcwB0AFwAIgAsACAAVABSAFUARQA7AFwAbgBcACIARQB1AHIAbwBwAGUALwBDAGgAaQBzAGkAbgBhAHUAXAAiACwAIABUAFIAVQBFADsAXABuAFwAIgBFAHUAcgBvAHAAZQAvAEQAdQBiAGwAaQBuAFwAIgAsACAAVABSAFUARQA7AFwAbgBcACIARQB1AHIAbwBwAGUALwBHAGkAYgByAGEAbAB0AGEAcgBcACIALAAgAFQAUgBVAEUAOwBcAG4AXAAiAEUAdQByAG8AcABlAC8ASABlAGwAcwBpAG4AawBpAFwAIgAsACAAVABSAFUARQA7AFwAbgBcACIARQB1AHIAbwBwAGUALwBJAHMAdABhAG4AYgB1AGwAXAAiACwAIABUAFIAVQBFADsAXABuAFwAIgBFAHUAcgBvAHAAZQAvAEsAYQBsAGkAbgBpAG4AZwByAGEAZABcACIALAAgAFQAUgBVAEUAOwBcAG4AXAAiAEUAdQByAG8AcABlAC8ASwBpAHIAbwB2AFwAIgAsACAAVABSAFUARQA7AFwAbgBcACIARQB1AHIAbwBwAGUALwBLAHkAaQB2AFwAIgAsACAAVABSAFUARQA7AFwAbgBcACIARQB1AHIAbwBwAGUALwBMAGkAcwBiAG8AbgBcACIALAAgAFQAUgBVAEUAOwBcAG4AXAAiAEUAdQByAG8AcABlAC8ATABvAG4AZABvAG4AXAAiACwAIABUAFIAVQBFADsAXABuAFwAIgBFAHUAcgBvAHAAZQAvAE0AYQBkAHIAaQBkAFwAIgAsACAAVABSAFUARQA7AFwAbgBcACIARQB1AHIAbwBwAGUALwBNAGEAbAB0AGEAXAAiACwAIABUAFIAVQBFADsAXABuAFwAIgBFAHUAcgBvAHAAZQAvAE0AaQBuAHMAawBcACIALAAgAFQAUgBVAEUAOwBcAG4AXAAiAEUAdQByAG8AcABlAC8ATQBvAHMAYwBvAHcAXAAiACwAIABUAFIAVQBFADsAXABuAFwAIgBFAHUAcgBvAHAAZQAvAFAAYQByAGkAcwBcACIALAAgAFQAUgBVAEUAOwBcAG4AXAAiAEUAdQByAG8AcABlAC8AUAByAGEAZwB1AGUAXAAiACwAIABUAFIAVQBFADsAXABuAFwAIgBFAHUAcgBvAHAAZQAvAFIAaQBnAGEAXAAiACwAIABUAFIAVQBFADsAXABuAFwAIgBFAHUAcgBvAHAAZQAvAFIAbwBtAGUAXAAiACwAIABUAFIAVQBFADsAXABuAFwAIgBFAHUAcgBvAHAAZQAvAFMAYQBtAGEAcgBhAFwAIgAsACAAVABSAFUARQA7AFwAbgBcACIARQB1AHIAbwBwAGUALwBTAGEAcgBhAHQAbwB2AFwAIgAsACAAVABSAFUARQA7AFwAbgBcACIARQB1AHIAbwBwAGUALwBTAGkAbQBmAGUAcgBvAHAAbwBsAFwAIgAsACAAVABSAFUARQA7AFwAbgBcACIARQB1AHIAbwBwAGUALwBTAG8AZgBpAGEAXAAiACwAIABUAFIAVQBFADsAXABuAFwAIgBFAHUAcgBvAHAAZQAvAFQAYQBsAGwAaQBuAG4AXAAiACwAIABUAFIAVQBFADsAXABuAFwAIgBFAHUAcgBvAHAAZQAvAFQAaQByAGEAbgBlAFwAIgAsACAAVABSAFUARQA7AFwAbgBcACIARQB1AHIAbwBwAGUALwBVAGwAeQBhAG4AbwB2AHMAawBcACIALAAgAFQAUgBVAEUAOwBcAG4AXAAiAEUAdQByAG8AcABlAC8AVgBpAGUAbgBuAGEAXAAiACwAIABUAFIAVQBFADsAXABuAFwAIgBFAHUAcgBvAHAAZQAvAFYAaQBsAG4AaQB1AHMAXAAiACwAIABUAFIAVQBFADsAXABuAFwAIgBFAHUAcgBvAHAAZQAvAFYAbwBsAGcAbwBnAHIAYQBkAFwAIgAsACAAVABSAFUARQA7AFwAbgBcACIARQB1AHIAbwBwAGUALwBXAGEAcgBzAGEAdwBcACIALAAgAFQAUgBVAEUAOwBcAG4AXAAiAEUAdQByAG8AcABlAC8AWgB1AHIAaQBjAGgAXAAiACwAIABUAFIAVQBFADsAXABuAFwAIgBJAG4AZABpAGEAbgAvAEMAaABhAGcAbwBzAFwAIgAsACAAVABSAFUARQA7AFwAbgBcACIASQBuAGQAaQBhAG4ALwBNAGEAbABkAGkAdgBlAHMAXAAiACwAIABUAFIAVQBFADsAXABuAFwAIgBJAG4AZABpAGEAbgAvAE0AYQB1AHIAaQB0AGkAdQBzAFwAIgAsACAAVABSAFUARQA7AFwAbgBcACIAUABhAGMAaQBmAGkAYwAvAEEAcABpAGEAXAAiACwAIABUAFIAVQBFADsAXABuAFwAIgBQAGEAYwBpAGYAaQBjAC8AQQB1AGMAawBsAGEAbgBkAFwAIgAsACAAVABSAFUARQA7AFwAbgBcACIAUABhAGMAaQBmAGkAYwAvAEIAbwB1AGcAYQBpAG4AdgBpAGwAbABlAFwAIgAsACAAVABSAFUARQA7AFwAbgBcACIAUABhAGMAaQBmAGkAYwAvAEMAaABhAHQAaABhAG0AXAAiACwAIABUAFIAVQBFADsAXABuAFwAIgBQAGEAYwBpAGYAaQBjAC8ARQBhAHMAdABlAHIAXAAiACwAIABUAFIAVQBFADsAXABuAFwAIgBQAGEAYwBpAGYAaQBjAC8ARQBmAGEAdABlAFwAIgAsACAAVABSAFUARQA7AFwAbgBcACIAUABhAGMAaQBmAGkAYwAvAEYAYQBrAGEAbwBmAG8AXAAiACwAIABUAFIAVQBFADsAXABuAFwAIgBQAGEAYwBpAGYAaQBjAC8ARgBpAGoAaQBcACIALAAgAFQAUgBVAEUAOwBcAG4AXAAiAFAAYQBjAGkAZgBpAGMALwBHAGEAbABhAHAAYQBnAG8AcwBcACIALAAgAFQAUgBVAEUAOwBcAG4AXAAiAFAAYQBjAGkAZgBpAGMALwBHAGEAbQBiAGkAZQByAFwAIgAsACAAVABSAFUARQA7AFwAbgBcACIAUABhAGMAaQBmAGkAYwAvAEcAdQBhAGQAYQBsAGMAYQBuAGEAbABcACIALAAgAFQAUgBVAEUAOwBcAG4AXAAiAFAAYQBjAGkAZgBpAGMALwBHAHUAYQBtAFwAIgAsACAAVABSAFUARQA7AFwAbgBcACIAUABhAGMAaQBmAGkAYwAvAEgAbwBuAG8AbAB1AGwAdQBcACIALAAgAFQAUgBVAEUAOwBcAG4AXAAiAFAAYQBjAGkAZgBpAGMALwBLAGEAbgB0AG8AbgBcACIALAAgAFQAUgBVAEUAOwBcAG4AXAAiAFAAYQBjAGkAZgBpAGMALwBLAGkAcgBpAHQAaQBtAGEAdABpAFwAIgAsACAAVABSAFUARQA7AFwAbgBcACIAUABhAGMAaQBmAGkAYwAvAEsAbwBzAHIAYQBlAFwAIgAsACAAVABSAFUARQA7AFwAbgBcACIAUABhAGMAaQBmAGkAYwAvAEsAdwBhAGoAYQBsAGUAaQBuAFwAIgAsACAAVABSAFUARQA7AFwAbgBcACIAUABhAGMAaQBmAGkAYwAvAE0AYQByAHEAdQBlAHMAYQBzAFwAIgAsACAAVABSAFUARQA7AFwAbgBcACIAUABhAGMAaQBmAGkAYwAvAE4AYQB1AHIAdQBcACIALAAgAFQAUgBVAEUAOwBcAG4AXAAiAFAAYQBjAGkAZgBpAGMALwBOAGkAdQBlAFwAIgAsACAAVABSAFUARQA7AFwAbgBcACIAUABhAGMAaQBmAGkAYwAvAE4AbwByAGYAbwBsAGsAXAAiACwAIABUAFIAVQBFADsAXABuAFwAIgBQAGEAYwBpAGYAaQBjAC8ATgBvAHUAbQBlAGEAXAAiACwAIABUAFIAVQBFADsAXABuAFwAIgBQAGEAYwBpAGYAaQBjAC8AUABhAGcAbwBfAFAAYQBnAG8AXAAiACwAIABUAFIAVQBFADsAXABuAFwAIgBQAGEAYwBpAGYAaQBjAC8AUABhAGwAYQB1AFwAIgAsACAAVABSAFUARQA7AFwAbgBcACIAUABhAGMAaQBmAGkAYwAvAFAAaQB0AGMAYQBpAHIAbgBcACIALAAgAFQAUgBVAEUAOwBcAG4AXAAiAFAAYQBjAGkAZgBpAGMALwBQAG8AcgB0AF8ATQBvAHIAZQBzAGIAeQBcACIALAAgAFQAUgBVAEUAOwBcAG4AXAAiAFAAYQBjAGkAZgBpAGMALwBSAGEAcgBvAHQAbwBuAGcAYQBcACIALAAgAFQAUgBVAEUAOwBcAG4AXAAiAFAAYQBjAGkAZgBpAGMALwBUAGEAaABpAHQAaQBcACIALAAgAFQAUgBVAEUAOwBcAG4AXAAiAFAAYQBjAGkAZgBpAGMALwBUAGEAcgBhAHcAYQBcACIALAAgAFQAUgBVAEUAOwBcAG4AXAAiAFAAYQBjAGkAZgBpAGMALwBUAG8AbgBnAGEAdABhAHAAdQBcACIALAAgAFQAUgBVAEUAXABuAH0AO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PAFUATgBUAFIAWQBfAFQATwBfAFQAWgBOAEEATQBF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wBDAE8AVQBOAFQAUgBZAF8AVABPAF8AVABaAE4AQQBNAEUAXwAxACAAPQAgAHsAXABuAFwAIgBBAEQAXAAiACwAIABcACIARQB1AHIAbwBwAGUALwBBAG4AZABvAHIAcgBhAFwAIgA7AFwAbgBcACIAQQBFAFwAIgAsACAAXAAiAEEAcwBpAGEALwBEAHUAYgBhAGkAXAAiADsAXABuAFwAIgBBAEYAXAAiACwAIABcACIAQQBzAGkAYQAvAEsAYQBiAHUAbABcACIAOwBcAG4AXAAiAEEARwBcACIALAAgAFwAIgBBAG0AZQByAGkAYwBhAC8AUAB1AGUAcgB0AG8AXwBSAGkAYwBvAFwAIgA7AFwAbgBcACIAQQBJAFwAIgAsACAAXAAiAEEAbQBlAHIAaQBjAGEALwBQAHUAZQByAHQAbwBfAFIAaQBjAG8AXAAiADsAXABuAFwAIgBBAEwAXAAiACwAIABcACIARQB1AHIAbwBwAGUALwBUAGkAcgBhAG4AZQBcACIAOwBcAG4AXAAiAEEATQBcACIALAAgAFwAIgBBAHMAaQBhAC8AWQBlAHIAZQB2AGEAbgBcACIAOwBcAG4AXAAiAEEATwBcACIALAAgAFwAIgBBAGYAcgBpAGMAYQAvAEwAYQBnAG8AcwBcACIAOwBcAG4AXAAiAEEAUQBcACIALAAgAFwAIgBBAG4AdABhAHIAYwB0AGkAYwBhAC8AQwBhAHMAZQB5AFwAIgA7AFwAbgBcACIAQQBRAFwAIgAsACAAXAAiAEEAbgB0AGEAcgBjAHQAaQBjAGEALwBEAGEAdgBpAHMAXAAiADsAXABuAFwAIgBBAFEAXAAiACwAIABcACIAQQBuAHQAYQByAGMAdABpAGMAYQAvAE0AYQB3AHMAbwBuAFwAIgA7AFwAbgBcACIAQQBRAFwAIgAsACAAXAAiAEEAbgB0AGEAcgBjAHQAaQBjAGEALwBQAGEAbABtAGUAcgBcACIAOwBcAG4AXAAiAEEAUQBcACIALAAgAFwAIgBBAG4AdABhAHIAYwB0AGkAYwBhAC8AUgBvAHQAaABlAHIAYQBcACIAOwBcAG4AXAAiAEEAUQBcACIALAAgAFwAIgBBAG4AdABhAHIAYwB0AGkAYwBhAC8AVAByAG8AbABsAFwAIgA7AFwAbgBcACIAQQBRAFwAIgAsACAAXAAiAEEAbgB0AGEAcgBjAHQAaQBjAGEALwBWAG8AcwB0AG8AawBcACIAOwBcAG4AXAAiAEEAUQBcACIALAAgAFwAIgBBAHMAaQBhAC8AUgBpAHkAYQBkAGgAXAAiADsAXABuAFwAIgBBAFEAXAAiACwAIABcACIAUABhAGMAaQBmAGkAYwAvAEEAdQBjAGsAbABhAG4AZABcACIAOwBcAG4AXAAiAEEAUQBcACIALAAgAFwAIgBQAGEAYwBpAGYAaQBjAC8AUABvAHIAdABfAE0AbwByAGUAcwBiAHkAXAAiADsAXABuAFwAIgBBAFIAXAAiACwAIABcACIAQQBtAGUAcgBpAGMAYQAvAEEAcgBnAGUAbgB0AGkAbgBhAC8AQgB1AGUAbgBvAHMAXwBBAGkAcgBlAHMAXAAiADsAXABuAFwAIgBBAFIAXAAiACwAIABcACIAQQBtAGUAcgBpAGMAYQAvAEEAcgBnAGUAbgB0AGkAbgBhAC8AQwBhAHQAYQBtAGEAcgBjAGEAXAAiADsAXABuAFwAIgBBAFIAXAAiACwAIABcACIAQQBtAGUAcgBpAGMAYQAvAEEAcgBnAGUAbgB0AGkAbgBhAC8AQwBvAHIAZABvAGIAYQBcACIAOwBcAG4AXAAiAEEAUgBcACIALAAgAFwAIgBBAG0AZQByAGkAYwBhAC8AQQByAGcAZQBuAHQAaQBuAGEALwBKAHUAagB1AHkAXAAiADsAXABuAFwAIgBBAFIAXAAiACwAIABcACIAQQBtAGUAcgBpAGMAYQAvAEEAcgBnAGUAbgB0AGkAbgBhAC8ATABhAF8AUgBpAG8AagBhAFwAIgA7AFwAbgBcACIAQQBSAFwAIgAsACAAXAAiAEEAbQBlAHIAaQBjAGEALwBBAHIAZwBlAG4AdABpAG4AYQAvAE0AZQBuAGQAbwB6AGEAXAAiADsAXABuAFwAIgBBAFIAXAAiACwAIABcACIAQQBtAGUAcgBpAGMAYQAvAEEAcgBnAGUAbgB0AGkAbgBhAC8AUgBpAG8AXwBHAGEAbABsAGUAZwBvAHMAXAAiADsAXABuAFwAIgBBAFIAXAAiACwAIABcACIAQQBtAGUAcgBpAGMAYQAvAEEAcgBnAGUAbgB0AGkAbgBhAC8AUwBhAGwAdABhAFwAIgA7AFwAbgBcACIAQQBSAFwAIgAsACAAXAAiAEEAbQBlAHIAaQBjAGEALwBBAHIAZwBlAG4AdABpAG4AYQAvAFMAYQBuAF8ASgB1AGEAbgBcACIAOwBcAG4AXAAiAEEAUgBcACIALAAgAFwAIgBBAG0AZQByAGkAYwBhAC8AQQByAGcAZQBuAHQAaQBuAGEALwBTAGEAbgBfAEwAdQBpAHMAXAAiADsAXABuAFwAIgBBAFIAXAAiACwAIABcACIAQQBtAGUAcgBpAGMAYQAvAEEAcgBnAGUAbgB0AGkAbgBhAC8AVAB1AGMAdQBtAGEAbgBcACIAOwBcAG4AXAAiAEEAUgBcACIALAAgAFwAIgBBAG0AZQByAGkAYwBhAC8AQQByAGcAZQBuAHQAaQBuAGEALwBVAHMAaAB1AGEAaQBhAFwAIgA7AFwAbgBcACIAQQBTAFwAIgAsACAAXAAiAFAAYQBjAGkAZgBpAGMALwBQAGEAZwBvAF8AUABhAGcAbwBcACIAOwBcAG4AXAAiAEEAVABcACIALAAgAFwAIgBFAHUAcgBvAHAAZQAvAFYAaQBlAG4AbgBhAFwAIgA7AFwAbgBcACIAQQBVAFwAIgAsACAAXAAiAEEAbgB0AGEAcgBjAHQAaQBjAGEALwBNAGEAYwBxAHUAYQByAGkAZQBcACIAOwBcAG4AXAAiAEEAVQBcACIALAAgAFwAIgBBAHUAcwB0AHIAYQBsAGkAYQAvAEEAZABlAGwAYQBpAGQAZQBcACIAOwBcAG4AXAAiAEEAVQBcACIALAAgAFwAIgBBAHUAcwB0AHIAYQBsAGkAYQAvAEIAcgBpAHMAYgBhAG4AZQBcACIAOwBcAG4AXAAiAEEAVQBcACIALAAgAFwAIgBBAHUAcwB0AHIAYQBsAGkAYQAvAEIAcgBvAGsAZQBuAF8ASABpAGwAbABcACIAOwBcAG4AXAAiAEEAVQBcACIALAAgAFwAIgBBAHUAcwB0AHIAYQBsAGkAYQAvAEQAYQByAHcAaQBuAFwAIgA7AFwAbgBcACIAQQBVAFwAIgAsACAAXAAiAEEAdQBzAHQAcgBhAGwAaQBhAC8ARQB1AGMAbABhAFwAIgA7AFwAbgBcACIAQQBVAFwAIgAsACAAXAAiAEEAdQBzAHQAcgBhAGwAaQBhAC8ASABvAGIAYQByAHQAXAAiADsAXABuAFwAIgBBAFUAXAAiACwAIABcACIAQQB1AHMAdAByAGEAbABpAGEALwBMAGkAbgBkAGUAbQBhAG4AXAAiADsAXABuAFwAIgBBAFUAXAAiACwAIABcACIAQQB1AHMAdAByAGEAbABpAGEALwBMAG8AcgBkAF8ASABvAHcAZQBcACIAOwBcAG4AXAAiAEEAVQBcACIALAAgAFwAIgBBAHUAcwB0AHIAYQBsAGkAYQAvAE0AZQBsAGIAbwB1AHIAbgBlAFwAIgA7AFwAbgBcACIAQQBVAFwAIgAsACAAXAAiAEEAdQBzAHQAcgBhAGwAaQBhAC8AUABlAHIAdABoAFwAIgA7AFwAbgBcACIAQQBVAFwAIgAsACAAXAAiAEEAdQBzAHQAcgBhAGwAaQBhAC8AUwB5AGQAbgBlAHkAXAAiADsAXABuAFwAIgBBAFcAXAAiACwAIABcACIAQQBtAGUAcgBpAGMAYQAvAFAAdQBlAHIAdABvAF8AUgBpAGMAbwBcACIAOwBcAG4AXAAiAEEAWABcACIALAAgAFwAIgBFAHUAcgBvAHAAZQAvAEgAZQBsAHMAaQBuAGsAaQBcACIAOwBcAG4AXAAiAEEAWgBcACIALAAgAFwAIgBBAHMAaQBhAC8AQgBhAGsAdQBcACIAOwBcAG4AXAAiAEIAQQBcACIALAAgAFwAIgBFAHUAcgBvAHAAZQAvAEIAZQBsAGcAcgBhAGQAZQBcACIAOwBcAG4AXAAiAEIAQgBcACIALAAgAFwAIgBBAG0AZQByAGkAYwBhAC8AQgBhAHIAYgBhAGQAbwBzAFwAIgA7AFwAbgBcACIAQgBEAFwAIgAsACAAXAAiAEEAcwBpAGEALwBEAGgAYQBrAGEAXAAiADsAXABuAFwAIgBCAEUAXAAiACwAIABcACIARQB1AHIAbwBwAGUALwBCAHIAdQBzAHMAZQBsAHMAXAAiADsAXABuAFwAIgBCAEYAXAAiACwAIABcACIAQQBmAHIAaQBjAGEALwBBAGIAaQBkAGoAYQBuAFwAIgA7AFwAbgBcACIAQgBHAFwAIgAsACAAXAAiAEUAdQByAG8AcABlAC8AUwBvAGYAaQBhAFwAIgA7AFwAbgBcACIAQgBIAFwAIgAsACAAXAAiAEEAcwBpAGEALwBRAGEAdABhAHIAXAAiADsAXABuAFwAIgBCAEkAXAAiACwAIABcACIAQQBmAHIAaQBjAGEALwBNAGEAcAB1AHQAbwBcACIAOwBcAG4AXAAiAEIASgBcACIALAAgAFwAIgBBAGYAcgBpAGMAYQAvAEwAYQBnAG8AcwBcACIAOwBcAG4AXAAiAEIATABcACIALAAgAFwAIgBBAG0AZQByAGkAYwBhAC8AUAB1AGUAcgB0AG8AXwBSAGkAYwBvAFwAIgA7AFwAbgBcACIAQgBNAFwAIgAsACAAXAAiAEEAdABsAGEAbgB0AGkAYwAvAEIAZQByAG0AdQBkAGEAXAAiADsAXABuAFwAIgBCAE4AXAAiACwAIABcACIAQQBzAGkAYQAvAEsAdQBjAGgAaQBuAGcAXAAiADsAXABuAFwAIgBCAE8AXAAiACwAIABcACIAQQBtAGUAcgBpAGMAYQAvAEwAYQBfAFAAYQB6AFwAIgA7AFwAbgBcACIAQgBRAFwAIgAsACAAXAAiAEEAbQBlAHIAaQBjAGEALwBQAHUAZQByAHQAbwBfAFIAaQBjAG8AXAAiADsAXABuAFwAIgBCAFIAXAAiACwAIABcACIAQQBtAGUAcgBpAGMAYQAvAEEAcgBhAGcAdQBhAGkAbgBhAFwAIgA7AFwAbgBcACIAQgBSAFwAIgAsACAAXAAiAEEAbQBlAHIAaQBjAGEALwBCAGEAaABpAGEAXAAiADsAXABuAFwAIgBCAFIAXAAiACwAIABcACIAQQBtAGUAcgBpAGMAYQAvAEIAZQBsAGUAbQBcACIAOwBcAG4AXAAiAEIAUgBcACIALAAgAFwAIgBBAG0AZQByAGkAYwBhAC8AQgBvAGEAXwBWAGkAcwB0AGEAXAAiADsAXABuAFwAIgBCAFIAXAAiACwAIABcACIAQQBtAGUAcgBpAGMAYQAvAEMAYQBtAHAAbwBfAEcAcgBhAG4AZABlAFwAIgA7AFwAbgBcACIAQgBSAFwAIgAsACAAXAAiAEEAbQBlAHIAaQBjAGEALwBDAHUAaQBhAGIAYQBcACIAOwBcAG4AXAAiAEIAUgBcACIALAAgAFwAIgBBAG0AZQByAGkAYwBhAC8ARQBpAHIAdQBuAGUAcABlAFwAIgA7AFwAbgBcACIAQgBSAFwAIgAsACAAXAAiAEEAbQBlAHIAaQBjAGEALwBGAG8AcgB0AGEAbABlAHoAYQBcACIAOwBcAG4AXAAiAEIAUgBcACIALAAgAFwAIgBBAG0AZQByAGkAYwBhAC8ATQBhAGMAZQBpAG8AXAAiADsAXABuAFwAIgBCAFIAXAAiACwAIABcACIAQQBtAGUAcgBpAGMAYQAvAE0AYQBuAGEAdQBzAFwAIgA7AFwAbgBcACIAQgBSAFwAIgAsACAAXAAiAEEAbQBlAHIAaQBjAGEALwBOAG8AcgBvAG4AaABhAFwAIgA7AFwAbgBcACIAQgBSAFwAIgAsACAAXAAiAEEAbQBlAHIAaQBjAGEALwBQAG8AcgB0AG8AXwBWAGUAbABoAG8AXAAiADsAXABuAFwAIgBCAFIAXAAiACwAIABcACIAQQBtAGUAcgBpAGMAYQAvAFIAZQBjAGkAZgBlAFwAIgA7AFwAbgBcACIAQgBSAFwAIgAsACAAXAAiAEEAbQBlAHIAaQBjAGEALwBSAGkAbwBfAEIAcgBhAG4AYwBvAFwAIgA7AFwAbgBcACIAQgBSAFwAIgAsACAAXAAiAEEAbQBlAHIAaQBjAGEALwBTAGEAbgB0AGEAcgBlAG0AXAAiADsAXABuAFwAIgBCAFIAXAAiACwAIABcACIAQQBtAGUAcgBpAGMAYQAvAFMAYQBvAF8AUABhAHUAbABvAFwAIgA7AFwAbgBcACIAQgBTAFwAIgAsACAAXAAiAEEAbQBlAHIAaQBjAGEALwBUAG8AcgBvAG4AdABvAFwAIgA7AFwAbgBcACIAQgBUAFwAIgAsACAAXAAiAEEAcwBpAGEALwBUAGgAaQBtAHAAaAB1AFwAIgA7AFwAbgBcACIAQgBXAFwAIgAsACAAXAAiAEEAZgByAGkAYwBhAC8ATQBhAHAAdQB0AG8AXAAiADsAXABuAFwAIgBCAFkAXAAiACwAIABcACIARQB1AHIAbwBwAGUALwBNAGkAbgBzAGsAXAAiADsAXABuAFwAIgBCAFoAXAAiACwAIABcACIAQQBtAGUAcgBpAGMAYQAvAEIAZQBsAGkAegBlAFwAIgA7AFwAbgBcACIAQwBBAFwAIgAsACAAXAAiAEEAbQBlAHIAaQBjAGEALwBDAGEAbQBiAHIAaQBkAGcAZQBfAEIAYQB5AFwAIgA7AFwAbgBcACIAQwBBAFwAIgAsACAAXAAiAEEAbQBlAHIAaQBjAGEALwBEAGEAdwBzAG8AbgBcACIAOwBcAG4AXAAiAEMAQQBcACIALAAgAFwAIgBBAG0AZQByAGkAYwBhAC8ARABhAHcAcwBvAG4AXwBDAHIAZQBlAGsAXAAiADsAXABuAFwAIgBDAEEAXAAiACwAIABcACIAQQBtAGUAcgBpAGMAYQAvAEUAZABtAG8AbgB0AG8AbgBcACIAOwBcAG4AXAAiAEMAQQBcACIALAAgAFwAIgBBAG0AZQByAGkAYwBhAC8ARgBvAHIAdABfAE4AZQBsAHMAbwBuAFwAIgA7AFwAbgBcACIAQwBBAFwAIgAsACAAXAAiAEEAbQBlAHIAaQBjAGEALwBHAGwAYQBjAGUAXwBCAGEAeQBcACIAOwBcAG4AXAAiAEMAQQBcACIALAAgAFwAIgBBAG0AZQByAGkAYwBhAC8ARwBvAG8AcwBlAF8AQgBhAHkAXAAiADsAXABuAFwAIgBDAEEAXAAiACwAIABcACIAQQBtAGUAcgBpAGMAYQAvAEgAYQBsAGkAZgBhAHgAXAAiADsAXABuAFwAIgBDAEEAXAAiACwAIABcACIAQQBtAGUAcgBpAGMAYQAvAEkAbgB1AHYAaQBrAFwAIgA7AFwAbgBcACIAQwBBAFwAIgAsACAAXAAiAEEAbQBlAHIAaQBjAGEALwBJAHEAYQBsAHUAaQB0AFwAIgA7AFwAbgBcACIAQwBBAFwAIgAsACAAXAAiAEEAbQBlAHIAaQBjAGEALwBNAG8AbgBjAHQAbwBuAFwAIgA7AFwAbgBcACIAQwBBAFwAIgAsACAAXAAiAEEAbQBlAHIAaQBjAGEALwBQAGEAbgBhAG0AYQBcACIAOwBcAG4AXAAiAEMAQQBcACIALAAgAFwAIgBBAG0AZQByAGkAYwBhAC8AUABoAG8AZQBuAGkAeABcACIAOwBcAG4AXAAiAEMAQQBcACIALAAgAFwAIgBBAG0AZQByAGkAYwBhAC8AUAB1AGUAcgB0AG8AXwBSAGkAYwBvAFwAIgA7AFwAbgBcACIAQwBBAFwAIgAsACAAXAAiAEEAbQBlAHIAaQBjAGEALwBSAGEAbgBrAGkAbgBfAEkAbgBsAGUAdABcACIAOwBcAG4AXAAiAEMAQQBcACIALAAgAFwAIgBBAG0AZQByAGkAYwBhAC8AUgBlAGcAaQBuAGEAXAAiADsAXABuAFwAIgBDAEEAXAAiACwAIABcACIAQQBtAGUAcgBpAGMAYQAvAFIAZQBzAG8AbAB1AHQAZQBcACIAOwBcAG4AXAAiAEMAQQBcACIALAAgAFwAIgBBAG0AZQByAGkAYwBhAC8AUwB0AF8ASgBvAGgAbgBzAFwAIgA7AFwAbgBcACIAQwBBAFwAIgAsACAAXAAiAEEAbQBlAHIAaQBjAGEALwBTAHcAaQBmAHQAXwBDAHUAcgByAGUAbgB0AFwAIgA7AFwAbgBcACIAQwBBAFwAIgAsACAAXAAiAEEAbQBlAHIAaQBjAGEALwBUAG8AcgBvAG4AdABvAFwAIgA7AFwAbgBcACIAQwBBAFwAIgAsACAAXAAiAEEAbQBlAHIAaQBjAGEALwBWAGEAbgBjAG8AdQB2AGUAcgBcACIAOwBcAG4AXAAiAEMAQQBcACIALAAgAFwAIgBBAG0AZQByAGkAYwBhAC8AVwBoAGkAdABlAGgAbwByAHMAZQBcACIAOwBcAG4AXAAiAEMAQQBcACIALAAgAFwAIgBBAG0AZQByAGkAYwBhAC8AVwBpAG4AbgBpAHAAZQBnAFwAIgA7AFwAbgBcACIAQwBDAFwAIgAsACAAXAAiAEEAcwBpAGEALwBZAGEAbgBnAG8AbgBcACIAOwBcAG4AXAAiAEMARABcACIALAAgAFwAIgBBAGYAcgBpAGMAYQAvAEwAYQBnAG8AcwBcACIAOwBcAG4AXAAiAEMARABcACIALAAgAFwAIgBBAGYAcgBpAGMAYQAvAE0AYQBwAHUAdABvAFwAIgA7AFwAbgBcACIAQwBGAFwAIgAsACAAXAAiAEEAZgByAGkAYwBhAC8ATABhAGcAbwBzAFwAIgA7AFwAbgBcACIAQwBHAFwAIgAsACAAXAAiAEEAZgByAGkAYwBhAC8ATABhAGcAbwBzAFwAIgA7AFwAbgBcACIAQwBIAFwAIgAsACAAXAAiAEUAdQByAG8AcABlAC8AWgB1AHIAaQBjAGgAXAAiADsAXABuAFwAIgBDAEkAXAAiACwAIABcACIAQQBmAHIAaQBjAGEALwBBAGIAaQBkAGoAYQBuAFwAIgA7AFwAbgBcACIAQwBLAFwAIgAsACAAXAAiAFAAYQBjAGkAZgBpAGMALwBSAGEAcgBvAHQAbwBuAGcAYQBcACIAOwBcAG4AXAAiAEMATABcACIALAAgAFwAIgBBAG0AZQByAGkAYwBhAC8AUAB1AG4AdABhAF8AQQByAGUAbgBhAHMAXAAiADsAXABuAFwAIgBDAEwAXAAiACwAIABcACIAQQBtAGUAcgBpAGMAYQAvAFMAYQBuAHQAaQBhAGcAbwBcACIAOwBcAG4AXAAiAEMATABcACIALAAgAFwAIgBQAGEAYwBpAGYAaQBjAC8ARQBhAHMAdABlAHIAXAAiADsAXABuAFwAIgBDAE0AXAAiACwAIABcACIAQQBmAHIAaQBjAGEALwBMAGEAZwBvAHMAXAAiADsAXABuAFwAIgBDAE4AXAAiACwAIABcACIAQQBzAGkAYQAvAFMAaABhAG4AZwBoAGEAaQBcACIAOwBcAG4AXAAiAEMATgBcACIALAAgAFwAIgBBAHMAaQBhAC8AVQByAHUAbQBxAGkAXAAiADsAXABuAFwAIgBDAE8AXAAiACwAIABcACIAQQBtAGUAcgBpAGMAYQAvAEIAbwBnAG8AdABhAFwAIgA7AFwAbgBcACIAQwBSAFwAIgAsACAAXAAiAEEAbQBlAHIAaQBjAGEALwBDAG8AcwB0AGEAXwBSAGkAYwBhAFwAIgA7AFwAbgBcACIAQwBVAFwAIgAsACAAXAAiAEEAbQBlAHIAaQBjAGEALwBIAGEAdgBhAG4AYQBcACIAOwBcAG4AXAAiAEMAVgBcACIALAAgAFwAIgBBAHQAbABhAG4AdABpAGMALwBDAGEAcABlAF8AVgBlAHIAZABlAFwAIgA7AFwAbgBcACIAQwBXAFwAIgAsACAAXAAiAEEAbQBlAHIAaQBjAGEALwBQAHUAZQByAHQAbwBfAFIAaQBjAG8AXAAiADsAXABuAFwAIgBDAFgAXAAiACwAIABcACIAQQBzAGkAYQAvAEIAYQBuAGcAawBvAGsAXAAiADsAXABuAFwAIgBDAFkAXAAiACwAIABcACIAQQBzAGkAYQAvAEYAYQBtAGEAZwB1AHMAdABhAFwAIgA7AFwAbgBcACIAQwBZAFwAIgAsACAAXAAiAEEAcwBpAGEALwBOAGkAYwBvAHMAaQBhAFwAIgA7AFwAbgBcACIAQwBaAFwAIgAsACAAXAAiAEUAdQByAG8AcABlAC8AUAByAGEAZwB1AGUAXAAiADsAXABuAFwAIgBEAEUAXAAiACwAIABcACIARQB1AHIAbwBwAGUALwBCAGUAcgBsAGkAbgBcACIAOwBcAG4AXAAiAEQARQBcACIALAAgAFwAIgBFAHUAcgBvAHAAZQAvAFoAdQByAGkAYwBoAFwAIgA7AFwAbgBcACIARABKAFwAIgAsACAAXAAiAEEAZgByAGkAYwBhAC8ATgBhAGkAcgBvAGIAaQBcACIAOwBcAG4AXAAiAEQASwBcACIALAAgAFwAIgBFAHUAcgBvAHAAZQAvAEIAZQByAGwAaQBuAFwAIgA7AFwAbgBcACIARABNAFwAIgAsACAAXAAiAEEAbQBlAHIAaQBjAGEALwBQAHUAZQByAHQAbwBfAFIAaQBjAG8AXAAiADsAXABuAFwAIgBEAE8AXAAiACwAIABcACIAQQBtAGUAcgBpAGMAYQAvAFMAYQBuAHQAbwBfAEQAbwBtAGkAbgBnAG8AXAAiADsAXABuAFwAIgBEAFoAXAAiACwAIABcACIAQQBmAHIAaQBjAGEALwBBAGwAZwBpAGUAcgBzAFwAIgA7AFwAbgBcACIARQBDAFwAIgAsACAAXAAiAEEAbQBlAHIAaQBjAGEALwBHAHUAYQB5AGEAcQB1AGkAbABcACIAOwBcAG4AXAAiAEUAQwBcACIALAAgAFwAIgBQAGEAYwBpAGYAaQBjAC8ARwBhAGwAYQBwAGEAZwBvAHMAXAAiADsAXABuAFwAIgBFAEUAXAAiACwAIABcACIARQB1AHIAbwBwAGUALwBUAGEAbABsAGkAbgBuAFwAIgA7AFwAbgBcACIARQBHAFwAIgAsACAAXAAiAEEAZgByAGkAYwBhAC8AQwBhAGkAcgBvAFwAIgA7AFwAbgBcACIARQBIAFwAIgAsACAAXAAiAEEAZgByAGkAYwBhAC8ARQBsAF8AQQBhAGkAdQBuAFwAIgA7AFwAbgBcACIARQBSAFwAIgAsACAAXAAiAEEAZgByAGkAYwBhAC8ATgBhAGkAcgBvAGIAaQBcACIAOwBcAG4AXAAiAEUAUwBcACIALAAgAFwAIgBBAGYAcgBpAGMAYQAvAEMAZQB1AHQAYQBcACIAOwBcAG4AXAAiAEUAUwBcACIALAAgAFwAIgBBAHQAbABhAG4AdABpAGMALwBDAGEAbgBhAHIAeQBcACIAOwBcAG4AXAAiAEUAUwBcACIALAAgAFwAIgBFAHUAcgBvAHAAZQAvAE0AYQBkAHIAaQBkAFwAIgA7AFwAbgBcACIARQBUAFwAIgAsACAAXAAiAEEAZgByAGkAYwBhAC8ATgBhAGkAcgBvAGIAaQBcACIAOwBcAG4AXAAiAEYASQBcACIALAAgAFwAIgBFAHUAcgBvAHAAZQAvAEgAZQBsAHMAaQBuAGsAaQBcACIAOwBcAG4AXAAiAEYASgBcACIALAAgAFwAIgBQAGEAYwBpAGYAaQBjAC8ARgBpAGoAaQBcACIAOwBcAG4AXAAiAEYASwBcACIALAAgAFwAIgBBAHQAbABhAG4AdABpAGMALwBTAHQAYQBuAGwAZQB5AFwAIgA7AFwAbgBcACIARgBNAFwAIgAsACAAXAAiAFAAYQBjAGkAZgBpAGMALwBHAHUAYQBkAGEAbABjAGEAbgBhAGwAXAAiADsAXABuAFwAIgBGAE0AXAAiACwAIABcACIAUABhAGMAaQBmAGkAYwAvAEsAbwBzAHIAYQBlAFwAIgA7AFwAbgBcACIARgBNAFwAIgAsACAAXAAiAFAAYQBjAGkAZgBpAGMALwBQAG8AcgB0AF8ATQBvAHIAZQBzAGIAeQBcACIAOwBcAG4AXAAiAEYATwBcACIALAAgAFwAIgBBAHQAbABhAG4AdABpAGMALwBGAGEAcgBvAGUAXAAiADsAXABuAFwAIgBGAFIAXAAiACwAIABcACIARQB1AHIAbwBwAGUALwBQAGEAcgBpAHMAXAAiADsAXABuAFwAIgBHAEEAXAAiACwAIABcACIAQQBmAHIAaQBjAGEALwBMAGEAZwBvAHMAXAAiADsAXABuAFwAIgBHAEIAXAAiACwAIABcACIARQB1AHIAbwBwAGUALwBMAG8AbgBkAG8AbgBcACIAOwBcAG4AXAAiAEcARABcACIALAAgAFwAIgBBAG0AZQByAGkAYwBhAC8AUAB1AGUAcgB0AG8AXwBSAGkAYwBvAFwAIgA7AFwAbgBcACIARwBFAFwAIgAsACAAXAAiAEEAcwBpAGEALwBUAGIAaQBsAGkAcwBpAFwAIgA7AFwAbgBcACIARwBGAFwAIgAsACAAXAAiAEEAbQBlAHIAaQBjAGEALwBDAGEAeQBlAG4AbgBlAFwAIgA7AFwAbgBcACIARwBHAFwAIgAsACAAXAAiAEUAdQByAG8AcABlAC8ATABvAG4AZABvAG4AXAAiADsAXABuAFwAIgBHAEgAXAAiACwAIABcACIAQQBmAHIAaQBjAGEALwBBAGIAaQBkAGoAYQBuAFwAIgA7AFwAbgBcACIARwBJAFwAIgAsACAAXAAiAEUAdQByAG8AcABlAC8ARwBpAGIAcgBhAGwAdABhAHIAXAAiADsAXABuAFwAIgBHAEwAXAAiACwAIABcACIAQQBtAGUAcgBpAGMAYQAvAEQAYQBuAG0AYQByAGsAcwBoAGEAdgBuAFwAIgA7AFwAbgBcACIARwBMAFwAIgAsACAAXAAiAEEAbQBlAHIAaQBjAGEALwBOAHUAdQBrAFwAIgA7AFwAbgBcACIARwBMAFwAIgAsACAAXAAiAEEAbQBlAHIAaQBjAGEALwBTAGMAbwByAGUAcwBiAHkAcwB1AG4AZABcACIAOwBcAG4AXAAiAEcATABcACIALAAgAFwAIgBBAG0AZQByAGkAYwBhAC8AVABoAHUAbABlAFwAIgA7AFwAbgBcACIARwBNAFwAIgAsACAAXAAiAEEAZgByAGkAYwBhAC8AQQBiAGkAZABqAGEAbgBcACIAOwBcAG4AXAAiAEcATgBcACIALAAgAFwAIgBBAGYAcgBpAGMAYQAvAEEAYgBpAGQAagBhAG4AXAAiADsAXABuAFwAIgBHAFAAXAAiACwAIABcACIAQQBtAGUAcgBpAGMAYQAvAFAAdQBlAHIAdABvAF8AUgBpAGMAbwBcACIAOwBcAG4AXAAiAEcAUQBcACIALAAgAFwAIgBBAGYAcgBpAGMAYQAvAEwAYQBnAG8AcwBcACIAOwBcAG4AXAAiAEcAUgBcACIALAAgAFwAIgBFAHUAcgBvAHAAZQAvAEEAdABoAGUAbgBzAFwAIgA7AFwAbgBcACIARwBTAFwAIgAsACAAXAAiAEEAdABsAGEAbgB0AGkAYwAvAFMAbwB1AHQAaABfAEcAZQBvAHIAZwBpAGEAXAAiADsAXABuAFwAIgBHAFQAXAAiACwAIABcACIAQQBtAGUAcgBpAGMAYQAvAEcAdQBhAHQAZQBtAGEAbABhAFwAIgA7AFwAbgBcACIARwBVAFwAIgAsACAAXAAiAFAAYQBjAGkAZgBpAGMALwBHAHUAYQBtAFwAIgA7AFwAbgBcACIARwBXAFwAIgAsACAAXAAiAEEAZgByAGkAYwBhAC8AQgBpAHMAcwBhAHUAXAAiADsAXABuAFwAIgBHAFkAXAAiACwAIABcACIAQQBtAGUAcgBpAGMAYQAvAEcAdQB5AGEAbgBhAFwAIgA7AFwAbgBcACIASABLAFwAIgAsACAAXAAiAEEAcwBpAGEALwBIAG8AbgBnAF8ASwBvAG4AZwBcACIAOwBcAG4AXAAiAEgATgBcACIALAAgAFwAIgBBAG0AZQByAGkAYwBhAC8AVABlAGcAdQBjAGkAZwBhAGwAcABhAFwAIgA7AFwAbgBcACIASABSAFwAIgAsACAAXAAiAEUAdQByAG8AcABlAC8AQgBlAGwAZwByAGEAZABlAFwAIgA7AFwAbgBcACIASABUAFwAIgAsACAAXAAiAEEAbQBlAHIAaQBjAGEALwBQAG8AcgB0AC0AYQB1AC0AUAByAGkAbgBjAGUAXAAiADsAXABuAFwAIgBIAFUAXAAiACwAIABcACIARQB1AHIAbwBwAGUALwBCAHUAZABhAHAAZQBzAHQAXAAiADsAXABuAFwAIgBJAEQAXAAiACwAIABcACIAQQBzAGkAYQAvAEoAYQBrAGEAcgB0AGEAXAAiADsAXABuAFwAIgBJAEQAXAAiACwAIABcACIAQQBzAGkAYQAvAEoAYQB5AGEAcAB1AHIAYQBcACIAOwBcAG4AXAAiAEkARABcACIALAAgAFwAIgBBAHMAaQBhAC8ATQBhAGsAYQBzAHMAYQByAFwAIgA7AFwAbgBcACIASQBEAFwAIgAsACAAXAAiAEEAcwBpAGEALwBQAG8AbgB0AGkAYQBuAGEAawBcACIAOwBcAG4AXAAiAEkARQBcACIALAAgAFwAIgBFAHUAcgBvAHAAZQAvAEQAdQBiAGwAaQBuAFwAIgA7AFwAbgBcACIASQBMAFwAIgAsACAAXAAiAEEAcwBpAGEALwBKAGUAcgB1AHMAYQBsAGUAbQBcACIAOwBcAG4AXAAiAEkATQBcACIALAAgAFwAIgBFAHUAcgBvAHAAZQAvAEwAbwBuAGQAbwBuAFwAIgA7AFwAbgBcACIASQBOAFwAIgAsACAAXAAiAEEAcwBpAGEALwBLAG8AbABrAGEAdABhAFwAIgA7AFwAbgBcACIASQBPAFwAIgAsACAAXAAiAEkAbgBkAGkAYQBuAC8AQwBoAGEAZwBvAHMAXAAiADsAXABuAFwAIgBJAFEAXAAiACwAIABcACIAQQBzAGkAYQAvAEIAYQBnAGgAZABhAGQAXAAiADsAXABuAFwAIgBJAFIAXAAiACwAIABcACIAQQBzAGkAYQAvAFQAZQBoAHIAYQBuAFwAIgA7AFwAbgBcACIASQBTAFwAIgAsACAAXAAiAEEAZgByAGkAYwBhAC8AQQBiAGkAZABqAGEAbgBcACIAOwBcAG4AXAAiAEkAVABcACIALAAgAFwAIgBFAHUAcgBvAHAAZQAvAFIAbwBtAGUAXAAiADsAXABuAFwAIgBKAEUAXAAiACwAIABcACIARQB1AHIAbwBwAGUALwBMAG8AbgBkAG8AbgBcACIAOwBcAG4AXAAiAEoATQBcACIALAAgAFwAIgBBAG0AZQByAGkAYwBhAC8ASgBhAG0AYQBpAGMAYQBcACIAOwBcAG4AXAAiAEoATwBcACIALAAgAFwAIgBBAHMAaQBhAC8AQQBtAG0AYQBuAFwAIgA7AFwAbgBcACIASgBQAFwAIgAsACAAXAAiAEEAcwBpAGEALwBUAG8AawB5AG8AXAAiADsAXABuAFwAIgBLAEUAXAAiACwAIABcACIAQQBmAHIAaQBjAGEALwBOAGEAaQByAG8AYgBpAFwAIgA7AFwAbgBcACIASwBHAFwAIgAsACAAXAAiAEEAcwBpAGEALwBCAGkAcwBoAGsAZQBrAFwAIgA7AFwAbgBcACIASwBIAFwAIgAsACAAXAAiAEEAcwBpAGEALwBCAGEAbgBnAGsAbwBrAFwAIgA7AFwAbgBcACIASwBJAFwAIgAsACAAXAAiAFAAYQBjAGkAZgBpAGMALwBLAGEAbgB0AG8AbgBcACIAOwBcAG4AXAAiAEsASQBcACIALAAgAFwAIgBQAGEAYwBpAGYAaQBjAC8ASwBpAHIAaQB0AGkAbQBhAHQAaQBcACIAOwBcAG4AXAAiAEsASQBcACIALAAgAFwAIgBQAGEAYwBpAGYAaQBjAC8AVABhAHIAYQB3AGEAXAAiADsAXABuAFwAIgBLAE0AXAAiACwAIABcACIAQQBmAHIAaQBjAGEALwBOAGEAaQByAG8AYgBpAFwAIgA7AFwAbgBcACIASwBOAFwAIgAsACAAXAAiAEEAbQBlAHIAaQBjAGEALwBQAHUAZQByAHQAbwBfAFIAaQBjAG8AXAAiADsAXABuAFwAIgBLAFAAXAAiACwAIABcACIAQQBzAGkAYQAvAFAAeQBvAG4AZwB5AGEAbgBnAFwAIgA7AFwAbgBcACIASwBSAFwAIgAsACAAXAAiAEEAcwBpAGEALwBTAGUAbwB1AGwAXAAiADsAXABuAFwAIgBLAFcAXAAiACwAIABcACIAQQBzAGkAYQAvAFIAaQB5AGEAZABoAFwAIgA7AFwAbgBcACIASwBZAFwAIgAsACAAXAAiAEEAbQBlAHIAaQBjAGEALwBQAGEAbgBhAG0AYQBcACIAOwBcAG4AXAAiAEsAWgBcACIALAAgAFwAIgBBAHMAaQBhAC8AQQBsAG0AYQB0AHkAXAAiADsAXABuAFwAIgBLAFoAXAAiACwAIABcACIAQQBzAGkAYQAvAEEAcQB0AGEAdQBcACIAOwBcAG4AXAAiAEsAWgBcACIALAAgAFwAIgBBAHMAaQBhAC8AQQBxAHQAbwBiAGUAXAAiADsAXABuAFwAIgBLAFoAXAAiACwAIABcACIAQQBzAGkAYQAvAEEAdAB5AHIAYQB1AFwAIgA7AFwAbgBcACIASwBaAFwAIgAsACAAXAAiAEEAcwBpAGEALwBPAHIAYQBsAFwAIgA7AFwAbgBcACIASwBaAFwAIgAsACAAXAAiAEEAcwBpAGEALwBRAG8AcwB0AGEAbgBhAHkAXAAiADsAXABuAFwAIgBLAFoAXAAiACwAIABcACIAQQBzAGkAYQAvAFEAeQB6AHkAbABvAHIAZABhAFwAIgBcAG4AfQA7AFwAbgBcAG4AXwBDAE8AVQBOAFQAUgBZAF8AVABPAF8AVABaAE4AQQBNAEUAXwAyACAAPQAgAHsAXABuAFwAIgBMAEEAXAAiACwAIABcACIAQQBzAGkAYQAvAEIAYQBuAGcAawBvAGsAXAAiADsAXABuAFwAIgBMAEIAXAAiACwAIABcACIAQQBzAGkAYQAvAEIAZQBpAHIAdQB0AFwAIgA7AFwAbgBcACIATABDAFwAIgAsACAAXAAiAEEAbQBlAHIAaQBjAGEALwBQAHUAZQByAHQAbwBfAFIAaQBjAG8AXAAiADsAXABuAFwAIgBMAEkAXAAiACwAIABcACIARQB1AHIAbwBwAGUALwBaAHUAcgBpAGMAaABcACIAOwBcAG4AXAAiAEwASwBcACIALAAgAFwAIgBBAHMAaQBhAC8AQwBvAGwAbwBtAGIAbwBcACIAOwBcAG4AXAAiAEwAUgBcACIALAAgAFwAIgBBAGYAcgBpAGMAYQAvAE0AbwBuAHIAbwB2AGkAYQBcACIAOwBcAG4AXAAiAEwAUwBcACIALAAgAFwAIgBBAGYAcgBpAGMAYQAvAEoAbwBoAGEAbgBuAGUAcwBiAHUAcgBnAFwAIgA7AFwAbgBcACIATABUAFwAIgAsACAAXAAiAEUAdQByAG8AcABlAC8AVgBpAGwAbgBpAHUAcwBcACIAOwBcAG4AXAAiAEwAVQBcACIALAAgAFwAIgBFAHUAcgBvAHAAZQAvAEIAcgB1AHMAcwBlAGwAcwBcACIAOwBcAG4AXAAiAEwAVgBcACIALAAgAFwAIgBFAHUAcgBvAHAAZQAvAFIAaQBnAGEAXAAiADsAXABuAFwAIgBMAFkAXAAiACwAIABcACIAQQBmAHIAaQBjAGEALwBUAHIAaQBwAG8AbABpAFwAIgA7AFwAbgBcACIATQBBAFwAIgAsACAAXAAiAEEAZgByAGkAYwBhAC8AQwBhAHMAYQBiAGwAYQBuAGMAYQBcACIAOwBcAG4AXAAiAE0AQwBcACIALAAgAFwAIgBFAHUAcgBvAHAAZQAvAFAAYQByAGkAcwBcACIAOwBcAG4AXAAiAE0ARABcACIALAAgAFwAIgBFAHUAcgBvAHAAZQAvAEMAaABpAHMAaQBuAGEAdQBcACIAOwBcAG4AXAAiAE0ARQBcACIALAAgAFwAIgBFAHUAcgBvAHAAZQAvAEIAZQBsAGcAcgBhAGQAZQBcACIAOwBcAG4AXAAiAE0ARgBcACIALAAgAFwAIgBBAG0AZQByAGkAYwBhAC8AUAB1AGUAcgB0AG8AXwBSAGkAYwBvAFwAIgA7AFwAbgBcACIATQBHAFwAIgAsACAAXAAiAEEAZgByAGkAYwBhAC8ATgBhAGkAcgBvAGIAaQBcACIAOwBcAG4AXAAiAE0ASABcACIALAAgAFwAIgBQAGEAYwBpAGYAaQBjAC8ASwB3AGEAagBhAGwAZQBpAG4AXAAiADsAXABuAFwAIgBNAEgAXAAiACwAIABcACIAUABhAGMAaQBmAGkAYwAvAFQAYQByAGEAdwBhAFwAIgA7AFwAbgBcACIATQBLAFwAIgAsACAAXAAiAEUAdQByAG8AcABlAC8AQgBlAGwAZwByAGEAZABlAFwAIgA7AFwAbgBcACIATQBMAFwAIgAsACAAXAAiAEEAZgByAGkAYwBhAC8AQQBiAGkAZABqAGEAbgBcACIAOwBcAG4AXAAiAE0ATQBcACIALAAgAFwAIgBBAHMAaQBhAC8AWQBhAG4AZwBvAG4AXAAiADsAXABuAFwAIgBNAE4AXAAiACwAIABcACIAQQBzAGkAYQAvAEMAaABvAGkAYgBhAGwAcwBhAG4AXAAiADsAXABuAFwAIgBNAE4AXAAiACwAIABcACIAQQBzAGkAYQAvAEgAbwB2AGQAXAAiADsAXABuAFwAIgBNAE4AXAAiACwAIABcACIAQQBzAGkAYQAvAFUAbABhAGEAbgBiAGEAYQB0AGEAcgBcACIAOwBcAG4AXAAiAE0ATwBcACIALAAgAFwAIgBBAHMAaQBhAC8ATQBhAGMAYQB1AFwAIgA7AFwAbgBcACIATQBQAFwAIgAsACAAXAAiAFAAYQBjAGkAZgBpAGMALwBHAHUAYQBtAFwAIgA7AFwAbgBcACIATQBRAFwAIgAsACAAXAAiAEEAbQBlAHIAaQBjAGEALwBNAGEAcgB0AGkAbgBpAHEAdQBlAFwAIgA7AFwAbgBcACIATQBSAFwAIgAsACAAXAAiAEEAZgByAGkAYwBhAC8AQQBiAGkAZABqAGEAbgBcACIAOwBcAG4AXAAiAE0AUwBcACIALAAgAFwAIgBBAG0AZQByAGkAYwBhAC8AUAB1AGUAcgB0AG8AXwBSAGkAYwBvAFwAIgA7AFwAbgBcACIATQBUAFwAIgAsACAAXAAiAEUAdQByAG8AcABlAC8ATQBhAGwAdABhAFwAIgA7AFwAbgBcACIATQBVAFwAIgAsACAAXAAiAEkAbgBkAGkAYQBuAC8ATQBhAHUAcgBpAHQAaQB1AHMAXAAiADsAXABuAFwAIgBNAFYAXAAiACwAIABcACIASQBuAGQAaQBhAG4ALwBNAGEAbABkAGkAdgBlAHMAXAAiADsAXABuAFwAIgBNAFcAXAAiACwAIABcACIAQQBmAHIAaQBjAGEALwBNAGEAcAB1AHQAbwBcACIAOwBcAG4AXAAiAE0AWABcACIALAAgAFwAIgBBAG0AZQByAGkAYwBhAC8AQgBhAGgAaQBhAF8AQgBhAG4AZABlAHIAYQBzAFwAIgA7AFwAbgBcACIATQBYAFwAIgAsACAAXAAiAEEAbQBlAHIAaQBjAGEALwBDAGEAbgBjAHUAbgBcACIAOwBcAG4AXAAiAE0AWABcACIALAAgAFwAIgBBAG0AZQByAGkAYwBhAC8AQwBoAGkAaAB1AGEAaAB1AGEAXAAiADsAXABuAFwAIgBNAFgAXAAiACwAIABcACIAQQBtAGUAcgBpAGMAYQAvAEMAaQB1AGQAYQBkAF8ASgB1AGEAcgBlAHoAXAAiADsAXABuAFwAIgBNAFgAXAAiACwAIABcACIAQQBtAGUAcgBpAGMAYQAvAEgAZQByAG0AbwBzAGkAbABsAG8AXAAiADsAXABuAFwAIgBNAFgAXAAiACwAIABcACIAQQBtAGUAcgBpAGMAYQAvAE0AYQB0AGEAbQBvAHIAbwBzAFwAIgA7AFwAbgBcACIATQBYAFwAIgAsACAAXAAiAEEAbQBlAHIAaQBjAGEALwBNAGEAegBhAHQAbABhAG4AXAAiADsAXABuAFwAIgBNAFgAXAAiACwAIABcACIAQQBtAGUAcgBpAGMAYQAvAE0AZQByAGkAZABhAFwAIgA7AFwAbgBcACIATQBYAFwAIgAsACAAXAAiAEEAbQBlAHIAaQBjAGEALwBNAGUAeABpAGMAbwBfAEMAaQB0AHkAXAAiADsAXABuAFwAIgBNAFgAXAAiACwAIABcACIAQQBtAGUAcgBpAGMAYQAvAE0AbwBuAHQAZQByAHIAZQB5AFwAIgA7AFwAbgBcACIATQBYAFwAIgAsACAAXAAiAEEAbQBlAHIAaQBjAGEALwBPAGoAaQBuAGEAZwBhAFwAIgA7AFwAbgBcACIATQBYAFwAIgAsACAAXAAiAEEAbQBlAHIAaQBjAGEALwBUAGkAagB1AGEAbgBhAFwAIgA7AFwAbgBcACIATQBZAFwAIgAsACAAXAAiAEEAcwBpAGEALwBLAHUAYwBoAGkAbgBnAFwAIgA7AFwAbgBcACIATQBZAFwAIgAsACAAXAAiAEEAcwBpAGEALwBTAGkAbgBnAGEAcABvAHIAZQBcACIAOwBcAG4AXAAiAE0AWgBcACIALAAgAFwAIgBBAGYAcgBpAGMAYQAvAE0AYQBwAHUAdABvAFwAIgA7AFwAbgBcACIATgBBAFwAIgAsACAAXAAiAEEAZgByAGkAYwBhAC8AVwBpAG4AZABoAG8AZQBrAFwAIgA7AFwAbgBcACIATgBDAFwAIgAsACAAXAAiAFAAYQBjAGkAZgBpAGMALwBOAG8AdQBtAGUAYQBcACIAOwBcAG4AXAAiAE4ARQBcACIALAAgAFwAIgBBAGYAcgBpAGMAYQAvAEwAYQBnAG8AcwBcACIAOwBcAG4AXAAiAE4ARgBcACIALAAgAFwAIgBQAGEAYwBpAGYAaQBjAC8ATgBvAHIAZgBvAGwAawBcACIAOwBcAG4AXAAiAE4ARwBcACIALAAgAFwAIgBBAGYAcgBpAGMAYQAvAEwAYQBnAG8AcwBcACIAOwBcAG4AXAAiAE4ASQBcACIALAAgAFwAIgBBAG0AZQByAGkAYwBhAC8ATQBhAG4AYQBnAHUAYQBcACIAOwBcAG4AXAAiAE4ATABcACIALAAgAFwAIgBFAHUAcgBvAHAAZQAvAEIAcgB1AHMAcwBlAGwAcwBcACIAOwBcAG4AXAAiAE4ATwBcACIALAAgAFwAIgBFAHUAcgBvAHAAZQAvAEIAZQByAGwAaQBuAFwAIgA7AFwAbgBcACIATgBQAFwAIgAsACAAXAAiAEEAcwBpAGEALwBLAGEAdABoAG0AYQBuAGQAdQBcACIAOwBcAG4AXAAiAE4AUgBcACIALAAgAFwAIgBQAGEAYwBpAGYAaQBjAC8ATgBhAHUAcgB1AFwAIgA7AFwAbgBcACIATgBVAFwAIgAsACAAXAAiAFAAYQBjAGkAZgBpAGMALwBOAGkAdQBlAFwAIgA7AFwAbgBcACIATgBaAFwAIgAsACAAXAAiAFAAYQBjAGkAZgBpAGMALwBBAHUAYwBrAGwAYQBuAGQAXAAiADsAXABuAFwAIgBOAFoAXAAiACwAIABcACIAUABhAGMAaQBmAGkAYwAvAEMAaABhAHQAaABhAG0AXAAiADsAXABuAFwAIgBPAE0AXAAiACwAIABcACIAQQBzAGkAYQAvAEQAdQBiAGEAaQBcACIAOwBcAG4AXAAiAFAAQQBcACIALAAgAFwAIgBBAG0AZQByAGkAYwBhAC8AUABhAG4AYQBtAGEAXAAiADsAXABuAFwAIgBQAEUAXAAiACwAIABcACIAQQBtAGUAcgBpAGMAYQAvAEwAaQBtAGEAXAAiADsAXABuAFwAIgBQAEYAXAAiACwAIABcACIAUABhAGMAaQBmAGkAYwAvAEcAYQBtAGIAaQBlAHIAXAAiADsAXABuAFwAIgBQAEYAXAAiACwAIABcACIAUABhAGMAaQBmAGkAYwAvAE0AYQByAHEAdQBlAHMAYQBzAFwAIgA7AFwAbgBcACIAUABGAFwAIgAsACAAXAAiAFAAYQBjAGkAZgBpAGMALwBUAGEAaABpAHQAaQBcACIAOwBcAG4AXAAiAFAARwBcACIALAAgAFwAIgBQAGEAYwBpAGYAaQBjAC8AQgBvAHUAZwBhAGkAbgB2AGkAbABsAGUAXAAiADsAXABuAFwAIgBQAEcAXAAiACwAIABcACIAUABhAGMAaQBmAGkAYwAvAFAAbwByAHQAXwBNAG8AcgBlAHMAYgB5AFwAIgA7AFwAbgBcACIAUABIAFwAIgAsACAAXAAiAEEAcwBpAGEALwBNAGEAbgBpAGwAYQBcACIAOwBcAG4AXAAiAFAASwBcACIALAAgAFwAIgBBAHMAaQBhAC8ASwBhAHIAYQBjAGgAaQBcACIAOwBcAG4AXAAiAFAATABcACIALAAgAFwAIgBFAHUAcgBvAHAAZQAvAFcAYQByAHMAYQB3AFwAIgA7AFwAbgBcACIAUABNAFwAIgAsACAAXAAiAEEAbQBlAHIAaQBjAGEALwBNAGkAcQB1AGUAbABvAG4AXAAiADsAXABuAFwAIgBQAE4AXAAiACwAIABcACIAUABhAGMAaQBmAGkAYwAvAFAAaQB0AGMAYQBpAHIAbgBcACIAOwBcAG4AXAAiAFAAUgBcACIALAAgAFwAIgBBAG0AZQByAGkAYwBhAC8AUAB1AGUAcgB0AG8AXwBSAGkAYwBvAFwAIgA7AFwAbgBcACIAUABTAFwAIgAsACAAXAAiAEEAcwBpAGEALwBHAGEAegBhAFwAIgA7AFwAbgBcACIAUABTAFwAIgAsACAAXAAiAEEAcwBpAGEALwBIAGUAYgByAG8AbgBcACIAOwBcAG4AXAAiAFAAVABcACIALAAgAFwAIgBBAHQAbABhAG4AdABpAGMALwBBAHoAbwByAGUAcwBcACIAOwBcAG4AXAAiAFAAVABcACIALAAgAFwAIgBBAHQAbABhAG4AdABpAGMALwBNAGEAZABlAGkAcgBhAFwAIgA7AFwAbgBcACIAUABUAFwAIgAsACAAXAAiAEUAdQByAG8AcABlAC8ATABpAHMAYgBvAG4AXAAiADsAXABuAFwAIgBQAFcAXAAiACwAIABcACIAUABhAGMAaQBmAGkAYwAvAFAAYQBsAGEAdQBcACIAOwBcAG4AXAAiAFAAWQBcACIALAAgAFwAIgBBAG0AZQByAGkAYwBhAC8AQQBzAHUAbgBjAGkAbwBuAFwAIgA7AFwAbgBcACIAUQBBAFwAIgAsACAAXAAiAEEAcwBpAGEALwBRAGEAdABhAHIAXAAiADsAXABuAFwAIgBSAEUAXAAiACwAIABcACIAQQBzAGkAYQAvAEQAdQBiAGEAaQBcACIAOwBcAG4AXAAiAFIATwBcACIALAAgAFwAIgBFAHUAcgBvAHAAZQAvAEIAdQBjAGgAYQByAGUAcwB0AFwAIgA7AFwAbgBcACIAUgBTAFwAIgAsACAAXAAiAEUAdQByAG8AcABlAC8AQgBlAGwAZwByAGEAZABlAFwAIgA7AFwAbgBcACIAUgBVAFwAIgAsACAAXAAiAEEAcwBpAGEALwBBAG4AYQBkAHkAcgBcACIAOwBcAG4AXAAiAFIAVQBcACIALAAgAFwAIgBBAHMAaQBhAC8AQgBhAHIAbgBhAHUAbABcACIAOwBcAG4AXAAiAFIAVQBcACIALAAgAFwAIgBBAHMAaQBhAC8AQwBoAGkAdABhAFwAIgA7AFwAbgBcACIAUgBVAFwAIgAsACAAXAAiAEEAcwBpAGEALwBJAHIAawB1AHQAcwBrAFwAIgA7AFwAbgBcACIAUgBVAFwAIgAsACAAXAAiAEEAcwBpAGEALwBLAGEAbQBjAGgAYQB0AGsAYQBcACIAOwBcAG4AXAAiAFIAVQBcACIALAAgAFwAIgBBAHMAaQBhAC8ASwBoAGEAbgBkAHkAZwBhAFwAIgA7AFwAbgBcACIAUgBVAFwAIgAsACAAXAAiAEEAcwBpAGEALwBLAHIAYQBzAG4AbwB5AGEAcgBzAGsAXAAiADsAXABuAFwAIgBSAFUAXAAiACwAIABcACIAQQBzAGkAYQAvAE0AYQBnAGEAZABhAG4AXAAiADsAXABuAFwAIgBSAFUAXAAiACwAIABcACIAQQBzAGkAYQAvAE4AbwB2AG8AawB1AHoAbgBlAHQAcwBrAFwAIgA7AFwAbgBcACIAUgBVAFwAIgAsACAAXAAiAEEAcwBpAGEALwBOAG8AdgBvAHMAaQBiAGkAcgBzAGsAXAAiADsAXABuAFwAIgBSAFUAXAAiACwAIABcACIAQQBzAGkAYQAvAE8AbQBzAGsAXAAiADsAXABuAFwAIgBSAFUAXAAiACwAIABcACIAQQBzAGkAYQAvAFMAYQBrAGgAYQBsAGkAbgBcACIAOwBcAG4AXAAiAFIAVQBcACIALAAgAFwAIgBBAHMAaQBhAC8AUwByAGUAZABuAGUAawBvAGwAeQBtAHMAawBcACIAOwBcAG4AXAAiAFIAVQBcACIALAAgAFwAIgBBAHMAaQBhAC8AVABvAG0AcwBrAFwAIgA7AFwAbgBcACIAUgBVAFwAIgAsACAAXAAiAEEAcwBpAGEALwBVAHMAdAAtAE4AZQByAGEAXAAiADsAXABuAFwAIgBSAFUAXAAiACwAIABcACIAQQBzAGkAYQAvAFYAbABhAGQAaQB2AG8AcwB0AG8AawBcACIAOwBcAG4AXAAiAFIAVQBcACIALAAgAFwAIgBBAHMAaQBhAC8AWQBhAGsAdQB0AHMAawBcACIAOwBcAG4AXAAiAFIAVQBcACIALAAgAFwAIgBBAHMAaQBhAC8AWQBlAGsAYQB0AGUAcgBpAG4AYgB1AHIAZwBcACIAOwBcAG4AXAAiAFIAVQBcACIALAAgAFwAIgBFAHUAcgBvAHAAZQAvAEEAcwB0AHIAYQBrAGgAYQBuAFwAIgA7AFwAbgBcACIAUgBVAFwAIgAsACAAXAAiAEUAdQByAG8AcABlAC8ASwBhAGwAaQBuAGkAbgBnAHIAYQBkAFwAIgA7AFwAbgBcACIAUgBVAFwAIgAsACAAXAAiAEUAdQByAG8AcABlAC8ASwBpAHIAbwB2AFwAIgA7AFwAbgBcACIAUgBVAFwAIgAsACAAXAAiAEUAdQByAG8AcABlAC8ATQBvAHMAYwBvAHcAXAAiADsAXABuAFwAIgBSAFUAXAAiACwAIABcACIARQB1AHIAbwBwAGUALwBTAGEAbQBhAHIAYQBcACIAOwBcAG4AXAAiAFIAVQBcACIALAAgAFwAIgBFAHUAcgBvAHAAZQAvAFMAYQByAGEAdABvAHYAXAAiADsAXABuAFwAIgBSAFUAXAAiACwAIABcACIARQB1AHIAbwBwAGUALwBTAGkAbQBmAGUAcgBvAHAAbwBsAFwAIgA7AFwAbgBcACIAUgBVAFwAIgAsACAAXAAiAEUAdQByAG8AcABlAC8AVQBsAHkAYQBuAG8AdgBzAGsAXAAiADsAXABuAFwAIgBSAFUAXAAiACwAIABcACIARQB1AHIAbwBwAGUALwBWAG8AbABnAG8AZwByAGEAZABcACIAOwBcAG4AXAAiAFIAVwBcACIALAAgAFwAIgBBAGYAcgBpAGMAYQAvAE0AYQBwAHUAdABvAFwAIgA7AFwAbgBcACIAUwBBAFwAIgAsACAAXAAiAEEAcwBpAGEALwBSAGkAeQBhAGQAaABcACIAOwBcAG4AXAAiAFMAQgBcACIALAAgAFwAIgBQAGEAYwBpAGYAaQBjAC8ARwB1AGEAZABhAGwAYwBhAG4AYQBsAFwAIgA7AFwAbgBcACIAUwBDAFwAIgAsACAAXAAiAEEAcwBpAGEALwBEAHUAYgBhAGkAXAAiADsAXABuAFwAIgBTAEQAXAAiACwAIABcACIAQQBmAHIAaQBjAGEALwBLAGgAYQByAHQAbwB1AG0AXAAiADsAXABuAFwAIgBTAEUAXAAiACwAIABcACIARQB1AHIAbwBwAGUALwBCAGUAcgBsAGkAbgBcACIAOwBcAG4AXAAiAFMARwBcACIALAAgAFwAIgBBAHMAaQBhAC8AUwBpAG4AZwBhAHAAbwByAGUAXAAiADsAXABuAFwAIgBTAEgAXAAiACwAIABcACIAQQBmAHIAaQBjAGEALwBBAGIAaQBkAGoAYQBuAFwAIgA7AFwAbgBcACIAUwBJAFwAIgAsACAAXAAiAEUAdQByAG8AcABlAC8AQgBlAGwAZwByAGEAZABlAFwAIgA7AFwAbgBcACIAUwBKAFwAIgAsACAAXAAiAEUAdQByAG8AcABlAC8AQgBlAHIAbABpAG4AXAAiADsAXABuAFwAIgBTAEsAXAAiACwAIABcACIARQB1AHIAbwBwAGUALwBQAHIAYQBnAHUAZQBcACIAOwBcAG4AXAAiAFMATABcACIALAAgAFwAIgBBAGYAcgBpAGMAYQAvAEEAYgBpAGQAagBhAG4AXAAiADsAXABuAFwAIgBTAE0AXAAiACwAIABcACIARQB1AHIAbwBwAGUALwBSAG8AbQBlAFwAIgA7AFwAbgBcACIAUwBOAFwAIgAsACAAXAAiAEEAZgByAGkAYwBhAC8AQQBiAGkAZABqAGEAbgBcACIAOwBcAG4AXAAiAFMATwBcACIALAAgAFwAIgBBAGYAcgBpAGMAYQAvAE4AYQBpAHIAbwBiAGkAXAAiADsAXABuAFwAIgBTAFIAXAAiACwAIABcACIAQQBtAGUAcgBpAGMAYQAvAFAAYQByAGEAbQBhAHIAaQBiAG8AXAAiADsAXABuAFwAIgBTAFMAXAAiACwAIABcACIAQQBmAHIAaQBjAGEALwBKAHUAYgBhAFwAIgA7AFwAbgBcACIAUwBUAFwAIgAsACAAXAAiAEEAZgByAGkAYwBhAC8AUwBhAG8AXwBUAG8AbQBlAFwAIgA7AFwAbgBcACIAUwBWAFwAIgAsACAAXAAiAEEAbQBlAHIAaQBjAGEALwBFAGwAXwBTAGEAbAB2AGEAZABvAHIAXAAiADsAXABuAFwAIgBTAFgAXAAiACwAIABcACIAQQBtAGUAcgBpAGMAYQAvAFAAdQBlAHIAdABvAF8AUgBpAGMAbwBcACIAOwBcAG4AXAAiAFMAWQBcACIALAAgAFwAIgBBAHMAaQBhAC8ARABhAG0AYQBzAGMAdQBzAFwAIgA7AFwAbgBcACIAUwBaAFwAIgAsACAAXAAiAEEAZgByAGkAYwBhAC8ASgBvAGgAYQBuAG4AZQBzAGIAdQByAGcAXAAiADsAXABuAFwAIgBUAEMAXAAiACwAIABcACIAQQBtAGUAcgBpAGMAYQAvAEcAcgBhAG4AZABfAFQAdQByAGsAXAAiADsAXABuAFwAIgBUAEQAXAAiACwAIABcACIAQQBmAHIAaQBjAGEALwBOAGQAagBhAG0AZQBuAGEAXAAiADsAXABuAFwAIgBUAEYAXAAiACwAIABcACIAQQBzAGkAYQAvAEQAdQBiAGEAaQBcACIAOwBcAG4AXAAiAFQARgBcACIALAAgAFwAIgBJAG4AZABpAGEAbgAvAE0AYQBsAGQAaQB2AGUAcwBcACIAOwBcAG4AXAAiAFQARwBcACIALAAgAFwAIgBBAGYAcgBpAGMAYQAvAEEAYgBpAGQAagBhAG4AXAAiADsAXABuAFwAIgBUAEgAXAAiACwAIABcACIAQQBzAGkAYQAvAEIAYQBuAGcAawBvAGsAXAAiADsAXABuAFwAIgBUAEoAXAAiACwAIABcACIAQQBzAGkAYQAvAEQAdQBzAGgAYQBuAGIAZQBcACIAOwBcAG4AXAAiAFQASwBcACIALAAgAFwAIgBQAGEAYwBpAGYAaQBjAC8ARgBhAGsAYQBvAGYAbwBcACIAOwBcAG4AXAAiAFQATABcACIALAAgAFwAIgBBAHMAaQBhAC8ARABpAGwAaQBcACIAOwBcAG4AXAAiAFQATQBcACIALAAgAFwAIgBBAHMAaQBhAC8AQQBzAGgAZwBhAGIAYQB0AFwAIgA7AFwAbgBcACIAVABOAFwAIgAsACAAXAAiAEEAZgByAGkAYwBhAC8AVAB1AG4AaQBzAFwAIgA7AFwAbgBcACIAVABPAFwAIgAsACAAXAAiAFAAYQBjAGkAZgBpAGMALwBUAG8AbgBnAGEAdABhAHAAdQBcACIAOwBcAG4AXAAiAFQAUgBcACIALAAgAFwAIgBFAHUAcgBvAHAAZQAvAEkAcwB0AGEAbgBiAHUAbABcACIAOwBcAG4AXAAiAFQAVABcACIALAAgAFwAIgBBAG0AZQByAGkAYwBhAC8AUAB1AGUAcgB0AG8AXwBSAGkAYwBvAFwAIgA7AFwAbgBcACIAVABWAFwAIgAsACAAXAAiAFAAYQBjAGkAZgBpAGMALwBUAGEAcgBhAHcAYQBcACIAOwBcAG4AXAAiAFQAVwBcACIALAAgAFwAIgBBAHMAaQBhAC8AVABhAGkAcABlAGkAXAAiADsAXABuAFwAIgBUAFoAXAAiACwAIABcACIAQQBmAHIAaQBjAGEALwBOAGEAaQByAG8AYgBpAFwAIgA7AFwAbgBcACIAVQBBAFwAIgAsACAAXAAiAEUAdQByAG8AcABlAC8ASwB5AGkAdgBcACIAOwBcAG4AXAAiAFUAQQBcACIALAAgAFwAIgBFAHUAcgBvAHAAZQAvAFMAaQBtAGYAZQByAG8AcABvAGwAXAAiADsAXABuAFwAIgBVAEcAXAAiACwAIABcACIAQQBmAHIAaQBjAGEALwBOAGEAaQByAG8AYgBpAFwAIgA7AFwAbgBcACIAVQBNAFwAIgAsACAAXAAiAFAAYQBjAGkAZgBpAGMALwBQAGEAZwBvAF8AUABhAGcAbwBcACIAOwBcAG4AXAAiAFUATQBcACIALAAgAFwAIgBQAGEAYwBpAGYAaQBjAC8AVABhAHIAYQB3AGEAXAAiADsAXABuAFwAIgBVAFMAXAAiACwAIABcACIAQQBtAGUAcgBpAGMAYQAvAEEAZABhAGsAXAAiADsAXABuAFwAIgBVAFMAXAAiACwAIABcACIAQQBtAGUAcgBpAGMAYQAvAEEAbgBjAGgAbwByAGEAZwBlAFwAIgA7AFwAbgBcACIAVQBTAFwAIgAsACAAXAAiAEEAbQBlAHIAaQBjAGEALwBCAG8AaQBzAGUAXAAiADsAXABuAFwAIgBVAFMAXAAiACwAIABcACIAQQBtAGUAcgBpAGMAYQAvAEMAaABpAGMAYQBnAG8AXAAiADsAXABuAFwAIgBVAFMAXAAiACwAIABcACIAQQBtAGUAcgBpAGMAYQAvAEQAZQBuAHYAZQByAFwAIgA7AFwAbgBcACIAVQBTAFwAIgAsACAAXAAiAEEAbQBlAHIAaQBjAGEALwBEAGUAdAByAG8AaQB0AFwAIgA7AFwAbgBcACIAVQBTAFwAIgAsACAAXAAiAEEAbQBlAHIAaQBjAGEALwBJAG4AZABpAGEAbgBhAC8ASQBuAGQAaQBhAG4AYQBwAG8AbABpAHMAXAAiADsAXABuAFwAIgBVAFMAXAAiACwAIABcACIAQQBtAGUAcgBpAGMAYQAvAEkAbgBkAGkAYQBuAGEALwBLAG4AbwB4AFwAIgA7AFwAbgBcACIAVQBTAFwAIgAsACAAXAAiAEEAbQBlAHIAaQBjAGEALwBJAG4AZABpAGEAbgBhAC8ATQBhAHIAZQBuAGcAbwBcACIAOwBcAG4AXAAiAFUAUwBcACIALAAgAFwAIgBBAG0AZQByAGkAYwBhAC8ASQBuAGQAaQBhAG4AYQAvAFAAZQB0AGUAcgBzAGIAdQByAGcAXAAiADsAXABuAFwAIgBVAFMAXAAiACwAIABcACIAQQBtAGUAcgBpAGMAYQAvAEkAbgBkAGkAYQBuAGEALwBUAGUAbABsAF8AQwBpAHQAeQBcACIAOwBcAG4AXAAiAFUAUwBcACIALAAgAFwAIgBBAG0AZQByAGkAYwBhAC8ASQBuAGQAaQBhAG4AYQAvAFYAZQB2AGEAeQBcACIAOwBcAG4AXAAiAFUAUwBcACIALAAgAFwAIgBBAG0AZQByAGkAYwBhAC8ASQBuAGQAaQBhAG4AYQAvAFYAaQBuAGMAZQBuAG4AZQBzAFwAIgA7AFwAbgBcACIAVQBTAFwAIgAsACAAXAAiAEEAbQBlAHIAaQBjAGEALwBJAG4AZABpAGEAbgBhAC8AVwBpAG4AYQBtAGEAYwBcACIAOwBcAG4AXAAiAFUAUwBcACIALAAgAFwAIgBBAG0AZQByAGkAYwBhAC8ASgB1AG4AZQBhAHUAXAAiADsAXABuAFwAIgBVAFMAXAAiACwAIABcACIAQQBtAGUAcgBpAGMAYQAvAEsAZQBuAHQAdQBjAGsAeQAvAEwAbwB1AGkAcwB2AGkAbABsAGUAXAAiADsAXABuAFwAIgBVAFMAXAAiACwAIABcACIAQQBtAGUAcgBpAGMAYQAvAEsAZQBuAHQAdQBjAGsAeQAvAE0AbwBuAHQAaQBjAGUAbABsAG8AXAAiADsAXABuAFwAIgBVAFMAXAAiACwAIABcACIAQQBtAGUAcgBpAGMAYQAvAEwAbwBzAF8AQQBuAGcAZQBsAGUAcwBcACIAOwBcAG4AXAAiAFUAUwBcACIALAAgAFwAIgBBAG0AZQByAGkAYwBhAC8ATQBlAG4AbwBtAGkAbgBlAGUAXAAiADsAXABuAFwAIgBVAFMAXAAiACwAIABcACIAQQBtAGUAcgBpAGMAYQAvAE0AZQB0AGwAYQBrAGEAdABsAGEAXAAiADsAXABuAFwAIgBVAFMAXAAiACwAIABcACIAQQBtAGUAcgBpAGMAYQAvAE4AZQB3AF8AWQBvAHIAawBcACIAOwBcAG4AXAAiAFUAUwBcACIALAAgAFwAIgBBAG0AZQByAGkAYwBhAC8ATgBvAG0AZQBcACIAOwBcAG4AXAAiAFUAUwBcACIALAAgAFwAIgBBAG0AZQByAGkAYwBhAC8ATgBvAHIAdABoAF8ARABhAGsAbwB0AGEALwBCAGUAdQBsAGEAaABcACIAOwBcAG4AXAAiAFUAUwBcACIALAAgAFwAIgBBAG0AZQByAGkAYwBhAC8ATgBvAHIAdABoAF8ARABhAGsAbwB0AGEALwBDAGUAbgB0AGUAcgBcACIAOwBcAG4AXAAiAFUAUwBcACIALAAgAFwAIgBBAG0AZQByAGkAYwBhAC8ATgBvAHIAdABoAF8ARABhAGsAbwB0AGEALwBOAGUAdwBfAFMAYQBsAGUAbQBcACIAOwBcAG4AXAAiAFUAUwBcACIALAAgAFwAIgBBAG0AZQByAGkAYwBhAC8AUABoAG8AZQBuAGkAeABcACIAOwBcAG4AXAAiAFUAUwBcACIALAAgAFwAIgBBAG0AZQByAGkAYwBhAC8AUwBpAHQAawBhAFwAIgA7AFwAbgBcACIAVQBTAFwAIgAsACAAXAAiAEEAbQBlAHIAaQBjAGEALwBZAGEAawB1AHQAYQB0AFwAIgA7AFwAbgBcACIAVQBTAFwAIgAsACAAXAAiAFAAYQBjAGkAZgBpAGMALwBIAG8AbgBvAGwAdQBsAHUAXAAiADsAXABuAFwAIgBVAFkAXAAiACwAIABcACIAQQBtAGUAcgBpAGMAYQAvAE0AbwBuAHQAZQB2AGkAZABlAG8AXAAiADsAXABuAFwAIgBVAFoAXAAiACwAIABcACIAQQBzAGkAYQAvAFMAYQBtAGEAcgBrAGEAbgBkAFwAIgA7AFwAbgBcACIAVQBaAFwAIgAsACAAXAAiAEEAcwBpAGEALwBUAGEAcwBoAGsAZQBuAHQAXAAiADsAXABuAFwAIgBWAEEAXAAiACwAIABcACIARQB1AHIAbwBwAGUALwBSAG8AbQBlAFwAIgA7AFwAbgBcACIAVgBDAFwAIgAsACAAXAAiAEEAbQBlAHIAaQBjAGEALwBQAHUAZQByAHQAbwBfAFIAaQBjAG8AXAAiADsAXABuAFwAIgBWAEUAXAAiACwAIABcACIAQQBtAGUAcgBpAGMAYQAvAEMAYQByAGEAYwBhAHMAXAAiADsAXABuAFwAIgBWAEcAXAAiACwAIABcACIAQQBtAGUAcgBpAGMAYQAvAFAAdQBlAHIAdABvAF8AUgBpAGMAbwBcACIAOwBcAG4AXAAiAFYASQBcACIALAAgAFwAIgBBAG0AZQByAGkAYwBhAC8AUAB1AGUAcgB0AG8AXwBSAGkAYwBvAFwAIgA7AFwAbgBcACIAVgBOAFwAIgAsACAAXAAiAEEAcwBpAGEALwBCAGEAbgBnAGsAbwBrAFwAIgA7AFwAbgBcACIAVgBOAFwAIgAsACAAXAAiAEEAcwBpAGEALwBIAG8AXwBDAGgAaQBfAE0AaQBuAGgAXAAiADsAXABuAFwAIgBWAFUAXAAiACwAIABcACIAUABhAGMAaQBmAGkAYwAvAEUAZgBhAHQAZQBcACIAOwBcAG4AXAAiAFcARgBcACIALAAgAFwAIgBQAGEAYwBpAGYAaQBjAC8AVABhAHIAYQB3AGEAXAAiADsAXABuAFwAIgBXAFMAXAAiACwAIABcACIAUABhAGMAaQBmAGkAYwAvAEEAcABpAGEAXAAiADsAXABuAFwAIgBZAEUAXAAiACwAIABcACIAQQBzAGkAYQAvAFIAaQB5AGEAZABoAFwAIgA7AFwAbgBcACIAWQBUAFwAIgAsACAAXAAiAEEAZgByAGkAYwBhAC8ATgBhAGkAcgBvAGIAaQBcACIAOwBcAG4AXAAiAFoAQQBcACIALAAgAFwAIgBBAGYAcgBpAGMAYQAvAEoAbwBoAGEAbgBuAGUAcwBiAHUAcgBnAFwAIgA7AFwAbgBcACIAWgBNAFwAIgAsACAAXAAiAEEAZgByAGkAYwBhAC8ATQBhAHAAdQB0AG8AXAAiADsAXABuAFwAIgBaAFcAXAAiACwAIABcACIAQQBmAHIAaQBjAGEALwBNAGEAcAB1AHQAbwBcACIAXABuAH0AO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JAE0ARQBaAE8ATgBFAF8AQQBMAEkAQQBT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wBUAEkATQBFAFoATwBOAEUAXwBBAEwASQBBAFMAXwAxACAAPQAgAHsAXABuAFwAIgBBAGYAcgBpAGMAYQAvAEEAYwBjAHIAYQBcACIALAAgAFwAIgBBAGYAcgBpAGMAYQAvAEEAYgBpAGQAagBhAG4AXAAiADsAXABuAFwAIgBBAGYAcgBpAGMAYQAvAEEAZABkAGkAcwBfAEEAYgBhAGIAYQBcACIALAAgAFwAIgBBAGYAcgBpAGMAYQAvAE4AYQBpAHIAbwBiAGkAXAAiADsAXABuAFwAIgBBAGYAcgBpAGMAYQAvAEEAcwBtAGEAcgBhAFwAIgAsACAAXAAiAEEAZgByAGkAYwBhAC8ATgBhAGkAcgBvAGIAaQBcACIAOwBcAG4AXAAiAEEAZgByAGkAYwBhAC8AQQBzAG0AZQByAGEAXAAiACwAIABcACIAQQBmAHIAaQBjAGEALwBOAGEAaQByAG8AYgBpAFwAIgA7AFwAbgBcACIAQQBmAHIAaQBjAGEALwBCAGEAbQBhAGsAbwBcACIALAAgAFwAIgBBAGYAcgBpAGMAYQAvAEEAYgBpAGQAagBhAG4AXAAiADsAXABuAFwAIgBBAGYAcgBpAGMAYQAvAEIAYQBuAGcAdQBpAFwAIgAsACAAXAAiAEEAZgByAGkAYwBhAC8ATABhAGcAbwBzAFwAIgA7AFwAbgBcACIAQQBmAHIAaQBjAGEALwBCAGEAbgBqAHUAbABcACIALAAgAFwAIgBBAGYAcgBpAGMAYQAvAEEAYgBpAGQAagBhAG4AXAAiADsAXABuAFwAIgBBAGYAcgBpAGMAYQAvAEIAbABhAG4AdAB5AHIAZQBcACIALAAgAFwAIgBBAGYAcgBpAGMAYQAvAE0AYQBwAHUAdABvAFwAIgA7AFwAbgBcACIAQQBmAHIAaQBjAGEALwBCAHIAYQB6AHoAYQB2AGkAbABsAGUAXAAiACwAIABcACIAQQBmAHIAaQBjAGEALwBMAGEAZwBvAHMAXAAiADsAXABuAFwAIgBBAGYAcgBpAGMAYQAvAEIAdQBqAHUAbQBiAHUAcgBhAFwAIgAsACAAXAAiAEEAZgByAGkAYwBhAC8ATQBhAHAAdQB0AG8AXAAiADsAXABuAFwAIgBBAGYAcgBpAGMAYQAvAEMAbwBuAGEAawByAHkAXAAiACwAIABcACIAQQBmAHIAaQBjAGEALwBBAGIAaQBkAGoAYQBuAFwAIgA7AFwAbgBcACIAQQBmAHIAaQBjAGEALwBEAGEAawBhAHIAXAAiACwAIABcACIAQQBmAHIAaQBjAGEALwBBAGIAaQBkAGoAYQBuAFwAIgA7AFwAbgBcACIAQQBmAHIAaQBjAGEALwBEAGEAcgBfAGUAcwBfAFMAYQBsAGEAYQBtAFwAIgAsACAAXAAiAEEAZgByAGkAYwBhAC8ATgBhAGkAcgBvAGIAaQBcACIAOwBcAG4AXAAiAEEAZgByAGkAYwBhAC8ARABqAGkAYgBvAHUAdABpAFwAIgAsACAAXAAiAEEAZgByAGkAYwBhAC8ATgBhAGkAcgBvAGIAaQBcACIAOwBcAG4AXAAiAEEAZgByAGkAYwBhAC8ARABvAHUAYQBsAGEAXAAiACwAIABcACIAQQBmAHIAaQBjAGEALwBMAGEAZwBvAHMAXAAiADsAXABuAFwAIgBBAGYAcgBpAGMAYQAvAEYAcgBlAGUAdABvAHcAbgBcACIALAAgAFwAIgBBAGYAcgBpAGMAYQAvAEEAYgBpAGQAagBhAG4AXAAiADsAXABuAFwAIgBBAGYAcgBpAGMAYQAvAEcAYQBiAG8AcgBvAG4AZQBcACIALAAgAFwAIgBBAGYAcgBpAGMAYQAvAE0AYQBwAHUAdABvAFwAIgA7AFwAbgBcACIAQQBmAHIAaQBjAGEALwBIAGEAcgBhAHIAZQBcACIALAAgAFwAIgBBAGYAcgBpAGMAYQAvAE0AYQBwAHUAdABvAFwAIgA7AFwAbgBcACIAQQBmAHIAaQBjAGEALwBLAGEAbQBwAGEAbABhAFwAIgAsACAAXAAiAEEAZgByAGkAYwBhAC8ATgBhAGkAcgBvAGIAaQBcACIAOwBcAG4AXAAiAEEAZgByAGkAYwBhAC8ASwBpAGcAYQBsAGkAXAAiACwAIABcACIAQQBmAHIAaQBjAGEALwBNAGEAcAB1AHQAbwBcACIAOwBcAG4AXAAiAEEAZgByAGkAYwBhAC8ASwBpAG4AcwBoAGEAcwBhAFwAIgAsACAAXAAiAEEAZgByAGkAYwBhAC8ATABhAGcAbwBzAFwAIgA7AFwAbgBcACIAQQBmAHIAaQBjAGEALwBMAGkAYgByAGUAdgBpAGwAbABlAFwAIgAsACAAXAAiAEEAZgByAGkAYwBhAC8ATABhAGcAbwBzAFwAIgA7AFwAbgBcACIAQQBmAHIAaQBjAGEALwBMAG8AbQBlAFwAIgAsACAAXAAiAEEAZgByAGkAYwBhAC8AQQBiAGkAZABqAGEAbgBcACIAOwBcAG4AXAAiAEEAZgByAGkAYwBhAC8ATAB1AGEAbgBkAGEAXAAiACwAIABcACIAQQBmAHIAaQBjAGEALwBMAGEAZwBvAHMAXAAiADsAXABuAFwAIgBBAGYAcgBpAGMAYQAvAEwAdQBiAHUAbQBiAGEAcwBoAGkAXAAiACwAIABcACIAQQBmAHIAaQBjAGEALwBNAGEAcAB1AHQAbwBcACIAOwBcAG4AXAAiAEEAZgByAGkAYwBhAC8ATAB1AHMAYQBrAGEAXAAiACwAIABcACIAQQBmAHIAaQBjAGEALwBNAGEAcAB1AHQAbwBcACIAOwBcAG4AXAAiAEEAZgByAGkAYwBhAC8ATQBhAGwAYQBiAG8AXAAiACwAIABcACIAQQBmAHIAaQBjAGEALwBMAGEAZwBvAHMAXAAiADsAXABuAFwAIgBBAGYAcgBpAGMAYQAvAE0AYQBzAGUAcgB1AFwAIgAsACAAXAAiAEEAZgByAGkAYwBhAC8ASgBvAGgAYQBuAG4AZQBzAGIAdQByAGcAXAAiADsAXABuAFwAIgBBAGYAcgBpAGMAYQAvAE0AYgBhAGIAYQBuAGUAXAAiACwAIABcACIAQQBmAHIAaQBjAGEALwBKAG8AaABhAG4AbgBlAHMAYgB1AHIAZwBcACIAOwBcAG4AXAAiAEEAZgByAGkAYwBhAC8ATQBvAGcAYQBkAGkAcwBoAHUAXAAiACwAIABcACIAQQBmAHIAaQBjAGEALwBOAGEAaQByAG8AYgBpAFwAIgA7AFwAbgBcACIAQQBmAHIAaQBjAGEALwBOAGkAYQBtAGUAeQBcACIALAAgAFwAIgBBAGYAcgBpAGMAYQAvAEwAYQBnAG8AcwBcACIAOwBcAG4AXAAiAEEAZgByAGkAYwBhAC8ATgBvAHUAYQBrAGMAaABvAHQAdABcACIALAAgAFwAIgBBAGYAcgBpAGMAYQAvAEEAYgBpAGQAagBhAG4AXAAiADsAXABuAFwAIgBBAGYAcgBpAGMAYQAvAE8AdQBhAGcAYQBkAG8AdQBnAG8AdQBcACIALAAgAFwAIgBBAGYAcgBpAGMAYQAvAEEAYgBpAGQAagBhAG4AXAAiADsAXABuAFwAIgBBAGYAcgBpAGMAYQAvAFAAbwByAHQAbwAtAE4AbwB2AG8AXAAiACwAIABcACIAQQBmAHIAaQBjAGEALwBMAGEAZwBvAHMAXAAiADsAXABuAFwAIgBBAGYAcgBpAGMAYQAvAFQAaQBtAGIAdQBrAHQAdQBcACIALAAgAFwAIgBBAGYAcgBpAGMAYQAvAEEAYgBpAGQAagBhAG4AXAAiADsAXABuAFwAIgBBAG0AZQByAGkAYwBhAC8AQQBuAGcAdQBpAGwAbABhAFwAIgAsACAAXAAiAEEAbQBlAHIAaQBjAGEALwBQAHUAZQByAHQAbwBfAFIAaQBjAG8AXAAiADsAXABuAFwAIgBBAG0AZQByAGkAYwBhAC8AQQBuAHQAaQBnAHUAYQBcACIALAAgAFwAIgBBAG0AZQByAGkAYwBhAC8AUAB1AGUAcgB0AG8AXwBSAGkAYwBvAFwAIgA7AFwAbgBcACIAQQBtAGUAcgBpAGMAYQAvAEEAcgBnAGUAbgB0AGkAbgBhAC8AQwBvAG0AbwBkAFIAaQB2AGEAZABhAHYAaQBhAFwAIgAsACAAXAAiAEEAbQBlAHIAaQBjAGEALwBBAHIAZwBlAG4AdABpAG4AYQAvAEMAYQB0AGEAbQBhAHIAYwBhAFwAIgA7AFwAbgBcACIAQQBtAGUAcgBpAGMAYQAvAEEAcgB1AGIAYQBcACIALAAgAFwAIgBBAG0AZQByAGkAYwBhAC8AUAB1AGUAcgB0AG8AXwBSAGkAYwBvAFwAIgA7AFwAbgBcACIAQQBtAGUAcgBpAGMAYQAvAEEAdABpAGsAbwBrAGEAbgBcACIALAAgAFwAIgBBAG0AZQByAGkAYwBhAC8AUABhAG4AYQBtAGEAXAAiADsAXABuAFwAIgBBAG0AZQByAGkAYwBhAC8AQQB0AGsAYQBcACIALAAgAFwAIgBBAG0AZQByAGkAYwBhAC8AQQBkAGEAawBcACIAOwBcAG4AXAAiAEEAbQBlAHIAaQBjAGEALwBCAGwAYQBuAGMALQBTAGEAYgBsAG8AbgBcACIALAAgAFwAIgBBAG0AZQByAGkAYwBhAC8AUAB1AGUAcgB0AG8AXwBSAGkAYwBvAFwAIgA7AFwAbgBcACIAQQBtAGUAcgBpAGMAYQAvAEIAdQBlAG4AbwBzAF8AQQBpAHIAZQBzAFwAIgAsACAAXAAiAEEAbQBlAHIAaQBjAGEALwBBAHIAZwBlAG4AdABpAG4AYQAvAEIAdQBlAG4AbwBzAF8AQQBpAHIAZQBzAFwAIgA7AFwAbgBcACIAQQBtAGUAcgBpAGMAYQAvAEMAYQB0AGEAbQBhAHIAYwBhAFwAIgAsACAAXAAiAEEAbQBlAHIAaQBjAGEALwBBAHIAZwBlAG4AdABpAG4AYQAvAEMAYQB0AGEAbQBhAHIAYwBhAFwAIgA7AFwAbgBcACIAQQBtAGUAcgBpAGMAYQAvAEMAYQB5AG0AYQBuAFwAIgAsACAAXAAiAEEAbQBlAHIAaQBjAGEALwBQAGEAbgBhAG0AYQBcACIAOwBcAG4AXAAiAEEAbQBlAHIAaQBjAGEALwBDAG8AcgBhAGwAXwBIAGEAcgBiAG8AdQByAFwAIgAsACAAXAAiAEEAbQBlAHIAaQBjAGEALwBQAGEAbgBhAG0AYQBcACIAOwBcAG4AXAAiAEEAbQBlAHIAaQBjAGEALwBDAG8AcgBkAG8AYgBhAFwAIgAsACAAXAAiAEEAbQBlAHIAaQBjAGEALwBBAHIAZwBlAG4AdABpAG4AYQAvAEMAbwByAGQAbwBiAGEAXAAiADsAXABuAFwAIgBBAG0AZQByAGkAYwBhAC8AQwByAGUAcwB0AG8AbgBcACIALAAgAFwAIgBBAG0AZQByAGkAYwBhAC8AUABoAG8AZQBuAGkAeABcACIAOwBcAG4AXAAiAEEAbQBlAHIAaQBjAGEALwBDAHUAcgBhAGMAYQBvAFwAIgAsACAAXAAiAEEAbQBlAHIAaQBjAGEALwBQAHUAZQByAHQAbwBfAFIAaQBjAG8AXAAiADsAXABuAFwAIgBBAG0AZQByAGkAYwBhAC8ARABvAG0AaQBuAGkAYwBhAFwAIgAsACAAXAAiAEEAbQBlAHIAaQBjAGEALwBQAHUAZQByAHQAbwBfAFIAaQBjAG8AXAAiADsAXABuAFwAIgBBAG0AZQByAGkAYwBhAC8ARQBuAHMAZQBuAGEAZABhAFwAIgAsACAAXAAiAEEAbQBlAHIAaQBjAGEALwBUAGkAagB1AGEAbgBhAFwAIgA7AFwAbgBcACIAQQBtAGUAcgBpAGMAYQAvAEYAbwByAHQAXwBXAGEAeQBuAGUAXAAiACwAIABcACIAQQBtAGUAcgBpAGMAYQAvAEkAbgBkAGkAYQBuAGEALwBJAG4AZABpAGEAbgBhAHAAbwBsAGkAcwBcACIAOwBcAG4AXAAiAEEAbQBlAHIAaQBjAGEALwBHAG8AZAB0AGgAYQBiAFwAIgAsACAAXAAiAEEAbQBlAHIAaQBjAGEALwBOAHUAdQBrAFwAIgA7AFwAbgBcACIAQQBtAGUAcgBpAGMAYQAvAEcAcgBlAG4AYQBkAGEAXAAiACwAIABcACIAQQBtAGUAcgBpAGMAYQAvAFAAdQBlAHIAdABvAF8AUgBpAGMAbwBcACIAOwBcAG4AXAAiAEEAbQBlAHIAaQBjAGEALwBHAHUAYQBkAGUAbABvAHUAcABlAFwAIgAsACAAXAAiAEEAbQBlAHIAaQBjAGEALwBQAHUAZQByAHQAbwBfAFIAaQBjAG8AXAAiADsAXABuAFwAIgBBAG0AZQByAGkAYwBhAC8ASQBuAGQAaQBhAG4AYQBwAG8AbABpAHMAXAAiACwAIABcACIAQQBtAGUAcgBpAGMAYQAvAEkAbgBkAGkAYQBuAGEALwBJAG4AZABpAGEAbgBhAHAAbwBsAGkAcwBcACIAOwBcAG4AXAAiAEEAbQBlAHIAaQBjAGEALwBKAHUAagB1AHkAXAAiACwAIABcACIAQQBtAGUAcgBpAGMAYQAvAEEAcgBnAGUAbgB0AGkAbgBhAC8ASgB1AGoAdQB5AFwAIgA7AFwAbgBcACIAQQBtAGUAcgBpAGMAYQAvAEsAbgBvAHgAXwBJAE4AXAAiACwAIABcACIAQQBtAGUAcgBpAGMAYQAvAEkAbgBkAGkAYQBuAGEALwBLAG4AbwB4AFwAIgA7AFwAbgBcACIAQQBtAGUAcgBpAGMAYQAvAEsAcgBhAGwAZQBuAGQAaQBqAGsAXAAiACwAIABcACIAQQBtAGUAcgBpAGMAYQAvAFAAdQBlAHIAdABvAF8AUgBpAGMAbwBcACIAOwBcAG4AXAAiAEEAbQBlAHIAaQBjAGEALwBMAG8AdQBpAHMAdgBpAGwAbABlAFwAIgAsACAAXAAiAEEAbQBlAHIAaQBjAGEALwBLAGUAbgB0AHUAYwBrAHkALwBMAG8AdQBpAHMAdgBpAGwAbABlAFwAIgA7AFwAbgBcACIAQQBtAGUAcgBpAGMAYQAvAEwAbwB3AGUAcgBfAFAAcgBpAG4AYwBlAHMAXAAiACwAIABcACIAQQBtAGUAcgBpAGMAYQAvAFAAdQBlAHIAdABvAF8AUgBpAGMAbwBcACIAOwBcAG4AXAAiAEEAbQBlAHIAaQBjAGEALwBNAGEAcgBpAGcAbwB0AFwAIgAsACAAXAAiAEEAbQBlAHIAaQBjAGEALwBQAHUAZQByAHQAbwBfAFIAaQBjAG8AXAAiADsAXABuAFwAIgBBAG0AZQByAGkAYwBhAC8ATQBlAG4AZABvAHoAYQBcACIALAAgAFwAIgBBAG0AZQByAGkAYwBhAC8AQQByAGcAZQBuAHQAaQBuAGEALwBNAGUAbgBkAG8AegBhAFwAIgA7AFwAbgBcACIAQQBtAGUAcgBpAGMAYQAvAE0AbwBuAHQAcgBlAGEAbABcACIALAAgAFwAIgBBAG0AZQByAGkAYwBhAC8AVABvAHIAbwBuAHQAbwBcACIAOwBcAG4AXAAiAEEAbQBlAHIAaQBjAGEALwBNAG8AbgB0AHMAZQByAHIAYQB0AFwAIgAsACAAXAAiAEEAbQBlAHIAaQBjAGEALwBQAHUAZQByAHQAbwBfAFIAaQBjAG8AXAAiADsAXABuAFwAIgBBAG0AZQByAGkAYwBhAC8ATgBhAHMAcwBhAHUAXAAiACwAIABcACIAQQBtAGUAcgBpAGMAYQAvAFQAbwByAG8AbgB0AG8AXAAiADsAXABuAFwAIgBBAG0AZQByAGkAYwBhAC8ATgBpAHAAaQBnAG8AbgBcACIALAAgAFwAIgBBAG0AZQByAGkAYwBhAC8AVABvAHIAbwBuAHQAbwBcACIAOwBcAG4AXAAiAEEAbQBlAHIAaQBjAGEALwBQAGEAbgBnAG4AaQByAHQAdQBuAGcAXAAiACwAIABcACIAQQBtAGUAcgBpAGMAYQAvAEkAcQBhAGwAdQBpAHQAXAAiADsAXABuAFwAIgBBAG0AZQByAGkAYwBhAC8AUABvAHIAdABfAG8AZgBfAFMAcABhAGkAbgBcACIALAAgAFwAIgBBAG0AZQByAGkAYwBhAC8AUAB1AGUAcgB0AG8AXwBSAGkAYwBvAFwAIgA7AFwAbgBcACIAQQBtAGUAcgBpAGMAYQAvAFAAbwByAHQAbwBfAEEAYwByAGUAXAAiACwAIABcACIAQQBtAGUAcgBpAGMAYQAvAFIAaQBvAF8AQgByAGEAbgBjAG8AXAAiADsAXABuAFwAIgBBAG0AZQByAGkAYwBhAC8AUgBhAGkAbgB5AF8AUgBpAHYAZQByAFwAIgAsACAAXAAiAEEAbQBlAHIAaQBjAGEALwBXAGkAbgBuAGkAcABlAGcAXAAiADsAXABuAFwAIgBBAG0AZQByAGkAYwBhAC8AUgBvAHMAYQByAGkAbwBcACIALAAgAFwAIgBBAG0AZQByAGkAYwBhAC8AQQByAGcAZQBuAHQAaQBuAGEALwBDAG8AcgBkAG8AYgBhAFwAIgA7AFwAbgBcACIAQQBtAGUAcgBpAGMAYQAvAFMAYQBuAHQAYQBfAEkAcwBhAGIAZQBsAFwAIgAsACAAXAAiAEEAbQBlAHIAaQBjAGEALwBUAGkAagB1AGEAbgBhAFwAIgA7AFwAbgBcACIAQQBtAGUAcgBpAGMAYQAvAFMAaABpAHAAcgBvAGMAawBcACIALAAgAFwAIgBBAG0AZQByAGkAYwBhAC8ARABlAG4AdgBlAHIAXAAiADsAXABuAFwAIgBBAG0AZQByAGkAYwBhAC8AUwB0AF8AQgBhAHIAdABoAGUAbABlAG0AeQBcACIALAAgAFwAIgBBAG0AZQByAGkAYwBhAC8AUAB1AGUAcgB0AG8AXwBSAGkAYwBvAFwAIgA7AFwAbgBcACIAQQBtAGUAcgBpAGMAYQAvAFMAdABfAEsAaQB0AHQAcwBcACIALAAgAFwAIgBBAG0AZQByAGkAYwBhAC8AUAB1AGUAcgB0AG8AXwBSAGkAYwBvAFwAIgA7AFwAbgBcACIAQQBtAGUAcgBpAGMAYQAvAFMAdABfAEwAdQBjAGkAYQBcACIALAAgAFwAIgBBAG0AZQByAGkAYwBhAC8AUAB1AGUAcgB0AG8AXwBSAGkAYwBvAFwAIgA7AFwAbgBcACIAQQBtAGUAcgBpAGMAYQAvAFMAdABfAFQAaABvAG0AYQBzAFwAIgAsACAAXAAiAEEAbQBlAHIAaQBjAGEALwBQAHUAZQByAHQAbwBfAFIAaQBjAG8AXAAiADsAXABuAFwAIgBBAG0AZQByAGkAYwBhAC8AUwB0AF8AVgBpAG4AYwBlAG4AdABcACIALAAgAFwAIgBBAG0AZQByAGkAYwBhAC8AUAB1AGUAcgB0AG8AXwBSAGkAYwBvAFwAIgA7AFwAbgBcACIAQQBtAGUAcgBpAGMAYQAvAFQAaAB1AG4AZABlAHIAXwBCAGEAeQBcACIALAAgAFwAIgBBAG0AZQByAGkAYwBhAC8AVABvAHIAbwBuAHQAbwBcACIAOwBcAG4AXAAiAEEAbQBlAHIAaQBjAGEALwBUAG8AcgB0AG8AbABhAFwAIgAsACAAXAAiAEEAbQBlAHIAaQBjAGEALwBQAHUAZQByAHQAbwBfAFIAaQBjAG8AXAAiADsAXABuAFwAIgBBAG0AZQByAGkAYwBhAC8AVgBpAHIAZwBpAG4AXAAiACwAIABcACIAQQBtAGUAcgBpAGMAYQAvAFAAdQBlAHIAdABvAF8AUgBpAGMAbwBcACIAOwBcAG4AXAAiAEEAbQBlAHIAaQBjAGEALwBZAGUAbABsAG8AdwBrAG4AaQBmAGUAXAAiACwAIABcACIAQQBtAGUAcgBpAGMAYQAvAEUAZABtAG8AbgB0AG8AbgBcACIAXABuAH0AOwBcAG4AXABuAF8AVABJAE0ARQBaAE8ATgBFAF8AQQBMAEkAQQBTAF8AMgAgAD0AIAB7AFwAbgBcACIAQQBuAHQAYQByAGMAdABpAGMAYQAvAEQAdQBtAG8AbgB0AEQAVQByAHYAaQBsAGwAZQBcACIALAAgAFwAIgBQAGEAYwBpAGYAaQBjAC8AUABvAHIAdABfAE0AbwByAGUAcwBiAHkAXAAiADsAXABuAFwAIgBBAG4AdABhAHIAYwB0AGkAYwBhAC8ATQBjAE0AdQByAGQAbwBcACIALAAgAFwAIgBQAGEAYwBpAGYAaQBjAC8AQQB1AGMAawBsAGEAbgBkAFwAIgA7AFwAbgBcACIAQQBuAHQAYQByAGMAdABpAGMAYQAvAFMAbwB1AHQAaABfAFAAbwBsAGUAXAAiACwAIABcACIAUABhAGMAaQBmAGkAYwAvAEEAdQBjAGsAbABhAG4AZABcACIAOwBcAG4AXAAiAEEAbgB0AGEAcgBjAHQAaQBjAGEALwBTAHkAbwB3AGEAXAAiACwAIABcACIAQQBzAGkAYQAvAFIAaQB5AGEAZABoAFwAIgA7AFwAbgBcACIAQQByAGMAdABpAGMALwBMAG8AbgBnAHkAZQBhAHIAYgB5AGUAbgBcACIALAAgAFwAIgBFAHUAcgBvAHAAZQAvAEIAZQByAGwAaQBuAFwAIgA7AFwAbgBcACIAQQBzAGkAYQAvAEEAZABlAG4AXAAiACwAIABcACIAQQBzAGkAYQAvAFIAaQB5AGEAZABoAFwAIgA7AFwAbgBcACIAQQBzAGkAYQAvAEEAcwBoAGsAaABhAGIAYQBkAFwAIgAsACAAXAAiAEEAcwBpAGEALwBBAHMAaABnAGEAYgBhAHQAXAAiADsAXABuAFwAIgBBAHMAaQBhAC8AQgBhAGgAcgBhAGkAbgBcACIALAAgAFwAIgBBAHMAaQBhAC8AUQBhAHQAYQByAFwAIgA7AFwAbgBcACIAQQBzAGkAYQAvAEIAcgB1AG4AZQBpAFwAIgAsACAAXAAiAEEAcwBpAGEALwBLAHUAYwBoAGkAbgBnAFwAIgA7AFwAbgBcACIAQQBzAGkAYQAvAEMAYQBsAGMAdQB0AHQAYQBcACIALAAgAFwAIgBBAHMAaQBhAC8ASwBvAGwAawBhAHQAYQBcACIAOwBcAG4AXAAiAEEAcwBpAGEALwBDAGgAbwBuAGcAcQBpAG4AZwBcACIALAAgAFwAIgBBAHMAaQBhAC8AUwBoAGEAbgBnAGgAYQBpAFwAIgA7AFwAbgBcACIAQQBzAGkAYQAvAEMAaAB1AG4AZwBrAGkAbgBnAFwAIgAsACAAXAAiAEEAcwBpAGEALwBTAGgAYQBuAGcAaABhAGkAXAAiADsAXABuAFwAIgBBAHMAaQBhAC8ARABhAGMAYwBhAFwAIgAsACAAXAAiAEEAcwBpAGEALwBEAGgAYQBrAGEAXAAiADsAXABuAFwAIgBBAHMAaQBhAC8ASABhAHIAYgBpAG4AXAAiACwAIABcACIAQQBzAGkAYQAvAFMAaABhAG4AZwBoAGEAaQBcACIAOwBcAG4AXAAiAEEAcwBpAGEALwBJAHMAdABhAG4AYgB1AGwAXAAiACwAIABcACIARQB1AHIAbwBwAGUALwBJAHMAdABhAG4AYgB1AGwAXAAiADsAXABuAFwAIgBBAHMAaQBhAC8ASwBhAHMAaABnAGEAcgBcACIALAAgAFwAIgBBAHMAaQBhAC8AVQByAHUAbQBxAGkAXAAiADsAXABuAFwAIgBBAHMAaQBhAC8ASwBhAHQAbQBhAG4AZAB1AFwAIgAsACAAXAAiAEEAcwBpAGEALwBLAGEAdABoAG0AYQBuAGQAdQBcACIAOwBcAG4AXAAiAEEAcwBpAGEALwBLAHUAYQBsAGEAXwBMAHUAbQBwAHUAcgBcACIALAAgAFwAIgBBAHMAaQBhAC8AUwBpAG4AZwBhAHAAbwByAGUAXAAiADsAXABuAFwAIgBBAHMAaQBhAC8ASwB1AHcAYQBpAHQAXAAiACwAIABcACIAQQBzAGkAYQAvAFIAaQB5AGEAZABoAFwAIgA7AFwAbgBcACIAQQBzAGkAYQAvAE0AYQBjAGEAbwBcACIALAAgAFwAIgBBAHMAaQBhAC8ATQBhAGMAYQB1AFwAIgA7AFwAbgBcACIAQQBzAGkAYQAvAE0AdQBzAGMAYQB0AFwAIgAsACAAXAAiAEEAcwBpAGEALwBEAHUAYgBhAGkAXAAiADsAXABuAFwAIgBBAHMAaQBhAC8AUABoAG4AbwBtAF8AUABlAG4AaABcACIALAAgAFwAIgBBAHMAaQBhAC8AQgBhAG4AZwBrAG8AawBcACIAOwBcAG4AXAAiAEEAcwBpAGEALwBSAGEAbgBnAG8AbwBuAFwAIgAsACAAXAAiAEEAcwBpAGEALwBZAGEAbgBnAG8AbgBcACIAOwBcAG4AXAAiAEEAcwBpAGEALwBTAGEAaQBnAG8AbgBcACIALAAgAFwAIgBBAHMAaQBhAC8ASABvAF8AQwBoAGkAXwBNAGkAbgBoAFwAIgA7AFwAbgBcACIAQQBzAGkAYQAvAFQAZQBsAF8AQQB2AGkAdgBcACIALAAgAFwAIgBBAHMAaQBhAC8ASgBlAHIAdQBzAGEAbABlAG0AXAAiADsAXABuAFwAIgBBAHMAaQBhAC8AVABoAGkAbQBiAHUAXAAiACwAIABcACIAQQBzAGkAYQAvAFQAaABpAG0AcABoAHUAXAAiADsAXABuAFwAIgBBAHMAaQBhAC8AVQBqAHUAbgBnAF8AUABhAG4AZABhAG4AZwBcACIALAAgAFwAIgBBAHMAaQBhAC8ATQBhAGsAYQBzAHMAYQByAFwAIgA7AFwAbgBcACIAQQBzAGkAYQAvAFUAbABhAG4AXwBCAGEAdABvAHIAXAAiACwAIABcACIAQQBzAGkAYQAvAFUAbABhAGEAbgBiAGEAYQB0AGEAcgBcACIAOwBcAG4AXAAiAEEAcwBpAGEALwBWAGkAZQBuAHQAaQBhAG4AZQBcACIALAAgAFwAIgBBAHMAaQBhAC8AQgBhAG4AZwBrAG8AawBcACIAOwBcAG4AXAAiAEEAdABsAGEAbgB0AGkAYwAvAEYAYQBlAHIAbwBlAFwAIgAsACAAXAAiAEEAdABsAGEAbgB0AGkAYwAvAEYAYQByAG8AZQBcACIAOwBcAG4AXAAiAEEAdABsAGEAbgB0AGkAYwAvAEoAYQBuAF8ATQBhAHkAZQBuAFwAIgAsACAAXAAiAEUAdQByAG8AcABlAC8AQgBlAHIAbABpAG4AXAAiADsAXABuAFwAIgBBAHQAbABhAG4AdABpAGMALwBSAGUAeQBrAGoAYQB2AGkAawBcACIALAAgAFwAIgBBAGYAcgBpAGMAYQAvAEEAYgBpAGQAagBhAG4AXAAiADsAXABuAFwAIgBBAHQAbABhAG4AdABpAGMALwBTAHQAXwBIAGUAbABlAG4AYQBcACIALAAgAFwAIgBBAGYAcgBpAGMAYQAvAEEAYgBpAGQAagBhAG4AXAAiADsAXABuAFwAIgBBAHUAcwB0AHIAYQBsAGkAYQAvAEEAQwBUAFwAIgAsACAAXAAiAEEAdQBzAHQAcgBhAGwAaQBhAC8AUwB5AGQAbgBlAHkAXAAiADsAXABuAFwAIgBBAHUAcwB0AHIAYQBsAGkAYQAvAEMAYQBuAGIAZQByAHIAYQBcACIALAAgAFwAIgBBAHUAcwB0AHIAYQBsAGkAYQAvAFMAeQBkAG4AZQB5AFwAIgA7AFwAbgBcACIAQQB1AHMAdAByAGEAbABpAGEALwBDAHUAcgByAGkAZQBcACIALAAgAFwAIgBBAHUAcwB0AHIAYQBsAGkAYQAvAEgAbwBiAGEAcgB0AFwAIgA7AFwAbgBcACIAQQB1AHMAdAByAGEAbABpAGEALwBMAEgASQBcACIALAAgAFwAIgBBAHUAcwB0AHIAYQBsAGkAYQAvAEwAbwByAGQAXwBIAG8AdwBlAFwAIgA7AFwAbgBcACIAQQB1AHMAdAByAGEAbABpAGEALwBOAG8AcgB0AGgAXAAiACwAIABcACIAQQB1AHMAdAByAGEAbABpAGEALwBEAGEAcgB3AGkAbgBcACIAOwBcAG4AXAAiAEEAdQBzAHQAcgBhAGwAaQBhAC8ATgBTAFcAXAAiACwAIABcACIAQQB1AHMAdAByAGEAbABpAGEALwBTAHkAZABuAGUAeQBcACIAOwBcAG4AXAAiAEEAdQBzAHQAcgBhAGwAaQBhAC8AUQB1AGUAZQBuAHMAbABhAG4AZABcACIALAAgAFwAIgBBAHUAcwB0AHIAYQBsAGkAYQAvAEIAcgBpAHMAYgBhAG4AZQBcACIAOwBcAG4AXAAiAEEAdQBzAHQAcgBhAGwAaQBhAC8AUwBvAHUAdABoAFwAIgAsACAAXAAiAEEAdQBzAHQAcgBhAGwAaQBhAC8AQQBkAGUAbABhAGkAZABlAFwAIgA7AFwAbgBcACIAQQB1AHMAdAByAGEAbABpAGEALwBUAGEAcwBtAGEAbgBpAGEAXAAiACwAIABcACIAQQB1AHMAdAByAGEAbABpAGEALwBIAG8AYgBhAHIAdABcACIAOwBcAG4AXAAiAEEAdQBzAHQAcgBhAGwAaQBhAC8AVgBpAGMAdABvAHIAaQBhAFwAIgAsACAAXAAiAEEAdQBzAHQAcgBhAGwAaQBhAC8ATQBlAGwAYgBvAHUAcgBuAGUAXAAiADsAXABuAFwAIgBBAHUAcwB0AHIAYQBsAGkAYQAvAFcAZQBzAHQAXAAiACwAIABcACIAQQB1AHMAdAByAGEAbABpAGEALwBQAGUAcgB0AGgAXAAiADsAXABuAFwAIgBBAHUAcwB0AHIAYQBsAGkAYQAvAFkAYQBuAGMAbwB3AGkAbgBuAGEAXAAiACwAIABcACIAQQB1AHMAdAByAGEAbABpAGEALwBCAHIAbwBrAGUAbgBfAEgAaQBsAGwAXAAiADsAXABuAFwAIgBCAHIAYQB6AGkAbAAvAEEAYwByAGUAXAAiACwAIABcACIAQQBtAGUAcgBpAGMAYQAvAFIAaQBvAF8AQgByAGEAbgBjAG8AXAAiADsAXABuAFwAIgBCAHIAYQB6AGkAbAAvAEQAZQBOAG8AcgBvAG4AaABhAFwAIgAsACAAXAAiAEEAbQBlAHIAaQBjAGEALwBOAG8AcgBvAG4AaABhAFwAIgA7AFwAbgBcACIAQgByAGEAegBpAGwALwBFAGEAcwB0AFwAIgAsACAAXAAiAEEAbQBlAHIAaQBjAGEALwBTAGEAbwBfAFAAYQB1AGwAbwBcACIAOwBcAG4AXAAiAEIAcgBhAHoAaQBsAC8AVwBlAHMAdABcACIALAAgAFwAIgBBAG0AZQByAGkAYwBhAC8ATQBhAG4AYQB1AHMAXAAiADsAXABuAFwAIgBDAGEAbgBhAGQAYQAvAEEAdABsAGEAbgB0AGkAYwBcACIALAAgAFwAIgBBAG0AZQByAGkAYwBhAC8ASABhAGwAaQBmAGEAeABcACIAOwBcAG4AXAAiAEMAYQBuAGEAZABhAC8AQwBlAG4AdAByAGEAbABcACIALAAgAFwAIgBBAG0AZQByAGkAYwBhAC8AVwBpAG4AbgBpAHAAZQBnAFwAIgA7AFwAbgBcACIAQwBhAG4AYQBkAGEALwBFAGEAcwB0AGUAcgBuAFwAIgAsACAAXAAiAEEAbQBlAHIAaQBjAGEALwBUAG8AcgBvAG4AdABvAFwAIgA7AFwAbgBcACIAQwBhAG4AYQBkAGEALwBNAG8AdQBuAHQAYQBpAG4AXAAiACwAIABcACIAQQBtAGUAcgBpAGMAYQAvAEUAZABtAG8AbgB0AG8AbgBcACIAOwBcAG4AXAAiAEMAYQBuAGEAZABhAC8ATgBlAHcAZgBvAHUAbgBkAGwAYQBuAGQAXAAiACwAIABcACIAQQBtAGUAcgBpAGMAYQAvAFMAdABfAEoAbwBoAG4AcwBcACIAOwBcAG4AXAAiAEMAYQBuAGEAZABhAC8AUABhAGMAaQBmAGkAYwBcACIALAAgAFwAIgBBAG0AZQByAGkAYwBhAC8AVgBhAG4AYwBvAHUAdgBlAHIAXAAiADsAXABuAFwAIgBDAGEAbgBhAGQAYQAvAFMAYQBzAGsAYQB0AGMAaABlAHcAYQBuAFwAIgAsACAAXAAiAEEAbQBlAHIAaQBjAGEALwBSAGUAZwBpAG4AYQBcACIAOwBcAG4AXAAiAEMAYQBuAGEAZABhAC8AWQB1AGsAbwBuAFwAIgAsACAAXAAiAEEAbQBlAHIAaQBjAGEALwBXAGgAaQB0AGUAaABvAHIAcwBlAFwAIgA7AFwAbgBcACIAQwBoAGkAbABlAC8AQwBvAG4AdABpAG4AZQBuAHQAYQBsAFwAIgAsACAAXAAiAEEAbQBlAHIAaQBjAGEALwBTAGEAbgB0AGkAYQBnAG8AXAAiADsAXABuAFwAIgBDAGgAaQBsAGUALwBFAGEAcwB0AGUAcgBJAHMAbABhAG4AZABcACIALAAgAFwAIgBQAGEAYwBpAGYAaQBjAC8ARQBhAHMAdABlAHIAXAAiADsAXABuAFwAIgBDAHUAYgBhAFwAIgAsACAAXAAiAEEAbQBlAHIAaQBjAGEALwBIAGEAdgBhAG4AYQBcACIAOwBcAG4AXAAiAEUAZwB5AHAAdABcACIALAAgAFwAIgBBAGYAcgBpAGMAYQAvAEMAYQBpAHIAbwBcACIAOwBcAG4AXAAiAEUAaQByAGUAXAAiACwAIABcACIARQB1AHIAbwBwAGUALwBEAHUAYgBsAGkAbgBcACIAOwBcAG4AXAAiAEUAdABjAC8ARwBNAFQAKwAwAFwAIgAsACAAXAAiAEUAdABjAC8ARwBNAFQAMABcACIAOwBcAG4AXAAiAEUAdABjAC8ARwBNAFQALQAwAFwAIgAsACAAXAAiAEUAdABjAC8ARwBNAFQAMABcACIAOwBcAG4AXAAiAEUAdABjAC8ARwByAGUAZQBuAHcAaQBjAGgAXAAiACwAIABcACIARQB0AGMALwBHAE0AVABcACIAOwBcAG4AXAAiAEUAdABjAC8AVQBuAGkAdgBlAHIAcwBhAGwAXAAiACwAIABcACIARQB0AGMALwBVAFQAQwBcACIAOwBcAG4AXAAiAEUAdABjAC8AWgB1AGwAdQBcACIALAAgAFwAIgBFAHQAYwAvAFUAVABDAFwAIgA7AFwAbgBcACIARQB1AHIAbwBwAGUALwBBAG0AcwB0AGUAcgBkAGEAbQBcACIALAAgAFwAIgBFAHUAcgBvAHAAZQAvAEIAcgB1AHMAcwBlAGwAcwBcACIAOwBcAG4AXAAiAEUAdQByAG8AcABlAC8AQgBlAGwAZgBhAHMAdABcACIALAAgAFwAIgBFAHUAcgBvAHAAZQAvAEwAbwBuAGQAbwBuAFwAIgA7AFwAbgBcACIARQB1AHIAbwBwAGUALwBCAHIAYQB0AGkAcwBsAGEAdgBhAFwAIgAsACAAXAAiAEUAdQByAG8AcABlAC8AUAByAGEAZwB1AGUAXAAiADsAXABuAFwAIgBFAHUAcgBvAHAAZQAvAEIAdQBzAGkAbgBnAGUAbgBcACIALAAgAFwAIgBFAHUAcgBvAHAAZQAvAFoAdQByAGkAYwBoAFwAIgA7AFwAbgBcACIARQB1AHIAbwBwAGUALwBDAG8AcABlAG4AaABhAGcAZQBuAFwAIgAsACAAXAAiAEUAdQByAG8AcABlAC8AQgBlAHIAbABpAG4AXAAiADsAXABuAFwAIgBFAHUAcgBvAHAAZQAvAEcAdQBlAHIAbgBzAGUAeQBcACIALAAgAFwAIgBFAHUAcgBvAHAAZQAvAEwAbwBuAGQAbwBuAFwAIgA7AFwAbgBcACIARQB1AHIAbwBwAGUALwBJAHMAbABlAF8AbwBmAF8ATQBhAG4AXAAiACwAIABcACIARQB1AHIAbwBwAGUALwBMAG8AbgBkAG8AbgBcACIAOwBcAG4AXAAiAEUAdQByAG8AcABlAC8ASgBlAHIAcwBlAHkAXAAiACwAIABcACIARQB1AHIAbwBwAGUALwBMAG8AbgBkAG8AbgBcACIAOwBcAG4AXAAiAEUAdQByAG8AcABlAC8ASwBpAGUAdgBcACIALAAgAFwAIgBFAHUAcgBvAHAAZQAvAEsAeQBpAHYAXAAiADsAXABuAFwAIgBFAHUAcgBvAHAAZQAvAEwAagB1AGIAbABqAGEAbgBhAFwAIgAsACAAXAAiAEUAdQByAG8AcABlAC8AQgBlAGwAZwByAGEAZABlAFwAIgA7AFwAbgBcACIARQB1AHIAbwBwAGUALwBMAHUAeABlAG0AYgBvAHUAcgBnAFwAIgAsACAAXAAiAEUAdQByAG8AcABlAC8AQgByAHUAcwBzAGUAbABzAFwAIgA7AFwAbgBcACIARQB1AHIAbwBwAGUALwBNAGEAcgBpAGUAaABhAG0AbgBcACIALAAgAFwAIgBFAHUAcgBvAHAAZQAvAEgAZQBsAHMAaQBuAGsAaQBcACIAOwBcAG4AXAAiAEUAdQByAG8AcABlAC8ATQBvAG4AYQBjAG8AXAAiACwAIABcACIARQB1AHIAbwBwAGUALwBQAGEAcgBpAHMAXAAiADsAXABuAFwAIgBFAHUAcgBvAHAAZQAvAE4AaQBjAG8AcwBpAGEAXAAiACwAIABcACIAQQBzAGkAYQAvAE4AaQBjAG8AcwBpAGEAXAAiADsAXABuAFwAIgBFAHUAcgBvAHAAZQAvAE8AcwBsAG8AXAAiACwAIABcACIARQB1AHIAbwBwAGUALwBCAGUAcgBsAGkAbgBcACIAOwBcAG4AXAAiAEUAdQByAG8AcABlAC8AUABvAGQAZwBvAHIAaQBjAGEAXAAiACwAIABcACIARQB1AHIAbwBwAGUALwBCAGUAbABnAHIAYQBkAGUAXAAiADsAXABuAFwAIgBFAHUAcgBvAHAAZQAvAFMAYQBuAF8ATQBhAHIAaQBuAG8AXAAiACwAIABcACIARQB1AHIAbwBwAGUALwBSAG8AbQBlAFwAIgA7AFwAbgBcACIARQB1AHIAbwBwAGUALwBTAGEAcgBhAGoAZQB2AG8AXAAiACwAIABcACIARQB1AHIAbwBwAGUALwBCAGUAbABnAHIAYQBkAGUAXAAiADsAXABuAFwAIgBFAHUAcgBvAHAAZQAvAFMAawBvAHAAagBlAFwAIgAsACAAXAAiAEUAdQByAG8AcABlAC8AQgBlAGwAZwByAGEAZABlAFwAIgA7AFwAbgBcACIARQB1AHIAbwBwAGUALwBTAHQAbwBjAGsAaABvAGwAbQBcACIALAAgAFwAIgBFAHUAcgBvAHAAZQAvAEIAZQByAGwAaQBuAFwAIgA7AFwAbgBcACIARQB1AHIAbwBwAGUALwBUAGkAcgBhAHMAcABvAGwAXAAiACwAIABcACIARQB1AHIAbwBwAGUALwBDAGgAaQBzAGkAbgBhAHUAXAAiADsAXABuAFwAIgBFAHUAcgBvAHAAZQAvAFUAegBoAGcAbwByAG8AZABcACIALAAgAFwAIgBFAHUAcgBvAHAAZQAvAEsAeQBpAHYAXAAiADsAXABuAFwAIgBFAHUAcgBvAHAAZQAvAFYAYQBkAHUAegBcACIALAAgAFwAIgBFAHUAcgBvAHAAZQAvAFoAdQByAGkAYwBoAFwAIgA7AFwAbgBcACIARQB1AHIAbwBwAGUALwBWAGEAdABpAGMAYQBuAFwAIgAsACAAXAAiAEUAdQByAG8AcABlAC8AUgBvAG0AZQBcACIAOwBcAG4AXAAiAEUAdQByAG8AcABlAC8AWgBhAGcAcgBlAGIAXAAiACwAIABcACIARQB1AHIAbwBwAGUALwBCAGUAbABnAHIAYQBkAGUAXAAiADsAXABuAFwAIgBFAHUAcgBvAHAAZQAvAFoAYQBwAG8AcgBvAHoAaAB5AGUAXAAiACwAIABcACIARQB1AHIAbwBwAGUALwBLAHkAaQB2AFwAIgA7AFwAbgBcACIARwBCAFwAIgAsACAAXAAiAEUAdQByAG8AcABlAC8ATABvAG4AZABvAG4AXAAiADsAXABuAFwAIgBHAEIALQBFAGkAcgBlAFwAIgAsACAAXAAiAEUAdQByAG8AcABlAC8ATABvAG4AZABvAG4AXAAiADsAXABuAFwAIgBHAE0AVABcACIALAAgAFwAIgBFAHQAYwAvAEcATQBUAFwAIgA7AFwAbgBcACIARwByAGUAZQBuAHcAaQBjAGgAXAAiACwAIABcACIARQB0AGMALwBHAE0AVABcACIAOwBcAG4AXAAiAEgAbwBuAGcAawBvAG4AZwBcACIALAAgAFwAIgBBAHMAaQBhAC8ASABvAG4AZwBfAEsAbwBuAGcAXAAiADsAXABuAFwAIgBJAGMAZQBsAGEAbgBkAFwAIgAsACAAXAAiAEEAZgByAGkAYwBhAC8AQQBiAGkAZABqAGEAbgBcACIAOwBcAG4AXAAiAEkAbgBkAGkAYQBuAC8AQQBuAHQAYQBuAGEAbgBhAHIAaQB2AG8AXAAiACwAIABcACIAQQBmAHIAaQBjAGEALwBOAGEAaQByAG8AYgBpAFwAIgA7AFwAbgBcACIASQBuAGQAaQBhAG4ALwBDAGgAcgBpAHMAdABtAGEAcwBcACIALAAgAFwAIgBBAHMAaQBhAC8AQgBhAG4AZwBrAG8AawBcACIAOwBcAG4AXAAiAEkAbgBkAGkAYQBuAC8AQwBvAGMAbwBzAFwAIgAsACAAXAAiAEEAcwBpAGEALwBZAGEAbgBnAG8AbgBcACIAOwBcAG4AXAAiAEkAbgBkAGkAYQBuAC8AQwBvAG0AbwByAG8AXAAiACwAIABcACIAQQBmAHIAaQBjAGEALwBOAGEAaQByAG8AYgBpAFwAIgA7AFwAbgBcACIASQBuAGQAaQBhAG4ALwBLAGUAcgBnAHUAZQBsAGUAbgBcACIALAAgAFwAIgBJAG4AZABpAGEAbgAvAE0AYQBsAGQAaQB2AGUAcwBcACIAOwBcAG4AXAAiAEkAbgBkAGkAYQBuAC8ATQBhAGgAZQBcACIALAAgAFwAIgBBAHMAaQBhAC8ARAB1AGIAYQBpAFwAIgA7AFwAbgBcACIASQBuAGQAaQBhAG4ALwBNAGEAeQBvAHQAdABlAFwAIgAsACAAXAAiAEEAZgByAGkAYwBhAC8ATgBhAGkAcgBvAGIAaQBcACIAOwBcAG4AXAAiAEkAbgBkAGkAYQBuAC8AUgBlAHUAbgBpAG8AbgBcACIALAAgAFwAIgBBAHMAaQBhAC8ARAB1AGIAYQBpAFwAIgA7AFwAbgBcACIASQByAGEAbgBcACIALAAgAFwAIgBBAHMAaQBhAC8AVABlAGgAcgBhAG4AXAAiADsAXABuAFwAIgBJAHMAcgBhAGUAbABcACIALAAgAFwAIgBBAHMAaQBhAC8ASgBlAHIAdQBzAGEAbABlAG0AXAAiADsAXABuAFwAIgBKAGEAbQBhAGkAYwBhAFwAIgAsACAAXAAiAEEAbQBlAHIAaQBjAGEALwBKAGEAbQBhAGkAYwBhAFwAIgA7AFwAbgBcACIASgBhAHAAYQBuAFwAIgAsACAAXAAiAEEAcwBpAGEALwBUAG8AawB5AG8AXAAiADsAXABuAFwAIgBLAHcAYQBqAGEAbABlAGkAbgBcACIALAAgAFwAIgBQAGEAYwBpAGYAaQBjAC8ASwB3AGEAagBhAGwAZQBpAG4AXAAiADsAXABuAFwAIgBMAGkAYgB5AGEAXAAiACwAIABcACIAQQBmAHIAaQBjAGEALwBUAHIAaQBwAG8AbABpAFwAIgA7AFwAbgBcACIATQBlAHgAaQBjAG8ALwBCAGEAagBhAE4AbwByAHQAZQBcACIALAAgAFwAIgBBAG0AZQByAGkAYwBhAC8AVABpAGoAdQBhAG4AYQBcACIAOwBcAG4AXAAiAE0AZQB4AGkAYwBvAC8AQgBhAGoAYQBTAHUAcgBcACIALAAgAFwAIgBBAG0AZQByAGkAYwBhAC8ATQBhAHoAYQB0AGwAYQBuAFwAIgA7AFwAbgBcACIATQBlAHgAaQBjAG8ALwBHAGUAbgBlAHIAYQBsAFwAIgAsACAAXAAiAEEAbQBlAHIAaQBjAGEALwBNAGUAeABpAGMAbwBfAEMAaQB0AHkAXAAiADsAXABuAFwAIgBNAGkAbABpAHQAYQByAHkALwBBAGwAcABoAGEAXAAiACwAIABcACIARQB0AGMALwBHAE0AVAAtADEAXAAiADsAXABuAFwAIgBNAGkAbABpAHQAYQByAHkALwBCAHIAYQB2AG8AXAAiACwAIABcACIARQB0AGMALwBHAE0AVAAtADIAXAAiADsAXABuAFwAIgBNAGkAbABpAHQAYQByAHkALwBDAGgAYQByAGwAaQBlAFwAIgAsACAAXAAiAEUAdABjAC8ARwBNAFQALQAzAFwAIgA7AFwAbgBcACIATQBpAGwAaQB0AGEAcgB5AC8ARABlAGwAdABhAFwAIgAsACAAXAAiAEUAdABjAC8ARwBNAFQALQA0AFwAIgA7AFwAbgBcACIATQBpAGwAaQB0AGEAcgB5AC8ARQBjAGgAbwBcACIALAAgAFwAIgBFAHQAYwAvAEcATQBUAC0ANQBcACIAOwBcAG4AXAAiAE0AaQBsAGkAdABhAHIAeQAvAEYAbwB4AHQAcgBvAHQAXAAiACwAIABcACIARQB0AGMALwBHAE0AVAAtADYAXAAiADsAXABuAFwAIgBNAGkAbABpAHQAYQByAHkALwBHAG8AbABmAFwAIgAsACAAXAAiAEUAdABjAC8ARwBNAFQALQA3AFwAIgA7AFwAbgBcACIATQBpAGwAaQB0AGEAcgB5AC8ASABvAHQAZQBsAFwAIgAsACAAXAAiAEUAdABjAC8ARwBNAFQALQA4AFwAIgA7AFwAbgBcACIATQBpAGwAaQB0AGEAcgB5AC8ASQBuAGQAaQBhAFwAIgAsACAAXAAiAEUAdABjAC8ARwBNAFQALQA5AFwAIgA7AFwAbgBcACIATQBpAGwAaQB0AGEAcgB5AC8ASwBpAGwAbwBcACIALAAgAFwAIgBFAHQAYwAvAEcATQBUAC0AMQAwAFwAIgA7AFwAbgBcACIATQBpAGwAaQB0AGEAcgB5AC8ATABpAG0AYQBcACIALAAgAFwAIgBFAHQAYwAvAEcATQBUAC0AMQAxAFwAIgA7AFwAbgBcACIATQBpAGwAaQB0AGEAcgB5AC8ATQBpAGsAZQBcACIALAAgAFwAIgBFAHQAYwAvAEcATQBUAC0AMQAyAFwAIgA7AFwAbgBcACIATQBpAGwAaQB0AGEAcgB5AC8ATgBvAHYAZQBtAGIAZQByAFwAIgAsACAAXAAiAEUAdABjAC8ARwBNAFQAKwAxAFwAIgA7AFwAbgBcACIATQBpAGwAaQB0AGEAcgB5AC8ATwBzAGMAYQByAFwAIgAsACAAXAAiAEUAdABjAC8ARwBNAFQAKwAyAFwAIgA7AFwAbgBcACIATQBpAGwAaQB0AGEAcgB5AC8AUABhAHAAYQBcACIALAAgAFwAIgBFAHQAYwAvAEcATQBUACsAMwBcACIAOwBcAG4AXAAiAE0AaQBsAGkAdABhAHIAeQAvAFEAdQBlAGIAZQBjAFwAIgAsACAAXAAiAEUAdABjAC8ARwBNAFQAKwA0AFwAIgA7AFwAbgBcACIATQBpAGwAaQB0AGEAcgB5AC8AUgBvAG0AZQBvAFwAIgAsACAAXAAiAEUAdABjAC8ARwBNAFQAKwA1AFwAIgA7AFwAbgBcACIATQBpAGwAaQB0AGEAcgB5AC8AUwBpAGUAcgByAGEAXAAiACwAIABcACIARQB0AGMALwBHAE0AVAArADYAXAAiADsAXABuAFwAIgBNAGkAbABpAHQAYQByAHkALwBUAGEAbgBnAG8AXAAiACwAIABcACIARQB0AGMALwBHAE0AVAArADcAXAAiADsAXABuAFwAIgBNAGkAbABpAHQAYQByAHkALwBVAG4AaQBmAG8AcgBtAFwAIgAsACAAXAAiAEUAdABjAC8ARwBNAFQAKwA4AFwAIgA7AFwAbgBcACIATQBpAGwAaQB0AGEAcgB5AC8AVgBpAGMAdABvAHIAXAAiACwAIABcACIARQB0AGMALwBHAE0AVAArADkAXAAiADsAXABuAFwAIgBNAGkAbABpAHQAYQByAHkALwBXAGgAaQBzAGsAZQB5AFwAIgAsACAAXAAiAEUAdABjAC8ARwBNAFQAKwAxADAAXAAiADsAXABuAFwAIgBNAGkAbABpAHQAYQByAHkALwBYAC0AUgBhAHkAXAAiACwAIABcACIARQB0AGMALwBHAE0AVAArADEAMQBcACIAOwBcAG4AXAAiAE0AaQBsAGkAdABhAHIAeQAvAFkAYQBuAGsAZQBlAFwAIgAsACAAXAAiAEUAdABjAC8ARwBNAFQAKwAxADIAXAAiADsAXABuAFwAIgBNAGkAbABpAHQAYQByAHkALwBaAHUAbAB1AFwAIgAsACAAXAAiAEUAdABjAC8ARwBNAFQAMABcACIAOwBcAG4AXAAiAE4AYQB2AGEAagBvAFwAIgAsACAAXAAiAEEAbQBlAHIAaQBjAGEALwBEAGUAbgB2AGUAcgBcACIAOwBcAG4AXAAiAE4AWgBcACIALAAgAFwAIgBQAGEAYwBpAGYAaQBjAC8AQQB1AGMAawBsAGEAbgBkAFwAIgA7AFwAbgBcACIATgBaAC0AQwBIAEEAVABcACIALAAgAFwAIgBQAGEAYwBpAGYAaQBjAC8AQwBoAGEAdABoAGEAbQBcACIAXABuAH0AOwBcAG4AXABuAF8AVABJAE0ARQBaAE8ATgBFAF8AQQBMAEkAQQBTAF8AMwAgAD0AIAB7AFwAbgBcACIAUABhAGMAaQBmAGkAYwAvAEMAaAB1AHUAawBcACIALAAgAFwAIgBQAGEAYwBpAGYAaQBjAC8AUABvAHIAdABfAE0AbwByAGUAcwBiAHkAXAAiADsAXABuAFwAIgBQAGEAYwBpAGYAaQBjAC8ARQBuAGQAZQByAGIAdQByAHkAXAAiACwAIABcACIAUABhAGMAaQBmAGkAYwAvAEsAYQBuAHQAbwBuAFwAIgA7AFwAbgBcACIAUABhAGMAaQBmAGkAYwAvAEYAdQBuAGEAZgB1AHQAaQBcACIALAAgAFwAIgBQAGEAYwBpAGYAaQBjAC8AVABhAHIAYQB3AGEAXAAiADsAXABuAFwAIgBQAGEAYwBpAGYAaQBjAC8ASgBvAGgAbgBzAHQAbwBuAFwAIgAsACAAXAAiAFAAYQBjAGkAZgBpAGMALwBIAG8AbgBvAGwAdQBsAHUAXAAiADsAXABuAFwAIgBQAGEAYwBpAGYAaQBjAC8ATQBhAGoAdQByAG8AXAAiACwAIABcACIAUABhAGMAaQBmAGkAYwAvAFQAYQByAGEAdwBhAFwAIgA7AFwAbgBcACIAUABhAGMAaQBmAGkAYwAvAE0AaQBkAHcAYQB5AFwAIgAsACAAXAAiAFAAYQBjAGkAZgBpAGMALwBQAGEAZwBvAF8AUABhAGcAbwBcACIAOwBcAG4AXAAiAFAAYQBjAGkAZgBpAGMALwBQAG8AaABuAHAAZQBpAFwAIgAsACAAXAAiAFAAYQBjAGkAZgBpAGMALwBHAHUAYQBkAGEAbABjAGEAbgBhAGwAXAAiADsAXABuAFwAIgBQAGEAYwBpAGYAaQBjAC8AUABvAG4AYQBwAGUAXAAiACwAIABcACIAUABhAGMAaQBmAGkAYwAvAEcAdQBhAGQAYQBsAGMAYQBuAGEAbABcACIAOwBcAG4AXAAiAFAAYQBjAGkAZgBpAGMALwBTAGEAaQBwAGEAbgBcACIALAAgAFwAIgBQAGEAYwBpAGYAaQBjAC8ARwB1AGEAbQBcACIAOwBcAG4AXAAiAFAAYQBjAGkAZgBpAGMALwBTAGEAbQBvAGEAXAAiACwAIABcACIAUABhAGMAaQBmAGkAYwAvAFAAYQBnAG8AXwBQAGEAZwBvAFwAIgA7AFwAbgBcACIAUABhAGMAaQBmAGkAYwAvAFQAcgB1AGsAXAAiACwAIABcACIAUABhAGMAaQBmAGkAYwAvAFAAbwByAHQAXwBNAG8AcgBlAHMAYgB5AFwAIgA7AFwAbgBcACIAUABhAGMAaQBmAGkAYwAvAFcAYQBrAGUAXAAiACwAIABcACIAUABhAGMAaQBmAGkAYwAvAFQAYQByAGEAdwBhAFwAIgA7AFwAbgBcACIAUABhAGMAaQBmAGkAYwAvAFcAYQBsAGwAaQBzAFwAIgAsACAAXAAiAFAAYQBjAGkAZgBpAGMALwBUAGEAcgBhAHcAYQBcACIAOwBcAG4AXAAiAFAAYQBjAGkAZgBpAGMALwBZAGEAcABcACIALAAgAFwAIgBQAGEAYwBpAGYAaQBjAC8AUABvAHIAdABfAE0AbwByAGUAcwBiAHkAXAAiADsAXABuAFwAIgBQAG8AbABhAG4AZABcACIALAAgAFwAIgBFAHUAcgBvAHAAZQAvAFcAYQByAHMAYQB3AFwAIgA7AFwAbgBcACIAUABvAHIAdAB1AGcAYQBsAFwAIgAsACAAXAAiAEUAdQByAG8AcABlAC8ATABpAHMAYgBvAG4AXAAiADsAXABuAFwAIgBQAFIAQwBcACIALAAgAFwAIgBBAHMAaQBhAC8AUwBoAGEAbgBnAGgAYQBpAFwAIgA7AFwAbgBcACIAUgBPAEMAXAAiACwAIABcACIAQQBzAGkAYQAvAFQAYQBpAHAAZQBpAFwAIgA7AFwAbgBcACIAUgBPAEsAXAAiACwAIABcACIAQQBzAGkAYQAvAFMAZQBvAHUAbABcACIAOwBcAG4AXAAiAFMAaQBuAGcAYQBwAG8AcgBlAFwAIgAsACAAXAAiAEEAcwBpAGEALwBTAGkAbgBnAGEAcABvAHIAZQBcACIAOwBcAG4AXAAiAFQAdQByAGsAZQB5AFwAIgAsACAAXAAiAEUAdQByAG8AcABlAC8ASQBzAHQAYQBuAGIAdQBsAFwAIgA7AFwAbgBcACIAVQBDAFQAXAAiACwAIABcACIARQB0AGMALwBVAFQAQwBcACIAOwBcAG4AXAAiAFUAbgBpAHYAZQByAHMAYQBsAFwAIgAsACAAXAAiAEUAdABjAC8AVQBUAEMAXAAiADsAXABuAFwAIgBVAFMALwBBAGwAYQBzAGsAYQBcACIALAAgAFwAIgBBAG0AZQByAGkAYwBhAC8AQQBuAGMAaABvAHIAYQBnAGUAXAAiADsAXABuAFwAIgBVAFMALwBBAGwAZQB1AHQAaQBhAG4AXAAiACwAIABcACIAQQBtAGUAcgBpAGMAYQAvAEEAZABhAGsAXAAiADsAXABuAFwAIgBVAFMALwBBAHIAaQB6AG8AbgBhAFwAIgAsACAAXAAiAEEAbQBlAHIAaQBjAGEALwBQAGgAbwBlAG4AaQB4AFwAIgA7AFwAbgBcACIAVQBTAC8AQwBlAG4AdAByAGEAbABcACIALAAgAFwAIgBBAG0AZQByAGkAYwBhAC8AQwBoAGkAYwBhAGcAbwBcACIAOwBcAG4AXAAiAFUAUwAvAEUAYQBzAHQAZQByAG4AXAAiACwAIABcACIAQQBtAGUAcgBpAGMAYQAvAE4AZQB3AF8AWQBvAHIAawBcACIAOwBcAG4AXAAiAFUAUwAvAEUAYQBzAHQALQBJAG4AZABpAGEAbgBhAFwAIgAsACAAXAAiAEEAbQBlAHIAaQBjAGEALwBJAG4AZABpAGEAbgBhAC8ASQBuAGQAaQBhAG4AYQBwAG8AbABpAHMAXAAiADsAXABuAFwAIgBVAFMALwBIAGEAdwBhAGkAaQBcACIALAAgAFwAIgBQAGEAYwBpAGYAaQBjAC8ASABvAG4AbwBsAHUAbAB1AFwAIgA7AFwAbgBcACIAVQBTAC8ASQBuAGQAaQBhAG4AYQAtAFMAdABhAHIAawBlAFwAIgAsACAAXAAiAEEAbQBlAHIAaQBjAGEALwBJAG4AZABpAGEAbgBhAC8ASwBuAG8AeABcACIAOwBcAG4AXAAiAFUAUwAvAE0AaQBjAGgAaQBnAGEAbgBcACIALAAgAFwAIgBBAG0AZQByAGkAYwBhAC8ARABlAHQAcgBvAGkAdABcACIAOwBcAG4AXAAiAFUAUwAvAE0AbwB1AG4AdABhAGkAbgBcACIALAAgAFwAIgBBAG0AZQByAGkAYwBhAC8ARABlAG4AdgBlAHIAXAAiADsAXABuAFwAIgBVAFMALwBQAGEAYwBpAGYAaQBjAFwAIgAsACAAXAAiAEEAbQBlAHIAaQBjAGEALwBMAG8AcwBfAEEAbgBnAGUAbABlAHMAXAAiADsAXABuAFwAIgBVAFMALwBTAGEAbQBvAGEAXAAiACwAIABcACIAUABhAGMAaQBmAGkAYwAvAFAAYQBnAG8AXwBQAGEAZwBvAFwAIgA7AFwAbgBcACIAVQBUAEMAXAAiACwAIABcACIARQB0AGMALwBVAFQAQwBcACIAOwBcAG4AXAAiAFUAVABDACsAMABcACIALAAgAFwAIgBFAHQAYwAvAEcATQBUADAAXAAiADsAXABuAFwAIgBVAFQAQwArADEAXAAiACwAIABcACIARQB0AGMALwBHAE0AVAAtADEAXAAiADsAXABuAFwAIgBVAFQAQwArADEAMABcACIALAAgAFwAIgBFAHQAYwAvAEcATQBUAC0AMQAwAFwAIgA7AFwAbgBcACIAVQBUAEMAKwAxADEAXAAiACwAIABcACIARQB0AGMALwBHAE0AVAAtADEAMQBcACIAOwBcAG4AXAAiAFUAVABDACsAMQAyAFwAIgAsACAAXAAiAEUAdABjAC8ARwBNAFQALQAxADIAXAAiADsAXABuAFwAIgBVAFQAQwArADEAMwBcACIALAAgAFwAIgBFAHQAYwAvAEcATQBUAC0AMQAzAFwAIgA7AFwAbgBcACIAVQBUAEMAKwAxADQAXAAiACwAIABcACIARQB0AGMALwBHAE0AVAAtADEANABcACIAOwBcAG4AXAAiAFUAVABDACsAMgBcACIALAAgAFwAIgBFAHQAYwAvAEcATQBUAC0AMgBcACIAOwBcAG4AXAAiAFUAVABDACsAMwBcACIALAAgAFwAIgBFAHQAYwAvAEcATQBUAC0AMwBcACIAOwBcAG4AXAAiAFUAVABDACsANABcACIALAAgAFwAIgBFAHQAYwAvAEcATQBUAC0ANABcACIAOwBcAG4AXAAiAFUAVABDACsANQBcACIALAAgAFwAIgBFAHQAYwAvAEcATQBUAC0ANQBcACIAOwBcAG4AXAAiAFUAVABDACsANgBcACIALAAgAFwAIgBFAHQAYwAvAEcATQBUAC0ANgBcACIAOwBcAG4AXAAiAFUAVABDACsANwBcACIALAAgAFwAIgBFAHQAYwAvAEcATQBUAC0ANwBcACIAOwBcAG4AXAAiAFUAVABDACsAOABcACIALAAgAFwAIgBFAHQAYwAvAEcATQBUAC0AOABcACIAOwBcAG4AXAAiAFUAVABDACsAOQBcACIALAAgAFwAIgBFAHQAYwAvAEcATQBUAC0AOQBcACIAOwBcAG4AXAAiAFUAVABDAC0AMABcACIALAAgAFwAIgBFAHQAYwAvAEcATQBUADAAXAAiADsAXABuAFwAIgBVAFQAQwAtADEAXAAiACwAIABcACIARQB0AGMALwBHAE0AVAArADEAXAAiADsAXABuAFwAIgBVAFQAQwAtADEAMABcACIALAAgAFwAIgBFAHQAYwAvAEcATQBUACsAMQAwAFwAIgA7AFwAbgBcACIAVQBUAEMALQAxADEAXAAiACwAIABcACIARQB0AGMALwBHAE0AVAArADEAMQBcACIAOwBcAG4AXAAiAFUAVABDAC0AMQAyAFwAIgAsACAAXAAiAEUAdABjAC8ARwBNAFQAKwAxADIAXAAiADsAXABuAFwAIgBVAFQAQwAtADIAXAAiACwAIABcACIARQB0AGMALwBHAE0AVAArADIAXAAiADsAXABuAFwAIgBVAFQAQwAtADMAXAAiACwAIABcACIARQB0AGMALwBHAE0AVAArADMAXAAiADsAXABuAFwAIgBVAFQAQwAtADQAXAAiACwAIABcACIARQB0AGMALwBHAE0AVAArADQAXAAiADsAXABuAFwAIgBVAFQAQwAtADUAXAAiACwAIABcACIARQB0AGMALwBHAE0AVAArADUAXAAiADsAXABuAFwAIgBVAFQAQwAtADYAXAAiACwAIABcACIARQB0AGMALwBHAE0AVAArADYAXAAiADsAXABuAFwAIgBVAFQAQwAtADcAXAAiACwAIABcACIARQB0AGMALwBHAE0AVAArADcAXAAiADsAXABuAFwAIgBVAFQAQwAtADgAXAAiACwAIABcACIARQB0AGMALwBHAE0AVAArADgAXAAiADsAXABuAFwAIgBVAFQAQwAtADkAXAAiACwAIABcACIARQB0AGMALwBHAE0AVAArADkAXAAiADsAXABuAFwAIgBXAC0AUwBVAFwAIgAsACAAXAAiAEUAdQByAG8AcABlAC8ATQBvAHMAYwBvAHcAXAAiAFwAbgB9ADs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WgBPAE4ARQBfAEEATABJAEEAUwBfAFQATwBfAE4AQQBNAEU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8AVABJAE0ARQBaAE8ATgBFAF8AQQBMAEkAQQBTAF8AVABPAF8ATgBBAE0ARQBfADEAIAA9ACAAewBcAG4AXAAiAEEAZgByAGkAYwBhAC8AQQBiAGkAZABqAGEAbgBcACIALAAgAFwAIgBBAGYAcgBpAGMAYQAvAEEAYgBpAGQAagBhAG4AXAAiADsAXABuAFwAIgBBAGYAcgBpAGMAYQAvAEEAYwBjAHIAYQBcACIALAAgAFwAIgBBAGYAcgBpAGMAYQAvAEEAYgBpAGQAagBhAG4AXAAiADsAXABuAFwAIgBBAGYAcgBpAGMAYQAvAEEAZABkAGkAcwBfAEEAYgBhAGIAYQBcACIALAAgAFwAIgBBAGYAcgBpAGMAYQAvAE4AYQBpAHIAbwBiAGkAXAAiADsAXABuAFwAIgBBAGYAcgBpAGMAYQAvAEEAbABnAGkAZQByAHMAXAAiACwAIABcACIAQQBmAHIAaQBjAGEALwBBAGwAZwBpAGUAcgBzAFwAIgA7AFwAbgBcACIAQQBmAHIAaQBjAGEALwBBAHMAbQBhAHIAYQBcACIALAAgAFwAIgBBAGYAcgBpAGMAYQAvAE4AYQBpAHIAbwBiAGkAXAAiADsAXABuAFwAIgBBAGYAcgBpAGMAYQAvAEEAcwBtAGUAcgBhAFwAIgAsACAAXAAiAEEAZgByAGkAYwBhAC8ATgBhAGkAcgBvAGIAaQBcACIAOwBcAG4AXAAiAEEAZgByAGkAYwBhAC8AQgBhAG0AYQBrAG8AXAAiACwAIABcACIAQQBmAHIAaQBjAGEALwBBAGIAaQBkAGoAYQBuAFwAIgA7AFwAbgBcACIAQQBmAHIAaQBjAGEALwBCAGEAbgBnAHUAaQBcACIALAAgAFwAIgBBAGYAcgBpAGMAYQAvAEwAYQBnAG8AcwBcACIAOwBcAG4AXAAiAEEAZgByAGkAYwBhAC8AQgBhAG4AagB1AGwAXAAiACwAIABcACIAQQBmAHIAaQBjAGEALwBBAGIAaQBkAGoAYQBuAFwAIgA7AFwAbgBcACIAQQBmAHIAaQBjAGEALwBCAGkAcwBzAGEAdQBcACIALAAgAFwAIgBBAGYAcgBpAGMAYQAvAEIAaQBzAHMAYQB1AFwAIgA7AFwAbgBcACIAQQBmAHIAaQBjAGEALwBCAGwAYQBuAHQAeQByAGUAXAAiACwAIABcACIAQQBmAHIAaQBjAGEALwBNAGEAcAB1AHQAbwBcACIAOwBcAG4AXAAiAEEAZgByAGkAYwBhAC8AQgByAGEAegB6AGEAdgBpAGwAbABlAFwAIgAsACAAXAAiAEEAZgByAGkAYwBhAC8ATABhAGcAbwBzAFwAIgA7AFwAbgBcACIAQQBmAHIAaQBjAGEALwBCAHUAagB1AG0AYgB1AHIAYQBcACIALAAgAFwAIgBBAGYAcgBpAGMAYQAvAE0AYQBwAHUAdABvAFwAIgA7AFwAbgBcACIAQQBmAHIAaQBjAGEALwBDAGEAaQByAG8AXAAiACwAIABcACIAQQBmAHIAaQBjAGEALwBDAGEAaQByAG8AXAAiADsAXABuAFwAIgBBAGYAcgBpAGMAYQAvAEMAYQBzAGEAYgBsAGEAbgBjAGEAXAAiACwAIABcACIAQQBmAHIAaQBjAGEALwBDAGEAcwBhAGIAbABhAG4AYwBhAFwAIgA7AFwAbgBcACIAQQBmAHIAaQBjAGEALwBDAGUAdQB0AGEAXAAiACwAIABcACIAQQBmAHIAaQBjAGEALwBDAGUAdQB0AGEAXAAiADsAXABuAFwAIgBBAGYAcgBpAGMAYQAvAEMAbwBuAGEAawByAHkAXAAiACwAIABcACIAQQBmAHIAaQBjAGEALwBBAGIAaQBkAGoAYQBuAFwAIgA7AFwAbgBcACIAQQBmAHIAaQBjAGEALwBEAGEAawBhAHIAXAAiACwAIABcACIAQQBmAHIAaQBjAGEALwBBAGIAaQBkAGoAYQBuAFwAIgA7AFwAbgBcACIAQQBmAHIAaQBjAGEALwBEAGEAcgBfAGUAcwBfAFMAYQBsAGEAYQBtAFwAIgAsACAAXAAiAEEAZgByAGkAYwBhAC8ATgBhAGkAcgBvAGIAaQBcACIAOwBcAG4AXAAiAEEAZgByAGkAYwBhAC8ARABqAGkAYgBvAHUAdABpAFwAIgAsACAAXAAiAEEAZgByAGkAYwBhAC8ATgBhAGkAcgBvAGIAaQBcACIAOwBcAG4AXAAiAEEAZgByAGkAYwBhAC8ARABvAHUAYQBsAGEAXAAiACwAIABcACIAQQBmAHIAaQBjAGEALwBMAGEAZwBvAHMAXAAiADsAXABuAFwAIgBBAGYAcgBpAGMAYQAvAEUAbABfAEEAYQBpAHUAbgBcACIALAAgAFwAIgBBAGYAcgBpAGMAYQAvAEUAbABfAEEAYQBpAHUAbgBcACIAOwBcAG4AXAAiAEEAZgByAGkAYwBhAC8ARgByAGUAZQB0AG8AdwBuAFwAIgAsACAAXAAiAEEAZgByAGkAYwBhAC8AQQBiAGkAZABqAGEAbgBcACIAOwBcAG4AXAAiAEEAZgByAGkAYwBhAC8ARwBhAGIAbwByAG8AbgBlAFwAIgAsACAAXAAiAEEAZgByAGkAYwBhAC8ATQBhAHAAdQB0AG8AXAAiADsAXABuAFwAIgBBAGYAcgBpAGMAYQAvAEgAYQByAGEAcgBlAFwAIgAsACAAXAAiAEEAZgByAGkAYwBhAC8ATQBhAHAAdQB0AG8AXAAiADsAXABuAFwAIgBBAGYAcgBpAGMAYQAvAEoAbwBoAGEAbgBuAGUAcwBiAHUAcgBnAFwAIgAsACAAXAAiAEEAZgByAGkAYwBhAC8ASgBvAGgAYQBuAG4AZQBzAGIAdQByAGcAXAAiADsAXABuAFwAIgBBAGYAcgBpAGMAYQAvAEoAdQBiAGEAXAAiACwAIABcACIAQQBmAHIAaQBjAGEALwBKAHUAYgBhAFwAIgA7AFwAbgBcACIAQQBmAHIAaQBjAGEALwBLAGEAbQBwAGEAbABhAFwAIgAsACAAXAAiAEEAZgByAGkAYwBhAC8ATgBhAGkAcgBvAGIAaQBcACIAOwBcAG4AXAAiAEEAZgByAGkAYwBhAC8ASwBoAGEAcgB0AG8AdQBtAFwAIgAsACAAXAAiAEEAZgByAGkAYwBhAC8ASwBoAGEAcgB0AG8AdQBtAFwAIgA7AFwAbgBcACIAQQBmAHIAaQBjAGEALwBLAGkAZwBhAGwAaQBcACIALAAgAFwAIgBBAGYAcgBpAGMAYQAvAE0AYQBwAHUAdABvAFwAIgA7AFwAbgBcACIAQQBmAHIAaQBjAGEALwBLAGkAbgBzAGgAYQBzAGEAXAAiACwAIABcACIAQQBmAHIAaQBjAGEALwBMAGEAZwBvAHMAXAAiADsAXABuAFwAIgBBAGYAcgBpAGMAYQAvAEwAYQBnAG8AcwBcACIALAAgAFwAIgBBAGYAcgBpAGMAYQAvAEwAYQBnAG8AcwBcACIAOwBcAG4AXAAiAEEAZgByAGkAYwBhAC8ATABpAGIAcgBlAHYAaQBsAGwAZQBcACIALAAgAFwAIgBBAGYAcgBpAGMAYQAvAEwAYQBnAG8AcwBcACIAOwBcAG4AXAAiAEEAZgByAGkAYwBhAC8ATABvAG0AZQBcACIALAAgAFwAIgBBAGYAcgBpAGMAYQAvAEEAYgBpAGQAagBhAG4AXAAiADsAXABuAFwAIgBBAGYAcgBpAGMAYQAvAEwAdQBhAG4AZABhAFwAIgAsACAAXAAiAEEAZgByAGkAYwBhAC8ATABhAGcAbwBzAFwAIgA7AFwAbgBcACIAQQBmAHIAaQBjAGEALwBMAHUAYgB1AG0AYgBhAHMAaABpAFwAIgAsACAAXAAiAEEAZgByAGkAYwBhAC8ATQBhAHAAdQB0AG8AXAAiADsAXABuAFwAIgBBAGYAcgBpAGMAYQAvAEwAdQBzAGEAawBhAFwAIgAsACAAXAAiAEEAZgByAGkAYwBhAC8ATQBhAHAAdQB0AG8AXAAiADsAXABuAFwAIgBBAGYAcgBpAGMAYQAvAE0AYQBsAGEAYgBvAFwAIgAsACAAXAAiAEEAZgByAGkAYwBhAC8ATABhAGcAbwBzAFwAIgA7AFwAbgBcACIAQQBmAHIAaQBjAGEALwBNAGEAcAB1AHQAbwBcACIALAAgAFwAIgBBAGYAcgBpAGMAYQAvAE0AYQBwAHUAdABvAFwAIgA7AFwAbgBcACIAQQBmAHIAaQBjAGEALwBNAGEAcwBlAHIAdQBcACIALAAgAFwAIgBBAGYAcgBpAGMAYQAvAEoAbwBoAGEAbgBuAGUAcwBiAHUAcgBnAFwAIgA7AFwAbgBcACIAQQBmAHIAaQBjAGEALwBNAGIAYQBiAGEAbgBlAFwAIgAsACAAXAAiAEEAZgByAGkAYwBhAC8ASgBvAGgAYQBuAG4AZQBzAGIAdQByAGcAXAAiADsAXABuAFwAIgBBAGYAcgBpAGMAYQAvAE0AbwBnAGEAZABpAHMAaAB1AFwAIgAsACAAXAAiAEEAZgByAGkAYwBhAC8ATgBhAGkAcgBvAGIAaQBcACIAOwBcAG4AXAAiAEEAZgByAGkAYwBhAC8ATQBvAG4AcgBvAHYAaQBhAFwAIgAsACAAXAAiAEEAZgByAGkAYwBhAC8ATQBvAG4AcgBvAHYAaQBhAFwAIgA7AFwAbgBcACIAQQBmAHIAaQBjAGEALwBOAGEAaQByAG8AYgBpAFwAIgAsACAAXAAiAEEAZgByAGkAYwBhAC8ATgBhAGkAcgBvAGIAaQBcACIAOwBcAG4AXAAiAEEAZgByAGkAYwBhAC8ATgBkAGoAYQBtAGUAbgBhAFwAIgAsACAAXAAiAEEAZgByAGkAYwBhAC8ATgBkAGoAYQBtAGUAbgBhAFwAIgA7AFwAbgBcACIAQQBmAHIAaQBjAGEALwBOAGkAYQBtAGUAeQBcACIALAAgAFwAIgBBAGYAcgBpAGMAYQAvAEwAYQBnAG8AcwBcACIAOwBcAG4AXAAiAEEAZgByAGkAYwBhAC8ATgBvAHUAYQBrAGMAaABvAHQAdABcACIALAAgAFwAIgBBAGYAcgBpAGMAYQAvAEEAYgBpAGQAagBhAG4AXAAiADsAXABuAFwAIgBBAGYAcgBpAGMAYQAvAE8AdQBhAGcAYQBkAG8AdQBnAG8AdQBcACIALAAgAFwAIgBBAGYAcgBpAGMAYQAvAEEAYgBpAGQAagBhAG4AXAAiADsAXABuAFwAIgBBAGYAcgBpAGMAYQAvAFAAbwByAHQAbwAtAE4AbwB2AG8AXAAiACwAIABcACIAQQBmAHIAaQBjAGEALwBMAGEAZwBvAHMAXAAiADsAXABuAFwAIgBBAGYAcgBpAGMAYQAvAFMAYQBvAF8AVABvAG0AZQBcACIALAAgAFwAIgBBAGYAcgBpAGMAYQAvAFMAYQBvAF8AVABvAG0AZQBcACIAOwBcAG4AXAAiAEEAZgByAGkAYwBhAC8AVABpAG0AYgB1AGsAdAB1AFwAIgAsACAAXAAiAEEAZgByAGkAYwBhAC8AQQBiAGkAZABqAGEAbgBcACIAOwBcAG4AXAAiAEEAZgByAGkAYwBhAC8AVAByAGkAcABvAGwAaQBcACIALAAgAFwAIgBBAGYAcgBpAGMAYQAvAFQAcgBpAHAAbwBsAGkAXAAiADsAXABuAFwAIgBBAGYAcgBpAGMAYQAvAFQAdQBuAGkAcwBcACIALAAgAFwAIgBBAGYAcgBpAGMAYQAvAFQAdQBuAGkAcwBcACIAOwBcAG4AXAAiAEEAZgByAGkAYwBhAC8AVwBpAG4AZABoAG8AZQBrAFwAIgAsACAAXAAiAEEAZgByAGkAYwBhAC8AVwBpAG4AZABoAG8AZQBrAFwAIgBcAG4AfQA7AFwAbgBcAG4AXwBUAEkATQBFAFoATwBOAEUAXwBBAEwASQBBAFMAXwBUAE8AXwBOAEEATQBFAF8AMgAgAD0AIAB7AFwAbgBcACIAQQBtAGUAcgBpAGMAYQAvAEEAZABhAGsAXAAiACwAIABcACIAQQBtAGUAcgBpAGMAYQAvAEEAZABhAGsAXAAiADsAXABuAFwAIgBBAG0AZQByAGkAYwBhAC8AQQBuAGMAaABvAHIAYQBnAGUAXAAiACwAIABcACIAQQBtAGUAcgBpAGMAYQAvAEEAbgBjAGgAbwByAGEAZwBlAFwAIgA7AFwAbgBcACIAQQBtAGUAcgBpAGMAYQAvAEEAbgBnAHUAaQBsAGwAYQBcACIALAAgAFwAIgBBAG0AZQByAGkAYwBhAC8AUAB1AGUAcgB0AG8AXwBSAGkAYwBvAFwAIgA7AFwAbgBcACIAQQBtAGUAcgBpAGMAYQAvAEEAbgB0AGkAZwB1AGEAXAAiACwAIABcACIAQQBtAGUAcgBpAGMAYQAvAFAAdQBlAHIAdABvAF8AUgBpAGMAbwBcACIAOwBcAG4AXAAiAEEAbQBlAHIAaQBjAGEALwBBAHIAYQBnAHUAYQBpAG4AYQBcACIALAAgAFwAIgBBAG0AZQByAGkAYwBhAC8AQQByAGEAZwB1AGEAaQBuAGEAXAAiADsAXABuAFwAIgBBAG0AZQByAGkAYwBhAC8AQQByAGcAZQBuAHQAaQBuAGEALwBCAHUAZQBuAG8AcwBfAEEAaQByAGUAcwBcACIALAAgAFwAIgBBAG0AZQByAGkAYwBhAC8AQQByAGcAZQBuAHQAaQBuAGEALwBCAHUAZQBuAG8AcwBfAEEAaQByAGUAcwBcACIAOwBcAG4AXAAiAEEAbQBlAHIAaQBjAGEALwBBAHIAZwBlAG4AdABpAG4AYQAvAEMAYQB0AGEAbQBhAHIAYwBhAFwAIgAsACAAXAAiAEEAbQBlAHIAaQBjAGEALwBBAHIAZwBlAG4AdABpAG4AYQAvAEMAYQB0AGEAbQBhAHIAYwBhAFwAIgA7AFwAbgBcACIAQQBtAGUAcgBpAGMAYQAvAEEAcgBnAGUAbgB0AGkAbgBhAC8AQwBvAG0AbwBkAFIAaQB2AGEAZABhAHYAaQBhAFwAIgAsACAAXAAiAEEAbQBlAHIAaQBjAGEALwBBAHIAZwBlAG4AdABpAG4AYQAvAEMAYQB0AGEAbQBhAHIAYwBhAFwAIgA7AFwAbgBcACIAQQBtAGUAcgBpAGMAYQAvAEEAcgBnAGUAbgB0AGkAbgBhAC8AQwBvAHIAZABvAGIAYQBcACIALAAgAFwAIgBBAG0AZQByAGkAYwBhAC8AQQByAGcAZQBuAHQAaQBuAGEALwBDAG8AcgBkAG8AYgBhAFwAIgA7AFwAbgBcACIAQQBtAGUAcgBpAGMAYQAvAEEAcgBnAGUAbgB0AGkAbgBhAC8ASgB1AGoAdQB5AFwAIgAsACAAXAAiAEEAbQBlAHIAaQBjAGEALwBBAHIAZwBlAG4AdABpAG4AYQAvAEoAdQBqAHUAeQBcACIAOwBcAG4AXAAiAEEAbQBlAHIAaQBjAGEALwBBAHIAZwBlAG4AdABpAG4AYQAvAEwAYQBfAFIAaQBvAGoAYQBcACIALAAgAFwAIgBBAG0AZQByAGkAYwBhAC8AQQByAGcAZQBuAHQAaQBuAGEALwBMAGEAXwBSAGkAbwBqAGEAXAAiADsAXABuAFwAIgBBAG0AZQByAGkAYwBhAC8AQQByAGcAZQBuAHQAaQBuAGEALwBNAGUAbgBkAG8AegBhAFwAIgAsACAAXAAiAEEAbQBlAHIAaQBjAGEALwBBAHIAZwBlAG4AdABpAG4AYQAvAE0AZQBuAGQAbwB6AGEAXAAiADsAXABuAFwAIgBBAG0AZQByAGkAYwBhAC8AQQByAGcAZQBuAHQAaQBuAGEALwBSAGkAbwBfAEcAYQBsAGwAZQBnAG8AcwBcACIALAAgAFwAIgBBAG0AZQByAGkAYwBhAC8AQQByAGcAZQBuAHQAaQBuAGEALwBSAGkAbwBfAEcAYQBsAGwAZQBnAG8AcwBcACIAOwBcAG4AXAAiAEEAbQBlAHIAaQBjAGEALwBBAHIAZwBlAG4AdABpAG4AYQAvAFMAYQBsAHQAYQBcACIALAAgAFwAIgBBAG0AZQByAGkAYwBhAC8AQQByAGcAZQBuAHQAaQBuAGEALwBTAGEAbAB0AGEAXAAiADsAXABuAFwAIgBBAG0AZQByAGkAYwBhAC8AQQByAGcAZQBuAHQAaQBuAGEALwBTAGEAbgBfAEoAdQBhAG4AXAAiACwAIABcACIAQQBtAGUAcgBpAGMAYQAvAEEAcgBnAGUAbgB0AGkAbgBhAC8AUwBhAG4AXwBKAHUAYQBuAFwAIgA7AFwAbgBcACIAQQBtAGUAcgBpAGMAYQAvAEEAcgBnAGUAbgB0AGkAbgBhAC8AUwBhAG4AXwBMAHUAaQBzAFwAIgAsACAAXAAiAEEAbQBlAHIAaQBjAGEALwBBAHIAZwBlAG4AdABpAG4AYQAvAFMAYQBuAF8ATAB1AGkAcwBcACIAOwBcAG4AXAAiAEEAbQBlAHIAaQBjAGEALwBBAHIAZwBlAG4AdABpAG4AYQAvAFQAdQBjAHUAbQBhAG4AXAAiACwAIABcACIAQQBtAGUAcgBpAGMAYQAvAEEAcgBnAGUAbgB0AGkAbgBhAC8AVAB1AGMAdQBtAGEAbgBcACIAOwBcAG4AXAAiAEEAbQBlAHIAaQBjAGEALwBBAHIAZwBlAG4AdABpAG4AYQAvAFUAcwBoAHUAYQBpAGEAXAAiACwAIABcACIAQQBtAGUAcgBpAGMAYQAvAEEAcgBnAGUAbgB0AGkAbgBhAC8AVQBzAGgAdQBhAGkAYQBcACIAOwBcAG4AXAAiAEEAbQBlAHIAaQBjAGEALwBBAHIAdQBiAGEAXAAiACwAIABcACIAQQBtAGUAcgBpAGMAYQAvAFAAdQBlAHIAdABvAF8AUgBpAGMAbwBcACIAOwBcAG4AXAAiAEEAbQBlAHIAaQBjAGEALwBBAHMAdQBuAGMAaQBvAG4AXAAiACwAIABcACIAQQBtAGUAcgBpAGMAYQAvAEEAcwB1AG4AYwBpAG8AbgBcACIAOwBcAG4AXAAiAEEAbQBlAHIAaQBjAGEALwBBAHQAaQBrAG8AawBhAG4AXAAiACwAIABcACIAQQBtAGUAcgBpAGMAYQAvAFAAYQBuAGEAbQBhAFwAIgA7AFwAbgBcACIAQQBtAGUAcgBpAGMAYQAvAEEAdABrAGEAXAAiACwAIABcACIAQQBtAGUAcgBpAGMAYQAvAEEAZABhAGsAXAAiADsAXABuAFwAIgBBAG0AZQByAGkAYwBhAC8AQgBhAGgAaQBhAFwAIgAsACAAXAAiAEEAbQBlAHIAaQBjAGEALwBCAGEAaABpAGEAXAAiADsAXABuAFwAIgBBAG0AZQByAGkAYwBhAC8AQgBhAGgAaQBhAF8AQgBhAG4AZABlAHIAYQBzAFwAIgAsACAAXAAiAEEAbQBlAHIAaQBjAGEALwBCAGEAaABpAGEAXwBCAGEAbgBkAGUAcgBhAHMAXAAiADsAXABuAFwAIgBBAG0AZQByAGkAYwBhAC8AQgBhAHIAYgBhAGQAbwBzAFwAIgAsACAAXAAiAEEAbQBlAHIAaQBjAGEALwBCAGEAcgBiAGEAZABvAHMAXAAiADsAXABuAFwAIgBBAG0AZQByAGkAYwBhAC8AQgBlAGwAZQBtAFwAIgAsACAAXAAiAEEAbQBlAHIAaQBjAGEALwBCAGUAbABlAG0AXAAiADsAXABuAFwAIgBBAG0AZQByAGkAYwBhAC8AQgBlAGwAaQB6AGUAXAAiACwAIABcACIAQQBtAGUAcgBpAGMAYQAvAEIAZQBsAGkAegBlAFwAIgA7AFwAbgBcACIAQQBtAGUAcgBpAGMAYQAvAEIAbABhAG4AYwAtAFMAYQBiAGwAbwBuAFwAIgAsACAAXAAiAEEAbQBlAHIAaQBjAGEALwBQAHUAZQByAHQAbwBfAFIAaQBjAG8AXAAiADsAXABuAFwAIgBBAG0AZQByAGkAYwBhAC8AQgBvAGEAXwBWAGkAcwB0AGEAXAAiACwAIABcACIAQQBtAGUAcgBpAGMAYQAvAEIAbwBhAF8AVgBpAHMAdABhAFwAIgA7AFwAbgBcACIAQQBtAGUAcgBpAGMAYQAvAEIAbwBnAG8AdABhAFwAIgAsACAAXAAiAEEAbQBlAHIAaQBjAGEALwBCAG8AZwBvAHQAYQBcACIAOwBcAG4AXAAiAEEAbQBlAHIAaQBjAGEALwBCAG8AaQBzAGUAXAAiACwAIABcACIAQQBtAGUAcgBpAGMAYQAvAEIAbwBpAHMAZQBcACIAOwBcAG4AXAAiAEEAbQBlAHIAaQBjAGEALwBCAHUAZQBuAG8AcwBfAEEAaQByAGUAcwBcACIALAAgAFwAIgBBAG0AZQByAGkAYwBhAC8AQQByAGcAZQBuAHQAaQBuAGEALwBCAHUAZQBuAG8AcwBfAEEAaQByAGUAcwBcACIAOwBcAG4AXAAiAEEAbQBlAHIAaQBjAGEALwBDAGEAbQBiAHIAaQBkAGcAZQBfAEIAYQB5AFwAIgAsACAAXAAiAEEAbQBlAHIAaQBjAGEALwBDAGEAbQBiAHIAaQBkAGcAZQBfAEIAYQB5AFwAIgA7AFwAbgBcACIAQQBtAGUAcgBpAGMAYQAvAEMAYQBtAHAAbwBfAEcAcgBhAG4AZABlAFwAIgAsACAAXAAiAEEAbQBlAHIAaQBjAGEALwBDAGEAbQBwAG8AXwBHAHIAYQBuAGQAZQBcACIAOwBcAG4AXAAiAEEAbQBlAHIAaQBjAGEALwBDAGEAbgBjAHUAbgBcACIALAAgAFwAIgBBAG0AZQByAGkAYwBhAC8AQwBhAG4AYwB1AG4AXAAiADsAXABuAFwAIgBBAG0AZQByAGkAYwBhAC8AQwBhAHIAYQBjAGEAcwBcACIALAAgAFwAIgBBAG0AZQByAGkAYwBhAC8AQwBhAHIAYQBjAGEAcwBcACIAOwBcAG4AXAAiAEEAbQBlAHIAaQBjAGEALwBDAGEAdABhAG0AYQByAGMAYQBcACIALAAgAFwAIgBBAG0AZQByAGkAYwBhAC8AQQByAGcAZQBuAHQAaQBuAGEALwBDAGEAdABhAG0AYQByAGMAYQBcACIAOwBcAG4AXAAiAEEAbQBlAHIAaQBjAGEALwBDAGEAeQBlAG4AbgBlAFwAIgAsACAAXAAiAEEAbQBlAHIAaQBjAGEALwBDAGEAeQBlAG4AbgBlAFwAIgA7AFwAbgBcACIAQQBtAGUAcgBpAGMAYQAvAEMAYQB5AG0AYQBuAFwAIgAsACAAXAAiAEEAbQBlAHIAaQBjAGEALwBQAGEAbgBhAG0AYQBcACIAOwBcAG4AXAAiAEEAbQBlAHIAaQBjAGEALwBDAGgAaQBjAGEAZwBvAFwAIgAsACAAXAAiAEEAbQBlAHIAaQBjAGEALwBDAGgAaQBjAGEAZwBvAFwAIgA7AFwAbgBcACIAQQBtAGUAcgBpAGMAYQAvAEMAaABpAGgAdQBhAGgAdQBhAFwAIgAsACAAXAAiAEEAbQBlAHIAaQBjAGEALwBDAGgAaQBoAHUAYQBoAHUAYQBcACIAOwBcAG4AXAAiAEEAbQBlAHIAaQBjAGEALwBDAGkAdQBkAGEAZABfAEoAdQBhAHIAZQB6AFwAIgAsACAAXAAiAEEAbQBlAHIAaQBjAGEALwBDAGkAdQBkAGEAZABfAEoAdQBhAHIAZQB6AFwAIgA7AFwAbgBcACIAQQBtAGUAcgBpAGMAYQAvAEMAbwByAGEAbABfAEgAYQByAGIAbwB1AHIAXAAiACwAIABcACIAQQBtAGUAcgBpAGMAYQAvAFAAYQBuAGEAbQBhAFwAIgA7AFwAbgBcACIAQQBtAGUAcgBpAGMAYQAvAEMAbwByAGQAbwBiAGEAXAAiACwAIABcACIAQQBtAGUAcgBpAGMAYQAvAEEAcgBnAGUAbgB0AGkAbgBhAC8AQwBvAHIAZABvAGIAYQBcACIAOwBcAG4AXAAiAEEAbQBlAHIAaQBjAGEALwBDAG8AcwB0AGEAXwBSAGkAYwBhAFwAIgAsACAAXAAiAEEAbQBlAHIAaQBjAGEALwBDAG8AcwB0AGEAXwBSAGkAYwBhAFwAIgA7AFwAbgBcACIAQQBtAGUAcgBpAGMAYQAvAEMAcgBlAHMAdABvAG4AXAAiACwAIABcACIAQQBtAGUAcgBpAGMAYQAvAFAAaABvAGUAbgBpAHgAXAAiADsAXABuAFwAIgBBAG0AZQByAGkAYwBhAC8AQwB1AGkAYQBiAGEAXAAiACwAIABcACIAQQBtAGUAcgBpAGMAYQAvAEMAdQBpAGEAYgBhAFwAIgA7AFwAbgBcACIAQQBtAGUAcgBpAGMAYQAvAEMAdQByAGEAYwBhAG8AXAAiACwAIABcACIAQQBtAGUAcgBpAGMAYQAvAFAAdQBlAHIAdABvAF8AUgBpAGMAbwBcACIAOwBcAG4AXAAiAEEAbQBlAHIAaQBjAGEALwBEAGEAbgBtAGEAcgBrAHMAaABhAHYAbgBcACIALAAgAFwAIgBBAG0AZQByAGkAYwBhAC8ARABhAG4AbQBhAHIAawBzAGgAYQB2AG4AXAAiADsAXABuAFwAIgBBAG0AZQByAGkAYwBhAC8ARABhAHcAcwBvAG4AXAAiACwAIABcACIAQQBtAGUAcgBpAGMAYQAvAEQAYQB3AHMAbwBuAFwAIgA7AFwAbgBcACIAQQBtAGUAcgBpAGMAYQAvAEQAYQB3AHMAbwBuAF8AQwByAGUAZQBrAFwAIgAsACAAXAAiAEEAbQBlAHIAaQBjAGEALwBEAGEAdwBzAG8AbgBfAEMAcgBlAGUAawBcACIAOwBcAG4AXAAiAEEAbQBlAHIAaQBjAGEALwBEAGUAbgB2AGUAcgBcACIALAAgAFwAIgBBAG0AZQByAGkAYwBhAC8ARABlAG4AdgBlAHIAXAAiADsAXABuAFwAIgBBAG0AZQByAGkAYwBhAC8ARABlAHQAcgBvAGkAdABcACIALAAgAFwAIgBBAG0AZQByAGkAYwBhAC8ARABlAHQAcgBvAGkAdABcACIAOwBcAG4AXAAiAEEAbQBlAHIAaQBjAGEALwBEAG8AbQBpAG4AaQBjAGEAXAAiACwAIABcACIAQQBtAGUAcgBpAGMAYQAvAFAAdQBlAHIAdABvAF8AUgBpAGMAbwBcACIAOwBcAG4AXAAiAEEAbQBlAHIAaQBjAGEALwBFAGQAbQBvAG4AdABvAG4AXAAiACwAIABcACIAQQBtAGUAcgBpAGMAYQAvAEUAZABtAG8AbgB0AG8AbgBcACIAOwBcAG4AXAAiAEEAbQBlAHIAaQBjAGEALwBFAGkAcgB1AG4AZQBwAGUAXAAiACwAIABcACIAQQBtAGUAcgBpAGMAYQAvAEUAaQByAHUAbgBlAHAAZQBcACIAOwBcAG4AXAAiAEEAbQBlAHIAaQBjAGEALwBFAGwAXwBTAGEAbAB2AGEAZABvAHIAXAAiACwAIABcACIAQQBtAGUAcgBpAGMAYQAvAEUAbABfAFMAYQBsAHYAYQBkAG8AcgBcACIAOwBcAG4AXAAiAEEAbQBlAHIAaQBjAGEALwBFAG4AcwBlAG4AYQBkAGEAXAAiACwAIABcACIAQQBtAGUAcgBpAGMAYQAvAFQAaQBqAHUAYQBuAGEAXAAiADsAXABuAFwAIgBBAG0AZQByAGkAYwBhAC8ARgBvAHIAdABfAE4AZQBsAHMAbwBuAFwAIgAsACAAXAAiAEEAbQBlAHIAaQBjAGEALwBGAG8AcgB0AF8ATgBlAGwAcwBvAG4AXAAiADsAXABuAFwAIgBBAG0AZQByAGkAYwBhAC8ARgBvAHIAdABfAFcAYQB5AG4AZQBcACIALAAgAFwAIgBBAG0AZQByAGkAYwBhAC8ASQBuAGQAaQBhAG4AYQAvAEkAbgBkAGkAYQBuAGEAcABvAGwAaQBzAFwAIgA7AFwAbgBcACIAQQBtAGUAcgBpAGMAYQAvAEYAbwByAHQAYQBsAGUAegBhAFwAIgAsACAAXAAiAEEAbQBlAHIAaQBjAGEALwBGAG8AcgB0AGEAbABlAHoAYQBcACIAOwBcAG4AXAAiAEEAbQBlAHIAaQBjAGEALwBHAGwAYQBjAGUAXwBCAGEAeQBcACIALAAgAFwAIgBBAG0AZQByAGkAYwBhAC8ARwBsAGEAYwBlAF8AQgBhAHkAXAAiADsAXABuAFwAIgBBAG0AZQByAGkAYwBhAC8ARwBvAGQAdABoAGEAYgBcACIALAAgAFwAIgBBAG0AZQByAGkAYwBhAC8ATgB1AHUAawBcACIAOwBcAG4AXAAiAEEAbQBlAHIAaQBjAGEALwBHAG8AbwBzAGUAXwBCAGEAeQBcACIALAAgAFwAIgBBAG0AZQByAGkAYwBhAC8ARwBvAG8AcwBlAF8AQgBhAHkAXAAiADsAXABuAFwAIgBBAG0AZQByAGkAYwBhAC8ARwByAGEAbgBkAF8AVAB1AHIAawBcACIALAAgAFwAIgBBAG0AZQByAGkAYwBhAC8ARwByAGEAbgBkAF8AVAB1AHIAawBcACIAOwBcAG4AXAAiAEEAbQBlAHIAaQBjAGEALwBHAHIAZQBuAGEAZABhAFwAIgAsACAAXAAiAEEAbQBlAHIAaQBjAGEALwBQAHUAZQByAHQAbwBfAFIAaQBjAG8AXAAiADsAXABuAFwAIgBBAG0AZQByAGkAYwBhAC8ARwB1AGEAZABlAGwAbwB1AHAAZQBcACIALAAgAFwAIgBBAG0AZQByAGkAYwBhAC8AUAB1AGUAcgB0AG8AXwBSAGkAYwBvAFwAIgA7AFwAbgBcACIAQQBtAGUAcgBpAGMAYQAvAEcAdQBhAHQAZQBtAGEAbABhAFwAIgAsACAAXAAiAEEAbQBlAHIAaQBjAGEALwBHAHUAYQB0AGUAbQBhAGwAYQBcACIAOwBcAG4AXAAiAEEAbQBlAHIAaQBjAGEALwBHAHUAYQB5AGEAcQB1AGkAbABcACIALAAgAFwAIgBBAG0AZQByAGkAYwBhAC8ARwB1AGEAeQBhAHEAdQBpAGwAXAAiADsAXABuAFwAIgBBAG0AZQByAGkAYwBhAC8ARwB1AHkAYQBuAGEAXAAiACwAIABcACIAQQBtAGUAcgBpAGMAYQAvAEcAdQB5AGEAbgBhAFwAIgA7AFwAbgBcACIAQQBtAGUAcgBpAGMAYQAvAEgAYQBsAGkAZgBhAHgAXAAiACwAIABcACIAQQBtAGUAcgBpAGMAYQAvAEgAYQBsAGkAZgBhAHgAXAAiADsAXABuAFwAIgBBAG0AZQByAGkAYwBhAC8ASABhAHYAYQBuAGEAXAAiACwAIABcACIAQQBtAGUAcgBpAGMAYQAvAEgAYQB2AGEAbgBhAFwAIgA7AFwAbgBcACIAQQBtAGUAcgBpAGMAYQAvAEgAZQByAG0AbwBzAGkAbABsAG8AXAAiACwAIABcACIAQQBtAGUAcgBpAGMAYQAvAEgAZQByAG0AbwBzAGkAbABsAG8AXAAiADsAXABuAFwAIgBBAG0AZQByAGkAYwBhAC8ASQBuAGQAaQBhAG4AYQAvAEkAbgBkAGkAYQBuAGEAcABvAGwAaQBzAFwAIgAsACAAXAAiAEEAbQBlAHIAaQBjAGEALwBJAG4AZABpAGEAbgBhAC8ASQBuAGQAaQBhAG4AYQBwAG8AbABpAHMAXAAiADsAXABuAFwAIgBBAG0AZQByAGkAYwBhAC8ASQBuAGQAaQBhAG4AYQAvAEsAbgBvAHgAXAAiACwAIABcACIAQQBtAGUAcgBpAGMAYQAvAEkAbgBkAGkAYQBuAGEALwBLAG4AbwB4AFwAIgA7AFwAbgBcACIAQQBtAGUAcgBpAGMAYQAvAEkAbgBkAGkAYQBuAGEALwBNAGEAcgBlAG4AZwBvAFwAIgAsACAAXAAiAEEAbQBlAHIAaQBjAGEALwBJAG4AZABpAGEAbgBhAC8ATQBhAHIAZQBuAGcAbwBcACIAOwBcAG4AXAAiAEEAbQBlAHIAaQBjAGEALwBJAG4AZABpAGEAbgBhAC8AUABlAHQAZQByAHMAYgB1AHIAZwBcACIALAAgAFwAIgBBAG0AZQByAGkAYwBhAC8ASQBuAGQAaQBhAG4AYQAvAFAAZQB0AGUAcgBzAGIAdQByAGcAXAAiADsAXABuAFwAIgBBAG0AZQByAGkAYwBhAC8ASQBuAGQAaQBhAG4AYQAvAFQAZQBsAGwAXwBDAGkAdAB5AFwAIgAsACAAXAAiAEEAbQBlAHIAaQBjAGEALwBJAG4AZABpAGEAbgBhAC8AVABlAGwAbABfAEMAaQB0AHkAXAAiADsAXABuAFwAIgBBAG0AZQByAGkAYwBhAC8ASQBuAGQAaQBhAG4AYQAvAFYAZQB2AGEAeQBcACIALAAgAFwAIgBBAG0AZQByAGkAYwBhAC8ASQBuAGQAaQBhAG4AYQAvAFYAZQB2AGEAeQBcACIAOwBcAG4AXAAiAEEAbQBlAHIAaQBjAGEALwBJAG4AZABpAGEAbgBhAC8AVgBpAG4AYwBlAG4AbgBlAHMAXAAiACwAIABcACIAQQBtAGUAcgBpAGMAYQAvAEkAbgBkAGkAYQBuAGEALwBWAGkAbgBjAGUAbgBuAGUAcwBcACIAOwBcAG4AXAAiAEEAbQBlAHIAaQBjAGEALwBJAG4AZABpAGEAbgBhAC8AVwBpAG4AYQBtAGEAYwBcACIALAAgAFwAIgBBAG0AZQByAGkAYwBhAC8ASQBuAGQAaQBhAG4AYQAvAFcAaQBuAGEAbQBhAGMAXAAiADsAXABuAFwAIgBBAG0AZQByAGkAYwBhAC8ASQBuAGQAaQBhAG4AYQBwAG8AbABpAHMAXAAiACwAIABcACIAQQBtAGUAcgBpAGMAYQAvAEkAbgBkAGkAYQBuAGEALwBJAG4AZABpAGEAbgBhAHAAbwBsAGkAcwBcACIAOwBcAG4AXAAiAEEAbQBlAHIAaQBjAGEALwBJAG4AdQB2AGkAawBcACIALAAgAFwAIgBBAG0AZQByAGkAYwBhAC8ASQBuAHUAdgBpAGsAXAAiADsAXABuAFwAIgBBAG0AZQByAGkAYwBhAC8ASQBxAGEAbAB1AGkAdABcACIALAAgAFwAIgBBAG0AZQByAGkAYwBhAC8ASQBxAGEAbAB1AGkAdABcACIAOwBcAG4AXAAiAEEAbQBlAHIAaQBjAGEALwBKAGEAbQBhAGkAYwBhAFwAIgAsACAAXAAiAEEAbQBlAHIAaQBjAGEALwBKAGEAbQBhAGkAYwBhAFwAIgA7AFwAbgBcACIAQQBtAGUAcgBpAGMAYQAvAEoAdQBqAHUAeQBcACIALAAgAFwAIgBBAG0AZQByAGkAYwBhAC8AQQByAGcAZQBuAHQAaQBuAGEALwBKAHUAagB1AHkAXAAiADsAXABuAFwAIgBBAG0AZQByAGkAYwBhAC8ASgB1AG4AZQBhAHUAXAAiACwAIABcACIAQQBtAGUAcgBpAGMAYQAvAEoAdQBuAGUAYQB1AFwAIgA7AFwAbgBcACIAQQBtAGUAcgBpAGMAYQAvAEsAZQBuAHQAdQBjAGsAeQAvAEwAbwB1AGkAcwB2AGkAbABsAGUAXAAiACwAIABcACIAQQBtAGUAcgBpAGMAYQAvAEsAZQBuAHQAdQBjAGsAeQAvAEwAbwB1AGkAcwB2AGkAbABsAGUAXAAiADsAXABuAFwAIgBBAG0AZQByAGkAYwBhAC8ASwBlAG4AdAB1AGMAawB5AC8ATQBvAG4AdABpAGMAZQBsAGwAbwBcACIALAAgAFwAIgBBAG0AZQByAGkAYwBhAC8ASwBlAG4AdAB1AGMAawB5AC8ATQBvAG4AdABpAGMAZQBsAGwAbwBcACIAOwBcAG4AXAAiAEEAbQBlAHIAaQBjAGEALwBLAG4AbwB4AF8ASQBOAFwAIgAsACAAXAAiAEEAbQBlAHIAaQBjAGEALwBJAG4AZABpAGEAbgBhAC8ASwBuAG8AeABcACIAOwBcAG4AXAAiAEEAbQBlAHIAaQBjAGEALwBLAHIAYQBsAGUAbgBkAGkAagBrAFwAIgAsACAAXAAiAEEAbQBlAHIAaQBjAGEALwBQAHUAZQByAHQAbwBfAFIAaQBjAG8AXAAiADsAXABuAFwAIgBBAG0AZQByAGkAYwBhAC8ATABhAF8AUABhAHoAXAAiACwAIABcACIAQQBtAGUAcgBpAGMAYQAvAEwAYQBfAFAAYQB6AFwAIgA7AFwAbgBcACIAQQBtAGUAcgBpAGMAYQAvAEwAaQBtAGEAXAAiACwAIABcACIAQQBtAGUAcgBpAGMAYQAvAEwAaQBtAGEAXAAiADsAXABuAFwAIgBBAG0AZQByAGkAYwBhAC8ATABvAHMAXwBBAG4AZwBlAGwAZQBzAFwAIgAsACAAXAAiAEEAbQBlAHIAaQBjAGEALwBMAG8AcwBfAEEAbgBnAGUAbABlAHMAXAAiADsAXABuAFwAIgBBAG0AZQByAGkAYwBhAC8ATABvAHUAaQBzAHYAaQBsAGwAZQBcACIALAAgAFwAIgBBAG0AZQByAGkAYwBhAC8ASwBlAG4AdAB1AGMAawB5AC8ATABvAHUAaQBzAHYAaQBsAGwAZQBcACIAOwBcAG4AXAAiAEEAbQBlAHIAaQBjAGEALwBMAG8AdwBlAHIAXwBQAHIAaQBuAGMAZQBzAFwAIgAsACAAXAAiAEEAbQBlAHIAaQBjAGEALwBQAHUAZQByAHQAbwBfAFIAaQBjAG8AXAAiADsAXABuAFwAIgBBAG0AZQByAGkAYwBhAC8ATQBhAGMAZQBpAG8AXAAiACwAIABcACIAQQBtAGUAcgBpAGMAYQAvAE0AYQBjAGUAaQBvAFwAIgA7AFwAbgBcACIAQQBtAGUAcgBpAGMAYQAvAE0AYQBuAGEAZwB1AGEAXAAiACwAIABcACIAQQBtAGUAcgBpAGMAYQAvAE0AYQBuAGEAZwB1AGEAXAAiADsAXABuAFwAIgBBAG0AZQByAGkAYwBhAC8ATQBhAG4AYQB1AHMAXAAiACwAIABcACIAQQBtAGUAcgBpAGMAYQAvAE0AYQBuAGEAdQBzAFwAIgA7AFwAbgBcACIAQQBtAGUAcgBpAGMAYQAvAE0AYQByAGkAZwBvAHQAXAAiACwAIABcACIAQQBtAGUAcgBpAGMAYQAvAFAAdQBlAHIAdABvAF8AUgBpAGMAbwBcACIAOwBcAG4AXAAiAEEAbQBlAHIAaQBjAGEALwBNAGEAcgB0AGkAbgBpAHEAdQBlAFwAIgAsACAAXAAiAEEAbQBlAHIAaQBjAGEALwBNAGEAcgB0AGkAbgBpAHEAdQBlAFwAIgA7AFwAbgBcACIAQQBtAGUAcgBpAGMAYQAvAE0AYQB0AGEAbQBvAHIAbwBzAFwAIgAsACAAXAAiAEEAbQBlAHIAaQBjAGEALwBNAGEAdABhAG0AbwByAG8AcwBcACIAOwBcAG4AXAAiAEEAbQBlAHIAaQBjAGEALwBNAGEAegBhAHQAbABhAG4AXAAiACwAIABcACIAQQBtAGUAcgBpAGMAYQAvAE0AYQB6AGEAdABsAGEAbgBcACIAOwBcAG4AXAAiAEEAbQBlAHIAaQBjAGEALwBNAGUAbgBkAG8AegBhAFwAIgAsACAAXAAiAEEAbQBlAHIAaQBjAGEALwBBAHIAZwBlAG4AdABpAG4AYQAvAE0AZQBuAGQAbwB6AGEAXAAiADsAXABuAFwAIgBBAG0AZQByAGkAYwBhAC8ATQBlAG4AbwBtAGkAbgBlAGUAXAAiACwAIABcACIAQQBtAGUAcgBpAGMAYQAvAE0AZQBuAG8AbQBpAG4AZQBlAFwAIgA7AFwAbgBcACIAQQBtAGUAcgBpAGMAYQAvAE0AZQByAGkAZABhAFwAIgAsACAAXAAiAEEAbQBlAHIAaQBjAGEALwBNAGUAcgBpAGQAYQBcACIAOwBcAG4AXAAiAEEAbQBlAHIAaQBjAGEALwBNAGUAdABsAGEAawBhAHQAbABhAFwAIgAsACAAXAAiAEEAbQBlAHIAaQBjAGEALwBNAGUAdABsAGEAawBhAHQAbABhAFwAIgA7AFwAbgBcACIAQQBtAGUAcgBpAGMAYQAvAE0AZQB4AGkAYwBvAF8AQwBpAHQAeQBcACIALAAgAFwAIgBBAG0AZQByAGkAYwBhAC8ATQBlAHgAaQBjAG8AXwBDAGkAdAB5AFwAIgA7AFwAbgBcACIAQQBtAGUAcgBpAGMAYQAvAE0AaQBxAHUAZQBsAG8AbgBcACIALAAgAFwAIgBBAG0AZQByAGkAYwBhAC8ATQBpAHEAdQBlAGwAbwBuAFwAIgA7AFwAbgBcACIAQQBtAGUAcgBpAGMAYQAvAE0AbwBuAGMAdABvAG4AXAAiACwAIABcACIAQQBtAGUAcgBpAGMAYQAvAE0AbwBuAGMAdABvAG4AXAAiADsAXABuAFwAIgBBAG0AZQByAGkAYwBhAC8ATQBvAG4AdABlAHIAcgBlAHkAXAAiACwAIABcACIAQQBtAGUAcgBpAGMAYQAvAE0AbwBuAHQAZQByAHIAZQB5AFwAIgA7AFwAbgBcACIAQQBtAGUAcgBpAGMAYQAvAE0AbwBuAHQAZQB2AGkAZABlAG8AXAAiACwAIABcACIAQQBtAGUAcgBpAGMAYQAvAE0AbwBuAHQAZQB2AGkAZABlAG8AXAAiADsAXABuAFwAIgBBAG0AZQByAGkAYwBhAC8ATQBvAG4AdAByAGUAYQBsAFwAIgAsACAAXAAiAEEAbQBlAHIAaQBjAGEALwBUAG8AcgBvAG4AdABvAFwAIgA7AFwAbgBcACIAQQBtAGUAcgBpAGMAYQAvAE0AbwBuAHQAcwBlAHIAcgBhAHQAXAAiACwAIABcACIAQQBtAGUAcgBpAGMAYQAvAFAAdQBlAHIAdABvAF8AUgBpAGMAbwBcACIAOwBcAG4AXAAiAEEAbQBlAHIAaQBjAGEALwBOAGEAcwBzAGEAdQBcACIALAAgAFwAIgBBAG0AZQByAGkAYwBhAC8AVABvAHIAbwBuAHQAbwBcACIAOwBcAG4AXAAiAEEAbQBlAHIAaQBjAGEALwBOAGUAdwBfAFkAbwByAGsAXAAiACwAIABcACIAQQBtAGUAcgBpAGMAYQAvAE4AZQB3AF8AWQBvAHIAawBcACIAOwBcAG4AXAAiAEEAbQBlAHIAaQBjAGEALwBOAGkAcABpAGcAbwBuAFwAIgAsACAAXAAiAEEAbQBlAHIAaQBjAGEALwBUAG8AcgBvAG4AdABvAFwAIgA7AFwAbgBcACIAQQBtAGUAcgBpAGMAYQAvAE4AbwBtAGUAXAAiACwAIABcACIAQQBtAGUAcgBpAGMAYQAvAE4AbwBtAGUAXAAiADsAXABuAFwAIgBBAG0AZQByAGkAYwBhAC8ATgBvAHIAbwBuAGgAYQBcACIALAAgAFwAIgBBAG0AZQByAGkAYwBhAC8ATgBvAHIAbwBuAGgAYQBcACIAOwBcAG4AXAAiAEEAbQBlAHIAaQBjAGEALwBOAG8AcgB0AGgAXwBEAGEAawBvAHQAYQAvAEIAZQB1AGwAYQBoAFwAIgAsACAAXAAiAEEAbQBlAHIAaQBjAGEALwBOAG8AcgB0AGgAXwBEAGEAawBvAHQAYQAvAEIAZQB1AGwAYQBoAFwAIgA7AFwAbgBcACIAQQBtAGUAcgBpAGMAYQAvAE4AbwByAHQAaABfAEQAYQBrAG8AdABhAC8AQwBlAG4AdABlAHIAXAAiACwAIABcACIAQQBtAGUAcgBpAGMAYQAvAE4AbwByAHQAaABfAEQAYQBrAG8AdABhAC8AQwBlAG4AdABlAHIAXAAiADsAXABuAFwAIgBBAG0AZQByAGkAYwBhAC8ATgBvAHIAdABoAF8ARABhAGsAbwB0AGEALwBOAGUAdwBfAFMAYQBsAGUAbQBcACIALAAgAFwAIgBBAG0AZQByAGkAYwBhAC8ATgBvAHIAdABoAF8ARABhAGsAbwB0AGEALwBOAGUAdwBfAFMAYQBsAGUAbQBcACIAOwBcAG4AXAAiAEEAbQBlAHIAaQBjAGEALwBOAHUAdQBrAFwAIgAsACAAXAAiAEEAbQBlAHIAaQBjAGEALwBOAHUAdQBrAFwAIgA7AFwAbgBcACIAQQBtAGUAcgBpAGMAYQAvAE8AagBpAG4AYQBnAGEAXAAiACwAIABcACIAQQBtAGUAcgBpAGMAYQAvAE8AagBpAG4AYQBnAGEAXAAiADsAXABuAFwAIgBBAG0AZQByAGkAYwBhAC8AUABhAG4AYQBtAGEAXAAiACwAIABcACIAQQBtAGUAcgBpAGMAYQAvAFAAYQBuAGEAbQBhAFwAIgA7AFwAbgBcACIAQQBtAGUAcgBpAGMAYQAvAFAAYQBuAGcAbgBpAHIAdAB1AG4AZwBcACIALAAgAFwAIgBBAG0AZQByAGkAYwBhAC8ASQBxAGEAbAB1AGkAdABcACIAOwBcAG4AXAAiAEEAbQBlAHIAaQBjAGEALwBQAGEAcgBhAG0AYQByAGkAYgBvAFwAIgAsACAAXAAiAEEAbQBlAHIAaQBjAGEALwBQAGEAcgBhAG0AYQByAGkAYgBvAFwAIgA7AFwAbgBcACIAQQBtAGUAcgBpAGMAYQAvAFAAaABvAGUAbgBpAHgAXAAiACwAIABcACIAQQBtAGUAcgBpAGMAYQAvAFAAaABvAGUAbgBpAHgAXAAiADsAXABuAFwAIgBBAG0AZQByAGkAYwBhAC8AUABvAHIAdABfAG8AZgBfAFMAcABhAGkAbgBcACIALAAgAFwAIgBBAG0AZQByAGkAYwBhAC8AUAB1AGUAcgB0AG8AXwBSAGkAYwBvAFwAIgA7AFwAbgBcACIAQQBtAGUAcgBpAGMAYQAvAFAAbwByAHQALQBhAHUALQBQAHIAaQBuAGMAZQBcACIALAAgAFwAIgBBAG0AZQByAGkAYwBhAC8AUABvAHIAdAAtAGEAdQAtAFAAcgBpAG4AYwBlAFwAIgA7AFwAbgBcACIAQQBtAGUAcgBpAGMAYQAvAFAAbwByAHQAbwBfAEEAYwByAGUAXAAiACwAIABcACIAQQBtAGUAcgBpAGMAYQAvAFIAaQBvAF8AQgByAGEAbgBjAG8AXAAiADsAXABuAFwAIgBBAG0AZQByAGkAYwBhAC8AUABvAHIAdABvAF8AVgBlAGwAaABvAFwAIgAsACAAXAAiAEEAbQBlAHIAaQBjAGEALwBQAG8AcgB0AG8AXwBWAGUAbABoAG8AXAAiADsAXABuAFwAIgBBAG0AZQByAGkAYwBhAC8AUAB1AGUAcgB0AG8AXwBSAGkAYwBvAFwAIgAsACAAXAAiAEEAbQBlAHIAaQBjAGEALwBQAHUAZQByAHQAbwBfAFIAaQBjAG8AXAAiADsAXABuAFwAIgBBAG0AZQByAGkAYwBhAC8AUAB1AG4AdABhAF8AQQByAGUAbgBhAHMAXAAiACwAIABcACIAQQBtAGUAcgBpAGMAYQAvAFAAdQBuAHQAYQBfAEEAcgBlAG4AYQBzAFwAIgA7AFwAbgBcACIAQQBtAGUAcgBpAGMAYQAvAFIAYQBpAG4AeQBfAFIAaQB2AGUAcgBcACIALAAgAFwAIgBBAG0AZQByAGkAYwBhAC8AVwBpAG4AbgBpAHAAZQBnAFwAIgA7AFwAbgBcACIAQQBtAGUAcgBpAGMAYQAvAFIAYQBuAGsAaQBuAF8ASQBuAGwAZQB0AFwAIgAsACAAXAAiAEEAbQBlAHIAaQBjAGEALwBSAGEAbgBrAGkAbgBfAEkAbgBsAGUAdABcACIAOwBcAG4AXAAiAEEAbQBlAHIAaQBjAGEALwBSAGUAYwBpAGYAZQBcACIALAAgAFwAIgBBAG0AZQByAGkAYwBhAC8AUgBlAGMAaQBmAGUAXAAiADsAXABuAFwAIgBBAG0AZQByAGkAYwBhAC8AUgBlAGcAaQBuAGEAXAAiACwAIABcACIAQQBtAGUAcgBpAGMAYQAvAFIAZQBnAGkAbgBhAFwAIgA7AFwAbgBcACIAQQBtAGUAcgBpAGMAYQAvAFIAZQBzAG8AbAB1AHQAZQBcACIALAAgAFwAIgBBAG0AZQByAGkAYwBhAC8AUgBlAHMAbwBsAHUAdABlAFwAIgA7AFwAbgBcACIAQQBtAGUAcgBpAGMAYQAvAFIAaQBvAF8AQgByAGEAbgBjAG8AXAAiACwAIABcACIAQQBtAGUAcgBpAGMAYQAvAFIAaQBvAF8AQgByAGEAbgBjAG8AXAAiADsAXABuAFwAIgBBAG0AZQByAGkAYwBhAC8AUgBvAHMAYQByAGkAbwBcACIALAAgAFwAIgBBAG0AZQByAGkAYwBhAC8AQQByAGcAZQBuAHQAaQBuAGEALwBDAG8AcgBkAG8AYgBhAFwAIgA7AFwAbgBcACIAQQBtAGUAcgBpAGMAYQAvAFMAYQBuAHQAYQBfAEkAcwBhAGIAZQBsAFwAIgAsACAAXAAiAEEAbQBlAHIAaQBjAGEALwBUAGkAagB1AGEAbgBhAFwAIgA7AFwAbgBcACIAQQBtAGUAcgBpAGMAYQAvAFMAYQBuAHQAYQByAGUAbQBcACIALAAgAFwAIgBBAG0AZQByAGkAYwBhAC8AUwBhAG4AdABhAHIAZQBtAFwAIgA7AFwAbgBcACIAQQBtAGUAcgBpAGMAYQAvAFMAYQBuAHQAaQBhAGcAbwBcACIALAAgAFwAIgBBAG0AZQByAGkAYwBhAC8AUwBhAG4AdABpAGEAZwBvAFwAIgA7AFwAbgBcACIAQQBtAGUAcgBpAGMAYQAvAFMAYQBuAHQAbwBfAEQAbwBtAGkAbgBnAG8AXAAiACwAIABcACIAQQBtAGUAcgBpAGMAYQAvAFMAYQBuAHQAbwBfAEQAbwBtAGkAbgBnAG8AXAAiADsAXABuAFwAIgBBAG0AZQByAGkAYwBhAC8AUwBhAG8AXwBQAGEAdQBsAG8AXAAiACwAIABcACIAQQBtAGUAcgBpAGMAYQAvAFMAYQBvAF8AUABhAHUAbABvAFwAIgA7AFwAbgBcACIAQQBtAGUAcgBpAGMAYQAvAFMAYwBvAHIAZQBzAGIAeQBzAHUAbgBkAFwAIgAsACAAXAAiAEEAbQBlAHIAaQBjAGEALwBTAGMAbwByAGUAcwBiAHkAcwB1AG4AZABcACIAOwBcAG4AXAAiAEEAbQBlAHIAaQBjAGEALwBTAGgAaQBwAHIAbwBjAGsAXAAiACwAIABcACIAQQBtAGUAcgBpAGMAYQAvAEQAZQBuAHYAZQByAFwAIgA7AFwAbgBcACIAQQBtAGUAcgBpAGMAYQAvAFMAaQB0AGsAYQBcACIALAAgAFwAIgBBAG0AZQByAGkAYwBhAC8AUwBpAHQAawBhAFwAIgA7AFwAbgBcACIAQQBtAGUAcgBpAGMAYQAvAFMAdABfAEIAYQByAHQAaABlAGwAZQBtAHkAXAAiACwAIABcACIAQQBtAGUAcgBpAGMAYQAvAFAAdQBlAHIAdABvAF8AUgBpAGMAbwBcACIAOwBcAG4AXAAiAEEAbQBlAHIAaQBjAGEALwBTAHQAXwBKAG8AaABuAHMAXAAiACwAIABcACIAQQBtAGUAcgBpAGMAYQAvAFMAdABfAEoAbwBoAG4AcwBcACIAOwBcAG4AXAAiAEEAbQBlAHIAaQBjAGEALwBTAHQAXwBLAGkAdAB0AHMAXAAiACwAIABcACIAQQBtAGUAcgBpAGMAYQAvAFAAdQBlAHIAdABvAF8AUgBpAGMAbwBcACIAOwBcAG4AXAAiAEEAbQBlAHIAaQBjAGEALwBTAHQAXwBMAHUAYwBpAGEAXAAiACwAIABcACIAQQBtAGUAcgBpAGMAYQAvAFAAdQBlAHIAdABvAF8AUgBpAGMAbwBcACIAOwBcAG4AXAAiAEEAbQBlAHIAaQBjAGEALwBTAHQAXwBUAGgAbwBtAGEAcwBcACIALAAgAFwAIgBBAG0AZQByAGkAYwBhAC8AUAB1AGUAcgB0AG8AXwBSAGkAYwBvAFwAIgA7AFwAbgBcACIAQQBtAGUAcgBpAGMAYQAvAFMAdABfAFYAaQBuAGMAZQBuAHQAXAAiACwAIABcACIAQQBtAGUAcgBpAGMAYQAvAFAAdQBlAHIAdABvAF8AUgBpAGMAbwBcACIAOwBcAG4AXAAiAEEAbQBlAHIAaQBjAGEALwBTAHcAaQBmAHQAXwBDAHUAcgByAGUAbgB0AFwAIgAsACAAXAAiAEEAbQBlAHIAaQBjAGEALwBTAHcAaQBmAHQAXwBDAHUAcgByAGUAbgB0AFwAIgA7AFwAbgBcACIAQQBtAGUAcgBpAGMAYQAvAFQAZQBnAHUAYwBpAGcAYQBsAHAAYQBcACIALAAgAFwAIgBBAG0AZQByAGkAYwBhAC8AVABlAGcAdQBjAGkAZwBhAGwAcABhAFwAIgA7AFwAbgBcACIAQQBtAGUAcgBpAGMAYQAvAFQAaAB1AGwAZQBcACIALAAgAFwAIgBBAG0AZQByAGkAYwBhAC8AVABoAHUAbABlAFwAIgA7AFwAbgBcACIAQQBtAGUAcgBpAGMAYQAvAFQAaAB1AG4AZABlAHIAXwBCAGEAeQBcACIALAAgAFwAIgBBAG0AZQByAGkAYwBhAC8AVABvAHIAbwBuAHQAbwBcACIAOwBcAG4AXAAiAEEAbQBlAHIAaQBjAGEALwBUAGkAagB1AGEAbgBhAFwAIgAsACAAXAAiAEEAbQBlAHIAaQBjAGEALwBUAGkAagB1AGEAbgBhAFwAIgA7AFwAbgBcACIAQQBtAGUAcgBpAGMAYQAvAFQAbwByAG8AbgB0AG8AXAAiACwAIABcACIAQQBtAGUAcgBpAGMAYQAvAFQAbwByAG8AbgB0AG8AXAAiADsAXABuAFwAIgBBAG0AZQByAGkAYwBhAC8AVABvAHIAdABvAGwAYQBcACIALAAgAFwAIgBBAG0AZQByAGkAYwBhAC8AUAB1AGUAcgB0AG8AXwBSAGkAYwBvAFwAIgA7AFwAbgBcACIAQQBtAGUAcgBpAGMAYQAvAFYAYQBuAGMAbwB1AHYAZQByAFwAIgAsACAAXAAiAEEAbQBlAHIAaQBjAGEALwBWAGEAbgBjAG8AdQB2AGUAcgBcACIAOwBcAG4AXAAiAEEAbQBlAHIAaQBjAGEALwBWAGkAcgBnAGkAbgBcACIALAAgAFwAIgBBAG0AZQByAGkAYwBhAC8AUAB1AGUAcgB0AG8AXwBSAGkAYwBvAFwAIgA7AFwAbgBcACIAQQBtAGUAcgBpAGMAYQAvAFcAaABpAHQAZQBoAG8AcgBzAGUAXAAiACwAIABcACIAQQBtAGUAcgBpAGMAYQAvAFcAaABpAHQAZQBoAG8AcgBzAGUAXAAiADsAXABuAFwAIgBBAG0AZQByAGkAYwBhAC8AVwBpAG4AbgBpAHAAZQBnAFwAIgAsACAAXAAiAEEAbQBlAHIAaQBjAGEALwBXAGkAbgBuAGkAcABlAGcAXAAiADsAXABuAFwAIgBBAG0AZQByAGkAYwBhAC8AWQBhAGsAdQB0AGEAdABcACIALAAgAFwAIgBBAG0AZQByAGkAYwBhAC8AWQBhAGsAdQB0AGEAdABcACIAOwBcAG4AXAAiAEEAbQBlAHIAaQBjAGEALwBZAGUAbABsAG8AdwBrAG4AaQBmAGUAXAAiACwAIABcACIAQQBtAGUAcgBpAGMAYQAvAEUAZABtAG8AbgB0AG8AbgBcACIAIAAgACAAIABcAG4AfQA7AFwAbgBcAG4AXwBUAEkATQBFAFoATwBOAEUAXwBBAEwASQBBAFMAXwBUAE8AXwBOAEEATQBFAF8AMwAgAD0AIAB7AFwAbgBcACIAQQBuAHQAYQByAGMAdABpAGMAYQAvAEMAYQBzAGUAeQBcACIALAAgAFwAIgBBAG4AdABhAHIAYwB0AGkAYwBhAC8AQwBhAHMAZQB5AFwAIgA7AFwAbgBcACIAQQBuAHQAYQByAGMAdABpAGMAYQAvAEQAYQB2AGkAcwBcACIALAAgAFwAIgBBAG4AdABhAHIAYwB0AGkAYwBhAC8ARABhAHYAaQBzAFwAIgA7AFwAbgBcACIAQQBuAHQAYQByAGMAdABpAGMAYQAvAEQAdQBtAG8AbgB0AEQAVQByAHYAaQBsAGwAZQBcACIALAAgAFwAIgBQAGEAYwBpAGYAaQBjAC8AUABvAHIAdABfAE0AbwByAGUAcwBiAHkAXAAiADsAXABuAFwAIgBBAG4AdABhAHIAYwB0AGkAYwBhAC8ATQBhAGMAcQB1AGEAcgBpAGUAXAAiACwAIABcACIAQQBuAHQAYQByAGMAdABpAGMAYQAvAE0AYQBjAHEAdQBhAHIAaQBlAFwAIgA7AFwAbgBcACIAQQBuAHQAYQByAGMAdABpAGMAYQAvAE0AYQB3AHMAbwBuAFwAIgAsACAAXAAiAEEAbgB0AGEAcgBjAHQAaQBjAGEALwBNAGEAdwBzAG8AbgBcACIAOwBcAG4AXAAiAEEAbgB0AGEAcgBjAHQAaQBjAGEALwBNAGMATQB1AHIAZABvAFwAIgAsACAAXAAiAFAAYQBjAGkAZgBpAGMALwBBAHUAYwBrAGwAYQBuAGQAXAAiADsAXABuAFwAIgBBAG4AdABhAHIAYwB0AGkAYwBhAC8AUABhAGwAbQBlAHIAXAAiACwAIABcACIAQQBuAHQAYQByAGMAdABpAGMAYQAvAFAAYQBsAG0AZQByAFwAIgA7AFwAbgBcACIAQQBuAHQAYQByAGMAdABpAGMAYQAvAFIAbwB0AGgAZQByAGEAXAAiACwAIABcACIAQQBuAHQAYQByAGMAdABpAGMAYQAvAFIAbwB0AGgAZQByAGEAXAAiADsAXABuAFwAIgBBAG4AdABhAHIAYwB0AGkAYwBhAC8AUwBvAHUAdABoAF8AUABvAGwAZQBcACIALAAgAFwAIgBQAGEAYwBpAGYAaQBjAC8AQQB1AGMAawBsAGEAbgBkAFwAIgA7AFwAbgBcACIAQQBuAHQAYQByAGMAdABpAGMAYQAvAFMAeQBvAHcAYQBcACIALAAgAFwAIgBBAHMAaQBhAC8AUgBpAHkAYQBkAGgAXAAiADsAXABuAFwAIgBBAG4AdABhAHIAYwB0AGkAYwBhAC8AVAByAG8AbABsAFwAIgAsACAAXAAiAEEAbgB0AGEAcgBjAHQAaQBjAGEALwBUAHIAbwBsAGwAXAAiADsAXABuAFwAIgBBAG4AdABhAHIAYwB0AGkAYwBhAC8AVgBvAHMAdABvAGsAXAAiACwAIABcACIAQQBuAHQAYQByAGMAdABpAGMAYQAvAFYAbwBzAHQAbwBrAFwAIgA7AFwAbgBcACIAQQByAGMAdABpAGMALwBMAG8AbgBnAHkAZQBhAHIAYgB5AGUAbgBcACIALAAgAFwAIgBFAHUAcgBvAHAAZQAvAEIAZQByAGwAaQBuAFwAIgA7AFwAbgBcACIAQQBzAGkAYQAvAEEAZABlAG4AXAAiACwAIABcACIAQQBzAGkAYQAvAFIAaQB5AGEAZABoAFwAIgA7AFwAbgBcACIAQQBzAGkAYQAvAEEAbABtAGEAdAB5AFwAIgAsACAAXAAiAEEAcwBpAGEALwBBAGwAbQBhAHQAeQBcACIAOwBcAG4AXAAiAEEAcwBpAGEALwBBAG0AbQBhAG4AXAAiACwAIABcACIAQQBzAGkAYQAvAEEAbQBtAGEAbgBcACIAOwBcAG4AXAAiAEEAcwBpAGEALwBBAG4AYQBkAHkAcgBcACIALAAgAFwAIgBBAHMAaQBhAC8AQQBuAGEAZAB5AHIAXAAiADsAXABuAFwAIgBBAHMAaQBhAC8AQQBxAHQAYQB1AFwAIgAsACAAXAAiAEEAcwBpAGEALwBBAHEAdABhAHUAXAAiADsAXABuAFwAIgBBAHMAaQBhAC8AQQBxAHQAbwBiAGUAXAAiACwAIABcACIAQQBzAGkAYQAvAEEAcQB0AG8AYgBlAFwAIgA7AFwAbgBcACIAQQBzAGkAYQAvAEEAcwBoAGcAYQBiAGEAdABcACIALAAgAFwAIgBBAHMAaQBhAC8AQQBzAGgAZwBhAGIAYQB0AFwAIgA7AFwAbgBcACIAQQBzAGkAYQAvAEEAcwBoAGsAaABhAGIAYQBkAFwAIgAsACAAXAAiAEEAcwBpAGEALwBBAHMAaABnAGEAYgBhAHQAXAAiADsAXABuAFwAIgBBAHMAaQBhAC8AQQB0AHkAcgBhAHUAXAAiACwAIABcACIAQQBzAGkAYQAvAEEAdAB5AHIAYQB1AFwAIgA7AFwAbgBcACIAQQBzAGkAYQAvAEIAYQBnAGgAZABhAGQAXAAiACwAIABcACIAQQBzAGkAYQAvAEIAYQBnAGgAZABhAGQAXAAiADsAXABuAFwAIgBBAHMAaQBhAC8AQgBhAGgAcgBhAGkAbgBcACIALAAgAFwAIgBBAHMAaQBhAC8AUQBhAHQAYQByAFwAIgA7AFwAbgBcACIAQQBzAGkAYQAvAEIAYQBrAHUAXAAiACwAIABcACIAQQBzAGkAYQAvAEIAYQBrAHUAXAAiADsAXABuAFwAIgBBAHMAaQBhAC8AQgBhAG4AZwBrAG8AawBcACIALAAgAFwAIgBBAHMAaQBhAC8AQgBhAG4AZwBrAG8AawBcACIAOwBcAG4AXAAiAEEAcwBpAGEALwBCAGEAcgBuAGEAdQBsAFwAIgAsACAAXAAiAEEAcwBpAGEALwBCAGEAcgBuAGEAdQBsAFwAIgA7AFwAbgBcACIAQQBzAGkAYQAvAEIAZQBpAHIAdQB0AFwAIgAsACAAXAAiAEEAcwBpAGEALwBCAGUAaQByAHUAdABcACIAOwBcAG4AXAAiAEEAcwBpAGEALwBCAGkAcwBoAGsAZQBrAFwAIgAsACAAXAAiAEEAcwBpAGEALwBCAGkAcwBoAGsAZQBrAFwAIgA7AFwAbgBcACIAQQBzAGkAYQAvAEIAcgB1AG4AZQBpAFwAIgAsACAAXAAiAEEAcwBpAGEALwBLAHUAYwBoAGkAbgBnAFwAIgA7AFwAbgBcACIAQQBzAGkAYQAvAEMAYQBsAGMAdQB0AHQAYQBcACIALAAgAFwAIgBBAHMAaQBhAC8ASwBvAGwAawBhAHQAYQBcACIAOwBcAG4AXAAiAEEAcwBpAGEALwBDAGgAaQB0AGEAXAAiACwAIABcACIAQQBzAGkAYQAvAEMAaABpAHQAYQBcACIAOwBcAG4AXAAiAEEAcwBpAGEALwBDAGgAbwBpAGIAYQBsAHMAYQBuAFwAIgAsACAAXAAiAEEAcwBpAGEALwBDAGgAbwBpAGIAYQBsAHMAYQBuAFwAIgA7AFwAbgBcACIAQQBzAGkAYQAvAEMAaABvAG4AZwBxAGkAbgBnAFwAIgAsACAAXAAiAEEAcwBpAGEALwBTAGgAYQBuAGcAaABhAGkAXAAiADsAXABuAFwAIgBBAHMAaQBhAC8AQwBoAHUAbgBnAGsAaQBuAGcAXAAiACwAIABcACIAQQBzAGkAYQAvAFMAaABhAG4AZwBoAGEAaQBcACIAOwBcAG4AXAAiAEEAcwBpAGEALwBDAG8AbABvAG0AYgBvAFwAIgAsACAAXAAiAEEAcwBpAGEALwBDAG8AbABvAG0AYgBvAFwAIgA7AFwAbgBcACIAQQBzAGkAYQAvAEQAYQBjAGMAYQBcACIALAAgAFwAIgBBAHMAaQBhAC8ARABoAGEAawBhAFwAIgA7AFwAbgBcACIAQQBzAGkAYQAvAEQAYQBtAGEAcwBjAHUAcwBcACIALAAgAFwAIgBBAHMAaQBhAC8ARABhAG0AYQBzAGMAdQBzAFwAIgA7AFwAbgBcACIAQQBzAGkAYQAvAEQAaABhAGsAYQBcACIALAAgAFwAIgBBAHMAaQBhAC8ARABoAGEAawBhAFwAIgA7AFwAbgBcACIAQQBzAGkAYQAvAEQAaQBsAGkAXAAiACwAIABcACIAQQBzAGkAYQAvAEQAaQBsAGkAXAAiADsAXABuAFwAIgBBAHMAaQBhAC8ARAB1AGIAYQBpAFwAIgAsACAAXAAiAEEAcwBpAGEALwBEAHUAYgBhAGkAXAAiADsAXABuAFwAIgBBAHMAaQBhAC8ARAB1AHMAaABhAG4AYgBlAFwAIgAsACAAXAAiAEEAcwBpAGEALwBEAHUAcwBoAGEAbgBiAGUAXAAiADsAXABuAFwAIgBBAHMAaQBhAC8ARgBhAG0AYQBnAHUAcwB0AGEAXAAiACwAIABcACIAQQBzAGkAYQAvAEYAYQBtAGEAZwB1AHMAdABhAFwAIgA7AFwAbgBcACIAQQBzAGkAYQAvAEcAYQB6AGEAXAAiACwAIABcACIAQQBzAGkAYQAvAEcAYQB6AGEAXAAiADsAXABuAFwAIgBBAHMAaQBhAC8ASABhAHIAYgBpAG4AXAAiACwAIABcACIAQQBzAGkAYQAvAFMAaABhAG4AZwBoAGEAaQBcACIAOwBcAG4AXAAiAEEAcwBpAGEALwBIAGUAYgByAG8AbgBcACIALAAgAFwAIgBBAHMAaQBhAC8ASABlAGIAcgBvAG4AXAAiADsAXABuAFwAIgBBAHMAaQBhAC8ASABvAF8AQwBoAGkAXwBNAGkAbgBoAFwAIgAsACAAXAAiAEEAcwBpAGEALwBIAG8AXwBDAGgAaQBfAE0AaQBuAGgAXAAiADsAXABuAFwAIgBBAHMAaQBhAC8ASABvAG4AZwBfAEsAbwBuAGcAXAAiACwAIABcACIAQQBzAGkAYQAvAEgAbwBuAGcAXwBLAG8AbgBnAFwAIgA7AFwAbgBcACIAQQBzAGkAYQAvAEgAbwB2AGQAXAAiACwAIABcACIAQQBzAGkAYQAvAEgAbwB2AGQAXAAiADsAXABuAFwAIgBBAHMAaQBhAC8ASQByAGsAdQB0AHMAawBcACIALAAgAFwAIgBBAHMAaQBhAC8ASQByAGsAdQB0AHMAawBcACIAOwBcAG4AXAAiAEEAcwBpAGEALwBJAHMAdABhAG4AYgB1AGwAXAAiACwAIABcACIARQB1AHIAbwBwAGUALwBJAHMAdABhAG4AYgB1AGwAXAAiADsAXABuAFwAIgBBAHMAaQBhAC8ASgBhAGsAYQByAHQAYQBcACIALAAgAFwAIgBBAHMAaQBhAC8ASgBhAGsAYQByAHQAYQBcACIAOwBcAG4AXAAiAEEAcwBpAGEALwBKAGEAeQBhAHAAdQByAGEAXAAiACwAIABcACIAQQBzAGkAYQAvAEoAYQB5AGEAcAB1AHIAYQBcACIAOwBcAG4AXAAiAEEAcwBpAGEALwBKAGUAcgB1AHMAYQBsAGUAbQBcACIALAAgAFwAIgBBAHMAaQBhAC8ASgBlAHIAdQBzAGEAbABlAG0AXAAiADsAXABuAFwAIgBBAHMAaQBhAC8ASwBhAGIAdQBsAFwAIgAsACAAXAAiAEEAcwBpAGEALwBLAGEAYgB1AGwAXAAiADsAXABuAFwAIgBBAHMAaQBhAC8ASwBhAG0AYwBoAGEAdABrAGEAXAAiACwAIABcACIAQQBzAGkAYQAvAEsAYQBtAGMAaABhAHQAawBhAFwAIgA7AFwAbgBcACIAQQBzAGkAYQAvAEsAYQByAGEAYwBoAGkAXAAiACwAIABcACIAQQBzAGkAYQAvAEsAYQByAGEAYwBoAGkAXAAiADsAXABuAFwAIgBBAHMAaQBhAC8ASwBhAHMAaABnAGEAcgBcACIALAAgAFwAIgBBAHMAaQBhAC8AVQByAHUAbQBxAGkAXAAiADsAXABuAFwAIgBBAHMAaQBhAC8ASwBhAHQAaABtAGEAbgBkAHUAXAAiACwAIABcACIAQQBzAGkAYQAvAEsAYQB0AGgAbQBhAG4AZAB1AFwAIgA7AFwAbgBcACIAQQBzAGkAYQAvAEsAYQB0AG0AYQBuAGQAdQBcACIALAAgAFwAIgBBAHMAaQBhAC8ASwBhAHQAaABtAGEAbgBkAHUAXAAiADsAXABuAFwAIgBBAHMAaQBhAC8ASwBoAGEAbgBkAHkAZwBhAFwAIgAsACAAXAAiAEEAcwBpAGEALwBLAGgAYQBuAGQAeQBnAGEAXAAiADsAXABuAFwAIgBBAHMAaQBhAC8ASwBvAGwAawBhAHQAYQBcACIALAAgAFwAIgBBAHMAaQBhAC8ASwBvAGwAawBhAHQAYQBcACIAOwBcAG4AXAAiAEEAcwBpAGEALwBLAHIAYQBzAG4AbwB5AGEAcgBzAGsAXAAiACwAIABcACIAQQBzAGkAYQAvAEsAcgBhAHMAbgBvAHkAYQByAHMAawBcACIAOwBcAG4AXAAiAEEAcwBpAGEALwBLAHUAYQBsAGEAXwBMAHUAbQBwAHUAcgBcACIALAAgAFwAIgBBAHMAaQBhAC8AUwBpAG4AZwBhAHAAbwByAGUAXAAiADsAXABuAFwAIgBBAHMAaQBhAC8ASwB1AGMAaABpAG4AZwBcACIALAAgAFwAIgBBAHMAaQBhAC8ASwB1AGMAaABpAG4AZwBcACIAOwBcAG4AXAAiAEEAcwBpAGEALwBLAHUAdwBhAGkAdABcACIALAAgAFwAIgBBAHMAaQBhAC8AUgBpAHkAYQBkAGgAXAAiADsAXABuAFwAIgBBAHMAaQBhAC8ATQBhAGMAYQBvAFwAIgAsACAAXAAiAEEAcwBpAGEALwBNAGEAYwBhAHUAXAAiADsAXABuAFwAIgBBAHMAaQBhAC8ATQBhAGMAYQB1AFwAIgAsACAAXAAiAEEAcwBpAGEALwBNAGEAYwBhAHUAXAAiADsAXABuAFwAIgBBAHMAaQBhAC8ATQBhAGcAYQBkAGEAbgBcACIALAAgAFwAIgBBAHMAaQBhAC8ATQBhAGcAYQBkAGEAbgBcACIAOwBcAG4AXAAiAEEAcwBpAGEALwBNAGEAawBhAHMAcwBhAHIAXAAiACwAIABcACIAQQBzAGkAYQAvAE0AYQBrAGEAcwBzAGEAcgBcACIAOwBcAG4AXAAiAEEAcwBpAGEALwBNAGEAbgBpAGwAYQBcACIALAAgAFwAIgBBAHMAaQBhAC8ATQBhAG4AaQBsAGEAXAAiADsAXABuAFwAIgBBAHMAaQBhAC8ATQB1AHMAYwBhAHQAXAAiACwAIABcACIAQQBzAGkAYQAvAEQAdQBiAGEAaQBcACIAOwBcAG4AXAAiAEEAcwBpAGEALwBOAGkAYwBvAHMAaQBhAFwAIgAsACAAXAAiAEEAcwBpAGEALwBOAGkAYwBvAHMAaQBhAFwAIgA7AFwAbgBcACIAQQBzAGkAYQAvAE4AbwB2AG8AawB1AHoAbgBlAHQAcwBrAFwAIgAsACAAXAAiAEEAcwBpAGEALwBOAG8AdgBvAGsAdQB6AG4AZQB0AHMAawBcACIAOwBcAG4AXAAiAEEAcwBpAGEALwBOAG8AdgBvAHMAaQBiAGkAcgBzAGsAXAAiACwAIABcACIAQQBzAGkAYQAvAE4AbwB2AG8AcwBpAGIAaQByAHMAawBcACIAOwBcAG4AXAAiAEEAcwBpAGEALwBPAG0AcwBrAFwAIgAsACAAXAAiAEEAcwBpAGEALwBPAG0AcwBrAFwAIgA7AFwAbgBcACIAQQBzAGkAYQAvAE8AcgBhAGwAXAAiACwAIABcACIAQQBzAGkAYQAvAE8AcgBhAGwAXAAiADsAXABuAFwAIgBBAHMAaQBhAC8AUABoAG4AbwBtAF8AUABlAG4AaABcACIALAAgAFwAIgBBAHMAaQBhAC8AQgBhAG4AZwBrAG8AawBcACIAOwBcAG4AXAAiAEEAcwBpAGEALwBQAG8AbgB0AGkAYQBuAGEAawBcACIALAAgAFwAIgBBAHMAaQBhAC8AUABvAG4AdABpAGEAbgBhAGsAXAAiADsAXABuAFwAIgBBAHMAaQBhAC8AUAB5AG8AbgBnAHkAYQBuAGcAXAAiACwAIABcACIAQQBzAGkAYQAvAFAAeQBvAG4AZwB5AGEAbgBnAFwAIgA7AFwAbgBcACIAQQBzAGkAYQAvAFEAYQB0AGEAcgBcACIALAAgAFwAIgBBAHMAaQBhAC8AUQBhAHQAYQByAFwAIgA7AFwAbgBcACIAQQBzAGkAYQAvAFEAbwBzAHQAYQBuAGEAeQBcACIALAAgAFwAIgBBAHMAaQBhAC8AUQBvAHMAdABhAG4AYQB5AFwAIgA7AFwAbgBcACIAQQBzAGkAYQAvAFEAeQB6AHkAbABvAHIAZABhAFwAIgAsACAAXAAiAEEAcwBpAGEALwBRAHkAegB5AGwAbwByAGQAYQBcACIAOwBcAG4AXAAiAEEAcwBpAGEALwBSAGEAbgBnAG8AbwBuAFwAIgAsACAAXAAiAEEAcwBpAGEALwBZAGEAbgBnAG8AbgBcACIAOwBcAG4AXAAiAEEAcwBpAGEALwBSAGkAeQBhAGQAaABcACIALAAgAFwAIgBBAHMAaQBhAC8AUgBpAHkAYQBkAGgAXAAiADsAXABuAFwAIgBBAHMAaQBhAC8AUwBhAGkAZwBvAG4AXAAiACwAIABcACIAQQBzAGkAYQAvAEgAbwBfAEMAaABpAF8ATQBpAG4AaABcACIAOwBcAG4AXAAiAEEAcwBpAGEALwBTAGEAawBoAGEAbABpAG4AXAAiACwAIABcACIAQQBzAGkAYQAvAFMAYQBrAGgAYQBsAGkAbgBcACIAOwBcAG4AXAAiAEEAcwBpAGEALwBTAGEAbQBhAHIAawBhAG4AZABcACIALAAgAFwAIgBBAHMAaQBhAC8AUwBhAG0AYQByAGsAYQBuAGQAXAAiADsAXABuAFwAIgBBAHMAaQBhAC8AUwBlAG8AdQBsAFwAIgAsACAAXAAiAEEAcwBpAGEALwBTAGUAbwB1AGwAXAAiADsAXABuAFwAIgBBAHMAaQBhAC8AUwBoAGEAbgBnAGgAYQBpAFwAIgAsACAAXAAiAEEAcwBpAGEALwBTAGgAYQBuAGcAaABhAGkAXAAiADsAXABuAFwAIgBBAHMAaQBhAC8AUwBpAG4AZwBhAHAAbwByAGUAXAAiACwAIABcACIAQQBzAGkAYQAvAFMAaQBuAGcAYQBwAG8AcgBlAFwAIgA7AFwAbgBcACIAQQBzAGkAYQAvAFMAcgBlAGQAbgBlAGsAbwBsAHkAbQBzAGsAXAAiACwAIABcACIAQQBzAGkAYQAvAFMAcgBlAGQAbgBlAGsAbwBsAHkAbQBzAGsAXAAiADsAXABuAFwAIgBBAHMAaQBhAC8AVABhAGkAcABlAGkAXAAiACwAIABcACIAQQBzAGkAYQAvAFQAYQBpAHAAZQBpAFwAIgA7AFwAbgBcACIAQQBzAGkAYQAvAFQAYQBzAGgAawBlAG4AdABcACIALAAgAFwAIgBBAHMAaQBhAC8AVABhAHMAaABrAGUAbgB0AFwAIgA7AFwAbgBcACIAQQBzAGkAYQAvAFQAYgBpAGwAaQBzAGkAXAAiACwAIABcACIAQQBzAGkAYQAvAFQAYgBpAGwAaQBzAGkAXAAiADsAXABuAFwAIgBBAHMAaQBhAC8AVABlAGgAcgBhAG4AXAAiACwAIABcACIAQQBzAGkAYQAvAFQAZQBoAHIAYQBuAFwAIgA7AFwAbgBcACIAQQBzAGkAYQAvAFQAZQBsAF8AQQB2AGkAdgBcACIALAAgAFwAIgBBAHMAaQBhAC8ASgBlAHIAdQBzAGEAbABlAG0AXAAiADsAXABuAFwAIgBBAHMAaQBhAC8AVABoAGkAbQBiAHUAXAAiACwAIABcACIAQQBzAGkAYQAvAFQAaABpAG0AcABoAHUAXAAiADsAXABuAFwAIgBBAHMAaQBhAC8AVABoAGkAbQBwAGgAdQBcACIALAAgAFwAIgBBAHMAaQBhAC8AVABoAGkAbQBwAGgAdQBcACIAOwBcAG4AXAAiAEEAcwBpAGEALwBUAG8AawB5AG8AXAAiACwAIABcACIAQQBzAGkAYQAvAFQAbwBrAHkAbwBcACIAOwBcAG4AXAAiAEEAcwBpAGEALwBUAG8AbQBzAGsAXAAiACwAIABcACIAQQBzAGkAYQAvAFQAbwBtAHMAawBcACIAOwBcAG4AXAAiAEEAcwBpAGEALwBVAGoAdQBuAGcAXwBQAGEAbgBkAGEAbgBnAFwAIgAsACAAXAAiAEEAcwBpAGEALwBNAGEAawBhAHMAcwBhAHIAXAAiADsAXABuAFwAIgBBAHMAaQBhAC8AVQBsAGEAYQBuAGIAYQBhAHQAYQByAFwAIgAsACAAXAAiAEEAcwBpAGEALwBVAGwAYQBhAG4AYgBhAGEAdABhAHIAXAAiADsAXABuAFwAIgBBAHMAaQBhAC8AVQBsAGEAbgBfAEIAYQB0AG8AcgBcACIALAAgAFwAIgBBAHMAaQBhAC8AVQBsAGEAYQBuAGIAYQBhAHQAYQByAFwAIgA7AFwAbgBcACIAQQBzAGkAYQAvAFUAcgB1AG0AcQBpAFwAIgAsACAAXAAiAEEAcwBpAGEALwBVAHIAdQBtAHEAaQBcACIAOwBcAG4AXAAiAEEAcwBpAGEALwBVAHMAdAAtAE4AZQByAGEAXAAiACwAIABcACIAQQBzAGkAYQAvAFUAcwB0AC0ATgBlAHIAYQBcACIAOwBcAG4AXAAiAEEAcwBpAGEALwBWAGkAZQBuAHQAaQBhAG4AZQBcACIALAAgAFwAIgBBAHMAaQBhAC8AQgBhAG4AZwBrAG8AawBcACIAOwBcAG4AXAAiAEEAcwBpAGEALwBWAGwAYQBkAGkAdgBvAHMAdABvAGsAXAAiACwAIABcACIAQQBzAGkAYQAvAFYAbABhAGQAaQB2AG8AcwB0AG8AawBcACIAOwBcAG4AXAAiAEEAcwBpAGEALwBZAGEAawB1AHQAcwBrAFwAIgAsACAAXAAiAEEAcwBpAGEALwBZAGEAawB1AHQAcwBrAFwAIgA7AFwAbgBcACIAQQBzAGkAYQAvAFkAYQBuAGcAbwBuAFwAIgAsACAAXAAiAEEAcwBpAGEALwBZAGEAbgBnAG8AbgBcACIAOwBcAG4AXAAiAEEAcwBpAGEALwBZAGUAawBhAHQAZQByAGkAbgBiAHUAcgBnAFwAIgAsACAAXAAiAEEAcwBpAGEALwBZAGUAawBhAHQAZQByAGkAbgBiAHUAcgBnAFwAIgA7AFwAbgBcACIAQQBzAGkAYQAvAFkAZQByAGUAdgBhAG4AXAAiACwAIABcACIAQQBzAGkAYQAvAFkAZQByAGUAdgBhAG4AXAAiADsAXABuAFwAIgBBAHQAbABhAG4AdABpAGMALwBBAHoAbwByAGUAcwBcACIALAAgAFwAIgBBAHQAbABhAG4AdABpAGMALwBBAHoAbwByAGUAcwBcACIAOwBcAG4AXAAiAEEAdABsAGEAbgB0AGkAYwAvAEIAZQByAG0AdQBkAGEAXAAiACwAIABcACIAQQB0AGwAYQBuAHQAaQBjAC8AQgBlAHIAbQB1AGQAYQBcACIAOwBcAG4AXAAiAEEAdABsAGEAbgB0AGkAYwAvAEMAYQBuAGEAcgB5AFwAIgAsACAAXAAiAEEAdABsAGEAbgB0AGkAYwAvAEMAYQBuAGEAcgB5AFwAIgA7AFwAbgBcACIAQQB0AGwAYQBuAHQAaQBjAC8AQwBhAHAAZQBfAFYAZQByAGQAZQBcACIALAAgAFwAIgBBAHQAbABhAG4AdABpAGMALwBDAGEAcABlAF8AVgBlAHIAZABlAFwAIgA7AFwAbgBcACIAQQB0AGwAYQBuAHQAaQBjAC8ARgBhAGUAcgBvAGUAXAAiACwAIABcACIAQQB0AGwAYQBuAHQAaQBjAC8ARgBhAHIAbwBlAFwAIgA7AFwAbgBcACIAQQB0AGwAYQBuAHQAaQBjAC8ARgBhAHIAbwBlAFwAIgAsACAAXAAiAEEAdABsAGEAbgB0AGkAYwAvAEYAYQByAG8AZQBcACIAOwBcAG4AXAAiAEEAdABsAGEAbgB0AGkAYwAvAEoAYQBuAF8ATQBhAHkAZQBuAFwAIgAsACAAXAAiAEUAdQByAG8AcABlAC8AQgBlAHIAbABpAG4AXAAiADsAXABuAFwAIgBBAHQAbABhAG4AdABpAGMALwBNAGEAZABlAGkAcgBhAFwAIgAsACAAXAAiAEEAdABsAGEAbgB0AGkAYwAvAE0AYQBkAGUAaQByAGEAXAAiADsAXABuAFwAIgBBAHQAbABhAG4AdABpAGMALwBSAGUAeQBrAGoAYQB2AGkAawBcACIALAAgAFwAIgBBAGYAcgBpAGMAYQAvAEEAYgBpAGQAagBhAG4AXAAiADsAXABuAFwAIgBBAHQAbABhAG4AdABpAGMALwBTAG8AdQB0AGgAXwBHAGUAbwByAGcAaQBhAFwAIgAsACAAXAAiAEEAdABsAGEAbgB0AGkAYwAvAFMAbwB1AHQAaABfAEcAZQBvAHIAZwBpAGEAXAAiADsAXABuAFwAIgBBAHQAbABhAG4AdABpAGMALwBTAHQAXwBIAGUAbABlAG4AYQBcACIALAAgAFwAIgBBAGYAcgBpAGMAYQAvAEEAYgBpAGQAagBhAG4AXAAiADsAXABuAFwAIgBBAHQAbABhAG4AdABpAGMALwBTAHQAYQBuAGwAZQB5AFwAIgAsACAAXAAiAEEAdABsAGEAbgB0AGkAYwAvAFMAdABhAG4AbABlAHkAXAAiADsAXABuAFwAIgBBAHUAcwB0AHIAYQBsAGkAYQAvAEEAQwBUAFwAIgAsACAAXAAiAEEAdQBzAHQAcgBhAGwAaQBhAC8AUwB5AGQAbgBlAHkAXAAiADsAXABuAFwAIgBBAHUAcwB0AHIAYQBsAGkAYQAvAEEAZABlAGwAYQBpAGQAZQBcACIALAAgAFwAIgBBAHUAcwB0AHIAYQBsAGkAYQAvAEEAZABlAGwAYQBpAGQAZQBcACIAOwBcAG4AXAAiAEEAdQBzAHQAcgBhAGwAaQBhAC8AQgByAGkAcwBiAGEAbgBlAFwAIgAsACAAXAAiAEEAdQBzAHQAcgBhAGwAaQBhAC8AQgByAGkAcwBiAGEAbgBlAFwAIgA7AFwAbgBcACIAQQB1AHMAdAByAGEAbABpAGEALwBCAHIAbwBrAGUAbgBfAEgAaQBsAGwAXAAiACwAIABcACIAQQB1AHMAdAByAGEAbABpAGEALwBCAHIAbwBrAGUAbgBfAEgAaQBsAGwAXAAiADsAXABuAFwAIgBBAHUAcwB0AHIAYQBsAGkAYQAvAEMAYQBuAGIAZQByAHIAYQBcACIALAAgAFwAIgBBAHUAcwB0AHIAYQBsAGkAYQAvAFMAeQBkAG4AZQB5AFwAIgA7AFwAbgBcACIAQQB1AHMAdAByAGEAbABpAGEALwBDAHUAcgByAGkAZQBcACIALAAgAFwAIgBBAHUAcwB0AHIAYQBsAGkAYQAvAEgAbwBiAGEAcgB0AFwAIgA7AFwAbgBcACIAQQB1AHMAdAByAGEAbABpAGEALwBEAGEAcgB3AGkAbgBcACIALAAgAFwAIgBBAHUAcwB0AHIAYQBsAGkAYQAvAEQAYQByAHcAaQBuAFwAIgA7AFwAbgBcACIAQQB1AHMAdAByAGEAbABpAGEALwBFAHUAYwBsAGEAXAAiACwAIABcACIAQQB1AHMAdAByAGEAbABpAGEALwBFAHUAYwBsAGEAXAAiADsAXABuAFwAIgBBAHUAcwB0AHIAYQBsAGkAYQAvAEgAbwBiAGEAcgB0AFwAIgAsACAAXAAiAEEAdQBzAHQAcgBhAGwAaQBhAC8ASABvAGIAYQByAHQAXAAiADsAXABuAFwAIgBBAHUAcwB0AHIAYQBsAGkAYQAvAEwASABJAFwAIgAsACAAXAAiAEEAdQBzAHQAcgBhAGwAaQBhAC8ATABvAHIAZABfAEgAbwB3AGUAXAAiADsAXABuAFwAIgBBAHUAcwB0AHIAYQBsAGkAYQAvAEwAaQBuAGQAZQBtAGEAbgBcACIALAAgAFwAIgBBAHUAcwB0AHIAYQBsAGkAYQAvAEwAaQBuAGQAZQBtAGEAbgBcACIAOwBcAG4AXAAiAEEAdQBzAHQAcgBhAGwAaQBhAC8ATABvAHIAZABfAEgAbwB3AGUAXAAiACwAIABcACIAQQB1AHMAdAByAGEAbABpAGEALwBMAG8AcgBkAF8ASABvAHcAZQBcACIAOwBcAG4AXAAiAEEAdQBzAHQAcgBhAGwAaQBhAC8ATQBlAGwAYgBvAHUAcgBuAGUAXAAiACwAIABcACIAQQB1AHMAdAByAGEAbABpAGEALwBNAGUAbABiAG8AdQByAG4AZQBcACIAOwBcAG4AXAAiAEEAdQBzAHQAcgBhAGwAaQBhAC8ATgBvAHIAdABoAFwAIgAsACAAXAAiAEEAdQBzAHQAcgBhAGwAaQBhAC8ARABhAHIAdwBpAG4AXAAiADsAXABuAFwAIgBBAHUAcwB0AHIAYQBsAGkAYQAvAE4AUwBXAFwAIgAsACAAXAAiAEEAdQBzAHQAcgBhAGwAaQBhAC8AUwB5AGQAbgBlAHkAXAAiADsAXABuAFwAIgBBAHUAcwB0AHIAYQBsAGkAYQAvAFAAZQByAHQAaABcACIALAAgAFwAIgBBAHUAcwB0AHIAYQBsAGkAYQAvAFAAZQByAHQAaABcACIAOwBcAG4AXAAiAEEAdQBzAHQAcgBhAGwAaQBhAC8AUQB1AGUAZQBuAHMAbABhAG4AZABcACIALAAgAFwAIgBBAHUAcwB0AHIAYQBsAGkAYQAvAEIAcgBpAHMAYgBhAG4AZQBcACIAOwBcAG4AXAAiAEEAdQBzAHQAcgBhAGwAaQBhAC8AUwBvAHUAdABoAFwAIgAsACAAXAAiAEEAdQBzAHQAcgBhAGwAaQBhAC8AQQBkAGUAbABhAGkAZABlAFwAIgA7AFwAbgBcACIAQQB1AHMAdAByAGEAbABpAGEALwBTAHkAZABuAGUAeQBcACIALAAgAFwAIgBBAHUAcwB0AHIAYQBsAGkAYQAvAFMAeQBkAG4AZQB5AFwAIgA7AFwAbgBcACIAQQB1AHMAdAByAGEAbABpAGEALwBUAGEAcwBtAGEAbgBpAGEAXAAiACwAIABcACIAQQB1AHMAdAByAGEAbABpAGEALwBIAG8AYgBhAHIAdABcACIAOwBcAG4AXAAiAEEAdQBzAHQAcgBhAGwAaQBhAC8AVgBpAGMAdABvAHIAaQBhAFwAIgAsACAAXAAiAEEAdQBzAHQAcgBhAGwAaQBhAC8ATQBlAGwAYgBvAHUAcgBuAGUAXAAiADsAXABuAFwAIgBBAHUAcwB0AHIAYQBsAGkAYQAvAFcAZQBzAHQAXAAiACwAIABcACIAQQB1AHMAdAByAGEAbABpAGEALwBQAGUAcgB0AGgAXAAiADsAXABuAFwAIgBBAHUAcwB0AHIAYQBsAGkAYQAvAFkAYQBuAGMAbwB3AGkAbgBuAGEAXAAiACwAIABcACIAQQB1AHMAdAByAGEAbABpAGEALwBCAHIAbwBrAGUAbgBfAEgAaQBsAGwAXAAiAFwAbgB9ADsAXABuAFwAbgBfAFQASQBNAEUAWgBPAE4ARQBfAEEATABJAEEAUwBfAFQATwBfAE4AQQBNAEUAXwA0ACAAPQAgAHsAXABuAFwAIgBCAHIAYQB6AGkAbAAvAEEAYwByAGUAXAAiACwAIABcACIAQQBtAGUAcgBpAGMAYQAvAFIAaQBvAF8AQgByAGEAbgBjAG8AXAAiADsAXABuAFwAIgBCAHIAYQB6AGkAbAAvAEQAZQBOAG8AcgBvAG4AaABhAFwAIgAsACAAXAAiAEEAbQBlAHIAaQBjAGEALwBOAG8AcgBvAG4AaABhAFwAIgA7AFwAbgBcACIAQgByAGEAegBpAGwALwBFAGEAcwB0AFwAIgAsACAAXAAiAEEAbQBlAHIAaQBjAGEALwBTAGEAbwBfAFAAYQB1AGwAbwBcACIAOwBcAG4AXAAiAEIAcgBhAHoAaQBsAC8AVwBlAHMAdABcACIALAAgAFwAIgBBAG0AZQByAGkAYwBhAC8ATQBhAG4AYQB1AHMAXAAiADsAXABuAFwAIgBDAGEAbgBhAGQAYQAvAEEAdABsAGEAbgB0AGkAYwBcACIALAAgAFwAIgBBAG0AZQByAGkAYwBhAC8ASABhAGwAaQBmAGEAeABcACIAOwBcAG4AXAAiAEMAYQBuAGEAZABhAC8AQwBlAG4AdAByAGEAbABcACIALAAgAFwAIgBBAG0AZQByAGkAYwBhAC8AVwBpAG4AbgBpAHAAZQBnAFwAIgA7AFwAbgBcACIAQwBhAG4AYQBkAGEALwBFAGEAcwB0AGUAcgBuAFwAIgAsACAAXAAiAEEAbQBlAHIAaQBjAGEALwBUAG8AcgBvAG4AdABvAFwAIgA7AFwAbgBcACIAQwBhAG4AYQBkAGEALwBNAG8AdQBuAHQAYQBpAG4AXAAiACwAIABcACIAQQBtAGUAcgBpAGMAYQAvAEUAZABtAG8AbgB0AG8AbgBcACIAOwBcAG4AXAAiAEMAYQBuAGEAZABhAC8ATgBlAHcAZgBvAHUAbgBkAGwAYQBuAGQAXAAiACwAIABcACIAQQBtAGUAcgBpAGMAYQAvAFMAdABfAEoAbwBoAG4AcwBcACIAOwBcAG4AXAAiAEMAYQBuAGEAZABhAC8AUABhAGMAaQBmAGkAYwBcACIALAAgAFwAIgBBAG0AZQByAGkAYwBhAC8AVgBhAG4AYwBvAHUAdgBlAHIAXAAiADsAXABuAFwAIgBDAGEAbgBhAGQAYQAvAFMAYQBzAGsAYQB0AGMAaABlAHcAYQBuAFwAIgAsACAAXAAiAEEAbQBlAHIAaQBjAGEALwBSAGUAZwBpAG4AYQBcACIAOwBcAG4AXAAiAEMAYQBuAGEAZABhAC8AWQB1AGsAbwBuAFwAIgAsACAAXAAiAEEAbQBlAHIAaQBjAGEALwBXAGgAaQB0AGUAaABvAHIAcwBlAFwAIgA7AFwAbgBcACIAQwBoAGkAbABlAC8AQwBvAG4AdABpAG4AZQBuAHQAYQBsAFwAIgAsACAAXAAiAEEAbQBlAHIAaQBjAGEALwBTAGEAbgB0AGkAYQBnAG8AXAAiADsAXABuAFwAIgBDAGgAaQBsAGUALwBFAGEAcwB0AGUAcgBJAHMAbABhAG4AZABcACIALAAgAFwAIgBQAGEAYwBpAGYAaQBjAC8ARQBhAHMAdABlAHIAXAAiADsAXABuAFwAIgBDAHUAYgBhAFwAIgAsACAAXAAiAEEAbQBlAHIAaQBjAGEALwBIAGEAdgBhAG4AYQBcACIAOwBcAG4AXAAiAEUAZwB5AHAAdABcACIALAAgAFwAIgBBAGYAcgBpAGMAYQAvAEMAYQBpAHIAbwBcACIAOwBcAG4AXAAiAEUAaQByAGUAXAAiACwAIABcACIARQB1AHIAbwBwAGUALwBEAHUAYgBsAGkAbgBcACIAOwBcAG4AXAAiAEUAdABjAC8ARwBNAFQAXAAiACwAIABcACIARQB0AGMALwBHAE0AVABcACIAOwBcAG4AXAAiAEUAdABjAC8ARwBNAFQAKwAwAFwAIgAsACAAXAAiAEUAdABjAC8ARwBNAFQAMABcACIAOwBcAG4AXAAiAEUAdABjAC8ARwBNAFQAKwAxAFwAIgAsACAAXAAiAEUAdABjAC8ARwBNAFQAKwAxAFwAIgA7AFwAbgBcACIARQB0AGMALwBHAE0AVAArADEAMABcACIALAAgAFwAIgBFAHQAYwAvAEcATQBUACsAMQAwAFwAIgA7AFwAbgBcACIARQB0AGMALwBHAE0AVAArADEAMQBcACIALAAgAFwAIgBFAHQAYwAvAEcATQBUACsAMQAxAFwAIgA7AFwAbgBcACIARQB0AGMALwBHAE0AVAArADEAMgBcACIALAAgAFwAIgBFAHQAYwAvAEcATQBUACsAMQAyAFwAIgA7AFwAbgBcACIARQB0AGMALwBHAE0AVAArADIAXAAiACwAIABcACIARQB0AGMALwBHAE0AVAArADIAXAAiADsAXABuAFwAIgBFAHQAYwAvAEcATQBUACsAMwBcACIALAAgAFwAIgBFAHQAYwAvAEcATQBUACsAMwBcACIAOwBcAG4AXAAiAEUAdABjAC8ARwBNAFQAKwA0AFwAIgAsACAAXAAiAEUAdABjAC8ARwBNAFQAKwA0AFwAIgA7AFwAbgBcACIARQB0AGMALwBHAE0AVAArADUAXAAiACwAIABcACIARQB0AGMALwBHAE0AVAArADUAXAAiADsAXABuAFwAIgBFAHQAYwAvAEcATQBUACsANgBcACIALAAgAFwAIgBFAHQAYwAvAEcATQBUACsANgBcACIAOwBcAG4AXAAiAEUAdABjAC8ARwBNAFQAKwA3AFwAIgAsACAAXAAiAEUAdABjAC8ARwBNAFQAKwA3AFwAIgA7AFwAbgBcACIARQB0AGMALwBHAE0AVAArADgAXAAiACwAIABcACIARQB0AGMALwBHAE0AVAArADgAXAAiADsAXABuAFwAIgBFAHQAYwAvAEcATQBUACsAOQBcACIALAAgAFwAIgBFAHQAYwAvAEcATQBUACsAOQBcACIAOwBcAG4AXAAiAEUAdABjAC8ARwBNAFQAMABcACIALAAgAFwAIgBFAHQAYwAvAEcATQBUADAAXAAiADsAXABuAFwAIgBFAHQAYwAvAEcATQBUAC0AMABcACIALAAgAFwAIgBFAHQAYwAvAEcATQBUADAAXAAiADsAXABuAFwAIgBFAHQAYwAvAEcATQBUAC0AMQBcACIALAAgAFwAIgBFAHQAYwAvAEcATQBUAC0AMQBcACIAOwBcAG4AXAAiAEUAdABjAC8ARwBNAFQALQAxADAAXAAiACwAIABcACIARQB0AGMALwBHAE0AVAAtADEAMABcACIAOwBcAG4AXAAiAEUAdABjAC8ARwBNAFQALQAxADEAXAAiACwAIABcACIARQB0AGMALwBHAE0AVAAtADEAMQBcACIAOwBcAG4AXAAiAEUAdABjAC8ARwBNAFQALQAxADIAXAAiACwAIABcACIARQB0AGMALwBHAE0AVAAtADEAMgBcACIAOwBcAG4AXAAiAEUAdABjAC8ARwBNAFQALQAxADMAXAAiACwAIABcACIARQB0AGMALwBHAE0AVAAtADEAMwBcACIAOwBcAG4AXAAiAEUAdABjAC8ARwBNAFQALQAxADQAXAAiACwAIABcACIARQB0AGMALwBHAE0AVAAtADEANABcACIAOwBcAG4AXAAiAEUAdABjAC8ARwBNAFQALQAyAFwAIgAsACAAXAAiAEUAdABjAC8ARwBNAFQALQAyAFwAIgA7AFwAbgBcACIARQB0AGMALwBHAE0AVAAtADMAXAAiACwAIABcACIARQB0AGMALwBHAE0AVAAtADMAXAAiADsAXABuAFwAIgBFAHQAYwAvAEcATQBUAC0ANABcACIALAAgAFwAIgBFAHQAYwAvAEcATQBUAC0ANABcACIAOwBcAG4AXAAiAEUAdABjAC8ARwBNAFQALQA1AFwAIgAsACAAXAAiAEUAdABjAC8ARwBNAFQALQA1AFwAIgA7AFwAbgBcACIARQB0AGMALwBHAE0AVAAtADYAXAAiACwAIABcACIARQB0AGMALwBHAE0AVAAtADYAXAAiADsAXABuAFwAIgBFAHQAYwAvAEcATQBUAC0ANwBcACIALAAgAFwAIgBFAHQAYwAvAEcATQBUAC0ANwBcACIAOwBcAG4AXAAiAEUAdABjAC8ARwBNAFQALQA4AFwAIgAsACAAXAAiAEUAdABjAC8ARwBNAFQALQA4AFwAIgA7AFwAbgBcACIARQB0AGMALwBHAE0AVAAtADkAXAAiACwAIABcACIARQB0AGMALwBHAE0AVAAtADkAXAAiADsAXABuAFwAIgBFAHQAYwAvAEcAcgBlAGUAbgB3AGkAYwBoAFwAIgAsACAAXAAiAEUAdABjAC8ARwBNAFQAXAAiADsAXABuAFwAIgBFAHQAYwAvAFUAbgBpAHYAZQByAHMAYQBsAFwAIgAsACAAXAAiAEUAdABjAC8AVQBUAEMAXAAiADsAXABuAFwAIgBFAHQAYwAvAFUAVABDAFwAIgAsACAAXAAiAEUAdABjAC8AVQBUAEMAXAAiADsAXABuAFwAIgBFAHQAYwAvAFoAdQBsAHUAXAAiACwAIABcACIARQB0AGMALwBVAFQAQwBcACIAOwBcAG4AXAAiAEUAdQByAG8AcABlAC8AQQBtAHMAdABlAHIAZABhAG0AXAAiACwAIABcACIARQB1AHIAbwBwAGUALwBCAHIAdQBzAHMAZQBsAHMAXAAiADsAXABuAFwAIgBFAHUAcgBvAHAAZQAvAEEAbgBkAG8AcgByAGEAXAAiACwAIABcACIARQB1AHIAbwBwAGUALwBBAG4AZABvAHIAcgBhAFwAIgA7AFwAbgBcACIARQB1AHIAbwBwAGUALwBBAHMAdAByAGEAawBoAGEAbgBcACIALAAgAFwAIgBFAHUAcgBvAHAAZQAvAEEAcwB0AHIAYQBrAGgAYQBuAFwAIgA7AFwAbgBcACIARQB1AHIAbwBwAGUALwBBAHQAaABlAG4AcwBcACIALAAgAFwAIgBFAHUAcgBvAHAAZQAvAEEAdABoAGUAbgBzAFwAIgA7AFwAbgBcACIARQB1AHIAbwBwAGUALwBCAGUAbABmAGEAcwB0AFwAIgAsACAAXAAiAEUAdQByAG8AcABlAC8ATABvAG4AZABvAG4AXAAiADsAXABuAFwAIgBFAHUAcgBvAHAAZQAvAEIAZQBsAGcAcgBhAGQAZQBcACIALAAgAFwAIgBFAHUAcgBvAHAAZQAvAEIAZQBsAGcAcgBhAGQAZQBcACIAOwBcAG4AXAAiAEUAdQByAG8AcABlAC8AQgBlAHIAbABpAG4AXAAiACwAIABcACIARQB1AHIAbwBwAGUALwBCAGUAcgBsAGkAbgBcACIAOwBcAG4AXAAiAEUAdQByAG8AcABlAC8AQgByAGEAdABpAHMAbABhAHYAYQBcACIALAAgAFwAIgBFAHUAcgBvAHAAZQAvAFAAcgBhAGcAdQBlAFwAIgA7AFwAbgBcACIARQB1AHIAbwBwAGUALwBCAHIAdQBzAHMAZQBsAHMAXAAiACwAIABcACIARQB1AHIAbwBwAGUALwBCAHIAdQBzAHMAZQBsAHMAXAAiADsAXABuAFwAIgBFAHUAcgBvAHAAZQAvAEIAdQBjAGgAYQByAGUAcwB0AFwAIgAsACAAXAAiAEUAdQByAG8AcABlAC8AQgB1AGMAaABhAHIAZQBzAHQAXAAiADsAXABuAFwAIgBFAHUAcgBvAHAAZQAvAEIAdQBkAGEAcABlAHMAdABcACIALAAgAFwAIgBFAHUAcgBvAHAAZQAvAEIAdQBkAGEAcABlAHMAdABcACIAOwBcAG4AXAAiAEUAdQByAG8AcABlAC8AQgB1AHMAaQBuAGcAZQBuAFwAIgAsACAAXAAiAEUAdQByAG8AcABlAC8AWgB1AHIAaQBjAGgAXAAiADsAXABuAFwAIgBFAHUAcgBvAHAAZQAvAEMAaABpAHMAaQBuAGEAdQBcACIALAAgAFwAIgBFAHUAcgBvAHAAZQAvAEMAaABpAHMAaQBuAGEAdQBcACIAOwBcAG4AXAAiAEUAdQByAG8AcABlAC8AQwBvAHAAZQBuAGgAYQBnAGUAbgBcACIALAAgAFwAIgBFAHUAcgBvAHAAZQAvAEIAZQByAGwAaQBuAFwAIgA7AFwAbgBcACIARQB1AHIAbwBwAGUALwBEAHUAYgBsAGkAbgBcACIALAAgAFwAIgBFAHUAcgBvAHAAZQAvAEQAdQBiAGwAaQBuAFwAIgA7AFwAbgBcACIARQB1AHIAbwBwAGUALwBHAGkAYgByAGEAbAB0AGEAcgBcACIALAAgAFwAIgBFAHUAcgBvAHAAZQAvAEcAaQBiAHIAYQBsAHQAYQByAFwAIgA7AFwAbgBcACIARQB1AHIAbwBwAGUALwBHAHUAZQByAG4AcwBlAHkAXAAiACwAIABcACIARQB1AHIAbwBwAGUALwBMAG8AbgBkAG8AbgBcACIAOwBcAG4AXAAiAEUAdQByAG8AcABlAC8ASABlAGwAcwBpAG4AawBpAFwAIgAsACAAXAAiAEUAdQByAG8AcABlAC8ASABlAGwAcwBpAG4AawBpAFwAIgA7AFwAbgBcACIARQB1AHIAbwBwAGUALwBJAHMAbABlAF8AbwBmAF8ATQBhAG4AXAAiACwAIABcACIARQB1AHIAbwBwAGUALwBMAG8AbgBkAG8AbgBcACIAOwBcAG4AXAAiAEUAdQByAG8AcABlAC8ASQBzAHQAYQBuAGIAdQBsAFwAIgAsACAAXAAiAEUAdQByAG8AcABlAC8ASQBzAHQAYQBuAGIAdQBsAFwAIgA7AFwAbgBcACIARQB1AHIAbwBwAGUALwBKAGUAcgBzAGUAeQBcACIALAAgAFwAIgBFAHUAcgBvAHAAZQAvAEwAbwBuAGQAbwBuAFwAIgA7AFwAbgBcACIARQB1AHIAbwBwAGUALwBLAGEAbABpAG4AaQBuAGcAcgBhAGQAXAAiACwAIABcACIARQB1AHIAbwBwAGUALwBLAGEAbABpAG4AaQBuAGcAcgBhAGQAXAAiADsAXABuAFwAIgBFAHUAcgBvAHAAZQAvAEsAaQBlAHYAXAAiACwAIABcACIARQB1AHIAbwBwAGUALwBLAHkAaQB2AFwAIgA7AFwAbgBcACIARQB1AHIAbwBwAGUALwBLAGkAcgBvAHYAXAAiACwAIABcACIARQB1AHIAbwBwAGUALwBLAGkAcgBvAHYAXAAiADsAXABuAFwAIgBFAHUAcgBvAHAAZQAvAEsAeQBpAHYAXAAiACwAIABcACIARQB1AHIAbwBwAGUALwBLAHkAaQB2AFwAIgA7AFwAbgBcACIARQB1AHIAbwBwAGUALwBMAGkAcwBiAG8AbgBcACIALAAgAFwAIgBFAHUAcgBvAHAAZQAvAEwAaQBzAGIAbwBuAFwAIgA7AFwAbgBcACIARQB1AHIAbwBwAGUALwBMAGoAdQBiAGwAagBhAG4AYQBcACIALAAgAFwAIgBFAHUAcgBvAHAAZQAvAEIAZQBsAGcAcgBhAGQAZQBcACIAOwBcAG4AXAAiAEUAdQByAG8AcABlAC8ATABvAG4AZABvAG4AXAAiACwAIABcACIARQB1AHIAbwBwAGUALwBMAG8AbgBkAG8AbgBcACIAOwBcAG4AXAAiAEUAdQByAG8AcABlAC8ATAB1AHgAZQBtAGIAbwB1AHIAZwBcACIALAAgAFwAIgBFAHUAcgBvAHAAZQAvAEIAcgB1AHMAcwBlAGwAcwBcACIAOwBcAG4AXAAiAEUAdQByAG8AcABlAC8ATQBhAGQAcgBpAGQAXAAiACwAIABcACIARQB1AHIAbwBwAGUALwBNAGEAZAByAGkAZABcACIAOwBcAG4AXAAiAEUAdQByAG8AcABlAC8ATQBhAGwAdABhAFwAIgAsACAAXAAiAEUAdQByAG8AcABlAC8ATQBhAGwAdABhAFwAIgA7AFwAbgBcACIARQB1AHIAbwBwAGUALwBNAGEAcgBpAGUAaABhAG0AbgBcACIALAAgAFwAIgBFAHUAcgBvAHAAZQAvAEgAZQBsAHMAaQBuAGsAaQBcACIAOwBcAG4AXAAiAEUAdQByAG8AcABlAC8ATQBpAG4AcwBrAFwAIgAsACAAXAAiAEUAdQByAG8AcABlAC8ATQBpAG4AcwBrAFwAIgA7AFwAbgBcACIARQB1AHIAbwBwAGUALwBNAG8AbgBhAGMAbwBcACIALAAgAFwAIgBFAHUAcgBvAHAAZQAvAFAAYQByAGkAcwBcACIAOwBcAG4AXAAiAEUAdQByAG8AcABlAC8ATQBvAHMAYwBvAHcAXAAiACwAIABcACIARQB1AHIAbwBwAGUALwBNAG8AcwBjAG8AdwBcACIAOwBcAG4AXAAiAEUAdQByAG8AcABlAC8ATgBpAGMAbwBzAGkAYQBcACIALAAgAFwAIgBBAHMAaQBhAC8ATgBpAGMAbwBzAGkAYQBcACIAOwBcAG4AXAAiAEUAdQByAG8AcABlAC8ATwBzAGwAbwBcACIALAAgAFwAIgBFAHUAcgBvAHAAZQAvAEIAZQByAGwAaQBuAFwAIgA7AFwAbgBcACIARQB1AHIAbwBwAGUALwBQAGEAcgBpAHMAXAAiACwAIABcACIARQB1AHIAbwBwAGUALwBQAGEAcgBpAHMAXAAiADsAXABuAFwAIgBFAHUAcgBvAHAAZQAvAFAAbwBkAGcAbwByAGkAYwBhAFwAIgAsACAAXAAiAEUAdQByAG8AcABlAC8AQgBlAGwAZwByAGEAZABlAFwAIgA7AFwAbgBcACIARQB1AHIAbwBwAGUALwBQAHIAYQBnAHUAZQBcACIALAAgAFwAIgBFAHUAcgBvAHAAZQAvAFAAcgBhAGcAdQBlAFwAIgA7AFwAbgBcACIARQB1AHIAbwBwAGUALwBSAGkAZwBhAFwAIgAsACAAXAAiAEUAdQByAG8AcABlAC8AUgBpAGcAYQBcACIAOwBcAG4AXAAiAEUAdQByAG8AcABlAC8AUgBvAG0AZQBcACIALAAgAFwAIgBFAHUAcgBvAHAAZQAvAFIAbwBtAGUAXAAiADsAXABuAFwAIgBFAHUAcgBvAHAAZQAvAFMAYQBtAGEAcgBhAFwAIgAsACAAXAAiAEUAdQByAG8AcABlAC8AUwBhAG0AYQByAGEAXAAiADsAXABuAFwAIgBFAHUAcgBvAHAAZQAvAFMAYQBuAF8ATQBhAHIAaQBuAG8AXAAiACwAIABcACIARQB1AHIAbwBwAGUALwBSAG8AbQBlAFwAIgA7AFwAbgBcACIARQB1AHIAbwBwAGUALwBTAGEAcgBhAGoAZQB2AG8AXAAiACwAIABcACIARQB1AHIAbwBwAGUALwBCAGUAbABnAHIAYQBkAGUAXAAiADsAXABuAFwAIgBFAHUAcgBvAHAAZQAvAFMAYQByAGEAdABvAHYAXAAiACwAIABcACIARQB1AHIAbwBwAGUALwBTAGEAcgBhAHQAbwB2AFwAIgA7AFwAbgBcACIARQB1AHIAbwBwAGUALwBTAGkAbQBmAGUAcgBvAHAAbwBsAFwAIgAsACAAXAAiAEUAdQByAG8AcABlAC8AUwBpAG0AZgBlAHIAbwBwAG8AbABcACIAOwBcAG4AXAAiAEUAdQByAG8AcABlAC8AUwBrAG8AcABqAGUAXAAiACwAIABcACIARQB1AHIAbwBwAGUALwBCAGUAbABnAHIAYQBkAGUAXAAiADsAXABuAFwAIgBFAHUAcgBvAHAAZQAvAFMAbwBmAGkAYQBcACIALAAgAFwAIgBFAHUAcgBvAHAAZQAvAFMAbwBmAGkAYQBcACIAOwBcAG4AXAAiAEUAdQByAG8AcABlAC8AUwB0AG8AYwBrAGgAbwBsAG0AXAAiACwAIABcACIARQB1AHIAbwBwAGUALwBCAGUAcgBsAGkAbgBcACIAOwBcAG4AXAAiAEUAdQByAG8AcABlAC8AVABhAGwAbABpAG4AbgBcACIALAAgAFwAIgBFAHUAcgBvAHAAZQAvAFQAYQBsAGwAaQBuAG4AXAAiADsAXABuAFwAIgBFAHUAcgBvAHAAZQAvAFQAaQByAGEAbgBlAFwAIgAsACAAXAAiAEUAdQByAG8AcABlAC8AVABpAHIAYQBuAGUAXAAiADsAXABuAFwAIgBFAHUAcgBvAHAAZQAvAFQAaQByAGEAcwBwAG8AbABcACIALAAgAFwAIgBFAHUAcgBvAHAAZQAvAEMAaABpAHMAaQBuAGEAdQBcACIAOwBcAG4AXAAiAEUAdQByAG8AcABlAC8AVQBsAHkAYQBuAG8AdgBzAGsAXAAiACwAIABcACIARQB1AHIAbwBwAGUALwBVAGwAeQBhAG4AbwB2AHMAawBcACIAOwBcAG4AXAAiAEUAdQByAG8AcABlAC8AVQB6AGgAZwBvAHIAbwBkAFwAIgAsACAAXAAiAEUAdQByAG8AcABlAC8ASwB5AGkAdgBcACIAOwBcAG4AXAAiAEUAdQByAG8AcABlAC8AVgBhAGQAdQB6AFwAIgAsACAAXAAiAEUAdQByAG8AcABlAC8AWgB1AHIAaQBjAGgAXAAiADsAXABuAFwAIgBFAHUAcgBvAHAAZQAvAFYAYQB0AGkAYwBhAG4AXAAiACwAIABcACIARQB1AHIAbwBwAGUALwBSAG8AbQBlAFwAIgA7AFwAbgBcACIARQB1AHIAbwBwAGUALwBWAGkAZQBuAG4AYQBcACIALAAgAFwAIgBFAHUAcgBvAHAAZQAvAFYAaQBlAG4AbgBhAFwAIgA7AFwAbgBcACIARQB1AHIAbwBwAGUALwBWAGkAbABuAGkAdQBzAFwAIgAsACAAXAAiAEUAdQByAG8AcABlAC8AVgBpAGwAbgBpAHUAcwBcACIAOwBcAG4AXAAiAEUAdQByAG8AcABlAC8AVgBvAGwAZwBvAGcAcgBhAGQAXAAiACwAIABcACIARQB1AHIAbwBwAGUALwBWAG8AbABnAG8AZwByAGEAZABcACIAOwBcAG4AXAAiAEUAdQByAG8AcABlAC8AVwBhAHIAcwBhAHcAXAAiACwAIABcACIARQB1AHIAbwBwAGUALwBXAGEAcgBzAGEAdwBcACIAOwBcAG4AXAAiAEUAdQByAG8AcABlAC8AWgBhAGcAcgBlAGIAXAAiACwAIABcACIARQB1AHIAbwBwAGUALwBCAGUAbABnAHIAYQBkAGUAXAAiADsAXABuAFwAIgBFAHUAcgBvAHAAZQAvAFoAYQBwAG8AcgBvAHoAaAB5AGUAXAAiACwAIABcACIARQB1AHIAbwBwAGUALwBLAHkAaQB2AFwAIgA7AFwAbgBcACIARQB1AHIAbwBwAGUALwBaAHUAcgBpAGMAaABcACIALAAgAFwAIgBFAHUAcgBvAHAAZQAvAFoAdQByAGkAYwBoAFwAIgA7AFwAbgBcACIARwBCAFwAIgAsACAAXAAiAEUAdQByAG8AcABlAC8ATABvAG4AZABvAG4AXAAiADsAXABuAFwAIgBHAEIALQBFAGkAcgBlAFwAIgAsACAAXAAiAEUAdQByAG8AcABlAC8ATABvAG4AZABvAG4AXAAiADsAXABuAFwAIgBHAE0AVABcACIALAAgAFwAIgBFAHQAYwAvAEcATQBUAFwAIgA7AFwAbgBcACIARwByAGUAZQBuAHcAaQBjAGgAXAAiACwAIABcACIARQB0AGMALwBHAE0AVABcACIAOwBcAG4AXAAiAEgAbwBuAGcAawBvAG4AZwBcACIALAAgAFwAIgBBAHMAaQBhAC8ASABvAG4AZwBfAEsAbwBuAGcAXAAiADsAXABuAFwAIgBJAGMAZQBsAGEAbgBkAFwAIgAsACAAXAAiAEEAZgByAGkAYwBhAC8AQQBiAGkAZABqAGEAbgBcACIAOwBcAG4AXAAiAEkAbgBkAGkAYQBuAC8AQQBuAHQAYQBuAGEAbgBhAHIAaQB2AG8AXAAiACwAIABcACIAQQBmAHIAaQBjAGEALwBOAGEAaQByAG8AYgBpAFwAIgA7AFwAbgBcACIASQBuAGQAaQBhAG4ALwBDAGgAYQBnAG8AcwBcACIALAAgAFwAIgBJAG4AZABpAGEAbgAvAEMAaABhAGcAbwBzAFwAIgA7AFwAbgBcACIASQBuAGQAaQBhAG4ALwBDAGgAcgBpAHMAdABtAGEAcwBcACIALAAgAFwAIgBBAHMAaQBhAC8AQgBhAG4AZwBrAG8AawBcACIAOwBcAG4AXAAiAEkAbgBkAGkAYQBuAC8AQwBvAGMAbwBzAFwAIgAsACAAXAAiAEEAcwBpAGEALwBZAGEAbgBnAG8AbgBcACIAOwBcAG4AXAAiAEkAbgBkAGkAYQBuAC8AQwBvAG0AbwByAG8AXAAiACwAIABcACIAQQBmAHIAaQBjAGEALwBOAGEAaQByAG8AYgBpAFwAIgA7AFwAbgBcACIASQBuAGQAaQBhAG4ALwBLAGUAcgBnAHUAZQBsAGUAbgBcACIALAAgAFwAIgBJAG4AZABpAGEAbgAvAE0AYQBsAGQAaQB2AGUAcwBcACIAOwBcAG4AXAAiAEkAbgBkAGkAYQBuAC8ATQBhAGgAZQBcACIALAAgAFwAIgBBAHMAaQBhAC8ARAB1AGIAYQBpAFwAIgA7AFwAbgBcACIASQBuAGQAaQBhAG4ALwBNAGEAbABkAGkAdgBlAHMAXAAiACwAIABcACIASQBuAGQAaQBhAG4ALwBNAGEAbABkAGkAdgBlAHMAXAAiADsAXABuAFwAIgBJAG4AZABpAGEAbgAvAE0AYQB1AHIAaQB0AGkAdQBzAFwAIgAsACAAXAAiAEkAbgBkAGkAYQBuAC8ATQBhAHUAcgBpAHQAaQB1AHMAXAAiADsAXABuAFwAIgBJAG4AZABpAGEAbgAvAE0AYQB5AG8AdAB0AGUAXAAiACwAIABcACIAQQBmAHIAaQBjAGEALwBOAGEAaQByAG8AYgBpAFwAIgA7AFwAbgBcACIASQBuAGQAaQBhAG4ALwBSAGUAdQBuAGkAbwBuAFwAIgAsACAAXAAiAEEAcwBpAGEALwBEAHUAYgBhAGkAXAAiADsAXABuAFwAIgBJAHIAYQBuAFwAIgAsACAAXAAiAEEAcwBpAGEALwBUAGUAaAByAGEAbgBcACIAOwBcAG4AXAAiAEkAcwByAGEAZQBsAFwAIgAsACAAXAAiAEEAcwBpAGEALwBKAGUAcgB1AHMAYQBsAGUAbQBcACIAOwBcAG4AXAAiAEoAYQBtAGEAaQBjAGEAXAAiACwAIABcACIAQQBtAGUAcgBpAGMAYQAvAEoAYQBtAGEAaQBjAGEAXAAiADsAXABuAFwAIgBKAGEAcABhAG4AXAAiACwAIABcACIAQQBzAGkAYQAvAFQAbwBrAHkAbwBcACIAOwBcAG4AXAAiAEsAdwBhAGoAYQBsAGUAaQBuAFwAIgAsACAAXAAiAFAAYQBjAGkAZgBpAGMALwBLAHcAYQBqAGEAbABlAGkAbgBcACIAOwBcAG4AXAAiAEwAaQBiAHkAYQBcACIALAAgAFwAIgBBAGYAcgBpAGMAYQAvAFQAcgBpAHAAbwBsAGkAXAAiADsAXABuAFwAIgBNAGUAeABpAGMAbwAvAEIAYQBqAGEATgBvAHIAdABlAFwAIgAsACAAXAAiAEEAbQBlAHIAaQBjAGEALwBUAGkAagB1AGEAbgBhAFwAIgA7AFwAbgBcACIATQBlAHgAaQBjAG8ALwBCAGEAagBhAFMAdQByAFwAIgAsACAAXAAiAEEAbQBlAHIAaQBjAGEALwBNAGEAegBhAHQAbABhAG4AXAAiADsAXABuAFwAIgBNAGUAeABpAGMAbwAvAEcAZQBuAGUAcgBhAGwAXAAiACwAIABcACIAQQBtAGUAcgBpAGMAYQAvAE0AZQB4AGkAYwBvAF8AQwBpAHQAeQBcACIAOwBcAG4AXAAiAE0AaQBsAGkAdABhAHIAeQAvAEEAbABwAGgAYQBcACIALAAgAFwAIgBFAHQAYwAvAEcATQBUAC0AMQBcACIAOwBcAG4AXAAiAE0AaQBsAGkAdABhAHIAeQAvAEIAcgBhAHYAbwBcACIALAAgAFwAIgBFAHQAYwAvAEcATQBUAC0AMgBcACIAOwBcAG4AXAAiAE0AaQBsAGkAdABhAHIAeQAvAEMAaABhAHIAbABpAGUAXAAiACwAIABcACIARQB0AGMALwBHAE0AVAAtADMAXAAiADsAXABuAFwAIgBNAGkAbABpAHQAYQByAHkALwBEAGUAbAB0AGEAXAAiACwAIABcACIARQB0AGMALwBHAE0AVAAtADQAXAAiADsAXABuAFwAIgBNAGkAbABpAHQAYQByAHkALwBFAGMAaABvAFwAIgAsACAAXAAiAEUAdABjAC8ARwBNAFQALQA1AFwAIgA7AFwAbgBcACIATQBpAGwAaQB0AGEAcgB5AC8ARgBvAHgAdAByAG8AdABcACIALAAgAFwAIgBFAHQAYwAvAEcATQBUAC0ANgBcACIAOwBcAG4AXAAiAE0AaQBsAGkAdABhAHIAeQAvAEcAbwBsAGYAXAAiACwAIABcACIARQB0AGMALwBHAE0AVAAtADcAXAAiADsAXABuAFwAIgBNAGkAbABpAHQAYQByAHkALwBIAG8AdABlAGwAXAAiACwAIABcACIARQB0AGMALwBHAE0AVAAtADgAXAAiADsAXABuAFwAIgBNAGkAbABpAHQAYQByAHkALwBJAG4AZABpAGEAXAAiACwAIABcACIARQB0AGMALwBHAE0AVAAtADkAXAAiADsAXABuAFwAIgBNAGkAbABpAHQAYQByAHkALwBLAGkAbABvAFwAIgAsACAAXAAiAEUAdABjAC8ARwBNAFQALQAxADAAXAAiADsAXABuAFwAIgBNAGkAbABpAHQAYQByAHkALwBMAGkAbQBhAFwAIgAsACAAXAAiAEUAdABjAC8ARwBNAFQALQAxADEAXAAiADsAXABuAFwAIgBNAGkAbABpAHQAYQByAHkALwBNAGkAawBlAFwAIgAsACAAXAAiAEUAdABjAC8ARwBNAFQALQAxADIAXAAiADsAXABuAFwAIgBNAGkAbABpAHQAYQByAHkALwBOAG8AdgBlAG0AYgBlAHIAXAAiACwAIABcACIARQB0AGMALwBHAE0AVAArADEAXAAiADsAXABuAFwAIgBNAGkAbABpAHQAYQByAHkALwBPAHMAYwBhAHIAXAAiACwAIABcACIARQB0AGMALwBHAE0AVAArADIAXAAiADsAXABuAFwAIgBNAGkAbABpAHQAYQByAHkALwBQAGEAcABhAFwAIgAsACAAXAAiAEUAdABjAC8ARwBNAFQAKwAzAFwAIgA7AFwAbgBcACIATQBpAGwAaQB0AGEAcgB5AC8AUQB1AGUAYgBlAGMAXAAiACwAIABcACIARQB0AGMALwBHAE0AVAArADQAXAAiADsAXABuAFwAIgBNAGkAbABpAHQAYQByAHkALwBSAG8AbQBlAG8AXAAiACwAIABcACIARQB0AGMALwBHAE0AVAArADUAXAAiADsAXABuAFwAIgBNAGkAbABpAHQAYQByAHkALwBTAGkAZQByAHIAYQBcACIALAAgAFwAIgBFAHQAYwAvAEcATQBUACsANgBcACIAOwBcAG4AXAAiAE0AaQBsAGkAdABhAHIAeQAvAFQAYQBuAGcAbwBcACIALAAgAFwAIgBFAHQAYwAvAEcATQBUACsANwBcACIAOwBcAG4AXAAiAE0AaQBsAGkAdABhAHIAeQAvAFUAbgBpAGYAbwByAG0AXAAiACwAIABcACIARQB0AGMALwBHAE0AVAArADgAXAAiADsAXABuAFwAIgBNAGkAbABpAHQAYQByAHkALwBWAGkAYwB0AG8AcgBcACIALAAgAFwAIgBFAHQAYwAvAEcATQBUACsAOQBcACIAOwBcAG4AXAAiAE0AaQBsAGkAdABhAHIAeQAvAFcAaABpAHMAawBlAHkAXAAiACwAIABcACIARQB0AGMALwBHAE0AVAArADEAMABcACIAOwBcAG4AXAAiAE0AaQBsAGkAdABhAHIAeQAvAFgALQBSAGEAeQBcACIALAAgAFwAIgBFAHQAYwAvAEcATQBUACsAMQAxAFwAIgA7AFwAbgBcACIATQBpAGwAaQB0AGEAcgB5AC8AWQBhAG4AawBlAGUAXAAiACwAIABcACIARQB0AGMALwBHAE0AVAArADEAMgBcACIAOwBcAG4AXAAiAE0AaQBsAGkAdABhAHIAeQAvAFoAdQBsAHUAXAAiACwAIABcACIARQB0AGMALwBHAE0AVAAwAFwAIgA7AFwAbgBcACIATgBhAHYAYQBqAG8AXAAiACwAIABcACIAQQBtAGUAcgBpAGMAYQAvAEQAZQBuAHYAZQByAFwAIgA7AFwAbgBcACIATgBaAFwAIgAsACAAXAAiAFAAYQBjAGkAZgBpAGMALwBBAHUAYwBrAGwAYQBuAGQAXAAiADsAXABuAFwAIgBOAFoALQBDAEgAQQBUAFwAIgAsACAAXAAiAFAAYQBjAGkAZgBpAGMALwBDAGgAYQB0AGgAYQBtAFwAIgBcAG4AfQA7AFwAbgBcAG4AXwBUAEkATQBFAFoATwBOAEUAXwBBAEwASQBBAFMAXwBUAE8AXwBOAEEATQBFAF8ANQAgAD0AIAB7AFwAbgBcACIAUABhAGMAaQBmAGkAYwAvAEEAcABpAGEAXAAiACwAIABcACIAUABhAGMAaQBmAGkAYwAvAEEAcABpAGEAXAAiADsAXABuAFwAIgBQAGEAYwBpAGYAaQBjAC8AQQB1AGMAawBsAGEAbgBkAFwAIgAsACAAXAAiAFAAYQBjAGkAZgBpAGMALwBBAHUAYwBrAGwAYQBuAGQAXAAiADsAXABuAFwAIgBQAGEAYwBpAGYAaQBjAC8AQgBvAHUAZwBhAGkAbgB2AGkAbABsAGUAXAAiACwAIABcACIAUABhAGMAaQBmAGkAYwAvAEIAbwB1AGcAYQBpAG4AdgBpAGwAbABlAFwAIgA7AFwAbgBcACIAUABhAGMAaQBmAGkAYwAvAEMAaABhAHQAaABhAG0AXAAiACwAIABcACIAUABhAGMAaQBmAGkAYwAvAEMAaABhAHQAaABhAG0AXAAiADsAXABuAFwAIgBQAGEAYwBpAGYAaQBjAC8AQwBoAHUAdQBrAFwAIgAsACAAXAAiAFAAYQBjAGkAZgBpAGMALwBQAG8AcgB0AF8ATQBvAHIAZQBzAGIAeQBcACIAOwBcAG4AXAAiAFAAYQBjAGkAZgBpAGMALwBFAGEAcwB0AGUAcgBcACIALAAgAFwAIgBQAGEAYwBpAGYAaQBjAC8ARQBhAHMAdABlAHIAXAAiADsAXABuAFwAIgBQAGEAYwBpAGYAaQBjAC8ARQBmAGEAdABlAFwAIgAsACAAXAAiAFAAYQBjAGkAZgBpAGMALwBFAGYAYQB0AGUAXAAiADsAXABuAFwAIgBQAGEAYwBpAGYAaQBjAC8ARQBuAGQAZQByAGIAdQByAHkAXAAiACwAIABcACIAUABhAGMAaQBmAGkAYwAvAEsAYQBuAHQAbwBuAFwAIgA7AFwAbgBcACIAUABhAGMAaQBmAGkAYwAvAEYAYQBrAGEAbwBmAG8AXAAiACwAIABcACIAUABhAGMAaQBmAGkAYwAvAEYAYQBrAGEAbwBmAG8AXAAiADsAXABuAFwAIgBQAGEAYwBpAGYAaQBjAC8ARgBpAGoAaQBcACIALAAgAFwAIgBQAGEAYwBpAGYAaQBjAC8ARgBpAGoAaQBcACIAOwBcAG4AXAAiAFAAYQBjAGkAZgBpAGMALwBGAHUAbgBhAGYAdQB0AGkAXAAiACwAIABcACIAUABhAGMAaQBmAGkAYwAvAFQAYQByAGEAdwBhAFwAIgA7AFwAbgBcACIAUABhAGMAaQBmAGkAYwAvAEcAYQBsAGEAcABhAGcAbwBzAFwAIgAsACAAXAAiAFAAYQBjAGkAZgBpAGMALwBHAGEAbABhAHAAYQBnAG8AcwBcACIAOwBcAG4AXAAiAFAAYQBjAGkAZgBpAGMALwBHAGEAbQBiAGkAZQByAFwAIgAsACAAXAAiAFAAYQBjAGkAZgBpAGMALwBHAGEAbQBiAGkAZQByAFwAIgA7AFwAbgBcACIAUABhAGMAaQBmAGkAYwAvAEcAdQBhAGQAYQBsAGMAYQBuAGEAbABcACIALAAgAFwAIgBQAGEAYwBpAGYAaQBjAC8ARwB1AGEAZABhAGwAYwBhAG4AYQBsAFwAIgA7AFwAbgBcACIAUABhAGMAaQBmAGkAYwAvAEcAdQBhAG0AXAAiACwAIABcACIAUABhAGMAaQBmAGkAYwAvAEcAdQBhAG0AXAAiADsAXABuAFwAIgBQAGEAYwBpAGYAaQBjAC8ASABvAG4AbwBsAHUAbAB1AFwAIgAsACAAXAAiAFAAYQBjAGkAZgBpAGMALwBIAG8AbgBvAGwAdQBsAHUAXAAiADsAXABuAFwAIgBQAGEAYwBpAGYAaQBjAC8ASgBvAGgAbgBzAHQAbwBuAFwAIgAsACAAXAAiAFAAYQBjAGkAZgBpAGMALwBIAG8AbgBvAGwAdQBsAHUAXAAiADsAXABuAFwAIgBQAGEAYwBpAGYAaQBjAC8ASwBhAG4AdABvAG4AXAAiACwAIABcACIAUABhAGMAaQBmAGkAYwAvAEsAYQBuAHQAbwBuAFwAIgA7AFwAbgBcACIAUABhAGMAaQBmAGkAYwAvAEsAaQByAGkAdABpAG0AYQB0AGkAXAAiACwAIABcACIAUABhAGMAaQBmAGkAYwAvAEsAaQByAGkAdABpAG0AYQB0AGkAXAAiADsAXABuAFwAIgBQAGEAYwBpAGYAaQBjAC8ASwBvAHMAcgBhAGUAXAAiACwAIABcACIAUABhAGMAaQBmAGkAYwAvAEsAbwBzAHIAYQBlAFwAIgA7AFwAbgBcACIAUABhAGMAaQBmAGkAYwAvAEsAdwBhAGoAYQBsAGUAaQBuAFwAIgAsACAAXAAiAFAAYQBjAGkAZgBpAGMALwBLAHcAYQBqAGEAbABlAGkAbgBcACIAOwBcAG4AXAAiAFAAYQBjAGkAZgBpAGMALwBNAGEAagB1AHIAbwBcACIALAAgAFwAIgBQAGEAYwBpAGYAaQBjAC8AVABhAHIAYQB3AGEAXAAiADsAXABuAFwAIgBQAGEAYwBpAGYAaQBjAC8ATQBhAHIAcQB1AGUAcwBhAHMAXAAiACwAIABcACIAUABhAGMAaQBmAGkAYwAvAE0AYQByAHEAdQBlAHMAYQBzAFwAIgA7AFwAbgBcACIAUABhAGMAaQBmAGkAYwAvAE0AaQBkAHcAYQB5AFwAIgAsACAAXAAiAFAAYQBjAGkAZgBpAGMALwBQAGEAZwBvAF8AUABhAGcAbwBcACIAOwBcAG4AXAAiAFAAYQBjAGkAZgBpAGMALwBOAGEAdQByAHUAXAAiACwAIABcACIAUABhAGMAaQBmAGkAYwAvAE4AYQB1AHIAdQBcACIAOwBcAG4AXAAiAFAAYQBjAGkAZgBpAGMALwBOAGkAdQBlAFwAIgAsACAAXAAiAFAAYQBjAGkAZgBpAGMALwBOAGkAdQBlAFwAIgA7AFwAbgBcACIAUABhAGMAaQBmAGkAYwAvAE4AbwByAGYAbwBsAGsAXAAiACwAIABcACIAUABhAGMAaQBmAGkAYwAvAE4AbwByAGYAbwBsAGsAXAAiADsAXABuAFwAIgBQAGEAYwBpAGYAaQBjAC8ATgBvAHUAbQBlAGEAXAAiACwAIABcACIAUABhAGMAaQBmAGkAYwAvAE4AbwB1AG0AZQBhAFwAIgA7AFwAbgBcACIAUABhAGMAaQBmAGkAYwAvAFAAYQBnAG8AXwBQAGEAZwBvAFwAIgAsACAAXAAiAFAAYQBjAGkAZgBpAGMALwBQAGEAZwBvAF8AUABhAGcAbwBcACIAOwBcAG4AXAAiAFAAYQBjAGkAZgBpAGMALwBQAGEAbABhAHUAXAAiACwAIABcACIAUABhAGMAaQBmAGkAYwAvAFAAYQBsAGEAdQBcACIAOwBcAG4AXAAiAFAAYQBjAGkAZgBpAGMALwBQAGkAdABjAGEAaQByAG4AXAAiACwAIABcACIAUABhAGMAaQBmAGkAYwAvAFAAaQB0AGMAYQBpAHIAbgBcACIAOwBcAG4AXAAiAFAAYQBjAGkAZgBpAGMALwBQAG8AaABuAHAAZQBpAFwAIgAsACAAXAAiAFAAYQBjAGkAZgBpAGMALwBHAHUAYQBkAGEAbABjAGEAbgBhAGwAXAAiADsAXABuAFwAIgBQAGEAYwBpAGYAaQBjAC8AUABvAG4AYQBwAGUAXAAiACwAIABcACIAUABhAGMAaQBmAGkAYwAvAEcAdQBhAGQAYQBsAGMAYQBuAGEAbABcACIAOwBcAG4AXAAiAFAAYQBjAGkAZgBpAGMALwBQAG8AcgB0AF8ATQBvAHIAZQBzAGIAeQBcACIALAAgAFwAIgBQAGEAYwBpAGYAaQBjAC8AUABvAHIAdABfAE0AbwByAGUAcwBiAHkAXAAiADsAXABuAFwAIgBQAGEAYwBpAGYAaQBjAC8AUgBhAHIAbwB0AG8AbgBnAGEAXAAiACwAIABcACIAUABhAGMAaQBmAGkAYwAvAFIAYQByAG8AdABvAG4AZwBhAFwAIgA7AFwAbgBcACIAUABhAGMAaQBmAGkAYwAvAFMAYQBpAHAAYQBuAFwAIgAsACAAXAAiAFAAYQBjAGkAZgBpAGMALwBHAHUAYQBtAFwAIgA7AFwAbgBcACIAUABhAGMAaQBmAGkAYwAvAFMAYQBtAG8AYQBcACIALAAgAFwAIgBQAGEAYwBpAGYAaQBjAC8AUABhAGcAbwBfAFAAYQBnAG8AXAAiADsAXABuAFwAIgBQAGEAYwBpAGYAaQBjAC8AVABhAGgAaQB0AGkAXAAiACwAIABcACIAUABhAGMAaQBmAGkAYwAvAFQAYQBoAGkAdABpAFwAIgA7AFwAbgBcACIAUABhAGMAaQBmAGkAYwAvAFQAYQByAGEAdwBhAFwAIgAsACAAXAAiAFAAYQBjAGkAZgBpAGMALwBUAGEAcgBhAHcAYQBcACIAOwBcAG4AXAAiAFAAYQBjAGkAZgBpAGMALwBUAG8AbgBnAGEAdABhAHAAdQBcACIALAAgAFwAIgBQAGEAYwBpAGYAaQBjAC8AVABvAG4AZwBhAHQAYQBwAHUAXAAiADsAXABuAFwAIgBQAGEAYwBpAGYAaQBjAC8AVAByAHUAawBcACIALAAgAFwAIgBQAGEAYwBpAGYAaQBjAC8AUABvAHIAdABfAE0AbwByAGUAcwBiAHkAXAAiADsAXABuAFwAIgBQAGEAYwBpAGYAaQBjAC8AVwBhAGsAZQBcACIALAAgAFwAIgBQAGEAYwBpAGYAaQBjAC8AVABhAHIAYQB3AGEAXAAiADsAXABuAFwAIgBQAGEAYwBpAGYAaQBjAC8AVwBhAGwAbABpAHMAXAAiACwAIABcACIAUABhAGMAaQBmAGkAYwAvAFQAYQByAGEAdwBhAFwAIgA7AFwAbgBcACIAUABhAGMAaQBmAGkAYwAvAFkAYQBwAFwAIgAsACAAXAAiAFAAYQBjAGkAZgBpAGMALwBQAG8AcgB0AF8ATQBvAHIAZQBzAGIAeQBcACIAOwBcAG4AXAAiAFAAbwBsAGEAbgBkAFwAIgAsACAAXAAiAEUAdQByAG8AcABlAC8AVwBhAHIAcwBhAHcAXAAiADsAXABuAFwAIgBQAG8AcgB0AHUAZwBhAGwAXAAiACwAIABcACIARQB1AHIAbwBwAGUALwBMAGkAcwBiAG8AbgBcACIAOwBcAG4AXAAiAFAAUgBDAFwAIgAsACAAXAAiAEEAcwBpAGEALwBTAGgAYQBuAGcAaABhAGkAXAAiADsAXABuAFwAIgBSAE8AQwBcACIALAAgAFwAIgBBAHMAaQBhAC8AVABhAGkAcABlAGkAXAAiADsAXABuAFwAIgBSAE8ASwBcACIALAAgAFwAIgBBAHMAaQBhAC8AUwBlAG8AdQBsAFwAIgA7AFwAbgBcACIAUwBpAG4AZwBhAHAAbwByAGUAXAAiACwAIABcACIAQQBzAGkAYQAvAFMAaQBuAGcAYQBwAG8AcgBlAFwAIgA7AFwAbgBcACIAVAB1AHIAawBlAHkAXAAiACwAIABcACIARQB1AHIAbwBwAGUALwBJAHMAdABhAG4AYgB1AGwAXAAiADsAXABuAFwAIgBVAEMAVABcACIALAAgAFwAIgBFAHQAYwAvAFUAVABDAFwAIgA7AFwAbgBcACIAVQBuAGkAdgBlAHIAcwBhAGwAXAAiACwAIABcACIARQB0AGMALwBVAFQAQwBcACIAOwBcAG4AXAAiAFUAUwAvAEEAbABhAHMAawBhAFwAIgAsACAAXAAiAEEAbQBlAHIAaQBjAGEALwBBAG4AYwBoAG8AcgBhAGcAZQBcACIAOwBcAG4AXAAiAFUAUwAvAEEAbABlAHUAdABpAGEAbgBcACIALAAgAFwAIgBBAG0AZQByAGkAYwBhAC8AQQBkAGEAawBcACIAOwBcAG4AXAAiAFUAUwAvAEEAcgBpAHoAbwBuAGEAXAAiACwAIABcACIAQQBtAGUAcgBpAGMAYQAvAFAAaABvAGUAbgBpAHgAXAAiADsAXABuAFwAIgBVAFMALwBDAGUAbgB0AHIAYQBsAFwAIgAsACAAXAAiAEEAbQBlAHIAaQBjAGEALwBDAGgAaQBjAGEAZwBvAFwAIgA7AFwAbgBcACIAVQBTAC8ARQBhAHMAdABlAHIAbgBcACIALAAgAFwAIgBBAG0AZQByAGkAYwBhAC8ATgBlAHcAXwBZAG8AcgBrAFwAIgA7AFwAbgBcACIAVQBTAC8ARQBhAHMAdAAtAEkAbgBkAGkAYQBuAGEAXAAiACwAIABcACIAQQBtAGUAcgBpAGMAYQAvAEkAbgBkAGkAYQBuAGEALwBJAG4AZABpAGEAbgBhAHAAbwBsAGkAcwBcACIAOwBcAG4AXAAiAFUAUwAvAEgAYQB3AGEAaQBpAFwAIgAsACAAXAAiAFAAYQBjAGkAZgBpAGMALwBIAG8AbgBvAGwAdQBsAHUAXAAiADsAXABuAFwAIgBVAFMALwBJAG4AZABpAGEAbgBhAC0AUwB0AGEAcgBrAGUAXAAiACwAIABcACIAQQBtAGUAcgBpAGMAYQAvAEkAbgBkAGkAYQBuAGEALwBLAG4AbwB4AFwAIgA7AFwAbgBcACIAVQBTAC8ATQBpAGMAaABpAGcAYQBuAFwAIgAsACAAXAAiAEEAbQBlAHIAaQBjAGEALwBEAGUAdAByAG8AaQB0AFwAIgA7AFwAbgBcACIAVQBTAC8ATQBvAHUAbgB0AGEAaQBuAFwAIgAsACAAXAAiAEEAbQBlAHIAaQBjAGEALwBEAGUAbgB2AGUAcgBcACIAOwBcAG4AXAAiAFUAUwAvAFAAYQBjAGkAZgBpAGMAXAAiACwAIABcACIAQQBtAGUAcgBpAGMAYQAvAEwAbwBzAF8AQQBuAGcAZQBsAGUAcwBcACIAOwBcAG4AXAAiAFUAUwAvAFMAYQBtAG8AYQBcACIALAAgAFwAIgBQAGEAYwBpAGYAaQBjAC8AUABhAGcAbwBfAFAAYQBnAG8AXAAiADsAXABuAFwAIgBVAFQAQwBcACIALAAgAFwAIgBFAHQAYwAvAFUAVABDAFwAIgA7AFwAbgBcACIAVQBUAEMAKwAwAFwAIgAsACAAXAAiAEUAdABjAC8ARwBNAFQAMABcACIAOwBcAG4AXAAiAFUAVABDACsAMQBcACIALAAgAFwAIgBFAHQAYwAvAEcATQBUAC0AMQBcACIAOwBcAG4AXAAiAFUAVABDACsAMQAwAFwAIgAsACAAXAAiAEUAdABjAC8ARwBNAFQALQAxADAAXAAiADsAXABuAFwAIgBVAFQAQwArADEAMQBcACIALAAgAFwAIgBFAHQAYwAvAEcATQBUAC0AMQAxAFwAIgA7AFwAbgBcACIAVQBUAEMAKwAxADIAXAAiACwAIABcACIARQB0AGMALwBHAE0AVAAtADEAMgBcACIAOwBcAG4AXAAiAFUAVABDACsAMQAzAFwAIgAsACAAXAAiAEUAdABjAC8ARwBNAFQALQAxADMAXAAiADsAXABuAFwAIgBVAFQAQwArADEANABcACIALAAgAFwAIgBFAHQAYwAvAEcATQBUAC0AMQA0AFwAIgA7AFwAbgBcACIAVQBUAEMAKwAyAFwAIgAsACAAXAAiAEUAdABjAC8ARwBNAFQALQAyAFwAIgA7AFwAbgBcACIAVQBUAEMAKwAzAFwAIgAsACAAXAAiAEUAdABjAC8ARwBNAFQALQAzAFwAIgA7AFwAbgBcACIAVQBUAEMAKwA0AFwAIgAsACAAXAAiAEUAdABjAC8ARwBNAFQALQA0AFwAIgA7AFwAbgBcACIAVQBUAEMAKwA1AFwAIgAsACAAXAAiAEUAdABjAC8ARwBNAFQALQA1AFwAIgA7AFwAbgBcACIAVQBUAEMAKwA2AFwAIgAsACAAXAAiAEUAdABjAC8ARwBNAFQALQA2AFwAIgA7AFwAbgBcACIAVQBUAEMAKwA3AFwAIgAsACAAXAAiAEUAdABjAC8ARwBNAFQALQA3AFwAIgA7AFwAbgBcACIAVQBUAEMAKwA4AFwAIgAsACAAXAAiAEUAdABjAC8ARwBNAFQALQA4AFwAIgA7AFwAbgBcACIAVQBUAEMAKwA5AFwAIgAsACAAXAAiAEUAdABjAC8ARwBNAFQALQA5AFwAIgA7AFwAbgBcACIAVQBUAEMALQAwAFwAIgAsACAAXAAiAEUAdABjAC8ARwBNAFQAMABcACIAOwBcAG4AXAAiAFUAVABDAC0AMQBcACIALAAgAFwAIgBFAHQAYwAvAEcATQBUACsAMQBcACIAOwBcAG4AXAAiAFUAVABDAC0AMQAwAFwAIgAsACAAXAAiAEUAdABjAC8ARwBNAFQAKwAxADAAXAAiADsAXABuAFwAIgBVAFQAQwAtADEAMQBcACIALAAgAFwAIgBFAHQAYwAvAEcATQBUACsAMQAxAFwAIgA7AFwAbgBcACIAVQBUAEMALQAxADIAXAAiACwAIABcACIARQB0AGMALwBHAE0AVAArADEAMgBcACIAOwBcAG4AXAAiAFUAVABDAC0AMgBcACIALAAgAFwAIgBFAHQAYwAvAEcATQBUACsAMgBcACIAOwBcAG4AXAAiAFUAVABDAC0AMwBcACIALAAgAFwAIgBFAHQAYwAvAEcATQBUACsAMwBcACIAOwBcAG4AXAAiAFUAVABDAC0ANABcACIALAAgAFwAIgBFAHQAYwAvAEcATQBUACsANABcACIAOwBcAG4AXAAiAFUAVABDAC0ANQBcACIALAAgAFwAIgBFAHQAYwAvAEcATQBUACsANQBcACIAOwBcAG4AXAAiAFUAVABDAC0ANgBcACIALAAgAFwAIgBFAHQAYwAvAEcATQBUACsANgBcACIAOwBcAG4AXAAiAFUAVABDAC0ANwBcACIALAAgAFwAIgBFAHQAYwAvAEcATQBUACsANwBcACIAOwBcAG4AXAAiAFUAVABDAC0AOABcACIALAAgAFwAIgBFAHQAYwAvAEcATQBUACsAOABcACIAOwBcAG4AXAAiAFUAVABDAC0AOQBcACIALAAgAFwAIgBFAHQAYwAvAEcATQBUACsAOQBcACIAOwBcAG4AXAAiAFcALQBTAFUAXAAiACwAIABcACIARQB1AHIAbwBwAGUALwBNAG8AcwBjAG8AdwBcACIAXABuAH0AO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JAE0ARQBaAE8ATgBFAF8AQwBPAE8AUgBEAFMAXwBEAEEAVABB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F8AVABJAE0ARQBaAE8ATgBFAF8AQwBPAE8AUgBEAFMAXwBEAEEAVABBAF8AMQAgAD0AIAB7AFwAbgBcACIAQQBmAHIAaQBjAGEALwBBAGIAaQBkAGoAYQBuAFwAIgAsACAANQAuADMAMQA2ADYANgA2ADYANgA2ADYANgA2ADYANwAsACAALQA0AC4AMAAzADMAMwAzADMAMwAzADMAMwAzADMAMwAzADsAXABuAFwAIgBBAGYAcgBpAGMAYQAvAEEAbABnAGkAZQByAHMAXAAiACwAIAAzADYALgA3ADgAMwAzADMAMwAzADMAMwAzADMAMwAzACwAIAAzAC4AMAA1ADsAXABuAFwAIgBBAGYAcgBpAGMAYQAvAEIAaQBzAHMAYQB1AFwAIgAsACAAMQAxAC4AOAA1ACwAIAAtADEANQAuADUAOAAzADMAMwAzADMAMwAzADMAMwAzADMAOwBcAG4AXAAiAEEAZgByAGkAYwBhAC8AQwBhAGkAcgBvAFwAIgAsACAAMwAwAC4AMAA1ACwAIAAzADEALgAyADUAOwBcAG4AXAAiAEEAZgByAGkAYwBhAC8AQwBhAHMAYQBiAGwAYQBuAGMAYQBcACIALAAgADMAMwAuADYANQAsACAALQA3AC4ANQA4ADMAMwAzADMAMwAzADMAMwAzADMAMwAzADsAXABuAFwAIgBBAGYAcgBpAGMAYQAvAEMAZQB1AHQAYQBcACIALAAgADMANQAuADgAOAAzADMAMwAzADMAMwAzADMAMwAzADMALAAgAC0ANQAuADMAMQA2ADYANgA2ADYANgA2ADYANgA2ADYANwA7AFwAbgBcACIAQQBmAHIAaQBjAGEALwBFAGwAXwBBAGEAaQB1AG4AXAAiACwAIAAyADcALgAxADUALAAgAC0AMQAzAC4AMgA7AFwAbgBcACIAQQBmAHIAaQBjAGEALwBKAG8AaABhAG4AbgBlAHMAYgB1AHIAZwBcACIALAAgAC0AMgA2AC4AMgA1ACwAIAAyADgAOwBcAG4AXAAiAEEAZgByAGkAYwBhAC8ASgB1AGIAYQBcACIALAAgADQALgA4ADUALAAgADMAMQAuADYAMQA2ADYANgA2ADYANgA2ADYANgA2ADcAOwBcAG4AXAAiAEEAZgByAGkAYwBhAC8ASwBoAGEAcgB0AG8AdQBtAFwAIgAsACAAMQA1AC4ANgAsACAAMwAyAC4ANQAzADMAMwAzADMAMwAzADMAMwAzADMAMwA7AFwAbgBcACIAQQBmAHIAaQBjAGEALwBMAGEAZwBvAHMAXAAiACwAIAA2AC4ANAA1ACwAIAAzAC4ANAA7AFwAbgBcACIAQQBmAHIAaQBjAGEALwBNAGEAcAB1AHQAbwBcACIALAAgAC0AMgA1AC4AOQA2ADYANgA2ADYANgA2ADYANgA2ADYANwAsACAAMwAyAC4ANQA4ADMAMwAzADMAMwAzADMAMwAzADMAMwA7AFwAbgBcACIAQQBmAHIAaQBjAGEALwBNAG8AbgByAG8AdgBpAGEAXAAiACwAIAA2AC4AMwAsACAALQAxADAALgA3ADgAMwAzADMAMwAzADMAMwAzADMAMwAzADsAXABuAFwAIgBBAGYAcgBpAGMAYQAvAE4AYQBpAHIAbwBiAGkAXAAiACwAIAAtADEALgAyADgAMwAzADMAMwAzADMAMwAzADMAMwAzADMALAAgADMANgAuADgAMQA2ADYANgA2ADYANgA2ADYANgA2ADcAOwBcAG4AXAAiAEEAZgByAGkAYwBhAC8ATgBkAGoAYQBtAGUAbgBhAFwAIgAsACAAMQAyAC4AMQAxADYANgA2ADYANgA2ADYANgA2ADYANwAsACAAMQA1AC4AMAA1ADsAXABuAFwAIgBBAGYAcgBpAGMAYQAvAFMAYQBvAF8AVABvAG0AZQBcACIALAAgADAALgAzADMAMwAzADMAMwAzADMAMwAzADMAMwAzADMAMwAsACAANgAuADcAMwAzADMAMwAzADMAMwAzADMAMwAzADMAMwA7AFwAbgBcACIAQQBmAHIAaQBjAGEALwBUAHIAaQBwAG8AbABpAFwAIgAsACAAMwAyAC4AOQAsACAAMQAzAC4AMQA4ADMAMwAzADMAMwAzADMAMwAzADMAMwA7AFwAbgBcACIAQQBmAHIAaQBjAGEALwBUAHUAbgBpAHMAXAAiACwAIAAzADYALgA4ACwAIAAxADAALgAxADgAMwAzADMAMwAzADMAMwAzADMAMwAzADsAXABuAFwAIgBBAGYAcgBpAGMAYQAvAFcAaQBuAGQAaABvAGUAawBcACIALAAgAC0AMgAyAC4ANQA2ADYANgA2ADYANgA2ADYANgA2ADYANwAsACAAMQA3AC4AMQA7AFwAbgBcACIAQQBtAGUAcgBpAGMAYQAvAEEAZABhAGsAXAAiACwAIAA1ADEALgA4ADgALAAgAC0AMQA3ADYALgA2ADUAOAAwADUANQA1ADUANQA1ADUANgA7AFwAbgBcACIAQQBtAGUAcgBpAGMAYQAvAEEAbgBjAGgAbwByAGEAZwBlAFwAIgAsACAANgAxAC4AMgAxADgAMAA1ADUANQA1ADUANQA1ADUANgAsACAALQAxADQAOQAuADkAMAAwADIANwA3ADcANwA3ADcANwA4ADsAXABuAFwAIgBBAG0AZQByAGkAYwBhAC8AQQByAGEAZwB1AGEAaQBuAGEAXAAiACwAIAAtADcALgAyACwAIAAtADQAOAAuADIAOwBcAG4AXAAiAEEAbQBlAHIAaQBjAGEALwBBAHIAZwBlAG4AdABpAG4AYQAvAEIAdQBlAG4AbwBzAF8AQQBpAHIAZQBzAFwAIgAsACAALQAzADQALgA2ACwAIAAtADUAOAAuADQANQA7AFwAbgBcACIAQQBtAGUAcgBpAGMAYQAvAEEAcgBnAGUAbgB0AGkAbgBhAC8AQwBhAHQAYQBtAGEAcgBjAGEAXAAiACwAIAAtADIAOAAuADQANgA2ADYANgA2ADYANgA2ADYANgA2ADcALAAgAC0ANgA1AC4ANwA4ADMAMwAzADMAMwAzADMAMwAzADMAMwA7AFwAbgBcACIAQQBtAGUAcgBpAGMAYQAvAEEAcgBnAGUAbgB0AGkAbgBhAC8AQwBvAHIAZABvAGIAYQBcACIALAAgAC0AMwAxAC4ANAAsACAALQA2ADQALgAxADgAMwAzADMAMwAzADMAMwAzADMAMwAzADsAXABuAFwAIgBBAG0AZQByAGkAYwBhAC8AQQByAGcAZQBuAHQAaQBuAGEALwBKAHUAagB1AHkAXAAiACwAIAAtADIANAAuADEAOAAzADMAMwAzADMAMwAzADMAMwAzADMALAAgAC0ANgA1AC4AMwA7AFwAbgBcACIAQQBtAGUAcgBpAGMAYQAvAEEAcgBnAGUAbgB0AGkAbgBhAC8ATABhAF8AUgBpAG8AagBhAFwAIgAsACAALQAyADkALgA0ADMAMwAzADMAMwAzADMAMwAzADMAMwAzACwAIAAtADYANgAuADgANQA7AFwAbgBcACIAQQBtAGUAcgBpAGMAYQAvAEEAcgBnAGUAbgB0AGkAbgBhAC8ATQBlAG4AZABvAHoAYQBcACIALAAgAC0AMwAyAC4AOAA4ADMAMwAzADMAMwAzADMAMwAzADMAMwAsACAALQA2ADgALgA4ADEANgA2ADYANgA2ADYANgA2ADYANgA3ADsAXABuAFwAIgBBAG0AZQByAGkAYwBhAC8AQQByAGcAZQBuAHQAaQBuAGEALwBSAGkAbwBfAEcAYQBsAGwAZQBnAG8AcwBcACIALAAgAC0ANQAxAC4ANgAzADMAMwAzADMAMwAzADMAMwAzADMAMwAsACAALQA2ADkALgAyADEANgA2ADYANgA2ADYANgA2ADYANgA3ADsAXABuAFwAIgBBAG0AZQByAGkAYwBhAC8AQQByAGcAZQBuAHQAaQBuAGEALwBTAGEAbAB0AGEAXAAiACwAIAAtADIANAAuADcAOAAzADMAMwAzADMAMwAzADMAMwAzADMALAAgAC0ANgA1AC4ANAAxADYANgA2ADYANgA2ADYANgA2ADYANwA7AFwAbgBcACIAQQBtAGUAcgBpAGMAYQAvAEEAcgBnAGUAbgB0AGkAbgBhAC8AUwBhAG4AXwBKAHUAYQBuAFwAIgAsACAALQAzADEALgA1ADMAMwAzADMAMwAzADMAMwAzADMAMwAzACwAIAAtADYAOAAuADUAMQA2ADYANgA2ADYANgA2ADYANgA2ADcAOwBcAG4AXAAiAEEAbQBlAHIAaQBjAGEALwBBAHIAZwBlAG4AdABpAG4AYQAvAFMAYQBuAF8ATAB1AGkAcwBcACIALAAgAC0AMwAzAC4AMwAxADYANgA2ADYANgA2ADYANgA2ADYANwAsACAALQA2ADYALgAzADUAOwBcAG4AXAAiAEEAbQBlAHIAaQBjAGEALwBBAHIAZwBlAG4AdABpAG4AYQAvAFQAdQBjAHUAbQBhAG4AXAAiACwAIAAtADIANgAuADgAMQA2ADYANgA2ADYANgA2ADYANgA2ADcALAAgAC0ANgA1AC4AMgAxADYANgA2ADYANgA2ADYANgA2ADYANwA7AFwAbgBcACIAQQBtAGUAcgBpAGMAYQAvAEEAcgBnAGUAbgB0AGkAbgBhAC8AVQBzAGgAdQBhAGkAYQBcACIALAAgAC0ANQA0AC4AOAAsACAALQA2ADgALgAzADsAXABuAFwAIgBBAG0AZQByAGkAYwBhAC8AQQBzAHUAbgBjAGkAbwBuAFwAIgAsACAALQAyADUALgAyADYANgA2ADYANgA2ADYANgA2ADYANgA3ACwAIAAtADUANwAuADYANgA2ADYANgA2ADYANgA2ADYANgA2ADcAOwBcAG4AXAAiAEEAbQBlAHIAaQBjAGEALwBCAGEAaABpAGEAXAAiACwAIAAtADEAMgAuADkAOAAzADMAMwAzADMAMwAzADMAMwAzADMALAAgAC0AMwA4AC4ANQAxADYANgA2ADYANgA2ADYANgA2ADYANwA7AFwAbgBcACIAQQBtAGUAcgBpAGMAYQAvAEIAYQBoAGkAYQBfAEIAYQBuAGQAZQByAGEAcwBcACIALAAgADIAMAAuADgALAAgAC0AMQAwADUALgAyADUAOwBcAG4AXAAiAEEAbQBlAHIAaQBjAGEALwBCAGEAcgBiAGEAZABvAHMAXAAiACwAIAAxADMALgAxACwAIAAtADUAOQAuADYAMQA2ADYANgA2ADYANgA2ADYANgA2ADcAOwBcAG4AXAAiAEEAbQBlAHIAaQBjAGEALwBCAGUAbABlAG0AXAAiACwAIAAtADEALgA0ADUALAAgAC0ANAA4AC4ANAA4ADMAMwAzADMAMwAzADMAMwAzADMAMwA7AFwAbgBcACIAQQBtAGUAcgBpAGMAYQAvAEIAZQBsAGkAegBlAFwAIgAsACAAMQA3AC4ANQAsACAALQA4ADgALgAyADsAXABuAFwAIgBBAG0AZQByAGkAYwBhAC8AQgBvAGEAXwBWAGkAcwB0AGEAXAAiACwAIAAyAC4AOAAxADYANgA2ADYANgA2ADYANgA2ADYANgA3ACwAIAAtADYAMAAuADYANgA2ADYANgA2ADYANgA2ADYANgA2ADcAOwBcAG4AXAAiAEEAbQBlAHIAaQBjAGEALwBCAG8AZwBvAHQAYQBcACIALAAgADQALgA2ACwAIAAtADcANAAuADAAOAAzADMAMwAzADMAMwAzADMAMwAzADMAOwBcAG4AXAAiAEEAbQBlAHIAaQBjAGEALwBCAG8AaQBzAGUAXAAiACwAIAA0ADMALgA2ADEAMwA2ADEAMQAxADEAMQAxADEAMQAxACwAIAAtADEAMQA2AC4AMgAwADIANQA7AFwAbgBcACIAQQBtAGUAcgBpAGMAYQAvAEMAYQBtAGIAcgBpAGQAZwBlAF8AQgBhAHkAXAAiACwAIAA2ADkALgAxADEAMwA4ADgAOAA4ADgAOAA4ADgAOAA5ACwAIAAtADEAMAA1AC4AMAA1ADIANwA3ADcANwA3ADcANwA3ADgAOwBcAG4AXAAiAEEAbQBlAHIAaQBjAGEALwBDAGEAbQBwAG8AXwBHAHIAYQBuAGQAZQBcACIALAAgAC0AMgAwAC4ANAA1ACwAIAAtADUANAAuADYAMQA2ADYANgA2ADYANgA2ADYANgA2ADcAOwBcAG4AXAAiAEEAbQBlAHIAaQBjAGEALwBDAGEAbgBjAHUAbgBcACIALAAgADIAMQAuADAAOAAzADMAMwAzADMAMwAzADMAMwAzADMALAAgAC0AOAA2AC4ANwA2ADYANgA2ADYANgA2ADYANgA2ADYANwA7AFwAbgBcACIAQQBtAGUAcgBpAGMAYQAvAEMAYQByAGEAYwBhAHMAXAAiACwAIAAxADAALgA1ACwAIAAtADYANgAuADkAMwAzADMAMwAzADMAMwAzADMAMwAzADMAOwBcAG4AXAAiAEEAbQBlAHIAaQBjAGEALwBDAGEAeQBlAG4AbgBlAFwAIgAsACAANAAuADkAMwAzADMAMwAzADMAMwAzADMAMwAzADMAMwAsACAALQA1ADIALgAzADMAMwAzADMAMwAzADMAMwAzADMAMwAzADsAXABuAFwAIgBBAG0AZQByAGkAYwBhAC8AQwBoAGkAYwBhAGcAbwBcACIALAAgADQAMQAuADgANQAsACAALQA4ADcALgA2ADUAOwBcAG4AXAAiAEEAbQBlAHIAaQBjAGEALwBDAGgAaQBoAHUAYQBoAHUAYQBcACIALAAgADIAOAAuADYAMwAzADMAMwAzADMAMwAzADMAMwAzADMALAAgAC0AMQAwADYALgAwADgAMwAzADMAMwAzADMAMwAzADMAMwA7AFwAbgBcACIAQQBtAGUAcgBpAGMAYQAvAEMAaQB1AGQAYQBkAF8ASgB1AGEAcgBlAHoAXAAiACwAIAAzADEALgA3ADMAMwAzADMAMwAzADMAMwAzADMAMwAzACwAIAAtADEAMAA2AC4ANAA4ADMAMwAzADMAMwAzADMAMwAzADMAOwBcAG4AXAAiAEEAbQBlAHIAaQBjAGEALwBDAG8AcwB0AGEAXwBSAGkAYwBhAFwAIgAsACAAOQAuADkAMwAzADMAMwAzADMAMwAzADMAMwAzADMAMwAsACAALQA4ADQALgAwADgAMwAzADMAMwAzADMAMwAzADMAMwAzADsAXABuAFwAIgBBAG0AZQByAGkAYwBhAC8AQwB1AGkAYQBiAGEAXAAiACwAIAAtADEANQAuADUAOAAzADMAMwAzADMAMwAzADMAMwAzADMALAAgAC0ANQA2AC4AMAA4ADMAMwAzADMAMwAzADMAMwAzADMAMwA7AFwAbgBcACIAQQBtAGUAcgBpAGMAYQAvAEQAYQBuAG0AYQByAGsAcwBoAGEAdgBuAFwAIgAsACAANwA2AC4ANwA2ADYANgA2ADYANgA2ADYANgA2ADYANwAsACAALQAxADgALgA2ADYANgA2ADYANgA2ADYANgA2ADYANgA3ADsAXABuAFwAIgBBAG0AZQByAGkAYwBhAC8ARABhAHcAcwBvAG4AXAAiACwAIAA2ADQALgAwADYANgA2ADYANgA2ADYANgA2ADYANgA3ACwAIAAtADEAMwA5AC4ANAAxADYANgA2ADYANgA2ADYANgA2ADcAOwBcAG4AXAAiAEEAbQBlAHIAaQBjAGEALwBEAGEAdwBzAG8AbgBfAEMAcgBlAGUAawBcACIALAAgADUANQAuADcANgA2ADYANgA2ADYANgA2ADYANgA2ADcALAAgAC0AMQAyADAALgAyADMAMwAzADMAMwAzADMAMwAzADMAMwA7AFwAbgBcACIAQQBtAGUAcgBpAGMAYQAvAEQAZQBuAHYAZQByAFwAIgAsACAAMwA5AC4ANwAzADkAMQA2ADYANgA2ADYANgA2ADYANwAsACAALQAxADAANAAuADkAOAA0ADEANgA2ADYANgA2ADYANgA3ADsAXABuAFwAIgBBAG0AZQByAGkAYwBhAC8ARABlAHQAcgBvAGkAdABcACIALAAgADQAMgAuADMAMwAxADMAOAA4ADgAOAA4ADgAOAA4ADkALAAgAC0AOAAzAC4AMAA0ADUAOAAzADMAMwAzADMAMwAzADMAMwA7AFwAbgBcACIAQQBtAGUAcgBpAGMAYQAvAEUAZABtAG8AbgB0AG8AbgBcACIALAAgADUAMwAuADUANQAsACAALQAxADEAMwAuADQANgA2ADYANgA2ADYANgA2ADYANgA3ADsAXABuAFwAIgBBAG0AZQByAGkAYwBhAC8ARQBpAHIAdQBuAGUAcABlAFwAIgAsACAALQA2AC4ANgA2ADYANgA2ADYANgA2ADYANgA2ADYANgA3ACwAIAAtADYAOQAuADgANgA2ADYANgA2ADYANgA2ADYANgA2ADcAOwBcAG4AXAAiAEEAbQBlAHIAaQBjAGEALwBFAGwAXwBTAGEAbAB2AGEAZABvAHIAXAAiACwAIAAxADMALgA3ACwAIAAtADgAOQAuADIAOwBcAG4AXAAiAEEAbQBlAHIAaQBjAGEALwBGAG8AcgB0AF8ATgBlAGwAcwBvAG4AXAAiACwAIAA1ADgALgA4ACwAIAAtADEAMgAyAC4ANwA7AFwAbgBcACIAQQBtAGUAcgBpAGMAYQAvAEYAbwByAHQAYQBsAGUAegBhAFwAIgAsACAALQAzAC4ANwAxADYANgA2ADYANgA2ADYANgA2ADYANgA3ACwAIAAtADMAOAAuADUAOwBcAG4AXAAiAEEAbQBlAHIAaQBjAGEALwBHAGwAYQBjAGUAXwBCAGEAeQBcACIALAAgADQANgAuADIALAAgAC0ANQA5AC4AOQA1ADsAXABuAFwAIgBBAG0AZQByAGkAYwBhAC8ARwBvAG8AcwBlAF8AQgBhAHkAXAAiACwAIAA1ADMALgAzADMAMwAzADMAMwAzADMAMwAzADMAMwAzACwAIAAtADYAMAAuADQAMQA2ADYANgA2ADYANgA2ADYANgA2ADcAOwBcAG4AXAAiAEEAbQBlAHIAaQBjAGEALwBHAHIAYQBuAGQAXwBUAHUAcgBrAFwAIgAsACAAMgAxAC4ANAA2ADYANgA2ADYANgA2ADYANgA2ADYANwAsACAALQA3ADEALgAxADMAMwAzADMAMwAzADMAMwAzADMAMwAzADsAXABuAFwAIgBBAG0AZQByAGkAYwBhAC8ARwB1AGEAdABlAG0AYQBsAGEAXAAiACwAIAAxADQALgA2ADMAMwAzADMAMwAzADMAMwAzADMAMwAzACwAIAAtADkAMAAuADUAMQA2ADYANgA2ADYANgA2ADYANgA2ADcAOwBcAG4AXAAiAEEAbQBlAHIAaQBjAGEALwBHAHUAYQB5AGEAcQB1AGkAbABcACIALAAgAC0AMgAuADEANgA2ADYANgA2ADYANgA2ADYANgA2ADYANwAsACAALQA3ADkALgA4ADMAMwAzADMAMwAzADMAMwAzADMAMwAzADsAXABuAFwAIgBBAG0AZQByAGkAYwBhAC8ARwB1AHkAYQBuAGEAXAAiACwAIAA2AC4AOAAsACAALQA1ADgALgAxADYANgA2ADYANgA2ADYANgA2ADYANgA3ADsAXABuAFwAIgBBAG0AZQByAGkAYwBhAC8ASABhAGwAaQBmAGEAeABcACIALAAgADQANAAuADYANQAsACAALQA2ADMALgA2ADsAXABuAFwAIgBBAG0AZQByAGkAYwBhAC8ASABhAHYAYQBuAGEAXAAiACwAIAAyADMALgAxADMAMwAzADMAMwAzADMAMwAzADMAMwAzACwAIAAtADgAMgAuADMANgA2ADYANgA2ADYANgA2ADYANgA2ADcAOwBcAG4AXAAiAEEAbQBlAHIAaQBjAGEALwBIAGUAcgBtAG8AcwBpAGwAbABvAFwAIgAsACAAMgA5AC4AMAA2ADYANgA2ADYANgA2ADYANgA2ADYANwAsACAALQAxADEAMAAuADkANgA2ADYANgA2ADYANgA2ADYANgA3ADsAXABuAFwAIgBBAG0AZQByAGkAYwBhAC8ASQBuAGQAaQBhAG4AYQAvAEkAbgBkAGkAYQBuAGEAcABvAGwAaQBzAFwAIgAsACAAMwA5AC4ANwA2ADgAMwAzADMAMwAzADMAMwAzADMAMwAsACAALQA4ADYALgAxADUAOAAwADUANQA1ADUANQA1ADUANQA2ADsAXABuAFwAIgBBAG0AZQByAGkAYwBhAC8ASQBuAGQAaQBhAG4AYQAvAEsAbgBvAHgAXAAiACwAIAA0ADEALgAyADkANQA4ADMAMwAzADMAMwAzADMAMwAzACwAIAAtADgANgAuADYAMgA1ADsAXABuAFwAIgBBAG0AZQByAGkAYwBhAC8ASQBuAGQAaQBhAG4AYQAvAE0AYQByAGUAbgBnAG8AXAAiACwAIAAzADgALgAzADcANQA1ADUANQA1ADUANQA1ADUANQA2ACwAIAAtADgANgAuADMANAA0ADcAMgAyADIAMgAyADIAMgAyADIAOwBcAG4AXAAiAEEAbQBlAHIAaQBjAGEALwBJAG4AZABpAGEAbgBhAC8AUABlAHQAZQByAHMAYgB1AHIAZwBcACIALAAgADMAOAAuADQAOQAxADkANAA0ADQANAA0ADQANAA0ADQALAAgAC0AOAA3AC4AMgA3ADgANgAxADEAMQAxADEAMQAxADEAMQA7AFwAbgBcACIAQQBtAGUAcgBpAGMAYQAvAEkAbgBkAGkAYQBuAGEALwBUAGUAbABsAF8AQwBpAHQAeQBcACIALAAgADMANwAuADkANQAzADAANQA1ADUANQA1ADUANQA1ADYALAAgAC0AOAA2AC4ANwA2ADEAMwA4ADgAOAA4ADgAOAA4ADgAOQA7AFwAbgBcACIAQQBtAGUAcgBpAGMAYQAvAEkAbgBkAGkAYQBuAGEALwBWAGUAdgBhAHkAXAAiACwAIAAzADgALgA3ADQANwA3ADcANwA3ADcANwA3ADcANwA4ACwAIAAtADgANQAuADAANgA3ADIAMgAyADIAMgAyADIAMgAyADIAOwBcAG4AXAAiAEEAbQBlAHIAaQBjAGEALwBJAG4AZABpAGEAbgBhAC8AVgBpAG4AYwBlAG4AbgBlAHMAXAAiACwAIAAzADgALgA2ADcANwAyADIAMgAyADIAMgAyADIAMgAyACwAIAAtADgANwAuADUAMgA4ADYAMQAxADEAMQAxADEAMQAxADEAOwBcAG4AXAAiAEEAbQBlAHIAaQBjAGEALwBJAG4AZABpAGEAbgBhAC8AVwBpAG4AYQBtAGEAYwBcACIALAAgADQAMQAuADAANQAxADMAOAA4ADgAOAA4ADgAOAA4ADkALAAgAC0AOAA2AC4ANgAwADMAMAA1ADUANQA1ADUANQA1ADUANgA7AFwAbgBcACIAQQBtAGUAcgBpAGMAYQAvAEkAbgB1AHYAaQBrAFwAIgAsACAANgA4AC4AMwA0ADkANwAyADIAMgAyADIAMgAyADIAMgAsACAALQAxADMAMwAuADcAMQA2ADYANgA2ADYANgA2ADYANgA3ADsAXABuAFwAIgBBAG0AZQByAGkAYwBhAC8ASQBxAGEAbAB1AGkAdABcACIALAAgADYAMwAuADcAMwAzADMAMwAzADMAMwAzADMAMwAzADMALAAgAC0ANgA4AC4ANAA2ADYANgA2ADYANgA2ADYANgA2ADYANwA7AFwAbgBcACIAQQBtAGUAcgBpAGMAYQAvAEoAYQBtAGEAaQBjAGEAXAAiACwAIAAxADcALgA5ADYAOAAwADUANQA1ADUANQA1ADUANQA2ACwAIAAtADcANgAuADcAOQAzADMAMwAzADMAMwAzADMAMwAzADMAOwBcAG4AXAAiAEEAbQBlAHIAaQBjAGEALwBKAHUAbgBlAGEAdQBcACIALAAgADUAOAAuADMAMAAxADkANAA0ADQANAA0ADQANAA0ADQALAAgAC0AMQAzADQALgA0ADEAOQA3ADIAMgAyADIAMgAyADIAMgA7AFwAbgBcACIAQQBtAGUAcgBpAGMAYQAvAEsAZQBuAHQAdQBjAGsAeQAvAEwAbwB1AGkAcwB2AGkAbABsAGUAXAAiACwAIAAzADgALgAyADUANAAxADYANgA2ADYANgA2ADYANgA3ACwAIAAtADgANQAuADcANQA5ADQANAA0ADQANAA0ADQANAA0ADQAOwBcAG4AXAAiAEEAbQBlAHIAaQBjAGEALwBLAGUAbgB0AHUAYwBrAHkALwBNAG8AbgB0AGkAYwBlAGwAbABvAFwAIgAsACAAMwA2AC4AOAAyADkANwAyADIAMgAyADIAMgAyADIAMgAsACAALQA4ADQALgA4ADQAOQAxADYANgA2ADYANgA2ADYANgA3ADsAXABuAFwAIgBBAG0AZQByAGkAYwBhAC8ATABhAF8AUABhAHoAXAAiACwAIAAtADEANgAuADUALAAgAC0ANgA4AC4AMQA1ADsAXABuAFwAIgBBAG0AZQByAGkAYwBhAC8ATABpAG0AYQBcACIALAAgAC0AMQAyAC4AMAA1ACwAIAAtADcANwAuADAANQA7AFwAbgBcACIAQQBtAGUAcgBpAGMAYQAvAEwAbwBzAF8AQQBuAGcAZQBsAGUAcwBcACIALAAgADMANAAuADAANQAyADIAMgAyADIAMgAyADIAMgAyADIALAAgAC0AMQAxADgALgAyADQAMgA3ADcANwA3ADcANwA3ADcAOAA7AFwAbgBcACIAQQBtAGUAcgBpAGMAYQAvAE0AYQBjAGUAaQBvAFwAIgAsACAALQA5AC4ANgA2ADYANgA2ADYANgA2ADYANgA2ADYANgA3ACwAIAAtADMANQAuADcAMQA2ADYANgA2ADYANgA2ADYANgA2ADcAOwBcAG4AXAAiAEEAbQBlAHIAaQBjAGEALwBNAGEAbgBhAGcAdQBhAFwAIgAsACAAMQAyAC4AMQA1ACwAIAAtADgANgAuADIAOAAzADMAMwAzADMAMwAzADMAMwAzADMAOwBcAG4AXAAiAEEAbQBlAHIAaQBjAGEALwBNAGEAbgBhAHUAcwBcACIALAAgAC0AMwAuADEAMwAzADMAMwAzADMAMwAzADMAMwAzADMAMwAsACAALQA2ADAALgAwADEANgA2ADYANgA2ADYANgA2ADYANgA3ADsAXABuAFwAIgBBAG0AZQByAGkAYwBhAC8ATQBhAHIAdABpAG4AaQBxAHUAZQBcACIALAAgADEANAAuADYALAAgAC0ANgAxAC4AMAA4ADMAMwAzADMAMwAzADMAMwAzADMAMwA7AFwAbgBcACIAQQBtAGUAcgBpAGMAYQAvAE0AYQB0AGEAbQBvAHIAbwBzAFwAIgAsACAAMgA1AC4AOAAzADMAMwAzADMAMwAzADMAMwAzADMAMwAsACAALQA5ADcALgA1ADsAXABuAFwAIgBBAG0AZQByAGkAYwBhAC8ATQBhAHoAYQB0AGwAYQBuAFwAIgAsACAAMgAzAC4AMgAxADYANgA2ADYANgA2ADYANgA2ADYANwAsACAALQAxADAANgAuADQAMQA2ADYANgA2ADYANgA2ADYANgA3ADsAXABuAFwAIgBBAG0AZQByAGkAYwBhAC8ATQBlAG4AbwBtAGkAbgBlAGUAXAAiACwAIAA0ADUALgAxADAANwA3ADcANwA3ADcANwA3ADcANwA4ACwAIAAtADgANwAuADYAMQA0ADEANgA2ADYANgA2ADYANgA2ADcAOwBcAG4AXAAiAEEAbQBlAHIAaQBjAGEALwBNAGUAcgBpAGQAYQBcACIALAAgADIAMAAuADkANgA2ADYANgA2ADYANgA2ADYANgA2ADcALAAgAC0AOAA5AC4ANgAxADYANgA2ADYANgA2ADYANgA2ADYANwA7AFwAbgBcACIAQQBtAGUAcgBpAGMAYQAvAE0AZQB0AGwAYQBrAGEAdABsAGEAXAAiACwAIAA1ADUALgAxADIANgA5ADQANAA0ADQANAA0ADQANAA0ACwAIAAtADEAMwAxAC4ANQA3ADYAMwA4ADgAOAA4ADgAOAA4ADkAOwBcAG4AXAAiAEEAbQBlAHIAaQBjAGEALwBNAGUAeABpAGMAbwBfAEMAaQB0AHkAXAAiACwAIAAxADkALgA0ACwAIAAtADkAOQAuADEANQA7AFwAbgBcACIAQQBtAGUAcgBpAGMAYQAvAE0AaQBxAHUAZQBsAG8AbgBcACIALAAgADQANwAuADAANQAsACAALQA1ADYALgAzADMAMwAzADMAMwAzADMAMwAzADMAMwAzADsAXABuAFwAIgBBAG0AZQByAGkAYwBhAC8ATQBvAG4AYwB0AG8AbgBcACIALAAgADQANgAuADEALAAgAC0ANgA0AC4ANwA4ADMAMwAzADMAMwAzADMAMwAzADMAMwA7AFwAbgBcACIAQQBtAGUAcgBpAGMAYQAvAE0AbwBuAHQAZQByAHIAZQB5AFwAIgAsACAAMgA1AC4ANgA2ADYANgA2ADYANgA2ADYANgA2ADYANwAsACAALQAxADAAMAAuADMAMQA2ADYANgA2ADYANgA2ADYANgA3ADsAXABuAFwAIgBBAG0AZQByAGkAYwBhAC8ATQBvAG4AdABlAHYAaQBkAGUAbwBcACIALAAgAC0AMwA0AC4AOQAwADkAMQA2ADYANgA2ADYANgA2ADYANwAsACAALQA1ADYALgAyADEAMgA1ADsAXABuAFwAIgBBAG0AZQByAGkAYwBhAC8ATgBlAHcAXwBZAG8AcgBrAFwAIgAsACAANAAwAC4ANwAxADQAMQA2ADYANgA2ADYANgA2ADYANwAsACAALQA3ADQALgAwADAANgAzADgAOAA4ADgAOAA4ADgAOAA5ADsAXABuAFwAIgBBAG0AZQByAGkAYwBhAC8ATgBvAG0AZQBcACIALAAgADYANAAuADUAMAAxADEAMQAxADEAMQAxADEAMQAxADEALAAgAC0AMQA2ADUALgA0ADAANgAzADgAOAA4ADgAOAA4ADgAOQA7AFwAbgBcACIAQQBtAGUAcgBpAGMAYQAvAE4AbwByAG8AbgBoAGEAXAAiACwAIAAtADMALgA4ADUALAAgAC0AMwAyAC4ANAAxADYANgA2ADYANgA2ADYANgA2ADYANwA7AFwAbgBcACIAQQBtAGUAcgBpAGMAYQAvAE4AbwByAHQAaABfAEQAYQBrAG8AdABhAC8AQgBlAHUAbABhAGgAXAAiACwAIAA0ADcALgAyADYANAAxADYANgA2ADYANgA2ADYANgA3ACwAIAAtADEAMAAxAC4ANwA3ADcANwA3ADcANwA3ADcANwA3ADgAOwBcAG4AXAAiAEEAbQBlAHIAaQBjAGEALwBOAG8AcgB0AGgAXwBEAGEAawBvAHQAYQAvAEMAZQBuAHQAZQByAFwAIgAsACAANAA3AC4AMQAxADYAMwA4ADgAOAA4ADgAOAA4ADgAOQAsACAALQAxADAAMQAuADIAOQA5ADEANgA2ADYANgA2ADYANgA3ADsAXABuAFwAIgBBAG0AZQByAGkAYwBhAC8ATgBvAHIAdABoAF8ARABhAGsAbwB0AGEALwBOAGUAdwBfAFMAYQBsAGUAbQBcACIALAAgADQANgAuADgANAA1ACwAIAAtADEAMAAxAC4ANAAxADAAOAAzADMAMwAzADMAMwAzADMAOwBcAG4AXAAiAEEAbQBlAHIAaQBjAGEALwBOAHUAdQBrAFwAIgAsACAANgA0AC4AMQA4ADMAMwAzADMAMwAzADMAMwAzADMAMwAsACAALQA1ADEALgA3ADMAMwAzADMAMwAzADMAMwAzADMAMwAzADsAXABuAFwAIgBBAG0AZQByAGkAYwBhAC8ATwBqAGkAbgBhAGcAYQBcACIALAAgADIAOQAuADUANgA2ADYANgA2ADYANgA2ADYANgA2ADcALAAgAC0AMQAwADQALgA0ADEANgA2ADYANgA2ADYANgA2ADYANwA7AFwAbgBcACIAQQBtAGUAcgBpAGMAYQAvAFAAYQBuAGEAbQBhAFwAIgAsACAAOAAuADkANgA2ADYANgA2ADYANgA2ADYANgA2ADYANwAsACAALQA3ADkALgA1ADMAMwAzADMAMwAzADMAMwAzADMAMwAzADsAXABuAFwAIgBBAG0AZQByAGkAYwBhAC8AUABhAHIAYQBtAGEAcgBpAGIAbwBcACIALAAgADUALgA4ADMAMwAzADMAMwAzADMAMwAzADMAMwAzADMALAAgAC0ANQA1AC4AMQA2ADYANgA2ADYANgA2ADYANgA2ADYANwA7AFwAbgBcACIAQQBtAGUAcgBpAGMAYQAvAFAAaABvAGUAbgBpAHgAXAAiACwAIAAzADMALgA0ADQAOAAzADMAMwAzADMAMwAzADMAMwAzACwAIAAtADEAMQAyAC4AMAA3ADMAMwAzADMAMwAzADMAMwAzADMAOwBcAG4AXAAiAEEAbQBlAHIAaQBjAGEALwBQAG8AcgB0AC0AYQB1AC0AUAByAGkAbgBjAGUAXAAiACwAIAAxADgALgA1ADMAMwAzADMAMwAzADMAMwAzADMAMwAzACwAIAAtADcAMgAuADMAMwAzADMAMwAzADMAMwAzADMAMwAzADMAOwBcAG4AXAAiAEEAbQBlAHIAaQBjAGEALwBQAG8AcgB0AG8AXwBWAGUAbABoAG8AXAAiACwAIAAtADgALgA3ADYANgA2ADYANgA2ADYANgA2ADYANgA2ADcALAAgAC0ANgAzAC4AOQA7AFwAbgBcACIAQQBtAGUAcgBpAGMAYQAvAFAAdQBlAHIAdABvAF8AUgBpAGMAbwBcACIALAAgADEAOAAuADQANgA4ADMAMwAzADMAMwAzADMAMwAzADMALAAgAC0ANgA2AC4AMQAwADYAMQAxADEAMQAxADEAMQAxADEAMQA7AFwAbgBcACIAQQBtAGUAcgBpAGMAYQAvAFAAdQBuAHQAYQBfAEEAcgBlAG4AYQBzAFwAIgAsACAALQA1ADMALgAxADUALAAgAC0ANwAwAC4AOQAxADYANgA2ADYANgA2ADYANgA2ADYANwA7AFwAbgBcACIAQQBtAGUAcgBpAGMAYQAvAFIAYQBuAGsAaQBuAF8ASQBuAGwAZQB0AFwAIgAsACAANgAyAC4AOAAxADYANgA2ADYANgA2ADYANgA2ADYANwAsACAALQA5ADIALgAwADgAMwAwADUANQA1ADUANQA1ADUANQA1ADsAXABuAFwAIgBBAG0AZQByAGkAYwBhAC8AUgBlAGMAaQBmAGUAXAAiACwAIAAtADgALgAwADUALAAgAC0AMwA0AC4AOQA7AFwAbgBcACIAQQBtAGUAcgBpAGMAYQAvAFIAZQBnAGkAbgBhAFwAIgAsACAANQAwAC4ANAAsACAALQAxADAANAAuADYANQA7AFwAbgBcACIAQQBtAGUAcgBpAGMAYQAvAFIAZQBzAG8AbAB1AHQAZQBcACIALAAgADcANAAuADYAOQA1ADUANQA1ADUANQA1ADUANQA1ADYALAAgAC0AOQA0AC4AOAAyADkAMQA2ADYANgA2ADYANgA2ADYANwA7AFwAbgBcACIAQQBtAGUAcgBpAGMAYQAvAFIAaQBvAF8AQgByAGEAbgBjAG8AXAAiACwAIAAtADkALgA5ADYANgA2ADYANgA2ADYANgA2ADYANgA2ADcALAAgAC0ANgA3AC4AOAA7AFwAbgBcACIAQQBtAGUAcgBpAGMAYQAvAFMAYQBuAHQAYQByAGUAbQBcACIALAAgAC0AMgAuADQAMwAzADMAMwAzADMAMwAzADMAMwAzADMAMwAsACAALQA1ADQALgA4ADYANgA2ADYANgA2ADYANgA2ADYANgA3ADsAXABuAFwAIgBBAG0AZQByAGkAYwBhAC8AUwBhAG4AdABpAGEAZwBvAFwAIgAsACAALQAzADMALgA0ADUALAAgAC0ANwAwAC4ANgA2ADYANgA2ADYANgA2ADYANgA2ADYANwA7AFwAbgBcACIAQQBtAGUAcgBpAGMAYQAvAFMAYQBuAHQAbwBfAEQAbwBtAGkAbgBnAG8AXAAiACwAIAAxADgALgA0ADYANgA2ADYANgA2ADYANgA2ADYANgA3ACwAIAAtADYAOQAuADkAOwBcAG4AXAAiAEEAbQBlAHIAaQBjAGEALwBTAGEAbwBfAFAAYQB1AGwAbwBcACIALAAgAC0AMgAzAC4ANQAzADMAMwAzADMAMwAzADMAMwAzADMAMwAsACAALQA0ADYALgA2ADEANgA2ADYANgA2ADYANgA2ADYANgA3ADsAXABuAFwAIgBBAG0AZQByAGkAYwBhAC8AUwBjAG8AcgBlAHMAYgB5AHMAdQBuAGQAXAAiACwAIAA3ADAALgA0ADgAMwAzADMAMwAzADMAMwAzADMAMwAzACwAIAAtADIAMQAuADkANgA2ADYANgA2ADYANgA2ADYANgA2ADcAOwBcAG4AXAAiAEEAbQBlAHIAaQBjAGEALwBTAGkAdABrAGEAXAAiACwAIAA1ADcALgAxADcANgAzADgAOAA4ADgAOAA4ADgAOAA5ACwAIAAtADEAMwA1AC4AMwAwADEAOQA0ADQANAA0ADQANAA0ADQAOwBcAG4AXAAiAEEAbQBlAHIAaQBjAGEALwBTAHQAXwBKAG8AaABuAHMAXAAiACwAIAA0ADcALgA1ADYANgA2ADYANgA2ADYANgA2ADYANgA3ACwAIAAtADUAMgAuADcAMQA2ADYANgA2ADYANgA2ADYANgA2ADcAOwBcAG4AXAAiAEEAbQBlAHIAaQBjAGEALwBTAHcAaQBmAHQAXwBDAHUAcgByAGUAbgB0AFwAIgAsACAANQAwAC4AMgA4ADMAMwAzADMAMwAzADMAMwAzADMAMwAsACAALQAxADAANwAuADgAMwAzADMAMwAzADMAMwAzADMAMwAzADsAXABuAFwAIgBBAG0AZQByAGkAYwBhAC8AVABlAGcAdQBjAGkAZwBhAGwAcABhAFwAIgAsACAAMQA0AC4AMQAsACAALQA4ADcALgAyADEANgA2ADYANgA2ADYANgA2ADYANgA3ADsAXABuAFwAIgBBAG0AZQByAGkAYwBhAC8AVABoAHUAbABlAFwAIgAsACAANwA2AC4ANQA2ADYANgA2ADYANgA2ADYANgA2ADYANwAsACAALQA2ADgALgA3ADgAMwAzADMAMwAzADMAMwAzADMAMwAzADsAXABuAFwAIgBBAG0AZQByAGkAYwBhAC8AVABpAGoAdQBhAG4AYQBcACIALAAgADMAMgAuADUAMwAzADMAMwAzADMAMwAzADMAMwAzADMALAAgAC0AMQAxADcALgAwADEANgA2ADYANgA2ADYANgA2ADYANwA7AFwAbgBcACIAQQBtAGUAcgBpAGMAYQAvAFQAbwByAG8AbgB0AG8AXAAiACwAIAA0ADMALgA2ADUALAAgAC0ANwA5AC4AMwA4ADMAMwAzADMAMwAzADMAMwAzADMAMwA7AFwAbgBcACIAQQBtAGUAcgBpAGMAYQAvAFYAYQBuAGMAbwB1AHYAZQByAFwAIgAsACAANAA5AC4AMgA2ADYANgA2ADYANgA2ADYANgA2ADYANwAsACAALQAxADIAMwAuADEAMQA2ADYANgA2ADYANgA2ADYANgA3ADsAXABuAFwAIgBBAG0AZQByAGkAYwBhAC8AVwBoAGkAdABlAGgAbwByAHMAZQBcACIALAAgADYAMAAuADcAMQA2ADYANgA2ADYANgA2ADYANgA2ADcALAAgAC0AMQAzADUALgAwADUAOwBcAG4AXAAiAEEAbQBlAHIAaQBjAGEALwBXAGkAbgBuAGkAcABlAGcAXAAiACwAIAA0ADkALgA4ADgAMwAzADMAMwAzADMAMwAzADMAMwAzACwAIAAtADkANwAuADEANQA7AFwAbgBcACIAQQBtAGUAcgBpAGMAYQAvAFkAYQBrAHUAdABhAHQAXAAiACwAIAA1ADkALgA1ADQANgA5ADQANAA0ADQANAA0ADQANAA0ACwAIAAtADEAMwA5AC4ANwAyADcAMgAyADIAMgAyADIAMgAyADIAOwBcAG4AXAAiAEEAbgB0AGEAcgBjAHQAaQBjAGEALwBDAGEAcwBlAHkAXAAiACwAIAAtADYANgAuADIAOAAzADMAMwAzADMAMwAzADMAMwAzADMALAAgADEAMQAwAC4ANQAxADYANgA2ADYANgA2ADYANgA2ADcAOwBcAG4AXAAiAEEAbgB0AGEAcgBjAHQAaQBjAGEALwBEAGEAdgBpAHMAXAAiACwAIAAtADYAOAAuADUAOAAzADMAMwAzADMAMwAzADMAMwAzADMALAAgADcANwAuADkANgA2ADYANgA2ADYANgA2ADYANgA2ADcAOwBcAG4AXAAiAEEAbgB0AGEAcgBjAHQAaQBjAGEALwBNAGEAYwBxAHUAYQByAGkAZQBcACIALAAgAC0ANQA0AC4ANQAsACAAMQA1ADgALgA5ADUAOwBcAG4AXAAiAEEAbgB0AGEAcgBjAHQAaQBjAGEALwBNAGEAdwBzAG8AbgBcACIALAAgAC0ANgA3AC4ANgAsACAANgAyAC4AOAA4ADMAMwAzADMAMwAzADMAMwAzADMAMwA7AFwAbgBcACIAQQBuAHQAYQByAGMAdABpAGMAYQAvAFAAYQBsAG0AZQByAFwAIgAsACAALQA2ADQALgA4ACwAIAAtADYANAAuADEAOwBcAG4AXAAiAEEAbgB0AGEAcgBjAHQAaQBjAGEALwBSAG8AdABoAGUAcgBhAFwAIgAsACAALQA2ADcALgA1ADYANgA2ADYANgA2ADYANgA2ADYANgA3ACwAIAAtADYAOAAuADEAMwAzADMAMwAzADMAMwAzADMAMwAzADMAOwBcAG4AXAAiAEEAbgB0AGEAcgBjAHQAaQBjAGEALwBUAHIAbwBsAGwAXAAiACwAIAAtADcAMgAuADAAMQAxADMAOAA4ADgAOAA4ADgAOAA4ADkALAAgADIALgA1ADMANQA7AFwAbgBcACIAQQBuAHQAYQByAGMAdABpAGMAYQAvAFYAbwBzAHQAbwBrAFwAIgAsACAALQA3ADgALgA0ACwAIAAxADAANgAuADkAXABuAH0AOwBcAG4AXABuAF8AVABJAE0ARQBaAE8ATgBFAF8AQwBPAE8AUgBEAFMAXwBEAEEAVABBAF8AMgAgAD0AIAB7AFwAbgBcACIAQQBzAGkAYQAvAEEAbABtAGEAdAB5AFwAIgAsACAANAAzAC4AMgA1ACwAIAA3ADYALgA5ADUAOwBcAG4AXAAiAEEAcwBpAGEALwBBAG0AbQBhAG4AXAAiACwAIAAzADEALgA5ADUALAAgADMANQAuADkAMwAzADMAMwAzADMAMwAzADMAMwAzADMAOwBcAG4AXAAiAEEAcwBpAGEALwBBAG4AYQBkAHkAcgBcACIALAAgADYANAAuADcANQAsACAAMQA3ADcALgA0ADgAMwAzADMAMwAzADMAMwAzADMAMwA7AFwAbgBcACIAQQBzAGkAYQAvAEEAcQB0AGEAdQBcACIALAAgADQANAAuADUAMQA2ADYANgA2ADYANgA2ADYANgA2ADcALAAgADUAMAAuADIANgA2ADYANgA2ADYANgA2ADYANgA2ADcAOwBcAG4AXAAiAEEAcwBpAGEALwBBAHEAdABvAGIAZQBcACIALAAgADUAMAAuADIAOAAzADMAMwAzADMAMwAzADMAMwAzADMALAAgADUANwAuADEANgA2ADYANgA2ADYANgA2ADYANgA2ADcAOwBcAG4AXAAiAEEAcwBpAGEALwBBAHMAaABnAGEAYgBhAHQAXAAiACwAIAAzADcALgA5ADUALAAgADUAOAAuADMAOAAzADMAMwAzADMAMwAzADMAMwAzADMAOwBcAG4AXAAiAEEAcwBpAGEALwBBAHQAeQByAGEAdQBcACIALAAgADQANwAuADEAMQA2ADYANgA2ADYANgA2ADYANgA2ADcALAAgADUAMQAuADkAMwAzADMAMwAzADMAMwAzADMAMwAzADMAOwBcAG4AXAAiAEEAcwBpAGEALwBCAGEAZwBoAGQAYQBkAFwAIgAsACAAMwAzAC4AMwA1ACwAIAA0ADQALgA0ADEANgA2ADYANgA2ADYANgA2ADYANgA3ADsAXABuAFwAIgBBAHMAaQBhAC8AQgBhAGsAdQBcACIALAAgADQAMAAuADMAOAAzADMAMwAzADMAMwAzADMAMwAzADMALAAgADQAOQAuADgANQA7AFwAbgBcACIAQQBzAGkAYQAvAEIAYQBuAGcAawBvAGsAXAAiACwAIAAxADMALgA3ADUALAAgADEAMAAwAC4ANQAxADYANgA2ADYANgA2ADYANgA2ADcAOwBcAG4AXAAiAEEAcwBpAGEALwBCAGEAcgBuAGEAdQBsAFwAIgAsACAANQAzAC4AMwA2ADYANgA2ADYANgA2ADYANgA2ADYANwAsACAAOAAzAC4ANwA1ADsAXABuAFwAIgBBAHMAaQBhAC8AQgBlAGkAcgB1AHQAXAAiACwAIAAzADMALgA4ADgAMwAzADMAMwAzADMAMwAzADMAMwAzACwAIAAzADUALgA1ADsAXABuAFwAIgBBAHMAaQBhAC8AQgBpAHMAaABrAGUAawBcACIALAAgADQAMgAuADkALAAgADcANAAuADYAOwBcAG4AXAAiAEEAcwBpAGEALwBDAGgAaQB0AGEAXAAiACwAIAA1ADIALgAwADUALAAgADEAMQAzAC4ANAA2ADYANgA2ADYANgA2ADYANgA2ADcAOwBcAG4AXAAiAEEAcwBpAGEALwBDAGgAbwBpAGIAYQBsAHMAYQBuAFwAIgAsACAANAA4AC4AMAA2ADYANgA2ADYANgA2ADYANgA2ADYANwAsACAAMQAxADQALgA1ADsAXABuAFwAIgBBAHMAaQBhAC8AQwBvAGwAbwBtAGIAbwBcACIALAAgADYALgA5ADMAMwAzADMAMwAzADMAMwAzADMAMwAzADMALAAgADcAOQAuADgANQA7AFwAbgBcACIAQQBzAGkAYQAvAEQAYQBtAGEAcwBjAHUAcwBcACIALAAgADMAMwAuADUALAAgADMANgAuADMAOwBcAG4AXAAiAEEAcwBpAGEALwBEAGgAYQBrAGEAXAAiACwAIAAyADMALgA3ADEANgA2ADYANgA2ADYANgA2ADYANgA3ACwAIAA5ADAALgA0ADEANgA2ADYANgA2ADYANgA2ADYANgA3ADsAXABuAFwAIgBBAHMAaQBhAC8ARABpAGwAaQBcACIALAAgAC0AOAAuADUANQAsACAAMQAyADUALgA1ADgAMwAzADMAMwAzADMAMwAzADMAMwA7AFwAbgBcACIAQQBzAGkAYQAvAEQAdQBiAGEAaQBcACIALAAgADIANQAuADMALAAgADUANQAuADMAOwBcAG4AXAAiAEEAcwBpAGEALwBEAHUAcwBoAGEAbgBiAGUAXAAiACwAIAAzADgALgA1ADgAMwAzADMAMwAzADMAMwAzADMAMwAzACwAIAA2ADgALgA4ADsAXABuAFwAIgBBAHMAaQBhAC8ARgBhAG0AYQBnAHUAcwB0AGEAXAAiACwAIAAzADUALgAxADEANgA2ADYANgA2ADYANgA2ADYANgA3ACwAIAAzADMALgA5ADUAOwBcAG4AXAAiAEEAcwBpAGEALwBHAGEAegBhAFwAIgAsACAAMwAxAC4ANQAsACAAMwA0AC4ANAA2ADYANgA2ADYANgA2ADYANgA2ADYANwA7AFwAbgBcACIAQQBzAGkAYQAvAEgAZQBiAHIAbwBuAFwAIgAsACAAMwAxAC4ANQAzADMAMwAzADMAMwAzADMAMwAzADMAMwAsACAAMwA1AC4AMAA5ADUAOwBcAG4AXAAiAEEAcwBpAGEALwBIAG8AXwBDAGgAaQBfAE0AaQBuAGgAXAAiACwAIAAxADAALgA3ADUALAAgADEAMAA2AC4ANgA2ADYANgA2ADYANgA2ADYANgA2ADcAOwBcAG4AXAAiAEEAcwBpAGEALwBIAG8AbgBnAF8ASwBvAG4AZwBcACIALAAgADIAMgAuADIAOAAzADMAMwAzADMAMwAzADMAMwAzADMALAAgADEAMQA0AC4AMQA1ADsAXABuAFwAIgBBAHMAaQBhAC8ASABvAHYAZABcACIALAAgADQAOAAuADAAMQA2ADYANgA2ADYANgA2ADYANgA2ADcALAAgADkAMQAuADYANQA7AFwAbgBcACIAQQBzAGkAYQAvAEkAcgBrAHUAdABzAGsAXAAiACwAIAA1ADIALgAyADYANgA2ADYANgA2ADYANgA2ADYANgA3ACwAIAAxADAANAAuADMAMwAzADMAMwAzADMAMwAzADMAMwAzADsAXABuAFwAIgBBAHMAaQBhAC8ASgBhAGsAYQByAHQAYQBcACIALAAgAC0ANgAuADEANgA2ADYANgA2ADYANgA2ADYANgA2ADYANwAsACAAMQAwADYALgA4ADsAXABuAFwAIgBBAHMAaQBhAC8ASgBhAHkAYQBwAHUAcgBhAFwAIgAsACAALQAyAC4ANQAzADMAMwAzADMAMwAzADMAMwAzADMAMwAzACwAIAAxADQAMAAuADcAOwBcAG4AXAAiAEEAcwBpAGEALwBKAGUAcgB1AHMAYQBsAGUAbQBcACIALAAgADMAMQAuADcAOAAwADUANQA1ADUANQA1ADUANQA1ADYALAAgADMANQAuADIAMgAzADgAOAA4ADgAOAA4ADgAOAA4ADkAOwBcAG4AXAAiAEEAcwBpAGEALwBLAGEAYgB1AGwAXAAiACwAIAAzADQALgA1ADEANgA2ADYANgA2ADYANgA2ADYANgA3ACwAIAA2ADkALgAyADsAXABuAFwAIgBBAHMAaQBhAC8ASwBhAG0AYwBoAGEAdABrAGEAXAAiACwAIAA1ADMALgAwADEANgA2ADYANgA2ADYANgA2ADYANgA3ACwAIAAxADUAOAAuADYANQA7AFwAbgBcACIAQQBzAGkAYQAvAEsAYQByAGEAYwBoAGkAXAAiACwAIAAyADQALgA4ADYANgA2ADYANgA2ADYANgA2ADYANgA3ACwAIAA2ADcALgAwADUAOwBcAG4AXAAiAEEAcwBpAGEALwBLAGEAdABoAG0AYQBuAGQAdQBcACIALAAgADIANwAuADcAMQA2ADYANgA2ADYANgA2ADYANgA2ADcALAAgADgANQAuADMAMQA2ADYANgA2ADYANgA2ADYANgA2ADcAOwBcAG4AXAAiAEEAcwBpAGEALwBLAGgAYQBuAGQAeQBnAGEAXAAiACwAIAA2ADIALgA2ADUANgAzADgAOAA4ADgAOAA4ADgAOAA5ACwAIAAxADMANQAuADUANQAzADgAOAA4ADgAOAA4ADgAOAA5ADsAXABuAFwAIgBBAHMAaQBhAC8ASwBvAGwAawBhAHQAYQBcACIALAAgADIAMgAuADUAMwAzADMAMwAzADMAMwAzADMAMwAzADMALAAgADgAOAAuADMANgA2ADYANgA2ADYANgA2ADYANgA2ADcAOwBcAG4AXAAiAEEAcwBpAGEALwBLAHIAYQBzAG4AbwB5AGEAcgBzAGsAXAAiACwAIAA1ADYALgAwADEANgA2ADYANgA2ADYANgA2ADYANgA3ACwAIAA5ADIALgA4ADMAMwAzADMAMwAzADMAMwAzADMAMwAzADsAXABuAFwAIgBBAHMAaQBhAC8ASwB1AGMAaABpAG4AZwBcACIALAAgADEALgA1ADUALAAgADEAMQAwAC4AMwAzADMAMwAzADMAMwAzADMAMwAzADMAOwBcAG4AXAAiAEEAcwBpAGEALwBNAGEAYwBhAHUAXAAiACwAIAAyADIALgAxADkANwAyADIAMgAyADIAMgAyADIAMgAyACwAIAAxADEAMwAuADUANAAxADYANgA2ADYANgA2ADYANgA3ADsAXABuAFwAIgBBAHMAaQBhAC8ATQBhAGcAYQBkAGEAbgBcACIALAAgADUAOQAuADUANgA2ADYANgA2ADYANgA2ADYANgA2ADcALAAgADEANQAwAC4AOAA7AFwAbgBcACIAQQBzAGkAYQAvAE0AYQBrAGEAcwBzAGEAcgBcACIALAAgAC0ANQAuADEAMQA2ADYANgA2ADYANgA2ADYANgA2ADYANwAsACAAMQAxADkALgA0ADsAXABuAFwAIgBBAHMAaQBhAC8ATQBhAG4AaQBsAGEAXAAiACwAIAAxADQALgA1ADgAMwAzADMAMwAzADMAMwAzADMAMwAzACwAIAAxADIAMQA7AFwAbgBcACIAQQBzAGkAYQAvAE4AaQBjAG8AcwBpAGEAXAAiACwAIAAzADUALgAxADYANgA2ADYANgA2ADYANgA2ADYANgA3ACwAIAAzADMALgAzADYANgA2ADYANgA2ADYANgA2ADYANgA3ADsAXABuAFwAIgBBAHMAaQBhAC8ATgBvAHYAbwBrAHUAegBuAGUAdABzAGsAXAAiACwAIAA1ADMALgA3ADUALAAgADgANwAuADEAMQA2ADYANgA2ADYANgA2ADYANgA2ADcAOwBcAG4AXAAiAEEAcwBpAGEALwBOAG8AdgBvAHMAaQBiAGkAcgBzAGsAXAAiACwAIAA1ADUALgAwADMAMwAzADMAMwAzADMAMwAzADMAMwAzACwAIAA4ADIALgA5ADEANgA2ADYANgA2ADYANgA2ADYANgA3ADsAXABuAFwAIgBBAHMAaQBhAC8ATwBtAHMAawBcACIALAAgADUANQAsACAANwAzAC4ANAA7AFwAbgBcACIAQQBzAGkAYQAvAE8AcgBhAGwAXAAiACwAIAA1ADEALgAyADEANgA2ADYANgA2ADYANgA2ADYANgA3ACwAIAA1ADEALgAzADUAOwBcAG4AXAAiAEEAcwBpAGEALwBQAG8AbgB0AGkAYQBuAGEAawBcACIALAAgAC0AMAAuADAAMwAzADMAMwAzADMAMwAzADMAMwAzADMAMwAzADMALAAgADEAMAA5AC4AMwAzADMAMwAzADMAMwAzADMAMwAzADMAOwBcAG4AXAAiAEEAcwBpAGEALwBQAHkAbwBuAGcAeQBhAG4AZwBcACIALAAgADMAOQAuADAAMQA2ADYANgA2ADYANgA2ADYANgA2ADcALAAgADEAMgA1AC4ANwA1ADsAXABuAFwAIgBBAHMAaQBhAC8AUQBhAHQAYQByAFwAIgAsACAAMgA1AC4AMgA4ADMAMwAzADMAMwAzADMAMwAzADMAMwAsACAANQAxAC4ANQAzADMAMwAzADMAMwAzADMAMwAzADMAMwA7AFwAbgBcACIAQQBzAGkAYQAvAFEAbwBzAHQAYQBuAGEAeQBcACIALAAgADUAMwAuADIALAAgADYAMwAuADYAMQA2ADYANgA2ADYANgA2ADYANgA2ADcAOwBcAG4AXAAiAEEAcwBpAGEALwBRAHkAegB5AGwAbwByAGQAYQBcACIALAAgADQANAAuADgALAAgADYANQAuADQANgA2ADYANgA2ADYANgA2ADYANgA2ADcAOwBcAG4AXAAiAEEAcwBpAGEALwBSAGkAeQBhAGQAaABcACIALAAgADIANAAuADYAMwAzADMAMwAzADMAMwAzADMAMwAzADMALAAgADQANgAuADcAMQA2ADYANgA2ADYANgA2ADYANgA2ADcAOwBcAG4AXAAiAEEAcwBpAGEALwBTAGEAawBoAGEAbABpAG4AXAAiACwAIAA0ADYALgA5ADYANgA2ADYANgA2ADYANgA2ADYANgA3ACwAIAAxADQAMgAuADcAOwBcAG4AXAAiAEEAcwBpAGEALwBTAGEAbQBhAHIAawBhAG4AZABcACIALAAgADMAOQAuADYANgA2ADYANgA2ADYANgA2ADYANgA2ADcALAAgADYANgAuADgAOwBcAG4AXAAiAEEAcwBpAGEALwBTAGUAbwB1AGwAXAAiACwAIAAzADcALgA1ADUALAAgADEAMgA2AC4AOQA2ADYANgA2ADYANgA2ADYANgA2ADcAOwBcAG4AXAAiAEEAcwBpAGEALwBTAGgAYQBuAGcAaABhAGkAXAAiACwAIAAzADEALgAyADMAMwAzADMAMwAzADMAMwAzADMAMwAzACwAIAAxADIAMQAuADQANgA2ADYANgA2ADYANgA2ADYANgA3ADsAXABuAFwAIgBBAHMAaQBhAC8AUwBpAG4AZwBhAHAAbwByAGUAXAAiACwAIAAxAC4AMgA4ADMAMwAzADMAMwAzADMAMwAzADMAMwAzACwAIAAxADAAMwAuADgANQA7AFwAbgBcACIAQQBzAGkAYQAvAFMAcgBlAGQAbgBlAGsAbwBsAHkAbQBzAGsAXAAiACwAIAA2ADcALgA0ADYANgA2ADYANgA2ADYANgA2ADYANgA3ACwAIAAxADUAMwAuADcAMQA2ADYANgA2ADYANgA2ADYANgA3ADsAXABuAFwAIgBBAHMAaQBhAC8AVABhAGkAcABlAGkAXAAiACwAIAAyADUALgAwADUALAAgADEAMgAxAC4ANQA7AFwAbgBcACIAQQBzAGkAYQAvAFQAYQBzAGgAawBlAG4AdABcACIALAAgADQAMQAuADMAMwAzADMAMwAzADMAMwAzADMAMwAzADMALAAgADYAOQAuADMAOwBcAG4AXAAiAEEAcwBpAGEALwBUAGIAaQBsAGkAcwBpAFwAIgAsACAANAAxAC4ANwAxADYANgA2ADYANgA2ADYANgA2ADYANwAsACAANAA0AC4AOAAxADYANgA2ADYANgA2ADYANgA2ADYANwA7AFwAbgBcACIAQQBzAGkAYQAvAFQAZQBoAHIAYQBuAFwAIgAsACAAMwA1AC4ANgA2ADYANgA2ADYANgA2ADYANgA2ADYANwAsACAANQAxAC4ANAAzADMAMwAzADMAMwAzADMAMwAzADMAMwA7AFwAbgBcACIAQQBzAGkAYQAvAFQAaABpAG0AcABoAHUAXAAiACwAIAAyADcALgA0ADYANgA2ADYANgA2ADYANgA2ADYANgA3ACwAIAA4ADkALgA2ADUAOwBcAG4AXAAiAEEAcwBpAGEALwBUAG8AawB5AG8AXAAiACwAIAAzADUALgA2ADUANAA0ADQANAA0ADQANAA0ADQANAA0ACwAIAAxADMAOQAuADcANAA0ADcAMgAyADIAMgAyADIAMgAyADsAXABuAFwAIgBBAHMAaQBhAC8AVABvAG0AcwBrAFwAIgAsACAANQA2AC4ANQAsACAAOAA0AC4AOQA2ADYANgA2ADYANgA2ADYANgA2ADYANwA7AFwAbgBcACIAQQBzAGkAYQAvAFUAbABhAGEAbgBiAGEAYQB0AGEAcgBcACIALAAgADQANwAuADkAMQA2ADYANgA2ADYANgA2ADYANgA2ADcALAAgADEAMAA2AC4AOAA4ADMAMwAzADMAMwAzADMAMwAzADMAOwBcAG4AXAAiAEEAcwBpAGEALwBVAHIAdQBtAHEAaQBcACIALAAgADQAMwAuADgALAAgADgANwAuADUAOAAzADMAMwAzADMAMwAzADMAMwAzADMAOwBcAG4AXAAiAEEAcwBpAGEALwBVAHMAdAAtAE4AZQByAGEAXAAiACwAIAA2ADQALgA1ADYAMAAyADcANwA3ADcANwA3ADcANwA4ACwAIAAxADQAMwAuADIAMgA2ADYANgA2ADYANgA2ADYANgA3ADsAXABuAFwAIgBBAHMAaQBhAC8AVgBsAGEAZABpAHYAbwBzAHQAbwBrAFwAIgAsACAANAAzAC4AMQA2ADYANgA2ADYANgA2ADYANgA2ADYANwAsACAAMQAzADEALgA5ADMAMwAzADMAMwAzADMAMwAzADMAMwA7AFwAbgBcACIAQQBzAGkAYQAvAFkAYQBrAHUAdABzAGsAXAAiACwAIAA2ADIALAAgADEAMgA5AC4ANgA2ADYANgA2ADYANgA2ADYANgA2ADcAOwBcAG4AXAAiAEEAcwBpAGEALwBZAGEAbgBnAG8AbgBcACIALAAgADEANgAuADcAOAAzADMAMwAzADMAMwAzADMAMwAzADMALAAgADkANgAuADEANgA2ADYANgA2ADYANgA2ADYANgA2ADcAOwBcAG4AXAAiAEEAcwBpAGEALwBZAGUAawBhAHQAZQByAGkAbgBiAHUAcgBnAFwAIgAsACAANQA2AC4AOAA1ACwAIAA2ADAALgA2ADsAXABuAFwAIgBBAHMAaQBhAC8AWQBlAHIAZQB2AGEAbgBcACIALAAgADQAMAAuADEAOAAzADMAMwAzADMAMwAzADMAMwAzADMALAAgADQANAAuADUAOwBcAG4AXAAiAEEAdABsAGEAbgB0AGkAYwAvAEEAegBvAHIAZQBzAFwAIgAsACAAMwA3AC4ANwAzADMAMwAzADMAMwAzADMAMwAzADMAMwAsACAALQAyADUALgA2ADYANgA2ADYANgA2ADYANgA2ADYANgA3ADsAXABuAFwAIgBBAHQAbABhAG4AdABpAGMALwBCAGUAcgBtAHUAZABhAFwAIgAsACAAMwAyAC4AMgA4ADMAMwAzADMAMwAzADMAMwAzADMAMwAsACAALQA2ADQALgA3ADYANgA2ADYANgA2ADYANgA2ADYANgA3ADsAXABuAFwAIgBBAHQAbABhAG4AdABpAGMALwBDAGEAbgBhAHIAeQBcACIALAAgADIAOAAuADEALAAgAC0AMQA1AC4ANAA7AFwAbgBcACIAQQB0AGwAYQBuAHQAaQBjAC8AQwBhAHAAZQBfAFYAZQByAGQAZQBcACIALAAgADEANAAuADkAMQA2ADYANgA2ADYANgA2ADYANgA2ADcALAAgAC0AMgAzAC4ANQAxADYANgA2ADYANgA2ADYANgA2ADYANwA7AFwAbgBcACIAQQB0AGwAYQBuAHQAaQBjAC8ARgBhAHIAbwBlAFwAIgAsACAANgAyAC4AMAAxADYANgA2ADYANgA2ADYANgA2ADYANwAsACAALQA2AC4ANwA2ADYANgA2ADYANgA2ADYANgA2ADYANgA3ADsAXABuAFwAIgBBAHQAbABhAG4AdABpAGMALwBNAGEAZABlAGkAcgBhAFwAIgAsACAAMwAyAC4ANgAzADMAMwAzADMAMwAzADMAMwAzADMAMwAsACAALQAxADYALgA5ADsAXABuAFwAIgBBAHQAbABhAG4AdABpAGMALwBTAG8AdQB0AGgAXwBHAGUAbwByAGcAaQBhAFwAIgAsACAALQA1ADQALgAyADYANgA2ADYANgA2ADYANgA2ADYANgA3ACwAIAAtADMANgAuADUAMwAzADMAMwAzADMAMwAzADMAMwAzADMAOwBcAG4AXAAiAEEAdABsAGEAbgB0AGkAYwAvAFMAdABhAG4AbABlAHkAXAAiACwAIAAtADUAMQAuADcALAAgAC0ANQA3AC4AOAA1ADsAXABuAFwAIgBBAHUAcwB0AHIAYQBsAGkAYQAvAEEAZABlAGwAYQBpAGQAZQBcACIALAAgAC0AMwA0AC4AOQAxADYANgA2ADYANgA2ADYANgA2ADYANwAsACAAMQAzADgALgA1ADgAMwAzADMAMwAzADMAMwAzADMAMwA7AFwAbgBcACIAQQB1AHMAdAByAGEAbABpAGEALwBCAHIAaQBzAGIAYQBuAGUAXAAiACwAIAAtADIANwAuADQANgA2ADYANgA2ADYANgA2ADYANgA2ADcALAAgADEANQAzAC4AMAAzADMAMwAzADMAMwAzADMAMwAzADMAOwBcAG4AXAAiAEEAdQBzAHQAcgBhAGwAaQBhAC8AQgByAG8AawBlAG4AXwBIAGkAbABsAFwAIgAsACAALQAzADEALgA5ADUALAAgADEANAAxAC4ANAA1ADsAXABuAFwAIgBBAHUAcwB0AHIAYQBsAGkAYQAvAEQAYQByAHcAaQBuAFwAIgAsACAALQAxADIALgA0ADYANgA2ADYANgA2ADYANgA2ADYANgA3ACwAIAAxADMAMAAuADgAMwAzADMAMwAzADMAMwAzADMAMwAzADsAXABuAFwAIgBBAHUAcwB0AHIAYQBsAGkAYQAvAEUAdQBjAGwAYQBcACIALAAgAC0AMwAxAC4ANwAxADYANgA2ADYANgA2ADYANgA2ADYANwAsACAAMQAyADgALgA4ADYANgA2ADYANgA2ADYANgA2ADYANwA7AFwAbgBcACIAQQB1AHMAdAByAGEAbABpAGEALwBIAG8AYgBhAHIAdABcACIALAAgAC0ANAAyAC4AOAA4ADMAMwAzADMAMwAzADMAMwAzADMAMwAsACAAMQA0ADcALgAzADEANgA2ADYANgA2ADYANgA2ADYANwA7AFwAbgBcACIAQQB1AHMAdAByAGEAbABpAGEALwBMAGkAbgBkAGUAbQBhAG4AXAAiACwAIAAtADIAMAAuADIANgA2ADYANgA2ADYANgA2ADYANgA2ADcALAAgADEANAA5ADsAXABuAFwAIgBBAHUAcwB0AHIAYQBsAGkAYQAvAEwAbwByAGQAXwBIAG8AdwBlAFwAIgAsACAALQAzADEALgA1ADUALAAgADEANQA5AC4AMAA4ADMAMwAzADMAMwAzADMAMwAzADMAOwBcAG4AXAAiAEEAdQBzAHQAcgBhAGwAaQBhAC8ATQBlAGwAYgBvAHUAcgBuAGUAXAAiACwAIAAtADMANwAuADgAMQA2ADYANgA2ADYANgA2ADYANgA2ADcALAAgADEANAA0AC4AOQA2ADYANgA2ADYANgA2ADYANgA2ADcAOwBcAG4AXAAiAEEAdQBzAHQAcgBhAGwAaQBhAC8AUABlAHIAdABoAFwAIgAsACAALQAzADEALgA5ADUALAAgADEAMQA1AC4AOAA1ADsAXABuAFwAIgBBAHUAcwB0AHIAYQBsAGkAYQAvAFMAeQBkAG4AZQB5AFwAIgAsACAALQAzADMALgA4ADYANgA2ADYANgA2ADYANgA2ADYANgA3ACwAIAAxADUAMQAuADIAMQA2ADYANgA2ADYANgA2ADYANgA3ADsAXABuAFwAIgBFAHUAcgBvAHAAZQAvAEEAbgBkAG8AcgByAGEAXAAiACwAIAA0ADIALgA1ACwAIAAxAC4ANQAxADYANgA2ADYANgA2ADYANgA2ADYANgA3ADsAXABuAFwAIgBFAHUAcgBvAHAAZQAvAEEAcwB0AHIAYQBrAGgAYQBuAFwAIgAsACAANAA2AC4AMwA1ACwAIAA0ADgALgAwADUAOwBcAG4AXAAiAEUAdQByAG8AcABlAC8AQQB0AGgAZQBuAHMAXAAiACwAIAAzADcALgA5ADYANgA2ADYANgA2ADYANgA2ADYANgA3ACwAIAAyADMALgA3ADEANgA2ADYANgA2ADYANgA2ADYANgA3ADsAXABuAFwAIgBFAHUAcgBvAHAAZQAvAEIAZQBsAGcAcgBhAGQAZQBcACIALAAgADQANAAuADgAMwAzADMAMwAzADMAMwAzADMAMwAzADMALAAgADIAMAAuADUAOwBcAG4AXAAiAEUAdQByAG8AcABlAC8AQgBlAHIAbABpAG4AXAAiACwAIAA1ADIALgA1ACwAIAAxADMALgAzADYANgA2ADYANgA2ADYANgA2ADYANgA3ADsAXABuAFwAIgBFAHUAcgBvAHAAZQAvAEIAcgB1AHMAcwBlAGwAcwBcACIALAAgADUAMAAuADgAMwAzADMAMwAzADMAMwAzADMAMwAzADMALAAgADQALgAzADMAMwAzADMAMwAzADMAMwAzADMAMwAzADMAOwBcAG4AXAAiAEUAdQByAG8AcABlAC8AQgB1AGMAaABhAHIAZQBzAHQAXAAiACwAIAA0ADQALgA0ADMAMwAzADMAMwAzADMAMwAzADMAMwAzACwAIAAyADYALgAxADsAXABuAFwAIgBFAHUAcgBvAHAAZQAvAEIAdQBkAGEAcABlAHMAdABcACIALAAgADQANwAuADUALAAgADEAOQAuADAAOAAzADMAMwAzADMAMwAzADMAMwAzADMAOwBcAG4AXAAiAEUAdQByAG8AcABlAC8AQwBoAGkAcwBpAG4AYQB1AFwAIgAsACAANAA3ACwAIAAyADgALgA4ADMAMwAzADMAMwAzADMAMwAzADMAMwAzADsAXABuAFwAIgBFAHUAcgBvAHAAZQAvAEQAdQBiAGwAaQBuAFwAIgAsACAANQAzAC4AMwAzADMAMwAzADMAMwAzADMAMwAzADMAMwAsACAALQA2AC4AMgA1ADsAXABuAFwAIgBFAHUAcgBvAHAAZQAvAEcAaQBiAHIAYQBsAHQAYQByAFwAIgAsACAAMwA2AC4AMQAzADMAMwAzADMAMwAzADMAMwAzADMAMwAsACAALQA1AC4AMwA1ADsAXABuAFwAIgBFAHUAcgBvAHAAZQAvAEgAZQBsAHMAaQBuAGsAaQBcACIALAAgADYAMAAuADEANgA2ADYANgA2ADYANgA2ADYANgA2ADcALAAgADIANAAuADkANgA2ADYANgA2ADYANgA2ADYANgA2ADcAOwBcAG4AXAAiAEUAdQByAG8AcABlAC8ASQBzAHQAYQBuAGIAdQBsAFwAIgAsACAANAAxAC4AMAAxADYANgA2ADYANgA2ADYANgA2ADYANwAsACAAMgA4AC4AOQA2ADYANgA2ADYANgA2ADYANgA2ADYANwA7AFwAbgBcACIARQB1AHIAbwBwAGUALwBLAGEAbABpAG4AaQBuAGcAcgBhAGQAXAAiACwAIAA1ADQALgA3ADEANgA2ADYANgA2ADYANgA2ADYANgA3ACwAIAAyADAALgA1ADsAXABuAFwAIgBFAHUAcgBvAHAAZQAvAEsAaQByAG8AdgBcACIALAAgADUAOAAuADYALAAgADQAOQAuADYANQA7AFwAbgBcACIARQB1AHIAbwBwAGUALwBLAHkAaQB2AFwAIgAsACAANQAwAC4ANAAzADMAMwAzADMAMwAzADMAMwAzADMAMwAsACAAMwAwAC4ANQAxADYANgA2ADYANgA2ADYANgA2ADYANwA7AFwAbgBcACIARQB1AHIAbwBwAGUALwBMAGkAcwBiAG8AbgBcACIALAAgADMAOAAuADcAMQA2ADYANgA2ADYANgA2ADYANgA2ADcALAAgAC0AOQAuADEAMwAzADMAMwAzADMAMwAzADMAMwAzADMAMwA7AFwAbgBcACIARQB1AHIAbwBwAGUALwBMAG8AbgBkAG8AbgBcACIALAAgADUAMQAuADUAMAA4ADMAMwAzADMAMwAzADMAMwAzADMALAAgAC0AMAAuADEAMgA1ADIANwA3ADcANwA3ADcANwA3ADcANwA4ADsAXABuAFwAIgBFAHUAcgBvAHAAZQAvAE0AYQBkAHIAaQBkAFwAIgAsACAANAAwAC4ANAAsACAALQAzAC4ANgA4ADMAMwAzADMAMwAzADMAMwAzADMAMwAzADsAXABuAFwAIgBFAHUAcgBvAHAAZQAvAE0AYQBsAHQAYQBcACIALAAgADMANQAuADkALAAgADEANAAuADUAMQA2ADYANgA2ADYANgA2ADYANgA2ADcAOwBcAG4AXAAiAEUAdQByAG8AcABlAC8ATQBpAG4AcwBrAFwAIgAsACAANQAzAC4AOQAsACAAMgA3AC4ANQA2ADYANgA2ADYANgA2ADYANgA2ADYANwA7AFwAbgBcACIARQB1AHIAbwBwAGUALwBNAG8AcwBjAG8AdwBcACIALAAgADUANQAuADcANQA1ADgAMwAzADMAMwAzADMAMwAzADMALAAgADMANwAuADYAMQA3ADcANwA3ADcANwA3ADcANwA3ADgAOwBcAG4AXAAiAEUAdQByAG8AcABlAC8AUABhAHIAaQBzAFwAIgAsACAANAA4AC4AOAA2ADYANgA2ADYANgA2ADYANgA2ADYANwAsACAAMgAuADMAMwAzADMAMwAzADMAMwAzADMAMwAzADMAMwA7AFwAbgBcACIARQB1AHIAbwBwAGUALwBQAHIAYQBnAHUAZQBcACIALAAgADUAMAAuADAAOAAzADMAMwAzADMAMwAzADMAMwAzADMALAAgADEANAAuADQAMwAzADMAMwAzADMAMwAzADMAMwAzADMAOwBcAG4AXAAiAEUAdQByAG8AcABlAC8AUgBpAGcAYQBcACIALAAgADUANgAuADkANQAsACAAMgA0AC4AMQA7AFwAbgBcACIARQB1AHIAbwBwAGUALwBSAG8AbQBlAFwAIgAsACAANAAxAC4AOQAsACAAMQAyAC4ANAA4ADMAMwAzADMAMwAzADMAMwAzADMAMwA7AFwAbgBcACIARQB1AHIAbwBwAGUALwBTAGEAbQBhAHIAYQBcACIALAAgADUAMwAuADIALAAgADUAMAAuADEANQA7AFwAbgBcACIARQB1AHIAbwBwAGUALwBTAGEAcgBhAHQAbwB2AFwAIgAsACAANQAxAC4ANQA2ADYANgA2ADYANgA2ADYANgA2ADYANwAsACAANAA2AC4AMAAzADMAMwAzADMAMwAzADMAMwAzADMAMwA7AFwAbgBcACIARQB1AHIAbwBwAGUALwBTAGkAbQBmAGUAcgBvAHAAbwBsAFwAIgAsACAANAA0AC4AOQA1ACwAIAAzADQALgAxADsAXABuAFwAIgBFAHUAcgBvAHAAZQAvAFMAbwBmAGkAYQBcACIALAAgADQAMgAuADYAOAAzADMAMwAzADMAMwAzADMAMwAzADMALAAgADIAMwAuADMAMQA2ADYANgA2ADYANgA2ADYANgA2ADcAOwBcAG4AXAAiAEUAdQByAG8AcABlAC8AVABhAGwAbABpAG4AbgBcACIALAAgADUAOQAuADQAMQA2ADYANgA2ADYANgA2ADYANgA2ADcALAAgADIANAAuADcANQA7AFwAbgBcACIARQB1AHIAbwBwAGUALwBUAGkAcgBhAG4AZQBcACIALAAgADQAMQAuADMAMwAzADMAMwAzADMAMwAzADMAMwAzADMALAAgADEAOQAuADgAMwAzADMAMwAzADMAMwAzADMAMwAzADMAOwBcAG4AXAAiAEUAdQByAG8AcABlAC8AVQBsAHkAYQBuAG8AdgBzAGsAXAAiACwAIAA1ADQALgAzADMAMwAzADMAMwAzADMAMwAzADMAMwAzACwAIAA0ADgALgA0ADsAXABuAFwAIgBFAHUAcgBvAHAAZQAvAFYAaQBlAG4AbgBhAFwAIgAsACAANAA4AC4AMgAxADYANgA2ADYANgA2ADYANgA2ADYANwAsACAAMQA2AC4AMwAzADMAMwAzADMAMwAzADMAMwAzADMAMwA7AFwAbgBcACIARQB1AHIAbwBwAGUALwBWAGkAbABuAGkAdQBzAFwAIgAsACAANQA0AC4ANgA4ADMAMwAzADMAMwAzADMAMwAzADMAMwAsACAAMgA1AC4AMwAxADYANgA2ADYANgA2ADYANgA2ADYANwA7AFwAbgBcACIARQB1AHIAbwBwAGUALwBWAG8AbABnAG8AZwByAGEAZABcACIALAAgADQAOAAuADcAMwAzADMAMwAzADMAMwAzADMAMwAzADMALAAgADQANAAuADQAMQA2ADYANgA2ADYANgA2ADYANgA2ADcAOwBcAG4AXAAiAEUAdQByAG8AcABlAC8AVwBhAHIAcwBhAHcAXAAiACwAIAA1ADIALgAyADUALAAgADIAMQA7AFwAbgBcACIARQB1AHIAbwBwAGUALwBaAHUAcgBpAGMAaABcACIALAAgADQANwAuADMAOAAzADMAMwAzADMAMwAzADMAMwAzADMALAAgADgALgA1ADMAMwAzADMAMwAzADMAMwAzADMAMwAzADMAOwBcAG4AXAAiAEkAbgBkAGkAYQBuAC8AQwBoAGEAZwBvAHMAXAAiACwAIAAtADcALgAzADMAMwAzADMAMwAzADMAMwAzADMAMwAzADMALAAgADcAMgAuADQAMQA2ADYANgA2ADYANgA2ADYANgA2ADcAOwBcAG4AXAAiAEkAbgBkAGkAYQBuAC8ATQBhAGwAZABpAHYAZQBzAFwAIgAsACAANAAuADEANgA2ADYANgA2ADYANgA2ADYANgA2ADYANwAsACAANwAzAC4ANQA7AFwAbgBcACIASQBuAGQAaQBhAG4ALwBNAGEAdQByAGkAdABpAHUAcwBcACIALAAgAC0AMgAwAC4AMQA2ADYANgA2ADYANgA2ADYANgA2ADYANwAsACAANQA3AC4ANQA7AFwAbgBcACIAUABhAGMAaQBmAGkAYwAvAEEAcABpAGEAXAAiACwAIAAtADEAMwAuADgAMwAzADMAMwAzADMAMwAzADMAMwAzADMALAAgAC0AMQA3ADEALgA3ADMAMwAzADMAMwAzADMAMwAzADMAMwA7AFwAbgBcACIAUABhAGMAaQBmAGkAYwAvAEEAdQBjAGsAbABhAG4AZABcACIALAAgAC0AMwA2AC4AOAA2ADYANgA2ADYANgA2ADYANgA2ADYANwAsACAAMQA3ADQALgA3ADYANgA2ADYANgA2ADYANgA2ADYANwA7AFwAbgBcACIAUABhAGMAaQBmAGkAYwAvAEIAbwB1AGcAYQBpAG4AdgBpAGwAbABlAFwAIgAsACAALQA2AC4AMgAxADYANgA2ADYANgA2ADYANgA2ADYANgA3ACwAIAAxADUANQAuADUANgA2ADYANgA2ADYANgA2ADYANgA3ADsAXABuAFwAIgBQAGEAYwBpAGYAaQBjAC8AQwBoAGEAdABoAGEAbQBcACIALAAgAC0ANAAzAC4AOQA1ACwAIAAtADEANwA2AC4ANQA1ADsAXABuAFwAIgBQAGEAYwBpAGYAaQBjAC8ARQBhAHMAdABlAHIAXAAiACwAIAAtADIANwAuADEANQAsACAALQAxADAAOQAuADQAMwAzADMAMwAzADMAMwAzADMAMwAzADsAXABuAFwAIgBQAGEAYwBpAGYAaQBjAC8ARQBmAGEAdABlAFwAIgAsACAALQAxADcALgA2ADYANgA2ADYANgA2ADYANgA2ADYANgA3ACwAIAAxADYAOAAuADQAMQA2ADYANgA2ADYANgA2ADYANgA3ADsAXABuAFwAIgBQAGEAYwBpAGYAaQBjAC8ARgBhAGsAYQBvAGYAbwBcACIALAAgAC0AOQAuADMANgA2ADYANgA2ADYANgA2ADYANgA2ADYANwAsACAALQAxADcAMQAuADIAMwAzADMAMwAzADMAMwAzADMAMwAzADsAXABuAFwAIgBQAGEAYwBpAGYAaQBjAC8ARgBpAGoAaQBcACIALAAgAC0AMQA4AC4AMQAzADMAMwAzADMAMwAzADMAMwAzADMAMwAsACAAMQA3ADgALgA0ADEANgA2ADYANgA2ADYANgA2ADYANwA7AFwAbgBcACIAUABhAGMAaQBmAGkAYwAvAEcAYQBsAGEAcABhAGcAbwBzAFwAIgAsACAALQAwAC4AOQAsACAALQA4ADkALgA2ADsAXABuAFwAIgBQAGEAYwBpAGYAaQBjAC8ARwBhAG0AYgBpAGUAcgBcACIALAAgAC0AMgAzAC4AMQAzADMAMwAzADMAMwAzADMAMwAzADMAMwAsACAALQAxADMANAAuADkANQA7AFwAbgBcACIAUABhAGMAaQBmAGkAYwAvAEcAdQBhAGQAYQBsAGMAYQBuAGEAbABcACIALAAgAC0AOQAuADUAMwAzADMAMwAzADMAMwAzADMAMwAzADMAMwAsACAAMQA2ADAALgAyADsAXABuAFwAIgBQAGEAYwBpAGYAaQBjAC8ARwB1AGEAbQBcACIALAAgADEAMwAuADQANgA2ADYANgA2ADYANgA2ADYANgA2ADcALAAgADEANAA0AC4ANwA1ADsAXABuAFwAIgBQAGEAYwBpAGYAaQBjAC8ASABvAG4AbwBsAHUAbAB1AFwAIgAsACAAMgAxAC4AMwAwADYAOQA0ADQANAA0ADQANAA0ADQANAAsACAALQAxADUANwAuADgANQA4ADMAMwAzADMAMwAzADMAMwAzADsAXABuAFwAIgBQAGEAYwBpAGYAaQBjAC8ASwBhAG4AdABvAG4AXAAiACwAIAAtADIALgA3ADgAMwAzADMAMwAzADMAMwAzADMAMwAzADMALAAgAC0AMQA3ADEALgA3ADEANgA2ADYANgA2ADYANgA2ADYANwA7AFwAbgBcACIAUABhAGMAaQBmAGkAYwAvAEsAaQByAGkAdABpAG0AYQB0AGkAXAAiACwAIAAxAC4AOAA2ADYANgA2ADYANgA2ADYANgA2ADYANgA3ACwAIAAtADEANQA3AC4AMwAzADMAMwAzADMAMwAzADMAMwAzADMAOwBcAG4AXAAiAFAAYQBjAGkAZgBpAGMALwBLAG8AcwByAGEAZQBcACIALAAgADUALgAzADEANgA2ADYANgA2ADYANgA2ADYANgA2ADcALAAgADEANgAyAC4AOQA4ADMAMwAzADMAMwAzADMAMwAzADMAOwBcAG4AXAAiAFAAYQBjAGkAZgBpAGMALwBLAHcAYQBqAGEAbABlAGkAbgBcACIALAAgADkALgAwADgAMwAzADMAMwAzADMAMwAzADMAMwAzADMALAAgADEANgA3AC4AMwAzADMAMwAzADMAMwAzADMAMwAzADMAOwBcAG4AXAAiAFAAYQBjAGkAZgBpAGMALwBNAGEAcgBxAHUAZQBzAGEAcwBcACIALAAgAC0AOQAsACAALQAxADMAOQAuADUAOwBcAG4AXAAiAFAAYQBjAGkAZgBpAGMALwBOAGEAdQByAHUAXAAiACwAIAAtADAALgA1ADEANgA2ADYANgA2ADYANgA2ADYANgA2ADYANwAsACAAMQA2ADYALgA5ADEANgA2ADYANgA2ADYANgA2ADYANwA7AFwAbgBcACIAUABhAGMAaQBmAGkAYwAvAE4AaQB1AGUAXAAiACwAIAAtADEAOQAuADAAMQA2ADYANgA2ADYANgA2ADYANgA2ADcALAAgAC0AMQA2ADkALgA5ADEANgA2ADYANgA2ADYANgA2ADYANwA7AFwAbgBcACIAUABhAGMAaQBmAGkAYwAvAE4AbwByAGYAbwBsAGsAXAAiACwAIAAtADIAOQAuADAANQAsACAAMQA2ADcALgA5ADYANgA2ADYANgA2ADYANgA2ADYANwA7AFwAbgBcACIAUABhAGMAaQBmAGkAYwAvAE4AbwB1AG0AZQBhAFwAIgAsACAALQAyADIALgAyADYANgA2ADYANgA2ADYANgA2ADYANgA3ACwAIAAxADYANgAuADQANQA7AFwAbgBcACIAUABhAGMAaQBmAGkAYwAvAFAAYQBnAG8AXwBQAGEAZwBvAFwAIgAsACAALQAxADQALgAyADYANgA2ADYANgA2ADYANgA2ADYANgA3ACwAIAAtADEANwAwAC4ANwA7AFwAbgBcACIAUABhAGMAaQBmAGkAYwAvAFAAYQBsAGEAdQBcACIALAAgADcALgAzADMAMwAzADMAMwAzADMAMwAzADMAMwAzADMALAAgADEAMwA0AC4ANAA4ADMAMwAzADMAMwAzADMAMwAzADMAOwBcAG4AXAAiAFAAYQBjAGkAZgBpAGMALwBQAGkAdABjAGEAaQByAG4AXAAiACwAIAAtADIANQAuADAANgA2ADYANgA2ADYANgA2ADYANgA2ADcALAAgAC0AMQAzADAALgAwADgAMwAzADMAMwAzADMAMwAzADMAMwA7AFwAbgBcACIAUABhAGMAaQBmAGkAYwAvAFAAbwByAHQAXwBNAG8AcgBlAHMAYgB5AFwAIgAsACAALQA5AC4ANQAsACAAMQA0ADcALgAxADYANgA2ADYANgA2ADYANgA2ADYANwA7AFwAbgBcACIAUABhAGMAaQBmAGkAYwAvAFIAYQByAG8AdABvAG4AZwBhAFwAIgAsACAALQAyADEALgAyADMAMwAzADMAMwAzADMAMwAzADMAMwAzACwAIAAtADEANQA5AC4ANwA2ADYANgA2ADYANgA2ADYANgA2ADcAOwBcAG4AXAAiAFAAYQBjAGkAZgBpAGMALwBUAGEAaABpAHQAaQBcACIALAAgAC0AMQA3AC4ANQAzADMAMwAzADMAMwAzADMAMwAzADMAMwAsACAALQAxADQAOQAuADUANgA2ADYANgA2ADYANgA2ADYANgA3ADsAXABuAFwAIgBQAGEAYwBpAGYAaQBjAC8AVABhAHIAYQB3AGEAXAAiACwAIAAxAC4ANAAxADYANgA2ADYANgA2ADYANgA2ADYANgA3ACwAIAAxADcAMwA7AFwAbgBcACIAUABhAGMAaQBmAGkAYwAvAFQAbwBuAGcAYQB0AGEAcAB1AFwAIgAsACAALQAyADEALgAxADMAMwAzADMAMwAzADMAMwAzADMAMwAzACwAIAAtADEANwA1AC4AMgBcAG4AfQA7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WgBPAE4ARQBfAFoATwBOAEUAXwBEAEEAVABB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XABuACAAIAAgAHwAIABDAFsAMQA2AF0AUgBbAG4AXQAgAHwAIABUAFoAbwBuAGUARABhAHQAYQBSAGEAdwBcAG4AIAAxACAAfAAgAHQAZQB4AHQAIAAgACAAIAAgACAAfAAgAFQAWgAgAEQAYQB0AGEAYgBhAHMAZQAgAGQAZQBmAGkAbgBlAGQAIAB0AGkAbQBlAHoAbwBuAGUAIABuAGEAbQBlAC4AXABuACAAMgAgAHwAIABpAG4AdABlAGcAZQByACAAIAAgAHwAIABGAHIAbwBtACAAZABhAHQAZQAgAGkAbgAgAGwAbwBjAGEAbAAgAG8AYgBzAGUAcgB2AGUAZAAgAHQAaQBtAGUAIAAoAE0ASgBEAE4AKQAuACAARQBtAHAAdAB5ACAAZgBvAHIAIABlAHMAdABhAGIAbABpAHMAaABpAG4AZwAgAHQAaQBtAGUAegBvAG4AZQAuAFwAbgAgADMAIAB8ACAAaQBuAHQAZQBnAGUAcgAgACAAIAB8ACAARgByAG8AbQAgAHQAaQBtAGUAIABpAG4AIABsAG8AYwBhAGwAIABvAGIAcwBlAHIAdgBlAGQAIAB0AGkAbQBlACAAKABTAGUAYwBvAG4AZABzACkALgAgAEUAbQBwAHQAeQAgAGYAbwByACAAZQBzAHQAYQBiAGwAaQBzAGgAaQBuAGcAIAB0AGkAbQBlAHoAbwBuAGUALgBcAG4AIAA0ACAAfAAgAGkAbgB0AGUAZwBlAHIAIAAgACAAfAAgAFUAbgB0AGkAbAAgAGQAYQB0AGUAIABpAG4AIABsAG8AYwBhAGwAIABvAGIAcwBlAHIAdgBlAGQAIAB0AGkAbQBlACAAKABNAEoARABOACkALgAgAEUAbQBwAHQAeQAgAGYAbwByACAAYQBjAHQAaQB2AGUAIAB0AGkAbQBlAHoAbwBuAGUALgBcAG4AIAA1ACAAfAAgAGkAbgB0AGUAZwBlAHIAIAAgACAAfAAgAFUAbgB0AGkAbAAgAHQAaQBtAGUAIABpAG4AIABsAG8AYwBhAGwAIABvAGIAcwBlAHIAdgBlAGQAIAB0AGkAbQBlACAAKABTAGUAYwBvAG4AZABzACkALgAgAEUAbQBwAHQAeQAgAGYAbwByACAAYQBjAHQAaQB2AGUAIAB0AGkAbQBlAHoAbwBuAGUALgBcAG4AIAA2ACAAfAAgAGkAbgB0AGUAZwBlAHIAIAAgACAAfAAgAFQAaQBtAGUAegBvAG4AZQAgAHMAdABhAG4AZABhAHIAZAAgAG8AZgBmAHMAZQB0ACAAaQBuACAAcwBlAGMAbwBuAGQAcwAuAFwAbgAgADcAIAB8ACAAaQBuAHQAZQBnAGUAcgAgACAAIAB8ACAAVABpAG0AZQB6AG8AbgBlACAAZABhAHkAbABpAGcAaAB0ACAAbwBmAGYAcwBlAHQAIABpAG4AIABzAGUAYwBvAG4AZABzAC4AIABUAGkAbQBlAHoAbwBuAGUAIAByAHUAbABlAHMAIABtAGEAeQAgAGEAZABqAHUAcwB0ACAAdABoAGkAcwAgAHYAYQBsAHUAZQAuAFwAbgAgADgAIAB8ACAAaQBuAHQAZQBnAGUAcgAgACAAIAB8ACAARABlAGwAdABhACAAZgByAG8AbQAgAHAAcgBlAHYAaQBvAHUAcwAgAHQAaQBtAGUAegBvAG4AZQAgAHMAdABhAG4AZABhAHIAZAAgAG8AZgBmAHMAZQB0ACAAaQBuACAAcwBlAGMAbwBuAGQAcwAuACAARQBtAHAAdAB5ACAAZgBvAHIAIABlAHMAdABhAGIAbABpAHMAaABpAG4AZwAgAHQAaQBtAGUAegBvAG4AZQAuAFwAbgAgADkAIAB8ACAAaQBuAHQAZQBnAGUAcgAgACAAIAB8ACAARABlAGwAdABhACAAZgByAG8AbQAgAHAAcgBlAHYAaQBvAHUAcwAgAHQAaQBtAGUAegBvAG4AZQAgAGQAYQB5AGwAaQBnAGgAdAAgAG8AZgBmAHMAZQB0ACAAaQBuACAAcwBlAGMAbwBuAGQAcwAuACAARQBtAHAAdAB5ACAAZgBvAHIAIABlAHMAdABhAGIAbABpAHMAaABpAG4AZwAgAHQAaQBtAGUAegBvAG4AZQAuAFwAbgAxADAAIAB8ACAAaQBuAHQAZQBnAGUAcgAgACAAIAB8ACAARABlAGwAdABhACAAdABvACAAbgBlAHgAdAAgAHQAaQBtAGUAegBvAG4AZQAgAHMAdABhAG4AZABhAHIAZAAgAG8AZgBmAHMAZQB0ACAAaQBuACAAcwBlAGMAbwBuAGQAcwAuACAARQBtAHAAdAB5ACAAZgBvAHIAIABhAGMAdABpAHYAZQAgAHQAaQBtAGUAegBvAG4AZQAuAFwAbgAxADEAIAB8ACAAaQBuAHQAZQBnAGUAcgAgACAAIAB8ACAARABlAGwAdABhACAAdABvACAAbgBlAHgAdAAgAHQAaQBtAGUAegBvAG4AZQAgAGQAYQB5AGwAaQBnAGgAdAAgAG8AZgBmAHMAZQB0ACAAaQBuACAAcwBlAGMAbwBuAGQAcwAuACAARQBtAHAAdAB5ACAAZgBvAHIAIABhAGMAdABpAHYAZQAgAHQAaQBtAGUAegBvAG4AZQAuAFwAbgAxADIAIAB8ACAAdABlAHgAdAAgACAAIAAgACAAIAB8ACAAVABpAG0AZQB6AG8AbgBlACAAcgB1AGwAZQBzACAAbgBhAG0AZQAuACAAQwBhAG4AIABiAGUAIABlAG0AcAB0AHkALgAgACoAIABkAGUAbgBvAHQAZQBzACAAYQAgAGQAYQB5AGwAaQBnAGgAdAAgAHMAYQB2AGkAbgBnACAAVABaAG8AbgBlAC4AXABuADEAMwAgAHwAIAB0AGUAeAB0ACAAIAAgACAAIAAgAHwAIABBAGIAcgBlAHYAaQBhAHQAZQBkACAAcwB0AGEAbgBkAGEAcgBkACAAdABpAG0AZQAgAGQAaQBzAHAAbABhAHkAIABuAGEAbQBlAC4AXABuADEANAAgAHwAIAB0AGUAeAB0ACAAIAAgACAAIAAgAHwAIABBAGIAcgBlAHYAaQBhAHQAZQBkACAAZABhAHkAbABpAGcAaAB0ACAAcwBhAHYAaQBuAGcAIAB0AGkAbQBlACAAZABpAHMAcABsAGEAeQAgAG4AYQBtAGUALgBcAG4AMQA1ACAAfAAgAHQAZQB4AHQAIAAgACAAIAAgACAAfAAgAFMAdABhAG4AZABhAHIAZAAgAHQAaQBtAGUAIABkAGkAcwBwAGwAYQB5ACAAbgBhAG0AZQAuAFwAbgAxADYAIAB8ACAAdABlAHgAdAAgACAAIAAgACAAIAB8ACAARABhAHkAbABpAGcAaAB0ACAAcwBhAHYAaQBuAGcAIAB0AGkAbQBlACAAZABpAHMAcABsAGEAeQAgAG4AYQBt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XABuAF8AVABJAE0ARQBaAE8ATgBFAF8AQQBGAFIASQBDAEEAXwBBAEIASQBEAEoAQQBOACAAPQAgAHsAXABuAFwAIgBBAGYAcgBpAGMAYQAvAEEAYgBpAGQAagBhAG4AXAAiACwAIABcACIAXAAiACwAIABcACIAXAAiACwAIAAxADkANAAwADIALAAgADAALAAgAC0AOQA2ADgALAAgADAALAAgAFwAIgBcACIALAAgAFwAIgBcACIALAAgADkANgA4ACwAIAAwACwAIABcACIAXAAiACwAIABcACIATABNAFQAXAAiACwAIABcACIAXAAiACwAIABcACIATABvAGMAYQBsACAATQBlAGEAbgAgAFQAaQBtAGUAXAAiACwAIABcACIAXAAiADsAXABuAFwAIgBBAGYAcgBpAGMAYQAvAEEAYgBpAGQAagBhAG4AXAAiACwAIAAxADkANAAwADIALAAgADAALAAgAFwAIgBcACIALAAgAFwAIgBcACIALAAgADAALAAgADAALAAgADkANgA4ACwAIAAwACwAIABcACIAXAAiACwAIABcACIAXAAiACwAIABcACIAXAAiACwAIABcACIARwBNAFQAXAAiACwAIABcACIAXAAiACwAIABcACIARwByAGUAZQBuAHcAaQBjAGgAIABNAGUAYQBuACAAVABpAG0AZQBcACIALAAgAFwAIgBcACIAXABuAH0AOwBcAG4AXABuAF8AVABJAE0ARQBaAE8ATgBFAF8AQQBGAFIASQBDAEEAXwBBAEwARwBJAEUAUgBTACAAPQAgAHsAXABuAFwAIgBBAGYAcgBpAGMAYQAvAEEAbABnAGkAZQByAHMAXAAiACwAIABcACIAXAAiACwAIABcACIAXAAiACwAIAAxADEAOAAwADcALAAgADAALAAgADcAMwAyACwAIAAwACwAIABcACIAXAAiACwAIABcACIAXAAiACwAIAAtADEANwAxACwAIAAwACwAIABcACIAXAAiACwAIABcACIATABNAFQAXAAiACwAIABcACIAXAAiACwAIABcACIATABvAGMAYQBsACAATQBlAGEAbgAgAFQAaQBtAGUAXAAiACwAIABcACIAXAAiADsAXABuAFwAIgBBAGYAcgBpAGMAYQAvAEEAbABnAGkAZQByAHMAXAAiACwAIAAxADEAOAAwADcALAAgADAALAAgADEAOQAxADAANgAsACAAMAAsACAANQA2ADEALAAgADAALAAgAC0AMQA3ADEALAAgADAALAAgAC0ANQA2ADEALAAgADAALAAgAFwAIgBcACIALAAgAFwAIgBQAE0AVABcACIALAAgAFwAIgBcACIALAAgAFwAIgBQAGEAcgBpAHMAIABNAGUAYQBuACAAVABpAG0AZQBcACIALAAgAFwAIgBcACIAOwBcAG4AXAAiAEEAZgByAGkAYwBhAC8AQQBsAGcAaQBlAHIAcwBcACIALAAgADEAOQAxADAANgAsACAAMAAsACAAMgA5ADYAOAA0ACwAIAA3ADIAMAAwACwAIAAwACwAIAAwACwAIAAtADUANgAxACwAIAAwACwAIAAzADYAMAAwACwAIAAwACwAIABcACIAQQBsAGcAZQByAGkAYQBcACIALAAgAFwAIgBXAEUAJQBUAFwAIgAsACAAXAAiAFwAIgAsACAAXAAiAFcAZQBzAHQAZQByAG4AIABFAHUAcgBvAHAAZQBhAG4AJQAgAFQAaQBtAGUAXAAiACwAIABcACIAXAAiADsAXABuAFwAIgBBAGYAcgBpAGMAYQAvAEEAbABnAGkAZQByAHMAXAAiACwAIAAyADkANgA4ADQALAAgADcAMgAwADAALAAgADMAMgAxADAAMAAsACAAMAAsACAAMwA2ADAAMAAsACAAMAAsACAAMwA2ADAAMAAsACAAMAAsACAALQAzADYAMAAwACwAIAAwACwAIABcACIAQQBsAGcAZQByAGkAYQBcACIALAAgAFwAIgBDAEUAJQBUAFwAIgAsACAAXAAiAFwAIgAsACAAXAAiAEMAZQBuAHQAcgBhAGwAIABFAHUAcgBvAHAAZQBhAG4AJQAgAFQAaQBtAGUAXAAiACwAIABcACIAXAAiADsAXABuAFwAIgBBAGYAcgBpAGMAYQAvAEEAbABnAGkAZQByAHMAXAAiACwAIAAzADIAMQAwADAALAAgADAALAAgADMANQA1ADAAMQAsACAAMAAsACAAMAAsACAAMAAsACAALQAzADYAMAAwACwAIAAwACwAIAAzADYAMAAwACwAIAAwACwAIABcACIAXAAiACwAIABcACIAVwBFAFQAXAAiACwAIABcACIAXAAiACwAIABcACIAVwBlAHMAdABlAHIAbgAgAEUAdQByAG8AcABlAGEAbgAgAFQAaQBtAGUAXAAiACwAIABcACIAXAAiADsAXABuAFwAIgBBAGYAcgBpAGMAYQAvAEEAbABnAGkAZQByAHMAXAAiACwAIAAzADUANQAwADEALAAgADAALAAgADMAOAAxADMAMwAsACAAMAAsACAAMwA2ADAAMAAsACAAMAAsACAAMwA2ADAAMAAsACAAMAAsACAALQAzADYAMAAwACwAIAAwACwAIABcACIAXAAiACwAIABcACIAQwBFAFQAXAAiACwAIABcACIAXAAiACwAIABcACIAQwBlAG4AdAByAGEAbAAgAEUAdQByAG8AcABlAGEAbgAgAFQAaQBtAGUAXAAiACwAIABcACIAXAAiADsAXABuAFwAIgBBAGYAcgBpAGMAYQAvAEEAbABnAGkAZQByAHMAXAAiACwAIAAzADgAMQAzADMALAAgADAALAAgADQAMwA0ADMANwAsACAAMAAsACAAMAAsACAAMAAsACAALQAzADYAMAAwACwAIAAwACwAIAAzADYAMAAwACwAIAAwACwAIABcACIAQQBsAGcAZQByAGkAYQBcACIALAAgAFwAIgBXAEUAJQBUAFwAIgAsACAAXAAiAFwAIgAsACAAXAAiAFcAZQBzAHQAZQByAG4AIABFAHUAcgBvAHAAZQBhAG4AJQAgAFQAaQBtAGUAXAAiACwAIABcACIAXAAiADsAXABuAFwAIgBBAGYAcgBpAGMAYQAvAEEAbABnAGkAZQByAHMAXAAiACwAIAA0ADMANAAzADcALAAgADAALAAgADQANAAxADcAMgAsACAAMAAsACAAMwA2ADAAMAAsACAAMAAsACAAMwA2ADAAMAAsACAAMAAsACAALQAzADYAMAAwACwAIAAwACwAIABcACIAQQBsAGcAZQByAGkAYQBcACIALAAgAFwAIgBDAEUAJQBUAFwAIgAsACAAXAAiAFwAIgAsACAAXAAiAEMAZQBuAHQAcgBhAGwAIABFAHUAcgBvAHAAZQBhAG4AJQAgAFQAaQBtAGUAXAAiACwAIABcACIAXAAiADsAXABuAFwAIgBBAGYAcgBpAGMAYQAvAEEAbABnAGkAZQByAHMAXAAiACwAIAA0ADQAMQA3ADIALAAgADAALAAgADQANAA3ADIANQAsACAAMAAsACAAMAAsACAAMAAsACAALQAzADYAMAAwACwAIAAwACwAIAAzADYAMAAwACwAIAAwACwAIABcACIAQQBsAGcAZQByAGkAYQBcACIALAAgAFwAIgBXAEUAJQBUAFwAIgAsACAAXAAiAFwAIgAsACAAXAAiAFcAZQBzAHQAZQByAG4AIABFAHUAcgBvAHAAZQBhAG4AJQAgAFQAaQBtAGUAXAAiACwAIABcACIAXAAiADsAXABuAFwAIgBBAGYAcgBpAGMAYQAvAEEAbABnAGkAZQByAHMAXAAiACwAIAA0ADQANwAyADUALAAgADAALAAgAFwAIgBcACIALAAgAFwAIgBcACIALAAgADMANgAwADAALAAgADAALAAgADMANgAwADAALAAgADAALAAgAFwAIgBcACIALAAgAFwAIgBcACIALAAgAFwAIgBcACIALAAgAFwAIgBDAEUAVABcACIALAAgAFwAIgBcACIALAAgAFwAIgBDAGUAbgB0AHIAYQBsACAARQB1AHIAbwBwAGUAYQBuACAAVABpAG0AZQBcACIALAAgAFwAIgBcACIAXABuAH0AOwBcAG4AXABuAF8AVABJAE0ARQBaAE8ATgBFAF8AQQBGAFIASQBDAEEAXwBCAEkAUwBTAEEAVQAgAD0AIAB7AFwAbgBcACIAQQBmAHIAaQBjAGEALwBCAGkAcwBzAGEAdQBcACIALAAgAFwAIgBcACIALAAgAFwAIgBcACIALAAgADEAOQA0ADAAMQAsACAAOAA2ADIANgAwACwAIAAtADMANwA0ADAALAAgADAALAAgAFwAIgBcACIALAAgAFwAIgBcACIALAAgADEANAAwACwAIAAwACwAIABcACIAXAAiACwAIABcACIATABNAFQAXAAiACwAIABcACIAXAAiACwAIABcACIATABvAGMAYQBsACAATQBlAGEAbgAgAFQAaQBtAGUAXAAiACwAIABcACIAXAAiADsAXABuAFwAIgBBAGYAcgBpAGMAYQAvAEIAaQBzAHMAYQB1AFwAIgAsACAAMQA5ADQAMAAxACwAIAA4ADYAMgA2ADAALAAgADQAMgA0ADEAMwAsACAAMAAsACAALQAzADYAMAAwACwAIAAwACwAIAAxADQAMAAsACAAMAAsACAAMwA2ADAAMAAsACAAMAAsACAAXAAiAFwAIgAsACAAXAAiABIiMAAxAFwAIgAsACAAXAAiAFwAIgAsACAAXAAiAFUAVABDABIiMAAxADoAMAAwAFwAIgAsACAAXAAiAFwAIgA7AFwAbgBcACIAQQBmAHIAaQBjAGEALwBCAGkAcwBzAGEAdQBcACIALAAgADQAMgA0ADEAMwAsACAAMAAsACAAXAAiAFwAIgAsACAAXAAiAFwAIgAsACAAMAAsACAAMAAsACAAMwA2ADAAMAAsACAAMAAsACAAXAAiAFwAIgAsACAAXAAiAFwAIgAsACAAXAAiAFwAIgAsACAAXAAiAEcATQBUAFwAIgAsACAAXAAiAFwAIgAsACAAXAAiAEcAcgBlAGUAbgB3AGkAYwBoACAATQBlAGEAbgAgAFQAaQBtAGUAXAAiACwAIABcACIAXAAiAFwAbgB9ADsAXABuAFwAbgBfAFQASQBNAEUAWgBPAE4ARQBfAEEARgBSAEkAQwBBAF8AQwBBAEkAUgBPACAAPQAgAHsAXABuAFwAIgBBAGYAcgBpAGMAYQAvAEMAYQBpAHIAbwBcACIALAAgAFwAIgBcACIALAAgAFwAIgBcACIALAAgADEANQAyADkAMwAsACAAMAAsACAANwA1ADAAOQAsACAAMAAsACAAXAAiAFwAIgAsACAAXAAiAFwAIgAsACAALQAzADAAOQAsACAAMAAsACAAXAAiAFwAIgAsACAAXAAiAEwATQBUAFwAIgAsACAAXAAiAFwAIgAsACAAXAAiAEwAbwBjAGEAbAAgAE0AZQBhAG4AIABUAGkAbQBlAFwAIgAsACAAXAAiAFwAIgA7AFwAbgBcACIAQQBmAHIAaQBjAGEALwBDAGEAaQByAG8AXAAiACwAIAAxADUAMgA5ADMALAAgADAALAAgAFwAIgBcACIALAAgAFwAIgBcACIALAAgADcAMgAwADAALAAgADAALAAgAC0AMwAwADkALAAgADAALAAgAFwAIgBcACIALAAgAFwAIgBcACIALAAgAFwAIgBFAGcAeQBwAHQAXAAiACwAIABcACIARQBFACUAVABcACIALAAgAFwAIgBcACIALAAgAFwAIgBFAGEAcwB0AGUAcgBuACAARQB1AHIAbwBwAGUAYQBuACUAIABUAGkAbQBlAFwAIgAsACAAXAAiAFwAIgBcAG4AfQA7AFwAbgBcAG4AXwBUAEkATQBFAFoATwBOAEUAXwBBAEYAUgBJAEMAQQBfAEMAQQBTAEEAQgBMAEEATgBDAEEAIAA9ACAAewBcAG4AXAAiAEEAZgByAGkAYwBhAC8AQwBhAHMAYQBiAGwAYQBuAGMAYQBcACIALAAgAFwAIgBcACIALAAgAFwAIgBcACIALAAgADIAMAAwADYANgAsACAAMAAsACAALQAxADgAMgAwACwAIAAwACwAIABcACIAXAAiACwAIABcACIAXAAiACwAIAAxADgAMgAwACwAIAAwACwAIABcACIAXAAiACwAIABcACIATABNAFQAXAAiACwAIABcACIAXAAiACwAIABcACIATABvAGMAYQBsACAATQBlAGEAbgAgAFQAaQBtAGUAXAAiACwAIABcACIAXAAiADsAXABuAFwAIgBBAGYAcgBpAGMAYQAvAEMAYQBzAGEAYgBsAGEAbgBjAGEAXAAiACwAIAAyADAAMAA2ADYALAAgADAALAAgADQANQA3ADcANQAsACAAMAAsACAAMAAsACAAMAAsACAAMQA4ADIAMAAsACAAMAAsACAAMwA2ADAAMAAsACAAMAAsACAAXAAiAE0AbwByAG8AYwBjAG8AXAAiACwAIABcACIAKwAwADAAXAAiACwAIABcACIAKwAwADEAXAAiACwAIABcACIAVQBUAEMAKwAwADAAOgAwADAAXAAiACwAIABcACIAVQBUAEMAKwAwADEAOgAwADAAXAAiADsAXABuAFwAIgBBAGYAcgBpAGMAYQAvAEMAYQBzAGEAYgBsAGEAbgBjAGEAXAAiACwAIAA0ADUANwA3ADUALAAgADAALAAgADQANgA0ADMAMQAsACAAMAAsACAAMwA2ADAAMAAsACAAMAAsACAAMwA2ADAAMAAsACAAMAAsACAALQAzADYAMAAwACwAIAAwACwAIABcACIAXAAiACwAIABcACIAKwAwADEAXAAiACwAIABcACIAXAAiACwAIABcACIAVQBUAEMAKwAwADEAOgAwADAAXAAiACwAIABcACIAXAAiADsAXABuAFwAIgBBAGYAcgBpAGMAYQAvAEMAYQBzAGEAYgBsAGEAbgBjAGEAXAAiACwAIAA0ADYANAAzADEALAAgADAALAAgADUAOAA0ADEAOQAsACAAMQAwADgAMAAwACwAIAAwACwAIAAwACwAIAAtADMANgAwADAALAAgADAALAAgADMANgAwADAALAAgADAALAAgAFwAIgBNAG8AcgBvAGMAYwBvAFwAIgAsACAAXAAiACsAMAAwAFwAIgAsACAAXAAiACsAMAAxAFwAIgAsACAAXAAiAFUAVABDACsAMAAwADoAMAAwAFwAIgAsACAAXAAiAFUAVABDACsAMAAxADoAMAAwAFwAIgA7AFwAbgBcACIAQQBmAHIAaQBjAGEALwBDAGEAcwBhAGIAbABhAG4AYwBhAFwAIgAsACAANQA4ADQAMQA5ACwAIAAxADAAOAAwADAALAAgAFwAIgBcACIALAAgAFwAIgBcACIALAAgADMANgAwADAALAAgADAALAAgADMANgAwADAALAAgADAALAAgAFwAIgBcACIALAAgAFwAIgBcACIALAAgAFwAIgBNAG8AcgBvAGMAYwBvAFwAIgAsACAAXAAiACsAMAAxAFwAIgAsACAAXAAiACsAMAAwAFwAIgAsACAAXAAiAFUAVABDACsAMAAxADoAMAAwAFwAIgAsACAAXAAiAFUAVABDACsAMAAwADoAMAAwAFwAIgBcAG4AfQA7AFwAbgBcAG4AXwBUAEkATQBFAFoATwBOAEUAXwBBAEYAUgBJAEMAQQBfAEMARQBVAFQAQQAgAD0AIAB7AFwAbgBcACIAQQBmAHIAaQBjAGEALwBDAGUAdQB0AGEAXAAiACwAIABcACIAXAAiACwAIABcACIAXAAiACwAIAAxADUAMwA4ADQALAAgADgANQAxADIANAAsACAALQAxADIANwA2ACwAIAAwACwAIABcACIAXAAiACwAIABcACIAXAAiACwAIAAxADIANwA2ACwAIAAwACwAIABcACIAXAAiACwAIABcACIATABNAFQAXAAiACwAIABcACIAXAAiACwAIABcACIATABvAGMAYQBsACAATQBlAGEAbgAgAFQAaQBtAGUAXAAiACwAIABcACIAXAAiADsAXABuAFwAIgBBAGYAcgBpAGMAYQAvAEMAZQB1AHQAYQBcACIALAAgADEANQAzADgANAAsACAAOAA1ADEAMgA0ACwAIAAyADEANwAxADkALAAgADgAMgA4ADAAMAAsACAAMAAsACAAMAAsACAAMQAyADcANgAsACAAMAAsACAAMAAsACAAMwA2ADAAMAAsACAAXAAiAFwAIgAsACAAXAAiAFcARQBUAFwAIgAsACAAXAAiAFwAIgAsACAAXAAiAFcAZQBzAHQAZQByAG4AIABFAHUAcgBvAHAAZQBhAG4AIABUAGkAbQBlAFwAIgAsACAAXAAiAFwAIgA7AFwAbgBcACIAQQBmAHIAaQBjAGEALwBDAGUAdQB0AGEAXAAiACwAIAAyADEANwAxADkALAAgADgAMgA4ADAAMAAsACAAMgAxADgANwAzACwAIAA4ADIAOAAwADAALAAgADAALAAgADMANgAwADAALAAgADAALAAgADMANgAwADAALAAgADAALAAgAC0AMwA2ADAAMAAsACAAXAAiAFwAIgAsACAAXAAiAFwAIgAsACAAXAAiAFcARQBTAFQAXAAiACwAIABcACIAXAAiACwAIABcACIAVwBlAHMAdABlAHIAbgAgAEUAdQByAG8AcABlAGEAbgAgAFMAdQBtAG0AZQByACAAVABpAG0AZQBcACIAOwBcAG4AXAAiAEEAZgByAGkAYwBhAC8AQwBlAHUAdABhAFwAIgAsACAAMgAxADgANwAzACwAIAA4ADIAOAAwADAALAAgADIAMwA3ADgANQAsACAAMAAsACAAMAAsACAAMAAsACAAMAAsACAALQAzADYAMAAwACwAIAAwACwAIAAwACwAIABcACIAXAAiACwAIABcACIAVwBFAFQAXAAiACwAIABcACIAXAAiACwAIABcACIAVwBlAHMAdABlAHIAbgAgAEUAdQByAG8AcABlAGEAbgAgAFQAaQBtAGUAXAAiACwAIABcACIAXAAiADsAXABuAFwAIgBBAGYAcgBpAGMAYQAvAEMAZQB1AHQAYQBcACIALAAgADIAMwA3ADgANQAsACAAMAAsACAAMgA1ADYAMQAyACwAIAAwACwAIAAwACwAIAAwACwAIAAwACwAIAAwACwAIAAwACwAIAAwACwAIABcACIAUwBwAGEAaQBuAFwAIgAsACAAXAAiAFcARQAlAFQAXAAiACwAIABcACIAXAAiACwAIABcACIAVwBlAHMAdABlAHIAbgAgAEUAdQByAG8AcABlAGEAbgAlACAAVABpAG0AZQBcACIALAAgAFwAIgBcACIAOwBcAG4AXAAiAEEAZgByAGkAYwBhAC8AQwBlAHUAdABhAFwAIgAsACAAMgA1ADYAMQAyACwAIAAwACwAIAAzADkANAA5ADEALAAgADAALAAgADAALAAgADAALAAgADAALAAgADAALAAgADAALAAgADAALAAgAFwAIgBcACIALAAgAFwAIgBXAEUAVABcACIALAAgAFwAIgBcACIALAAgAFwAIgBXAGUAcwB0AGUAcgBuACAARQB1AHIAbwBwAGUAYQBuACAAVABpAG0AZQBcACIALAAgAFwAIgBcACIAOwBcAG4AXAAiAEEAZgByAGkAYwBhAC8AQwBlAHUAdABhAFwAIgAsACAAMwA5ADQAOQAxACwAIAAwACwAIAA0ADUANwA3ADUALAAgADAALAAgADAALAAgADAALAAgADAALAAgADAALAAgADMANgAwADAALAAgADAALAAgAFwAIgBTAHAAYQBpAG4AQQBmAHIAaQBjAGEAXAAiACwAIABcACIAVwBFACUAVABcACIALAAgAFwAIgBcACIALAAgAFwAIgBXAGUAcwB0AGUAcgBuACAARQB1AHIAbwBwAGUAYQBuACUAIABUAGkAbQBlAFwAIgAsACAAXAAiAFwAIgA7AFwAbgBcACIAQQBmAHIAaQBjAGEALwBDAGUAdQB0AGEAXAAiACwAIAA0ADUANwA3ADUALAAgADAALAAgADQANgA0ADMAMQAsACAAMAAsACAAMwA2ADAAMAAsACAAMAAsACAAMwA2ADAAMAAsACAAMAAsACAAMAAsACAAMAAsACAAXAAiAFwAIgAsACAAXAAiAEMARQBUAFwAIgAsACAAXAAiAFwAIgAsACAAXAAiAEMAZQBuAHQAcgBhAGwAIABFAHUAcgBvAHAAZQBhAG4AIABUAGkAbQBlAFwAIgAsACAAXAAiAFwAIgA7AFwAbgBcACIAQQBmAHIAaQBjAGEALwBDAGUAdQB0AGEAXAAiACwAIAA0ADYANAAzADEALAAgADAALAAgAFwAIgBcACIALAAgAFwAIgBcACIALAAgADMANgAwADAALAAgADAALAAgADAALAAgADAALAAgAFwAIgBcACIALAAgAFwAIgBcACIALAAgAFwAIgBFAFUAXAAiACwAIABcACIAQwBFACUAVABcACIALAAgAFwAIgBcACIALAAgAFwAIgBDAGUAbgB0AHIAYQBsACAARQB1AHIAbwBwAGUAYQBuACUAIABUAGkAbQBlAFwAIgAsACAAXAAiAFwAIgBcAG4AfQA7AFwAbgBcAG4AXwBUAEkATQBFAFoATwBOAEUAXwBBAEYAUgBJAEMAQQBfAEUATABfAEEAQQBJAFUATgAgAD0AIAB7AFwAbgBcACIAQQBmAHIAaQBjAGEALwBFAGwAXwBBAGEAaQB1AG4AXAAiACwAIABcACIAXAAiACwAIABcACIAXAAiACwAIAAyADcANAAzADgALAAgADAALAAgAC0AMwAxADYAOAAsACAAMAAsACAAXAAiAFwAIgAsACAAXAAiAFwAIgAsACAALQA0ADMAMgAsACAAMAAsACAAXAAiAFwAIgAsACAAXAAiAEwATQBUAFwAIgAsACAAXAAiAFwAIgAsACAAXAAiAEwAbwBjAGEAbAAgAE0AZQBhAG4AIABUAGkAbQBlAFwAIgAsACAAXAAiAFwAIgA7AFwAbgBcACIAQQBmAHIAaQBjAGEALwBFAGwAXwBBAGEAaQB1AG4AXAAiACwAIAAyADcANAAzADgALAAgADAALAAgADQAMgA4ADgAMgAsACAAMAAsACAALQAzADYAMAAwACwAIAAwACwAIAAtADQAMwAyACwAIAAwACwAIAAzADYAMAAwACwAIAAwACwAIABcACIAXAAiACwAIABcACIAEiIwADEAXAAiACwAIABcACIAXAAiACwAIABcACIAVQBUAEMAEiIwADEAOgAwADAAXAAiACwAIABcACIAXAAiADsAXABuAFwAIgBBAGYAcgBpAGMAYQAvAEUAbABfAEEAYQBpAHUAbgBcACIALAAgADQAMgA4ADgAMgAsACAAMAAsACAANQA4ADQAMQA5ACwAIAAxADAAOAAwADAALAAgADAALAAgADAALAAgADMANgAwADAALAAgADAALAAgADMANgAwADAALAAgADAALAAgAFwAIgBNAG8AcgBvAGMAYwBvAFwAIgAsACAAXAAiACsAMAAwAFwAIgAsACAAXAAiACsAMAAxAFwAIgAsACAAXAAiAFUAVABDACsAMAAwADoAMAAwAFwAIgAsACAAXAAiAFUAVABDACsAMAAxADoAMAAwAFwAIgA7AFwAbgBcACIAQQBmAHIAaQBjAGEALwBFAGwAXwBBAGEAaQB1AG4AXAAiACwAIAA1ADgANAAxADkALAAgADEAMAA4ADAAMAAsACAAXAAiAFwAIgAsACAAXAAiAFwAIgAsACAAMwA2ADAAMAAsACAAMAAsACAAMwA2ADAAMAAsACAAMAAsACAAXAAiAFwAIgAsACAAXAAiAFwAIgAsACAAXAAiAE0AbwByAG8AYwBjAG8AXAAiACwAIABcACIAKwAwADEAXAAiACwAIABcACIAKwAwADAAXAAiACwAIABcACIAVQBUAEMAKwAwADEAOgAwADAAXAAiACwAIABcACIAVQBUAEMAKwAwADAAOgAwADAAXAAiAFwAbgB9ADsAXABuAFwAbgBfAFQASQBNAEUAWgBPAE4ARQBfAEEARgBSAEkAQwBBAF8ASgBPAEgAQQBOAE4ARQBTAEIAVQBSAEcAIAA9ACAAewBcAG4AXAAiAEEAZgByAGkAYwBhAC8ASgBvAGgAYQBuAG4AZQBzAGIAdQByAGcAXAAiACwAIABcACIAXAAiACwAIABcACIAXAAiACwAIAAxADIAMQAzADYALAAgADAALAAgADYANwAyADAALAAgADAALAAgAFwAIgBcACIALAAgAFwAIgBcACIALAAgAC0AMQAzADIAMAAsACAAMAAsACAAXAAiAFwAIgAsACAAXAAiAEwATQBUAFwAIgAsACAAXAAiAFwAIgAsACAAXAAiAEwAbwBjAGEAbAAgAE0AZQBhAG4AIABUAGkAbQBlAFwAIgAsACAAXAAiAFwAIgA7AFwAbgBcACIAQQBmAHIAaQBjAGEALwBKAG8AaABhAG4AbgBlAHMAYgB1AHIAZwBcACIALAAgADEAMgAxADMANgAsACAAMAAsACAAMQA2ADEANwA0ACwAIAAwACwAIAA1ADQAMAAwACwAIAAwACwAIAAtADEAMwAyADAALAAgADAALAAgADEAOAAwADAALAAgADAALAAgAFwAIgBcACIALAAgAFwAIgBTAEEAUwBUAFwAIgAsACAAXAAiAFwAIgAsACAAXAAiAFMAbwB1AHQAaAAgAEEAZgByAGkAYwBhACAAUwB0AGEAbgBkAGEAcgBkACAAVABpAG0AZQBcACIALAAgAFwAIgBcACIAOwBcAG4AXAAiAEEAZgByAGkAYwBhAC8ASgBvAGgAYQBuAG4AZQBzAGIAdQByAGcAXAAiACwAIAAxADYAMQA3ADQALAAgADAALAAgAFwAIgBcACIALAAgAFwAIgBcACIALAAgADcAMgAwADAALAAgADAALAAgADEAOAAwADAALAAgADAALAAgAFwAIgBcACIALAAgAFwAIgBcACIALAAgAFwAIgBTAEEAXAAiACwAIABcACIAUwBBAFMAVABcACIALAAgAFwAIgBcACIALAAgAFwAIgBTAG8AdQB0AGgAIABBAGYAcgBpAGMAYQAgAFMAdABhAG4AZABhAHIAZAAgAFQAaQBtAGUAXAAiACwAIABcACIAXAAiAFwAbgB9ADsAXABuAFwAbgBfAFQASQBNAEUAWgBPAE4ARQBfAEEARgBSAEkAQwBBAF8ASgBVAEIAQQAgAD0AIAB7AFwAbgBcACIAQQBmAHIAaQBjAGEALwBKAHUAYgBhAFwAIgAsACAAXAAiAFwAIgAsACAAXAAiAFwAIgAsACAAMgA2ADMANAAyACwAIAAwACwAIAA3ADUAOAA4ACwAIAAwACwAIABcACIAXAAiACwAIABcACIAXAAiACwAIAAtADMAOAA4ACwAIAAwACwAIABcACIAXAAiACwAIABcACIATABNAFQAXAAiACwAIABcACIAXAAiACwAIABcACIATABvAGMAYQBsACAATQBlAGEAbgAgAFQAaQBtAGUAXAAiACwAIABcACIAXAAiADsAXABuAFwAIgBBAGYAcgBpAGMAYQAvAEoAdQBiAGEAXAAiACwAIAAyADYAMwA0ADIALAAgADAALAAgADUAMQA1ADUAOAAsACAANAAzADIAMAAwACwAIAA3ADIAMAAwACwAIAAwACwAIAAtADMAOAA4ACwAIAAwACwAIAAzADYAMAAwACwAIAAwACwAIABcACIAUwB1AGQAYQBuAFwAIgAsACAAXAAiAEMAQQAlAFQAXAAiACwAIABcACIAXAAiACwAIABcACIAQwBlAG4AdAByAGEAbAAgAEEAZgByAGkAYwBhACUAIABUAGkAbQBlAFwAIgAsACAAXAAiAFwAIgA7AFwAbgBcACIAQQBmAHIAaQBjAGEALwBKAHUAYgBhAFwAIgAsACAANQAxADUANQA4ACwAIAA0ADMAMgAwADAALAAgADUAOQAyADQANgAsACAAMAAsACAAMQAwADgAMAAwACwAIAAwACwAIAAzADYAMAAwACwAIAAwACwAIAAtADMANgAwADAALAAgADAALAAgAFwAIgBcACIALAAgAFwAIgBFAEEAVABcACIALAAgAFwAIgBcACIALAAgAFwAIgBFAGEAcwB0ACAAQQBmAHIAaQBjAGEAIABUAGkAbQBlAFwAIgAsACAAXAAiAFwAIgA7AFwAbgBcACIAQQBmAHIAaQBjAGEALwBKAHUAYgBhAFwAIgAsACAANQA5ADIANAA2ACwAIAAwACwAIABcACIAXAAiACwAIABcACIAXAAiACwAIAA3ADIAMAAwACwAIAAwACwAIAAtADMANgAwADAALAAgADAALAAgAFwAIgBcACIALAAgAFwAIgBcACIALAAgAFwAIgBcACIALAAgAFwAIgBDAEEAVABcACIALAAgAFwAIgBcACIALAAgAFwAIgBDAGUAbgB0AHIAYQBsACAAQQBmAHIAaQBjAGEAIABUAGkAbQBlAFwAIgAsACAAXAAiAFwAIgBcAG4AfQA7AFwAbgBcAG4AXwBUAEkATQBFAFoATwBOAEUAXwBBAEYAUgBJAEMAQQBfAEsASABBAFIAVABPAFUATQAgAD0AIAB7AFwAbgBcACIAQQBmAHIAaQBjAGEALwBLAGgAYQByAHQAbwB1AG0AXAAiACwAIABcACIAXAAiACwAIABcACIAXAAiACwAIAAyADYAMwA0ADIALAAgADAALAAgADcAOAAwADgALAAgADAALAAgAFwAIgBcACIALAAgAFwAIgBcACIALAAgAC0ANgAwADgALAAgADAALAAgAFwAIgBcACIALAAgAFwAIgBMAE0AVABcACIALAAgAFwAIgBcACIALAAgAFwAIgBMAG8AYwBhAGwAIABNAGUAYQBuACAAVABpAG0AZQBcACIALAAgAFwAIgBcACIAOwBcAG4AXAAiAEEAZgByAGkAYwBhAC8ASwBoAGEAcgB0AG8AdQBtAFwAIgAsACAAMgA2ADMANAAyACwAIAAwACwAIAA1ADEANQA1ADgALAAgADQAMwAyADAAMAAsACAANwAyADAAMAAsACAAMAAsACAALQA2ADAAOAAsACAAMAAsACAAMwA2ADAAMAAsACAAMAAsACAAXAAiAFMAdQBkAGEAbgBcACIALAAgAFwAIgBDAEEAJQBUAFwAIgAsACAAXAAiAFwAIgAsACAAXAAiAEMAZQBuAHQAcgBhAGwAIABBAGYAcgBpAGMAYQAlACAAVABpAG0AZQBcACIALAAgAFwAIgBcACIAOwBcAG4AXAAiAEEAZgByAGkAYwBhAC8ASwBoAGEAcgB0AG8AdQBtAFwAIgAsACAANQAxADUANQA4ACwAIAA0ADMAMgAwADAALAAgADUAOAAwADUAOAAsACAAMAAsACAAMQAwADgAMAAwACwAIAAwACwAIAAzADYAMAAwACwAIAAwACwAIAAtADMANgAwADAALAAgADAALAAgAFwAIgBcACIALAAgAFwAIgBFAEEAVABcACIALAAgAFwAIgBcACIALAAgAFwAIgBFAGEAcwB0ACAAQQBmAHIAaQBjAGEAIABUAGkAbQBlAFwAIgAsACAAXAAiAFwAIgA7AFwAbgBcACIAQQBmAHIAaQBjAGEALwBLAGgAYQByAHQAbwB1AG0AXAAiACwAIAA1ADgAMAA1ADgALAAgADAALAAgAFwAIgBcACIALAAgAFwAIgBcACIALAAgADcAMgAwADAALAAgADAALAAgAC0AMwA2ADAAMAAsACAAMAAsACAAXAAiAFwAIgAsACAAXAAiAFwAIgAsACAAXAAiAFwAIgAsACAAXAAiAEMAQQBUAFwAIgAsACAAXAAiAFwAIgAsACAAXAAiAEMAZQBuAHQAcgBhAGwAIABBAGYAcgBpAGMAYQAgAFQAaQBtAGUAXAAiACwAIABcACIAXAAiAFwAbgB9ADsAXABuAFwAbgBfAFQASQBNAEUAWgBPAE4ARQBfAEEARgBSAEkAQwBBAF8ATABBAEcATwBTACAAPQAgAHsAXABuAFwAIgBBAGYAcgBpAGMAYQAvAEwAYQBnAG8AcwBcACIALAAgAFwAIgBcACIALAAgAFwAIgBcACIALAAgADEANwAwADIANwAsACAAMAAsACAAOAAxADUALAAgADAALAAgAFwAIgBcACIALAAgAFwAIgBcACIALAAgAC0AOAAxADUALAAgADAALAAgAFwAIgBcACIALAAgAFwAIgBMAE0AVABcACIALAAgAFwAIgBcACIALAAgAFwAIgBMAG8AYwBhAGwAIABNAGUAYQBuACAAVABpAG0AZQBcACIALAAgAFwAIgBcACIAOwBcAG4AXAAiAEEAZgByAGkAYwBhAC8ATABhAGcAbwBzAFwAIgAsACAAMQA3ADAAMgA3ACwAIAAwACwAIAAxADgAMQAyADMALAAgADAALAAgADAALAAgADAALAAgAC0AOAAxADUALAAgADAALAAgADgAMQA1ACwAIAAwACwAIABcACIAXAAiACwAIABcACIARwBNAFQAXAAiACwAIABcACIAXAAiACwAIABcACIARwByAGUAZQBuAHcAaQBjAGgAIABNAGUAYQBuACAAVABpAG0AZQBcACIALAAgAFwAIgBcACIAOwBcAG4AXAAiAEEAZgByAGkAYwBhAC8ATABhAGcAbwBzAFwAIgAsACAAMQA4ADEAMgAzACwAIAAwACwAIAAyADAAMQAzADMALAAgADAALAAgADgAMQA1ACwAIAAwACwAIAA4ADEANQAsACAAMAAsACAAOQA4ADUALAAgADAALAAgAFwAIgBcACIALAAgAFwAIgBMAE0AVABcACIALAAgAFwAIgBcACIALAAgAFwAIgBMAG8AYwBhAGwAIABNAGUAYQBuACAAVABpAG0AZQBcACIALAAgAFwAIgBcACIAOwBcAG4AXAAiAEEAZgByAGkAYwBhAC8ATABhAGcAbwBzAFwAIgAsACAAMgAwADEAMwAzACwAIAAwACwAIAAyADIAMgAwADIALAAgADAALAAgADEAOAAwADAALAAgADAALAAgADkAOAA1ACwAIAAwACwAIAAxADgAMAAwACwAIAAwACwAIABcACIAXAAiACwAIABcACIAKwAwADAAMwAwAFwAIgAsACAAXAAiAFwAIgAsACAAXAAiAFUAVABDACsAMAAwADoAMwAwAFwAIgAsACAAXAAiAFwAIgA7AFwAbgBcACIAQQBmAHIAaQBjAGEALwBMAGEAZwBvAHMAXAAiACwAIAAyADIAMgAwADIALAAgADAALAAgAFwAIgBcACIALAAgAFwAIgBcACIALAAgADMANgAwADAALAAgADAALAAgADEAOAAwADAALAAgADAALAAgAFwAIgBcACIALAAgAFwAIgBcACIALAAgAFwAIgBcACIALAAgAFwAIgBXAEEAVABcACIALAAgAFwAIgBcACIALAAgAFwAIgBXAGUAcwB0ACAAQQBmAHIAaQBjAGEAIABUAGkAbQBlAFwAIgAsACAAXAAiAFwAIgBcAG4AfQA7AFwAbgBcAG4AXwBUAEkATQBFAFoATwBOAEUAXwBBAEYAUgBJAEMAQQBfAE0AQQBQAFUAVABPACAAPQAgAHsAXABuAFwAIgBBAGYAcgBpAGMAYQAvAE0AYQBwAHUAdABvAFwAIgAsACAAXAAiAFwAIgAsACAAXAAiAFwAIgAsACAAMQA2ADEANwA0ACwAIAAwACwAIAA3ADgAMgAwACwAIAAwACwAIABcACIAXAAiACwAIABcACIAXAAiACwAIAAtADYAMgAwACwAIAAwACwAIABcACIAXAAiACwAIABcACIATABNAFQAXAAiACwAIABcACIAXAAiACwAIABcACIATABvAGMAYQBsACAATQBlAGEAbgAgAFQAaQBtAGUAXAAiACwAIABcACIAXAAiADsAXABuAFwAIgBBAGYAcgBpAGMAYQAvAE0AYQBwAHUAdABvAFwAIgAsACAAMQA2ADEANwA0ACwAIAAwACwAIABcACIAXAAiACwAIABcACIAXAAiACwAIAA3ADIAMAAwACwAIAAwACwAIAAtADYAMgAwACwAIAAwACwAIABcACIAXAAiACwAIABcACIAXAAiACwAIABcACIAXAAiACwAIABcACIAQwBBAFQAXAAiACwAIABcACIAXAAiACwAIABcACIAQwBlAG4AdAByAGEAbAAgAEEAZgByAGkAYwBhACAAVABpAG0AZQBcACIALAAgAFwAIgBcACIAXABuAH0AOwBcAG4AXABuAF8AVABJAE0ARQBaAE8ATgBFAF8AQQBGAFIASQBDAEEAXwBNAE8ATgBSAE8AVgBJAEEAIAA9ACAAewBcAG4AXAAiAEEAZgByAGkAYwBhAC8ATQBvAG4AcgBvAHYAaQBhAFwAIgAsACAAXAAiAFwAIgAsACAAXAAiAFwAIgAsACAAOAA0ADQANgAsACAAMAAsACAALQAyADUAOAA4ACwAIAAwACwAIABcACIAXAAiACwAIABcACIAXAAiACwAIAAwACwAIAAwACwAIABcACIAXAAiACwAIABcACIATABNAFQAXAAiACwAIABcACIAXAAiACwAIABcACIATABvAGMAYQBsACAATQBlAGEAbgAgAFQAaQBtAGUAXAAiACwAIABcACIAXAAiADsAXABuAFwAIgBBAGYAcgBpAGMAYQAvAE0AbwBuAHIAbwB2AGkAYQBcACIALAAgADgANAA0ADYALAAgADAALAAgADIAMgAwADEAOAAsACAAMAAsACAALQAyADUAOAA4ACwAIAAwACwAIAAwACwAIAAwACwAIAAtADgAMgAsACAAMAAsACAAXAAiAFwAIgAsACAAXAAiAE0ATQBUAFwAIgAsACAAXAAiAFwAIgAsACAAXAAiAE0AbwBuAHIAbwB2AGkAYQAgAE0AZQBhAG4AIABUAGkAbQBlAFwAIgAsACAAXAAiAFwAIgA7AFwAbgBcACIAQQBmAHIAaQBjAGEALwBNAG8AbgByAG8AdgBpAGEAXAAiACwAIAAyADIAMAAxADgALAAgADAALAAgADQAMQAzADIAMwAsACAAMAAsACAALQAyADYANwAwACwAIAAwACwAIAAtADgAMgAsACAAMAAsACAAMgA2ADcAMAAsACAAMAAsACAAXAAiAFwAIgAsACAAXAAiAE0ATQBUAFwAIgAsACAAXAAiAFwAIgAsACAAXAAiAE0AbwBuAHIAbwB2AGkAYQAgAE0AZQBhAG4AIABUAGkAbQBlAFwAIgAsACAAXAAiAFwAIgA7AFwAbgBcACIAQQBmAHIAaQBjAGEALwBNAG8AbgByAG8AdgBpAGEAXAAiACwAIAA0ADEAMwAyADMALAAgADAALAAgAFwAIgBcACIALAAgAFwAIgBcACIALAAgADAALAAgADAALAAgADIANgA3ADAALAAgADAALAAgAFwAIgBcACIALAAgAFwAIgBcACIALAAgAFwAIgBcACIALAAgAFwAIgBHAE0AVABcACIALAAgAFwAIgBcACIALAAgAFwAIgBHAHIAZQBlAG4AdwBpAGMAaAAgAE0AZQBhAG4AIABUAGkAbQBlAFwAIgAsACAAXAAiAFwAIgBcAG4AfQA7AFwAbgBcAG4AXwBUAEkATQBFAFoATwBOAEUAXwBBAEYAUgBJAEMAQQBfAE4AQQBJAFIATwBCAEkAIAA9ACAAewBcAG4AXAAiAEEAZgByAGkAYwBhAC8ATgBhAGkAcgBvAGIAaQBcACIALAAgAFwAIgBcACIALAAgAFwAIgBcACIALAAgADEAOAAwADYAMgAsACAAMAAsACAAOAA4ADMANgAsACAAMAAsACAAXAAiAFwAIgAsACAAXAAiAFwAIgAsACAAMQA2ADQALAAgADAALAAgAFwAIgBcACIALAAgAFwAIgBMAE0AVABcACIALAAgAFwAIgBcACIALAAgAFwAIgBMAG8AYwBhAGwAIABNAGUAYQBuACAAVABpAG0AZQBcACIALAAgAFwAIgBcACIAOwBcAG4AXAAiAEEAZgByAGkAYwBhAC8ATgBhAGkAcgBvAGIAaQBcACIALAAgADEAOAAwADYAMgAsACAAMAAsACAAMgA1ADQAMgA4ACwAIAAwACwAIAA5ADAAMAAwACwAIAAwACwAIAAxADYANAAsACAAMAAsACAAMQA4ADAAMAAsACAAMAAsACAAXAAiAFwAIgAsACAAXAAiACsAMAAyADMAMABcACIALAAgAFwAIgBcACIALAAgAFwAIgBVAFQAQwArADAAMgA6ADMAMABcACIALAAgAFwAIgBcACIAOwBcAG4AXAAiAEEAZgByAGkAYwBhAC8ATgBhAGkAcgBvAGIAaQBcACIALAAgADIANQA0ADIAOAAsACAAMAAsACAAMgA1ADkAOAAxACwAIAAwACwAIAAxADAAOAAwADAALAAgADAALAAgADEAOAAwADAALAAgADAALAAgAC0AMQA4ADAAMAAsACAAMAAsACAAXAAiAFwAIgAsACAAXAAiAEUAQQBUAFwAIgAsACAAXAAiAFwAIgAsACAAXAAiAEUAYQBzAHQAIABBAGYAcgBpAGMAYQAgAFQAaQBtAGUAXAAiACwAIABcACIAXAAiADsAXABuAFwAIgBBAGYAcgBpAGMAYQAvAE4AYQBpAHIAbwBiAGkAXAAiACwAIAAyADUAOQA4ADEALAAgADAALAAgADIAOAA1ADMANAAsACAAMAAsACAAOQAwADAAMAAsACAAMAAsACAALQAxADgAMAAwACwAIAAwACwAIAA5ADAAMAAsACAAMAAsACAAXAAiAFwAIgAsACAAXAAiACsAMAAyADMAMABcACIALAAgAFwAIgBcACIALAAgAFwAIgBVAFQAQwArADAAMgA6ADMAMABcACIALAAgAFwAIgBcACIAOwBcAG4AXAAiAEEAZgByAGkAYwBhAC8ATgBhAGkAcgBvAGIAaQBcACIALAAgADIAOAA1ADMANAAsACAAMAAsACAAMwAwADUANwAyACwAIAAwACwAIAA5ADkAMAAwACwAIAAwACwAIAA5ADAAMAAsACAAMAAsACAAOQAwADAALAAgADAALAAgAFwAIgBcACIALAAgAFwAIgArADAAMgA0ADUAXAAiACwAIABcACIAXAAiACwAIABcACIAVQBUAEMAKwAwADIAOgA0ADUAXAAiACwAIABcACIAXAAiADsAXABuAFwAIgBBAGYAcgBpAGMAYQAvAE4AYQBpAHIAbwBiAGkAXAAiACwAIAAzADAANQA3ADIALAAgADAALAAgAFwAIgBcACIALAAgAFwAIgBcACIALAAgADEAMAA4ADAAMAAsACAAMAAsACAAOQAwADAALAAgADAALAAgAFwAIgBcACIALAAgAFwAIgBcACIALAAgAFwAIgBcACIALAAgAFwAIgBFAEEAVABcACIALAAgAFwAIgBcACIALAAgAFwAIgBFAGEAcwB0ACAAQQBmAHIAaQBjAGEAIABUAGkAbQBlAFwAIgAsACAAXAAiAFwAIgBcAG4AfQA7AFwAbgBcAG4AXwBUAEkATQBFAFoATwBOAEUAXwBBAEYAUgBJAEMAQQBfAE4ARABKAEEATQBFAE4AQQAgAD0AIAB7AFwAbgBcACIAQQBmAHIAaQBjAGEALwBOAGQAagBhAG0AZQBuAGEAXAAiACwAIABcACIAXAAiACwAIABcACIAXAAiACwAIAAxADkANAAwADIALAAgADAALAAgADMANgAxADIALAAgADAALAAgAFwAIgBcACIALAAgAFwAIgBcACIALAAgAC0AMQAyACwAIAAwACwAIABcACIAXAAiACwAIABcACIATABNAFQAXAAiACwAIABcACIAXAAiACwAIABcACIATABvAGMAYQBsACAATQBlAGEAbgAgAFQAaQBtAGUAXAAiACwAIABcACIAXAAiADsAXABuAFwAIgBBAGYAcgBpAGMAYQAvAE4AZABqAGEAbQBlAG4AYQBcACIALAAgADEAOQA0ADAAMgAsACAAMAAsACAANAA0ADEANgAwACwAIAAwACwAIAAzADYAMAAwACwAIAAwACwAIAAtADEAMgAsACAAMAAsACAAMAAsACAAMwA2ADAAMAAsACAAXAAiAFwAIgAsACAAXAAiAFcAQQBUAFwAIgAsACAAXAAiAFwAIgAsACAAXAAiAFcAZQBzAHQAIABBAGYAcgBpAGMAYQAgAFQAaQBtAGUAXAAiACwAIABcACIAXAAiADsAXABuAFwAIgBBAGYAcgBpAGMAYQAvAE4AZABqAGEAbQBlAG4AYQBcACIALAAgADQANAAxADYAMAAsACAAMAAsACAANAA0ADMAMAA2ACwAIAAwACwAIAAzADYAMAAwACwAIAAzADYAMAAwACwAIAAwACwAIAAzADYAMAAwACwAIAAwACwAIAAtADMANgAwADAALAAgAFwAIgBcACIALAAgAFwAIgBcACIALAAgAFwAIgBXAEEAUwBUAFwAIgAsACAAXAAiAFwAIgAsACAAXAAiAFcAZQBzAHQAIABBAGYAcgBpAGMAYQAgAFMAdQBtAG0AZQByACAAVABpAG0AZQBcACIAOwBcAG4AXAAiAEEAZgByAGkAYwBhAC8ATgBkAGoAYQBtAGUAbgBhAFwAIgAsACAANAA0ADMAMAA2ACwAIAAwACwAIABcACIAXAAiACwAIABcACIAXAAiACwAIAAzADYAMAAwACwAIAAwACwAIAAwACwAIAAtADMANgAwADAALAAgAFwAIgBcACIALAAgAFwAIgBcACIALAAgAFwAIgBcACIALAAgAFwAIgBXAEEAVABcACIALAAgAFwAIgBcACIALAAgAFwAIgBXAGUAcwB0ACAAQQBmAHIAaQBjAGEAIABUAGkAbQBlAFwAIgAsACAAXAAiAFwAIgBcAG4AfQA7AFwAbgBcAG4AXwBUAEkATQBFAFoATwBOAEUAXwBBAEYAUgBJAEMAQQBfAFMAQQBPAF8AVABPAE0ARQAgAD0AIAB7AFwAbgBcACIAQQBmAHIAaQBjAGEALwBTAGEAbwBfAFQAbwBtAGUAXAAiACwAIABcACIAXAAiACwAIABcACIAXAAiACwAIAA5ADEANwA2ACwAIAAwACwAIAAxADYAMQA2ACwAIAAwACwAIABcACIAXAAiACwAIABcACIAXAAiACwAIAAtADMAOAAyADEALAAgADAALAAgAFwAIgBcACIALAAgAFwAIgBMAE0AVABcACIALAAgAFwAIgBcACIALAAgAFwAIgBMAG8AYwBhAGwAIABNAGUAYQBuACAAVABpAG0AZQBcACIALAAgAFwAIgBcACIAOwBcAG4AXAAiAEEAZgByAGkAYwBhAC8AUwBhAG8AXwBUAG8AbQBlAFwAIgAsACAAOQAxADcANgAsACAAMAAsACAAMQA5ADQAMAAxACwAIAA4ADQAMQA5ADUALAAgAC0AMgAyADAANQAsACAAMAAsACAALQAzADgAMgAxACwAIAAwACwAIAAyADIAMAA1ACwAIAAwACwAIABcACIAXAAiACwAIABcACIATABNAFQAXAAiACwAIABcACIAXAAiACwAIABcACIATABvAGMAYQBsACAATQBlAGEAbgAgAFQAaQBtAGUAXAAiACwAIABcACIAXAAiADsAXABuAFwAIgBBAGYAcgBpAGMAYQAvAFMAYQBvAF8AVABvAG0AZQBcACIALAAgADEAOQA0ADAAMQAsACAAOAA0ADEAOQA1ACwAIAA1ADgAMQAxADkALAAgADMANgAwADAALAAgADAALAAgADAALAAgADIAMgAwADUALAAgADAALAAgADMANgAwADAALAAgADAALAAgAFwAIgBcACIALAAgAFwAIgBHAE0AVABcACIALAAgAFwAIgBcACIALAAgAFwAIgBHAHIAZQBlAG4AdwBpAGMAaAAgAE0AZQBhAG4AIABUAGkAbQBlAFwAIgAsACAAXAAiAFwAIgA7AFwAbgBcACIAQQBmAHIAaQBjAGEALwBTAGEAbwBfAFQAbwBtAGUAXAAiACwAIAA1ADgAMQAxADkALAAgADMANgAwADAALAAgADUAOAA0ADgANAAsACAANwAyADAAMAAsACAAMwA2ADAAMAAsACAAMAAsACAAMwA2ADAAMAAsACAAMAAsACAALQAzADYAMAAwACwAIAAwACwAIABcACIAXAAiACwAIABcACIAVwBBAFQAXAAiACwAIABcACIAXAAiACwAIABcACIAVwBlAHMAdAAgAEEAZgByAGkAYwBhACAAVABpAG0AZQBcACIALAAgAFwAIgBcACIAOwBcAG4AXAAiAEEAZgByAGkAYwBhAC8AUwBhAG8AXwBUAG8AbQBlAFwAIgAsACAANQA4ADQAOAA0ACwAIAA3ADIAMAAwACwAIABcACIAXAAiACwAIABcACIAXAAiACwAIAAwACwAIAAwACwAIAAtADMANgAwADAALAAgADAALAAgAFwAIgBcACIALAAgAFwAIgBcACIALAAgAFwAIgBcACIALAAgAFwAIgBHAE0AVABcACIALAAgAFwAIgBcACIALAAgAFwAIgBHAHIAZQBlAG4AdwBpAGMAaAAgAE0AZQBhAG4AIABUAGkAbQBlAFwAIgAsACAAXAAiAFwAIgBcAG4AfQA7AFwAbgBcAG4AXwBUAEkATQBFAFoATwBOAEUAXwBBAEYAUgBJAEMAQQBfAFQAUgBJAFAATwBMAEkAIAA9ACAAewBcAG4AXAAiAEEAZgByAGkAYwBhAC8AVAByAGkAcABvAGwAaQBcACIALAAgAFwAIgBcACIALAAgAFwAIgBcACIALAAgADIAMgAzADIANAAsACAAMAAsACAAMwAxADYANAAsACAAMAAsACAAXAAiAFwAIgAsACAAXAAiAFwAIgAsACAANAAzADYALAAgADAALAAgAFwAIgBcACIALAAgAFwAIgBMAE0AVABcACIALAAgAFwAIgBcACIALAAgAFwAIgBMAG8AYwBhAGwAIABNAGUAYQBuACAAVABpAG0AZQBcACIALAAgAFwAIgBcACIAOwBcAG4AXAAiAEEAZgByAGkAYwBhAC8AVAByAGkAcABvAGwAaQBcACIALAAgADIAMgAzADIANAAsACAAMAAsACAAMwA2ADUANgA5ACwAIAAwACwAIAAzADYAMAAwACwAIAAwACwAIAA0ADMANgAsACAAMAAsACAAMwA2ADAAMAAsACAAMAAsACAAXAAiAEwAaQBiAHkAYQBcACIALAAgAFwAIgBDAEUAJQBUAFwAIgAsACAAXAAiAFwAIgAsACAAXAAiAEMAZQBuAHQAcgBhAGwAIABFAHUAcgBvAHAAZQBhAG4AJQAgAFQAaQBtAGUAXAAiACwAIABcACIAXAAiADsAXABuAFwAIgBBAGYAcgBpAGMAYQAvAFQAcgBpAHAAbwBsAGkAXAAiACwAIAAzADYANQA2ADkALAAgADAALAAgADQANAA5ADcAMAAsACAAMAAsACAANwAyADAAMAAsACAAMAAsACAAMwA2ADAAMAAsACAAMAAsACAALQAzADYAMAAwACwAIAAwACwAIABcACIAXAAiACwAIABcACIARQBFAFQAXAAiACwAIABcACIAXAAiACwAIABcACIARQBhAHMAdABlAHIAbgAgAEUAdQByAG8AcABlAGEAbgAgAFQAaQBtAGUAXAAiACwAIABcACIAXAAiADsAXABuAFwAIgBBAGYAcgBpAGMAYQAvAFQAcgBpAHAAbwBsAGkAXAAiACwAIAA0ADQAOQA3ADAALAAgADAALAAgADQAOAAwADEANQAsACAAMAAsACAAMwA2ADAAMAAsACAAMAAsACAALQAzADYAMAAwACwAIAAwACwAIAAzADYAMAAwACwAIAAwACwAIABcACIATABpAGIAeQBhAFwAIgAsACAAXAAiAEMARQAlAFQAXAAiACwAIABcACIAXAAiACwAIABcACIAQwBlAG4AdAByAGEAbAAgAEUAdQByAG8AcABlAGEAbgAlACAAVABpAG0AZQBcACIALAAgAFwAIgBcACIAOwBcAG4AXAAiAEEAZgByAGkAYwBhAC8AVAByAGkAcABvAGwAaQBcACIALAAgADQAOAAwADEANQAsACAAMAAsACAANQAwADMANQA2ACwAIAAwACwAIAA3ADIAMAAwACwAIAAwACwAIAAzADYAMAAwACwAIAAwACwAIAAtADMANgAwADAALAAgADAALAAgAFwAIgBcACIALAAgAFwAIgBFAEUAVABcACIALAAgAFwAIgBcACIALAAgAFwAIgBFAGEAcwB0AGUAcgBuACAARQB1AHIAbwBwAGUAYQBuACAAVABpAG0AZQBcACIALAAgAFwAIgBcACIAOwBcAG4AXAAiAEEAZgByAGkAYwBhAC8AVAByAGkAcABvAGwAaQBcACIALAAgADUAMAAzADUANgAsACAAMAAsACAANQAwADcAMgA1ACwAIAAwACwAIAAzADYAMAAwACwAIAAwACwAIAAtADMANgAwADAALAAgADAALAAgADMANgAwADAALAAgADAALAAgAFwAIgBMAGkAYgB5AGEAXAAiACwAIABcACIAQwBFACUAVABcACIALAAgAFwAIgBcACIALAAgAFwAIgBDAGUAbgB0AHIAYQBsACAARQB1AHIAbwBwAGUAYQBuACUAIABUAGkAbQBlAFwAIgAsACAAXAAiAFwAIgA7AFwAbgBcACIAQQBmAHIAaQBjAGEALwBUAHIAaQBwAG8AbABpAFwAIgAsACAANQAwADcAMgA1ACwAIAAwACwAIAA1ADYAMgA0ADEALAAgADcAMgAwADAALAAgADcAMgAwADAALAAgADAALAAgADMANgAwADAALAAgADAALAAgAC0AMwA2ADAAMAAsACAAMAAsACAAXAAiAFwAIgAsACAAXAAiAEUARQBUAFwAIgAsACAAXAAiAFwAIgAsACAAXAAiAEUAYQBzAHQAZQByAG4AIABFAHUAcgBvAHAAZQBhAG4AIABUAGkAbQBlAFwAIgAsACAAXAAiAFwAIgA7AFwAbgBcACIAQQBmAHIAaQBjAGEALwBUAHIAaQBwAG8AbABpAFwAIgAsACAANQA2ADIANAAxACwAIAA3ADIAMAAwACwAIAA1ADYANQA5ADAALAAgADcAMgAwADAALAAgADMANgAwADAALAAgADAALAAgAC0AMwA2ADAAMAAsACAAMAAsACAAMwA2ADAAMAAsACAAMAAsACAAXAAiAEwAaQBiAHkAYQBcACIALAAgAFwAIgBDAEUAJQBUAFwAIgAsACAAXAAiAFwAIgAsACAAXAAiAEMAZQBuAHQAcgBhAGwAIABFAHUAcgBvAHAAZQBhAG4AJQAgAFQAaQBtAGUAXAAiACwAIABcACIAXAAiADsAXABuAFwAIgBBAGYAcgBpAGMAYQAvAFQAcgBpAHAAbwBsAGkAXAAiACwAIAA1ADYANQA5ADAALAAgADcAMgAwADAALAAgAFwAIgBcACIALAAgAFwAIgBcACIALAAgADcAMgAwADAALAAgADAALAAgADMANgAwADAALAAgADAALAAgAFwAIgBcACIALAAgAFwAIgBcACIALAAgAFwAIgBcACIALAAgAFwAIgBFAEUAVABcACIALAAgAFwAIgBcACIALAAgAFwAIgBFAGEAcwB0AGUAcgBuACAARQB1AHIAbwBwAGUAYQBuACAAVABpAG0AZQBcACIALAAgAFwAIgBcACIAXABuAH0AOwBcAG4AXABuAF8AVABJAE0ARQBaAE8ATgBFAF8AQQBGAFIASQBDAEEAXwBUAFUATgBJAFMAIAA9ACAAewBcAG4AXAAiAEEAZgByAGkAYwBhAC8AVAB1AG4AaQBzAFwAIgAsACAAXAAiAFwAIgAsACAAXAAiAFwAIgAsACAAOAAyADEAMgAsACAAMAAsACAAMgA0ADQANAAsACAAMAAsACAAXAAiAFwAIgAsACAAXAAiAFwAIgAsACAALQAxADgAOAAzACwAIAAwACwAIABcACIAXAAiACwAIABcACIATABNAFQAXAAiACwAIABcACIAXAAiACwAIABcACIATABvAGMAYQBsACAATQBlAGEAbgAgAFQAaQBtAGUAXAAiACwAIABcACIAXAAiADsAXABuAFwAIgBBAGYAcgBpAGMAYQAvAFQAdQBuAGkAcwBcACIALAAgADgAMgAxADIALAAgADAALAAgADEAOQAxADAANgAsACAAMAAsACAANQA2ADEALAAgADAALAAgAC0AMQA4ADgAMwAsACAAMAAsACAAMwAwADMAOQAsACAAMAAsACAAXAAiAFwAIgAsACAAXAAiAFAATQBUAFwAIgAsACAAXAAiAFwAIgAsACAAXAAiAFAAYQByAGkAcwAgAE0AZQBhAG4AIABUAGkAbQBlAFwAIgAsACAAXAAiAFwAIgA7AFwAbgBcACIAQQBmAHIAaQBjAGEALwBUAHUAbgBpAHMAXAAiACwAIAAxADkAMQAwADYALAAgADAALAAgAFwAIgBcACIALAAgAFwAIgBcACIALAAgADMANgAwADAALAAgADAALAAgADMAMAAzADkALAAgADAALAAgAFwAIgBcACIALAAgAFwAIgBcACIALAAgAFwAIgBUAHUAbgBpAHMAaQBhAFwAIgAsACAAXAAiAEMARQAlAFQAXAAiACwAIABcACIAXAAiACwAIABcACIAQwBlAG4AdAByAGEAbAAgAEUAdQByAG8AcABlAGEAbgAlACAAVABpAG0AZQBcACIALAAgAFwAIgBcACIAXABuAH0AOwBcAG4AXABuAF8AVABJAE0ARQBaAE8ATgBFAF8AQQBGAFIASQBDAEEAXwBXAEkATgBEAEgATwBFAEsAIAA9ACAAewBcAG4AXAAiAEEAZgByAGkAYwBhAC8AVwBpAG4AZABoAG8AZQBrAFwAIgAsACAAXAAiAFwAIgAsACAAXAAiAFwAIgAsACAAMQAyADEAMwA2ACwAIAAwACwAIAA0ADEAMAA0ACwAIAAwACwAIABcACIAXAAiACwAIABcACIAXAAiACwAIAAxADIAOQA2ACwAIAAwACwAIABcACIAXAAiACwAIABcACIATABNAFQAXAAiACwAIABcACIAXAAiACwAIABcACIATABvAGMAYQBsACAATQBlAGEAbgAgAFQAaQBtAGUAXAAiACwAIABcACIAXAAiADsAXABuAFwAIgBBAGYAcgBpAGMAYQAvAFcAaQBuAGQAaABvAGUAawBcACIALAAgADEAMgAxADMANgAsACAAMAAsACAAMQA2ADEANwA0ACwAIAAwACwAIAA1ADQAMAAwACwAIAAwACwAIAAxADIAOQA2ACwAIAAwACwAIAAxADgAMAAwACwAIAAwACwAIABcACIAXAAiACwAIABcACIAKwAwADEAMwAwAFwAIgAsACAAXAAiAFwAIgAsACAAXAAiAFUAVABDACsAMAAxADoAMwAwAFwAIgAsACAAXAAiAFwAIgA7AFwAbgBcACIAQQBmAHIAaQBjAGEALwBXAGkAbgBkAGgAbwBlAGsAXAAiACwAIAAxADYAMQA3ADQALAAgADAALAAgADMAMAA2ADIAMgAsACAANwAyADAAMAAsACAANwAyADAAMAAsACAAMAAsACAAMQA4ADAAMAAsACAAMAAsACAAMAAsACAAMwA2ADAAMAAsACAAXAAiAFwAIgAsACAAXAAiAFMAQQBTAFQAXAAiACwAIABcACIAXAAiACwAIABcACIAUwBvAHUAdABoACAAQQBmAHIAaQBjAGEAIABTAHQAYQBuAGQAYQByAGQAIABUAGkAbQBlAFwAIgAsACAAXAAiAFwAIgA7AFwAbgBcACIAQQBmAHIAaQBjAGEALwBXAGkAbgBkAGgAbwBlAGsAXAAiACwAIAAzADAANgAyADIALAAgADcAMgAwADAALAAgADMAMAA4ADAANAAsACAANwAyADAAMAAsACAANwAyADAAMAAsACAAMwA2ADAAMAAsACAAMAAsACAAMwA2ADAAMAAsACAAMAAsACAALQAzADYAMAAwACwAIABcACIAXAAiACwAIABcACIAXAAiACwAIABcACIAUwBBAFMAVABcACIALAAgAFwAIgBcACIALAAgAFwAIgBTAG8AdQB0AGgAIABBAGYAcgBpAGMAYQAgAFMAdQBtAG0AZQByACAAVABpAG0AZQBcACIAOwBcAG4AXAAiAEEAZgByAGkAYwBhAC8AVwBpAG4AZABoAG8AZQBrAFwAIgAsACAAMwAwADgAMAA0ACwAIAA3ADIAMAAwACwAIAA0ADcAOQA3ADEALAAgADAALAAgADcAMgAwADAALAAgADAALAAgADAALAAgAC0AMwA2ADAAMAAsACAAMAAsACAAMAAsACAAXAAiAFwAIgAsACAAXAAiAFMAQQBTAFQAXAAiACwAIABcACIAXAAiACwAIABcACIAUwBvAHUAdABoACAAQQBmAHIAaQBjAGEAIABTAHQAYQBuAGQAYQByAGQAIABUAGkAbQBlAFwAIgAsACAAXAAiAFwAIgA7AFwAbgBcACIAQQBmAHIAaQBjAGEALwBXAGkAbgBkAGgAbwBlAGsAXAAiACwAIAA0ADcAOQA3ADEALAAgADAALAAgAFwAIgBcACIALAAgAFwAIgBcACIALAAgADcAMgAwADAALAAgADAALAAgADAALAAgADAALAAgAFwAIgBcACIALAAgAFwAIgBcACIALAAgAFwAIgBOAGEAbQBpAGIAaQBhAFwAIgAsACAAXAAiACUAXAAiACwAIABcACIAXAAiACwAIABcACIAJQBcACIALAAgAFwAIgBcACIAXABuAH0AOwBcAG4AXABuAF8AVABJAE0ARQBaAE8ATgBFAF8AQQBNAEUAUgBJAEMAQQBfAEEARABBAEsAIAA9ACAAewBcAG4AXAAiAEEAbQBlAHIAaQBjAGEALwBBAGQAYQBrAFwAIgAsACAAXAAiAFwAIgAsACAAXAAiAFwAIgAsACAAMwAyADUAOAAsACAANAA1ADgANwA1ACwAIAA0ADQAMAAwADIALAAgADAALAAgAFwAIgBcACIALAAgAFwAIgBcACIALAAgAC0AOAA2ADQAMAAwACwAIAAwACwAIABcACIAXAAiACwAIABcACIATABNAFQAXAAiACwAIABcACIAXAAiACwAIABcACIATABvAGMAYQBsACAATQBlAGEAbgAgAFQAaQBtAGUAXAAiACwAIABcACIAXAAiADsAXABuAFwAIgBBAG0AZQByAGkAYwBhAC8AQQBkAGEAawBcACIALAAgADMAMgA1ADgALAAgADQANQA4ADcANQAsACAAMQA1ADIANQAxACwAIAA0ADMAMgAwADAALAAgAC0ANAAyADMAOQA4ACwAIAAwACwAIAAtADgANgA0ADAAMAAsACAAMAAsACAAMgA3ADkAOAAsACAAMAAsACAAXAAiAFwAIgAsACAAXAAiAEwATQBUAFwAIgAsACAAXAAiAFwAIgAsACAAXAAiAEwAbwBjAGEAbAAgAE0AZQBhAG4AIABUAGkAbQBlAFwAIgAsACAAXAAiAFwAIgA7AFwAbgBcACIAQQBtAGUAcgBpAGMAYQAvAEEAZABhAGsAXAAiACwAIAAxADUAMgA1ADEALAAgADQAMwAyADAAMAAsACAAMwAwADMANgAwACwAIAAwACwAIAAtADMAOQA2ADAAMAAsACAAMAAsACAAMgA3ADkAOAAsACAAMAAsACAAMAAsACAAMAAsACAAXAAiAFwAIgAsACAAXAAiAE4AUwBUAFwAIgAsACAAXAAiAFwAIgAsACAAXAAiAE4AbwBtAGUAIABTAHQAYQBuAGQAYQByAGQAIABUAGkAbQBlAFwAIgAsACAAXAAiAFwAIgA7AFwAbgBcACIAQQBtAGUAcgBpAGMAYQAvAEEAZABhAGsAXAAiACwAIAAzADAAMwA2ADAALAAgADAALAAgADMAMQA4ADIAMQAsACAAMAAsACAALQAzADkANgAwADAALAAgADAALAAgADAALAAgADAALAAgADAALAAgADAALAAgAFwAIgBVAFMAXAAiACwAIABcACIATgAlAFQAXAAiACwAIABcACIAXAAiACwAIABcACIATgBvAG0AZQAlACAAVABpAG0AZQBcACIALAAgAFwAIgBcACIAOwBcAG4AXAAiAEEAbQBlAHIAaQBjAGEALwBBAGQAYQBrAFwAIgAsACAAMwAxADgAMgAxACwAIAAwACwAIAAzADkANQA4ADEALAAgADAALAAgAC0AMwA5ADYAMAAwACwAIAAwACwAIAAwACwAIAAwACwAIAAwACwAIAAwACwAIABcACIAXAAiACwAIABcACIATgBTAFQAXAAiACwAIABcACIAXAAiACwAIABcACIATgBvAG0AZQAgAFMAdABhAG4AZABhAHIAZAAgAFQAaQBtAGUAXAAiACwAIABcACIAXAAiADsAXABuAFwAIgBBAG0AZQByAGkAYwBhAC8AQQBkAGEAawBcACIALAAgADMAOQA1ADgAMQAsACAAMAAsACAANAAwADIAMgAyACwAIAAwACwAIAAtADMAOQA2ADAAMAAsACAAMAAsACAAMAAsACAAMAAsACAAMAAsACAAMAAsACAAXAAiAFwAIgAsACAAXAAiAEIAUwBUAFwAIgAsACAAXAAiAFwAIgAsACAAXAAiAEIAZQByAGkAbgBnACAAUwB0AGEAbgBkAGEAcgBkACAAVABpAG0AZQBcACIALAAgAFwAIgBcACIAOwBcAG4AXAAiAEEAbQBlAHIAaQBjAGEALwBBAGQAYQBrAFwAIgAsACAANAAwADIAMgAyACwAIAAwACwAIAA0ADUANgAzADcALAAgADcAMgAwADAALAAgAC0AMwA5ADYAMAAwACwAIAAwACwAIAAwACwAIAAwACwAIAAzADYAMAAwACwAIAAwACwAIABcACIAVQBTAFwAIgAsACAAXAAiAEIAJQBUAFwAIgAsACAAXAAiAFwAIgAsACAAXAAiAEIAZQByAGkAbgBnACUAIABUAGkAbQBlAFwAIgAsACAAXAAiAFwAIgA7AFwAbgBcACIAQQBtAGUAcgBpAGMAYQAvAEEAZABhAGsAXAAiACwAIAA0ADUANgAzADcALAAgADcAMgAwADAALAAgADQANQA2ADYAOAAsACAAMAAsACAALQAzADYAMAAwADAALAAgADAALAAgADMANgAwADAALAAgADAALAAgADAALAAgADAALAAgAFwAIgBVAFMAXAAiACwAIABcACIASAAlAFQAXAAiACwAIABcACIAXAAiACwAIABcACIASABhAHcAYQBpAGkALQBBAGwAZQB1AHQAaQBhAG4AJQAgAFQAaQBtAGUAXAAiACwAIABcACIAXAAiADsAXABuAFwAIgBBAG0AZQByAGkAYwBhAC8AQQBkAGEAawBcACIALAAgADQANQA2ADYAOAAsACAAMAAsACAAXAAiAFwAIgAsACAAXAAiAFwAIgAsACAALQAzADYAMAAwADAALAAgADAALAAgADAALAAgADAALAAgAFwAIgBcACIALAAgAFwAIgBcACIALAAgAFwAIgBVAFMAXAAiACwAIABcACIASAAlAFQAXAAiACwAIABcACIAXAAiACwAIABcACIASABhAHcAYQBpAGkALQBBAGwAZQB1AHQAaQBhAG4AJQAgAFQAaQBtAGUAXAAiACwAIABcACIAXAAiAFwAbgB9ADsAXABuAFwAbgBfAFQASQBNAEUAWgBPAE4ARQBfAEEATQBFAFIASQBDAEEAXwBBAE4AQwBIAE8AUgBBAEcARQAgAD0AIAB7AFwAbgBcACIAQQBtAGUAcgBpAGMAYQAvAEEAbgBjAGgAbwByAGEAZwBlAFwAIgAsACAAXAAiAFwAIgAsACAAXAAiAFwAIgAsACAAMwAyADUAOAAsACAANQAyADIAOQA3ACwAIAA1ADAANAAyADQALAAgADAALAAgAFwAIgBcACIALAAgAFwAIgBcACIALAAgAC0AOAA2ADQAMAAwACwAIAAwACwAIABcACIAXAAiACwAIABcACIATABNAFQAXAAiACwAIABcACIAXAAiACwAIABcACIATABvAGMAYQBsACAATQBlAGEAbgAgAFQAaQBtAGUAXAAiACwAIABcACIAXAAiADsAXABuAFwAIgBBAG0AZQByAGkAYwBhAC8AQQBuAGMAaABvAHIAYQBnAGUAXAAiACwAIAAzADIANQA4ACwAIAA1ADIAMgA5ADcALAAgADEANQAyADUAMQAsACAANAAzADIAMAAwACwAIAAtADMANQA5ADcANgAsACAAMAAsACAALQA4ADYANAAwADAALAAgADAALAAgAC0AMgA0ACwAIAAwACwAIABcACIAXAAiACwAIABcACIATABNAFQAXAAiACwAIABcACIAXAAiACwAIABcACIATABvAGMAYQBsACAATQBlAGEAbgAgAFQAaQBtAGUAXAAiACwAIABcACIAXAAiADsAXABuAFwAIgBBAG0AZQByAGkAYwBhAC8AQQBuAGMAaABvAHIAYQBnAGUAXAAiACwAIAAxADUAMgA1ADEALAAgADQAMwAyADAAMAAsACAAMwAwADMANgAwACwAIAAwACwAIAAtADMANgAwADAAMAAsACAAMAAsACAALQAyADQALAAgADAALAAgADAALAAgADAALAAgAFwAIgBcACIALAAgAFwAIgBBAFMAVABcACIALAAgAFwAIgBcACIALAAgAFwAIgBBAHQAbABhAG4AdABpAGMAIABTAHQAYQBuAGQAYQByAGQAIABUAGkAbQBlAFwAIgAsACAAXAAiAFwAIgA7AFwAbgBcACIAQQBtAGUAcgBpAGMAYQAvAEEAbgBjAGgAbwByAGEAZwBlAFwAIgAsACAAMwAwADMANgAwACwAIAAwACwAIAAzADkANQA4ADEALAAgADAALAAgAC0AMwA2ADAAMAAwACwAIAAwACwAIAAwACwAIAAwACwAIAAwACwAIAAwACwAIABcACIAVQBTAFwAIgAsACAAXAAiAEEAJQBUAFwAIgAsACAAXAAiAFwAIgAsACAAXAAiAEEAdABsAGEAbgB0AGkAYwAlACAAVABpAG0AZQBcACIALAAgAFwAIgBcACIAOwBcAG4AXAAiAEEAbQBlAHIAaQBjAGEALwBBAG4AYwBoAG8AcgBhAGcAZQBcACIALAAgADMAOQA1ADgAMQAsACAAMAAsACAANAAwADIAMgAyACwAIAAwACwAIAAtADMANgAwADAAMAAsACAAMAAsACAAMAAsACAAMAAsACAAMAAsACAAMAAsACAAXAAiAFwAIgAsACAAXAAiAEgAUwBUAFwAIgAsACAAXAAiAFwAIgAsACAAXAAiAEgAYQB3AGEAaQBpAC0AQQBsAGUAdQB0AGkAYQBuACAAUwB0AGEAbgBkAGEAcgBkACAAVABpAG0AZQBcACIALAAgAFwAIgBcACIAOwBcAG4AXAAiAEEAbQBlAHIAaQBjAGEALwBBAG4AYwBoAG8AcgBhAGcAZQBcACIALAAgADQAMAAyADIAMgAsACAAMAAsACAANAA1ADYAMwA3ACwAIAA3ADIAMAAwACwAIAAtADMANgAwADAAMAAsACAAMAAsACAAMAAsACAAMAAsACAAMwA2ADAAMAAsACAAMAAsACAAXAAiAFUAUwBcACIALAAgAFwAIgBIACUAVABcACIALAAgAFwAIgBcACIALAAgAFwAIgBIAGEAdwBhAGkAaQAtAEEAbABlAHUAdABpAGEAbgAlACAAVABpAG0AZQBcACIALAAgAFwAIgBcACIAOwBcAG4AXAAiAEEAbQBlAHIAaQBjAGEALwBBAG4AYwBoAG8AcgBhAGcAZQBcACIALAAgADQANQA2ADMANwAsACAANwAyADAAMAAsACAANAA1ADYANgA4ACwAIAAwACwAIAAtADMAMgA0ADAAMAAsACAAMAAsACAAMwA2ADAAMAAsACAAMAAsACAAMAAsACAAMAAsACAAXAAiAFUAUwBcACIALAAgAFwAIgBZACUAVABcACIALAAgAFwAIgBcACIALAAgAFwAIgBZAHUAawBvAG4AJQAgAFQAaQBtAGUAXAAiACwAIABcACIAXAAiADsAXABuAFwAIgBBAG0AZQByAGkAYwBhAC8AQQBuAGMAaABvAHIAYQBnAGUAXAAiACwAIAA0ADUANgA2ADgALAAgADAALAAgAFwAIgBcACIALAAgAFwAIgBcACIALAAgAC0AMwAyADQAMAAwACwAIAAwACwAIAAwACwAIAAwACwAIABcACIAXAAiACwAIABcACIAXAAiACwAIABcACIAVQBTAFwAIgAsACAAXAAiAEEASwAlAFQAXAAiACwAIABcACIAXAAiACwAIABcACIAQQBsAGEAcwBrAGEAJQAgAFQAaQBtAGUAXAAiACwAIABcACIAXAAiAFwAbgB9ADsAXABuAFwAbgBfAFQASQBNAEUAWgBPAE4ARQBfAEEATQBFAFIASQBDAEEAXwBBAFIAQQBHAFUAQQBJAE4AQQAgAD0AIAB7AFwAbgBcACIAQQBtAGUAcgBpAGMAYQAvAEEAcgBhAGcAdQBhAGkAbgBhAFwAIgAsACAAXAAiAFwAIgAsACAAXAAiAFwAIgAsACAAMgAwADEAMwAzACwAIAAwACwAIAAtADEAMQA1ADYAOAAsACAAMAAsACAAXAAiAFwAIgAsACAAXAAiAFwAIgAsACAANwA2ADgALAAgADAALAAgAFwAIgBcACIALAAgAFwAIgBMAE0AVABcACIALAAgAFwAIgBcACIALAAgAFwAIgBMAG8AYwBhAGwAIABNAGUAYQBuACAAVABpAG0AZQBcACIALAAgAFwAIgBcACIAOwBcAG4AXAAiAEEAbQBlAHIAaQBjAGEALwBBAHIAYQBnAHUAYQBpAG4AYQBcACIALAAgADIAMAAxADMAMwAsACAAMAAsACAANAA4ADEANQAxACwAIAAwACwAIAAtADEAMAA4ADAAMAAsACAAMAAsACAANwA2ADgALAAgADAALAAgADAALAAgADAALAAgAFwAIgBCAHIAYQB6AGkAbABcACIALAAgAFwAIgASIjAAMwBcACIALAAgAFwAIgASIjAAMgBcACIALAAgAFwAIgBVAFQAQwASIjAAMwA6ADAAMABcACIALAAgAFwAIgBVAFQAQwASIjAAMgA6ADAAMABcACIAOwBcAG4AXAAiAEEAbQBlAHIAaQBjAGEALwBBAHIAYQBnAHUAYQBpAG4AYQBcACIALAAgADQAOAAxADUAMQAsACAAMAAsACAANAA5ADkANwA0ACwAIAAwACwAIAAtADEAMAA4ADAAMAAsACAAMAAsACAAMAAsACAAMAAsACAAMAAsACAAMAAsACAAXAAiAFwAIgAsACAAXAAiABIiMAAzAFwAIgAsACAAXAAiAFwAIgAsACAAXAAiAFUAVABDABIiMAAzADoAMAAwAFwAIgAsACAAXAAiAFwAIgA7AFwAbgBcACIAQQBtAGUAcgBpAGMAYQAvAEEAcgBhAGcAdQBhAGkAbgBhAFwAIgAsACAANAA5ADkANwA0ACwAIAAwACwAIAA1ADIAOQAwADYALAAgADAALAAgAC0AMQAwADgAMAAwACwAIAAwACwAIAAwACwAIAAwACwAIAAwACwAIAAwACwAIABcACIAQgByAGEAegBpAGwAXAAiACwAIABcACIAEiIwADMAXAAiACwAIABcACIAEiIwADIAXAAiACwAIABcACIAVQBUAEMAEiIwADMAOgAwADAAXAAiACwAIABcACIAVQBUAEMAEiIwADIAOgAwADAAXAAiADsAXABuAFwAIgBBAG0AZQByAGkAYwBhAC8AQQByAGEAZwB1AGEAaQBuAGEAXAAiACwAIAA1ADIAOQAwADYALAAgADAALAAgADUANgAyADIAMQAsACAAMAAsACAALQAxADAAOAAwADAALAAgADAALAAgADAALAAgADAALAAgADAALAAgADAALAAgAFwAIgBcACIALAAgAFwAIgASIjAAMwBcACIALAAgAFwAIgBcACIALAAgAFwAIgBVAFQAQwASIjAAMwA6ADAAMABcACIALAAgAFwAIgBcACIAOwBcAG4AXAAiAEEAbQBlAHIAaQBjAGEALwBBAHIAYQBnAHUAYQBpAG4AYQBcACIALAAgADUANgAyADIAMQAsACAAMAAsACAANQA2ADUAMwA2ACwAIAAwACwAIAAtADEAMAA4ADAAMAAsACAAMAAsACAAMAAsACAAMAAsACAAMAAsACAAMAAsACAAXAAiAEIAcgBhAHoAaQBsAFwAIgAsACAAXAAiABIiMAAzAFwAIgAsACAAXAAiABIiMAAyAFwAIgAsACAAXAAiAFUAVABDABIiMAAzADoAMAAwAFwAIgAsACAAXAAiAFUAVABDABIiMAAyADoAMAAwAFwAIgA7AFwAbgBcACIAQQBtAGUAcgBpAGMAYQAvAEEAcgBhAGcAdQBhAGkAbgBhAFwAIgAsACAANQA2ADUAMwA2ACwAIAAwACwAIABcACIAXAAiACwAIABcACIAXAAiACwAIAAtADEAMAA4ADAAMAAsACAAMAAsACAAMAAsACAAMAAsACAAXAAiAFwAIgAsACAAXAAiAFwAIgAsACAAXAAiAFwAIgAsACAAXAAiABIiMAAzAFwAIgAsACAAXAAiAFwAIgAsACAAXAAiAFUAVABDABIiMAAzADoAMAAwAFwAIgAsACAAXAAiAFwAIgBcAG4AfQA7AFwAbgBcAG4AXwBUAEkATQBFAFoATwBOAEUAXwBBAE0ARQBSAEkAQwBBAF8AQQBSAEcARQBOAFQASQBOAEEAXwBCAFUARQBOAE8AUwBfAEEASQBSAEUAUwAgAD0AIAB7AFwAbgBcACIAQQBtAGUAcgBpAGMAYQAvAEEAcgBnAGUAbgB0AGkAbgBhAC8AQgB1AGUAbgBvAHMAXwBBAGkAcgBlAHMAXAAiACwAIABcACIAXAAiACwAIABcACIAXAAiACwAIAAxADMAMQAzADIALAAgADAALAAgAC0AMQA0ADAAMgA4ACwAIAAwACwAIABcACIAXAAiACwAIABcACIAXAAiACwAIAAtADEAMwA4ADAALAAgADAALAAgAFwAIgBcACIALAAgAFwAIgBMAE0AVABcACIALAAgAFwAIgBcACIALAAgAFwAIgBMAG8AYwBhAGwAIABNAGUAYQBuACAAVABpAG0AZQBcACIALAAgAFwAIgBcACIAOwBcAG4AXAAiAEEAbQBlAHIAaQBjAGEALwBBAHIAZwBlAG4AdABpAG4AYQAvAEIAdQBlAG4AbwBzAF8AQQBpAHIAZQBzAFwAIgAsACAAMQAzADEAMwAyACwAIAAwACwAIAAyADIANAA0ADUALAAgADAALAAgAC0AMQA1ADQAMAA4ACwAIAAwACwAIAAtADEAMwA4ADAALAAgADAALAAgADEAMAAwADgALAAgADAALAAgAFwAIgBcACIALAAgAFwAIgBDAE0AVABcACIALAAgAFwAIgBcACIALAAgAFwAIgBDAG8AcgBkAG8AYgBhACAATQBlAGEAbgAgAFQAaQBtAGUAXAAiACwAIABcACIAXAAiADsAXABuAFwAIgBBAG0AZQByAGkAYwBhAC8AQQByAGcAZQBuAHQAaQBuAGEALwBCAHUAZQBuAG8AcwBfAEEAaQByAGUAcwBcACIALAAgADIAMgA0ADQANQAsACAAMAAsACAAMgA2ADMAMQAxACwAIAAwACwAIAAtADEANAA0ADAAMAAsACAAMAAsACAAMQAwADAAOAAsACAAMAAsACAAMAAsACAAMAAsACAAXAAiAFwAIgAsACAAXAAiABIiMAA0AFwAIgAsACAAXAAiAFwAIgAsACAAXAAiAFUAVABDABIiMAA0ADoAMAAwAFwAIgAsACAAXAAiAFwAIgA7AFwAbgBcACIAQQBtAGUAcgBpAGMAYQAvAEEAcgBnAGUAbgB0AGkAbgBhAC8AQgB1AGUAbgBvAHMAXwBBAGkAcgBlAHMAXAAiACwAIAAyADYAMwAxADEALAAgADAALAAgADQAMAA0ADkAOQAsACAAMAAsACAALQAxADQANAAwADAALAAgADAALAAgADAALAAgADAALAAgADMANgAwADAALAAgADAALAAgAFwAIgBBAHIAZwBcACIALAAgAFwAIgASIjAANABcACIALAAgAFwAIgASIjAAMwBcACIALAAgAFwAIgBVAFQAQwASIjAANAA6ADAAMABcACIALAAgAFwAIgBVAFQAQwASIjAAMwA6ADAAMABcACIAOwBcAG4AXAAiAEEAbQBlAHIAaQBjAGEALwBBAHIAZwBlAG4AdABpAG4AYQAvAEIAdQBlAG4AbwBzAF8AQQBpAHIAZQBzAFwAIgAsACAANAAwADQAOQA5ACwAIAAwACwAIAA1ADEANA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EIAdQBlAG4AbwBzAF8AQQBpAHIAZQBzAFwAIgAsACAANQAxADQANQA0ACwAIAAwACwAIAA1ADEANgAwADYALAAgADAALAAgAC0AMQA0ADQAMAAwACwAIAAwACwAIAAtADMANgAwADAALAAgADAALAAgADMANgAwADAALAAgADAALAAgAFwAIgBBAHIAZwBcACIALAAgAFwAIgASIjAANABcACIALAAgAFwAIgASIjAAMwBcACIALAAgAFwAIgBVAFQAQwASIjAANAA6ADAAMABcACIALAAgAFwAIgBVAFQAQwASIjAAMwA6ADAAMABcACIAOwBcAG4AXAAiAEEAbQBlAHIAaQBjAGEALwBBAHIAZwBlAG4AdABpAG4AYQAvAEIAdQBlAG4AbwBzAF8AQQBpAHIAZQBzAFwAIgAsACAANQAxADYAMAA2ACwAIAAwACwAIABcACIAXAAiACwAIABcACIAXAAiACwAIAAtADEAMAA4ADAAMAAsACAAMAAsACAAMwA2ADAAMAAsACAAMAAsACAAXAAiAFwAIgAsACAAXAAiAFwAIgAsACAAXAAiAEEAcgBnAFwAIgAsACAAXAAiABIiMAAzAFwAIgAsACAAXAAiABIiMAAyAFwAIgAsACAAXAAiAFUAVABDABIiMAAzADoAMAAwAFwAIgAsACAAXAAiAFUAVABDABIiMAAyADoAMAAwAFwAIgBcAG4AfQA7AFwAbgBcAG4AXwBUAEkATQBFAFoATwBOAEUAXwBBAE0ARQBSAEkAQwBBAF8AQQBSAEcARQBOAFQASQBOAEEAXwBDAEEAVABBAE0AQQBSAEMAQQAgAD0AIAB7AFwAbgBcACIAQQBtAGUAcgBpAGMAYQAvAEEAcgBnAGUAbgB0AGkAbgBhAC8AQwBhAHQAYQBtAGEAcgBjAGEAXAAiACwAIABcACIAXAAiACwAIABcACIAXAAiACwAIAAxADMAMQAzADIALAAgADAALAAgAC0AMQA1ADcAOAA4ACwAIAAwACwAIABcACIAXAAiACwAIABcACIAXAAiACwAIAAzADgAMAAsACAAMAAsACAAXAAiAFwAIgAsACAAXAAiAEwATQBUAFwAIgAsACAAXAAiAFwAIgAsACAAXAAiAEwAbwBjAGEAbAAgAE0AZQBhAG4AIABUAGkAbQBlAFwAIgAsACAAXAAiAFwAIgA7AFwAbgBcACIAQQBtAGUAcgBpAGMAYQAvAEEAcgBnAGUAbgB0AGkAbgBhAC8AQwBhAHQAYQBtAGEAcgBjAGEAXAAiACwAIAAxADMAMQAzADIALAAgADAALAAgADIAMgA0ADQANQAsACAAMAAsACAALQAxADUANAAwADgALAAgADAALAAgADMAOAAwACwAIAAwACwAIAAxADAAMAA4ACwAIAAwACwAIABcACIAXAAiACwAIABcACIAQwBNAFQAXAAiACwAIABcACIAXAAiACwAIABcACIAQwBvAHIAZABvAGIAYQAgAE0AZQBhAG4AIABUAGkAbQBlAFwAIgAsACAAXAAiAFwAIgA7AFwAbgBcACIAQQBtAGUAcgBpAGMAYQAvAEEAcgBnAGUAbgB0AGkAbgBhAC8AQwBhAHQAYQBtAGEAcgBjAGEAXAAiACwAIAAyADIANAA0ADUALAAgADAALAAgADIANgAzADEAMQAsACAAMAAsACAALQAxADQANAAwADAALAAgADAALAAgADEAMAAwADgALAAgADAALAAgADAALAAgADAALAAgAFwAIgBcACIALAAgAFwAIgASIjAANABcACIALAAgAFwAIgBcACIALAAgAFwAIgBVAFQAQwASIjAANAA6ADAAMABcACIALAAgAFwAIgBcACIAOwBcAG4AXAAiAEEAbQBlAHIAaQBjAGEALwBBAHIAZwBlAG4AdABpAG4AYQAvAEMAYQB0AGEAbQBhAHIAYwBh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DAGEAdABhAG0AYQByAGMAYQBcACIALAAgADQAMAA0ADkAOQAsACAAMAAsACAANAA4ADMAMQA4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DAGEAdABhAG0AYQByAGMAYQBcACIALAAgADQAOAAzADEAOAAsACAAMAAsACAANAA4ADUANAA5ACwAIAAwACwAIAAtADEANAA0ADAAMAAsACAAMAAsACAALQAzADYAMAAwACwAIAAwACwAIAAzADYAMAAwACwAIAAwACwAIABcACIAXAAiACwAIABcACIAEiIwADQAXAAiACwAIABcACIAXAAiACwAIABcACIAVQBUAEMAEiIwADQAOgAwADAAXAAiACwAIABcACIAXAAiADsAXABuAFwAIgBBAG0AZQByAGkAYwBhAC8AQQByAGcAZQBuAHQAaQBuAGEALwBDAGEAdABhAG0AYQByAGMAYQBcACIALAAgADQAOAA1ADQAOQAsACAAMAAsACAANQAxADQANQA0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DAGEAdABhAG0AYQByAGMAYQBcACIALAAgADUAMQA0ADUANAAsAC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DAGEAdABhAG0AYQByAGMAYQBcACIALAAgADUAMQA2ADAANgAsACAAMAAsACAANQAzADEANQA3ACwAIAAwACwAIAAtADEAMAA4ADAAMAAsACAAMAAsACAAMwA2ADAAMAAsACAAMAAsACAALQAzADYAMAAwACwAIAAwACwAIABcACIAXAAiACwAIABcACIAEiIwADMAXAAiACwAIABcACIAXAAiACwAIABcACIAVQBUAEMAEiIwADMAOgAwADAAXAAiACwAIABcACIAXAAiADsAXABuAFwAIgBBAG0AZQByAGkAYwBhAC8AQQByAGcAZQBuAHQAaQBuAGEALwBDAGEAdABhAG0AYQByAGMAYQBcACIALAAgADUAMwAxADUANwAsACAAMAAsACAANQAzADEANwA2ACwAIAAwACwAIAAtADEANAA0ADAAMAAsACAAMAAsACAALQAzADYAMAAwACwAIAAwACwAIAAzADYAMAAwACwAIAAwACwAIABcACIAXAAiACwAIABcACIAEiIwADQAXAAiACwAIABcACIAXAAiACwAIABcACIAVQBUAEMAEiIwADQAOgAwADAAXAAiACwAIABcACIAXAAiADsAXABuAFwAIgBBAG0AZQByAGkAYwBhAC8AQQByAGcAZQBuAHQAaQBuAGEALwBDAGEAdABhAG0AYQByAGMAYQBcACIALAAgADUAMwAxADcANgAsACAAMAAsACAANQA0ADcANQA3ACwAIAAwACwAIAAtADEAMAA4ADAAMAAsACAAMAAsACAAMwA2ADAAMAAsACAAMAAsACAAMAAsACAAMAAsACAAXAAiAEEAcgBnAFwAIgAsACAAXAAiABIiMAAzAFwAIgAsACAAXAAiABIiMAAyAFwAIgAsACAAXAAiAFUAVABDABIiMAAzADoAMAAwAFwAIgAsACAAXAAiAFUAVABDABIiMAAyADoAMAAwAFwAIgA7AFwAbgBcACIAQQBtAGUAcgBpAGMAYQAvAEEAcgBnAGUAbgB0AGkAbgBhAC8AQwBhAHQAYQBtAGEAcgBjAGEAXAAiACwAIAA1ADQANwA1ADcALAAgADAALAAgAFwAIgBcACIALAAgAFwAIgBcACIALAAgAC0AMQAwADgAMAAwACwAIAAwACwAIAAwACwAIAAwACwAIABcACIAXAAiACwAIABcACIAXAAiACwAIABcACIAXAAiACwAIABcACIAEiIwADMAXAAiACwAIABcACIAXAAiACwAIABcACIAVQBUAEMAEiIwADMAOgAwADAAXAAiACwAIABcACIAXAAiAFwAbgB9ADsAXABuAFwAbgBfAFQASQBNAEUAWgBPAE4ARQBfAEEATQBFAFIASQBDAEEAXwBBAFIARwBFAE4AVABJAE4AQQBfAEMATwBSAEQATwBCAEEAIAA9ACAAewBcAG4AXAAiAEEAbQBlAHIAaQBjAGEALwBBAHIAZwBlAG4AdABpAG4AYQAvAEMAbwByAGQAbwBiAGEAXAAiACwAIABcACIAXAAiACwAIABcACIAXAAiACwAIAAxADMAMQAzADIALAAgADAALAAgAC0AMQA1ADQAMAA4ACwAIAAwACwAIABcACIAXAAiACwAIABcACIAXAAiACwAIAAwACwAIAAwACwAIABcACIAXAAiACwAIABcACIATABNAFQAXAAiACwAIABcACIAXAAiACwAIABcACIATABvAGMAYQBsACAATQBlAGEAbgAgAFQAaQBtAGUAXAAiACwAIABcACIAXAAiADsAXABuAFwAIgBBAG0AZQByAGkAYwBhAC8AQQByAGcAZQBuAHQAaQBuAGEALwBDAG8AcgBkAG8AYgBhAFwAIgAsACAAMQAzADEAMwAyACwAIAAwACwAIAAyADIANAA0ADUALAAgADAALAAgAC0AMQA1ADQAMAA4ACwAIAAwACwAIAAwACwAIAAwACwAIAAxADAAMAA4ACwAIAAwACwAIABcACIAXAAiACwAIABcACIAQwBNAFQAXAAiACwAIABcACIAXAAiACwAIABcACIAQwBvAHIAZABvAGIAYQAgAE0AZQBhAG4AIABUAGkAbQBlAFwAIgAsACAAXAAiAFwAIgA7AFwAbgBcACIAQQBtAGUAcgBpAGMAYQAvAEEAcgBnAGUAbgB0AGkAbgBhAC8AQwBvAHIAZABvAGIAYQBcACIALAAgADIAMgA0ADQANQAsACAAMAAsACAAMgA2ADMAMQAxACwAIAAwACwAIAAtADEANAA0ADAAMAAsACAAMAAsACAAMQAwADAAOAAsACAAMAAsACAAMAAsACAAMAAsACAAXAAiAFwAIgAsACAAXAAiABIiMAA0AFwAIgAsACAAXAAiAFwAIgAsACAAXAAiAFUAVABDABIiMAA0ADoAMAAwAFwAIgAsACAAXAAiAFwAIgA7AFwAbgBcACIAQQBtAGUAcgBpAGMAYQAvAEEAcgBnAGUAbgB0AGkAbgBhAC8AQwBvAHIAZABvAGIAYQBcACIALAAgADIANgAzADEAMQAsACAAMAAsACAANAAwADQAOQA5ACwAIAAwACwAIAAtADEANAA0ADAAMAAsACAAMAAsACAAMAAsACAAMAAsACAAMwA2ADAAMAAsACAAMAAsACAAXAAiAEEAcgBnAFwAIgAsACAAXAAiABIiMAA0AFwAIgAsACAAXAAiABIiMAAzAFwAIgAsACAAXAAiAFUAVABDABIiMAA0ADoAMAAwAFwAIgAsACAAXAAiAFUAVABDABIiMAAzADoAMAAwAFwAIgA7AFwAbgBcACIAQQBtAGUAcgBpAGMAYQAvAEEAcgBnAGUAbgB0AGkAbgBhAC8AQwBvAHIAZABvAGIAYQBcACIALAAgADQAMAA0ADkAOQAsACAAMAAsACAANAA4ADMAMQA4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DAG8AcgBkAG8AYgBhAFwAIgAsACAANAA4ADMAMQA4ACwAIAAwACwAIAA0ADgANQA0ADkALAAgADAALAAgAC0AMQA0ADQAMAAwACwAIAAwACwAIAAtADMANgAwADAALAAgADAALAAgADMANgAwADAALAAgADAALAAgAFwAIgBcACIALAAgAFwAIgASIjAANABcACIALAAgAFwAIgBcACIALAAgAFwAIgBVAFQAQwASIjAANAA6ADAAMABcACIALAAgAFwAIgBcACIAOwBcAG4AXAAiAEEAbQBlAHIAaQBjAGEALwBBAHIAZwBlAG4AdABpAG4AYQAvAEMAbwByAGQAbwBiAGEAXAAiACwAIAA0ADgANQA0ADkALAAgADAALAAgADUAMQA0ADUAN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QwBvAHIAZABvAGIAYQBcACIALAAgADUAMQA0ADUANAAsAC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DAG8AcgBkAG8AYgBhAFwAIgAsACAANQAxADYAMAA2ACwAIAAwACwAIABcACIAXAAiACwAIABcACIAXAAiACwAIAAtADEAMAA4ADAAMAAsACAAMAAsACAAMwA2ADAAMAAsACAAMAAsACAAXAAiAFwAIgAsACAAXAAiAFwAIgAsACAAXAAiAEEAcgBnAFwAIgAsACAAXAAiABIiMAAzAFwAIgAsACAAXAAiABIiMAAyAFwAIgAsACAAXAAiAFUAVABDABIiMAAzADoAMAAwAFwAIgAsACAAXAAiAFUAVABDABIiMAAyADoAMAAwAFwAIgBcAG4AfQA7AFwAbgBcAG4AXwBUAEkATQBFAFoATwBOAEUAXwBBAE0ARQBSAEkAQwBBAF8AQQBSAEcARQBOAFQASQBOAEEAXwBKAFUASgBVAFkAIAA9ACAAewBcAG4AXAAiAEEAbQBlAHIAaQBjAGEALwBBAHIAZwBlAG4AdABpAG4AYQAvAEoAdQBqAHUAeQBcACIALAAgAFwAIgBcACIALAAgAFwAIgBcACIALAAgADEAMwAxADMAMgAsACAAMAAsACAALQAxADUANgA3ADIALAAgADAALAAgAFwAIgBcACIALAAgAFwAIgBcACIALAAgADIANgA0ACwAIAAwACwAIABcACIAXAAiACwAIABcACIATABNAFQAXAAiACwAIABcACIAXAAiACwAIABcACIATABvAGMAYQBsACAATQBlAGEAbgAgAFQAaQBtAGUAXAAiACwAIABcACIAXAAiADsAXABuAFwAIgBBAG0AZQByAGkAYwBhAC8AQQByAGcAZQBuAHQAaQBuAGEALwBKAHUAagB1AHkAXAAiACwAIAAxADMAMQAzADIALAAgADAALAAgADIAMgA0ADQANQAsACAAMAAsACAALQAxADUANAAwADgALAAgADAALAAgADIANgA0ACwAIAAwACwAIAAxADAAMAA4ACwAIAAwACwAIABcACIAXAAiACwAIABcACIAQwBNAFQAXAAiACwAIABcACIAXAAiACwAIABcACIAQwBvAHIAZABvAGIAYQAgAE0AZQBhAG4AIABUAGkAbQBlAFwAIgAsACAAXAAiAFwAIgA7AFwAbgBcACIAQQBtAGUAcgBpAGMAYQAvAEEAcgBnAGUAbgB0AGkAbgBhAC8ASgB1AGoAdQB5AFwAIgAsACAAMgAyADQANAA1ACwAIAAwACwAIAAyADYAMwAxADEALAAgADAALAAgAC0AMQA0ADQAMAAwACwAIAAwACwAIAAxADAAMAA4ACwAIAAwACwAIAAwACwAIAAwACwAIABcACIAXAAiACwAIABcACIAEiIwADQAXAAiACwAIABcACIAXAAiACwAIABcACIAVQBUAEMAEiIwADQAOgAwADAAXAAiACwAIABcACIAXAAiADsAXABuAFwAIgBBAG0AZQByAGkAYwBhAC8AQQByAGcAZQBuAHQAaQBuAGEALwBKAHUAagB1AHkAXAAiACwAIAAyADYAMwAxADEALAAgADAALAAgADQAMAA0ADkAOQAsACAAMAAsACAALQAxADQANAAwADAALAAgADAALAAgADAALAAgADAALAAgADMANgAwADAALAAgADAALAAgAFwAIgBBAHIAZwBcACIALAAgAFwAIgASIjAANABcACIALAAgAFwAIgASIjAAMwBcACIALAAgAFwAIgBVAFQAQwASIjAANAA6ADAAMABcACIALAAgAFwAIgBVAFQAQwASIjAAMwA6ADAAMABcACIAOwBcAG4AXAAiAEEAbQBlAHIAaQBjAGEALwBBAHIAZwBlAG4AdABpAG4AYQAvAEoAdQBqAHUAeQBcACIALAAgADQAMAA0ADkAOQAsACAAMAAsACAANAA3ADkANQA0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KAHUAagB1AHkAXAAiACwAIAA0ADcAOQA1ADQALAAgADAALAAgADQAOAAxADkAMgAsACAAMAAsACAALQAxADQANAAwADAALAAgADAALAAgAC0AMwA2ADAAMAAsACAAMAAsACAAMAAsACAAMwA2ADAAMAAsACAAXAAiAFwAIgAsACAAXAAiABIiMAA0AFwAIgAsACAAXAAiAFwAIgAsACAAXAAiAFUAVABDABIiMAA0ADoAMAAwAFwAIgAsACAAXAAiAFwAIgA7AFwAbgBcACIAQQBtAGUAcgBpAGMAYQAvAEEAcgBnAGUAbgB0AGkAbgBhAC8ASgB1AGoAdQB5AFwAIgAsACAANAA4ADEAOQAyACwAIAAwACwAIAA0ADgAMwAzADIALAAgADAALAAgAC0AMQA0ADQAMAAwACwAIAAzADYAMAAwACwAIAAwACwAIAAzADYAMAAwACwAIAAwACwAIAAtADMANgAwADAALAAgAFwAIgBcACIALAAgAFwAIgBcACIALAAgAFwAIgASIjAAMwBcACIALAAgAFwAIgBcACIALAAgAFwAIgBVAFQAQwASIjAAMwA6ADAAMABcACIAOwBcAG4AXAAiAEEAbQBlAHIAaQBjAGEALwBBAHIAZwBlAG4AdABpAG4AYQAvAEoAdQBqAHUAeQBcACIALAAgADQAOAAzADMAMgAsACAAMAAsACAANAA4ADUAMwA1ACwAIAAwACwAIAAtADEANAA0ADAAMAAsACAAMAAsACAAMAAsACAALQAzADYAMAAwACwAIAAzADYAMAAwACwAIAAzADYAMAAwACwAIABcACIAXAAiACwAIABcACIAEiIwADQAXAAiACwAIABcACIAXAAiACwAIABcACIAVQBUAEMAEiIwADQAOgAwADAAXAAiACwAIABcACIAXAAiADsAXABuAFwAIgBBAG0AZQByAGkAYwBhAC8AQQByAGcAZQBuAHQAaQBuAGEALwBKAHUAagB1AHkAXAAiACwAIAA0ADgANQAzADUALAAgADAALAAgADQAOAA2ADIAMgAsACAAMAAsACAALQAxADAAOAAwADAALAAgADMANgAwADAALAAgADMANgAwADAALAAgADMANgAwADAALAAgADAALAAgAC0AMwA2ADAAMAAsACAAXAAiAFwAIgAsACAAXAAiAFwAIgAsACAAXAAiABIiMAAyAFwAIgAsACAAXAAiAFwAIgAsACAAXAAiAFUAVABDABIiMAAyADoAMAAwAFwAIgA7AFwAbgBcACIAQQBtAGUAcgBpAGMAYQAvAEEAcgBnAGUAbgB0AGkAbgBhAC8ASgB1AGoAdQB5AFwAIgAsACAANAA4ADYAMgAyACwAIAAwACwAIAA1ADEANAA1ADQALAAgADAALAAgAC0AMQAwADgAMAAwACwAIAAwACwAIAAwACwAIAAtADMANgAwADAALAAgAC0AMwA2ADAAMAAsACAAMAAsACAAXAAiAEEAcgBnAFwAIgAsACAAXAAiABIiMAAzAFwAIgAsACAAXAAiABIiMAAyAFwAIgAsACAAXAAiAFUAVABDABIiMAAzADoAMAAwAFwAIgAsACAAXAAiAFUAVABDABIiMAAyADoAMAAwAFwAIgA7AFwAbgBcACIAQQBtAGUAcgBpAGMAYQAvAEEAcgBnAGUAbgB0AGkAbgBhAC8ASgB1AGoAdQB5AFwAIgAsACAANQAxADQANQA0ACwAIAAwACwAIAA1ADEANgAwADYALAAgADAALAAgAC0AMQA0ADQAMAAwACwAIAAwACwAIAAtADMANgAwADAALAAgADAALAAgADMANgAwADAALAAgADAALAAgAFwAIgBBAHIAZwBcACIALAAgAFwAIgASIjAANABcACIALAAgAFwAIgASIjAAMwBcACIALAAgAFwAIgBVAFQAQwASIjAANAA6ADAAMABcACIALAAgAFwAIgBVAFQAQwASIjAAMwA6ADAAMABcACIAOwBcAG4AXAAiAEEAbQBlAHIAaQBjAGEALwBBAHIAZwBlAG4AdABpAG4AYQAvAEoAdQBqAHUAeQBcACIALAAgADUAMQA2ADAANgAsACAAMAAsACAANQA0ADcANQA3ACwAIAAwACwAIAAtADEAMAA4ADAAMAAsACAAMAAsACAAMwA2ADAAMAAsACAAMAAsACAAMAAsACAAMAAsACAAXAAiAEEAcgBnAFwAIgAsACAAXAAiABIiMAAzAFwAIgAsACAAXAAiABIiMAAyAFwAIgAsACAAXAAiAFUAVABDABIiMAAzADoAMAAwAFwAIgAsACAAXAAiAFUAVABDABIiMAAyADoAMAAwAFwAIgA7AFwAbgBcACIAQQBtAGUAcgBpAGMAYQAvAEEAcgBnAGUAbgB0AGkAbgBhAC8ASgB1AGoAdQB5AFwAIgAsACAANQA0ADcANQA3ACwAIAAwACwAIABcACIAXAAiACwAIABcACIAXAAiACwAIAAtADEAMAA4ADAAMAAsACAAMAAsACAAMAAsACAAMAAsACAAXAAiAFwAIgAsACAAXAAiAFwAIgAsACAAXAAiAFwAIgAsACAAXAAiABIiMAAzAFwAIgAsACAAXAAiAFwAIgAsACAAXAAiAFUAVABDABIiMAAzADoAMAAwAFwAIgAsACAAXAAiAFwAIgBcAG4AfQA7AFwAbgBcAG4AXwBUAEkATQBFAFoATwBOAEUAXwBBAE0ARQBSAEkAQwBBAF8AQQBSAEcARQBOAFQASQBOAEEAXwBMAEEAXwBSAEkATwBKAEEAIAA9ACAAewBcAG4AXAAiAEEAbQBlAHIAaQBjAGEALwBBAHIAZwBlAG4AdABpAG4AYQAvAEwAYQBfAFIAaQBvAGoAYQBcACIALAAgAFwAIgBcACIALAAgAFwAIgBcACIALAAgADEAMwAxADMAMgAsACAAMAAsACAALQAxADYAMAA0ADQALAAgADAALAAgAFwAIgBcACIALAAgAFwAIgBcACIALAAgADYAMwA2ACwAIAAwACwAIABcACIAXAAiACwAIABcACIATABNAFQAXAAiACwAIABcACIAXAAiACwAIABcACIATABvAGMAYQBsACAATQBlAGEAbgAgAFQAaQBtAGUAXAAiACwAIABcACIAXAAiADsAXABuAFwAIgBBAG0AZQByAGkAYwBhAC8AQQByAGcAZQBuAHQAaQBuAGEALwBMAGEAXwBSAGkAbwBqAGEAXAAiACwAIAAxADMAMQAzADIALAAgADAALAAgADIAMgA0ADQANQAsACAAMAAsACAALQAxADUANAAwADgALAAgADAALAAgADYAMwA2ACwAIAAwACwAIAAxADAAMAA4ACwAIAAwACwAIABcACIAXAAiACwAIABcACIAQwBNAFQAXAAiACwAIABcACIAXAAiACwAIABcACIAQwBvAHIAZABvAGIAYQAgAE0AZQBhAG4AIABUAGkAbQBlAFwAIgAsACAAXAAiAFwAIgA7AFwAbgBcACIAQQBtAGUAcgBpAGMAYQAvAEEAcgBnAGUAbgB0AGkAbgBhAC8ATABhAF8AUgBpAG8AagBhAFwAIgAsACAAMgAyADQANAA1ACwAIAAwACwAIAAyADYAMwAxADEALAAgADAALAAgAC0AMQA0ADQAMAAwACwAIAAwACwAIAAxADAAMAA4ACwAIAAwACwAIAAwACwAIAAwACwAIABcACIAXAAiACwAIABcACIAEiIwADQAXAAiACwAIABcACIAXAAiACwAIABcACIAVQBUAEMAEiIwADQAOgAwADAAXAAiACwAIABcACIAXAAiADsAXABuAFwAIgBBAG0AZQByAGkAYwBhAC8AQQByAGcAZQBuAHQAaQBuAGEALwBMAGEAXwBSAGkAbwBqAGEAXAAiACwAIAAyADYAMwAxADEALAAgADAALAAgADQAMAA0ADkAOQAsACAAMAAsACAALQAxADQANAAwADAALAAgADAALAAgADAALAAgADAALAAgADMANgAwADAALAAgADAALAAgAFwAIgBBAHIAZwBcACIALAAgAFwAIgASIjAANABcACIALAAgAFwAIgASIjAAMwBcACIALAAgAFwAIgBVAFQAQwASIjAANAA6ADAAMABcACIALAAgAFwAIgBVAFQAQwASIjAAMwA6ADAAMABcACIAOwBcAG4AXAAiAEEAbQBlAHIAaQBjAGEALwBBAHIAZwBlAG4AdABpAG4AYQAvAEwAYQBfAFIAaQBvAGoAYQBcACIALAAgADQAMAA0ADkAOQAsACAAMAAsACAANAA4ADMAMQA2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MAGEAXwBSAGkAbwBqAGEAXAAiACwAIAA0ADgAMwAxADYALAAgADAALAAgADQAOAAzADgAMwAsACAAMAAsACAALQAxADQANAAwADAALAAgADAALAAgAC0AMwA2ADAAMAAsACAAMAAsACAAMwA2ADAAMAAsACAAMAAsACAAXAAiAFwAIgAsACAAXAAiABIiMAA0AFwAIgAsACAAXAAiAFwAIgAsACAAXAAiAFUAVABDABIiMAA0ADoAMAAwAFwAIgAsACAAXAAiAFwAIgA7AFwAbgBcACIAQQBtAGUAcgBpAGMAYQAvAEEAcgBnAGUAbgB0AGkAbgBhAC8ATABhAF8AUgBpAG8AagBhAFwAIgAsACAANAA4ADMAOAAzACwAIAAwACwAIAA1ADEANA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EwAYQBfAFIAaQBvAGoAYQBcACIALAAgADUAMQA0ADUANAAsAC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MAGEAXwBSAGkAbwBqAGEAXAAiACwAIAA1ADEANgAwADYALAAgADAALAAgADUAMwAxADUANwAsACAAMAAsACAALQAxADAAOAAwADAALAAgADAALAAgADMANgAwADAALAAgADAALAAgAC0AMwA2ADAAMAAsACAAMAAsACAAXAAiAFwAIgAsACAAXAAiABIiMAAzAFwAIgAsACAAXAAiAFwAIgAsACAAXAAiAFUAVABDABIiMAAzADoAMAAwAFwAIgAsACAAXAAiAFwAIgA7AFwAbgBcACIAQQBtAGUAcgBpAGMAYQAvAEEAcgBnAGUAbgB0AGkAbgBhAC8ATABhAF8AUgBpAG8AagBhAFwAIgAsACAANQAzADEANQA3ACwAIAAwACwAIAA1ADMAMQA3ADYALAAgADAALAAgAC0AMQA0ADQAMAAwACwAIAAwACwAIAAtADMANgAwADAALAAgADAALAAgADMANgAwADAALAAgADAALAAgAFwAIgBcACIALAAgAFwAIgASIjAANABcACIALAAgAFwAIgBcACIALAAgAFwAIgBVAFQAQwASIjAANAA6ADAAMABcACIALAAgAFwAIgBcACIAOwBcAG4AXAAiAEEAbQBlAHIAaQBjAGEALwBBAHIAZwBlAG4AdABpAG4AYQAvAEwAYQBfAFIAaQBvAGoAYQBcACIALAAgADUAMwAxADcANgAsACAAMAAsACAANQA0ADcANQA3ACwAIAAwACwAIAAtADEAMAA4ADAAMAAsACAAMAAsACAAMwA2ADAAMAAsACAAMAAsACAAMAAsACAAMAAsACAAXAAiAEEAcgBnAFwAIgAsACAAXAAiABIiMAAzAFwAIgAsACAAXAAiABIiMAAyAFwAIgAsACAAXAAiAFUAVABDABIiMAAzADoAMAAwAFwAIgAsACAAXAAiAFUAVABDABIiMAAyADoAMAAwAFwAIgA7AFwAbgBcACIAQQBtAGUAcgBpAGMAYQAvAEEAcgBnAGUAbgB0AGkAbgBhAC8ATABhAF8AUgBpAG8AagBhAFwAIgAsACAANQA0ADcANQA3ACwAIAAwACwAIABcACIAXAAiACwAIABcACIAXAAiACwAIAAtADEAMAA4ADAAMAAsACAAMAAsACAAMAAsACAAMAAsACAAXAAiAFwAIgAsACAAXAAiAFwAIgAsACAAXAAiAFwAIgAsACAAXAAiABIiMAAzAFwAIgAsACAAXAAiAFwAIgAsACAAXAAiAFUAVABDABIiMAAzADoAMAAwAFwAIgAsACAAXAAiAFwAIgBcAG4AfQA7AFwAbgBcAG4AXwBUAEkATQBFAFoATwBOAEUAXwBBAE0ARQBSAEkAQwBBAF8AQQBSAEcARQBOAFQASQBOAEEAXwBNAEUATgBEAE8AWgBBACAAPQAgAHsAXABuAFwAIgBBAG0AZQByAGkAYwBhAC8AQQByAGcAZQBuAHQAaQBuAGEALwBNAGUAbgBkAG8AegBhAFwAIgAsACAAXAAiAFwAIgAsACAAXAAiAFwAIgAsACAAMQAzADEAMwAyACwAIAAwACwAIAAtADEANgA1ADEANgAsACAAMAAsACAAXAAiAFwAIgAsACAAXAAiAFwAIgAsACAAMQAxADAAOAAsACAAMAAsACAAXAAiAFwAIgAsACAAXAAiAEwATQBUAFwAIgAsACAAXAAiAFwAIgAsACAAXAAiAEwAbwBjAGEAbAAgAE0AZQBhAG4AIABUAGkAbQBlAFwAIgAsACAAXAAiAFwAIgA7AFwAbgBcACIAQQBtAGUAcgBpAGMAYQAvAEEAcgBnAGUAbgB0AGkAbgBhAC8ATQBlAG4AZABvAHoAYQBcACIALAAgADEAMwAxADMAMgAsACAAMAAsACAAMgAyADQANAA1ACwAIAAwACwAIAAtADEANQA0ADAAOAAsACAAMAAsACAAMQAxADAAOAAsACAAMAAsACAAMQAwADAAOAAsACAAMAAsACAAXAAiAFwAIgAsACAAXAAiAEMATQBUAFwAIgAsACAAXAAiAFwAIgAsACAAXAAiAEMAbwByAGQAbwBiAGEAIABNAGUAYQBuACAAVABpAG0AZQBcACIALAAgAFwAIgBcACIAOwBcAG4AXAAiAEEAbQBlAHIAaQBjAGEALwBBAHIAZwBlAG4AdABpAG4AYQAvAE0AZQBuAGQAbwB6AGEAXAAiACwAIAAyADIANAA0ADUALAAgADAALAAgADIANgAzADEAMQAsACAAMAAsACAALQAxADQANAAwADAALAAgADAALAAgADEAMAAwADgALAAgADAALAAgADAALAAgADAALAAgAFwAIgBcACIALAAgAFwAIgASIjAANABcACIALAAgAFwAIgBcACIALAAgAFwAIgBVAFQAQwASIjAANAA6ADAAMABcACIALAAgAFwAIgBcACIAOwBcAG4AXAAiAEEAbQBlAHIAaQBjAGEALwBBAHIAZwBlAG4AdABpAG4AYQAvAE0AZQBuAGQAbwB6AGEAXAAiACwAIAAyADYAMwAxADEALAAgADAALAAgADQAMAA0ADkAOQAsACAAMAAsACAALQAxADQANAAwADAALAAgADAALAAgADAALAAgADAALAAgADMANgAwADAALAAgADAALAAgAFwAIgBBAHIAZwBcACIALAAgAFwAIgASIjAANABcACIALAAgAFwAIgASIjAAMwBcACIALAAgAFwAIgBVAFQAQwASIjAANAA6ADAAMABcACIALAAgAFwAIgBVAFQAQwASIjAAMwA6ADAAMABcACIAOwBcAG4AXAAiAEEAbQBlAHIAaQBjAGEALwBBAHIAZwBlAG4AdABpAG4AYQAvAE0AZQBuAGQAbwB6AGEAXAAiACwAIAA0ADAANAA5ADkALAAgADAALAAgADQANwA5ADUAN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TQBlAG4AZABvAHoAYQBcACIALAAgADQANwA5ADUANAAsACAAMAAsACAANAA4ADEANwA5ACwAIAAwACwAIAAtADEANAA0ADAAMAAsACAAMAAsACAALQAzADYAMAAwACwAIAAwACwAIAAwACwAIAAzADYAMAAwACwAIABcACIAXAAiACwAIABcACIAEiIwADQAXAAiACwAIABcACIAXAAiACwAIABcACIAVQBUAEMAEiIwADQAOgAwADAAXAAiACwAIABcACIAXAAiADsAXABuAFwAIgBBAG0AZQByAGkAYwBhAC8AQQByAGcAZQBuAHQAaQBuAGEALwBNAGUAbgBkAG8AegBhAFwAIgAsACAANAA4ADEANwA5ACwAIAAwACwAIAA0ADgAMwAxADYALAAgADAALAAgAC0AMQA0ADQAMAAwACwAIAAzADYAMAAwACwAIAAwACwAIAAzADYAMAAwACwAIAAwACwAIAAtADMANgAwADAALAAgAFwAIgBcACIALAAgAFwAIgBcACIALAAgAFwAIgASIjAAMwBcACIALAAgAFwAIgBcACIALAAgAFwAIgBVAFQAQwASIjAAMwA6ADAAMABcACIAOwBcAG4AXAAiAEEAbQBlAHIAaQBjAGEALwBBAHIAZwBlAG4AdABpAG4AYQAvAE0AZQBuAGQAbwB6AGEAXAAiACwAIAA0ADgAMwAxADYALAAgADAALAAgADQAOAA1ADQANAAsACAAMAAsACAALQAxADQANAAwADAALAAgADAALAAgADAALAAgAC0AMwA2ADAAMAAsACAAMAAsACAAMwA2ADAAMAAsACAAXAAiAFwAIgAsACAAXAAiABIiMAA0AFwAIgAsACAAXAAiAFwAIgAsACAAXAAiAFUAVABDABIiMAA0ADoAMAAwAFwAIgAsACAAXAAiAFwAIgA7AFwAbgBcACIAQQBtAGUAcgBpAGMAYQAvAEEAcgBnAGUAbgB0AGkAbgBhAC8ATQBlAG4AZABvAHoAYQBcACIALAAgADQAOAA1ADQANAAsACAAMAAsACAANAA4ADYAOAAyACwAIAAwACwAIAAtADEANAA0ADAAMAAsACAAMwA2ADAAMAAsACAAMAAsACAAMwA2ADAAMAAsACAAMAAsACAALQAzADYAMAAwACwAIABcACIAXAAiACwAIABcACIAXAAiACwAIABcACIAEiIwADMAXAAiACwAIABcACIAXAAiACwAIABcACIAVQBUAEMAEiIwADMAOgAwADAAXAAiADsAXABuAFwAIgBBAG0AZQByAGkAYwBhAC8AQQByAGcAZQBuAHQAaQBuAGEALwBNAGUAbgBkAG8AegBhAFwAIgAsACAANAA4ADYAOAAyACwAIAAwACwAIAA0ADgAOQAxADMALAAgADAALAAgAC0AMQA0ADQAMAAwACwAIAAwACwAIAAwACwAIAAtADMANgAwADAALAAgADMANgAwADAALAAgADAALAAgAFwAIgBcACIALAAgAFwAIgASIjAANABcACIALAAgAFwAIgBcACIALAAgAFwAIgBVAFQAQwASIjAANAA6ADAAMABcACIALAAgAFwAIgBcACIAOwBcAG4AXAAiAEEAbQBlAHIAaQBjAGEALwBBAHIAZwBlAG4AdABpAG4AYQAvAE0AZQBuAGQAbwB6AGEAXAAiACwAIAA0ADgAOQAxADMALAAgADAALAAgADUAMQA0ADUAN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TQBlAG4AZABvAHoAYQBcACIALAAgADUAMQA0ADUANAAsAC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NAGUAbgBkAG8AegBhAFwAIgAsACAANQAxADYAMAA2ACwAIAAwACwAIAA1ADMAMQA0ADgALAAgADAALAAgAC0AMQAwADgAMAAwACwAIAAwACwAIAAzADYAMAAwACwAIAAwACwAIAAtADMANgAwADAALAAgADAALAAgAFwAIgBcACIALAAgAFwAIgASIjAAMwBcACIALAAgAFwAIgBcACIALAAgAFwAIgBVAFQAQwASIjAAMwA6ADAAMABcACIALAAgAFwAIgBcACIAOwBcAG4AXAAiAEEAbQBlAHIAaQBjAGEALwBBAHIAZwBlAG4AdABpAG4AYQAvAE0AZQBuAGQAbwB6AGEAXAAiACwAIAA1ADMAMQA0ADgALAAgADAALAAgADUAMwAyADcANAAsACAAMAAsACAALQAxADQANAAwADAALAAgADAALAAgAC0AMwA2ADAAMAAsACAAMAAsACAAMwA2ADAAMAAsACAAMAAsACAAXAAiAFwAIgAsACAAXAAiABIiMAA0AFwAIgAsACAAXAAiAFwAIgAsACAAXAAiAFUAVABDABIiMAA0ADoAMAAwAFwAIgAsACAAXAAiAFwAIgA7AFwAbgBcACIAQQBtAGUAcgBpAGMAYQAvAEEAcgBnAGUAbgB0AGkAbgBhAC8ATQBlAG4AZABvAHoAYQBcACIALAAgADUAMwAyADcANAAsACAAMAAsACAANQA0ADcANQA3ACwAIAAwACwAIAAtADEAMAA4ADAAMAAsACAAMAAsACAAMwA2ADAAMAAsACAAMAAsACAAMAAsACAAMAAsACAAXAAiAEEAcgBnAFwAIgAsACAAXAAiABIiMAAzAFwAIgAsACAAXAAiABIiMAAyAFwAIgAsACAAXAAiAFUAVABDABIiMAAzADoAMAAwAFwAIgAsACAAXAAiAFUAVABDABIiMAAyADoAMAAwAFwAIgA7AFwAbgBcACIAQQBtAGUAcgBpAGMAYQAvAEEAcgBnAGUAbgB0AGkAbgBhAC8ATQBlAG4AZABvAHoAYQBcACIALAAgADUANAA3ADUANwAsACAAMAAsACAAXAAiAFwAIgAsACAAXAAiAFwAIgAsACAALQAxADAAOAAwADAALAAgADAALAAgADAALAAgADAALAAgAFwAIgBcACIALAAgAFwAIgBcACIALAAgAFwAIgBcACIALAAgAFwAIgASIjAAMwBcACIALAAgAFwAIgBcACIALAAgAFwAIgBVAFQAQwASIjAAMwA6ADAAMABcACIALAAgAFwAIgBcACIAXABuAH0AOwBcAG4AXABuAF8AVABJAE0ARQBaAE8ATgBFAF8AQQBNAEUAUgBJAEMAQQBfAEEAUgBHAEUATgBUAEkATgBBAF8AUgBJAE8AXwBHAEEATABMAEUARwBPAFMAIAA9ACAAewBcAG4AXAAiAEEAbQBlAHIAaQBjAGEALwBBAHIAZwBlAG4AdABpAG4AYQAvAFIAaQBvAF8ARwBhAGwAbABlAGcAbwBzAFwAIgAsACAAXAAiAFwAIgAsACAAXAAiAFwAIgAsACAAMQAzADEAMwAyACwAIAAwACwAIAAtADEANgA2ADEAMgAsACAAMAAsACAAXAAiAFwAIgAsACAAXAAiAFwAIgAsACAAMQAyADAANAAsACAAMAAsACAAXAAiAFwAIgAsACAAXAAiAEwATQBUAFwAIgAsACAAXAAiAFwAIgAsACAAXAAiAEwAbwBjAGEAbAAgAE0AZQBhAG4AIABUAGkAbQBlAFwAIgAsACAAXAAiAFwAIgA7AFwAbgBcACIAQQBtAGUAcgBpAGMAYQAvAEEAcgBnAGUAbgB0AGkAbgBhAC8AUgBpAG8AXwBHAGEAbABsAGUAZwBvAHMAXAAiACwAIAAxADMAMQAzADIALAAgADAALAAgADIAMgA0ADQANQAsACAAMAAsACAALQAxADUANAAwADgALAAgADAALAAgADEAMgAwADQALAAgADAALAAgADEAMAAwADgALAAgADAALAAgAFwAIgBcACIALAAgAFwAIgBDAE0AVABcACIALAAgAFwAIgBcACIALAAgAFwAIgBDAG8AcgBkAG8AYgBhACAATQBlAGEAbgAgAFQAaQBtAGUAXAAiACwAIABcACIAXAAiADsAXABuAFwAIgBBAG0AZQByAGkAYwBhAC8AQQByAGcAZQBuAHQAaQBuAGEALwBSAGkAbwBfAEcAYQBsAGwAZQBnAG8AcwBcACIALAAgADIAMgA0ADQANQAsACAAMAAsACAAMgA2ADMAMQAxACwAIAAwACwAIAAtADEANAA0ADAAMAAsACAAMAAsACAAMQAwADAAOAAsACAAMAAsACAAMAAsACAAMAAsACAAXAAiAFwAIgAsACAAXAAiABIiMAA0AFwAIgAsACAAXAAiAFwAIgAsACAAXAAiAFUAVABDABIiMAA0ADoAMAAwAFwAIgAsACAAXAAiAFwAIgA7AFwAbgBcACIAQQBtAGUAcgBpAGMAYQAvAEEAcgBnAGUAbgB0AGkAbgBhAC8AUgBpAG8AXwBHAGEAbABsAGUAZwBvAHMAXAAiACwAIAAyADYAMwAxADEALAAgADAALAAgADQAMAA0ADkAOQAsACAAMAAsACAALQAxADQANAAwADAALAAgADAALAAgADAALAAgADAALAAgADMANgAwADAALAAgADAALAAgAFwAIgBBAHIAZwBcACIALAAgAFwAIgASIjAANABcACIALAAgAFwAIgASIjAAMwBcACIALAAgAFwAIgBVAFQAQwASIjAANAA6ADAAMABcACIALAAgAFwAIgBVAFQAQwASIjAAMwA6ADAAMABcACIAOwBcAG4AXAAiAEEAbQBlAHIAaQBjAGEALwBBAHIAZwBlAG4AdABpAG4AYQAvAFIAaQBvAF8ARwBhAGwAbABlAGcAbwBzAFwAIgAsACAANAAwADQAOQA5ACwAIAAwACwAIAA1ADEANA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FIAaQBvAF8ARwBhAGwAbABlAGcAbwBzAFwAIgAsACAANQAxADQANQA0ACwAIAAwACwAIAA1ADEANgAwADYALAAgADAALAAgAC0AMQA0ADQAMAAwACwAIAAwACwAIAAtADMANgAwADAALAAgADAALAAgADMANgAwADAALAAgADAALAAgAFwAIgBBAHIAZwBcACIALAAgAFwAIgASIjAANABcACIALAAgAFwAIgASIjAAMwBcACIALAAgAFwAIgBVAFQAQwASIjAANAA6ADAAMABcACIALAAgAFwAIgBVAFQAQwASIjAAMwA6ADAAMABcACIAOwBcAG4AXAAiAEEAbQBlAHIAaQBjAGEALwBBAHIAZwBlAG4AdABpAG4AYQAvAFIAaQBvAF8ARwBhAGwAbABlAGcAbwBzAFwAIgAsACAANQAxADYAMAA2ACwAIAAwACwAIAA1ADMAMQA1ADcALAAgADAALAAgAC0AMQAwADgAMAAwACwAIAAwACwAIAAzADYAMAAwACwAIAAwACwAIAAtADMANgAwADAALAAgADAALAAgAFwAIgBcACIALAAgAFwAIgASIjAAMwBcACIALAAgAFwAIgBcACIALAAgAFwAIgBVAFQAQwASIjAAMwA6ADAAMABcACIALAAgAFwAIgBcACIAOwBcAG4AXAAiAEEAbQBlAHIAaQBjAGEALwBBAHIAZwBlAG4AdABpAG4AYQAvAFIAaQBvAF8ARwBhAGwAbABlAGcAbwBzAFwAIgAsACAANQAzADEANQA3ACwAIAAwACwAIAA1ADMAMQA3ADYALAAgADAALAAgAC0AMQA0ADQAMAAwACwAIAAwACwAIAAtADMANgAwADAALAAgADAALAAgADMANgAwADAALAAgADAALAAgAFwAIgBcACIALAAgAFwAIgASIjAANABcACIALAAgAFwAIgBcACIALAAgAFwAIgBVAFQAQwASIjAANAA6ADAAMABcACIALAAgAFwAIgBcACIAOwBcAG4AXAAiAEEAbQBlAHIAaQBjAGEALwBBAHIAZwBlAG4AdABpAG4AYQAvAFIAaQBvAF8ARwBhAGwAbABlAGcAbwBzAFwAIgAsACAANQAzADEANwA2ACwAIAAwACwAIAA1ADQANwA1ADcALAAgADAALAAgAC0AMQAwADgAMAAwACwAIAAwACwAIAAzADYAMAAwACwAIAAwACwAIAAwACwAIAAwACwAIABcACIAQQByAGcAXAAiACwAIABcACIAEiIwADMAXAAiACwAIABcACIAEiIwADIAXAAiACwAIABcACIAVQBUAEMAEiIwADMAOgAwADAAXAAiACwAIABcACIAVQBUAEMAEiIwADIAOgAwADAAXAAiADsAXABuAFwAIgBBAG0AZQByAGkAYwBhAC8AQQByAGcAZQBuAHQAaQBuAGEALwBSAGkAbwBfAEcAYQBsAGwAZQBnAG8AcwBcACIALAAgADUANAA3ADUANwAsACAAMAAsACAAXAAiAFwAIgAsACAAXAAiAFwAIgAsACAALQAxADAAOAAwADAALAAgADAALAAgADAALAAgADAALAAgAFwAIgBcACIALAAgAFwAIgBcACIALAAgAFwAIgBcACIALAAgAFwAIgASIjAAMwBcACIALAAgAFwAIgBcACIALAAgAFwAIgBVAFQAQwASIjAAMwA6ADAAMABcACIALAAgAFwAIgBcACIAXABuAH0AOwBcAG4AXABuAF8AVABJAE0ARQBaAE8ATgBFAF8AQQBNAEUAUgBJAEMAQQBfAEEAUgBHAEUATgBUAEkATgBBAF8AUwBBAEwAVABBACAAPQAgAHsAXABuAFwAIgBBAG0AZQByAGkAYwBhAC8AQQByAGcAZQBuAHQAaQBuAGEALwBTAGEAbAB0AGEAXAAiACwAIABcACIAXAAiACwAIABcACIAXAAiACwAIAAxADMAMQAzADIALAAgADAALAAgAC0AMQA1ADcAMAAwACwAIAAwACwAIABcACIAXAAiACwAIABcACIAXAAiACwAIAAyADkAMgAsACAAMAAsACAAXAAiAFwAIgAsACAAXAAiAEwATQBUAFwAIgAsACAAXAAiAFwAIgAsACAAXAAiAEwAbwBjAGEAbAAgAE0AZQBhAG4AIABUAGkAbQBlAFwAIgAsACAAXAAiAFwAIgA7AFwAbgBcACIAQQBtAGUAcgBpAGMAYQAvAEEAcgBnAGUAbgB0AGkAbgBhAC8AUwBhAGwAdABhAFwAIgAsACAAMQAzADEAMwAyACwAIAAwACwAIAAyADIANAA0ADUALAAgADAALAAgAC0AMQA1ADQAMAA4ACwAIAAwACwAIAAyADkAMgAsACAAMAAsACAAMQAwADAAOAAsACAAMAAsACAAXAAiAFwAIgAsACAAXAAiAEMATQBUAFwAIgAsACAAXAAiAFwAIgAsACAAXAAiAEMAbwByAGQAbwBiAGEAIABNAGUAYQBuACAAVABpAG0AZQBcACIALAAgAFwAIgBcACIAOwBcAG4AXAAiAEEAbQBlAHIAaQBjAGEALwBBAHIAZwBlAG4AdABpAG4AYQAvAFMAYQBsAHQAYQBcACIALAAgADIAMgA0ADQANQAsACAAMAAsACAAMgA2ADMAMQAxACwAIAAwACwAIAAtADEANAA0ADAAMAAsACAAMAAsACAAMQAwADAAOAAsACAAMAAsACAAMAAsACAAMAAsACAAXAAiAFwAIgAsACAAXAAiABIiMAA0AFwAIgAsACAAXAAiAFwAIgAsACAAXAAiAFUAVABDABIiMAA0ADoAMAAwAFwAIgAsACAAXAAiAFwAIgA7AFwAbgBcACIAQQBtAGUAcgBpAGMAYQAvAEEAcgBnAGUAbgB0AGkAbgBhAC8AUwBhAGwAdABh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TAGEAbAB0AGEAXAAiACwAIAA0ADAANAA5ADkALAAgADAALAAgADQAOAAzADEAO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UwBhAGwAdABhAFwAIgAsACAANAA4ADMAMQA4ACwAIAAwACwAIAA0ADgANQA0ADkALAAgADAALAAgAC0AMQA0ADQAMAAwACwAIAAwACwAIAAtADMANgAwADAALAAgADAALAAgADMANgAwADAALAAgADAALAAgAFwAIgBcACIALAAgAFwAIgASIjAANABcACIALAAgAFwAIgBcACIALAAgAFwAIgBVAFQAQwASIjAANAA6ADAAMABcACIALAAgAFwAIgBcACIAOwBcAG4AXAAiAEEAbQBlAHIAaQBjAGEALwBBAHIAZwBlAG4AdABpAG4AYQAvAFMAYQBsAHQAYQBcACIALAAgADQAOAA1ADQAOQAsACAAMAAsACAANQAxADQANQA0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TAGEAbAB0AGEAXAAiACwAIAA1ADEANAA1ADQALAAgADAALAAgADUAMQA2ADAANgAsACAAMAAsACAALQAxADQANAAwADAALAAgADAALAAgAC0AMwA2ADAAMAAsACAAMAAsACAAMwA2ADAAMAAsACAAMAAsACAAXAAiAEEAcgBnAFwAIgAsACAAXAAiABIiMAA0AFwAIgAsACAAXAAiABIiMAAzAFwAIgAsACAAXAAiAFUAVABDABIiMAA0ADoAMAAwAFwAIgAsACAAXAAiAFUAVABDABIiMAAzADoAMAAwAFwAIgA7AFwAbgBcACIAQQBtAGUAcgBpAGMAYQAvAEEAcgBnAGUAbgB0AGkAbgBhAC8AUwBhAGwAdABhAFwAIgAsACAANQAxADYAMAA2ACwAIAAwACwAIAA1ADQANwA1ADcALAAgADAALAAgAC0AMQAwADgAMAAwACwAIAAwACwAIAAzADYAMAAwACwAIAAwACwAIAAwACwAIAAwACwAIABcACIAQQByAGcAXAAiACwAIABcACIAEiIwADMAXAAiACwAIABcACIAEiIwADIAXAAiACwAIABcACIAVQBUAEMAEiIwADMAOgAwADAAXAAiACwAIABcACIAVQBUAEMAEiIwADIAOgAwADAAXAAiADsAXABuAFwAIgBBAG0AZQByAGkAYwBhAC8AQQByAGcAZQBuAHQAaQBuAGEALwBTAGEAbAB0AGEAXAAiACwAIAA1ADQANwA1ADcALAAgADAALAAgAFwAIgBcACIALAAgAFwAIgBcACIALAAgAC0AMQAwADgAMAAwACwAIAAwACwAIAAwACwAIAAwACwAIABcACIAXAAiACwAIABcACIAXAAiACwAIABcACIAXAAiACwAIABcACIAEiIwADMAXAAiACwAIABcACIAXAAiACwAIABcACIAVQBUAEMAEiIwADMAOgAwADAAXAAiACwAIABcACIAXAAiAFwAbgB9ADsAXABuAFwAbgBfAFQASQBNAEUAWgBPAE4ARQBfAEEATQBFAFIASQBDAEEAXwBBAFIARwBFAE4AVABJAE4AQQBfAFMAQQBOAF8ASgBVAEEATgAgAD0AIAB7AFwAbgBcACIAQQBtAGUAcgBpAGMAYQAvAEEAcgBnAGUAbgB0AGkAbgBhAC8AUwBhAG4AXwBKAHUAYQBuAFwAIgAsACAAXAAiAFwAIgAsACAAXAAiAFwAIgAsACAAMQAzADEAMwAyACwAIAAwACwAIAAtADEANgA0ADQANAAsACAAMAAsACAAXAAiAFwAIgAsACAAXAAiAFwAIgAsACAAMQAwADMANgAsACAAMAAsACAAXAAiAFwAIgAsACAAXAAiAEwATQBUAFwAIgAsACAAXAAiAFwAIgAsACAAXAAiAEwAbwBjAGEAbAAgAE0AZQBhAG4AIABUAGkAbQBlAFwAIgAsACAAXAAiAFwAIgA7AFwAbgBcACIAQQBtAGUAcgBpAGMAYQAvAEEAcgBnAGUAbgB0AGkAbgBhAC8AUwBhAG4AXwBKAHUAYQBuAFwAIgAsACAAMQAzADEAMwAyACwAIAAwACwAIAAyADIANAA0ADUALAAgADAALAAgAC0AMQA1ADQAMAA4ACwAIAAwACwAIAAxADAAMwA2ACwAIAAwACwAIAAxADAAMAA4ACwAIAAwACwAIABcACIAXAAiACwAIABcACIAQwBNAFQAXAAiACwAIABcACIAXAAiACwAIABcACIAQwBvAHIAZABvAGIAYQAgAE0AZQBhAG4AIABUAGkAbQBlAFwAIgAsACAAXAAiAFwAIgA7AFwAbgBcACIAQQBtAGUAcgBpAGMAYQAvAEEAcgBnAGUAbgB0AGkAbgBhAC8AUwBhAG4AXwBKAHUAYQBuAFwAIgAsACAAMgAyADQANAA1ACwAIAAwACwAIAAyADYAMwAxADEALAAgADAALAAgAC0AMQA0ADQAMAAwACwAIAAwACwAIAAxADAAMAA4ACwAIAAwACwAIAAwACwAIAAwACwAIABcACIAXAAiACwAIABcACIAEiIwADQAXAAiACwAIABcACIAXAAiACwAIABcACIAVQBUAEMAEiIwADQAOgAwADAAXAAiACwAIABcACIAXAAiADsAXABuAFwAIgBBAG0AZQByAGkAYwBhAC8AQQByAGcAZQBuAHQAaQBuAGEALwBTAGEAbgBfAEoAdQBhAG4AXAAiACwAIAAyADYAMwAxADEALAAgADAALAAgADQAMAA0ADkAOQAsACAAMAAsACAALQAxADQANAAwADAALAAgADAALAAgADAALAAgADAALAAgADMANgAwADAALAAgADAALAAgAFwAIgBBAHIAZwBcACIALAAgAFwAIgASIjAANABcACIALAAgAFwAIgASIjAAMwBcACIALAAgAFwAIgBVAFQAQwASIjAANAA6ADAAMABcACIALAAgAFwAIgBVAFQAQwASIjAAMwA6ADAAMABcACIAOwBcAG4AXAAiAEEAbQBlAHIAaQBjAGEALwBBAHIAZwBlAG4AdABpAG4AYQAvAFMAYQBuAF8ASgB1AGEAbgBcACIALAAgADQAMAA0ADkAOQAsACAAMAAsACAANAA4ADMAMQA2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TAGEAbgBfAEoAdQBhAG4AXAAiACwAIAA0ADgAMwAxADYALAAgADAALAAgADQAOAAzADgAMwAsACAAMAAsACAALQAxADQANAAwADAALAAgADAALAAgAC0AMwA2ADAAMAAsACAAMAAsACAAMwA2ADAAMAAsACAAMAAsACAAXAAiAFwAIgAsACAAXAAiABIiMAA0AFwAIgAsACAAXAAiAFwAIgAsACAAXAAiAFUAVABDABIiMAA0ADoAMAAwAFwAIgAsACAAXAAiAFwAIgA7AFwAbgBcACIAQQBtAGUAcgBpAGMAYQAvAEEAcgBnAGUAbgB0AGkAbgBhAC8AUwBhAG4AXwBKAHUAYQBuAFwAIgAsACAANAA4ADMAOAAzACwAIAAwACwAIAA1ADEANA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FMAYQBuAF8ASgB1AGEAbgBcACIALAAgADUAMQA0ADUANAAsAC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TAGEAbgBfAEoAdQBhAG4AXAAiACwAIAA1ADEANgAwADYALAAgADAALAAgADUAMwAxADUANgAsACAAMAAsACAALQAxADAAOAAwADAALAAgADAALAAgADMANgAwADAALAAgADAALAAgAC0AMwA2ADAAMAAsACAAMAAsACAAXAAiAFwAIgAsACAAXAAiABIiMAAzAFwAIgAsACAAXAAiAFwAIgAsACAAXAAiAFUAVABDABIiMAAzADoAMAAwAFwAIgAsACAAXAAiAFwAIgA7AFwAbgBcACIAQQBtAGUAcgBpAGMAYQAvAEEAcgBnAGUAbgB0AGkAbgBhAC8AUwBhAG4AXwBKAHUAYQBuAFwAIgAsACAANQAzADEANQA2ACwAIAAwACwAIAA1ADMAMgAxADEALAAgADAALAAgAC0AMQA0ADQAMAAwACwAIAAwACwAIAAtADMANgAwADAALAAgADAALAAgADMANgAwADAALAAgADAALAAgAFwAIgBcACIALAAgAFwAIgASIjAANABcACIALAAgAFwAIgBcACIALAAgAFwAIgBVAFQAQwASIjAANAA6ADAAMABcACIALAAgAFwAIgBcACIAOwBcAG4AXAAiAEEAbQBlAHIAaQBjAGEALwBBAHIAZwBlAG4AdABpAG4AYQAvAFMAYQBuAF8ASgB1AGEAbgBcACIALAAgADUAMwAyADEAMQAsACAAMAAsACAANQA0ADcANQA3ACwAIAAwACwAIAAtADEAMAA4ADAAMAAsACAAMAAsACAAMwA2ADAAMAAsACAAMAAsACAAMAAsACAAMAAsACAAXAAiAEEAcgBnAFwAIgAsACAAXAAiABIiMAAzAFwAIgAsACAAXAAiABIiMAAyAFwAIgAsACAAXAAiAFUAVABDABIiMAAzADoAMAAwAFwAIgAsACAAXAAiAFUAVABDABIiMAAyADoAMAAwAFwAIgA7AFwAbgBcACIAQQBtAGUAcgBpAGMAYQAvAEEAcgBnAGUAbgB0AGkAbgBhAC8AUwBhAG4AXwBKAHUAYQBuAFwAIgAsACAANQA0ADcANQA3ACwAIAAwACwAIABcACIAXAAiACwAIABcACIAXAAiACwAIAAtADEAMAA4ADAAMAAsACAAMAAsACAAMAAsACAAMAAsACAAXAAiAFwAIgAsACAAXAAiAFwAIgAsACAAXAAiAFwAIgAsACAAXAAiABIiMAAzAFwAIgAsACAAXAAiAFwAIgAsACAAXAAiAFUAVABDABIiMAAzADoAMAAwAFwAIgAsACAAXAAiAFwAIgBcAG4AfQA7AFwAbgBcAG4AXwBUAEkATQBFAFoATwBOAEUAXwBBAE0ARQBSAEkAQwBBAF8AQQBSAEcARQBOAFQASQBOAEEAXwBTAEEATgBfAEwAVQBJAFMAIAA9ACAAewBcAG4AXAAiAEEAbQBlAHIAaQBjAGEALwBBAHIAZwBlAG4AdABpAG4AYQAvAFMAYQBuAF8ATAB1AGkAcwBcACIALAAgAFwAIgBcACIALAAgAFwAIgBcACIALAAgADEAMwAxADMAMgAsACAAMAAsACAALQAxADUAOQAyADQALAAgADAALAAgAFwAIgBcACIALAAgAFwAIgBcACIALAAgADUAMQA2ACwAIAAwACwAIABcACIAXAAiACwAIABcACIATABNAFQAXAAiACwAIABcACIAXAAiACwAIABcACIATABvAGMAYQBsACAATQBlAGEAbgAgAFQAaQBtAGUAXAAiACwAIABcACIAXAAiADsAXABuAFwAIgBBAG0AZQByAGkAYwBhAC8AQQByAGcAZQBuAHQAaQBuAGEALwBTAGEAbgBfAEwAdQBpAHMAXAAiACwAIAAxADMAMQAzADIALAAgADAALAAgADIAMgA0ADQANQAsACAAMAAsACAALQAxADUANAAwADgALAAgADAALAAgADUAMQA2ACwAIAAwACwAIAAxADAAMAA4ACwAIAAwACwAIABcACIAXAAiACwAIABcACIAQwBNAFQAXAAiACwAIABcACIAXAAiACwAIABcACIAQwBvAHIAZABvAGIAYQAgAE0AZQBhAG4AIABUAGkAbQBlAFwAIgAsACAAXAAiAFwAIgA7AFwAbgBcACIAQQBtAGUAcgBpAGMAYQAvAEEAcgBnAGUAbgB0AGkAbgBhAC8AUwBhAG4AXwBMAHUAaQBzAFwAIgAsACAAMgAyADQANAA1ACwAIAAwACwAIAAyADYAMwAxADEALAAgADAALAAgAC0AMQA0ADQAMAAwACwAIAAwACwAIAAxADAAMAA4ACwAIAAwACwAIAAwACwAIAAwACwAIABcACIAXAAiACwAIABcACIAEiIwADQAXAAiACwAIABcACIAXAAiACwAIABcACIAVQBUAEMAEiIwADQAOgAwADAAXAAiACwAIABcACIAXAAiADsAXABuAFwAIgBBAG0AZQByAGkAYwBhAC8AQQByAGcAZQBuAHQAaQBuAGEALwBTAGEAbgBfAEwAdQBpAHMAXAAiACwAIAAyADYAMwAxADEALAAgADAALAAgADQAMAA0ADkAOQAsACAAMAAsACAALQAxADQANAAwADAALAAgADAALAAgADAALAAgADAALAAgADMANgAwADAALAAgADAALAAgAFwAIgBBAHIAZwBcACIALAAgAFwAIgASIjAANABcACIALAAgAFwAIgASIjAAMwBcACIALAAgAFwAIgBVAFQAQwASIjAANAA6ADAAMABcACIALAAgAFwAIgBVAFQAQwASIjAAMwA6ADAAMABcACIAOwBcAG4AXAAiAEEAbQBlAHIAaQBjAGEALwBBAHIAZwBlAG4AdABpAG4AYQAvAFMAYQBuAF8ATAB1AGkAcwBcACIALAAgADQAMAA0ADkAOQAsACAAMAAsACAANAA3ADgAOQAyACwAIAAwACwAIAAtADEAMAA4ADAAMAAsACAAMAAsACAAMwA2ADAAMAAsACAAMAAsACAAMAAsACAAMwA2ADAAMAAsACAAXAAiAEEAcgBnAFwAIgAsACAAXAAiABIiMAAzAFwAIgAsACAAXAAiABIiMAAyAFwAIgAsACAAXAAiAFUAVABDABIiMAAzADoAMAAwAFwAIgAsACAAXAAiAFUAVABDABIiMAAyADoAMAAwAFwAIgA7AFwAbgBcACIAQQBtAGUAcgBpAGMAYQAvAEEAcgBnAGUAbgB0AGkAbgBhAC8AUwBhAG4AXwBMAHUAaQBzAFwAIgAsACAANAA3ADgAOQAyACwAIAAwACwAIAA0ADcAOQA2ADQALAAgADAALAAgAC0AMQAwADgAMAAwACwAIAAzADYAMAAwACwAIAAwACwAIAAzADYAMAAwACwAIAAtADMANgAwADAALAAgAC0AMwA2ADAAMAAsACAAXAAiAFwAIgAsACAAXAAiAFwAIgAsACAAXAAiABIiMAAyAFwAIgAsACAAXAAiAFwAIgAsACAAXAAiAFUAVABDABIiMAAyADoAMAAwAFwAIgA7AFwAbgBcACIAQQBtAGUAcgBpAGMAYQAvAEEAcgBnAGUAbgB0AGkAbgBhAC8AUwBhAG4AXwBMAHUAaQBzAFwAIgAsACAANAA3ADkANgA0ACwAIAAwACwAIAA0ADgAMQA3ADkALAAgADAALAAgAC0AMQA0ADQAMAAwACwAIAAwACwAIAAtADMANgAwADAALAAgAC0AMwA2ADAAMAAsACAAMAAsACAAMwA2ADAAMAAsACAAXAAiAFwAIgAsACAAXAAiABIiMAA0AFwAIgAsACAAXAAiAFwAIgAsACAAXAAiAFUAVABDABIiMAA0ADoAMAAwAFwAIgAsACAAXAAiAFwAIgA7AFwAbgBcACIAQQBtAGUAcgBpAGMAYQAvAEEAcgBnAGUAbgB0AGkAbgBhAC8AUwBhAG4AXwBMAHUAaQBzAFwAIgAsACAANAA4ADEANwA5ACwAIAAwACwAIAA0ADgAMwAxADYALAAgADAALAAgAC0AMQA0ADQAMAAwACwAIAAzADYAMAAwACwAIAAwACwAIAAzADYAMAAwACwAIAAwACwAIAAtADMANgAwADAALAAgAFwAIgBcACIALAAgAFwAIgBcACIALAAgAFwAIgASIjAAMwBcACIALAAgAFwAIgBcACIALAAgAFwAIgBVAFQAQwASIjAAMwA6ADAAMABcACIAOwBcAG4AXAAiAEEAbQBlAHIAaQBjAGEALwBBAHIAZwBlAG4AdABpAG4AYQAvAFMAYQBuAF8ATAB1AGkAcwBcACIALAAgADQAOAAzADEANgAsACAAMAAsACAANAA4ADQAMAA4ACwAIAAwACwAIAAtADEANAA0ADAAMAAsACAAMAAsACAAMAAsACAALQAzADYAMAAwACwAIAAzADYAMAAwACwAIAAwACwAIABcACIAXAAiACwAIABcACIAEiIwADQAXAAiACwAIABcACIAXAAiACwAIABcACIAVQBUAEMAEiIwADQAOgAwADAAXAAiACwAIABcACIAXAAiADsAXABuAFwAIgBBAG0AZQByAGkAYwBhAC8AQQByAGcAZQBuAHQAaQBuAGEALwBTAGEAbgBfAEwAdQBpAHMAXAAiACwAIAA0ADgANAAwADgALAAgADAALAAgADUAMQA0ADUANAAsACAAMAAsACAALQAxADAAOAAwADAALAAgADAALAAgADMANgAwADAALAAgADAALAAgAC0AMwA2ADAAMAAsACAAMwA2ADAAMAAsACAAXAAiAFwAIgAsACAAXAAiABIiMAAzAFwAIgAsACAAXAAiAFwAIgAsACAAXAAiAFUAVABDABIiMAAzADoAMAAwAFwAIgAsACAAXAAiAFwAIgA7AFwAbgBcACIAQQBtAGUAcgBpAGMAYQAvAEEAcgBnAGUAbgB0AGkAbgBhAC8AUwBhAG4AXwBMAHUAaQBzAFwAIgAsACAANQAxADQANQA0ACwAIAAwACwAIAA1ADEANgAwADYALAAgADAALAAgAC0AMQA0ADQAMAAwACwAIAAzADYAMAAwACwAIAAtADMANgAwADAALAAgADMANgAwADAALAAgADMANgAwADAALAAgAC0AMwA2ADAAMAAsACAAXAAiAFwAIgAsACAAXAAiAFwAIgAsACAAXAAiABIiMAAzAFwAIgAsACAAXAAiAFwAIgAsACAAXAAiAFUAVABDABIiMAAzADoAMAAwAFwAIgA7AFwAbgBcACIAQQBtAGUAcgBpAGMAYQAvAEEAcgBnAGUAbgB0AGkAbgBhAC8AUwBhAG4AXwBMAHUAaQBzAFwAIgAsACAANQAxADYAMAA2ACwAIAAwACwAIAA1ADMAMQA1ADYALAAgADAALAAgAC0AMQAwADgAMAAwACwAIAAwACwAIAAzADYAMAAwACwAIAAtADMANgAwADAALAAgAC0AMwA2ADAAMAAsACAAMAAsACAAXAAiAFwAIgAsACAAXAAiABIiMAAzAFwAIgAsACAAXAAiAFwAIgAsACAAXAAiAFUAVABDABIiMAAzADoAMAAwAFwAIgAsACAAXAAiAFwAIgA7AFwAbgBcACIAQQBtAGUAcgBpAGMAYQAvAEEAcgBnAGUAbgB0AGkAbgBhAC8AUwBhAG4AXwBMAHUAaQBzAFwAIgAsACAANQAzADEANQA2ACwAIAAwACwAIAA1ADMAMgAxADEALAAgADAALAAgAC0AMQA0ADQAMAAwACwAIAAwACwAIAAtADMANgAwADAALAAgADAALAAgADMANgAwADAALAAgADAALAAgAFwAIgBcACIALAAgAFwAIgASIjAANABcACIALAAgAFwAIgBcACIALAAgAFwAIgBVAFQAQwASIjAANAA6ADAAMABcACIALAAgAFwAIgBcACIAOwBcAG4AXAAiAEEAbQBlAHIAaQBjAGEALwBBAHIAZwBlAG4AdABpAG4AYQAvAFMAYQBuAF8ATAB1AGkAcwBcACIALAAgADUAMwAyADEAMQAsACAAMAAsACAANQA0ADQAOAA2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TAGEAbgBfAEwAdQBpAHMAXAAiACwAIAA1ADQANAA4ADYALAAgADAALAAgADUANQAxADEANQAsACAAMAAsACAALQAxADQANAAwADAALAAgADAALAAgAC0AMwA2ADAAMAAsACAAMAAsACAAMwA2ADAAMAAsACAAMAAsACAAXAAiAFMAYQBuAEwAdQBpAHMAXAAiACwAIABcACIAEiIwADQAXAAiACwAIABcACIAEiIwADMAXAAiACwAIABcACIAVQBUAEMAEiIwADQAOgAwADAAXAAiACwAIABcACIAVQBUAEMAEiIwADMAOgAwADAAXAAiADsAXABuAFwAIgBBAG0AZQByAGkAYwBhAC8AQQByAGcAZQBuAHQAaQBuAGEALwBTAGEAbgBfAEwAdQBpAHMAXAAiACwAIAA1ADUAMQAxADUALAAgADAALAAgAFwAIgBcACIALAAgAFwAIgBcACIALAAgAC0AMQAwADgAMAAwACwAIAAwACwAIAAzADYAMAAwACwAIAAwACwAIABcACIAXAAiACwAIABcACIAXAAiACwAIABcACIAXAAiACwAIABcACIAEiIwADMAXAAiACwAIABcACIAXAAiACwAIABcACIAVQBUAEMAEiIwADMAOgAwADAAXAAiACwAIABcACIAXAAiAFwAbgB9ADsAXABuAFwAbgBfAFQASQBNAEUAWgBPAE4ARQBfAEEATQBFAFIASQBDAEEAXwBBAFIARwBFAE4AVABJAE4AQQBfAFQAVQBDAFUATQBBAE4AIAA9ACAAewBcAG4AXAAiAEEAbQBlAHIAaQBjAGEALwBBAHIAZwBlAG4AdABpAG4AYQAvAFQAdQBjAHUAbQBhAG4AXAAiACwAIABcACIAXAAiACwAIABcACIAXAAiACwAIAAxADMAMQAzADIALAAgADAALAAgAC0AMQA1ADYANQAyACwAIAAwACwAIABcACIAXAAiACwAIABcACIAXAAiACwAIAAyADQANAAsACAAMAAsACAAXAAiAFwAIgAsACAAXAAiAEwATQBUAFwAIgAsACAAXAAiAFwAIgAsACAAXAAiAEwAbwBjAGEAbAAgAE0AZQBhAG4AIABUAGkAbQBlAFwAIgAsACAAXAAiAFwAIgA7AFwAbgBcACIAQQBtAGUAcgBpAGMAYQAvAEEAcgBnAGUAbgB0AGkAbgBhAC8AVAB1AGMAdQBtAGEAbgBcACIALAAgADEAMwAxADMAMgAsACAAMAAsACAAMgAyADQANAA1ACwAIAAwACwAIAAtADEANQA0ADAAOAAsACAAMAAsACAAMgA0ADQALAAgADAALAAgADEAMAAwADgALAAgADAALAAgAFwAIgBcACIALAAgAFwAIgBDAE0AVABcACIALAAgAFwAIgBcACIALAAgAFwAIgBDAG8AcgBkAG8AYgBhACAATQBlAGEAbgAgAFQAaQBtAGUAXAAiACwAIABcACIAXAAiADsAXABuAFwAIgBBAG0AZQByAGkAYwBhAC8AQQByAGcAZQBuAHQAaQBuAGEALwBUAHUAYwB1AG0AYQBuAFwAIgAsACAAMgAyADQANAA1ACwAIAAwACwAIAAyADYAMwAxADEALAAgADAALAAgAC0AMQA0ADQAMAAwACwAIAAwACwAIAAxADAAMAA4ACwAIAAwACwAIAAwACwAIAAwACwAIABcACIAXAAiACwAIABcACIAEiIwADQAXAAiACwAIABcACIAXAAiACwAIABcACIAVQBUAEMAEiIwADQAOgAwADAAXAAiACwAIABcACIAXAAiADsAXABuAFwAIgBBAG0AZQByAGkAYwBhAC8AQQByAGcAZQBuAHQAaQBuAGEALwBUAHUAYwB1AG0AYQBu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UAHUAYwB1AG0AYQBuAFwAIgAsACAANAAwADQAOQA5ACwAIAAwACwAIAA0ADgAMwAxADg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FQAdQBjAHUAbQBhAG4AXAAiACwAIAA0ADgAMwAxADgALAAgADAALAAgADQAOAA1ADQAOQAsACAAMAAsACAALQAxADQANAAwADAALAAgADAALAAgAC0AMwA2ADAAMAAsACAAMAAsACAAMwA2ADAAMAAsACAAMAAsACAAXAAiAFwAIgAsACAAXAAiABIiMAA0AFwAIgAsACAAXAAiAFwAIgAsACAAXAAiAFUAVABDABIiMAA0ADoAMAAwAFwAIgAsACAAXAAiAFwAIgA7AFwAbgBcACIAQQBtAGUAcgBpAGMAYQAvAEEAcgBnAGUAbgB0AGkAbgBhAC8AVAB1AGMAdQBtAGEAbgBcACIALAAgADQAOAA1ADQAOQAsACAAMAAsACAANQAxADQANQA0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UAHUAYwB1AG0AYQBuAFwAIgAsACAANQAxADQANQA0ACwAIAAwACwAIAA1ADEANgAwADYALAAgADAALAAgAC0AMQA0ADQAMAAwACwAIAAwACwAIAAtADMANgAwADAALAAgADAALAAgADMANgAwADAALAAgADAALAAgAFwAIgBBAHIAZwBcACIALAAgAFwAIgASIjAANABcACIALAAgAFwAIgASIjAAMwBcACIALAAgAFwAIgBVAFQAQwASIjAANAA6ADAAMABcACIALAAgAFwAIgBVAFQAQwASIjAAMwA6ADAAMABcACIAOwBcAG4AXAAiAEEAbQBlAHIAaQBjAGEALwBBAHIAZwBlAG4AdABpAG4AYQAvAFQAdQBjAHUAbQBhAG4AXAAiACwAIAA1ADEANgAwADYALAAgADAALAAgADUAMwAxADUANwAsACAAMAAsACAALQAxADAAOAAwADAALAAgADAALAAgADMANgAwADAALAAgADAALAAgAC0AMwA2ADAAMAAsACAAMAAsACAAXAAiAFwAIgAsACAAXAAiABIiMAAzAFwAIgAsACAAXAAiAFwAIgAsACAAXAAiAFUAVABDABIiMAAzADoAMAAwAFwAIgAsACAAXAAiAFwAIgA7AFwAbgBcACIAQQBtAGUAcgBpAGMAYQAvAEEAcgBnAGUAbgB0AGkAbgBhAC8AVAB1AGMAdQBtAGEAbgBcACIALAAgADUAMwAxADUANwAsACAAMAAsACAANQAzADEANgA5ACwAIAAwACwAIAAtADEANAA0ADAAMAAsACAAMAAsACAALQAzADYAMAAwACwAIAAwACwAIAAzADYAMAAwACwAIAAwACwAIABcACIAXAAiACwAIABcACIAEiIwADQAXAAiACwAIABcACIAXAAiACwAIABcACIAVQBUAEMAEiIwADQAOgAwADAAXAAiACwAIABcACIAXAAiADsAXABuAFwAIgBBAG0AZQByAGkAYwBhAC8AQQByAGcAZQBuAHQAaQBuAGEALwBUAHUAYwB1AG0AYQBuAFwAIgAsACAANQAzADEANgA5ACwAIAAwACwAIABcACIAXAAiACwAIABcACIAXAAiACwAIAAtADEAMAA4ADAAMAAsACAAMAAsACAAMwA2ADAAMAAsACAAMAAsACAAXAAiAFwAIgAsACAAXAAiAFwAIgAsACAAXAAiAEEAcgBnAFwAIgAsACAAXAAiABIiMAAzAFwAIgAsACAAXAAiABIiMAAyAFwAIgAsACAAXAAiAFUAVABDABIiMAAzADoAMAAwAFwAIgAsACAAXAAiAFUAVABDABIiMAAyADoAMAAwAFwAIgBcAG4AfQA7AFwAbgBcAG4AXwBUAEkATQBFAFoATwBOAEUAXwBBAE0ARQBSAEkAQwBBAF8AQQBSAEcARQBOAFQASQBOAEEAXwBVAFMASABVAEEASQBBACAAPQAgAHsAXABuAFwAIgBBAG0AZQByAGkAYwBhAC8AQQByAGcAZQBuAHQAaQBuAGEALwBVAHMAaAB1AGEAaQBhAFwAIgAsACAAXAAiAFwAIgAsACAAXAAiAFwAIgAsACAAMQAzADEAMwAyACwAIAAwACwAIAAtADEANgAzADkAMgAsACAAMAAsACAAXAAiAFwAIgAsACAAXAAiAFwAIgAsACAAOQA4ADQALAAgADAALAAgAFwAIgBcACIALAAgAFwAIgBMAE0AVABcACIALAAgAFwAIgBcACIALAAgAFwAIgBMAG8AYwBhAGwAIABNAGUAYQBuACAAVABpAG0AZQBcACIALAAgAFwAIgBcACIAOwBcAG4AXAAiAEEAbQBlAHIAaQBjAGEALwBBAHIAZwBlAG4AdABpAG4AYQAvAFUAcwBoAHUAYQBpAGEAXAAiACwAIAAxADMAMQAzADIALAAgADAALAAgADIAMgA0ADQANQAsACAAMAAsACAALQAxADUANAAwADgALAAgADAALAAgADkAOAA0ACwAIAAwACwAIAAxADAAMAA4ACwAIAAwACwAIABcACIAXAAiACwAIABcACIAQwBNAFQAXAAiACwAIABcACIAXAAiACwAIABcACIAQwBvAHIAZABvAGIAYQAgAE0AZQBhAG4AIABUAGkAbQBlAFwAIgAsACAAXAAiAFwAIgA7AFwAbgBcACIAQQBtAGUAcgBpAGMAYQAvAEEAcgBnAGUAbgB0AGkAbgBhAC8AVQBzAGgAdQBhAGkAYQBcACIALAAgADIAMgA0ADQANQAsACAAMAAsACAAMgA2ADMAMQAxACwAIAAwACwAIAAtADEANAA0ADAAMAAsACAAMAAsACAAMQAwADAAOAAsACAAMAAsACAAMAAsACAAMAAsACAAXAAiAFwAIgAsACAAXAAiABIiMAA0AFwAIgAsACAAXAAiAFwAIgAsACAAXAAiAFUAVABDABIiMAA0ADoAMAAwAFwAIgAsACAAXAAiAFwAIgA7AFwAbgBcACIAQQBtAGUAcgBpAGMAYQAvAEEAcgBnAGUAbgB0AGkAbgBhAC8AVQBzAGgAdQBhAGkAYQBcACIALAAgADIANgAzADEAMQAsACAAMAAsACAANAAwADQAOQA5ACwAIAAwACwAIAAtADEANAA0ADAAMAAsACAAMAAsACAAMAAsACAAMAAsACAAMwA2ADAAMAAsACAAMAAsACAAXAAiAEEAcgBnAFwAIgAsACAAXAAiABIiMAA0AFwAIgAsACAAXAAiABIiMAAzAFwAIgAsACAAXAAiAFUAVABDABIiMAA0ADoAMAAwAFwAIgAsACAAXAAiAFUAVABDABIiMAAzADoAMAAwAFwAIgA7AFwAbgBcACIAQQBtAGUAcgBpAGMAYQAvAEEAcgBnAGUAbgB0AGkAbgBhAC8AVQBzAGgAdQBhAGkAYQBcACIALAAgADQAMAA0ADkAOQAsACAAMAAsACAANQAxADQANQA0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VAHMAaAB1AGEAaQBhAFwAIgAsACAANQAxADQANQA0ACwAIAAwACwAIAA1ADEANgAwADYALAAgADAALAAgAC0AMQA0ADQAMAAwACwAIAAwACwAIAAtADMANgAwADAALAAgADAALAAgADMANgAwADAALAAgADAALAAgAFwAIgBBAHIAZwBcACIALAAgAFwAIgASIjAANABcACIALAAgAFwAIgASIjAAMwBcACIALAAgAFwAIgBVAFQAQwASIjAANAA6ADAAMABcACIALAAgAFwAIgBVAFQAQwASIjAAMwA6ADAAMABcACIAOwBcAG4AXAAiAEEAbQBlAHIAaQBjAGEALwBBAHIAZwBlAG4AdABpAG4AYQAvAFUAcwBoAHUAYQBpAGEAXAAiACwAIAA1ADEANgAwADYALAAgADAALAAgADUAMwAxADUANQAsACAAMAAsACAALQAxADAAOAAwADAALAAgADAALAAgADMANgAwADAALAAgADAALAAgAC0AMwA2ADAAMAAsACAAMAAsACAAXAAiAFwAIgAsACAAXAAiABIiMAAzAFwAIgAsACAAXAAiAFwAIgAsACAAXAAiAFUAVABDABIiMAAzADoAMAAwAFwAIgAsACAAXAAiAFwAIgA7AFwAbgBcACIAQQBtAGUAcgBpAGMAYQAvAEEAcgBnAGUAbgB0AGkAbgBhAC8AVQBzAGgAdQBhAGkAYQBcACIALAAgADUAMwAxADUANQAsACAAMAAsACAANQAzADEANwA2ACwAIAAwACwAIAAtADEANAA0ADAAMAAsACAAMAAsACAALQAzADYAMAAwACwAIAAwACwAIAAzADYAMAAwACwAIAAwACwAIABcACIAXAAiACwAIABcACIAEiIwADQAXAAiACwAIABcACIAXAAiACwAIABcACIAVQBUAEMAEiIwADQAOgAwADAAXAAiACwAIABcACIAXAAiADsAXABuAFwAIgBBAG0AZQByAGkAYwBhAC8AQQByAGcAZQBuAHQAaQBuAGEALwBVAHMAaAB1AGEAaQBhAFwAIgAsACAANQAzADEANwA2ACwAIAAwACwAIAA1ADQANwA1ADcALAAgADAALAAgAC0AMQAwADgAMAAwACwAIAAwACwAIAAzADYAMAAwACwAIAAwACwAIAAwACwAIAAwACwAIABcACIAQQByAGcAXAAiACwAIABcACIAEiIwADMAXAAiACwAIABcACIAEiIwADIAXAAiACwAIABcACIAVQBUAEMAEiIwADMAOgAwADAAXAAiACwAIABcACIAVQBUAEMAEiIwADIAOgAwADAAXAAiADsAXABuAFwAIgBBAG0AZQByAGkAYwBhAC8AQQByAGcAZQBuAHQAaQBuAGEALwBVAHMAaAB1AGEAaQBhAFwAIgAsACAANQA0ADcANQA3ACwAIAAwACwAIABcACIAXAAiACwAIABcACIAXAAiACwAIAAtADEAMAA4ADAAMAAsACAAMAAsACAAMAAsACAAMAAsACAAXAAiAFwAIgAsACAAXAAiAFwAIgAsACAAXAAiAFwAIgAsACAAXAAiABIiMAAzAFwAIgAsACAAXAAiAFwAIgAsACAAXAAiAFUAVABDABIiMAAzADoAMAAwAFwAIgAsACAAXAAiAFwAIgBcAG4AfQA7AFwAbgBcAG4AXwBUAEkATQBFAFoATwBOAEUAXwBBAE0ARQBSAEkAQwBBAF8AQQBTAFUATgBDAEkATwBOACAAPQAgAHsAXABuAFwAIgBBAG0AZQByAGkAYwBhAC8AQQBzAHUAbgBjAGkAbwBuAFwAIgAsACAAXAAiAFwAIgAsACAAXAAiAFwAIgAsACAAMQAxADMANgA4ACwAIAAwACwAIAAtADEAMwA4ADQAMAAsACAAMAAsACAAXAAiAFwAIgAsACAAXAAiAFwAIgAsACAAMAAsACAAMAAsACAAXAAiAFwAIgAsACAAXAAiAEwATQBUAFwAIgAsACAAXAAiAFwAIgAsACAAXAAiAEwAbwBjAGEAbAAgAE0AZQBhAG4AIABUAGkAbQBlAFwAIgAsACAAXAAiAFwAIgA7AFwAbgBcACIAQQBtAGUAcgBpAGMAYQAvAEEAcwB1AG4AYwBpAG8AbgBcACIALAAgADEAMQAzADYAOAAsACAAMAAsACAAMgA2ADYAMgA0ACwAIAAwACwAIAAtADEAMwA4ADQAMAAsACAAMAAsACAAMAAsACAAMAAsACAALQA1ADYAMAAsACAAMAAsACAAXAAiAFwAIgAsACAAXAAiAEEATQBUAFwAIgAsACAAXAAiAFwAIgAsACAAXAAiAEEAcwB1AG4AYwBpAG8AbgAgAE0AZQBhAG4AIABUAGkAbQBlAFwAIgAsACAAXAAiAFwAIgA7AFwAbgBcACIAQQBtAGUAcgBpAGMAYQAvAEEAcwB1AG4AYwBpAG8AbgBcACIALAAgADIANgA2ADIANAAsACAAMAAsACAANAAxADUAOQAxACwAIAAwACwAIAAtADEANAA0ADAAMAAsACAAMAAsACAALQA1ADYAMAAsACAAMAAsACAAMwA2ADAAMAAsACAAMAAsACAAXAAiAFwAIgAsACAAXAAiABIiMAA0AFwAIgAsACAAXAAiAFwAIgAsACAAXAAiAFUAVABDABIiMAA0ADoAMAAwAFwAIgAsACAAXAAiAFwAIgA7AFwAbgBcACIAQQBtAGUAcgBpAGMAYQAvAEEAcwB1AG4AYwBpAG8AbgBcACIALAAgADQAMQA1ADkAMQAsACAAMAAsACAANAAyADEAMwA4ACwAIAAwACwAIAAtADEAMAA4ADAAMAAsACAAMAAsACAAMwA2ADAAMAAsACAAMAAsACAALQAzADYAMAAwACwAIAAwACwAIABcACIAXAAiACwAIABcACIAEiIwADMAXAAiACwAIABcACIAXAAiACwAIABcACIAVQBUAEMAEiIwADMAOgAwADAAXAAiACwAIABcACIAXAAiADsAXABuAFwAIgBBAG0AZQByAGkAYwBhAC8AQQBzAHUAbgBjAGkAbwBuAFwAIgAsACAANAAyADEAMwA4ACwAIAAwACwAIABcACIAXAAiACwAIABcACIAXAAiACwAIAAtADEANAA0ADAAMAAsACAAMAAsACAALQAzADYAMAAwACwAIAAwACwAIABcACIAXAAiACwAIABcACIAXAAiACwAIABcACIAUABhAHIAYQBcACIALAAgAFwAIgASIjAANABcACIALAAgAFwAIgASIjAAMwBcACIALAAgAFwAIgBVAFQAQwASIjAANAA6ADAAMABcACIALAAgAFwAIgBVAFQAQwASIjAAMwA6ADAAMABcACIAXABuAH0AOwBcAG4AXABuAF8AVABJAE0ARQBaAE8ATgBFAF8AQQBNAEUAUgBJAEMAQQBfAEIAQQBIAEkAQQAgAD0AIAB7AFwAbgBcACIAQQBtAGUAcgBpAGMAYQAvAEIAYQBoAGkAYQBcACIALAAgAFwAIgBcACIALAAgAFwAIgBcACIALAAgADIAMAAxADMAMwAsACAAMAAsACAALQA5ADIANAA0ACwAIAAwACwAIABcACIAXAAiACwAIABcACIAXAAiACwAIAAtADEANQA1ADYALAAgADAALAAgAFwAIgBcACIALAAgAFwAIgBMAE0AVABcACIALAAgAFwAIgBcACIALAAgAFwAIgBMAG8AYwBhAGwAIABNAGUAYQBuACAAVABpAG0AZQBcACIALAAgAFwAIgBcACIAOwBcAG4AXAAiAEEAbQBlAHIAaQBjAGEALwBCAGEAaABpAGEAXAAiACwAIAAyADAAMQAzADMALAAgADAALAAgADUAMgA5ADAANgAsACAAMAAsACAALQAxADAAOAAwADAALAAgADAALAAgAC0AMQA1ADUANgAsACAAMAAsACAAMAAsACAAMAAsACAAXAAiAEIAcgBhAHoAaQBsAFwAIgAsACAAXAAiABIiMAAzAFwAIgAsACAAXAAiABIiMAAyAFwAIgAsACAAXAAiAFUAVABDABIiMAAzADoAMAAwAFwAIgAsACAAXAAiAFUAVABDABIiMAAyADoAMAAwAFwAIgA7AFwAbgBcACIAQQBtAGUAcgBpAGMAYQAvAEIAYQBoAGkAYQBcACIALAAgADUAMgA5ADAANgAsACAAMAAsACAANQA1ADgANQAwACwAIAAwACwAIAAtADEAMAA4ADAAMAAsACAAMAAsACAAMAAsACAAMAAsACAAMAAsACAAMAAsACAAXAAiAFwAIgAsACAAXAAiABIiMAAzAFwAIgAsACAAXAAiAFwAIgAsACAAXAAiAFUAVABDABIiMAAzADoAMAAwAFwAIgAsACAAXAAiAFwAIgA7AFwAbgBcACIAQQBtAGUAcgBpAGMAYQAvAEIAYQBoAGkAYQBcACIALAAgADUANQA4ADUAMAAsACAAMAAsACAANQA2ADIAMgAxACwAIAAwACwAIAAtADEAMAA4ADAAMAAsACAAMAAsACAAMAAsACAAMAAsACAAMAAsACAAMAAsACAAXAAiAEIAcgBhAHoAaQBsAFwAIgAsACAAXAAiABIiMAAzAFwAIgAsACAAXAAiABIiMAAyAFwAIgAsACAAXAAiAFUAVABDABIiMAAzADoAMAAwAFwAIgAsACAAXAAiAFUAVABDABIiMAAyADoAMAAwAFwAIgA7AFwAbgBcACIAQQBtAGUAcgBpAGMAYQAvAEIAYQBoAGkAYQBcACIALAAgADUANgAyADIAMQAsACAAMAAsACAAXAAiAFwAIgAsACAAXAAiAFwAIgAsACAALQAxADAAOAAwADAALAAgADAALAAgADAALAAgADAALAAgAFwAIgBcACIALAAgAFwAIgBcACIALAAgAFwAIgBcACIALAAgAFwAIgASIjAAMwBcACIALAAgAFwAIgBcACIALAAgAFwAIgBVAFQAQwASIjAAMwA6ADAAMABcACIALAAgAFwAIgBcACIAXABuAH0AOwBcAG4AXABuAF8AVABJAE0ARQBaAE8ATgBFAF8AQQBNAEUAUgBJAEMAQQBfAEIAQQBIAEkAQQBfAEIAQQBOAEQARQBSAEEAUwAgAD0AIAB7AFwAbgBcACIAQQBtAGUAcgBpAGMAYQAvAEIAYQBoAGkAYQBfAEIAYQBuAGQAZQByAGEAcwBcACIALAAgAFwAIgBcACIALAAgAFwAIgBcACIALAAgADIAMwAwADUANAAsACAAOAA2ADMANAAwACwAIAAtADIANQAyADYAMAAsACAAMAAsACAAXAAiAFwAIgAsACAAXAAiAFwAIgAsACAANgAwACwAIAAwACwAIABcACIAXAAiACwAIABcACIATABNAFQAXAAiACwAIABcACIAXAAiACwAIABcACIATABvAGMAYQBsACAATQBlAGEAbgAgAFQAaQBtAGUAXAAiACwAIABcACIAXAAiADsAXABuAFwAIgBBAG0AZQByAGkAYwBhAC8AQgBhAGgAaQBhAF8AQgBhAG4AZABlAHIAYQBzAFwAIgAsACAAMgAzADAANQA0ACwAIAA4ADYAMwA0ADAALAAgADIANQAwADQAMQAsACAAOAAyADgAMAAwACwAIAAtADIANQAyADAAMAAsACAAMAAsACAANgAwACwAIAAwACwAIAAzADYAMAAwACwAIAAwACwAIABcACIAXAAiACwAIABcACIATQBTAFQAXAAiACwAIABcACIAXAAiACwAIABcACIATQBvAHUAbgB0AGEAaQBuACAAUwB0AGEAbgBkAGEAcgBkACAAVABpAG0AZQBcACIALAAgAFwAIgBcACIAOwBcAG4AXAAiAEEAbQBlAHIAaQBjAGEALwBCAGEAaABpAGEAXwBCAGEAbgBkAGUAcgBhAHMAXAAiACwAIAAyADUAMAA0ADEALAAgADgAMgA4ADAAMAAsACAAMgA2ADIAOQA1ACwAIAAwACwAIAAtADIAMQA2ADAAMAAsACAAMAAsACAAMwA2ADAAMAAsACAAMAAsACAALQAzADYAMAAwACwAIAAwACwAIABcACIAXAAiACwAIABcACIAQwBTAFQAXAAiACwAIABcACIAXAAiACwAIABcACIAQwBlAG4AdAByAGEAbAAgAFMAdABhAG4AZABhAHIAZAAgAFQAaQBtAGUAXAAiACwAIABcACIAXAAiADsAXABuAFwAIgBBAG0AZQByAGkAYwBhAC8AQgBhAGgAaQBhAF8AQgBhAG4AZABlAHIAYQBzAFwAIgAsACAAMgA2ADIAOQA1ACwAIAAwACwAIAAyADYANwA5ADgALAAgADAALAAgAC0AMgA1ADIAMAAwACwAIAAwACwAIAAtADMANgAwADAALAAgADAALAAgADMANgAwADAALAAgADAALAAgAFwAIgBNAGUAeABpAGMAbwBcACIALAAgAFwAIgBNACUAVABcACIALAAgAFwAIgBcACIALAAgAFwAIgBNAG8AdQBuAHQAYQBpAG4AJQAgAFQAaQBtAGUAXAAiACwAIABcACIAXAAiADsAXABuAFwAIgBBAG0AZQByAGkAYwBhAC8AQgBhAGgAaQBhAF8AQgBhAG4AZABlAHIAYQBzAFwAIgAsACAAMgA2ADcAOQA4ACwAIAAwACwAIAAzADAANAA3ADMALAAgADAALAAgAC0AMgAxADYAMAAwACwAIAAwACwAIAAzADYAMAAwACwAIAAwACwAIAAtADMANgAwADAALAAgADAALAAgAFwAIgBcACIALAAgAFwAIgBDAFMAVABcACIALAAgAFwAIgBcACIALAAgAFwAIgBDAGUAbgB0AHIAYQBsACAAUwB0AGEAbgBkAGEAcgBkACAAVABpAG0AZQBcACIALAAgAFwAIgBcACIAOwBcAG4AXAAiAEEAbQBlAHIAaQBjAGEALwBCAGEAaABpAGEAXwBCAGEAbgBkAGUAcgBhAHMAXAAiACwAIAAzADAANAA3ADMALAAgADAALAAgADMAMgA5ADMAMAAsACAAMAAsACAALQAyADUAMgAwADAALAAgADAALAAgAC0AMwA2ADAAMAAsACAAMAAsACAALQAzADYAMAAwACwAIAAwACwAIABcACIAXAAiACwAIABcACIATQBTAFQAXAAiACwAIABcACIAXAAiACwAIABcACIATQBvAHUAbgB0AGEAaQBuACAAUwB0AGEAbgBkAGEAcgBkACAAVABpAG0AZQBcACIALAAgAFwAIgBcACIAOwBcAG4AXAAiAEEAbQBlAHIAaQBjAGEALwBCAGEAaABpAGEAXwBCAGEAbgBkAGUAcgBhAHMAXAAiACwAIAAzADIAOQAzADAALAAgADAALAAgADQAMAA1ADgANwAsACAAMAAsACAALQAyADgAOAAwADAALAAgADAALAAgAC0AMwA2ADAAMAAsACAAMAAsACAAMwA2ADAAMAAsACAAMAAsACAAXAAiAFwAIgAsACAAXAAiAFAAUwBUAFwAIgAsACAAXAAiAFwAIgAsACAAXAAiAFAAYQBjAGkAZgBpAGMAIABTAHQAYQBuAGQAYQByAGQAIABUAGkAbQBlAFwAIgAsACAAXAAiAFwAIgA7AFwAbgBcACIAQQBtAGUAcgBpAGMAYQAvAEIAYQBoAGkAYQBfAEIAYQBuAGQAZQByAGEAcwBcACIALAAgADQAMAA1ADgANwAsACAAMAAsACAANQA1ADIAOQAwACwAIAA3ADIAMAAwACwAIAAtADIANQAyADAAMAAsACAAMAAsACAAMwA2ADAAMAAsACAAMAAsACAAMwA2ADAAMAAsACAAMAAsACAAXAAiAE0AZQB4AGkAYwBvAFwAIgAsACAAXAAiAE0AJQBUAFwAIgAsACAAXAAiAFwAIgAsACAAXAAiAE0AbwB1AG4AdABhAGkAbgAlACAAVABpAG0AZQBcACIALAAgAFwAIgBcACIAOwBcAG4AXAAiAEEAbQBlAHIAaQBjAGEALwBCAGEAaABpAGEAXwBCAGEAbgBkAGUAcgBhAHMAXAAiACwAIAA1ADUAMgA5ADAALAAgADcAMgAwADAALAAgAFwAIgBcACIALAAgAFwAIgBcACIALAAgAC0AMgAxADYAMAAwACwAIAAwACwAIAAzADYAMAAwACwAIAAwACwAIABcACIAXAAiACwAIABcACIAXAAiACwAIABcACIATQBlAHgAaQBjAG8AXAAiACwAIABcACIAQwAlAFQAXAAiACwAIABcACIAXAAiACwAIABcACIAQwBlAG4AdAByAGEAbAAlACAAVABpAG0AZQBcACIALAAgAFwAIgBcACIAXABuAH0AOwBcAG4AXABuAF8AVABJAE0ARQBaAE8ATgBFAF8AQQBNAEUAUgBJAEMAQQBfAEIAQQBSAEIAQQBEAE8AUwAgAD0AIAB7AFwAbgBcACIAQQBtAGUAcgBpAGMAYQAvAEIAYQByAGIAYQBkAG8AcwBcACIALAAgAFwAIgBcACIALAAgAFwAIgBcACIALAAgADEAOQAyADcANgAsACAAMAAsACAALQAxADQAMwAwADkALAAgADAALAAgAFwAIgBcACIALAAgAFwAIgBcACIALAAgAC0AOQAxACwAIAAwACwAIABcACIAXAAiACwAIABcACIATABNAFQAXAAiACwAIABcACIAXAAiACwAIABcACIATABvAGMAYQBsACAATQBlAGEAbgAgAFQAaQBtAGUAXAAiACwAIABcACIAXAAiADsAXABuAFwAIgBBAG0AZQByAGkAYwBhAC8AQgBhAHIAYgBhAGQAbwBzAFwAIgAsACAAMQA5ADIANwA2ACwAIAAwACwAIAAzADEAMAA5ADAALAAgADAALAAgAC0AMQA0ADQAMAAwACwAIAAwACwAIAAtADkAMQAsACAAMAAsACAAMAAsACAAMAAsACAAXAAiAEIAYQByAGIAXAAiACwAIABcACIAQQAlAFQAXAAiACwAIABcACIAXAAiACwAIABcACIAQQB0AGwAYQBuAHQAaQBjACUAIABUAGkAbQBlAFwAIgAsACAAXAAiAFwAIgA7AFwAbgBcACIAQQBtAGUAcgBpAGMAYQAvAEIAYQByAGIAYQBkAG8AcwBcACIALAAgADMAMQAwADkAMAAsACAAMAAsACAAMwAxADQANQA2ACwAIAAwACwAIAAtADEANAA0ADAAMAAsACAAMAAsACAAMAAsACAAMAAsACAAMAAsACAAMAAsACAAXAAiAEIAYQByAGIAXAAiACwAIABcACIAQQBTAFQAXAAiACwAIABcACIAEiIwADMAMwAwAFwAIgAsACAAXAAiAEEAdABsAGEAbgB0AGkAYwAgAFMAdABhAG4AZABhAHIAZAAgAFQAaQBtAGUAXAAiACwAIABcACIAVQBUAEMAEiIwADMAOgAzADAAXAAiADsAXABuAFwAIgBBAG0AZQByAGkAYwBhAC8AQgBhAHIAYgBhAGQAbwBzAFwAIgAsACAAMwAxADQANQA2ACwAIAAwACwAIABcACIAXAAiACwAIABcACIAXAAiACwAIAAtADEANAA0ADAAMAAsACAAMAAsACAAMAAsACAAMAAsACAAXAAiAFwAIgAsACAAXAAiAFwAIgAsACAAXAAiAEIAYQByAGIAXAAiACwAIABcACIAQQAlAFQAXAAiACwAIABcACIAXAAiACwAIABcACIAQQB0AGwAYQBuAHQAaQBjACUAIABUAGkAbQBlAFwAIgAsACAAXAAiAFwAIgBcAG4AfQA7AFwAbgBcAG4AXwBUAEkATQBFAFoATwBOAEUAXwBBAE0ARQBSAEkAQwBBAF8AQgBFAEwARQBNACAAPQAgAHsAXABuAFwAIgBBAG0AZQByAGkAYwBhAC8AQgBlAGwAZQBtAFwAIgAsACAAXAAiAFwAIgAsACAAXAAiAFwAIgAsACAAMgAwADEAMwAzACwAIAAwACwAIAAtADEAMQA2ADMANgAsACAAMAAsACAAXAAiAFwAIgAsACAAXAAiAFwAIgAsACAAOAAzADYALAAgADAALAAgAFwAIgBcACIALAAgAFwAIgBMAE0AVABcACIALAAgAFwAIgBcACIALAAgAFwAIgBMAG8AYwBhAGwAIABNAGUAYQBuACAAVABpAG0AZQBcACIALAAgAFwAIgBcACIAOwBcAG4AXAAiAEEAbQBlAHIAaQBjAGEALwBCAGUAbABlAG0AXAAiACwAIAAyADAAMQAzADMALAAgADAALAAgADQANwA0ADEANgAsACAAMAAsACAALQAxADAAOAAwADAALAAgADAALAAgADgAMwA2ACwAIAAwACwAIAAwACwAIAAwACwAIABcACIAQgByAGEAegBpAGwAXAAiACwAIABcACIAEiIwADMAXAAiACwAIABcACIAEiIwADIAXAAiACwAIABcACIAVQBUAEMAEiIwADMAOgAwADAAXAAiACwAIABcACIAVQBUAEMAEiIwADIAOgAwADAAXAAiADsAXABuAFwAIgBBAG0AZQByAGkAYwBhAC8AQgBlAGwAZQBtAFwAIgAsACAANAA3ADQAMQA2ACwAIAAwACwAIABcACIAXAAiACwAIABcACIAXAAiACwAIAAtADEAMAA4ADAAMAAsACAAMAAsACAAMAAsACAAMAAsACAAXAAiAFwAIgAsACAAXAAiAFwAIgAsACAAXAAiAFwAIgAsACAAXAAiABIiMAAzAFwAIgAsACAAXAAiAFwAIgAsACAAXAAiAFUAVABDABIiMAAzADoAMAAwAFwAIgAsACAAXAAiAFwAIgBcAG4AfQA7AFwAbgBcAG4AXwBUAEkATQBFAFoATwBOAEUAXwBBAE0ARQBSAEkAQwBBAF8AQgBFAEwASQBaAEUAIAA9ACAAewBcAG4AXAAiAEEAbQBlAHIAaQBjAGEALwBCAGUAbABpAHoAZQBcACIALAAgAFwAIgBcACIALAAgAFwAIgBcACIALAAgADEAOQA0ADkAMwAsACAAMAAsACAALQAyADEAMQA2ADgALAAgADAALAAgAFwAIgBcACIALAAgAFwAIgBcACIALAAgAC0ANAAzADIALAAgADAALAAgAFwAIgBcACIALAAgAFwAIgBMAE0AVABcACIALAAgAFwAIgBcACIALAAgAFwAIgBMAG8AYwBhAGwAIABNAGUAYQBuACAAVABpAG0AZQBcACIALAAgAFwAIgBcACIAOwBcAG4AXAAiAEEAbQBlAHIAaQBjAGEALwBCAGUAbABpAHoAZQBcACIALAAgADEAOQA0ADkAMwAsACAAMAAsACAAXAAiAFwAIgAsACAAXAAiAFwAIgAsACAALQAyADEANgAwADAALAAgADAALAAgAC0ANAAzADIALAAgADAALAAgAFwAIgBcACIALAAgAFwAIgBcACIALAAgAFwAIgBCAGUAbABpAHoAZQBcACIALAAgAFwAIgAlAFwAIgAsACAAXAAiAFwAIgAsACAAXAAiACUAXAAiACwAIABcACIAXAAiAFwAbgB9ADsAXABuAFwAbgBfAFQASQBNAEUAWgBPAE4ARQBfAEEATQBFAFIASQBDAEEAXwBCAE8AQQBfAFYASQBTAFQAQQAgAD0AIAB7AFwAbgBcACIAQQBtAGUAcgBpAGMAYQAvAEIAbwBhAF8AVgBpAHMAdABhAFwAIgAsACAAXAAiAFwAIgAsACAAXAAiAFwAIgAsACAAMgAwADEAMwAzACwAIAAwACwAIAAtADEANAA1ADYAMAAsACAAMAAsACAAXAAiAFwAIgAsACAAXAAiAFwAIgAsACAAMQA2ADAALAAgADAALAAgAFwAIgBcACIALAAgAFwAIgBMAE0AVABcACIALAAgAFwAIgBcACIALAAgAFwAIgBMAG8AYwBhAGwAIABNAGUAYQBuACAAVABpAG0AZQBcACIALAAgAFwAIgBcACIAOwBcAG4AXAAiAEEAbQBlAHIAaQBjAGEALwBCAG8AYQBfAFYAaQBzAHQAYQBcACIALAAgADIAMAAxADMAMwAsACAAMAAsACAANAA3ADQAMQA2ACwAIAAwACwAIAAtADEANAA0ADAAMAAsACAAMAAsACAAMQA2ADAALAAgADAALAAgADAALAAgADAALAAgAFwAIgBCAHIAYQB6AGkAbABcACIALAAgAFwAIgASIjAANABcACIALAAgAFwAIgASIjAAMwBcACIALAAgAFwAIgBVAFQAQwASIjAANAA6ADAAMABcACIALAAgAFwAIgBVAFQAQwASIjAAMwA6ADAAMABcACIAOwBcAG4AXAAiAEEAbQBlAHIAaQBjAGEALwBCAG8AYQBfAFYAaQBzAHQAYQBcACIALAAgADQANwA0ADEANgAsACAAMAAsACAANQAxADQANQAxACwAIAAwACwAIAAtADEANAA0ADAAMAAsACAAMAAsACAAMAAsACAAMAAsACAAMAAsACAAMAAsACAAXAAiAFwAIgAsACAAXAAiABIiMAA0AFwAIgAsACAAXAAiAFwAIgAsACAAXAAiAFUAVABDABIiMAA0ADoAMAAwAFwAIgAsACAAXAAiAFwAIgA7AFwAbgBcACIAQQBtAGUAcgBpAGMAYQAvAEIAbwBhAF8AVgBpAHMAdABhAFwAIgAsACAANQAxADQANQAxACwAIAAwACwAIAA1ADEAOAAzADIALAAgADAALAAgAC0AMQA0ADQAMAAwACwAIAAwACwAIAAwACwAIAAwACwAIAAwACwAIAAwACwAIABcACIAQgByAGEAegBpAGwAXAAiACwAIABcACIAEiIwADQAXAAiACwAIABcACIAEiIwADMAXAAiACwAIABcACIAVQBUAEMAEiIwADQAOgAwADAAXAAiACwAIABcACIAVQBUAEMAEiIwADMAOgAwADAAXAAiADsAXABuAFwAIgBBAG0AZQByAGkAYwBhAC8AQgBvAGEAXwBWAGkAcwB0AGEAXAAiACwAIAA1ADEAOAAzADIALAAgADAALAAgAFwAIgBcACIALAAgAFwAIgBcACIALAAgAC0AMQA0ADQAMAAwACwAIAAwACwAIAAwACwAIAAwACwAIABcACIAXAAiACwAIABcACIAXAAiACwAIABcACIAXAAiACwAIABcACIAEiIwADQAXAAiACwAIABcACIAXAAiACwAIABcACIAVQBUAEMAEiIwADQAOgAwADAAXAAiACwAIABcACIAXAAiAFwAbgB9ADsAXABuAFwAbgBfAFQASQBNAEUAWgBPAE4ARQBfAEEATQBFAFIASQBDAEEAXwBCAE8ARwBPAFQAQQAgAD0AIAB7AFwAbgBcACIAQQBtAGUAcgBpAGMAYQAvAEIAbwBnAG8AdABhAFwAIgAsACAAXAAiAFwAIgAsACAAXAAiAFwAIgAsACAAOQAyADQAOAAsACAAMAAsACAALQAxADcANwA3ADYALAAgADAALAAgAFwAIgBcACIALAAgAFwAIgBcACIALAAgADAALAAgADAALAAgAFwAIgBcACIALAAgAFwAIgBMAE0AVABcACIALAAgAFwAIgBcACIALAAgAFwAIgBMAG8AYwBhAGwAIABNAGUAYQBuACAAVABpAG0AZQBcACIALAAgAFwAIgBcACIAOwBcAG4AXAAiAEEAbQBlAHIAaQBjAGEALwBCAG8AZwBvAHQAYQBcACIALAAgADkAMgA0ADgALAAgADAALAAgADIAMAA0ADUAOQAsACAAMAAsACAALQAxADcANwA3ADYALAAgADAALAAgADAALAAgADAALAAgAC0AMgAyADQALAAgADAALAAgAFwAIgBcACIALAAgAFwAIgBCAE0AVABcACIALAAgAFwAIgBcACIALAAgAFwAIgBCAG8AZwBvAHQAYQAgAE0AZQBhAG4AIABUAGkAbQBlAFwAIgAsACAAXAAiAFwAIgA7AFwAbgBcACIAQQBtAGUAcgBpAGMAYQAvAEIAbwBnAG8AdABhAFwAIgAsACAAMgAwADQANQA5ACwAIAAwACwAIABcACIAXAAiACwAIABcACIAXAAiACwAIAAtADEAOAAwADAAMAAsACAAMAAsACAALQAyADIANAAsACAAMAAsACAAXAAiAFwAIgAsACAAXAAiAFwAIgAsACAAXAAiAEMATwBcACIALAAgAFwAIgASIjAANQBcACIALAAgAFwAIgASIjAANABcACIALAAgAFwAIgBVAFQAQwASIjAANQA6ADAAMABcACIALAAgAFwAIgBVAFQAQwASIjAANAA6ADAAMABcACIAXABuAH0AOwBcAG4AXABuAF8AVABJAE0ARQBaAE8ATgBFAF8AQQBNAEUAUgBJAEMAQQBfAEIATwBJAFMARQAgAD0AIAB7AFwAbgBcACIAQQBtAGUAcgBpAGMAYQAvAEIAbwBpAHMAZQBcACIALAAgAFwAIgBcACIALAAgAFwAIgBcACIALAAgADkAMQAzADIALAAgADQANAAxADEAMQAsACAALQAyADcAOAA4ADkALAAgADAALAAgAFwAIgBcACIALAAgAFwAIgBcACIALAAgAC0AOQAxADEALAAgADAALAAgAFwAIgBcACIALAAgAFwAIgBMAE0AVABcACIALAAgAFwAIgBcACIALAAgAFwAIgBMAG8AYwBhAGwAIABNAGUAYQBuACAAVABpAG0AZQBcACIALAAgAFwAIgBcACIAOwBcAG4AXAAiAEEAbQBlAHIAaQBjAGEALwBCAG8AaQBzAGUAXAAiACwAIAA5ADEAMwAyACwAIAA0ADQAMQAxADEALAAgADIAMwA1ADUAMgAsACAANwAyADAAMAAsACAALQAyADgAOAAwADAALAAgADAALAAgAC0AOQAxADEALAAgADAALAAgADMANgAwADAALAAgADAALAAgAFwAIgBVAFMAXAAiACwAIABcACIAUAAlAFQAXAAiACwAIABcACIAXAAiACwAIABcACIAUABhAGMAaQBmAGkAYwAlACAAVABpAG0AZQBcACIALAAgAFwAIgBcACIAOwBcAG4AXAAiAEEAbQBlAHIAaQBjAGEALwBCAG8AaQBzAGUAXAAiACwAIAAyADMANQA1ADIALAAgADcAMgAwADAALAAgADQAMgAwADQAOAAsACAAMAAsACAALQAyADUAMgAwADAALAAgADAALAAgADMANgAwADAALAAgADAALAAgADAALAAgADAALAAgAFwAIgBVAFMAXAAiACwAIABcACIATQAlAFQAXAAiACwAIABcACIAXAAiACwAIABcACIATQBvAHUAbgB0AGEAaQBuACUAIABUAGkAbQBlAFwAIgAsACAAXAAiAFwAIgA7AFwAbgBcACIAQQBtAGUAcgBpAGMAYQAvAEIAbwBpAHMAZQBcACIALAAgADQAMgAwADQAOAAsACAAMAAsACAANAAyADAAOAAxACwAIAA3ADIAMAAwACwAIAAtADIANQAyADAAMAAsACAAMAAsACAAMAAsACAAMAAsACAAMAAsACAAMAAsACAAXAAiAFwAIgAsACAAXAAiAE0AUwBUAFwAIgAsACAAXAAiAFwAIgAsACAAXAAiAE0AbwB1AG4AdABhAGkAbgAgAFMAdABhAG4AZABhAHIAZAAgAFQAaQBtAGUAXAAiACwAIABcACIAXAAiADsAXABuAFwAIgBBAG0AZQByAGkAYwBhAC8AQgBvAGkAcwBlAFwAIgAsACAANAAyADAAOAAxACwAIAA3ADIAMAAwACwAIABcACIAXAAiACwAIABcACIAXAAiACwAIAAtADIANQAyADAAMAAsACAAMAAsACAAMAAsACAAMAAsACAAXAAiAFwAIgAsACAAXAAiAFwAIgAsACAAXAAiAFUAUwBcACIALAAgAFwAIgBNACUAVABcACIALAAgAFwAIgBcACIALAAgAFwAIgBNAG8AdQBuAHQAYQBpAG4AJQAgAFQAaQBtAGUAXAAiACwAIABcACIAXAAiAFwAbgB9ADsAXABuAFwAbgBfAFQASQBNAEUAWgBPAE4ARQBfAEEATQBFAFIASQBDAEEAXwBDAEEATQBCAFIASQBEAEcARQBfAEIAQQBZACAAPQAgAHsAXABuAFwAIgBBAG0AZQByAGkAYwBhAC8AQwBhAG0AYgByAGkAZABnAGUAXwBCAGEAeQBcACIALAAgAFwAIgBcACIALAAgAFwAIgBcACIALAAgADIAMgAzADIANAAsACAAMAAsACAAMAAsACAAMAAsACAAXAAiAFwAIgAsACAAXAAiAFwAIgAsACAALQAyADUAMgAwADAALAAgADAALAAgAFwAIgBcACIALAAgAFwAIgArADAAMABcACIALAAgAFwAIgBcACIALAAgAFwAIgBVAFQAQwArADAAMAA6ADAAMABcACIALAAgAFwAIgBcACIAOwBcAG4AXAAiAEEAbQBlAHIAaQBjAGEALwBDAGEAbQBiAHIAaQBkAGcAZQBfAEIAYQB5AFwAIgAsACAAMgAyADMAMgA0ACwAIAAwACwAIAA1ADEANAA4ADIALAAgADcAMgAwADAALAAgAC0AMgA1ADIAMAAwACwAIAAwACwAIAAtADIANQAyADAAMAAsACAAMAAsACAAMwA2ADAAMAAsACAAMAAsACAAXAAiAE4AVABfAFkASwBcACIALAAgAFwAIgBNACUAVABcACIALAAgAFwAIgBcACIALAAgAFwAIgBNAG8AdQBuAHQAYQBpAG4AJQAgAFQAaQBtAGUAXAAiACwAIABcACIAXAAiADsAXABuAFwAIgBBAG0AZQByAGkAYwBhAC8AQwBhAG0AYgByAGkAZABnAGUAXwBCAGEAeQBcACIALAAgADUAMQA0ADgAMgAsACAANwAyADAAMAAsACAANQAxADgANAA2ACwAIAA3ADIAMAAwACwAIAAtADIAMQA2ADAAMAAsACAAMAAsACAAMwA2ADAAMAAsACAAMAAsACAAMwA2ADAAMAAsACAAMAAsACAAXAAiAEMAYQBuAGEAZABhAFwAIgAsACAAXAAiAEMAJQBUAFwAIgAsACAAXAAiAFwAIgAsACAAXAAiAEMAZQBuAHQAcgBhAGwAJQAgAFQAaQBtAGUAXAAiACwAIABcACIAXAAiADsAXABuAFwAIgBBAG0AZQByAGkAYwBhAC8AQwBhAG0AYgByAGkAZABnAGUAXwBCAGEAeQBcACIALAAgADUAMQA4ADQANgAsACAANwAyADAAMAAsACAANQAxADgANQAzACwAIAAwACwAIAAtADEAOAAwADAAMAAsACAAMAAsACAAMwA2ADAAMAAsACAAMAAsACAALQAzADYAMAAwACwAIAAwACwAIABcACIAXAAiACwAIABcACIARQBTAFQAXAAiACwAIABcACIAXAAiACwAIABcACIARQBhAHMAdABlAHIAbgAgAFMAdABhAG4AZABhAHIAZAAgAFQAaQBtAGUAXAAiACwAIABcACIAXAAiADsAXABuAFwAIgBBAG0AZQByAGkAYwBhAC8AQwBhAG0AYgByAGkAZABnAGUAXwBCAGEAeQBcACIALAAgADUAMQA4ADUAMwAsACAAMAAsACAANQAyADAAMAAwACwAIAAxADAAOAAwADAALAAgAC0AMgAxADYAMAAwACwAIAAwACwAIAAtADMANgAwADAALAAgADAALAAgAC0AMwA2ADAAMAAsACAAMAAsACAAXAAiAFwAIgAsACAAXAAiAEMAUwBUAFwAIgAsACAAXAAiAFwAIgAsACAAXAAiAEMAZQBuAHQAcgBhAGwAIABTAHQAYQBuAGQAYQByAGQAIABUAGkAbQBlAFwAIgAsACAAXAAiAFwAIgA7AFwAbgBcACIAQQBtAGUAcgBpAGMAYQAvAEMAYQBtAGIAcgBpAGQAZwBlAF8AQgBhAHkAXAAiACwAIAA1ADIAMAAwADAALAAgADEAMAA4ADAAMAAsACAAXAAiAFwAIgAsACAAXAAiAFwAIgAsACAALQAyADUAMgAwADAALAAgADAALAAgAC0AMwA2ADAAMAAsACAAMAAsACAAXAAiAFwAIgAsACAAXAAiAFwAIgAsACAAXAAiAEMAYQBuAGEAZABhAFwAIgAsACAAXAAiAE0AJQBUAFwAIgAsACAAXAAiAFwAIgAsACAAXAAiAE0AbwB1AG4AdABhAGkAbgAlACAAVABpAG0AZQBcACIALAAgAFwAIgBcACIAXABuAH0AOwBcAG4AXABuAF8AVABJAE0ARQBaAE8ATgBFAF8AQQBNAEUAUgBJAEMAQQBfAEMAQQBNAFAATwBfAEcAUgBBAE4ARABFACAAPQAgAHsAXABuAFwAIgBBAG0AZQByAGkAYwBhAC8AQwBhAG0AcABvAF8ARwByAGEAbgBkAGUAXAAiACwAIABcACIAXAAiACwAIABcACIAXAAiACwAIAAyADAAMQAzADMALAAgADAALAAgAC0AMQAzADEAMAA4ACwAIAAwACwAIABcACIAXAAiACwAIABcACIAXAAiACwAIAAtADEAMgA5ADIALAAgADAALAAgAFwAIgBcACIALAAgAFwAIgBMAE0AVABcACIALAAgAFwAIgBcACIALAAgAFwAIgBMAG8AYwBhAGwAIABNAGUAYQBuACAAVABpAG0AZQBcACIALAAgAFwAIgBcACIAOwBcAG4AXAAiAEEAbQBlAHIAaQBjAGEALwBDAGEAbQBwAG8AXwBHAHIAYQBuAGQAZQBcACIALAAgADIAMAAxADMAMwAsACAAMAAsACAAXAAiAFwAIgAsACAAXAAiAFwAIgAsACAALQAxADQANAAwADAALAAgADAALAAgAC0AMQAyADkAMgAsACAAMAAsACAAXAAiAFwAIgAsACAAXAAiAFwAIgAsACAAXAAiAEIAcgBhAHoAaQBsAFwAIgAsACAAXAAiABIiMAA0AFwAIgAsACAAXAAiABIiMAAzAFwAIgAsACAAXAAiAFUAVABDABIiMAA0ADoAMAAwAFwAIgAsACAAXAAiAFUAVABDABIiMAAzADoAMAAwAFwAIgBcAG4AfQA7AFwAbgBcAG4AXwBUAEkATQBFAFoATwBOAEUAXwBBAE0ARQBSAEkAQwBBAF8AQwBBAE4AQwBVAE4AIAA9ACAAewBcAG4AXAAiAEEAbQBlAHIAaQBjAGEALwBDAGEAbgBjAHUAbgBcACIALAAgAFwAIgBcACIALAAgAFwAIgBcACIALAAgADIAMwAwADUANQAsACAANwA3ADYALAAgAC0AMgAwADgAMgA0ACwAIAAwACwAIABcACIAXAAiACwAIABcACIAXAAiACwAIAAtADcANwA2ACwAIAAwACwAIABcACIAXAAiACwAIABcACIATABNAFQAXAAiACwAIABcACIAXAAiACwAIABcACIATABvAGMAYQBsACAATQBlAGEAbgAgAFQAaQBtAGUAXAAiACwAIABcACIAXAAiADsAXABuAFwAIgBBAG0AZQByAGkAYwBhAC8AQwBhAG4AYwB1AG4AXAAiACwAIAAyADMAMAA1ADUALAAgADcANwA2ACwAIAA0ADQAOQA2ADEALAAgADAALAAgAC0AMgAxADYAMAAwACwAIAAwACwAIAAtADcANwA2ACwAIAAwACwAIAAzADYAMAAwACwAIAAwACwAIABcACIAXAAiACwAIABcACIAQwBTAFQAXAAiACwAIABcACIAXAAiACwAIABcACIAQwBlAG4AdAByAGEAbAAgAFMAdABhAG4AZABhAHIAZAAgAFQAaQBtAGUAXAAiACwAIABcACIAXAAiADsAXABuAFwAIgBBAG0AZQByAGkAYwBhAC8AQwBhAG4AYwB1AG4AXAAiACwAIAA0ADQAOQA2ADEALAAgADAALAAgADUAMQAwADIANwAsACAANwAyADAAMAAsACAALQAxADgAMAAwADAALAAgADAALAAgADMANgAwADAALAAgADAALAAgAC0AMwA2ADAAMAAsACAAMAAsACAAXAAiAE0AZQB4AGkAYwBvAFwAIgAsACAAXAAiAEUAJQBUAFwAIgAsACAAXAAiAFwAIgAsACAAXAAiAEUAYQBzAHQAZQByAG4AJQAgAFQAaQBtAGUAXAAiACwAIABcACIAXAAiADsAXABuAFwAIgBBAG0AZQByAGkAYwBhAC8AQwBhAG4AYwB1AG4AXAAiACwAIAA1ADEAMAAyADcALAAgADcAMgAwADAALAAgADUANwAwADUANAAsACAANwAyADAAMAAsACAALQAyADEANgAwADAALAAgADAALAAgAC0AMwA2ADAAMAAsACAAMAAsACAAMwA2ADAAMAAsACAAMAAsACAAXAAiAE0AZQB4AGkAYwBvAFwAIgAsACAAXAAiAEMAJQBUAFwAIgAsACAAXAAiAFwAIgAsACAAXAAiAEMAZQBuAHQAcgBhAGwAJQAgAFQAaQBtAGUAXAAiACwAIABcACIAXAAiADsAXABuAFwAIgBBAG0AZQByAGkAYwBhAC8AQwBhAG4AYwB1AG4AXAAiACwAIAA1ADcAMAA1ADQALAAgADcAMgAwADAALAAgAFwAIgBcACIALAAgAFwAIgBcACIALAAgAC0AMQA4ADAAMAAwACwAIAAwACwAIAAzADYAMAAwACwAIAAwACwAIABcACIAXAAiACwAIABcACIAXAAiACwAIABcACIAXAAiACwAIABcACIARQBTAFQAXAAiACwAIABcACIAXAAiACwAIABcACIARQBhAHMAdABlAHIAbgAgAFMAdABhAG4AZABhAHIAZAAgAFQAaQBtAGUAXAAiACwAIABcACIAXAAiAFwAbgB9ADsAXABuAFwAbgBfAFQASQBNAEUAWgBPAE4ARQBfAEEATQBFAFIASQBDAEEAXwBDAEEAUgBBAEMAQQBTACAAPQAgAHsAXABuAFwAIgBBAG0AZQByAGkAYwBhAC8AQwBhAHIAYQBjAGEAcwBcACIALAAgAFwAIgBcACIALAAgAFwAIgBcACIALAAgADEAMQAzADYAOAAsACAAMAAsACAALQAxADYAMAA2ADQALAAgADAALAAgAFwAIgBcACIALAAgAFwAIgBcACIALAAgADQALAAgADAALAAgAFwAIgBcACIALAAgAFwAIgBMAE0AVABcACIALAAgAFwAIgBcACIALAAgAFwAIgBMAG8AYwBhAGwAIABNAGUAYQBuACAAVABpAG0AZQBcACIALAAgAFwAIgBcACIAOwBcAG4AXAAiAEEAbQBlAHIAaQBjAGEALwBDAGEAcgBhAGMAYQBzAFwAIgAsACAAMQAxADMANgA4ACwAIAAwACwAIAAxADkANAA0ADQALAAgADAALAAgAC0AMQA2ADAANgAwACwAIAAwACwAIAA0ACwAIAAwACwAIAAtADEANAAwACwAIAAwACwAIABcACIAXAAiACwAIABcACIAQwBNAFQAXAAiACwAIABcACIAXAAiACwAIABcACIAQwBhAHIAYQBjAGEAcwAgAE0AZQBhAG4AIABUAGkAbQBlAFwAIgAsACAAXAAiAFwAIgA7AFwAbgBcACIAQQBtAGUAcgBpAGMAYQAvAEMAYQByAGEAYwBhAHMAXAAiACwAIAAxADkANAA0ADQALAAgADAALAAgADMAOAA3ADYAMQAsACAAMAAsACAALQAxADYAMgAwADAALAAgADAALAAgAC0AMQA0ADAALAAgADAALAAgADEAOAAwADAALAAgADAALAAgAFwAIgBcACIALAAgAFwAIgASIjAANAAzADAAXAAiACwAIABcACIAXAAiACwAIABcACIAVQBUAEMAEiIwADQAOgAzADAAXAAiACwAIABcACIAXAAiADsAXABuAFwAIgBBAG0AZQByAGkAYwBhAC8AQwBhAHIAYQBjAGEAcwBcACIALAAgADMAOAA3ADYAMQAsACAAMAAsACAANQA0ADQANAAzACwAIAAxADAAOAAwADAALAAgAC0AMQA0ADQAMAAwACwAIAAwACwAIAAxADgAMAAwACwAIAAwACwAIAAtADEAOAAwADAALAAgADAALAAgAFwAIgBcACIALAAgAFwAIgASIjAANABcACIALAAgAFwAIgBcACIALAAgAFwAIgBVAFQAQwASIjAANAA6ADAAMABcACIALAAgAFwAIgBcACIAOwBcAG4AXAAiAEEAbQBlAHIAaQBjAGEALwBDAGEAcgBhAGMAYQBzAFwAIgAsACAANQA0ADQANAAzACwAIAAxADAAOAAwADAALAAgADUANwA1ADAAOQAsACAAOQAwADAAMAAsACAALQAxADYAMgAwADAALAAgADAALAAgAC0AMQA4ADAAMAAsACAAMAAsACAAMQA4ADAAMAAsACAAMAAsACAAXAAiAFwAIgAsACAAXAAiABIiMAA0ADMAMABcACIALAAgAFwAIgBcACIALAAgAFwAIgBVAFQAQwASIjAANAA6ADMAMABcACIALAAgAFwAIgBcACIAOwBcAG4AXAAiAEEAbQBlAHIAaQBjAGEALwBDAGEAcgBhAGMAYQBzAFwAIgAsACAANQA3ADUAMAA5ACwAIAA5ADAAMAAwACwAIABcACIAXAAiACwAIABcACIAXAAiACwAIAAtADEANAA0ADAAMAAsACAAMAAsACAAMQA4ADAAMAAsACAAMAAsACAAXAAiAFwAIgAsACAAXAAiAFwAIgAsACAAXAAiAFwAIgAsACAAXAAiABIiMAA0AFwAIgAsACAAXAAiAFwAIgAsACAAXAAiAFUAVABDABIiMAA0ADoAMAAwAFwAIgAsACAAXAAiAFwAIgBcAG4AfQA7AFwAbgBcAG4AXwBUAEkATQBFAFoATwBOAEUAXwBBAE0ARQBSAEkAQwBBAF8AQwBBAFkARQBOAE4ARQAgAD0AIAB7AFwAbgBcACIAQQBtAGUAcgBpAGMAYQAvAEMAYQB5AGUAbgBuAGUAXAAiACwAIABcACIAXAAiACwAIABcACIAXAAiACwAIAAxADkAMgAxADgALAAgADAALAAgAC0AMQAyADUANgAwACwAIAAwACwAIABcACIAXAAiACwAIABcACIAXAAiACwAIAAtADEAOAA0ADAALAAgADAALAAgAFwAIgBcACIALAAgAFwAIgBMAE0AVABcACIALAAgAFwAIgBcACIALAAgAFwAIgBMAG8AYwBhAGwAIABNAGUAYQBuACAAVABpAG0AZQBcACIALAAgAFwAIgBcACIAOwBcAG4AXAAiAEEAbQBlAHIAaQBjAGEALwBDAGEAeQBlAG4AbgBlAFwAIgAsACAAMQA5ADIAMQA4ACwAIAAwACwAIAAzADkANwA2ADQALAAgADAALAAgAC0AMQA0ADQAMAAwACwAIAAwACwAIAAtADEAOAA0ADAALAAgADAALAAgADMANgAwADAALAAgADAALAAgAFwAIgBcACIALAAgAFwAIgASIjAANABcACIALAAgAFwAIgBcACIALAAgAFwAIgBVAFQAQwASIjAANAA6ADAAMABcACIALAAgAFwAIgBcACIAOwBcAG4AXAAiAEEAbQBlAHIAaQBjAGEALwBDAGEAeQBlAG4AbgBlAFwAIgAsACAAMwA5ADcANgA0ACwAIAAwACwAIABcACIAXAAiACwAIABcACIAXAAiACwAIAAtADEAMAA4ADAAMAAsACAAMAAsACAAMwA2ADAAMAAsACAAMAAsACAAXAAiAFwAIgAsACAAXAAiAFwAIgAsACAAXAAiAFwAIgAsACAAXAAiABIiMAAzAFwAIgAsACAAXAAiAFwAIgAsACAAXAAiAFUAVABDABIiMAAzADoAMAAwAFwAIgAsACAAXAAiAFwAIgBcAG4AfQA7AFwAbgBcAG4AXwBUAEkATQBFAFoATwBOAEUAXwBBAE0ARQBSAEkAQwBBAF8AQwBIAEkAQwBBAEcATwAgAD0AIAB7AFwAbgBcACIAQQBtAGUAcgBpAGMAYQAvAEMAaABpAGMAYQBnAG8AXAAiACwAIABcACIAXAAiACwAIABcACIAXAAiACwAIAA5ADEAMwAyACwAIAA0ADMANwA2ADQALAAgAC0AMgAxADAAMwA2ACwAIAAwACwAIABcACIAXAAiACwAIABcACIAXAAiACwAIAAtADUANgA0ACwAIAAwACwAIABcACIAXAAiACwAIABcACIATABNAFQAXAAiACwAIABcACIAXAAiACwAIABcACIATABvAGMAYQBsACAATQBlAGEAbgAgAFQAaQBtAGUAXAAiACwAIABcACIAXAAiADsAXABuAFwAIgBBAG0AZQByAGkAYwBhAC8AQwBoAGkAYwBhAGcAbwBcACIALAAgADkAMQAzADIALAAgADQAMwA3ADYANAAsACAAMgAyADMAMgA0ACwAIAAwACwAIAAtADIAMQA2ADAAMAAsACAAMAAsACAALQA1ADYANAAsACAAMAAsACAAMAAsACAAMAAsACAAXAAiAFUAUwBcACIALAAgAFwAIgBDACUAVABcACIALAAgAFwAIgBcACIALAAgAFwAIgBDAGUAbgB0AHIAYQBsACUAIABUAGkAbQBlAFwAIgAsACAAXAAiAFwAIgA7AFwAbgBcACIAQQBtAGUAcgBpAGMAYQAvAEMAaABpAGMAYQBnAG8AXAAiACwAIAAyADIAMwAyADQALAAgADAALAAgADIAOAAyADIAOAAsACAANwAyADAAMAAsACAALQAyADEANgAwADAALAAgADAALAAgADAALAAgADAALAAgADMANgAwADAALAAgADAALAAgAFwAIgBDAGgAaQBjAGEAZwBvAFwAIgAsACAAXAAiAEMAJQBUAFwAIgAsACAAXAAiAFwAIgAsACAAXAAiAEMAZQBuAHQAcgBhAGwAJQAgAFQAaQBtAGUAXAAiACwAIABcACIAXAAiADsAXABuAFwAIgBBAG0AZQByAGkAYwBhAC8AQwBoAGkAYwBhAGcAbwBcACIALAAgADIAOAAyADIAOAAsACAANwAyADAAMAAsACAAMgA4ADQAOAA3ACwAIAA3ADIAMAAwACwAIAAtADEAOAAwADAAMAAsACAAMAAsACAAMwA2ADAAMAAsACAAMAAsACAALQAzADYAMAAwACwAIAAwACwAIABcACIAXAAiACwAIABcACIARQBTAFQAXAAiACwAIABcACIAXAAiACwAIABcACIARQBhAHMAdABlAHIAbgAgAFMAdABhAG4AZABhAHIAZAAgAFQAaQBtAGUAXAAiACwAIABcACIAXAAiADsAXABuAFwAIgBBAG0AZQByAGkAYwBhAC8AQwBoAGkAYwBhAGcAbwBcACIALAAgADIAOAA0ADgANwAsACAANwAyADAAMAAsACAAMwAwADMANgAwACwAIAAwACwAIAAtADIAMQA2ADAAMAAsACAAMAAsACAALQAzADYAMAAwACwAIAAwACwAIAAwACwAIAAwACwAIABcACIAQwBoAGkAYwBhAGcAbwBcACIALAAgAFwAIgBDACUAVABcACIALAAgAFwAIgBcACIALAAgAFwAIgBDAGUAbgB0AHIAYQBsACUAIABUAGkAbQBlAFwAIgAsACAAXAAiAFwAIgA7AFwAbgBcACIAQQBtAGUAcgBpAGMAYQAvAEMAaABpAGMAYQBnAG8AXAAiACwAIAAzADAAMwA2ADAALAAgADAALAAgADMAMQA4ADIAMQAsACAAMAAsACAALQAyADEANgAwADAALAAgADAALAAgADAALAAgADAALAAgADAALAAgADAALAAgAFwAIgBVAFMAXAAiACwAIABcACIAQwAlAFQAXAAiACwAIABcACIAXAAiACwAIABcACIAQwBlAG4AdAByAGEAbAAlACAAVABpAG0AZQBcACIALAAgAFwAIgBcACIAOwBcAG4AXAAiAEEAbQBlAHIAaQBjAGEALwBDAGgAaQBjAGEAZwBvAFwAIgAsACAAMwAxADgAMgAxACwAIAAwACwAIAAzADkANAA5ADEALAAgADAALAAgAC0AMgAxADYAMAAwACwAIAAwACwAIAAwACwAIAAwACwAIAAwACwAIAAwACwAIABcACIAQwBoAGkAYwBhAGcAbwBcACIALAAgAFwAIgBDACUAVABcACIALAAgAFwAIgBcACIALAAgAFwAIgBDAGUAbgB0AHIAYQBsACUAIABUAGkAbQBlAFwAIgAsACAAXAAiAFwAIgA7AFwAbgBcACIAQQBtAGUAcgBpAGMAYQAvAEMAaABpAGMAYQBnAG8AXAAiACwAIAAzADkANAA5ADEALAAgADAALAAgAFwAIgBcACIALAAgAFwAIgBcACIALAAgAC0AMgAxADYAMAAwACwAIAAwACwAIAAwACwAIAAwACwAIABcACIAXAAiACwAIABcACIAXAAiACwAIABcACIAVQBTAFwAIgAsACAAXAAiAEMAJQBUAFwAIgAsACAAXAAiAFwAIgAsACAAXAAiAEMAZQBuAHQAcgBhAGwAJQAgAFQAaQBtAGUAXAAiACwAIABcACIAXAAiAFwAbgB9ADsAXABuAFwAbgBfAFQASQBNAEUAWgBPAE4ARQBfAEEATQBFAFIASQBDAEEAXwBDAEgASQBIAFUAQQBIAFUAQQAgAD0AIAB7AFwAbgBcACIAQQBtAGUAcgBpAGMAYQAvAEMAaABpAGgAdQBhAGgAdQBhAFwAIgAsACAAXAAiAFwAIgAsACAAXAAiAFwAIgAsACAAMgAzADAANQA0ACwAIAA4ADYAMQA0ADAALAAgAC0AMgA1ADQANgAwACwAIAAwACwAIABcACIAXAAiACwAIABcACIAXAAiACwAIAAyADYAMAAsACAAMAAsACAAXAAiAFwAIgAsACAAXAAiAEwATQBUAFwAIgAsACAAXAAiAFwAIgAsACAAXAAiAEwAbwBjAGEAbAAgAE0AZQBhAG4AIABUAGkAbQBlAFwAIgAsACAAXAAiAFwAIgA7AFwAbgBcACIAQQBtAGUAcgBpAGMAYQAvAEMAaABpAGgAdQBhAGgAdQBhAFwAIgAsACAAMgAzADAANQA0ACwAIAA4ADYAMQA0ADAALAAgADIANQAwADQAMQAsACAAOAAyADgAMAAwACwAIAAtADIANQAyADAAMAAsACAAMAAsACAAMgA2ADAALAAgADAALAAgADMANgAwADAALAAgADAALAAgAFwAIgBcACIALAAgAFwAIgBNAFMAVABcACIALAAgAFwAIgBcACIALAAgAFwAIgBNAG8AdQBuAHQAYQBpAG4AIABTAHQAYQBuAGQAYQByAGQAIABUAGkAbQBlAFwAIgAsACAAXAAiAFwAIgA7AFwAbgBcACIAQQBtAGUAcgBpAGMAYQAvAEMAaABpAGgAdQBhAGgAdQBhAFwAIgAsACAAMgA1ADAANAAxACwAIAA4ADIAOAAwADAALAAgADIANgAyADkANQAsACAAMAAsACAALQAyADEANgAwADAALAAgADAALAAgADMANgAwADAALAAgADAALAAgAC0AMwA2ADAAMAAsACAAMAAsACAAXAAiAFwAIgAsACAAXAAiAEMAUwBUAFwAIgAsACAAXAAiAFwAIgAsACAAXAAiAEMAZQBuAHQAcgBhAGwAIABTAHQAYQBuAGQAYQByAGQAIABUAGkAbQBlAFwAIgAsACAAXAAiAFwAIgA7AFwAbgBcACIAQQBtAGUAcgBpAGMAYQAvAEMAaABpAGgAdQBhAGgAdQBhAFwAIgAsACAAMgA2ADIAOQA1ACwAIAAwACwAIAAyADYANwA5ADgALAAgADAALAAgAC0AMgA1ADIAMAAwACwAIAAwACwAIAAtADMANgAwADAALAAgADAALAAgADMANgAwADAALAAgADAALAAgAFwAIgBNAGUAeABpAGMAbwBcACIALAAgAFwAIgBNACUAVABcACIALAAgAFwAIgBcACIALAAgAFwAIgBNAG8AdQBuAHQAYQBpAG4AJQAgAFQAaQBtAGUAXAAiACwAIABcACIAXAAiADsAXABuAFwAIgBBAG0AZQByAGkAYwBhAC8AQwBoAGkAaAB1AGEAaAB1AGEAXAAiACwAIAAyADYANwA5ADgALAAgADAALAAgADUAMAAwADgAMwAsACAAMAAsACAALQAyADEANgAwADAALAAgADAALAAgADMANgAwADAALAAgADAALAAgADAALAAgADAALAAgAFwAIgBcACIALAAgAFwAIgBDAFMAVABcACIALAAgAFwAIgBcACIALAAgAFwAIgBDAGUAbgB0AHIAYQBsACAAUwB0AGEAbgBkAGEAcgBkACAAVABpAG0AZQBcACIALAAgAFwAIgBcACIAOwBcAG4AXAAiAEEAbQBlAHIAaQBjAGEALwBDAGgAaQBoAHUAYQBoAHUAYQBcACIALAAgADUAMAAwADgAMwAsACAAMAAsACAANQAwADgAMQA0ACwAIAAwACwAIAAtADIAMQA2ADAAMAAsACAAMAAsACAAMAAsACAAMAAsACAAMAAsACAAMAAsACAAXAAiAE0AZQB4AGkAYwBvAFwAIgAsACAAXAAiAEMAJQBUAFwAIgAsACAAXAAiAFwAIgAsACAAXAAiAEMAZQBuAHQAcgBhAGwAJQAgAFQAaQBtAGUAXAAiACwAIABcACIAXAAiADsAXABuAFwAIgBBAG0AZQByAGkAYwBhAC8AQwBoAGkAaAB1AGEAaAB1AGEAXAAiACwAIAA1ADAAOAAxADQALAAgADAALAAgADUAMAA5ADAAOAAsACAAMQAwADgAMAAwACwAIAAtADIAMQA2ADAAMAAsACAAMAAsACAAMAAsACAAMAAsACAALQAzADYAMAAwACwAIAAwACwAIABcACIAXAAiACwAIABcACIAQwBTAFQAXAAiACwAIABcACIAXAAiACwAIABcACIAQwBlAG4AdAByAGEAbAAgAFMAdABhAG4AZABhAHIAZAAgAFQAaQBtAGUAXAAiACwAIABcACIAXAAiADsAXABuAFwAIgBBAG0AZQByAGkAYwBhAC8AQwBoAGkAaAB1AGEAaAB1AGEAXAAiACwAIAA1ADAAOQAwADgALAAgADEAMAA4ADAAMAAsACAANQA5ADgAOAAyACwAIAA3ADIAMAAwACwAIAAtADIANQAyADAAMAAsACAAMAAsACAALQAzADYAMAAwACwAIAAwACwAIAAzADYAMAAwACwAIAAwACwAIABcACIATQBlAHgAaQBjAG8AXAAiACwAIABcACIATQAlAFQAXAAiACwAIABcACIAXAAiACwAIABcACIATQBvAHUAbgB0AGEAaQBuACUAIABUAGkAbQBlAFwAIgAsACAAXAAiAFwAIgA7AFwAbgBcACIAQQBtAGUAcgBpAGMAYQAvAEMAaABpAGgAdQBhAGgAdQBhAFwAIgAsACAANQA5ADgAOAAyACwAIAA3ADIAMAAwACwAIABcACIAXAAiACwAIABcACIAXAAiACwAIAAtADIAMQA2ADAAMAAsACAAMAAsACAAMwA2ADAAMAAsACAAMAAsACAAXAAiAFwAIgAsACAAXAAiAFwAIgAsACAAXAAiAFwAIgAsACAAXAAiAEMAUwBUAFwAIgAsACAAXAAiAFwAIgAsACAAXAAiAEMAZQBuAHQAcgBhAGwAIABTAHQAYQBuAGQAYQByAGQAIABUAGkAbQBlAFwAIgAsACAAXAAiAFwAIgBcAG4AfQA7AFwAbgBcAG4AXwBUAEkATQBFAFoATwBOAEUAXwBBAE0ARQBSAEkAQwBBAF8AQwBJAFUARABBAEQAXwBKAFUAQQBSAEUAWgAgAD0AIAB7AFwAbgBcACIAQQBtAGUAcgBpAGMAYQAvAEMAaQB1AGQAYQBkAF8ASgB1AGEAcgBlAHoAXAAiACwAIABcACIAXAAiACwAIABcACIAXAAiACwAIAAyADMAMAA1ADQALAAgADgANgAwADQANAAsACAALQAyADUANQA1ADYALAAgADAALAAgAFwAIgBcACIALAAgAFwAIgBcACIALAAgADMANQA2ACwAIAAwACwAIABcACIAXAAiACwAIABcACIATABNAFQAXAAiACwAIABcACIAXAAiACwAIABcACIATABvAGMAYQBsACAATQBlAGEAbgAgAFQAaQBtAGUAXAAiACwAIABcACIAXAAiADsAXABuAFwAIgBBAG0AZQByAGkAYwBhAC8AQwBpAHUAZABhAGQAXwBKAHUAYQByAGUAegBcACIALAAgADIAMwAwADUANAAsACAAOAA2ADAANAA0ACwAIAAyADUAMAA0ADEALAAgADgAMgA4ADAAMAAsACAALQAyADUAMgAwADAALAAgADAALAAgADMANQA2ACwAIAAwACwAIAAzADYAMAAwACwAIAAwACwAIABcACIAXAAiACwAIABcACIATQBTAFQAXAAiACwAIABcACIAXAAiACwAIABcACIATQBvAHUAbgB0AGEAaQBuACAAUwB0AGEAbgBkAGEAcgBkACAAVABpAG0AZQBcACIALAAgAFwAIgBcACIAOwBcAG4AXAAiAEEAbQBlAHIAaQBjAGEALwBDAGkAdQBkAGEAZABfAEoAdQBhAHIAZQB6AFwAIgAsACAAMgA1ADAANAAxACwAIAA4ADIAOAAwADAALAAgADIANgAyADkANQAsACAAMAAsACAALQAyADEANgAwADAALAAgADAALAAgADMANgAwADAALAAgADAALAAgAC0AMwA2ADAAMAAsACAAMAAsACAAXAAiAFwAIgAsACAAXAAiAEMAUwBUAFwAIgAsACAAXAAiAFwAIgAsACAAXAAiAEMAZQBuAHQAcgBhAGwAIABTAHQAYQBuAGQAYQByAGQAIABUAGkAbQBlAFwAIgAsACAAXAAiAFwAIgA7AFwAbgBcACIAQQBtAGUAcgBpAGMAYQAvAEMAaQB1AGQAYQBkAF8ASgB1AGEAcgBlAHoAXAAiACwAIAAyADYAMgA5ADUALAAgADAALAAgADIANgA3ADkAOAAsACAAMAAsACAALQAyADUAMgAwADAALAAgADAALAAgAC0AMwA2ADAAMAAsACAAMAAsACAAMwA2ADAAMAAsACAAMAAsACAAXAAiAE0AZQB4AGkAYwBvAFwAIgAsACAAXAAiAE0AJQBUAFwAIgAsACAAXAAiAFwAIgAsACAAXAAiAE0AbwB1AG4AdABhAGkAbgAlACAAVABpAG0AZQBcACIALAAgAFwAIgBcACIAOwBcAG4AXAAiAEEAbQBlAHIAaQBjAGEALwBDAGkAdQBkAGEAZABfAEoAdQBhAHIAZQB6AFwAIgAsACAAMgA2ADcAOQA4ACwAIAAwACwAIAA1ADAAMAA4ADMALAAgADAALAAgAC0AMgAxADYAMAAwACwAIAAwACwAIAAzADYAMAAwACwAIAAwACwAIAAwACwAIAAwACwAIABcACIAXAAiACwAIABcACIAQwBTAFQAXAAiACwAIABcACIAXAAiACwAIABcACIAQwBlAG4AdAByAGEAbAAgAFMAdABhAG4AZABhAHIAZAAgAFQAaQBtAGUAXAAiACwAIABcACIAXAAiADsAXABuAFwAIgBBAG0AZQByAGkAYwBhAC8AQwBpAHUAZABhAGQAXwBKAHUAYQByAGUAegBcACIALAAgADUAMAAwADgAMwAsACAAMAAsACAANQAwADgAMQA0ACwAIAAwACwAIAAtADIAMQA2ADAAMAAsACAAMAAsACAAMAAsACAAMAAsACAAMAAsACAAMAAsACAAXAAiAE0AZQB4AGkAYwBvAFwAIgAsACAAXAAiAEMAJQBUAFwAIgAsACAAXAAiAFwAIgAsACAAXAAiAEMAZQBuAHQAcgBhAGwAJQAgAFQAaQBtAGUAXAAiACwAIABcACIAXAAiADsAXABuAFwAIgBBAG0AZQByAGkAYwBhAC8AQwBpAHUAZABhAGQAXwBKAHUAYQByAGUAegBcACIALAAgADUAMAA4ADEANAAsACAAMAAsACAANQAwADkAMAA4ACwAIAAxADAAOAAwADAALAAgAC0AMgAxADYAMAAwACwAIAAwACwAIAAwACwAIAAwACwAIAAtADMANgAwADAALAAgADAALAAgAFwAIgBcACIALAAgAFwAIgBDAFMAVABcACIALAAgAFwAIgBcACIALAAgAFwAIgBDAGUAbgB0AHIAYQBsACAAUwB0AGEAbgBkAGEAcgBkACAAVABpAG0AZQBcACIALAAgAFwAIgBcACIAOwBcAG4AXAAiAEEAbQBlAHIAaQBjAGEALwBDAGkAdQBkAGEAZABfAEoAdQBhAHIAZQB6AFwAIgAsACAANQAwADkAMAA4ACwAIAAxADAAOAAwADAALAAgADUANQAxADkANwAsACAAMAAsACAALQAyADUAMgAwADAALAAgADAALAAgAC0AMwA2ADAAMAAsACAAMAAsACAAMAAsACAAMAAsACAAXAAiAE0AZQB4AGkAYwBvAFwAIgAsACAAXAAiAE0AJQBUAFwAIgAsACAAXAAiAFwAIgAsACAAXAAiAE0AbwB1AG4AdABhAGkAbgAlACAAVABpAG0AZQBcACIALAAgAFwAIgBcACIAOwBcAG4AXAAiAEEAbQBlAHIAaQBjAGEALwBDAGkAdQBkAGEAZABfAEoAdQBhAHIAZQB6AFwAIgAsACAANQA1ADEAOQA3ACwAIAAwACwAIAA1ADkAOAA4ADIALAAgADcAMgAwADAALAAgAC0AMgA1ADIAMAAwACwAIAAwACwAIAAwACwAIAAwACwAIAAzADYAMAAwACwAIAAwACwAIABcACIAVQBTAFwAIgAsACAAXAAiAE0AJQBUAFwAIgAsACAAXAAiAFwAIgAsACAAXAAiAE0AbwB1AG4AdABhAGkAbgAlACAAVABpAG0AZQBcACIALAAgAFwAIgBcACIAOwBcAG4AXAAiAEEAbQBlAHIAaQBjAGEALwBDAGkAdQBkAGEAZABfAEoAdQBhAHIAZQB6AFwAIgAsACAANQA5ADgAOAAyACwAIAA3ADIAMAAwACwAIAA1ADkAOQAxADMALAAgADAALAAgAC0AMgAxADYAMAAwACwAIAAwACwAIAAzADYAMAAwACwAIAAwACwAIAAtADMANgAwADAALAAgADAALAAgAFwAIgBcACIALAAgAFwAIgBDAFMAVABcACIALAAgAFwAIgBcACIALAAgAFwAIgBDAGUAbgB0AHIAYQBsACAAUwB0AGEAbgBkAGEAcgBkACAAVABpAG0AZQBcACIALAAgAFwAIgBcACIAOwBcAG4AXAAiAEEAbQBlAHIAaQBjAGEALwBDAGkAdQBkAGEAZABfAEoAdQBhAHIAZQB6AFwAIgAsACAANQA5ADkAMQAzACwAIAAwACwAIABcACIAXAAiACwAIABcACIAXAAiACwAIAAtADIANQAyADAAMAAsACAAMAAsACAALQAzADYAMAAwACwAIAAwACwAIABcACIAXAAiACwAIABcACIAXAAiACwAIABcACIAVQBTAFwAIgAsACAAXAAiAE0AJQBUAFwAIgAsACAAXAAiAFwAIgAsACAAXAAiAE0AbwB1AG4AdABhAGkAbgAlACAAVABpAG0AZQBcACIALAAgAFwAIgBcACIAXABuAH0AOwBcAG4AXABuAF8AVABJAE0ARQBaAE8ATgBFAF8AQQBNAEUAUgBJAEMAQQBfAEMATwBTAFQAQQBfAFIASQBDAEEAIAA9ACAAewBcAG4AXAAiAEEAbQBlAHIAaQBjAGEALwBDAG8AcwB0AGEAXwBSAGkAYwBhAFwAIgAsACAAXAAiAFwAIgAsACAAXAAiAFwAIgAsACAAMQAxADMANgA4ACwAIAAwACwAIAAtADIAMAAxADcAMwAsACAAMAAsACAAXAAiAFwAIgAsACAAXAAiAFwAIgAsACAAMAAsACAAMAAsACAAXAAiAFwAIgAsACAAXAAiAEwATQBUAFwAIgAsACAAXAAiAFwAIgAsACAAXAAiAEwAbwBjAGEAbAAgAE0AZQBhAG4AIABUAGkAbQBlAFwAIgAsACAAXAAiAFwAIgA7AFwAbgBcACIAQQBtAGUAcgBpAGMAYQAvAEMAbwBzAHQAYQBfAFIAaQBjAGEAXAAiACwAIAAxADEAMwA2ADgALAAgADAALAAgADIAMgA3ADAANAAsACAAMAAsACAALQAyADAAMQA3ADMALAAgADAALAAgADAALAAgADAALAAgAC0AMQA0ADIANwAsACAAMAAsACAAXAAiAFwAIgAsACAAXAAiAFMASgBNAFQAXAAiACwAIABcACIAXAAiACwAIABcACIAUwBhAG4AIABKAG8AcwBlACAATQBlAGEAbgAgAFQAaQBtAGUAXAAiACwAIABcACIAXAAiADsAXABuAFwAIgBBAG0AZQByAGkAYwBhAC8AQwBvAHMAdABhAF8AUgBpAGMAYQBcACIALAAgADIAMgA3ADAANAAsACAAMAAsACAAXAAiAFwAIgAsACAAXAAiAFwAIgAsACAALQAyADEANgAwADAALAAgADAALAAgAC0AMQA0ADIANwAsACAAMAAsACAAXAAiAFwAIgAsACAAXAAiAFwAIgAsACAAXAAiAEMAUgBcACIALAAgAFwAIgBDACUAVABcACIALAAgAFwAIgBcACIALAAgAFwAIgBDAGUAbgB0AHIAYQBsACUAIABUAGkAbQBlAFwAIgAsACAAXAAiAFwAIgBcAG4AfQA7AFwAbgBcAG4AXwBUAEkATQBFAFoATwBOAEUAXwBBAE0ARQBSAEkAQwBBAF8AQwBVAEkAQQBCAEEAIAA9ACAAewBcAG4AXAAiAEEAbQBlAHIAaQBjAGEALwBDAHUAaQBhAGIAYQBcACIALAAgAFwAIgBcACIALAAgAFwAIgBcACIALAAgADIAMAAxADMAMwAsACAAMAAsACAALQAxADMANAA2ADAALAAgADAALAAgAFwAIgBcACIALAAgAFwAIgBcACIALAAgAC0AOQA0ADAALAAgADAALAAgAFwAIgBcACIALAAgAFwAIgBMAE0AVABcACIALAAgAFwAIgBcACIALAAgAFwAIgBMAG8AYwBhAGwAIABNAGUAYQBuACAAVABpAG0AZQBcACIALAAgAFwAIgBcACIAOwBcAG4AXAAiAEEAbQBlAHIAaQBjAGEALwBDAHUAaQBhAGIAYQBcACIALAAgADIAMAAxADMAMwAsACAAMAAsACAANQAyADkAMAA2ACwAIAAwACwAIAAtADEANAA0ADAAMAAsACAAMAAsACAALQA5ADQAMAAsACAAMAAsACAAMAAsACAAMAAsACAAXAAiAEIAcgBhAHoAaQBsAFwAIgAsACAAXAAiABIiMAA0AFwAIgAsACAAXAAiABIiMAAzAFwAIgAsACAAXAAiAFUAVABDABIiMAA0ADoAMAAwAFwAIgAsACAAXAAiAFUAVABDABIiMAAzADoAMAAwAFwAIgA7AFwAbgBcACIAQQBtAGUAcgBpAGMAYQAvAEMAdQBpAGEAYgBhAFwAIgAsACAANQAyADkAMAA2ACwAIAAwACwAIAA1ADMAMgA3ADkALAAgADAALAAgAC0AMQA0ADQAMAAwACwAIAAwACwAIAAwACwAIAAwACwAIAAwACwAIAAwACwAIABcACIAXAAiACwAIABcACIAEiIwADQAXAAiACwAIABcACIAXAAiACwAIABcACIAVQBUAEMAEiIwADQAOgAwADAAXAAiACwAIABcACIAXAAiADsAXABuAFwAIgBBAG0AZQByAGkAYwBhAC8AQwB1AGkAYQBiAGEAXAAiACwAIAA1ADMAMgA3ADkALAAgADAALAAgAFwAIgBcACIALAAgAFwAIgBcACIALAAgAC0AMQA0ADQAMAAwACwAIAAwACwAIAAwACwAIAAwACwAIABcACIAXAAiACwAIABcACIAXAAiACwAIABcACIAQgByAGEAegBpAGwAXAAiACwAIABcACIAEiIwADQAXAAiACwAIABcACIAEiIwADMAXAAiACwAIABcACIAVQBUAEMAEiIwADQAOgAwADAAXAAiACwAIABcACIAVQBUAEMAEiIwADMAOgAwADAAXAAiAFwAbgB9ADsAXABuAFwAbgBfAFQASQBNAEUAWgBPAE4ARQBfAEEATQBFAFIASQBDAEEAXwBEAEEATgBNAEEAUgBLAFMASABBAFYATgAgAD0AIAB7AFwAbgBcACIAQQBtAGUAcgBpAGMAYQAvAEQAYQBuAG0AYQByAGsAcwBoAGEAdgBuAFwAIgAsACAAXAAiAFwAIgAsACAAXAAiAFwAIgAsACAAMgAxADAANwAyACwAIAAwACwAIAAtADQANAA4ADAALAAgADAALAAgAFwAIgBcACIALAAgAFwAIgBcACIALAAgAC0ANgAzADIAMAAsACAAMAAsACAAXAAiAFwAIgAsACAAXAAiAEwATQBUAFwAIgAsACAAXAAiAFwAIgAsACAAXAAiAEwAbwBjAGEAbAAgAE0AZQBhAG4AIABUAGkAbQBlAFwAIgAsACAAXAAiAFwAIgA7AFwAbgBcACIAQQBtAGUAcgBpAGMAYQAvAEQAYQBuAG0AYQByAGsAcwBoAGEAdgBuAFwAIgAsACAAMgAxADAANwAyACwAIAAwACwAIAA0ADQAMwAzADUALAAgADcAMgAwADAALAAgAC0AMQAwADgAMAAwACwAIAAwACwAIAAtADYAMwAyADAALAAgADAALAAgADAALAAgADAALAAgAFwAIgBcACIALAAgAFwAIgASIjAAMwBcACIALAAgAFwAIgBcACIALAAgAFwAIgBVAFQAQwASIjAAMwA6ADAAMABcACIALAAgAFwAIgBcACIAOwBcAG4AXAAiAEEAbQBlAHIAaQBjAGEALwBEAGEAbgBtAGEAcgBrAHMAaABhAHYAbgBcACIALAAgADQANAAzADMANQAsACAANwAyADAAMAAsACAANQAwADAAOAAzACwAIAAwACwAIAAtADEAMAA4ADAAMAAsACAAMAAsACAAMAAsACAAMAAsACAAMQAwADgAMAAwACwAIAAwACwAIABcACIARQBVAFwAIgAsACAAXAAiABIiMAAzAFwAIgAsACAAXAAiABIiMAAyAFwAIgAsACAAXAAiAFUAVABDABIiMAAzADoAMAAwAFwAIgAsACAAXAAiAFUAVABDABIiMAAyADoAMAAwAFwAIgA7AFwAbgBcACIAQQBtAGUAcgBpAGMAYQAvAEQAYQBuAG0AYQByAGsAcwBoAGEAdgBuAFwAIgAsACAANQAwADAAOAAzACwAIAAwACwAIABcACIAXAAiACwAIABcACIAXAAiACwAIAAwACwAIAAwACwAIAAxADAAOAAwADAALAAgADAALAAgAFwAIgBcACIALAAgAFwAIgBcACIALAAgAFwAIgBcACIALAAgAFwAIgBHAE0AVABcACIALAAgAFwAIgBcACIALAAgAFwAIgBHAHIAZQBlAG4AdwBpAGMAaAAgAE0AZQBhAG4AIABUAGkAbQBlAFwAIgAsACAAXAAiAFwAIgBcAG4AfQA7AFwAbgBcAG4AXwBUAEkATQBFAFoATwBOAEUAXwBBAE0ARQBSAEkAQwBBAF8ARABBAFcAUwBPAE4AIAA9ACAAewBcAG4AXAAiAEEAbQBlAHIAaQBjAGEALwBEAGEAdwBzAG8AbgBcACIALAAgAFwAIgBcACIALAAgAFwAIgBcACIALAAgADEANQAyADUAMQAsACAAMAAsACAALQAzADMANAA2ADAALAAgADAALAAgAFwAIgBcACIALAAgAFwAIgBcACIALAAgADEAMAA2ADAALAAgADAALAAgAFwAIgBcACIALAAgAFwAIgBMAE0AVABcACIALAAgAFwAIgBcACIALAAgAFwAIgBMAG8AYwBhAGwAIABNAGUAYQBuACAAVABpAG0AZQBcACIALAAgAFwAIgBcACIAOwBcAG4AXAAiAEEAbQBlAHIAaQBjAGEALwBEAGEAdwBzAG8AbgBcACIALAAgADEANQAyADUAMQAsACAAMAAsACAAMwA4ADcANgAxACwAIAAwACwAIAAtADMAMgA0ADAAMAAsACAAMAAsACAAMQAwADYAMAAsACAAMAAsACAAMAAsACAAMAAsACAAXAAiAE4AVABfAFkASwBcACIALAAgAFwAIgBZACUAVABcACIALAAgAFwAIgBcACIALAAgAFwAIgBZAHUAawBvAG4AJQAgAFQAaQBtAGUAXAAiACwAIABcACIAXAAiADsAXABuAFwAIgBBAG0AZQByAGkAYwBhAC8ARABhAHcAcwBvAG4AXAAiACwAIAAzADgANwA2ADEALAAgADAALAAgADQAMQA5ADgAMwAsACAAMAAsACAALQAzADIANAAwADAALAAgADAALAAgADAALAAgADAALAAgADMANgAwADAALAAgADAALAAgAFwAIgBZAHUAawBvAG4AXAAiACwAIABcACIAWQAlAFQAXAAiACwAIABcACIAXAAiACwAIABcACIAWQB1AGsAbwBuACUAIABUAGkAbQBlAFwAIgAsACAAXAAiAFwAIgA7AFwAbgBcACIAQQBtAGUAcgBpAGMAYQAvAEQAYQB3AHMAbwBuAFwAIgAsACAANAAxADkAOAAzACwAIAAwACwAIAA0ADQAMgAzADkALAAgADAALAAgAC0AMgA4ADgAMAAwACwAIAAwACwAIAAzADYAMAAwACwAIAAwACwAIAAwACwAIAAwACwAIABcACIAXAAiACwAIABcACIAUABTAFQAXAAiACwAIABcACIAXAAiACwAIABcACIAUABhAGMAaQBmAGkAYwAgAFMAdABhAG4AZABhAHIAZAAgAFQAaQBtAGUAXAAiACwAIABcACIAXAAiADsAXABuAFwAIgBBAG0AZQByAGkAYwBhAC8ARABhAHcAcwBvAG4AXAAiACwAIAA0ADQAMgAzADkALAAgADAALAAgADUAOQAxADUANAAsACAAMAAsACAALQAyADgAOAAwADAALAAgADAALAAgADAALAAgADAALAAgADMANgAwADAALAAgADAALAAgAFwAIgBDAGEAbgBhAGQAYQBcACIALAAgAFwAIgBQACUAVABcACIALAAgAFwAIgBcACIALAAgAFwAIgBQAGEAYwBpAGYAaQBjACUAIABUAGkAbQBlAFwAIgAsACAAXAAiAFwAIgA7AFwAbgBcACIAQQBtAGUAcgBpAGMAYQAvAEQAYQB3AHMAbwBuAFwAIgAsACAANQA5ADEANQA0ACwAIAAwACwAIABcACIAXAAiACwAIABcACIAXAAiACwAIAAtADIANQAyADAAMAAsACAAMAAsACAAMwA2ADAAMAAsACAAMAAsACAAXAAiAFwAIgAsACAAXAAiAFwAIgAsACAAXAAiAFwAIgAsACAAXAAiAE0AUwBUAFwAIgAsACAAXAAiAFwAIgAsACAAXAAiAE0AbwB1AG4AdABhAGkAbgAgAFMAdABhAG4AZABhAHIAZAAgAFQAaQBtAGUAXAAiACwAIABcACIAXAAiAFwAbgB9ADsAXABuAFwAbgBfAFQASQBNAEUAWgBPAE4ARQBfAEEATQBFAFIASQBDAEEAXwBEAEEAVwBTAE8ATgBfAEMAUgBFAEUASwAgAD0AIAB7AFwAbgBcACIAQQBtAGUAcgBpAGMAYQAvAEQAYQB3AHMAbwBuAF8AQwByAGUAZQBrAFwAIgAsACAAXAAiAFwAIgAsACAAXAAiAFwAIgAsACAAOQAxADcANgAsACAAMAAsACAALQAyADgAOAA1ADYALAAgADAALAAgAFwAIgBcACIALAAgAFwAIgBcACIALAAgADUANgAsACAAMAAsACAAXAAiAFwAIgAsACAAXAAiAEwATQBUAFwAIgAsACAAXAAiAFwAIgAsACAAXAAiAEwAbwBjAGEAbAAgAE0AZQBhAG4AIABUAGkAbQBlAFwAIgAsACAAXAAiAFwAIgA7AFwAbgBcACIAQQBtAGUAcgBpAGMAYQAvAEQAYQB3AHMAbwBuAF8AQwByAGUAZQBrAFwAIgAsACAAOQAxADcANgAsACAAMAAsACAAMwAyADEAOAA2ACwAIAAwACwAIAAtADIAOAA4ADAAMAAsACAAMAAsACAANQA2ACwAIAAwACwAIAAwACwAIAAwACwAIABcACIAQwBhAG4AYQBkAGEAXAAiACwAIABcACIAUAAlAFQAXAAiACwAIABcACIAXAAiACwAIABcACIAUABhAGMAaQBmAGkAYwAlACAAVABpAG0AZQBcACIALAAgAFwAIgBcACIAOwBcAG4AXAAiAEEAbQBlAHIAaQBjAGEALwBEAGEAdwBzAG8AbgBfAEMAcgBlAGUAawBcACIALAAgADMAMgAxADgANgAsACAAMAAsACAANAAxADUANQA5ACwAIAA3ADIAMAAwACwAIAAtADIAOAA4ADAAMAAsACAAMAAsACAAMAAsACAAMAAsACAAMwA2ADAAMAAsACAAMAAsACAAXAAiAFYAYQBuAGMAXAAiACwAIABcACIAUAAlAFQAXAAiACwAIABcACIAXAAiACwAIABcACIAUABhAGMAaQBmAGkAYwAlACAAVABpAG0AZQBcACIALAAgAFwAIgBcACIAOwBcAG4AXAAiAEEAbQBlAHIAaQBjAGEALwBEAGEAdwBzAG8AbgBfAEMAcgBlAGUAawBcACIALAAgADQAMQA1ADUAOQAsACAANwAyADAAMAAsACAAXAAiAFwAIgAsACAAXAAiAFwAIgAsACAALQAyADUAMgAwADAALAAgADAALAAgADMANgAwADAALAAgADAALAAgAFwAIgBcACIALAAgAFwAIgBcACIALAAgAFwAIgBcACIALAAgAFwAIgBNAFMAVABcACIALAAgAFwAIgBcACIALAAgAFwAIgBNAG8AdQBuAHQAYQBpAG4AIABTAHQAYQBuAGQAYQByAGQAIABUAGkAbQBlAFwAIgAsACAAXAAiAFwAIgBcAG4AfQA7AFwAbgBcAG4AXwBUAEkATQBFAFoATwBOAEUAXwBBAE0ARQBSAEkAQwBBAF8ARABFAE4AVgBFAFIAIAA9ACAAewBcAG4AXAAiAEEAbQBlAHIAaQBjAGEALwBEAGUAbgB2AGUAcgBcACIALAAgAFwAIgBcACIALAAgAFwAIgBcACIALAAgADkAMQAzADIALAAgADQAMwAyADAANAAsACAALQAyADUAMQA5ADYALAAgADAALAAgAFwAIgBcACIALAAgAFwAIgBcACIALAAgAC0ANAAsACAAMAAsACAAXAAiAFwAIgAsACAAXAAiAEwATQBUAFwAIgAsACAAXAAiAFwAIgAsACAAXAAiAEwAbwBjAGEAbAAgAE0AZQBhAG4AIABUAGkAbQBlAFwAIgAsACAAXAAiAFwAIgA7AFwAbgBcACIAQQBtAGUAcgBpAGMAYQAvAEQAZQBuAHYAZQByAFwAIgAsACAAOQAxADMAMgAsACAANAAzADIAMAA0ACwAIAAyADIAMwAyADQALAAgADAALAAgAC0AMgA1ADIAMAAwACwAIAAwACwAIAAtADQALAAgADAALAAgADAALAAgADAALAAgAFwAIgBVAFMAXAAiACwAIABcACIATQAlAFQAXAAiACwAIABcACIAXAAiACwAIABcACIATQBvAHUAbgB0AGEAaQBuACUAIABUAGkAbQBlAFwAIgAsACAAXAAiAFwAIgA7AFwAbgBcACIAQQBtAGUAcgBpAGMAYQAvAEQAZQBuAHYAZQByAFwAIgAsACAAMgAyADMAMgA0ACwAIAAwACwAIAAzADAAMwA2ADAALAAgADAALAAgAC0AMgA1ADIAMAAwACwAIAAwACwAIAAwACwAIAAwACwAIAAwACwAIAAwACwAIABcACIARABlAG4AdgBlAHIAXAAiACwAIABcACIATQAlAFQAXAAiACwAIABcACIAXAAiACwAIABcACIATQBvAHUAbgB0AGEAaQBuACUAIABUAGkAbQBlAFwAIgAsACAAXAAiAFwAIgA7AFwAbgBcACIAQQBtAGUAcgBpAGMAYQAvAEQAZQBuAHYAZQByAFwAIgAsACAAMwAwADMANgAwACwAIAAwACwAIAAzADEAOAAyADEALAAgADAALAAgAC0AMgA1ADIAMAAwACwAIAAwACwAIAAwACwAIAAwACwAIAAwACwAIAAwACwAIABcACIAVQBTAFwAIgAsACAAXAAiAE0AJQBUAFwAIgAsACAAXAAiAFwAIgAsACAAXAAiAE0AbwB1AG4AdABhAGkAbgAlACAAVABpAG0AZQBcACIALAAgAFwAIgBcACIAOwBcAG4AXAAiAEEAbQBlAHIAaQBjAGEALwBEAGUAbgB2AGUAcgBcACIALAAgADMAMQA4ADIAMQAsACAAMAAsACAAMwA5ADQAOQAxACwAIAAwACwAIAAtADIANQAyADAAMAAsACAAMAAsACAAMAAsACAAMAAsACAAMAAsACAAMAAsACAAXAAiAEQAZQBuAHYAZQByAFwAIgAsACAAXAAiAE0AJQBUAFwAIgAsACAAXAAiAFwAIgAsACAAXAAiAE0AbwB1AG4AdABhAGkAbgAlACAAVABpAG0AZQBcACIALAAgAFwAIgBcACIAOwBcAG4AXAAiAEEAbQBlAHIAaQBjAGEALwBEAGUAbgB2AGUAcgBcACIALAAgADMAOQA0ADkAMQAsACAAMAAsACAAXAAiAFwAIgAsACAAXAAiAFwAIgAsACAALQAyADUAMgAwADAALAAgADAALAAgADAALAAgADAALAAgAFwAIgBcACIALAAgAFwAIgBcACIALAAgAFwAIgBVAFMAXAAiACwAIABcACIATQAlAFQAXAAiACwAIABcACIAXAAiACwAIABcACIATQBvAHUAbgB0AGEAaQBuACUAIABUAGkAbQBlAFwAIgAsACAAXAAiAFwAIgBcAG4AfQA7AFwAbgBcAG4AXwBUAEkATQBFAFoATwBOAEUAXwBBAE0ARQBSAEkAQwBBAF8ARABFAFQAUgBPAEkAVAAgAD0AIAB7AFwAbgBcACIAQQBtAGUAcgBpAGMAYQAvAEQAZQB0AHIAbwBpAHQAXAAiACwAIABcACIAXAAiACwAIABcACIAXAAiACwAIAAxADYAOAA0ADYALAAgADAALAAgAC0AMQA5ADkAMwAxACwAIAAwACwAIABcACIAXAAiACwAIABcACIAXAAiACwAIAAtADEANgA2ADkALAAgADAALAAgAFwAIgBcACIALAAgAFwAIgBMAE0AVABcACIALAAgAFwAIgBcACIALAAgAFwAIgBMAG8AYwBhAGwAIABNAGUAYQBuACAAVABpAG0AZQBcACIALAAgAFwAIgBcACIAOwBcAG4AXAAiAEEAbQBlAHIAaQBjAGEALwBEAGUAdAByAG8AaQB0AFwAIgAsACAAMQA2ADgANAA2ACwAIAAwACwAIAAyADAANgAzADIALAAgADcAMgAwADAALAAgAC0AMgAxADYAMAAwACwAIAAwACwAIAAtADEANgA2ADkALAAgADAALAAgADMANgAwADAALAAgADAALAAgAFwAIgBcACIALAAgAFwAIgBDAFMAVABcACIALAAgAFwAIgBcACIALAAgAFwAIgBDAGUAbgB0AHIAYQBsACAAUwB0AGEAbgBkAGEAcgBkACAAVABpAG0AZQBcACIALAAgAFwAIgBcACIAOwBcAG4AXAAiAEEAbQBlAHIAaQBjAGEALwBEAGUAdAByAG8AaQB0AFwAIgAsACAAMgAwADYAMwAyACwAIAA3ADIAMAAwACwAIAAzADAAMwA2ADAALAAgADAALAAgAC0AMQA4ADAAMAAwACwAIAAwACwAIAAzADYAMAAwACwAIAAwACwAIAAwACwAIAAwACwAIABcACIAXAAiACwAIABcACIARQBTAFQAXAAiACwAIABcACIAXAAiACwAIABcACIARQBhAHMAdABlAHIAbgAgAFMAdABhAG4AZABhAHIAZAAgAFQAaQBtAGUAXAAiACwAIABcACIAXAAiADsAXABuAFwAIgBBAG0AZQByAGkAYwBhAC8ARABlAHQAcgBvAGkAdABcACIALAAgADMAMAAzADYAMAAsACAAMAAsACAAMwAxADgAMgAxACwAIAAwACwAIAAtADEAOAAwADAAMAAsACAAMAAsACAAMAAsACAAMAAsACAAMAAsACAAMAAsACAAXAAiAFUAUwBcACIALAAgAFwAIgBFACUAVABcACIALAAgAFwAIgBcACIALAAgAFwAIgBFAGEAcwB0AGUAcgBuACUAIABUAGkAbQBlAFwAIgAsACAAXAAiAFwAIgA7AFwAbgBcACIAQQBtAGUAcgBpAGMAYQAvAEQAZQB0AHIAbwBpAHQAXAAiACwAIAAzADEAOAAyADEALAAgADAALAAgADMAOQA2ADUANQAsACAANgAwACwAIAAtADEAOAAwADAAMAAsACAAMAAsACAAMAAsACAAMAAsACAAMAAsACAAMAAsACAAXAAiAEQAZQB0AHIAbwBpAHQAXAAiACwAIABcACIARQAlAFQAXAAiACwAIABcACIAXAAiACwAIABcACIARQBhAHMAdABlAHIAbgAlACAAVABpAG0AZQBcACIALAAgAFwAIgBcACIAOwBcAG4AXAAiAEEAbQBlAHIAaQBjAGEALwBEAGUAdAByAG8AaQB0AFwAIgAsACAAMwA5ADYANQA1ACwAIAA2ADAALAAgADQAMAAyADIAMgAsACAAMAAsACAALQAxADgAMAAwADAALAAgADAALAAgADAALAAgADAALAAgADAALAAgADAALAAgAFwAIgBVAFMAXAAiACwAIABcACIARQAlAFQAXAAiACwAIABcACIAXAAiACwAIABcACIARQBhAHMAdABlAHIAbgAlACAAVABpAG0AZQBcACIALAAgAFwAIgBcACIAOwBcAG4AXAAiAEEAbQBlAHIAaQBjAGEALwBEAGUAdAByAG8AaQB0AFwAIgAsACAANAAwADIAMgAyACwAIAAwACwAIAA0ADEANgA4ADMALAAgADAALAAgAC0AMQA4ADAAMAAwACwAIAAwACwAIAAwACwAIAAwACwAIAAwACwAIAAwACwAIABcACIAXAAiACwAIABcACIARQBTAFQAXAAiACwAIABcACIAXAAiACwAIABcACIARQBhAHMAdABlAHIAbgAgAFMAdABhAG4AZABhAHIAZAAgAFQAaQBtAGUAXAAiACwAIABcACIAXAAiADsAXABuAFwAIgBBAG0AZQByAGkAYwBhAC8ARABlAHQAcgBvAGkAdABcACIALAAgADQAMQA2ADgAMwAsACAAMAAsACAANAAyADQAMQAzACwAIAAwACwAIAAtADEAOAAwADAAMAAsACAAMAAsACAAMAAsACAAMAAsACAAMAAsACAAMAAsACAAXAAiAFUAUwBcACIALAAgAFwAIgBFACUAVABcACIALAAgAFwAIgBcACIALAAgAFwAIgBFAGEAcwB0AGUAcgBuACUAIABUAGkAbQBlAFwAIgAsACAAXAAiAFwAIgA7AFwAbgBcACIAQQBtAGUAcgBpAGMAYQAvAEQAZQB0AHIAbwBpAHQAXAAiACwAIAA0ADIANAAxADMALAAgADAALAAgADQAMgA1ADIAOQAsACAANwAyADAAMAAsACAALQAxADgAMAAwADAALAAgADAALAAgADAALAAgADAALAAgADAALAAgADAALAAgAFwAIgBcACIALAAgAFwAIgBFAFMAVABcACIALAAgAFwAIgBcACIALAAgAFwAIgBFAGEAcwB0AGUAcgBuACAAUwB0AGEAbgBkAGEAcgBkACAAVABpAG0AZQBcACIALAAgAFwAIgBcACIAOwBcAG4AXAAiAEEAbQBlAHIAaQBjAGEALwBEAGUAdAByAG8AaQB0AFwAIgAsACAANAAyADUAMgA5ACwAIAA3ADIAMAAwACwAIABcACIAXAAiACwAIABcACIAXAAiACwAIAAtADEAOAAwADAAMAAsACAAMAAsACAAMAAsACAAMAAsACAAXAAiAFwAIgAsACAAXAAiAFwAIgAsACAAXAAiAFUAUwBcACIALAAgAFwAIgBFACUAVABcACIALAAgAFwAIgBcACIALAAgAFwAIgBFAGEAcwB0AGUAcgBuACUAIABUAGkAbQBlAFwAIgAsACAAXAAiAFwAIgBcAG4AfQA7AFwAbgBcAG4AXwBUAEkATQBFAFoATwBOAEUAXwBBAE0ARQBSAEkAQwBBAF8ARQBEAE0ATwBOAFQATwBOACAAPQAgAHsAXABuAFwAIgBBAG0AZQByAGkAYwBhAC8ARQBkAG0AbwBuAHQAbwBuAFwAIgAsACAAXAAiAFwAIgAsACAAXAAiAFwAIgAsACAAMQA3ADQANQA0ACwAIAAwACwAIAAtADIANwAyADMAMgAsACAAMAAsACAAXAAiAFwAIgAsACAAXAAiAFwAIgAsACAAMgAwADMAMgAsACAAMAAsACAAXAAiAFwAIgAsACAAXAAiAEwATQBUAFwAIgAsACAAXAAiAFwAIgAsACAAXAAiAEwAbwBjAGEAbAAgAE0AZQBhAG4AIABUAGkAbQBlAFwAIgAsACAAXAAiAFwAIgA7AFwAbgBcACIAQQBtAGUAcgBpAGMAYQAvAEUAZABtAG8AbgB0AG8AbgBcACIALAAgADEANwA0ADUANAAsACAAMAAsACAANAA2ADcAOQA2ACwAIAAwACwAIAAtADIANQAyADAAMAAsACAAMAAsACAAMgAwADMAMgAsACAAMAAsACAAMAAsACAAMAAsACAAXAAiAEUAZABtAFwAIgAsACAAXAAiAE0AJQBUAFwAIgAsACAAXAAiAFwAIgAsACAAXAAiAE0AbwB1AG4AdABhAGkAbgAlACAAVABpAG0AZQBcACIALAAgAFwAIgBcACIAOwBcAG4AXAAiAEEAbQBlAHIAaQBjAGEALwBFAGQAbQBvAG4AdABvAG4AXAAiACwAIAA0ADYANwA5ADYALAAgADAALAAgAFwAIgBcACIALAAgAFwAIgBcACIALAAgAC0AMgA1ADIAMAAwACwAIAAwACwAIAAwACwAIAAwACwAIABcACIAXAAiACwAIABcACIAXAAiACwAIABcACIAQwBhAG4AYQBkAGEAXAAiACwAIABcACIATQAlAFQAXAAiACwAIABcACIAXAAiACwAIABcACIATQBvAHUAbgB0AGEAaQBuACUAIABUAGkAbQBlAFwAIgAsACAAXAAiAFwAIgBcAG4AfQA7AFwAbgBcAG4AXwBUAEkATQBFAFoATwBOAEUAXwBBAE0ARQBSAEkAQwBBAF8ARQBJAFIAVQBOAEUAUABFACAAPQAgAHsAXABuAFwAIgBBAG0AZQByAGkAYwBhAC8ARQBpAHIAdQBuAGUAcABlAFwAIgAsACAAXAAiAFwAIgAsACAAXAAiAFwAIgAsACAAMgAwADEAMwAzACwAIAAwACwAIAAtADEANgA3ADYAOAAsACAAMAAsACAAXAAiAFwAIgAsACAAXAAiAFwAIgAsACAALQAxADIAMwAyACwAIAAwACwAIABcACIAXAAiACwAIABcACIATABNAFQAXAAiACwAIABcACIAXAAiACwAIABcACIATABvAGMAYQBsACAATQBlAGEAbgAgAFQAaQBtAGUAXAAiACwAIABcACIAXAAiADsAXABuAFwAIgBBAG0AZQByAGkAYwBhAC8ARQBpAHIAdQBuAGUAcABlAFwAIgAsACAAMgAwADEAMwAzACwAIAAwACwAIAA0ADcANAAxADYALAAgADAALAAgAC0AMQA4ADAAMAAwACwAIAAwACwAIAAtADEAMgAzADIALAAgADAALAAgADAALAAgADAALAAgAFwAIgBCAHIAYQB6AGkAbABcACIALAAgAFwAIgASIjAANQBcACIALAAgAFwAIgASIjAANABcACIALAAgAFwAIgBVAFQAQwASIjAANQA6ADAAMABcACIALAAgAFwAIgBVAFQAQwASIjAANAA6ADAAMABcACIAOwBcAG4AXAAiAEEAbQBlAHIAaQBjAGEALwBFAGkAcgB1AG4AZQBwAGUAXAAiACwAIAA0ADcANAAxADYALAAgADAALAAgADQAOQAyADUAOAAsACAAMAAsACAALQAxADgAMAAwADAALAAgADAALAAgADAALAAgADAALAAgADAALAAgADAALAAgAFwAIgBcACIALAAgAFwAIgASIjAANQBcACIALAAgAFwAIgBcACIALAAgAFwAIgBVAFQAQwASIjAANQA6ADAAMABcACIALAAgAFwAIgBcACIAOwBcAG4AXAAiAEEAbQBlAHIAaQBjAGEALwBFAGkAcgB1AG4AZQBwAGUAXAAiACwAIAA0ADkAMgA1ADgALAAgADAALAAgADQAOQA2ADEANwAsACAAMAAsACAALQAxADgAMAAwADAALAAgADAALAAgADAALAAgADAALAAgADAALAAgADAALAAgAFwAIgBCAHIAYQB6AGkAbABcACIALAAgAFwAIgASIjAANQBcACIALAAgAFwAIgASIjAANABcACIALAAgAFwAIgBVAFQAQwASIjAANQA6ADAAMABcACIALAAgAFwAIgBVAFQAQwASIjAANAA6ADAAMABcACIAOwBcAG4AXAAiAEEAbQBlAHIAaQBjAGEALwBFAGkAcgB1AG4AZQBwAGUAXAAiACwAIAA0ADkANgAxADcALAAgADAALAAgADUANAA2ADQAMQAsACAAMAAsACAALQAxADgAMAAwADAALAAgADAALAAgADAALAAgADAALAAgADMANgAwADAALAAgADAALAAgAFwAIgBcACIALAAgAFwAIgASIjAANQBcACIALAAgAFwAIgBcACIALAAgAFwAIgBVAFQAQwASIjAANQA6ADAAMABcACIALAAgAFwAIgBcACIAOwBcAG4AXAAiAEEAbQBlAHIAaQBjAGEALwBFAGkAcgB1AG4AZQBwAGUAXAAiACwAIAA1ADQANgA0ADEALAAgADAALAAgADUANgA2ADAANgAsACAAMAAsACAALQAxADQANAAwADAALAAgADAALAAgADMANgAwADAALAAgADAALAAgAC0AMwA2ADAAMAAsACAAMAAsACAAXAAiAFwAIgAsACAAXAAiABIiMAA0AFwAIgAsACAAXAAiAFwAIgAsACAAXAAiAFUAVABDABIiMAA0ADoAMAAwAFwAIgAsACAAXAAiAFwAIgA7AFwAbgBcACIAQQBtAGUAcgBpAGMAYQAvAEUAaQByAHUAbgBlAHAAZQBcACIALAAgADUANgA2ADAANgAsACAAMAAsACAAXAAiAFwAIgAsACAAXAAiAFwAIgAsACAALQAxADgAMAAwADAALAAgADAALAAgAC0AMwA2ADAAMAAsACAAMAAsACAAXAAiAFwAIgAsACAAXAAiAFwAIgAsACAAXAAiAFwAIgAsACAAXAAiABIiMAA1AFwAIgAsACAAXAAiAFwAIgAsACAAXAAiAFUAVABDABIiMAA1ADoAMAAwAFwAIgAsACAAXAAiAFwAIgBcAG4AfQA7AFwAbgBcAG4AXwBUAEkATQBFAFoATwBOAEUAXwBBAE0ARQBSAEkAQwBBAF8ARQBMAF8AUwBBAEwAVgBBAEQATwBSACAAPQAgAHsAXABuAFwAIgBBAG0AZQByAGkAYwBhAC8ARQBsAF8AUwBhAGwAdgBhAGQAbwByAFwAIgAsACAAXAAiAFwAIgAsACAAXAAiAFwAIgAsACAAMgAyADYAOQAwACwAIAAwACwAIAAtADIAMQA0ADAAOAAsACAAMAAsACAAXAAiAFwAIgAsACAAXAAiAFwAIgAsACAALQAxADkAMgAsACAAMAAsACAAXAAiAFwAIgAsACAAXAAiAEwATQBUAFwAIgAsACAAXAAiAFwAIgAsACAAXAAiAEwAbwBjAGEAbAAgAE0AZQBhAG4AIABUAGkAbQBlAFwAIgAsACAAXAAiAFwAIgA7AFwAbgBcACIAQQBtAGUAcgBpAGMAYQAvAEUAbABfAFMAYQBsAHYAYQBkAG8AcgBcACIALAAgADIAMgA2ADkAMAAsACAAMAAsACAAXAAiAFwAIgAsACAAXAAiAFwAIgAsACAALQAyADEANgAwADAALAAgADAALAAgAC0AMQA5ADIALAAgADAALAAgAFwAIgBcACIALAAgAFwAIgBcACIALAAgAFwAIgBTAGEAbAB2AFwAIgAsACAAXAAiAEMAJQBUAFwAIgAsACAAXAAiAFwAIgAsACAAXAAiAEMAZQBuAHQAcgBhAGwAJQAgAFQAaQBtAGUAXAAiACwAIABcACIAXAAiAFwAbgB9ADsAXABuAFwAbgBfAFQASQBNAEUAWgBPAE4ARQBfAEEATQBFAFIASQBDAEEAXwBGAE8AUgBUAF8ATgBFAEwAUwBPAE4AIAA9ACAAewBcAG4AXAAiAEEAbQBlAHIAaQBjAGEALwBGAG8AcgB0AF8ATgBlAGwAcwBvAG4AXAAiACwAIABcACIAXAAiACwAIABcACIAXAAiACwAIAA5ADEANwA2ACwAIAAwACwAIAAtADIAOQA0ADQANwAsACAAMAAsACAAXAAiAFwAIgAsACAAXAAiAFwAIgAsACAANgA0ADcALAAgADAALAAgAFwAIgBcACIALAAgAFwAIgBMAE0AVABcACIALAAgAFwAIgBcACIALAAgAFwAIgBMAG8AYwBhAGwAIABNAGUAYQBuACAAVABpAG0AZQBcACIALAAgAFwAIgBcACIAOwBcAG4AXAAiAEEAbQBlAHIAaQBjAGEALwBGAG8AcgB0AF8ATgBlAGwAcwBvAG4AXAAiACwAIAA5ADEANwA2ACwAIAAwACwAIAAzADEAOAAyADEALAAgADAALAAgAC0AMgA4ADgAMAAwACwAIAAwACwAIAA2ADQANwAsACAAMAAsACAAMAAsACAAMAAsACAAXAAiAFYAYQBuAGMAXAAiACwAIABcACIAUAAlAFQAXAAiACwAIABcACIAXAAiACwAIABcACIAUABhAGMAaQBmAGkAYwAlACAAVABpAG0AZQBcACIALAAgAFwAIgBcACIAOwBcAG4AXAAiAEEAbQBlAHIAaQBjAGEALwBGAG8AcgB0AF8ATgBlAGwAcwBvAG4AXAAiACwAIAAzADEAOAAyADEALAAgADAALAAgADMAMgAxADgANgAsACAAMAAsACAALQAyADgAOAAwADAALAAgADAALAAgADAALAAgADAALAAgADAALAAgADAALAAgAFwAIgBcACIALAAgAFwAIgBQAFMAVABcACIALAAgAFwAIgBcACIALAAgAFwAIgBQAGEAYwBpAGYAaQBjACAAUwB0AGEAbgBkAGEAcgBkACAAVABpAG0AZQBcACIALAAgAFwAIgBcACIAOwBcAG4AXAAiAEEAbQBlAHIAaQBjAGEALwBGAG8AcgB0AF8ATgBlAGwAcwBvAG4AXAAiACwAIAAzADIAMQA4ADYALAAgADAALAAgADQANgA3ADkANgAsACAAMAAsACAALQAyADgAOAAwADAALAAgADAALAAgADAALAAgADAALAAgADAALAAgADAALAAgAFwAIgBWAGEAbgBjAFwAIgAsACAAXAAiAFAAJQBUAFwAIgAsACAAXAAiAFwAIgAsACAAXAAiAFAAYQBjAGkAZgBpAGMAJQAgAFQAaQBtAGUAXAAiACwAIABcACIAXAAiADsAXABuAFwAIgBBAG0AZQByAGkAYwBhAC8ARgBvAHIAdABfAE4AZQBsAHMAbwBuAFwAIgAsACAANAA2ADcAOQA2ACwAIAAwACwAIAA1ADcAMAA4ADkALAAgADcAMgAwADAALAAgAC0AMgA4ADgAMAAwACwAIAAwACwAIAAwACwAIAAwACwAIAAzADYAMAAwACwAIAAwACwAIABcACIAQwBhAG4AYQBkAGEAXAAiACwAIABcACIAUAAlAFQAXAAiACwAIABcACIAXAAiACwAIABcACIAUABhAGMAaQBmAGkAYwAlACAAVABpAG0AZQBcACIALAAgAFwAIgBcACIAOwBcAG4AXAAiAEEAbQBlAHIAaQBjAGEALwBGAG8AcgB0AF8ATgBlAGwAcwBvAG4AXAAiACwAIAA1ADcAMAA4ADkALAAgADcAMgAwADAALAAgAFwAIgBcACIALAAgAFwAIgBcACIALAAgAC0AMgA1ADIAMAAwACwAIAAwACwAIAAzADYAMAAwACwAIAAwACwAIABcACIAXAAiACwAIABcACIAXAAiACwAIABcACIAXAAiACwAIABcACIATQBTAFQAXAAiACwAIABcACIAXAAiACwAIABcACIATQBvAHUAbgB0AGEAaQBuACAAUwB0AGEAbgBkAGEAcgBkACAAVABpAG0AZQBcACIALAAgAFwAIgBcACIAXABuAH0AOwBcAG4AXABuAF8AVABJAE0ARQBaAE8ATgBFAF8AQQBNAEUAUgBJAEMAQQBfAEYATwBSAFQAQQBMAEUAWgBBACAAPQAgAHsAXABuAFwAIgBBAG0AZQByAGkAYwBhAC8ARgBvAHIAdABhAGwAZQB6AGEAXAAiACwAIABcACIAXAAiACwAIABcACIAXAAiACwAIAAyADAAMQAzADMALAAgADAALAAgAC0AOQAyADQAMAAsACAAMAAsACAAXAAiAFwAIgAsACAAXAAiAFwAIgAsACAALQAxADUANgAwACwAIAAwACwAIABcACIAXAAiACwAIABcACIATABNAFQAXAAiACwAIABcACIAXAAiACwAIABcACIATABvAGMAYQBsACAATQBlAGEAbgAgAFQAaQBtAGUAXAAiACwAIABcACIAXAAiADsAXABuAFwAIgBBAG0AZQByAGkAYwBhAC8ARgBvAHIAdABhAGwAZQB6AGEAXAAiACwAIAAyADAAMQAzADMALAAgADAALAAgADQAOAAxADUAMQAsACAAMAAsACAALQAxADAAOAAwADAALAAgADAALAAgAC0AMQA1ADYAMAAsACAAMAAsACAAMAAsACAAMAAsACAAXAAiAEIAcgBhAHoAaQBsAFwAIgAsACAAXAAiABIiMAAzAFwAIgAsACAAXAAiABIiMAAyAFwAIgAsACAAXAAiAFUAVABDABIiMAAzADoAMAAwAFwAIgAsACAAXAAiAFUAVABDABIiMAAyADoAMAAwAFwAIgA7AFwAbgBcACIAQQBtAGUAcgBpAGMAYQAvAEYAbwByAHQAYQBsAGUAegBhAFwAIgAsACAANAA4ADEANQAxACwAIAAwACwAIAA1ADEANAA1ADEALAAgADAALAAgAC0AMQAwADgAMAAwACwAIAAwACwAIAAwACwAIAAwACwAIAAwACwAIAAwACwAIABcACIAXAAiACwAIABcACIAEiIwADMAXAAiACwAIABcACIAXAAiACwAIABcACIAVQBUAEMAEiIwADMAOgAwADAAXAAiACwAIABcACIAXAAiADsAXABuAFwAIgBBAG0AZQByAGkAYwBhAC8ARgBvAHIAdABhAGwAZQB6AGEAXAAiACwAIAA1ADEANAA1ADEALAAgADAALAAgADUAMQA4ADMAOQAsACAAMAAsACAALQAxADAAOAAwADAALAAgADAALAAgADAALAAgADAALAAgADAALAAgADAALAAgAFwAIgBCAHIAYQB6AGkAbABcACIALAAgAFwAIgASIjAAMwBcACIALAAgAFwAIgASIjAAMgBcACIALAAgAFwAIgBVAFQAQwASIjAAMwA6ADAAMABcACIALAAgAFwAIgBVAFQAQwASIjAAMgA6ADAAMABcACIAOwBcAG4AXAAiAEEAbQBlAHIAaQBjAGEALwBGAG8AcgB0AGEAbABlAHoAYQBcACIALAAgADUAMQA4ADMAOQAsACAAMAAsACAANQAyADEANgA1ACwAIAAwACwAIAAtADEAMAA4ADAAMAAsACAAMAAsACAAMAAsACAAMAAsACAAMAAsACAAMAAsACAAXAAiAFwAIgAsACAAXAAiABIiMAAzAFwAIgAsACAAXAAiAFwAIgAsACAAXAAiAFUAVABDABIiMAAzADoAMAAwAFwAIgAsACAAXAAiAFwAIgA7AFwAbgBcACIAQQBtAGUAcgBpAGMAYQAvAEYAbwByAHQAYQBsAGUAegBhAFwAIgAsACAANQAyADEANgA1ACwAIAAwACwAIAA1ADIANQA0ADgALAAgADAALAAgAC0AMQAwADgAMAAwACwAIAAwACwAIAAwACwAIAAwACwAIAAwACwAIAAwACwAIABcACIAQgByAGEAegBpAGwAXAAiACwAIABcACIAEiIwADMAXAAiACwAIABcACIAEiIwADIAXAAiACwAIABcACIAVQBUAEMAEiIwADMAOgAwADAAXAAiACwAIABcACIAVQBUAEMAEiIwADIAOgAwADAAXAAiADsAXABuAFwAIgBBAG0AZQByAGkAYwBhAC8ARgBvAHIAdABhAGwAZQB6AGEAXAAiACwAIAA1ADIANQA0ADgALAAgADAALAAgAFwAIgBcACIALAAgAFwAIgBcACIALAAgAC0AMQAwADgAMAAwACwAIAAwACwAIAAwACwAIAAwACwAIABcACIAXAAiACwAIABcACIAXAAiACwAIABcACIAXAAiACwAIABcACIAEiIwADMAXAAiACwAIABcACIAXAAiACwAIABcACIAVQBUAEMAEiIwADMAOgAwADAAXAAiACwAIABcACIAXAAiAFwAbgB9ADsAXABuAFwAbgBfAFQASQBNAEUAWgBPAE4ARQBfAEEATQBFAFIASQBDAEEAXwBHAEwAQQBDAEUAXwBCAEEAWQAgAD0AIAB7AFwAbgBcACIAQQBtAGUAcgBpAGMAYQAvAEcAbABhAGMAZQBfAEIAYQB5AFwAIgAsACAAXAAiAFwAIgAsACAAXAAiAFwAIgAsACAAMQA1ADkAMQA1ACwAIAAwACwAIAAtADEANAAzADgAOAAsACAAMAAsACAAXAAiAFwAIgAsACAAXAAiAFwAIgAsACAALQAxADIALAAgADAALAAgAFwAIgBcACIALAAgAFwAIgBMAE0AVABcACIALAAgAFwAIgBcACIALAAgAFwAIgBMAG8AYwBhAGwAIABNAGUAYQBuACAAVABpAG0AZQBcACIALAAgAFwAIgBcACIAOwBcAG4AXAAiAEEAbQBlAHIAaQBjAGEALwBHAGwAYQBjAGUAXwBCAGEAeQBcACIALAAgADEANQA5ADEANQAsACAAMAAsACAAMwA0ADMANwA4ACwAIAAwACwAIAAtADEANAA0ADAAMAAsACAAMAAsACAALQAxADIALAAgADAALAAgADAALAAgADAALAAgAFwAIgBDAGEAbgBhAGQAYQBcACIALAAgAFwAIgBBACUAVABcACIALAAgAFwAIgBcACIALAAgAFwAIgBBAHQAbABhAG4AdABpAGMAJQAgAFQAaQBtAGUAXAAiACwAIABcACIAXAAiADsAXABuAFwAIgBBAG0AZQByAGkAYwBhAC8ARwBsAGEAYwBlAF8AQgBhAHkAXAAiACwAIAAzADQAMwA3ADgALAAgADAALAAgADMANAA3ADQAMwAsACAAMAAsACAALQAxADQANAAwADAALAAgADAALAAgADAALAAgADAALAAgADAALAAgADAALAAgAFwAIgBIAGEAbABpAGYAYQB4AFwAIgAsACAAXAAiAEEAJQBUAFwAIgAsACAAXAAiAFwAIgAsACAAXAAiAEEAdABsAGEAbgB0AGkAYwAlACAAVABpAG0AZQBcACIALAAgAFwAIgBcACIAOwBcAG4AXAAiAEEAbQBlAHIAaQBjAGEALwBHAGwAYQBjAGUAXwBCAGEAeQBcACIALAAgADMANAA3ADQAMwAsACAAMAAsACAANAAxADMAMQA3ACwAIAAwACwAIAAtADEANAA0ADAAMAAsACAAMAAsACAAMAAsACAAMAAsACAAMAAsACAAMAAsACAAXAAiAFwAIgAsACAAXAAiAEEAUwBUAFwAIgAsACAAXAAiAFwAIgAsACAAXAAiAEEAdABsAGEAbgB0AGkAYwAgAFMAdABhAG4AZABhAHIAZAAgAFQAaQBtAGUAXAAiACwAIABcACIAXAAiADsAXABuAFwAIgBBAG0AZQByAGkAYwBhAC8ARwBsAGEAYwBlAF8AQgBhAHkAXAAiACwAIAA0ADEAMwAxADcALAAgADAALAAgADQAMgAwADQAOAAsACAAMAAsACAALQAxADQANAAwADAALAAgADAALAAgADAALAAgADAALAAgADAALAAgADAALAAgAFwAIgBIAGEAbABpAGYAYQB4AFwAIgAsACAAXAAiAEEAJQBUAFwAIgAsACAAXAAiAFwAIgAsACAAXAAiAEEAdABsAGEAbgB0AGkAYwAlACAAVABpAG0AZQBcACIALAAgAFwAIgBcACIAOwBcAG4AXAAiAEEAbQBlAHIAaQBjAGEALwBHAGwAYQBjAGUAXwBCAGEAeQBcACIALAAgADQAMgAwADQAOAAsACAAMAAsACAAXAAiAFwAIgAsACAAXAAiAFwAIgAsACAALQAxADQANAAwADAALAAgADAALAAgADAALAAgADAALAAgAFwAIgBcACIALAAgAFwAIgBcACIALAAgAFwAIgBDAGEAbgBhAGQAYQBcACIALAAgAFwAIgBBACUAVABcACIALAAgAFwAIgBcACIALAAgAFwAIgBBAHQAbABhAG4AdABpAGMAJQAgAFQAaQBtAGUAXAAiACwAIABcACIAXAAiAFwAbgB9ADsAXABuAFwAbgBfAFQASQBNAEUAWgBPAE4ARQBfAEEATQBFAFIASQBDAEEAXwBHAE8ATwBTAEUAXwBCAEEAWQAgAD0AIAB7AFwAbgBcACIAQQBtAGUAcgBpAGMAYQAvAEcAbwBvAHMAZQBfAEIAYQB5AFwAIgAsACAAXAAiAFwAIgAsACAAXAAiAFwAIgAsACAAOQAxADcANgAsACAAMAAsACAALQAxADQANQAwADAALAAgADAALAAgAFwAIgBcACIALAAgAFwAIgBcACIALAAgADEAOAA0ADgALAAgADAALAAgAFwAIgBcACIALAAgAFwAIgBMAE0AVABcACIALAAgAFwAIgBcACIALAAgAFwAIgBMAG8AYwBhAGwAIABNAGUAYQBuACAAVABpAG0AZQBcACIALAAgAFwAIgBcACIAOwBcAG4AXAAiAEEAbQBlAHIAaQBjAGEALwBHAG8AbwBzAGUAXwBCAGEAeQBcACIALAAgADkAMQA3ADYALAAgADAALAAgADIAMQA1ADkANAAsACAAMAAsACAALQAxADIANgA1ADIALAAgADAALAAgADEAOAA0ADgALAAgADAALAAgADAALAAgADAALAAgAFwAIgBcACIALAAgAFwAIgBOAFMAVABcACIALAAgAFwAIgBcACIALAAgAFwAIgBOAGUAdwBmAG8AdQBuAGQAbABhAG4AZAAgAFMAdABhAG4AZABhAHIAZAAgAFQAaQBtAGUAXAAiACwAIABcACIAXAAiADsAXABuAFwAIgBBAG0AZQByAGkAYwBhAC8ARwBvAG8AcwBlAF8AQgBhAHkAXAAiACwAIAAyADEANQA5ADQALAAgADAALAAgADIAMQA5ADUAOQAsACAAMAAsACAALQAxADIANgA1ADIALAAgADAALAAgADAALAAgADAALAAgADAALAAgADAALAAgAFwAIgBDAGEAbgBhAGQAYQBcACIALAAgAFwAIgBOACUAVABcACIALAAgAFwAIgBcACIALAAgAFwAIgBOAGUAdwBmAG8AdQBuAGQAbABhAG4AZAAlACAAVABpAG0AZQBcACIALAAgAFwAIgBcACIAOwBcAG4AXAAiAEEAbQBlAHIAaQBjAGEALwBHAG8AbwBzAGUAXwBCAGEAeQBcACIALAAgADIAMQA5ADUAOQAsACAAMAAsACAAMgA3ADgAOQAxACwAIAAwACwAIAAtADEAMgA2ADUAMgAsACAAMAAsACAAMAAsACAAMAAsACAANQAyACwAIAAwACwAIABcACIAXAAiACwAIABcACIATgBTAFQAXAAiACwAIABcACIAXAAiACwAIABcACIATgBlAHcAZgBvAHUAbgBkAGwAYQBuAGQAIABTAHQAYQBuAGQAYQByAGQAIABUAGkAbQBlAFwAIgAsACAAXAAiAFwAIgA7AFwAbgBcACIAQQBtAGUAcgBpAGMAYQAvAEcAbwBvAHMAZQBfAEIAYQB5AFwAIgAsACAAMgA3ADgAOQAxACwAIAAwACwAIAAyADgAMQA2ADgALAAgADAALAAgAC0AMQAyADYAMAAwACwAIAAwACwAIAA1ADIALAAgADAALAAgADAALAAgADAALAAgAFwAIgBcACIALAAgAFwAIgBOAFMAVABcACIALAAgAFwAIgBcACIALAAgAFwAIgBOAGUAdwBmAG8AdQBuAGQAbABhAG4AZAAgAFMAdABhAG4AZABhAHIAZAAgAFQAaQBtAGUAXAAiACwAIABcACIAXAAiADsAXABuAFwAIgBBAG0AZQByAGkAYwBhAC8ARwBvAG8AcwBlAF8AQgBhAHkAXAAiACwAIAAyADgAMQA2ADgALAAgADAALAAgADMAMAA0ADkAMAAsACAAMAAsACAALQAxADIANgAwADAALAAgADAALAAgADAALAAgADAALAAgADAALAAgADAALAAgAFwAIgBTAHQASgBvAGgAbgBzAFwAIgAsACAAXAAiAE4AJQBUAFwAIgAsACAAXAAiAFwAIgAsACAAXAAiAE4AZQB3AGYAbwB1AG4AZABsAGEAbgBkACUAIABUAGkAbQBlAFwAIgAsACAAXAAiAFwAIgA7AFwAbgBcACIAQQBtAGUAcgBpAGMAYQAvAEcAbwBvAHMAZQBfAEIAYQB5AFwAIgAsACAAMwAwADQAOQAwACwAIAAwACwAIAAzADEAOAAyADEALAAgADAALAAgAC0AMQAyADYAMAAwACwAIAAwACwAIAAwACwAIAAwACwAIAAwACwAIAAwACwAIABcACIAQwBhAG4AYQBkAGEAXAAiACwAIABcACIATgAlAFQAXAAiACwAIABcACIAXAAiACwAIABcACIATgBlAHcAZgBvAHUAbgBkAGwAYQBuAGQAJQAgAFQAaQBtAGUAXAAiACwAIABcACIAXAAiADsAXABuAFwAIgBBAG0AZQByAGkAYwBhAC8ARwBvAG8AcwBlAF8AQgBhAHkAXAAiACwAIAAzADEAOAAyADEALAAgADAALAAgADMAOQAxADkAOQAsACAANwAyADAAMAAsACAALQAxADIANgAwADAALAAgADAALAAgADAALAAgADAALAAgAC0AMQA4ADAAMAAsACAAMAAsACAAXAAiAFMAdABKAG8AaABuAHMAXAAiACwAIABcACIATgAlAFQAXAAiACwAIABcACIAXAAiACwAIABcACIATgBlAHcAZgBvAHUAbgBkAGwAYQBuAGQAJQAgAFQAaQBtAGUAXAAiACwAIABcACIAXAAiADsAXABuAFwAIgBBAG0AZQByAGkAYwBhAC8ARwBvAG8AcwBlAF8AQgBhAHkAXAAiACwAIAAzADkAMQA5ADkALAAgADcAMgAwADAALAAgADUANQA4ADYANgAsACAAMAAsACAALQAxADQANAAwADAALAAgADAALAAgAC0AMQA4ADAAMAAsACAAMAAsACAAMAAsACAAMAAsACAAXAAiAFMAdABKAG8AaABuAHMAXAAiACwAIABcACIAQQAlAFQAXAAiACwAIABcACIAXAAiACwAIABcACIAQQB0AGwAYQBuAHQAaQBjACUAIABUAGkAbQBlAFwAIgAsACAAXAAiAFwAIgA7AFwAbgBcACIAQQBtAGUAcgBpAGMAYQAvAEcAbwBvAHMAZQBfAEIAYQB5AFwAIgAsACAANQA1ADgANgA2ACwAIAAwACwAIABcACIAXAAiACwAIABcACIAXAAiACwAIAAtADEANAA0ADAAMAAsACAAMAAsACAAMAAsACAAMAAsACAAXAAiAFwAIgAsACAAXAAiAFwAIgAsACAAXAAiAEMAYQBuAGEAZABhAFwAIgAsACAAXAAiAEEAJQBUAFwAIgAsACAAXAAiAFwAIgAsACAAXAAiAEEAdABsAGEAbgB0AGkAYwAlACAAVABpAG0AZQBcACIALAAgAFwAIgBcACIAXABuAH0AOwBcAG4AXABuAF8AVABJAE0ARQBaAE8ATgBFAF8AQQBNAEUAUgBJAEMAQQBfAEcAUgBBAE4ARABfAFQAVQBSAEsAIAA9ACAAewBcAG4AXAAiAEEAbQBlAHIAaQBjAGEALwBHAHIAYQBuAGQAXwBUAHUAcgBrAFwAIgAsACAAXAAiAFwAIgAsACAAXAAiAFwAIgAsACAAMQAxADMANgA4ACwAIAAwACwAIAAtADEANwAwADcAMgAsACAAMAAsACAAXAAiAFwAIgAsACAAXAAiAFwAIgAsACAALQAxADMANQA4ACwAIAAwACwAIABcACIAXAAiACwAIABcACIATABNAFQAXAAiACwAIABcACIAXAAiACwAIABcACIATABvAGMAYQBsACAATQBlAGEAbgAgAFQAaQBtAGUAXAAiACwAIABcACIAXAAiADsAXABuAFwAIgBBAG0AZQByAGkAYwBhAC8ARwByAGEAbgBkAF8AVAB1AHIAawBcACIALAAgADEAMQAzADYAOAAsACAAMAAsACAAMQA5ADQAMwAzACwAIAAwACwAIAAtADEAOAA0ADMAMAAsACAAMAAsACAALQAxADMANQA4ACwAIAAwACwAIAA0ADMAMAAsACAAMAAsACAAXAAiAFwAIgAsACAAXAAiAEsATQBUAFwAIgAsACAAXAAiAFwAIgAsACAAXAAiAEsAaQBuAGcAcwB0AG8AbgAgAE0AZQBhAG4AIABUAGkAbQBlAFwAIgAsACAAXAAiAFwAIgA7AFwAbgBcACIAQQBtAGUAcgBpAGMAYQAvAEcAcgBhAG4AZABfAFQAdQByAGsAXAAiACwAIAAxADkANAAzADMALAAgADAALAAgADQAMwA4ADcANAAsACAAMAAsACAALQAxADgAMAAwADAALAAgADAALAAgADQAMwAwACwAIAAwACwAIAAwACwAIAAwACwAIABcACIAXAAiACwAIABcACIARQBTAFQAXAAiACwAIABcACIAXAAiACwAIABcACIARQBhAHMAdABlAHIAbgAgAFMAdABhAG4AZABhAHIAZAAgAFQAaQBtAGUAXAAiACwAIABcACIAXAAiADsAXABuAFwAIgBBAG0AZQByAGkAYwBhAC8ARwByAGEAbgBkAF8AVAB1AHIAawBcACIALAAgADQAMwA4ADcANAAsACAAMAAsACAANQA3ADAAOAA5ACwAIAA3ADIAMAAwACwAIAAtADEAOAAwADAAMAAsACAAMAAsACAAMAAsACAAMAAsACAAMwA2ADAAMAAsACAAMAAsACAAXAAiAFUAUwBcACIALAAgAFwAIgBFACUAVABcACIALAAgAFwAIgBcACIALAAgAFwAIgBFAGEAcwB0AGUAcgBuACUAIABUAGkAbQBlAFwAIgAsACAAXAAiAFwAIgA7AFwAbgBcACIAQQBtAGUAcgBpAGMAYQAvAEcAcgBhAG4AZABfAFQAdQByAGsAXAAiACwAIAA1ADcAMAA4ADkALAAgADcAMgAwADAALAAgADUAOAAxADgAOAAsACAAMQAwADgAMAAwACwAIAAtADEANAA0ADAAMAAsACAAMAAsACAAMwA2ADAAMAAsACAAMAAsACAALQAzADYAMAAwACwAIAAwACwAIABcACIAXAAiACwAIABcACIAQQBTAFQAXAAiACwAIABcACIAXAAiACwAIABcACIAQQB0AGwAYQBuAHQAaQBjACAAUwB0AGEAbgBkAGEAcgBkACAAVABpAG0AZQBcACIALAAgAFwAIgBcACIAOwBcAG4AXAAiAEEAbQBlAHIAaQBjAGEALwBHAHIAYQBuAGQAXwBUAHUAcgBrAFwAIgAsACAANQA4ADEAOAA4ACwAIAAxADAAOAAwADAALAAgAFwAIgBcACIALAAgAFwAIgBcACIALAAgAC0AMQA4ADAAMAAwACwAIAAwACwAIAAtADMANgAwADAALAAgADAALAAgAFwAIgBcACIALAAgAFwAIgBcACIALAAgAFwAIgBVAFMAXAAiACwAIABcACIARQAlAFQAXAAiACwAIABcACIAXAAiACwAIABcACIARQBhAHMAdABlAHIAbgAlACAAVABpAG0AZQBcACIALAAgAFwAIgBcACIAXABuAH0AOwBcAG4AXABuAF8AVABJAE0ARQBaAE8ATgBFAF8AQQBNAEUAUgBJAEMAQQBfAEcAVQBBAFQARQBNAEEATABBACAAPQAgAHsAXABuAFwAIgBBAG0AZQByAGkAYwBhAC8ARwB1AGEAdABlAG0AYQBsAGEAXAAiACwAIABcACIAXAAiACwAIABcACIAXAAiACwAIAAyADEAOAA3ADEALAAgADAALAAgAC0AMgAxADcAMgA0ACwAIAAwACwAIABcACIAXAAiACwAIABcACIAXAAiACwAIAAxADIANAAsACAAMAAsACAAXAAiAFwAIgAsACAAXAAiAEwATQBUAFwAIgAsACAAXAAiAFwAIgAsACAAXAAiAEwAbwBjAGEAbAAgAE0AZQBhAG4AIABUAGkAbQBlAFwAIgAsACAAXAAiAFwAIgA7AFwAbgBcACIAQQBtAGUAcgBpAGMAYQAvAEcAdQBhAHQAZQBtAGEAbABhAFwAIgAsACAAMgAxADgANwAxACwAIAAwACwAIABcACIAXAAiACwAIABcACIAXAAiACwAIAAtADIAMQA2ADAAMAAsACAAMAAsACAAMQAyADQALAAgADAALAAgAFwAIgBcACIALAAgAFwAIgBcACIALAAgAFwAIgBHAHUAYQB0AFwAIgAsACAAXAAiAEMAJQBUAFwAIgAsACAAXAAiAFwAIgAsACAAXAAiAEMAZQBuAHQAcgBhAGwAJQAgAFQAaQBtAGUAXAAiACwAIABcACIAXAAiAFwAbgB9ADsAXABuAFwAbgBfAFQASQBNAEUAWgBPAE4ARQBfAEEATQBFAFIASQBDAEEAXwBHAFUAQQBZAEEAUQBVAEkATAAgAD0AIAB7AFwAbgBcACIAQQBtAGUAcgBpAGMAYQAvAEcAdQBhAHkAYQBxAHUAaQBsAFwAIgAsACAAXAAiAFwAIgAsACAAXAAiAFwAIgAsACAAMQAxADMANgA4ACwAIAAwACwAIAAtADEAOQAxADYAMAAsACAAMAAsACAAXAAiAFwAIgAsACAAXAAiAFwAIgAsACAAMwAyADAALAAgADAALAAgAFwAIgBcACIALAAgAFwAIgBMAE0AVABcACIALAAgAFwAIgBcACIALAAgAFwAIgBMAG8AYwBhAGwAIABNAGUAYQBuACAAVABpAG0AZQBcACIALAAgAFwAIgBcACIAOwBcAG4AXAAiAEEAbQBlAHIAaQBjAGEALwBHAHUAYQB5AGEAcQB1AGkAbABcACIALAAgADEAMQAzADYAOAAsACAAMAAsACAAMgA2ADMANAAyACwAIAAwACwAIAAtADEAOAA4ADQAMAAsACAAMAAsACAAMwAyADAALAAgADAALAAgADgANAAwACwAIAAwACwAIABcACIAXAAiACwAIABcACIAUQBNAFQAXAAiACwAIABcACIAXAAiACwAIABcACIAUQB1AGkAdABvACAATQBlAGEAbgAgAFQAaQBtAGUAXAAiACwAIABcACIAXAAiADsAXABuAFwAIgBBAG0AZQByAGkAYwBhAC8ARwB1AGEAeQBhAHEAdQBpAGwAXAAiACwAIAAyADYAMwA0ADIALAAgADAALAAgAFwAIgBcACIALAAgAFwAIgBcACIALAAgAC0AMQA4ADAAMAAwACwAIAAwACwAIAA4ADQAMAAsACAAMAAsACAAXAAiAFwAIgAsACAAXAAiAFwAIgAsACAAXAAiAEUAYwB1AGEAZABvAHIAXAAiACwAIABcACIAEiIwADUAXAAiACwAIABcACIAEiIwADQAXAAiACwAIABcACIAVQBUAEMAEiIwADUAOgAwADAAXAAiACwAIABcACIAVQBUAEMAEiIwADQAOgAwADAAXAAiAFwAbgB9ADsAXABuAFwAbgBfAFQASQBNAEUAWgBPAE4ARQBfAEEATQBFAFIASQBDAEEAXwBHAFUAWQBBAE4AQQAgAD0AIAB7AFwAbgBcACIAQQBtAGUAcgBpAGMAYQAvAEcAdQB5AGEAbgBhAFwAIgAsACAAXAAiAFwAIgAsACAAXAAiAFwAIgAsACAAMQA5ADIANAA5ACwAIAAwACwAIAAtADEAMwA5ADUAOQAsACAAMAAsACAAXAAiAFwAIgAsACAAXAAiAFwAIgAsACAALQA0ADQAMQAsACAAMAAsACAAXAAiAFwAIgAsACAAXAAiAEwATQBUAFwAIgAsACAAXAAiAFwAIgAsACAAXAAiAEwAbwBjAGEAbAAgAE0AZQBhAG4AIABUAGkAbQBlAFwAIgAsACAAXAAiAFwAIgA7AFwAbgBcACIAQQBtAGUAcgBpAGMAYQAvAEcAdQB5AGEAbgBhAFwAIgAsACAAMQA5ADIANAA5ACwAIAAwACwAIAAyADAANQA1ADcALAAgADAALAAgAC0AMQA0ADQAMAAwACwAIAAwACwAIAAtADQANAAxACwAIAAwACwAIAA5ADAAMAAsACAAMAAsACAAXAAiAFwAIgAsACAAXAAiABIiMAA0AFwAIgAsACAAXAAiAFwAIgAsACAAXAAiAFUAVABDABIiMAA0ADoAMAAwAFwAIgAsACAAXAAiAFwAIgA7AFwAbgBcACIAQQBtAGUAcgBpAGMAYQAvAEcAdQB5AGEAbgBhAFwAIgAsACAAMgAwADUANQA3ACwAIAAwACwAIAA0ADIANgAyADUALAAgADAALAAgAC0AMQAzADUAMAAwACwAIAAwACwAIAA5ADAAMAAsACAAMAAsACAAMgA3ADAAMAAsACAAMAAsACAAXAAiAFwAIgAsACAAXAAiABIiMAAzADQANQBcACIALAAgAFwAIgBcACIALAAgAFwAIgBVAFQAQwASIjAAMwA6ADQANQBcACIALAAgAFwAIgBcACIAOwBcAG4AXAAiAEEAbQBlAHIAaQBjAGEALwBHAHUAeQBhAG4AYQBcACIALAAgADQAMgA2ADIANQAsACAAMAAsACAANAA4ADcAMQAwACwAIAAzADYAMAAwACwAIAAtADEAMAA4ADAAMAAsACAAMAAsACAAMgA3ADAAMAAsACAAMAAsACAALQAzADYAMAAwACwAIAAwACwAIABcACIAXAAiACwAIABcACIAEiIwADMAXAAiACwAIABcACIAXAAiACwAIABcACIAVQBUAEMAEiIwADMAOgAwADAAXAAiACwAIABcACIAXAAiADsAXABuAFwAIgBBAG0AZQByAGkAYwBhAC8ARwB1AHkAYQBuAGEAXAAiACwAIAA0ADgANwAxADAALAAgADMANgAwADAALAAgAFwAIgBcACIALAAgAFwAIgBcACIALAAgAC0AMQA0ADQAMAAwACwAIAAwACwAIAAtADMANgAwADAALAAgADAALAAgAFwAIgBcACIALAAgAFwAIgBcACIALAAgAFwAIgBcACIALAAgAFwAIgASIjAANABcACIALAAgAFwAIgBcACIALAAgAFwAIgBVAFQAQwASIjAANAA6ADAAMABcACIALAAgAFwAIgBcACIAXABuAH0AOwBcAG4AXABuAF8AVABJAE0ARQBaAE8ATgBFAF8AQQBNAEUAUgBJAEMAQQBfAEgAQQBMAEkARgBBAFgAIAA9ACAAewBcAG4AXAAiAEEAbQBlAHIAaQBjAGEALwBIAGEAbABpAGYAYQB4AFwAIgAsACAAXAAiAFwAIgAsACAAXAAiAFwAIgAsACAAMQA1ADkAMQA1ACwAIAAwACwAIAAtADEANQAyADYANAAsACAAMAAsACAAXAAiAFwAIgAsACAAXAAiAFwAIgAsACAAOAA2ADQALAAgADAALAAgAFwAIgBcACIALAAgAFwAIgBMAE0AVABcACIALAAgAFwAIgBcACIALAAgAFwAIgBMAG8AYwBhAGwAIABNAGUAYQBuACAAVABpAG0AZQBcACIALAAgAFwAIgBcACIAOwBcAG4AXAAiAEEAbQBlAHIAaQBjAGEALwBIAGEAbABpAGYAYQB4AFwAIgAsACAAMQA1ADkAMQA1ACwAIAAwACwAIAAyADEANQA5ADQALAAgADAALAAgAC0AMQA0ADQAMAAwACwAIAAwACwAIAA4ADYANAAsACAAMAAsACAAMAAsACAAMAAsACAAXAAiAEgAYQBsAGkAZgBhAHgAXAAiACwAIABcACIAQQAlAFQAXAAiACwAIABcACIAXAAiACwAIABcACIAQQB0AGwAYQBuAHQAaQBjACUAIABUAGkAbQBlAFwAIgAsACAAXAAiAFwAIgA7AFwAbgBcACIAQQBtAGUAcgBpAGMAYQAvAEgAYQBsAGkAZgBhAHgAXAAiACwAIAAyADEANQA5ADQALAAgADAALAAgADIAMQA5ADUAOQAsACAAMAAsACAALQAxADQANAAwADAALAAgADAALAAgADAALAAgADAALAAgADAALAAgADAALAAgAFwAIgBDAGEAbgBhAGQAYQBcACIALAAgAFwAIgBBACUAVABcACIALAAgAFwAIgBcACIALAAgAFwAIgBBAHQAbABhAG4AdABpAGMAJQAgAFQAaQBtAGUAXAAiACwAIABcACIAXAAiADsAXABuAFwAIgBBAG0AZQByAGkAYwBhAC8ASABhAGwAaQBmAGEAeABcACIALAAgADIAMQA5ADUAOQAsACAAMAAsACAAMwAwADMAOQA5ACwAIAA3ADIAMAAwACwAIAAtADEANAA0ADAAMAAsACAAMAAsACAAMAAsACAAMAAsACAAMAAsACAAMAAsACAAXAAiAEgAYQBsAGkAZgBhAHgAXAAiACwAIABcACIAQQAlAFQAXAAiACwAIABcACIAXAAiACwAIABcACIAQQB0AGwAYQBuAHQAaQBjACUAIABUAGkAbQBlAFwAIgAsACAAXAAiAFwAIgA7AFwAbgBcACIAQQBtAGUAcgBpAGMAYQAvAEgAYQBsAGkAZgBhAHgAXAAiACwAIAAzADAAMwA5ADkALAAgADcAMgAwADAALAAgADMAMQA4ADIAMQAsACAAMAAsACAALQAxADQANAAwADAALAAgADAALAAgADAALAAgADAALAAgADAALAAgADAALAAgAFwAIgBDAGEAbgBhAGQAYQBcACIALAAgAFwAIgBBACUAVABcACIALAAgAFwAIgBcACIALAAgAFwAIgBBAHQAbABhAG4AdABpAGMAJQAgAFQAaQBtAGUAXAAiACwAIABcACIAXAAiADsAXABuAFwAIgBBAG0AZQByAGkAYwBhAC8ASABhAGwAaQBmAGEAeABcACIALAAgADMAMQA4ADIAMQAsACAAMAAsACAANAAyADAANAA4ACwAIAAwACwAIAAtADEANAA0ADAAMAAsACAAMAAsACAAMAAsACAAMAAsACAAMAAsACAAMAAsACAAXAAiAEgAYQBsAGkAZgBhAHgAXAAiACwAIABcACIAQQAlAFQAXAAiACwAIABcACIAXAAiACwAIABcACIAQQB0AGwAYQBuAHQAaQBjACUAIABUAGkAbQBlAFwAIgAsACAAXAAiAFwAIgA7AFwAbgBcACIAQQBtAGUAcgBpAGMAYQAvAEgAYQBsAGkAZgBhAHgAXAAiACwAIAA0ADIAMAA0ADgALAAgADAALAAgAFwAIgBcACIALAAgAFwAIgBcACIALAAgAC0AMQA0ADQAMAAwACwAIAAwACwAIAAwACwAIAAwACwAIABcACIAXAAiACwAIABcACIAXAAiACwAIABcACIAQwBhAG4AYQBkAGEAXAAiACwAIABcACIAQQAlAFQAXAAiACwAIABcACIAXAAiACwAIABcACIAQQB0AGwAYQBuAHQAaQBjACUAIABUAGkAbQBlAFwAIgAsACAAXAAiAFwAIgBcAG4AfQA7AFwAbgBcAG4AXwBUAEkATQBFAFoATwBOAEUAXwBBAE0ARQBSAEkAQwBBAF8ASABBAFYAQQBOAEEAIAA9ACAAewBcAG4AXAAiAEEAbQBlAHIAaQBjAGEALwBIAGEAdgBhAG4AYQBcACIALAAgAFwAIgBcACIALAAgAFwAIgBcACIALAAgADEAMQAzADYAOAAsACAAMAAsACAALQAxADkANwA2ADgALAAgADAALAAgAFwAIgBcACIALAAgAFwAIgBcACIALAAgAC0AOAAsACAAMAAsACAAXAAiAFwAIgAsACAAXAAiAEwATQBUAFwAIgAsACAAXAAiAFwAIgAsACAAXAAiAEwAbwBjAGEAbAAgAE0AZQBhAG4AIABUAGkAbQBlAFwAIgAsACAAXAAiAFwAIgA7AFwAbgBcACIAQQBtAGUAcgBpAGMAYQAvAEgAYQB2AGEAbgBhAFwAIgAsACAAMQAxADMANgA4ACwAIAAwACwAIAAyADQAMwA1ADAALAAgADQAMwAyADAAMAAsACAALQAxADkANwA3ADYALAAgADAALAAgAC0AOAAsACAAMAAsACAAMQA3ADcANgAsACAAMAAsACAAXAAiAFwAIgAsACAAXAAiAEgATQBUAFwAIgAsACAAXAAiAFwAIgAsACAAXAAiAEgAYQB2AGEAbgBhACAATQBlAGEAbgAgAFQAaQBtAGUAXAAiACwAIABcACIAXAAiADsAXABuAFwAIgBBAG0AZQByAGkAYwBhAC8ASABhAHYAYQBuAGEAXAAiACwAIAAyADQAMwA1ADAALAAgADQAMwAyADAAMAAsACAAXAAiAFwAIgAsACAAXAAiAFwAIgAsACAALQAxADgAMAAwADAALAAgADAALAAgADEANwA3ADYALAAgADAALAAgAFwAIgBcACIALAAgAFwAIgBcACIALAAgAFwAIgBDAHUAYgBhAFwAIgAsACAAXAAiAEUAJQBUAFwAIgAsACAAXAAiAFwAIgAsACAAXAAiAEUAYQBzAHQAZQByAG4AJQAgAFQAaQBtAGUAXAAiACwAIABcACIAXAAiAFwAbgB9ADsAXABuAFwAbgBfAFQASQBNAEUAWgBPAE4ARQBfAEEATQBFAFIASQBDAEEAXwBIAEUAUgBNAE8AUwBJAEwATABPACAAPQAgAHsAXABuAFwAIgBBAG0AZQByAGkAYwBhAC8ASABlAHIAbQBvAHMAaQBsAGwAbwBcACIALAAgAFwAIgBcACIALAAgAFwAIgBcACIALAAgADIAMwAwADUANAAsACAAOAA0ADkANgA4ACwAIAAtADIANgA2ADMAMgAsACAAMAAsACAAXAAiAFwAIgAsACAAXAAiAFwAIgAsACAAMQA0ADMAMgAsACAAMAAsACAAXAAiAFwAIgAsACAAXAAiAEwATQBUAFwAIgAsACAAXAAiAFwAIgAsACAAXAAiAEwAbwBjAGEAbAAgAE0AZQBhAG4AIABUAGkAbQBlAFwAIgAsACAAXAAiAFwAIgA7AFwAbgBcACIAQQBtAGUAcgBpAGMAYQAvAEgAZQByAG0AbwBzAGkAbABsAG8AXAAiACwAIAAyADMAMAA1ADQALAAgADgANAA5ADYAOAAsACAAMgA1ADAANAAxACwAIAA4ADIAOAAwADAALAAgAC0AMgA1ADIAMAAwACwAIAAwACwAIAAxADQAMwAyACwAIAAwACwAIAAzADYAMAAwACwAIAAwACwAIABcACIAXAAiACwAIABcACIATQBTAFQAXAAiACwAIABcACIAXAAiACwAIABcACIATQBvAHUAbgB0AGEAaQBuACAAUwB0AGEAbgBkAGEAcgBkACAAVABpAG0AZQBcACIALAAgAFwAIgBcACIAOwBcAG4AXAAiAEEAbQBlAHIAaQBjAGEALwBIAGUAcgBtAG8AcwBpAGwAbABvAFwAIgAsACAAMgA1ADAANAAxACwAIAA4ADIAOAAwADAALAAgADIANgAyADkANQAsACAAMAAsACAALQAyADEANgAwADAALAAgADAALAAgADMANgAwADAALAAgADAALAAgAC0AMwA2ADAAMAAsACAAMAAsACAAXAAiAFwAIgAsACAAXAAiAEMAUwBUAFwAIgAsACAAXAAiAFwAIgAsACAAXAAiAEMAZQBuAHQAcgBhAGwAIABTAHQAYQBuAGQAYQByAGQAIABUAGkAbQBlAFwAIgAsACAAXAAiAFwAIgA7AFwAbgBcACIAQQBtAGUAcgBpAGMAYQAvAEgAZQByAG0AbwBzAGkAbABsAG8AXAAiACwAIAAyADYAMgA5ADUALAAgADAALAAgADIANgA3ADkAOAAsACAAMAAsACAALQAyADUAMgAwADAALAAgADAALAAgAC0AMwA2ADAAMAAsACAAMAAsACAAMwA2ADAAMAAsACAAMAAsACAAXAAiAE0AZQB4AGkAYwBvAFwAIgAsACAAXAAiAE0AJQBUAFwAIgAsACAAXAAiAFwAIgAsACAAXAAiAE0AbwB1AG4AdABhAGkAbgAlACAAVABpAG0AZQBcACIALAAgAFwAIgBcACIAOwBcAG4AXAAiAEEAbQBlAHIAaQBjAGEALwBIAGUAcgBtAG8AcwBpAGwAbABvAFwAIgAsACAAMgA2ADcAOQA4ACwAIAAwACwAIAAzADAANAA3ADMALAAgADAALAAgAC0AMgAxADYAMAAwACwAIAAwACwAIAAzADYAMAAwACwAIAAwACwAIAAtADMANgAwADAALAAgADAALAAgAFwAIgBcACIALAAgAFwAIgBDAFMAVABcACIALAAgAFwAIgBcACIALAAgAFwAIgBDAGUAbgB0AHIAYQBsACAAUwB0AGEAbgBkAGEAcgBkACAAVABpAG0AZQBcACIALAAgAFwAIgBcACIAOwBcAG4AXAAiAEEAbQBlAHIAaQBjAGEALwBIAGUAcgBtAG8AcwBpAGwAbABvAFwAIgAsACAAMwAwADQANwAzACwAIAAwACwAIAAzADIAOQAzADAALAAgADAALAAgAC0AMgA1ADIAMAAwACwAIAAwACwAIAAtADMANgAwADAALAAgADAALAAgAC0AMwA2ADAAMAAsACAAMAAsACAAXAAiAFwAIgAsACAAXAAiAE0AUwBUAFwAIgAsACAAXAAiAFwAIgAsACAAXAAiAE0AbwB1AG4AdABhAGkAbgAgAFMAdABhAG4AZABhAHIAZAAgAFQAaQBtAGUAXAAiACwAIABcACIAXAAiADsAXABuAFwAIgBBAG0AZQByAGkAYwBhAC8ASABlAHIAbQBvAHMAaQBsAGwAbwBcACIALAAgADMAMgA5ADMAMAAsACAAMAAsACAANAAwADUAOAA3ACwAIAAwACwAIAAtADIAOAA4ADAAMAAsACAAMAAsACAALQAzADYAMAAwACwAIAAwACwAIAAzADYAMAAwACwAIAAwACwAIABcACIAXAAiACwAIABcACIAUABTAFQAXAAiACwAIABcACIAXAAiACwAIABcACIAUABhAGMAaQBmAGkAYwAgAFMAdABhAG4AZABhAHIAZAAgAFQAaQBtAGUAXAAiACwAIABcACIAXAAiADsAXABuAFwAIgBBAG0AZQByAGkAYwBhAC8ASABlAHIAbQBvAHMAaQBsAGwAbwBcACIALAAgADQAMAA1ADgANwAsACAAMAAsACAANQAxADEANwA5ACwAIAAwACwAIAAtADIANQAyADAAMAAsACAAMAAsACAAMwA2ADAAMAAsACAAMAAsACAAMAAsACAAMAAsACAAXAAiAE0AZQB4AGkAYwBvAFwAIgAsACAAXAAiAE0AJQBUAFwAIgAsACAAXAAiAFwAIgAsACAAXAAiAE0AbwB1AG4AdABhAGkAbgAlACAAVABpAG0AZQBcACIALAAgAFwAIgBcACIAOwBcAG4AXAAiAEEAbQBlAHIAaQBjAGEALwBIAGUAcgBtAG8AcwBpAGwAbABvAFwAIgAsACAANQAxADEANwA5ACwAIAAwACwAIABcACIAXAAiACwAIABcACIAXAAiACwAIAAtADIANQAyADAAMAAsACAAMAAsACAAMAAsACAAMAAsACAAXAAiAFwAIgAsACAAXAAiAFwAIgAsACAAXAAiAFwAIgAsACAAXAAiAE0AUwBUAFwAIgAsACAAXAAiAFwAIgAsACAAXAAiAE0AbwB1AG4AdABhAGkAbgAgAFMAdABhAG4AZABhAHIAZAAgAFQAaQBtAGUAXAAiACwAIABcACIAXAAiAFwAbgB9ADsAXABuAFwAbgBfAFQASQBNAEUAWgBPAE4ARQBfAEEATQBFAFIASQBDAEEAXwBJAE4ARABJAEEATgBBAF8ASQBOAEQASQBBAE4AQQBQAE8ATABJAFMAIAA9ACAAewBcAG4AXAAiAEEAbQBlAHIAaQBjAGEALwBJAG4AZABpAGEAbgBhAC8ASQBuAGQAaQBhAG4AYQBwAG8AbABpAHMAXAAiACwAIABcACIAXAAiACwAIABcACIAXAAiACwAIAA5ADEAMwAyACwAIAA0ADQAMQAyADIALAAgAC0AMgAwADYANwA4ACwAIAAwACwAIABcACIAXAAiACwAIABcACIAXAAiACwAIAAtADkAMgAyACwAIAAwACwAIABcACIAXAAiACwAIABcACIATABNAFQAXAAiACwAIABcACIAXAAiACwAIABcACIATABvAGMAYQBsACAATQBlAGEAbgAgAFQAaQBtAGUAXAAiACwAIABcACIAXAAiADsAXABuAFwAIgBBAG0AZQByAGkAYwBhAC8ASQBuAGQAaQBhAG4AYQAvAEkAbgBkAGkAYQBuAGEAcABvAGwAaQBzAFwAIgAsACAAOQAxADMAMgAsACAANAA0ADEAMgAyACwAIAAyADIAMwAyADQALAAgADAALAAgAC0AMgAxADYAMAAwACwAIAAwACwAIAAtADkAMgAyACwAIAAwACwAIAAwACwAIAAwACwAIABcACIAVQBTAFwAIgAsACAAXAAiAEMAJQBUAFwAIgAsACAAXAAiAFwAIgAsACAAXAAiAEMAZQBuAHQAcgBhAGwAJQAgAFQAaQBtAGUAXAAiACwAIABcACIAXAAiADsAXABuAFwAIgBBAG0AZQByAGkAYwBhAC8ASQBuAGQAaQBhAG4AYQAvAEkAbgBkAGkAYQBuAGEAcABvAGwAaQBzAFwAIgAsACAAMgAyADMAMgA0ACwAIAAwACwAIAAzADAAMwA2ADAALAAgADAALAAgAC0AMgAxADYAMAAwACwAIAAwACwAIAAwACwAIAAwACwAIAAwACwAIAAwACwAIABcACIASQBuAGQAaQBhAG4AYQBwAG8AbABpAHMAXAAiACwAIABcACIAQwAlAFQAXAAiACwAIABcACIAXAAiACwAIABcACIAQwBlAG4AdAByAGEAbAAlACAAVABpAG0AZQBcACIALAAgAFwAIgBcACIAOwBcAG4AXAAiAEEAbQBlAHIAaQBjAGEALwBJAG4AZABpAGEAbgBhAC8ASQBuAGQAaQBhAG4AYQBwAG8AbABpAHMAXAAiACwAIAAzADAAMwA2ADAALAAgADAALAAgADMAMQA4ADIAMQAsACAAMAAsACAALQAyADEANgAwADAALAAgADAALAAgADAALAAgADAALAAgADAALAAgADAALAAgAFwAIgBVAFMAXAAiACwAIABcACIAQwAlAFQAXAAiACwAIABcACIAXAAiACwAIABcACIAQwBlAG4AdAByAGEAbAAlACAAVABpAG0AZQBcACIALAAgAFwAIgBcACIAOwBcAG4AXAAiAEEAbQBlAHIAaQBjAGEALwBJAG4AZABpAGEAbgBhAC8ASQBuAGQAaQBhAG4AYQBwAG8AbABpAHMAXAAiACwAIAAzADEAOAAyADEALAAgADAALAAgADMANQAyADIAMQAsACAANwAyADAAMAAsACAALQAyADEANgAwADAALAAgADAALAAgADAALAAgADAALAAgADMANgAwADAALAAgADAALAAgAFwAIgBJAG4AZABpAGEAbgBhAHAAbwBsAGkAcwBcACIALAAgAFwAIgBDACUAVABcACIALAAgAFwAIgBcACIALAAgAFwAIgBDAGUAbgB0AHIAYQBsACUAIABUAGkAbQBlAFwAIgAsACAAXAAiAFwAIgA7AFwAbgBcACIAQQBtAGUAcgBpAGMAYQAvAEkAbgBkAGkAYQBuAGEALwBJAG4AZABpAGEAbgBhAHAAbwBsAGkAcwBcACIALAAgADMANQAyADIAMQAsACAANwAyADAAMAAsACAAMwA2ADEAMQAwACwAIAA3ADIAMAAwACwAIAAtADEAOAAwADAAMAAsACAAMAAsACAAMwA2ADAAMAAsACAAMAAsACAALQAzADYAMAAwACwAIAAwACwAIABcACIAXAAiACwAIABcACIARQBTAFQAXAAiACwAIABcACIAXAAiACwAIABcACIARQBhAHMAdABlAHIAbgAgAFMAdABhAG4AZABhAHIAZAAgAFQAaQBtAGUAXAAiACwAIABcACIAXAAiADsAXABuAFwAIgBBAG0AZQByAGkAYwBhAC8ASQBuAGQAaQBhAG4AYQAvAEkAbgBkAGkAYQBuAGEAcABvAGwAaQBzAFwAIgAsACAAMwA2ADEAMQAwACwAIAA3ADIAMAAwACwAIAAzADYAMwAyADAALAAgADcAMgAwADAALAAgAC0AMgAxADYAMAAwACwAIAAwACwAIAAtADMANgAwADAALAAgADAALAAgADMANgAwADAALAAgADAALAAgAFwAIgBcACIALAAgAFwAIgBDAFMAVABcACIALAAgAFwAIgBcACIALAAgAFwAIgBDAGUAbgB0AHIAYQBsACAAUwB0AGEAbgBkAGEAcgBkACAAVABpAG0AZQBcACIALAAgAFwAIgBcACIAOwBcAG4AXAAiAEEAbQBlAHIAaQBjAGEALwBJAG4AZABpAGEAbgBhAC8ASQBuAGQAaQBhAG4AYQBwAG8AbABpAHMAXAAiACwAIAAzADYAMwAyADAALAAgADcAMgAwADAALAAgADQAMAAyADIAMgAsACAAMAAsACAALQAxADgAMAAwADAALAAgADAALAAgADMANgAwADAALAAgADAALAAgADAALAAgADAALAAgAFwAIgBcACIALAAgAFwAIgBFAFMAVABcACIALAAgAFwAIgBcACIALAAgAFwAIgBFAGEAcwB0AGUAcgBuACAAUwB0AGEAbgBkAGEAcgBkACAAVABpAG0AZQBcACIALAAgAFwAIgBcACIAOwBcAG4AXAAiAEEAbQBlAHIAaQBjAGEALwBJAG4AZABpAGEAbgBhAC8ASQBuAGQAaQBhAG4AYQBwAG8AbABpAHMAXAAiACwAIAA0ADAAMgAyADIALAAgADAALAAgADQAMAA5ADUAMgAsACAAMAAsACAALQAxADgAMAAwADAALAAgADAALAAgADAALAAgADAALAAgADAALAAgADAALAAgAFwAIgBVAFMAXAAiACwAIABcACIARQAlAFQAXAAiACwAIABcACIAXAAiACwAIABcACIARQBhAHMAdABlAHIAbgAlACAAVABpAG0AZQBcACIALAAgAFwAIgBcACIAOwBcAG4AXAAiAEEAbQBlAHIAaQBjAGEALwBJAG4AZABpAGEAbgBhAC8ASQBuAGQAaQBhAG4AYQBwAG8AbABpAHMAXAAiACwAIAA0ADAAOQA1ADIALAAgADAALAAgADUAMwA3ADMANgAsACAAMAAsACAALQAxADgAMAAwADAALAAgADAALAAgADAALAAgADAALAAgADAALAAgADAALAAgAFwAIgBcACIALAAgAFwAIgBFAFMAVABcACIALAAgAFwAIgBcACIALAAgAFwAIgBFAGEAcwB0AGUAcgBuACAAUwB0AGEAbgBkAGEAcgBkACAAVABpAG0AZQBcACIALAAgAFwAIgBcACIAOwBcAG4AXAAiAEEAbQBlAHIAaQBjAGEALwBJAG4AZABpAGEAbgBhAC8ASQBuAGQAaQBhAG4AYQBwAG8AbABpAHMAXAAiACwAIAA1ADMANwAzADYALAAgADAALAAgAFwAIgBcACIALAAgAFwAIgBcACIALAAgAC0AMQA4ADAAMAAwACwAIAAwACwAIAAwACwAIAAwACwAIABcACIAXAAiACwAIABcACIAXAAiACwAIABcACIAVQBTAFwAIgAsACAAXAAiAEUAJQBUAFwAIgAsACAAXAAiAFwAIgAsACAAXAAiAEUAYQBzAHQAZQByAG4AJQAgAFQAaQBtAGUAXAAiACwAIABcACIAXAAiAFwAbgB9ADsAXABuAFwAbgBfAFQASQBNAEUAWgBPAE4ARQBfAEEATQBFAFIASQBDAEEAXwBJAE4ARABJAEEATgBBAF8ASwBOAE8AWAAgAD0AIAB7AFwAbgBcACIAQQBtAGUAcgBpAGMAYQAvAEkAbgBkAGkAYQBuAGEALwBLAG4AbwB4AFwAIgAsACAAXAAiAFwAIgAsACAAXAAiAFwAIgAsACAAOQAxADMAMgAsACAANAA0ADAAMQAwACwAIAAtADIAMAA3ADkAMAAsACAAMAAsACAAXAAiAFwAIgAsACAAXAAiAFwAIgAsACAALQA4ADEAMAAsACAAMAAsACAAXAAiAFwAIgAsACAAXAAiAEwATQBUAFwAIgAsACAAXAAiAFwAIgAsACAAXAAiAEwAbwBjAGEAbAAgAE0AZQBhAG4AIABUAGkAbQBlAFwAIgAsACAAXAAiAFwAIgA7AFwAbgBcACIAQQBtAGUAcgBpAGMAYQAvAEkAbgBkAGkAYQBuAGEALwBLAG4AbwB4AFwAIgAsACAAOQAxADMAMgAsACAANAA0ADAAMQAwACwAIAAzADIAMQA4ADYALAAgADAALAAgAC0AMgAxADYAMAAwACwAIAAwACwAIAAtADgAMQAwACwAIAAwACwAIAAwACwAIAAwACwAIABcACIAVQBTAFwAIgAsACAAXAAiAEMAJQBUAFwAIgAsACAAXAAiAFwAIgAsACAAXAAiAEMAZQBuAHQAcgBhAGwAJQAgAFQAaQBtAGUAXAAiACwAIABcACIAXAAiADsAXABuAFwAIgBBAG0AZQByAGkAYwBhAC8ASQBuAGQAaQBhAG4AYQAvAEsAbgBvAHgAXAAiACwAIAAzADIAMQA4ADYALAAgADAALAAgADMANwA3ADgAMwAsACAANwAyADAAMAAsACAALQAyADEANgAwADAALAAgADAALAAgADAALAAgADAALAAgADMANgAwADAALAAgADAALAAgAFwAIgBTAHQAYQByAGsAZQBcACIALAAgAFwAIgBDACUAVABcACIALAAgAFwAIgBcACIALAAgAFwAIgBDAGUAbgB0AHIAYQBsACUAIABUAGkAbQBlAFwAIgAsACAAXAAiAFwAIgA7AFwAbgBcACIAQQBtAGUAcgBpAGMAYQAvAEkAbgBkAGkAYQBuAGEALwBLAG4AbwB4AFwAIgAsACAAMwA3ADcAOAAzACwAIAA3ADIAMAAwACwAIAAzADgAMwAyADkALAAgADcAMgAwADAALAAgAC0AMQA4ADAAMAAwACwAIAAwACwAIAAzADYAMAAwACwAIAAwACwAIAAtADMANgAwADAALAAgADAALAAgAFwAIgBcACIALAAgAFwAIgBFAFMAVABcACIALAAgAFwAIgBcACIALAAgAFwAIgBFAGEAcwB0AGUAcgBuACAAUwB0AGEAbgBkAGEAcgBkACAAVABpAG0AZQBcACIALAAgAFwAIgBcACIAOwBcAG4AXAAiAEEAbQBlAHIAaQBjAGEALwBJAG4AZABpAGEAbgBhAC8ASwBuAG8AeABcACIALAAgADMAOAAzADIAOQAsACAANwAyADAAMAAsACAANAA4ADUANQA2ACwAIAA3ADIAMAAwACwAIAAtADIAMQA2ADAAMAAsACAAMAAsACAALQAzADYAMAAwACwAIAAwACwAIAAzADYAMAAwACwAIAAwACwAIABcACIAVQBTAFwAIgAsACAAXAAiAEMAJQBUAFwAIgAsACAAXAAiAFwAIgAsACAAXAAiAEMAZQBuAHQAcgBhAGwAJQAgAFQAaQBtAGUAXAAiACwAIABcACIAXAAiADsAXABuAFwAIgBBAG0AZQByAGkAYwBhAC8ASQBuAGQAaQBhAG4AYQAvAEsAbgBvAHgAXAAiACwAIAA0ADgANQA1ADYALAAgADcAMgAwADAALAAgADUAMwA4ADIANwAsACAANwAyADAAMAAsACAALQAxADgAMAAwADAALAAgADAALAAgADMANgAwADAALAAgADAALAAgAC0AMwA2ADAAMAAsACAAMAAsACAAXAAiAFwAIgAsACAAXAAiAEUAUwBUAFwAIgAsACAAXAAiAFwAIgAsACAAXAAiAEUAYQBzAHQAZQByAG4AIABTAHQAYQBuAGQAYQByAGQAIABUAGkAbQBlAFwAIgAsACAAXAAiAFwAIgA7AFwAbgBcACIAQQBtAGUAcgBpAGMAYQAvAEkAbgBkAGkAYQBuAGEALwBLAG4AbwB4AFwAIgAsACAANQAzADgAMgA3ACwAIAA3ADIAMAAwACwAIABcACIAXAAiACwAIABcACIAXAAiACwAIAAtADIAMQA2ADAAMAAsACAAMAAsACAALQAzADYAMAAwACwAIAAwACwAIABcACIAXAAiACwAIABcACIAXAAiACwAIABcACIAVQBTAFwAIgAsACAAXAAiAEMAJQBUAFwAIgAsACAAXAAiAFwAIgAsACAAXAAiAEMAZQBuAHQAcgBhAGwAJQAgAFQAaQBtAGUAXAAiACwAIABcACIAXAAiAFwAbgB9ADsAXABuAFwAbgBfAFQASQBNAEUAWgBPAE4ARQBfAEEATQBFAFIASQBDAEEAXwBJAE4ARABJAEEATgBBAF8ATQBBAFIARQBOAEcATwAgAD0AIAB7AFwAbgBcACIAQQBtAGUAcgBpAGMAYQAvAEkAbgBkAGkAYQBuAGEALwBNAGEAcgBlAG4AZwBvAFwAIgAsACAAXAAiAFwAIgAsACAAXAAiAFwAIgAsACAAOQAxADMAMgAsACAANAA0ADAANwA3ACwAIAAtADIAMAA3ADIAMwAsACAAMAAsACAAXAAiAFwAIgAsACAAXAAiAFwAIgAsACAALQA4ADcANwAsACAAMAAsACAAXAAiAFwAIgAsACAAXAAiAEwATQBUAFwAIgAsACAAXAAiAFwAIgAsACAAXAAiAEwAbwBjAGEAbAAgAE0AZQBhAG4AIABUAGkAbQBlAFwAIgAsACAAXAAiAFwAIgA7AFwAbgBcACIAQQBtAGUAcgBpAGMAYQAvAEkAbgBkAGkAYQBuAGEALwBNAGEAcgBlAG4AZwBvAFwAIgAsACAAOQAxADMAMgAsACAANAA0ADAANwA3ACwAIAAzADMANgA0ADcALAAgADAALAAgAC0AMgAxADYAMAAwACwAIAAwACwAIAAtADgANwA3ACwAIAAwACwAIAAwACwAIAAwACwAIABcACIAVQBTAFwAIgAsACAAXAAiAEMAJQBUAFwAIgAsACAAXAAiAFwAIgAsACAAXAAiAEMAZQBuAHQAcgBhAGwAJQAgAFQAaQBtAGUAXAAiACwAIABcACIAXAAiADsAXABuAFwAIgBBAG0AZQByAGkAYwBhAC8ASQBuAGQAaQBhAG4AYQAvAE0AYQByAGUAbgBnAG8AXAAiACwAIAAzADMANgA0ADcALAAgADAALAAgADMANwA0ADEAOQAsACAANwAyADAAMAAsACAALQAyADEANgAwADAALAAgADAALAAgADAALAAgADAALAAgADMANgAwADAALAAgADAALAAgAFwAIgBNAGEAcgBlAG4AZwBvAFwAIgAsACAAXAAiAEMAJQBUAFwAIgAsACAAXAAiAFwAIgAsACAAXAAiAEMAZQBuAHQAcgBhAGwAJQAgAFQAaQBtAGUAXAAiACwAIABcACIAXAAiADsAXABuAFwAIgBBAG0AZQByAGkAYwBhAC8ASQBuAGQAaQBhAG4AYQAvAE0AYQByAGUAbgBnAG8AXAAiACwAIAAzADcANAAxADkALAAgADcAMgAwADAALAAgADQAMAAyADIAMgAsACAAMAAsACAALQAxADgAMAAwADAALAAgADAALAAgADMANgAwADAALAAgADAALAAgADAALAAgADAALAAgAFwAIgBcACIALAAgAFwAIgBFAFMAVABcACIALAAgAFwAIgBcACIALAAgAFwAIgBFAGEAcwB0AGUAcgBuACAAUwB0AGEAbgBkAGEAcgBkACAAVABpAG0AZQBcACIALAAgAFwAIgBcACIAOwBcAG4AXAAiAEEAbQBlAHIAaQBjAGEALwBJAG4AZABpAGEAbgBhAC8ATQBhAHIAZQBuAGcAbwBcACIALAAgADQAMAAyADIAMgAsACAAMAAsACAANAAyADAANQAzACwAIAA3ADIAMAAwACwAIAAtADEAOAAwADAAMAAsACAAMAAsACAAMAAsACAAMAAsACAALQAzADYAMAAwACwAIAAzADYAMAAwACwAIABcACIAVQBTAFwAIgAsACAAXAAiAEUAJQBUAFwAIgAsACAAXAAiAFwAIgAsACAAXAAiAEUAYQBzAHQAZQByAG4AJQAgAFQAaQBtAGUAXAAiACwAIABcACIAXAAiADsAXABuAFwAIgBBAG0AZQByAGkAYwBhAC8ASQBuAGQAaQBhAG4AYQAvAE0AYQByAGUAbgBnAG8AXAAiACwAIAA0ADIAMAA1ADMALAAgADcAMgAwADAALAAgADQAMgAzADQANwAsACAANwAyADAAMAAsACAALQAyADEANgAwADAALAAgADMANgAwADAALAAgAC0AMwA2ADAAMAAsACAAMwA2ADAAMAAsACAAMwA2ADAAMAAsACAALQAzADYAMAAwACwAIABcACIAXAAiACwAIABcACIAXAAiACwAIABcACIAQwBEAFQAXAAiACwAIABcACIAXAAiACwAIABcACIAQwBlAG4AdAByAGEAbAAgAEQAYQB5AGwAaQBnAGgAdAAgAFQAaQBtAGUAXAAiADsAXABuAFwAIgBBAG0AZQByAGkAYwBhAC8ASQBuAGQAaQBhAG4AYQAvAE0AYQByAGUAbgBnAG8AXAAiACwAIAA0ADIAMwA0ADcALAAgADcAMgAwADAALAAgADQAMgA3ADcAOAAsACAAMAAsACAALQAxADgAMAAwADAALAAgADAALAAgADMANgAwADAALAAgAC0AMwA2ADAAMAAsACAAMAAsACAAMAAsACAAXAAiAFUAUwBcACIALAAgAFwAIgBFACUAVABcACIALAAgAFwAIgBcACIALAAgAFwAIgBFAGEAcwB0AGUAcgBuACUAIABUAGkAbQBlAFwAIgAsACAAXAAiAFwAIgA7AFwAbgBcACIAQQBtAGUAcgBpAGMAYQAvAEkAbgBkAGkAYQBuAGEALwBNAGEAcgBlAG4AZwBvAFwAIgAsACAANAAyADcANwA4ACwAIAAwACwAIAA1ADMANwAzADYALAAgADAALAAgAC0AMQA4ADAAMAAwACwAIAAwACwAIAAwACwAIAAwACwAIAAwACwAIAAwACwAIABcACIAXAAiACwAIABcACIARQBTAFQAXAAiACwAIABcACIAXAAiACwAIABcACIARQBhAHMAdABlAHIAbgAgAFMAdABhAG4AZABhAHIAZAAgAFQAaQBtAGUAXAAiACwAIABcACIAXAAiADsAXABuAFwAIgBBAG0AZQByAGkAYwBhAC8ASQBuAGQAaQBhAG4AYQAvAE0AYQByAGUAbgBnAG8AXAAiACwAIAA1ADMANwAzADYALAAgADAALAAgAFwAIgBcACIALAAgAFwAIgBcACIALAAgAC0AMQA4ADAAMAAwACwAIAAwACwAIAAwACwAIAAwACwAIABcACIAXAAiACwAIABcACIAXAAiACwAIABcACIAVQBTAFwAIgAsACAAXAAiAEUAJQBUAFwAIgAsACAAXAAiAFwAIgAsACAAXAAiAEUAYQBzAHQAZQByAG4AJQAgAFQAaQBtAGUAXAAiACwAIABcACIAXAAiAFwAbgB9ADsAXABuAFwAbgBfAFQASQBNAEUAWgBPAE4ARQBfAEEATQBFAFIASQBDAEEAXwBJAE4ARABJAEEATgBBAF8AUABFAFQARQBSAFMAQgBVAFIARwAgAD0AIAB7AFwAbgBcACIAQQBtAGUAcgBpAGMAYQAvAEkAbgBkAGkAYQBuAGEALwBQAGUAdABlAHIAcwBiAHUAcgBnAFwAIgAsACAAXAAiAFwAIgAsACAAXAAiAFwAIgAsACAAOQAxADMAMgAsACAANAAzADgANQAzACwAIAAtADIAMAA5ADQANwAsACAAMAAsACAAXAAiAFwAIgAsACAAXAAiAFwAIgAsACAALQA2ADUAMwAsACAAMAAsACAAXAAiAFwAIgAsACAAXAAiAEwATQBUAFwAIgAsACAAXAAiAFwAIgAsACAAXAAiAEwAbwBjAGEAbAAgAE0AZQBhAG4AIABUAGkAbQBlAFwAIgAsACAAXAAiAFwAIgA7AFwAbgBcACIAQQBtAGUAcgBpAGMAYQAvAEkAbgBkAGkAYQBuAGEALwBQAGUAdABlAHIAcwBiAHUAcgBnAFwAIgAsACAAOQAxADMAMgAsACAANAAzADgANQAzACwAIAAzADUAMQAwADgALAAgADAALAAgAC0AMgAxADYAMAAwACwAIAAwACwAIAAtADYANQAzACwAIAAwACwAIAAwACwAIAAwACwAIABcACIAVQBTAFwAIgAsACAAXAAiAEMAJQBUAFwAIgAsACAAXAAiAFwAIgAsACAAXAAiAEMAZQBuAHQAcgBhAGwAJQAgAFQAaQBtAGUAXAAiACwAIABcACIAXAAiADsAXABuAFwAIgBBAG0AZQByAGkAYwBhAC8ASQBuAGQAaQBhAG4AYQAvAFAAZQB0AGUAcgBzAGIAdQByAGcAXAAiACwAIAAzADUAMQAwADgALAAgADAALAAgADMAOAA4ADcANQAsACAANwAyADAAMAAsACAALQAyADEANgAwADAALAAgADAALAAgADAALAAgADAALAAgADMANgAwADAALAAgADAALAAgAFwAIgBQAGkAawBlAFwAIgAsACAAXAAiAEMAJQBUAFwAIgAsACAAXAAiAFwAIgAsACAAXAAiAEMAZQBuAHQAcgBhAGwAJQAgAFQAaQBtAGUAXAAiACwAIABcACIAXAAiADsAXABuAFwAIgBBAG0AZQByAGkAYwBhAC8ASQBuAGQAaQBhAG4AYQAvAFAAZQB0AGUAcgBzAGIAdQByAGcAXAAiACwAIAAzADgAOAA3ADUALAAgADcAMgAwADAALAAgADMAOQA0ADIAOAAsACAANwAyADAAMAAsACAALQAxADgAMAAwADAALAAgADAALAAgADMANgAwADAALAAgADAALAAgAC0AMwA2ADAAMAAsACAAMAAsACAAXAAiAFwAIgAsACAAXAAiAEUAUwBUAFwAIgAsACAAXAAiAFwAIgAsACAAXAAiAEUAYQBzAHQAZQByAG4AIABTAHQAYQBuAGQAYQByAGQAIABUAGkAbQBlAFwAIgAsACAAXAAiAFwAIgA7AFwAbgBcACIAQQBtAGUAcgBpAGMAYQAvAEkAbgBkAGkAYQBuAGEALwBQAGUAdABlAHIAcwBiAHUAcgBnAFwAIgAsACAAMwA5ADQAMgA4ACwAIAA3ADIAMAAwACwAIAA0ADMANAA0ADYALAAgADcAMgAwADAALAAgAC0AMgAxADYAMAAwACwAIAAwACwAIAAtADMANgAwADAALAAgADAALAAgADMANgAwADAALAAgADAALAAgAFwAIgBVAFMAXAAiACwAIABcACIAQwAlAFQAXAAiACwAIABcACIAXAAiACwAIABcACIAQwBlAG4AdAByAGEAbAAlACAAVABpAG0AZQBcACIALAAgAFwAIgBcACIAOwBcAG4AXAAiAEEAbQBlAHIAaQBjAGEALwBJAG4AZABpAGEAbgBhAC8AUABlAHQAZQByAHMAYgB1AHIAZwBcACIALAAgADQAMwA0ADQANgAsACAANwAyADAAMAAsACAANQAzADgAMgA3ACwAIAA3ADIAMAAwACwAIAAtADEAOAAwADAAMAAsACAAMAAsACAAMwA2ADAAMAAsACAAMAAsACAALQAzADYAMAAwACwAIAAwACwAIABcACIAXAAiACwAIABcACIARQBTAFQAXAAiACwAIABcACIAXAAiACwAIABcACIARQBhAHMAdABlAHIAbgAgAFMAdABhAG4AZABhAHIAZAAgAFQAaQBtAGUAXAAiACwAIABcACIAXAAiADsAXABuAFwAIgBBAG0AZQByAGkAYwBhAC8ASQBuAGQAaQBhAG4AYQAvAFAAZQB0AGUAcgBzAGIAdQByAGcAXAAiACwAIAA1ADMAOAAyADcALAAgADcAMgAwADAALAAgADUANAA0ADAAOAAsACAANwAyADAAMAAsACAALQAyADEANgAwADAALAAgADAALAAgAC0AMwA2ADAAMAAsACAAMAAsACAAMwA2ADAAMAAsACAAMAAsACAAXAAiAFUAUwBcACIALAAgAFwAIgBDACUAVABcACIALAAgAFwAIgBcACIALAAgAFwAIgBDAGUAbgB0AHIAYQBsACUAIABUAGkAbQBlAFwAIgAsACAAXAAiAFwAIgA7AFwAbgBcACIAQQBtAGUAcgBpAGMAYQAvAEkAbgBkAGkAYQBuAGEALwBQAGUAdABlAHIAcwBiAHUAcgBnAFwAIgAsACAANQA0ADQAMAA4ACwAIAA3ADIAMAAwACwAIABcACIAXAAiACwAIABcACIAXAAiACwAIAAtADEAOAAwADAAMAAsACAAMAAsACAAMwA2ADAAMAAsACAAMAAsACAAXAAiAFwAIgAsACAAXAAiAFwAIgAsACAAXAAiAFUAUwBcACIALAAgAFwAIgBFACUAVABcACIALAAgAFwAIgBcACIALAAgAFwAIgBFAGEAcwB0AGUAcgBuACUAIABUAGkAbQBlAFwAIgAsACAAXAAiAFwAIgBcAG4AfQA7AFwAbgBcAG4AXwBUAEkATQBFAFoATwBOAEUAXwBBAE0ARQBSAEkAQwBBAF8ASQBOAEQASQBBAE4AQQBfAFQARQBMAEwAXwBDAEkAVABZACAAPQAgAHsAXABuAFwAIgBBAG0AZQByAGkAYwBhAC8ASQBuAGQAaQBhAG4AYQAvAFQAZQBsAGwAXwBDAGkAdAB5AFwAIgAsACAAXAAiAFwAIgAsACAAXAAiAFwAIgAsACAAOQAxADMAMgAsACAANAAzADkANwA3ACwAIAAtADIAMAA4ADIAMwAsACAAMAAsACAAXAAiAFwAIgAsACAAXAAiAFwAIgAsACAALQA3ADcANwAsACAAMAAsACAAXAAiAFwAIgAsACAAXAAiAEwATQBUAFwAIgAsACAAXAAiAFwAIgAsACAAXAAiAEwAbwBjAGEAbAAgAE0AZQBhAG4AIABUAGkAbQBlAFwAIgAsACAAXAAiAFwAIgA7AFwAbgBcACIAQQBtAGUAcgBpAGMAYQAvAEkAbgBkAGkAYQBuAGEALwBUAGUAbABsAF8AQwBpAHQAeQBcACIALAAgADkAMQAzADIALAAgADQAMwA5ADcANwAsACAAMwAxADgAMgAxACwAIAAwACwAIAAtADIAMQA2ADAAMAAsACAAMAAsACAALQA3ADcANwAsACAAMAAsACAAMAAsACAAMAAsACAAXAAiAFUAUwBcACIALAAgAFwAIgBDACUAVABcACIALAAgAFwAIgBcACIALAAgAFwAIgBDAGUAbgB0AHIAYQBsACUAIABUAGkAbQBlAFwAIgAsACAAXAAiAFwAIgA7AFwAbgBcACIAQQBtAGUAcgBpAGMAYQAvAEkAbgBkAGkAYQBuAGEALwBUAGUAbABsAF8AQwBpAHQAeQBcACIALAAgADMAMQA4ADIAMQAsACAAMAAsACAAMwA4ADUAMQAxACwAIAA3ADIAMAAwACwAIAAtADIAMQA2ADAAMAAsACAAMAAsACAAMAAsACAAMAAsACAAMwA2ADAAMAAsACAAMAAsACAAXAAiAFAAZQByAHIAeQBcACIALAAgAFwAIgBDACUAVABcACIALAAgAFwAIgBcACIALAAgAFwAIgBDAGUAbgB0AHIAYQBsACUAIABUAGkAbQBlAFwAIgAsACAAXAAiAFwAIgA7AFwAbgBcACIAQQBtAGUAcgBpAGMAYQAvAEkAbgBkAGkAYQBuAGEALwBUAGUAbABsAF8AQwBpAHQAeQBcACIALAAgADMAOAA1ADEAMQAsACAANwAyADAAMAAsACAAMwA5ADcAOQAyACwAIAA3ADIAMAAwACwAIAAtADEAOAAwADAAMAAsACAAMAAsACAAMwA2ADAAMAAsACAAMAAsACAALQAzADYAMAAwACwAIAAwACwAIABcACIAXAAiACwAIABcACIARQBTAFQAXAAiACwAIABcACIAXAAiACwAIABcACIARQBhAHMAdABlAHIAbgAgAFMAdABhAG4AZABhAHIAZAAgAFQAaQBtAGUAXAAiACwAIABcACIAXAAiADsAXABuAFwAIgBBAG0AZQByAGkAYwBhAC8ASQBuAGQAaQBhAG4AYQAvAFQAZQBsAGwAXwBDAGkAdAB5AFwAIgAsACAAMwA5ADcAOQAyACwAIAA3ADIAMAAwACwAIAA0ADAAMwAzADgALAAgADcAMgAwADAALAAgAC0AMgAxADYAMAAwACwAIAAwACwAIAAtADMANgAwADAALAAgADAALAAgADMANgAwADAALAAgADAALAAgAFwAIgBVAFMAXAAiACwAIABcACIAQwAlAFQAXAAiACwAIABcACIAXAAiACwAIABcACIAQwBlAG4AdAByAGEAbAAlACAAVABpAG0AZQBcACIALAAgAFwAIgBcACIAOwBcAG4AXAAiAEEAbQBlAHIAaQBjAGEALwBJAG4AZABpAGEAbgBhAC8AVABlAGwAbABfAEMAaQB0AHkAXAAiACwAIAA0ADAAMwAzADgALAAgADcAMgAwADAALAAgADQAMAA5ADUAMgAsACAAMAAsACAALQAxADgAMAAwADAALAAgADAALAAgADMANgAwADAALAAgADAALAAgADAALAAgADAALAAgAFwAIgBVAFMAXAAiACwAIABcACIARQAlAFQAXAAiACwAIABcACIAXAAiACwAIABcACIARQBhAHMAdABlAHIAbgAlACAAVABpAG0AZQBcACIALAAgAFwAIgBcACIAOwBcAG4AXAAiAEEAbQBlAHIAaQBjAGEALwBJAG4AZABpAGEAbgBhAC8AVABlAGwAbABfAEMAaQB0AHkAXAAiACwAIAA0ADAAOQA1ADIALAAgADAALAAgADUAMwA4ADIANwAsACAANwAyADAAMAAsACAALQAxADgAMAAwADAALAAgADAALAAgADAALAAgADAALAAgAC0AMwA2ADAAMAAsACAAMAAsACAAXAAiAFwAIgAsACAAXAAiAEUAUwBUAFwAIgAsACAAXAAiAFwAIgAsACAAXAAiAEUAYQBzAHQAZQByAG4AIABTAHQAYQBuAGQAYQByAGQAIABUAGkAbQBlAFwAIgAsACAAXAAiAFwAIgA7AFwAbgBcACIAQQBtAGUAcgBpAGMAYQAvAEkAbgBkAGkAYQBuAGEALwBUAGUAbABsAF8AQwBpAHQAeQBcACIALAAgADUAMwA4ADIANwAsACAANwAyADAAMAAsACAAXAAiAFwAIgAsACAAXAAiAFwAIgAsACAALQAyADEANgAwADAALAAgADAALAAgAC0AMwA2ADAAMAAsACAAMAAsACAAXAAiAFwAIgAsACAAXAAiAFwAIgAsACAAXAAiAFUAUwBcACIALAAgAFwAIgBDACUAVABcACIALAAgAFwAIgBcACIALAAgAFwAIgBDAGUAbgB0AHIAYQBsACUAIABUAGkAbQBlAFwAIgAsACAAXAAiAFwAIgBcAG4AfQA7AFwAbgBcAG4AXwBUAEkATQBFAFoATwBOAEUAXwBBAE0ARQBSAEkAQwBBAF8ASQBOAEQASQBBAE4AQQBfAFYARQBWAEEAWQAgAD0AIAB7AFwAbgBcACIAQQBtAGUAcgBpAGMAYQAvAEkAbgBkAGkAYQBuAGEALwBWAGUAdgBhAHkAXAAiACwAIABcACIAXAAiACwAIABcACIAXAAiACwAIAA5ADEAMwAyACwAIAA0ADQAMwA4ADQALAAgAC0AMgAwADQAMQA2ACwAIAAwACwAIABcACIAXAAiACwAIABcACIAXAAiACwAIAAtADEAMQA4ADQALAAgADAALAAgAFwAIgBcACIALAAgAFwAIgBMAE0AVABcACIALAAgAFwAIgBcACIALAAgAFwAIgBMAG8AYwBhAGwAIABNAGUAYQBuACAAVABpAG0AZQBcACIALAAgAFwAIgBcACIAOwBcAG4AXAAiAEEAbQBlAHIAaQBjAGEALwBJAG4AZABpAGEAbgBhAC8AVgBlAHYAYQB5AFwAIgAsACAAOQAxADMAMgAsACAANAA0ADMAOAA0ACwAIAAzADQAOAA1ADcALAAgADcAMgAwADAALAAgAC0AMgAxADYAMAAwACwAIAAwACwAIAAtADEAMQA4ADQALAAgADAALAAgADMANgAwADAALAAgADAALAAgAFwAIgBVAFMAXAAiACwAIABcACIAQwAlAFQAXAAiACwAIABcACIAXAAiACwAIABcACIAQwBlAG4AdAByAGEAbAAlACAAVABpAG0AZQBcACIALAAgAFwAIgBcACIAOwBcAG4AXAAiAEEAbQBlAHIAaQBjAGEALwBJAG4AZABpAGEAbgBhAC8AVgBlAHYAYQB5AFwAIgAsACAAMwA0ADgANQA3ACwAIAA3ADIAMAAwACwAIAA0ADAAMgAyADIALAAgADAALAAgAC0AMQA4ADAAMAAwACwAIAAwACwAIAAzADYAMAAwACwAIAAwACwAIAAwACwAIAAwACwAIABcACIAXAAiACwAIABcACIARQBTAFQAXAAiACwAIABcACIAXAAiACwAIABcACIARQBhAHMAdABlAHIAbgAgAFMAdABhAG4AZABhAHIAZAAgAFQAaQBtAGUAXAAiACwAIABcACIAXAAiADsAXABuAFwAIgBBAG0AZQByAGkAYwBhAC8ASQBuAGQAaQBhAG4AYQAvAFYAZQB2AGEAeQBcACIALAAgADQAMAAyADIAMgAsACAAMAAsACAANAAxADYAOAAzACwAIAAwACwAIAAtADEAOAAwADAAMAAsACAAMAAsACAAMAAsACAAMAAsACAAMAAsACAAMAAsACAAXAAiAFUAUwBcACIALAAgAFwAIgBFACUAVABcACIALAAgAFwAIgBcACIALAAgAFwAIgBFAGEAcwB0AGUAcgBuACUAIABUAGkAbQBlAFwAIgAsACAAXAAiAFwAIgA7AFwAbgBcACIAQQBtAGUAcgBpAGMAYQAvAEkAbgBkAGkAYQBuAGEALwBWAGUAdgBhAHkAXAAiACwAIAA0ADEANgA4ADMALAAgADAALAAgADUAMwA3ADMANgAsACAAMAAsACAALQAxADgAMAAwADAALAAgADAALAAgADAALAAgADAALAAgADAALAAgADAALAAgAFwAIgBcACIALAAgAFwAIgBFAFMAVABcACIALAAgAFwAIgBcACIALAAgAFwAIgBFAGEAcwB0AGUAcgBuACAAUwB0AGEAbgBkAGEAcgBkACAAVABpAG0AZQBcACIALAAgAFwAIgBcACIAOwBcAG4AXAAiAEEAbQBlAHIAaQBjAGEALwBJAG4AZABpAGEAbgBhAC8AVgBlAHYAYQB5AFwAIgAsACAANQAzADcAMwA2ACwAIAAwACwAIABcACIAXAAiACwAIABcACIAXAAiACwAIAAtADEAOAAwADAAMAAsACAAMAAsACAAMAAsACAAMAAsACAAXAAiAFwAIgAsACAAXAAiAFwAIgAsACAAXAAiAFUAUwBcACIALAAgAFwAIgBFACUAVABcACIALAAgAFwAIgBcACIALAAgAFwAIgBFAGEAcwB0AGUAcgBuACUAIABUAGkAbQBlAFwAIgAsACAAXAAiAFwAIgBcAG4AfQA7AFwAbgBcAG4AXwBUAEkATQBFAFoATwBOAEUAXwBBAE0ARQBSAEkAQwBBAF8ASQBOAEQASQBBAE4AQQBfAFYASQBOAEMARQBOAE4ARQBTACAAPQAgAHsAXABuAFwAIgBBAG0AZQByAGkAYwBhAC8ASQBuAGQAaQBhAG4AYQAvAFYAaQBuAGMAZQBuAG4AZQBzAFwAIgAsACAAXAAiAFwAIgAsACAAXAAiAFwAIgAsACAAOQAxADMAMgAsACAANAAzADcAOQAzACwAIAAtADIAMQAwADAANwAsACAAMAAsACAAXAAiAFwAIgAsACAAXAAiAFwAIgAsACAALQA1ADkAMwAsACAAMAAsACAAXAAiAFwAIgAsACAAXAAiAEwATQBUAFwAIgAsACAAXAAiAFwAIgAsACAAXAAiAEwAbwBjAGEAbAAgAE0AZQBhAG4AIABUAGkAbQBlAFwAIgAsACAAXAAiAFwAIgA7AFwAbgBcACIAQQBtAGUAcgBpAGMAYQAvAEkAbgBkAGkAYQBuAGEALwBWAGkAbgBjAGUAbgBuAGUAcwBcACIALAAgADkAMQAzADIALAAgADQAMwA3ADkAMwAsACAAMwAxADgAMgAxACwAIAAwACwAIAAtADIAMQA2ADAAMAAsACAAMAAsACAALQA1ADkAMwAsACAAMAAsACAAMAAsACAAMAAsACAAXAAiAFUAUwBcACIALAAgAFwAIgBDACUAVABcACIALAAgAFwAIgBcACIALAAgAFwAIgBDAGUAbgB0AHIAYQBsACUAIABUAGkAbQBlAFwAIgAsACAAXAAiAFwAIgA7AFwAbgBcACIAQQBtAGUAcgBpAGMAYQAvAEkAbgBkAGkAYQBuAGEALwBWAGkAbgBjAGUAbgBuAGUAcwBcACIALAAgADMAMQA4ADIAMQAsACAAMAAsACAAMwA4ADUAMQAxACwAIAA3ADIAMAAwACwAIAAtADIAMQA2ADAAMAAsACAAMAAsACAAMAAsACAAMAAsACAAMwA2ADAAMAAsACAAMAAsACAAXAAiAFYAaQBuAGMAZQBuAG4AZQBzAFwAIgAsACAAXAAiAEMAJQBUAFwAIgAsACAAXAAiAFwAIgAsACAAXAAiAEMAZQBuAHQAcgBhAGwAJQAgAFQAaQBtAGUAXAAiACwAIABcACIAXAAiADsAXABuAFwAIgBBAG0AZQByAGkAYwBhAC8ASQBuAGQAaQBhAG4AYQAvAFYAaQBuAGMAZQBuAG4AZQBzAFwAIgAsACAAMwA4ADUAMQAxACwAIAA3ADIAMAAwACwAIAA0ADAAMgAyADIALAAgADAALAAgAC0AMQA4ADAAMAAwACwAIAAwACwAIAAzADYAMAAwACwAIAAwACwAIAAwACwAIAAwACwAIABcACIAXAAiACwAIABcACIARQBTAFQAXAAiACwAIABcACIAXAAiACwAIABcACIARQBhAHMAdABlAHIAbgAgAFMAdABhAG4AZABhAHIAZAAgAFQAaQBtAGUAXAAiACwAIABcACIAXAAiADsAXABuAFwAIgBBAG0AZQByAGkAYwBhAC8ASQBuAGQAaQBhAG4AYQAvAFYAaQBuAGMAZQBuAG4AZQBzAFwAIgAsACAANAAwADIAMgAyACwAIAAwACwAIAA0ADAAOQA1ADIALAAgADAALAAgAC0AMQA4ADAAMAAwACwAIAAwACwAIAAwACwAIAAwACwAIAAwACwAIAAwACwAIABcACIAVQBTAFwAIgAsACAAXAAiAEUAJQBUAFwAIgAsACAAXAAiAFwAIgAsACAAXAAiAEUAYQBzAHQAZQByAG4AJQAgAFQAaQBtAGUAXAAiACwAIABcACIAXAAiADsAXABuAFwAIgBBAG0AZQByAGkAYwBhAC8ASQBuAGQAaQBhAG4AYQAvAFYAaQBuAGMAZQBuAG4AZQBzAFwAIgAsACAANAAwADkANQAyACwAIAAwACwAIAA1ADMAOAAyADcALAAgADcAMgAwADAALAAgAC0AMQA4ADAAMAAwACwAIAAwACwAIAAwACwAIAAwACwAIAAtADMANgAwADAALAAgADAALAAgAFwAIgBcACIALAAgAFwAIgBFAFMAVABcACIALAAgAFwAIgBcACIALAAgAFwAIgBFAGEAcwB0AGUAcgBuACAAUwB0AGEAbgBkAGEAcgBkACAAVABpAG0AZQBcACIALAAgAFwAIgBcACIAOwBcAG4AXAAiAEEAbQBlAHIAaQBjAGEALwBJAG4AZABpAGEAbgBhAC8AVgBpAG4AYwBlAG4AbgBlAHMAXAAiACwAIAA1ADMAOAAyADcALAAgADcAMgAwADAALAAgADUANAA0ADAAOAAsACAANwAyADAAMAAsACAALQAyADEANgAwADAALAAgADAALAAgAC0AMwA2ADAAMAAsACAAMAAsACAAMwA2ADAAMAAsACAAMAAsACAAXAAiAFUAUwBcACIALAAgAFwAIgBDACUAVABcACIALAAgAFwAIgBcACIALAAgAFwAIgBDAGUAbgB0AHIAYQBsACUAIABUAGkAbQBlAFwAIgAsACAAXAAiAFwAIgA7AFwAbgBcACIAQQBtAGUAcgBpAGMAYQAvAEkAbgBkAGkAYQBuAGEALwBWAGkAbgBjAGUAbgBuAGUAcwBcACIALAAgADUANAA0ADAAOAAsACAANwAyADAAMAAsACAAXAAiAFwAIgAsACAAXAAiAFwAIgAsACAALQAxADgAMAAwADAALAAgADAALAAgADMANgAwADAALAAgADAALAAgAFwAIgBcACIALAAgAFwAIgBcACIALAAgAFwAIgBVAFMAXAAiACwAIABcACIARQAlAFQAXAAiACwAIABcACIAXAAiACwAIABcACIARQBhAHMAdABlAHIAbgAlACAAVABpAG0AZQBcACIALAAgAFwAIgBcACIAXABuAH0AOwBcAG4AXABuAF8AVABJAE0ARQBaAE8ATgBFAF8AQQBNAEUAUgBJAEMAQQBfAEkATgBEAEkAQQBOAEEAXwBXAEkATgBBAE0AQQBDACAAPQAgAHsAXABuAFwAIgBBAG0AZQByAGkAYwBhAC8ASQBuAGQAaQBhAG4AYQAvAFcAaQBuAGEAbQBhAGMAXAAiACwAIABcACIAXAAiACwAIABcACIAXAAiACwAIAA5ADEAMwAyACwAIAA0ADQAMAAxADUALAAgAC0AMgAwADcAOAA1ACwAIAAwACwAIABcACIAXAAiACwAIABcACIAXAAiACwAIAAtADgAMQA1ACwAIAAwACwAIABcACIAXAAiACwAIABcACIATABNAFQAXAAiACwAIABcACIAXAAiACwAIABcACIATABvAGMAYQBsACAATQBlAGEAbgAgAFQAaQBtAGUAXAAiACwAIABcACIAXAAiADsAXABuAFwAIgBBAG0AZQByAGkAYwBhAC8ASQBuAGQAaQBhAG4AYQAvAFcAaQBuAGEAbQBhAGMAXAAiACwAIAA5ADEAMwAyACwAIAA0ADQAMAAxADUALAAgADMAMQA4ADIAMQAsACAAMAAsACAALQAyADEANgAwADAALAAgADAALAAgAC0AOAAxADUALAAgADAALAAgADAALAAgADAALAAgAFwAIgBVAFMAXAAiACwAIABcACIAQwAlAFQAXAAiACwAIABcACIAXAAiACwAIABcACIAQwBlAG4AdAByAGEAbAAlACAAVABpAG0AZQBcACIALAAgAFwAIgBcACIAOwBcAG4AXAAiAEEAbQBlAHIAaQBjAGEALwBJAG4AZABpAGEAbgBhAC8AVwBpAG4AYQBtAGEAYwBcACIALAAgADMAMQA4ADIAMQAsACAAMAAsACAAMwA3ADQAMQA5ACwAIAA3ADIAMAAwACwAIAAtADIAMQA2ADAAMAAsACAAMAAsACAAMAAsACAAMAAsACAAMwA2ADAAMAAsACAAMAAsACAAXAAiAFAAdQBsAGEAcwBrAGkAXAAiACwAIABcACIAQwAlAFQAXAAiACwAIABcACIAXAAiACwAIABcACIAQwBlAG4AdAByAGEAbAAlACAAVABpAG0AZQBcACIALAAgAFwAIgBcACIAOwBcAG4AXAAiAEEAbQBlAHIAaQBjAGEALwBJAG4AZABpAGEAbgBhAC8AVwBpAG4AYQBtAGEAYwBcACIALAAgADMANwA0ADEAOQAsACAANwAyADAAMAAsACAANAAwADIAMgAyACwAIAAwACwAIAAtADEAOAAwADAAMAAsACAAMAAsACAAMwA2ADAAMAAsACAAMAAsACAAMAAsACAAMAAsACAAXAAiAFwAIgAsACAAXAAiAEUAUwBUAFwAIgAsACAAXAAiAFwAIgAsACAAXAAiAEUAYQBzAHQAZQByAG4AIABTAHQAYQBuAGQAYQByAGQAIABUAGkAbQBlAFwAIgAsACAAXAAiAFwAIgA7AFwAbgBcACIAQQBtAGUAcgBpAGMAYQAvAEkAbgBkAGkAYQBuAGEALwBXAGkAbgBhAG0AYQBjAFwAIgAsACAANAAwADIAMgAyACwAIAAwACwAIAA0ADAAOQA1ADIALAAgADAALAAgAC0AMQA4ADAAMAAwACwAIAAwACwAIAAwACwAIAAwACwAIAAwACwAIAAwACwAIABcACIAVQBTAFwAIgAsACAAXAAiAEUAJQBUAFwAIgAsACAAXAAiAFwAIgAsACAAXAAiAEUAYQBzAHQAZQByAG4AJQAgAFQAaQBtAGUAXAAiACwAIABcACIAXAAiADsAXABuAFwAIgBBAG0AZQByAGkAYwBhAC8ASQBuAGQAaQBhAG4AYQAvAFcAaQBuAGEAbQBhAGMAXAAiACwAIAA0ADAAOQA1ADIALAAgADAALAAgADUAMwA4ADIANwAsACAANwAyADAAMAAsACAALQAxADgAMAAwADAALAAgADAALAAgADAALAAgADAALAAgAC0AMwA2ADAAMAAsACAAMAAsACAAXAAiAFwAIgAsACAAXAAiAEUAUwBUAFwAIgAsACAAXAAiAFwAIgAsACAAXAAiAEUAYQBzAHQAZQByAG4AIABTAHQAYQBuAGQAYQByAGQAIABUAGkAbQBlAFwAIgAsACAAXAAiAFwAIgA7AFwAbgBcACIAQQBtAGUAcgBpAGMAYQAvAEkAbgBkAGkAYQBuAGEALwBXAGkAbgBhAG0AYQBjAFwAIgAsACAANQAzADgAMgA3ACwAIAA3ADIAMAAwACwAIAA1ADQAMQA3ADAALAAgADcAMgAwADAALAAgAC0AMgAxADYAMAAwACwAIAAwACwAIAAtADMANgAwADAALAAgADAALAAgADMANgAwADAALAAgADAALAAgAFwAIgBVAFMAXAAiACwAIABcACIAQwAlAFQAXAAiACwAIABcACIAXAAiACwAIABcACIAQwBlAG4AdAByAGEAbAAlACAAVABpAG0AZQBcACIALAAgAFwAIgBcACIAOwBcAG4AXAAiAEEAbQBlAHIAaQBjAGEALwBJAG4AZABpAGEAbgBhAC8AVwBpAG4AYQBtAGEAYwBcACIALAAgADUANAAxADcAMAAsACAANwAyADAAMAAsACAAXAAiAFwAIgAsACAAXAAiAFwAIgAsACAALQAxADgAMAAwADAALAAgADAALAAgADMANgAwADAALAAgADAALAAgAFwAIgBcACIALAAgAFwAIgBcACIALAAgAFwAIgBVAFMAXAAiACwAIABcACIARQAlAFQAXAAiACwAIABcACIAXAAiACwAIABcACIARQBhAHMAdABlAHIAbgAlACAAVABpAG0AZQBcACIALAAgAFwAIgBcACIAXABuAH0AOwBcAG4AXABuAF8AVABJAE0ARQBaAE8ATgBFAF8AQQBNAEUAUgBJAEMAQQBfAEkATgBVAFYASQBLACAAPQAgAHsAXABuAFwAIgBBAG0AZQByAGkAYwBhAC8ASQBuAHUAdgBpAGsAXAAiACwAIABcACIAXAAiACwAIABcACIAXAAiACwAIAAzADQAMwA3ADgALAAgADAALAAgADAALAAgADAALAAgAFwAIgBcACIALAAgAFwAIgBcACIALAAgAC0AMgA4ADgAMAAwACwAIAAwACwAIABcACIAXAAiACwAIABcACIAKwAwADAAXAAiACwAIABcACIAXAAiACwAIABcACIAVQBUAEMAKwAwADAAOgAwADAAXAAiACwAIABcACIAXAAiADsAXABuAFwAIgBBAG0AZQByAGkAYwBhAC8ASQBuAHUAdgBpAGsAXAAiACwAIAAzADQAMwA3ADgALAAgADAALAAgADQAMwA5ADkAMgAsACAANwAyADAAMAAsACAALQAyADgAOAAwADAALAAgADAALAAgAC0AMgA4ADgAMAAwACwAIAAwACwAIAAzADYAMAAwACwAIAAwACwAIABcACIATgBUAF8AWQBLAFwAIgAsACAAXAAiAFAAJQBUAFwAIgAsACAAXAAiAFwAIgAsACAAXAAiAFAAYQBjAGkAZgBpAGMAJQAgAFQAaQBtAGUAXAAiACwAIABcACIAXAAiADsAXABuAFwAIgBBAG0AZQByAGkAYwBhAC8ASQBuAHUAdgBpAGsAXAAiACwAIAA0ADMAOQA5ADIALAAgADcAMgAwADAALAAgADQANAAyADMAOQAsACAAMAAsACAALQAyADUAMgAwADAALAAgADAALAAgADMANgAwADAALAAgADAALAAgADAALAAgADAALAAgAFwAIgBOAFQAXwBZAEsAXAAiACwAIABcACIATQAlAFQAXAAiACwAIABcACIAXAAiACwAIABcACIATQBvAHUAbgB0AGEAaQBuACUAIABUAGkAbQBlAFwAIgAsACAAXAAiAFwAIgA7AFwAbgBcACIAQQBtAGUAcgBpAGMAYQAvAEkAbgB1AHYAaQBrAFwAIgAsACAANAA0ADIAMwA5ACwAIAAwACwAIABcACIAXAAiACwAIABcACIAXAAiACwAIAAtADIANQAyADAAMAAsACAAMAAsACAAMAAsACAAMAAsACAAXAAiAFwAIgAsACAAXAAiAFwAIgAsACAAXAAiAEMAYQBuAGEAZABhAFwAIgAsACAAXAAiAE0AJQBUAFwAIgAsACAAXAAiAFwAIgAsACAAXAAiAE0AbwB1AG4AdABhAGkAbgAlACAAVABpAG0AZQBcACIALAAgAFwAIgBcACIAXABuAH0AOwBcAG4AXABuAF8AVABJAE0ARQBaAE8ATgBFAF8AQQBNAEUAUgBJAEMAQQBfAEkAUQBBAEwAVQBJAFQAIAA9ACAAewBcAG4AXAAiAEEAbQBlAHIAaQBjAGEALwBJAHEAYQBsAHUAaQB0AFwAIgAsACAAXAAiAFwAIgAsACAAXAAiAFwAIgAsACAAMwAwADUANwAyACwAIAAwACwAIAAwACwAIAAwACwAIABcACIAXAAiACwAIABcACIAXAAiACwAIAAtADEAOAAwADAAMAAsACAAMAAsACAAXAAiAFwAIgAsACAAXAAiACsAMAAwAFwAIgAsACAAXAAiAFwAIgAsACAAXAAiAFUAVABDACsAMAAwADoAMAAwAFwAIgAsACAAXAAiAFwAIgA7AFwAbgBcACIAQQBtAGUAcgBpAGMAYQAvAEkAcQBhAGwAdQBpAHQAXAAiACwAIAAzADAANQA3ADIALAAgADAALAAgADUAMQA0ADgAMgAsACAANwAyADAAMAAsACAALQAxADgAMAAwADAALAAgADAALAAgAC0AMQA4ADAAMAAwACwAIAAwACwAIAAtADMANgAwADAALAAgADAALAAgAFwAIgBOAFQAXwBZAEsAXAAiACwAIABcACIARQAlAFQAXAAiACwAIABcACIAXAAiACwAIABcACIARQBhAHMAdABlAHIAbgAlACAAVABpAG0AZQBcACIALAAgAFwAIgBcACIAOwBcAG4AXAAiAEEAbQBlAHIAaQBjAGEALwBJAHEAYQBsAHUAaQB0AFwAIgAsACAANQAxADQAOAAyACwAIAA3ADIAMAAwACwAIAA1ADEAOAA0ADYALAAgADcAMgAwADAALAAgAC0AMgAxADYAMAAwACwAIAAwACwAIAAtADMANgAwADAALAAgADAALAAgADMANgAwADAALAAgADAALAAgAFwAIgBDAGEAbgBhAGQAYQBcACIALAAgAFwAIgBDACUAVABcACIALAAgAFwAIgBcACIALAAgAFwAIgBDAGUAbgB0AHIAYQBsACUAIABUAGkAbQBlAFwAIgAsACAAXAAiAFwAIgA7AFwAbgBcACIAQQBtAGUAcgBpAGMAYQAvAEkAcQBhAGwAdQBpAHQAXAAiACwAIAA1ADEAOAA0ADYALAAgADcAMgAwADAALAAgAFwAIgBcACIALAAgAFwAIgBcACIALAAgAC0AMQA4ADAAMAAwACwAIAAwACwAIAAzADYAMAAwACwAIAAwACwAIABcACIAXAAiACwAIABcACIAXAAiACwAIABcACIAQwBhAG4AYQBkAGEAXAAiACwAIABcACIARQAlAFQAXAAiACwAIABcACIAXAAiACwAIABcACIARQBhAHMAdABlAHIAbgAlACAAVABpAG0AZQBcACIALAAgAFwAIgBcACIAXABuAH0AOwBcAG4AXABuAF8AVABJAE0ARQBaAE8ATgBFAF8AQQBNAEUAUgBJAEMAQQBfAEoAQQBNAEEASQBDAEEAIAA9ACAAewBcAG4AXAAiAEEAbQBlAHIAaQBjAGEALwBKAGEAbQBhAGkAYwBhAFwAIgAsACAAXAAiAFwAIgAsACAAXAAiAFwAIgAsACAAMQAxADMANgA4ACwAIAAwACwAIAAtADEAOAA0ADMAMAAsACAAMAAsACAAXAAiAFwAIgAsACAAXAAiAFwAIgAsACAAMAAsACAAMAAsACAAXAAiAFwAIgAsACAAXAAiAEwATQBUAFwAIgAsACAAXAAiAFwAIgAsACAAXAAiAEwAbwBjAGEAbAAgAE0AZQBhAG4AIABUAGkAbQBlAFwAIgAsACAAXAAiAFwAIgA7AFwAbgBcACIAQQBtAGUAcgBpAGMAYQAvAEoAYQBtAGEAaQBjAGEAXAAiACwAIAAxADEAMwA2ADgALAAgADAALAAgADEAOQA0ADMAMwAsACAAMAAsACAALQAxADgANAAzADAALAAgADAALAAgADAALAAgADAALAAgADQAMwAwACwAIAAwACwAIABcACIAXAAiACwAIABcACIASwBNAFQAXAAiACwAIABcACIAXAAiACwAIABcACIASwBpAG4AZwBzAHQAbwBuACAATQBlAGEAbgAgAFQAaQBtAGUAXAAiACwAIABcACIAXAAiADsAXABuAFwAIgBBAG0AZQByAGkAYwBhAC8ASgBhAG0AYQBpAGMAYQBcACIALAAgADEAOQA0ADMAMwAsACAAMAAsACAANAAyADAANAA4ACwAIAAwACwAIAAtADEAOAAwADAAMAAsACAAMAAsACAANAAzADAALAAgADAALAAgADAALAAgADAALAAgAFwAIgBcACIALAAgAFwAIgBFAFMAVABcACIALAAgAFwAIgBcACIALAAgAFwAIgBFAGEAcwB0AGUAcgBuACAAUwB0AGEAbgBkAGEAcgBkACAAVABpAG0AZQBcACIALAAgAFwAIgBcACIAOwBcAG4AXAAiAEEAbQBlAHIAaQBjAGEALwBKAGEAbQBhAGkAYwBhAFwAIgAsACAANAAyADAANAA4ACwAIAAwACwAIAA0ADUANwAwADAALAAgADAALAAgAC0AMQA4ADAAMAAwACwAIAAwACwAIAAwACwAIAAwACwAIAAwACwAIAAwACwAIABcACIAVQBTAFwAIgAsACAAXAAiAEUAJQBUAFwAIgAsACAAXAAiAFwAIgAsACAAXAAiAEUAYQBzAHQAZQByAG4AJQAgAFQAaQBtAGUAXAAiACwAIABcACIAXAAiADsAXABuAFwAIgBBAG0AZQByAGkAYwBhAC8ASgBhAG0AYQBpAGMAYQBcACIALAAgADQANQA3ADAAMAAsACAAMAAsACAAXAAiAFwAIgAsACAAXAAiAFwAIgAsACAALQAxADgAMAAwADAALAAgADAALAAgADAALAAgADAALAAgAFwAIgBcACIALAAgAFwAIgBcACIALAAgAFwAIgBcACIALAAgAFwAIgBFAFMAVABcACIALAAgAFwAIgBcACIALAAgAFwAIgBFAGEAcwB0AGUAcgBuACAAUwB0AGEAbgBkAGEAcgBkACAAVABpAG0AZQBcACIALAAgAFwAIgBcACIAXABuAH0AOwBcAG4AXABuAF8AVABJAE0ARQBaAE8ATgBFAF8AQQBNAEUAUgBJAEMAQQBfAEoAVQBOAEUAQQBVACAAPQAgAHsAXABuAFwAIgBBAG0AZQByAGkAYwBhAC8ASgB1AG4AZQBhAHUAXAAiACwAIABcACIAXAAiACwAIABcACIAXAAiACwAIAAzADIANQA4ACwAIAA1ADYAMAAxADIALAAgADUANAAxADMAOQAsACAAMAAsACAAXAAiAFwAIgAsACAAXAAiAFwAIgAsACAALQA4ADYANAAwADAALAAgADAALAAgAFwAIgBcACIALAAgAFwAIgBMAE0AVABcACIALAAgAFwAIgBcACIALAAgAFwAIgBMAG8AYwBhAGwAIABNAGUAYQBuACAAVABpAG0AZQBcACIALAAgAFwAIgBcACIAOwBcAG4AXAAiAEEAbQBlAHIAaQBjAGEALwBKAHUAbgBlAGEAdQBcACIALAAgADMAMgA1ADgALAAgADUANgAwADEAMgAsACAAMQA1ADIANQAxACwAIAA0ADMAMgAwADAALAAgAC0AMwAyADIANgAxACwAIAAwACwAIAAtADgANgA0ADAAMAAsACAAMAAsACAAMwA0ADYAMQAsACAAMAAsACAAXAAiAFwAIgAsACAAXAAiAEwATQBUAFwAIgAsACAAXAAiAFwAIgAsACAAXAAiAEwAbwBjAGEAbAAgAE0AZQBhAG4AIABUAGkAbQBlAFwAIgAsACAAXAAiAFwAIgA7AFwAbgBcACIAQQBtAGUAcgBpAGMAYQAvAEoAdQBuAGUAYQB1AFwAIgAsACAAMQA1ADIANQAxACwAIAA0ADMAMgAwADAALAAgADMAMAAzADYAMAAsACAAMAAsACAALQAyADgAOAAwADAALAAgADAALAAgADMANAA2ADEALAAgADAALAAgADAALAAgADAALAAgAFwAIgBcACIALAAgAFwAIgBQAFMAVABcACIALAAgAFwAIgBcACIALAAgAFwAIgBQAGEAYwBpAGYAaQBjACAAUwB0AGEAbgBkAGEAcgBkACAAVABpAG0AZQBcACIALAAgAFwAIgBcACIAOwBcAG4AXAAiAEEAbQBlAHIAaQBjAGEALwBKAHUAbgBlAGEAdQBcACIALAAgADMAMAAzADYAMAAsACAAMAAsACAAMwAxADgAMgAxACwAIAAwACwAIAAtADIAOAA4ADAAMAAsACAAMAAsACAAMAAsACAAMAAsACAAMAAsACAAMAAsACAAXAAiAFUAUwBcACIALAAgAFwAIgBQACUAVABcACIALAAgAFwAIgBcACIALAAgAFwAIgBQAGEAYwBpAGYAaQBjACUAIABUAGkAbQBlAFwAIgAsACAAXAAiAFwAIgA7AFwAbgBcACIAQQBtAGUAcgBpAGMAYQAvAEoAdQBuAGUAYQB1AFwAIgAsACAAMwAxADgAMgAxACwAIAAwACwAIAA0ADAAMgAyADIALAAgADAALAAgAC0AMgA4ADgAMAAwACwAIAAwACwAIAAwACwAIAAwACwAIAAwACwAIAAwACwAIABcACIAXAAiACwAIABcACIAUABTAFQAXAAiACwAIABcACIAXAAiACwAIABcACIAUABhAGMAaQBmAGkAYwAgAFMAdABhAG4AZABhAHIAZAAgAFQAaQBtAGUAXAAiACwAIABcACIAXAAiADsAXABuAFwAIgBBAG0AZQByAGkAYwBhAC8ASgB1AG4AZQBhAHUAXAAiACwAIAA0ADAAMgAyADIALAAgADAALAAgADQANAAzADUANgAsACAANwAyADAAMAAsACAALQAyADgAOAAwADAALAAgADAALAAgADAALAAgADAALAAgAC0AMwA2ADAAMAAsACAAMAAsACAAXAAiAFUAUwBcACIALAAgAFwAIgBQACUAVABcACIALAAgAFwAIgBcACIALAAgAFwAIgBQAGEAYwBpAGYAaQBjACUAIABUAGkAbQBlAFwAIgAsACAAXAAiAFwAIgA7AFwAbgBcACIAQQBtAGUAcgBpAGMAYQAvAEoAdQBuAGUAYQB1AFwAIgAsACAANAA0ADMANQA2ACwAIAA3ADIAMAAwACwAIAA0ADQANQAzADgALAAgADcAMgAwADAALAAgAC0AMwAyADQAMAAwACwAIAAwACwAIAAtADMANgAwADAALAAgADAALAAgADMANgAwADAALAAgADAALAAgAFwAIgBVAFMAXAAiACwAIABcACIAWQAlAFQAXAAiACwAIABcACIAXAAiACwAIABcACIAWQB1AGsAbwBuACUAIABUAGkAbQBlAFwAIgAsACAAXAAiAFwAIgA7AFwAbgBcACIAQQBtAGUAcgBpAGMAYQAvAEoAdQBuAGUAYQB1AFwAIgAsACAANAA0ADUAMwA4ACwAIAA3ADIAMAAwACwAIAA0ADUANgAzADcALAAgADcAMgAwADAALAAgAC0AMgA4ADgAMAAwACwAIAAwACwAIAAzADYAMAAwACwAIAAwACwAIAAtADMANgAwADAALAAgADAALAAgAFwAIgBVAFMAXAAiACwAIABcACIAUAAlAFQAXAAiACwAIABcACIAXAAiACwAIABcACIAUABhAGMAaQBmAGkAYwAlACAAVABpAG0AZQBcACIALAAgAFwAIgBcACIAOwBcAG4AXAAiAEEAbQBlAHIAaQBjAGEALwBKAHUAbgBlAGEAdQBcACIALAAgADQANQA2ADMANwAsACAANwAyADAAMAAsACAANAA1ADYANgA4ACwAIAAwACwAIAAtADMAMgA0ADAAMAAsACAAMAAsACAALQAzADYAMAAwACwAIAAwACwAIAAwACwAIAAwACwAIABcACIAVQBTAFwAIgAsACAAXAAiAFkAJQBUAFwAIgAsACAAXAAiAFwAIgAsACAAXAAiAFkAdQBrAG8AbgAlACAAVABpAG0AZQBcACIALAAgAFwAIgBcACIAOwBcAG4AXAAiAEEAbQBlAHIAaQBjAGEALwBKAHUAbgBlAGEAdQBcACIALAAgADQANQA2ADYAOAAsACAAMAAsACAAXAAiAFwAIgAsACAAXAAiAFwAIgAsACAALQAzADIANAAwADAALAAgADAALAAgADAALAAgADAALAAgAFwAIgBcACIALAAgAFwAIgBcACIALAAgAFwAIgBVAFMAXAAiACwAIABcACIAQQBLACUAVABcACIALAAgAFwAIgBcACIALAAgAFwAIgBBAGwAYQBzAGsAYQAlACAAVABpAG0AZQBcACIALAAgAFwAIgBcACIAXABuAH0AOwBcAG4AXABuAF8AVABJAE0ARQBaAE8ATgBFAF8AQQBNAEUAUgBJAEMAQQBfAEsARQBOAFQAVQBDAEsAWQBfAEwATwBVAEkAUwBWAEkATABMAEUAIAA9ACAAewBcAG4AXAAiAEEAbQBlAHIAaQBjAGEALwBLAGUAbgB0AHUAYwBrAHkALwBMAG8AdQBpAHMAdgBpAGwAbABlAFwAIgAsACAAXAAiAFwAIgAsACAAXAAiAFwAIgAsACAAOQAxADMAMgAsACAANAA0ADIAMQA4ACwAIAAtADIAMAA1ADgAMgAsACAAMAAsACAAXAAiAFwAIgAsACAAXAAiAFwAIgAsACAALQAxADAAMQA4ACwAIAAwACwAIABcACIAXAAiACwAIABcACIATABNAFQAXAAiACwAIABcACIAXAAiACwAIABcACIATABvAGMAYQBsACAATQBlAGEAbgAgAFQAaQBtAGUAXAAiACwAIABcACIAXAAiADsAXABuAFwAIgBBAG0AZQByAGkAYwBhAC8ASwBlAG4AdAB1AGMAawB5AC8ATABvAHUAaQBzAHYAaQBsAGwAZQBcACIALAAgADkAMQAzADIALAAgADQANAAyADEAOAAsACAAMgAyADYAOQAwACwAIAAwACwAIAAtADIAMQA2ADAAMAAsACAAMAAsACAALQAxADAAMQA4ACwAIAAwACwAIAAwACwAIAAwACwAIABcACIAVQBTAFwAIgAsACAAXAAiAEMAJQBUAFwAIgAsACAAXAAiAFwAIgAsACAAXAAiAEMAZQBuAHQAcgBhAGwAJQAgAFQAaQBtAGUAXAAiACwAIABcACIAXAAiADsAXABuAFwAIgBBAG0AZQByAGkAYwBhAC8ASwBlAG4AdAB1AGMAawB5AC8ATABvAHUAaQBzAHYAaQBsAGwAZQBcACIALAAgADIAMgA2ADkAMAAsACAAMAAsACAAMwAwADMANgAwACwAIAAwACwAIAAtADIAMQA2ADAAMAAsACAAMAAsACAAMAAsACAAMAAsACAAMAAsACAAMAAsACAAXAAiAEwAbwB1AGkAcwB2AGkAbABsAGUAXAAiACwAIABcACIAQwAlAFQAXAAiACwAIABcACIAXAAiACwAIABcACIAQwBlAG4AdAByAGEAbAAlACAAVABpAG0AZQBcACIALAAgAFwAIgBcACIAOwBcAG4AXAAiAEEAbQBlAHIAaQBjAGEALwBLAGUAbgB0AHUAYwBrAHkALwBMAG8AdQBpAHMAdgBpAGwAbABlAFwAIgAsACAAMwAwADMANgAwACwAIAAwACwAIAAzADEAOAAyADEALAAgADAALAAgAC0AMgAxADYAMAAwACwAIAAwACwAIAAwACwAIAAwACwAIAAwACwAIAAwACwAIABcACIAVQBTAFwAIgAsACAAXAAiAEMAJQBUAFwAIgAsACAAXAAiAFwAIgAsACAAXAAiAEMAZQBuAHQAcgBhAGwAJQAgAFQAaQBtAGUAXAAiACwAIABcACIAXAAiADsAXABuAFwAIgBBAG0AZQByAGkAYwBhAC8ASwBlAG4AdAB1AGMAawB5AC8ATABvAHUAaQBzAHYAaQBsAGwAZQBcACIALAAgADMAMQA4ADIAMQAsACAAMAAsACAAMwA3ADUAMAAzACwAIAA3ADIAMAAwACwAIAAtADIAMQA2ADAAMAAsACAAMAAsACAAMAAsACAAMAAsACAAMwA2ADAAMAAsACAAMAAsACAAXAAiAEwAbwB1AGkAcwB2AGkAbABsAGUAXAAiACwAIABcACIAQwAlAFQAXAAiACwAIABcACIAXAAiACwAIABcACIAQwBlAG4AdAByAGEAbAAlACAAVABpAG0AZQBcACIALAAgAFwAIgBcACIAOwBcAG4AXAAiAEEAbQBlAHIAaQBjAGEALwBLAGUAbgB0AHUAYwBrAHkALwBMAG8AdQBpAHMAdgBpAGwAbABlAFwAIgAsACAAMwA3ADUAMAAzACwAIAA3ADIAMAAwACwAIAAzADkAOAA1ADYALAAgADAALAAgAC0AMQA4ADAAMAAwACwAIAAwACwAIAAzADYAMAAwACwAIAAwACwAIAAwACwAIAAwACwAIABcACIAXAAiACwAIABcACIARQBTAFQAXAAiACwAIABcACIAXAAiACwAIABcACIARQBhAHMAdABlAHIAbgAgAFMAdABhAG4AZABhAHIAZAAgAFQAaQBtAGUAXAAiACwAIABcACIAXAAiADsAXABuAFwAIgBBAG0AZQByAGkAYwBhAC8ASwBlAG4AdAB1AGMAawB5AC8ATABvAHUAaQBzAHYAaQBsAGwAZQBcACIALAAgADMAOQA4ADUANgAsACAAMAAsACAANAAyADAANQAzACwAIAA3ADIAMAAwACwAIAAtADEAOAAwADAAMAAsACAAMAAsACAAMAAsACAAMAAsACAALQAzADYAMAAwACwAIAAzADYAMAAwACwAIABcACIAVQBTAFwAIgAsACAAXAAiAEUAJQBUAFwAIgAsACAAXAAiAFwAIgAsACAAXAAiAEUAYQBzAHQAZQByAG4AJQAgAFQAaQBtAGUAXAAiACwAIABcACIAXAAiADsAXABuAFwAIgBBAG0AZQByAGkAYwBhAC8ASwBlAG4AdAB1AGMAawB5AC8ATABvAHUAaQBzAHYAaQBsAGwAZQBcACIALAAgADQAMgAwADUAMwAsACAANwAyADAAMAAsACAANAAyADMANAA3ACwAIAA3ADIAMAAwACwAIAAtADIAMQA2ADAAMAAsACAAMwA2ADAAMAAsACAALQAzADYAMAAwACwAIAAzADYAMAAwACwAIAAzADYAMAAwACwAIAAtADMANgAwADAALAAgAFwAIgBcACIALAAgAFwAIgBcACIALAAgAFwAIgBDAEQAVABcACIALAAgAFwAIgBcACIALAAgAFwAIgBDAGUAbgB0AHIAYQBsACAARABhAHkAbABpAGcAaAB0ACAAVABpAG0AZQBcACIAOwBcAG4AXAAiAEEAbQBlAHIAaQBjAGEALwBLAGUAbgB0AHUAYwBrAHkALwBMAG8AdQBpAHMAdgBpAGwAbABlAFwAIgAsACAANAAyADMANAA3ACwAIAA3ADIAMAAwACwAIABcACIAXAAiACwAIABcACIAXAAiACwAIAAtADEAOAAwADAAMAAsACAAMAAsACAAMwA2ADAAMAAsACAALQAzADYAMAAwACwAIABcACIAXAAiACwAIABcACIAXAAiACwAIABcACIAVQBTAFwAIgAsACAAXAAiAEUAJQBUAFwAIgAsACAAXAAiAFwAIgAsACAAXAAiAEUAYQBzAHQAZQByAG4AJQAgAFQAaQBtAGUAXAAiACwAIABcACIAXAAiAFwAbgB9ADsAXABuAFwAbgBfAFQASQBNAEUAWgBPAE4ARQBfAEEATQBFAFIASQBDAEEAXwBLAEUATgBUAFUAQwBLAFkAXwBNAE8ATgBUAEkAQwBFAEwATABPACAAPQAgAHsAXABuAFwAIgBBAG0AZQByAGkAYwBhAC8ASwBlAG4AdAB1AGMAawB5AC8ATQBvAG4AdABpAGMAZQBsAGwAbwBcACIALAAgAFwAIgBcACIALAAgAFwAIgBcACIALAAgADkAMQAzADIALAAgADQANAA0ADMANgAsACAALQAyADAAMwA2ADQALAAgADAALAAgAFwAIgBcACIALAAgAFwAIgBcACIALAAgAC0AMQAyADMANgAsACAAMAAsACAAXAAiAFwAIgAsACAAXAAiAEwATQBUAFwAIgAsACAAXAAiAFwAIgAsACAAXAAiAEwAbwBjAGEAbAAgAE0AZQBhAG4AIABUAGkAbQBlAFwAIgAsACAAXAAiAFwAIgA7AFwAbgBcACIAQQBtAGUAcgBpAGMAYQAvAEsAZQBuAHQAdQBjAGsAeQAvAE0AbwBuAHQAaQBjAGUAbABsAG8AXAAiACwAIAA5ADEAMwAyACwAIAA0ADQANAAzADYALAAgADMAMQA4ADIAMQAsACAAMAAsACAALQAyADEANgAwADAALAAgADAALAAgAC0AMQAyADMANgAsACAAMAAsACAAMAAsACAAMAAsACAAXAAiAFUAUwBcACIALAAgAFwAIgBDACUAVABcACIALAAgAFwAIgBcACIALAAgAFwAIgBDAGUAbgB0AHIAYQBsACUAIABUAGkAbQBlAFwAIgAsACAAXAAiAFwAIgA7AFwAbgBcACIAQQBtAGUAcgBpAGMAYQAvAEsAZQBuAHQAdQBjAGsAeQAvAE0AbwBuAHQAaQBjAGUAbABsAG8AXAAiACwAIAAzADEAOAAyADEALAAgADAALAAgADMAOQA4ADUANgAsACAAMAAsACAALQAyADEANgAwADAALAAgADAALAAgADAALAAgADAALAAgADAALAAgADAALAAgAFwAIgBcACIALAAgAFwAIgBDAFMAVABcACIALAAgAFwAIgBcACIALAAgAFwAIgBDAGUAbgB0AHIAYQBsACAAUwB0AGEAbgBkAGEAcgBkACAAVABpAG0AZQBcACIALAAgAFwAIgBcACIAOwBcAG4AXAAiAEEAbQBlAHIAaQBjAGEALwBLAGUAbgB0AHUAYwBrAHkALwBNAG8AbgB0AGkAYwBlAGwAbABvAFwAIgAsACAAMwA5ADgANQA2ACwAIAAwACwAIAA1ADEAOAA0ADYALAAgADcAMgAwADAALAAgAC0AMgAxADYAMAAwACwAIAAwACwAIAAwACwAIAAwACwAIAAzADYAMAAwACwAIAAwACwAIABcACIAVQBTAFwAIgAsACAAXAAiAEMAJQBUAFwAIgAsACAAXAAiAFwAIgAsACAAXAAiAEMAZQBuAHQAcgBhAGwAJQAgAFQAaQBtAGUAXAAiACwAIABcACIAXAAiADsAXABuAFwAIgBBAG0AZQByAGkAYwBhAC8ASwBlAG4AdAB1AGMAawB5AC8ATQBvAG4AdABpAGMAZQBsAGwAbwBcACIALAAgADUAMQA4ADQANgAsACAANwAyADAAMAAsACAAXAAiAFwAIgAsACAAXAAiAFwAIgAsACAALQAxADgAMAAwADAALAAgADAALAAgADMANgAwADAALAAgADAALAAgAFwAIgBcACIALAAgAFwAIgBcACIALAAgAFwAIgBVAFMAXAAiACwAIABcACIARQAlAFQAXAAiACwAIABcACIAXAAiACwAIABcACIARQBhAHMAdABlAHIAbgAlACAAVABpAG0AZQBcACIALAAgAFwAIgBcACIAXABuAH0AOwBcAG4AXABuAF8AVABJAE0ARQBaAE8ATgBFAF8AQQBNAEUAUgBJAEMAQQBfAEwAQQBfAFAAQQBaACAAPQAgAHsAXABuAFwAIgBBAG0AZQByAGkAYwBhAC8ATABhAF8AUABhAHoAXAAiACwAIABcACIAXAAiACwAIABcACIAXAAiACwAIAAxADEAMwA2ADgALAAgADAALAAgAC0AMQA2ADMANQA2ACwAIAAwACwAIABcACIAXAAiACwAIABcACIAXAAiACwAIAAwACwAIAAwACwAIABcACIAXAAiACwAIABcACIATABNAFQAXAAiACwAIABcACIAXAAiACwAIABcACIATABvAGMAYQBsACAATQBlAGEAbgAgAFQAaQBtAGUAXAAiACwAIABcACIAXAAiADsAXABuAFwAIgBBAG0AZQByAGkAYwBhAC8ATABhAF8AUABhAHoAXAAiACwAIAAxADEAMwA2ADgALAAgADAALAAgADIANgA2ADIAOQAsACAAMAAsACAALQAxADYAMwA1ADYALAAgADAALAAgADAALAAgADAALAAgADAALAAgADMANgAwADAALAAgAFwAIgBcACIALAAgAFwAIgBDAE0AVABcACIALAAgAFwAIgBcACIALAAgAFwAIgBDAGEAbABhAG0AYQByAGMAYQAgAE0AZQBhAG4AIABUAGkAbQBlAFwAIgAsACAAXAAiAFwAIgA7AFwAbgBcACIAQQBtAGUAcgBpAGMAYQAvAEwAYQBfAFAAYQB6AFwAIgAsACAAMgA2ADYAMgA5ACwAIAAwACwAIAAyADYANwA4ADcALAAgADAALAAgAC0AMQA2ADMANQA2ACwAIAAzADYAMAAwACwAIAAwACwAIAAzADYAMAAwACwAIAAxADkANQA2ACwAIAAtADMANgAwADAALAAgAFwAIgBcACIALAAgAFwAIgBcACIALAAgAFwAIgBCAFMAVABcACIALAAgAFwAIgBcACIALAAgAFwAIgBCAG8AbABpAHYAaQBhACAAUwB1AG0AbQBlAHIAIABUAGkAbQBlAFwAIgA7AFwAbgBcACIAQQBtAGUAcgBpAGMAYQAvAEwAYQBfAFAAYQB6AFwAIgAsACAAMgA2ADcAOAA3ACwAIAAwACwAIABcACIAXAAiACwAIABcACIAXAAiACwAIAAtADEANAA0ADAAMAAsACAAMAAsACAAMQA5ADUANgAsACAALQAzADYAMAAwACwAIABcACIAXAAiACwAIABcACIAXAAiACwAIABcACIAXAAiACwAIABcACIAEiIwADQAXAAiACwAIABcACIAXAAiACwAIABcACIAVQBUAEMAEiIwADQAOgAwADAAXAAiACwAIABcACIAXAAiAFwAbgB9ADsAXABuAFwAbgBfAFQASQBNAEUAWgBPAE4ARQBfAEEATQBFAFIASQBDAEEAXwBMAEkATQBBACAAPQAgAHsAXABuAFwAIgBBAG0AZQByAGkAYwBhAC8ATABpAG0AYQBcACIALAAgAFwAIgBcACIALAAgAFwAIgBcACIALAAgADEAMQAzADYAOAAsACAAMAAsACAALQAxADgANAA5ADIALAAgADAALAAgAFwAIgBcACIALAAgAFwAIgBcACIALAAgAC0AMgA0ACwAIAAwACwAIABcACIAXAAiACwAIABcACIATABNAFQAXAAiACwAIABcACIAXAAiACwAIABcACIATABvAGMAYQBsACAATQBlAGEAbgAgAFQAaQBtAGUAXAAiACwAIABcACIAXAAiADsAXABuAFwAIgBBAG0AZQByAGkAYwBhAC8ATABpAG0AYQBcACIALAAgADEAMQAzADYAOAAsACAAMAAsACAAMQA4ADEANQAwACwAIAAwACwAIAAtADEAOAA1ADEANgAsACAAMAAsACAALQAyADQALAAgADAALAAgADUAMQA2ACwAIAAwACwAIABcACIAXAAiACwAIABcACIATABNAFQAXAAiACwAIABcACIAXAAiACwAIABcACIATABvAGMAYQBsACAATQBlAGEAbgAgAFQAaQBtAGUAXAAiACwAIABcACIAXAAiADsAXABuAFwAIgBBAG0AZQByAGkAYwBhAC8ATABpAG0AYQBcACIALAAgADEAOAAxADUAMAAsACAAMAAsACAAXAAiAFwAIgAsACAAXAAiAFwAIgAsACAALQAxADgAMAAwADAALAAgADAALAAgADUAMQA2ACwAIAAwACwAIABcACIAXAAiACwAIABcACIAXAAiACwAIABcACIAUABlAHIAdQBcACIALAAgAFwAIgASIjAANQBcACIALAAgAFwAIgASIjAANABcACIALAAgAFwAIgBVAFQAQwASIjAANQA6ADAAMABcACIALAAgAFwAIgBVAFQAQwASIjAANAA6ADAAMABcACIAXABuAH0AOwBcAG4AXABuAF8AVABJAE0ARQBaAE8ATgBFAF8AQQBNAEUAUgBJAEMAQQBfAEwATwBTAF8AQQBOAEcARQBMAEUAUwAgAD0AIAB7AFwAbgBcACIAQQBtAGUAcgBpAGMAYQAvAEwAbwBzAF8AQQBuAGcAZQBsAGUAcwBcACIALAAgAFwAIgBcACIALAAgAFwAIgBcACIALAAgADkAMQAzADIALAAgADQAMwA2ADIAMgAsACAALQAyADgAMwA3ADgALAAgADAALAAgAFwAIgBcACIALAAgAFwAIgBcACIALAAgAC0ANAAyADIALAAgADAALAAgAFwAIgBcACIALAAgAFwAIgBMAE0AVABcACIALAAgAFwAIgBcACIALAAgAFwAIgBMAG8AYwBhAGwAIABNAGUAYQBuACAAVABpAG0AZQBcACIALAAgAFwAIgBcACIAOwBcAG4AXAAiAEEAbQBlAHIAaQBjAGEALwBMAG8AcwBfAEEAbgBnAGUAbABlAHMAXAAiACwAIAA5ADEAMwAyACwAIAA0ADMANgAyADIALAAgADMAMQA4ADIAMQAsACAAMAAsACAALQAyADgAOAAwADAALAAgADAALAAgAC0ANAAyADIALAAgADAALAAgADAALAAgADAALAAgAFwAIgBVAFMAXAAiACwAIABcACIAUAAlAFQAXAAiACwAIABcACIAXAAiACwAIABcACIAUABhAGMAaQBmAGkAYwAlACAAVABpAG0AZQBcACIALAAgAFwAIgBcACIAOwBcAG4AXAAiAEEAbQBlAHIAaQBjAGEALwBMAG8AcwBfAEEAbgBnAGUAbABlAHMAXAAiACwAIAAzADEAOAAyADEALAAgADAALAAgADMAOQA0ADkAMQAsACAAMAAsACAALQAyADgAOAAwADAALAAgADAALAAgADAALAAgADAALAAgADAALAAgADAALAAgAFwAIgBDAEEAXAAiACwAIABcACIAUAAlAFQAXAAiACwAIABcACIAXAAiACwAIABcACIAUABhAGMAaQBmAGkAYwAlACAAVABpAG0AZQBcACIALAAgAFwAIgBcACIAOwBcAG4AXAAiAEEAbQBlAHIAaQBjAGEALwBMAG8AcwBfAEEAbgBnAGUAbABlAHMAXAAiACwAIAAzADkANAA5ADEALAAgADAALAAgAFwAIgBcACIALAAgAFwAIgBcACIALAAgAC0AMgA4ADgAMAAwACwAIAAwACwAIAAwACwAIAAwACwAIABcACIAXAAiACwAIABcACIAXAAiACwAIABcACIAVQBTAFwAIgAsACAAXAAiAFAAJQBUAFwAIgAsACAAXAAiAFwAIgAsACAAXAAiAFAAYQBjAGkAZgBpAGMAJQAgAFQAaQBtAGUAXAAiACwAIABcACIAXAAiAFwAbgB9ADsAXABuAFwAbgBfAFQASQBNAEUAWgBPAE4ARQBfAEEATQBFAFIASQBDAEEAXwBNAEEAQwBFAEkATwAgAD0AIAB7AFwAbgBcACIAQQBtAGUAcgBpAGMAYQAvAE0AYQBjAGUAaQBvAFwAIgAsACAAXAAiAFwAIgAsACAAXAAiAFwAIgAsACAAMgAwADEAMwAzACwAIAAwACwAIAAtADgANQA3ADIALAAgADAALAAgAFwAIgBcACIALAAgAFwAIgBcACIALAAgAC0AMgAyADIAOAAsACAAMAAsACAAXAAiAFwAIgAsACAAXAAiAEwATQBUAFwAIgAsACAAXAAiAFwAIgAsACAAXAAiAEwAbwBjAGEAbAAgAE0AZQBhAG4AIABUAGkAbQBlAFwAIgAsACAAXAAiAFwAIgA7AFwAbgBcACIAQQBtAGUAcgBpAGMAYQAvAE0AYQBjAGUAaQBvAFwAIgAsACAAMgAwADEAMwAzACwAIAAwACwAIAA0ADgAMQA1ADEALAAgADAALAAgAC0AMQAwADgAMAAwACwAIAAwACwAIAAtADIAMgAyADgALAAgADAALAAgADAALAAgADAALAAgAFwAIgBCAHIAYQB6AGkAbABcACIALAAgAFwAIgASIjAAMwBcACIALAAgAFwAIgASIjAAMgBcACIALAAgAFwAIgBVAFQAQwASIjAAMwA6ADAAMABcACIALAAgAFwAIgBVAFQAQwASIjAAMgA6ADAAMABcACIAOwBcAG4AXAAiAEEAbQBlAHIAaQBjAGEALwBNAGEAYwBlAGkAbwBcACIALAAgADQAOAAxADUAMQAsACAAMAAsACAANQAwADAAMAAzACwAIAAwACwAIAAtADEAMAA4ADAAMAAsACAAMAAsACAAMAAsACAAMAAsACAAMAAsACAAMAAsACAAXAAiAFwAIgAsACAAXAAiABIiMAAzAFwAIgAsACAAXAAiAFwAIgAsACAAXAAiAFUAVABDABIiMAAzADoAMAAwAFwAIgAsACAAXAAiAFwAIgA7AFwAbgBcACIAQQBtAGUAcgBpAGMAYQAvAE0AYQBjAGUAaQBvAFwAIgAsACAANQAwADAAMAAzACwAIAAwACwAIAA1ADAAMwAzADAALAAgADAALAAgAC0AMQAwADgAMAAwACwAIAAwACwAIAAwACwAIAAwACwAIAAwACwAIAAwACwAIABcACIAQgByAGEAegBpAGwAXAAiACwAIABcACIAEiIwADMAXAAiACwAIABcACIAEiIwADIAXAAiACwAIABcACIAVQBUAEMAEiIwADMAOgAwADAAXAAiACwAIABcACIAVQBUAEMAEiIwADIAOgAwADAAXAAiADsAXABuAFwAIgBBAG0AZQByAGkAYwBhAC8ATQBhAGMAZQBpAG8AXAAiACwAIAA1ADAAMwAzADAALAAgADAALAAgADUAMQA0ADUAMQAsACAAMAAsACAALQAxADAAOAAwADAALAAgADAALAAgADAALAAgADAALAAgADAALAAgADAALAAgAFwAIgBcACIALAAgAFwAIgASIjAAMwBcACIALAAgAFwAIgBcACIALAAgAFwAIgBVAFQAQwASIjAAMwA6ADAAMABcACIALAAgAFwAIgBcACIAOwBcAG4AXAAiAEEAbQBlAHIAaQBjAGEALwBNAGEAYwBlAGkAbwBcACIALAAgADUAMQA0ADUAMQAsACAAMAAsACAANQAxADgAMwA5ACwAIAAwACwAIAAtADEAMAA4ADAAMAAsACAAMAAsACAAMAAsACAAMAAsACAAMAAsACAAMAAsACAAXAAiAEIAcgBhAHoAaQBsAFwAIgAsACAAXAAiABIiMAAzAFwAIgAsACAAXAAiABIiMAAyAFwAIgAsACAAXAAiAFUAVABDABIiMAAzADoAMAAwAFwAIgAsACAAXAAiAFUAVABDABIiMAAyADoAMAAwAFwAIgA7AFwAbgBcACIAQQBtAGUAcgBpAGMAYQAvAE0AYQBjAGUAaQBvAFwAIgAsACAANQAxADgAMwA5ACwAIAAwACwAIAA1ADIAMQA2ADUALAAgADAALAAgAC0AMQAwADgAMAAwACwAIAAwACwAIAAwACwAIAAwACwAIAAwACwAIAAwACwAIABcACIAXAAiACwAIABcACIAEiIwADMAXAAiACwAIABcACIAXAAiACwAIABcACIAVQBUAEMAEiIwADMAOgAwADAAXAAiACwAIABcACIAXAAiADsAXABuAFwAIgBBAG0AZQByAGkAYwBhAC8ATQBhAGMAZQBpAG8AXAAiACwAIAA1ADIAMQA2ADUALAAgADAALAAgADUAMgA1ADQAOAAsACAAMAAsACAALQAxADAAOAAwADAALAAgADAALAAgADAALAAgADAALAAgADAALAAgADAALAAgAFwAIgBCAHIAYQB6AGkAbABcACIALAAgAFwAIgASIjAAMwBcACIALAAgAFwAIgASIjAAMgBcACIALAAgAFwAIgBVAFQAQwASIjAAMwA6ADAAMABcACIALAAgAFwAIgBVAFQAQwASIjAAMgA6ADAAMABcACIAOwBcAG4AXAAiAEEAbQBlAHIAaQBjAGEALwBNAGEAYwBlAGkAbwBcACIALAAgADUAMgA1ADQAOAAsACAAMAAsACAAXAAiAFwAIgAsACAAXAAiAFwAIgAsACAALQAxADAAOAAwADAALAAgADAALAAgADAALAAgADAALAAgAFwAIgBcACIALAAgAFwAIgBcACIALAAgAFwAIgBcACIALAAgAFwAIgASIjAAMwBcACIALAAgAFwAIgBcACIALAAgAFwAIgBVAFQAQwASIjAAMwA6ADAAMABcACIALAAgAFwAIgBcACIAXABuAH0AOwBcAG4AXABuAF8AVABJAE0ARQBaAE8ATgBFAF8AQQBNAEUAUgBJAEMAQQBfAE0AQQBOAEEARwBVAEEAIAA9ACAAewBcAG4AXAAiAEEAbQBlAHIAaQBjAGEALwBNAGEAbgBhAGcAdQBhAFwAIgAsACAAXAAiAFwAIgAsACAAXAAiAFwAIgAsACAAMQAxADMANgA4ACwAIAAwACwAIAAtADIAMAA3ADAAOAAsACAAMAAsACAAXAAiAFwAIgAsACAAXAAiAFwAIgAsACAALQA0ACwAIAAwACwAIABcACIAXAAiACwAIABcACIATABNAFQAXAAiACwAIABcACIAXAAiACwAIABcACIATABvAGMAYQBsACAATQBlAGEAbgAgAFQAaQBtAGUAXAAiACwAIABcACIAXAAiADsAXABuAFwAIgBBAG0AZQByAGkAYwBhAC8ATQBhAG4AYQBnAHUAYQBcACIALAAgADEAMQAzADYAOAAsACAAMAAsACAAMgA3ADYAMQAxACwAIAAwACwAIAAtADIAMAA3ADEAMgAsACAAMAAsACAALQA0ACwAIAAwACwAIAAtADgAOAA4ACwAIAAwACwAIABcACIAXAAiACwAIABcACIATQBNAFQAXAAiACwAIABcACIAXAAiACwAIABcACIATQBhAG4AYQBnAHUAYQAgAE0AZQBhAG4AIABUAGkAbQBlAFwAIgAsACAAXAAiAFwAIgA7AFwAbgBcACIAQQBtAGUAcgBpAGMAYQAvAE0AYQBuAGEAZwB1AGEAXAAiACwAIAAyADcANgAxADEALAAgADAALAAgADQAMQA4ADAAMwAsACAAMAAsACAALQAyADEANgAwADAALAAgADAALAAgAC0AOAA4ADgALAAgADAALAAgADMANgAwADAALAAgADAALAAgAFwAIgBcACIALAAgAFwAIgBDAFMAVABcACIALAAgAFwAIgBcACIALAAgAFwAIgBDAGUAbgB0AHIAYQBsACAAUwB0AGEAbgBkAGEAcgBkACAAVABpAG0AZQBcACIALAAgAFwAIgBcACIAOwBcAG4AXAAiAEEAbQBlAHIAaQBjAGEALwBNAGEAbgBhAGcAdQBhAFwAIgAsACAANAAxADgAMAAzACwAIAAwACwAIAA0ADIANAA1ADkALAAgADAALAAgAC0AMQA4ADAAMAAwACwAIAAwACwAIAAzADYAMAAwACwAIAAwACwAIAAtADMANgAwADAALAAgADAALAAgAFwAIgBcACIALAAgAFwAIgBFAFMAVABcACIALAAgAFwAIgBcACIALAAgAFwAIgBFAGEAcwB0AGUAcgBuACAAUwB0AGEAbgBkAGEAcgBkACAAVABpAG0AZQBcACIALAAgAFwAIgBcACIAOwBcAG4AXAAiAEEAbQBlAHIAaQBjAGEALwBNAGEAbgBhAGcAdQBhAFwAIgAsACAANAAyADQANQA5ACwAIAAwACwAIAA0ADgANgAyADIALAAgADEANAA0ADAAMAAsACAALQAyADEANgAwADAALAAgADAALAAgAC0AMwA2ADAAMAAsACAAMAAsACAAMwA2ADAAMAAsACAAMAAsACAAXAAiAE4AaQBjAFwAIgAsACAAXAAiAEMAJQBUAFwAIgAsACAAXAAiAFwAIgAsACAAXAAiAEMAZQBuAHQAcgBhAGwAJQAgAFQAaQBtAGUAXAAiACwAIABcACIAXAAiADsAXABuAFwAIgBBAG0AZQByAGkAYwBhAC8ATQBhAG4AYQBnAHUAYQBcACIALAAgADQAOAA2ADIAMgAsACAAMQA0ADQAMAAwACwAIAA0ADgAOAA4ADkALAAgADAALAAgAC0AMQA4ADAAMAAwACwAIAAwACwAIAAzADYAMAAwACwAIAAwACwAIAAtADMANgAwADAALAAgADAALAAgAFwAIgBcACIALAAgAFwAIgBFAFMAVABcACIALAAgAFwAIgBcACIALAAgAFwAIgBFAGEAcwB0AGUAcgBuACAAUwB0AGEAbgBkAGEAcgBkACAAVABpAG0AZQBcACIALAAgAFwAIgBcACIAOwBcAG4AXAAiAEEAbQBlAHIAaQBjAGEALwBNAGEAbgBhAGcAdQBhAFwAIgAsACAANAA4ADgAOAA5ACwAIAAwACwAIAA0ADgAOQA4ADgALAAgADAALAAgAC0AMgAxADYAMAAwACwAIAAwACwAIAAtADMANgAwADAALAAgADAALAAgADMANgAwADAALAAgADAALAAgAFwAIgBcACIALAAgAFwAIgBDAFMAVABcACIALAAgAFwAIgBcACIALAAgAFwAIgBDAGUAbgB0AHIAYQBsACAAUwB0AGEAbgBkAGEAcgBkACAAVABpAG0AZQBcACIALAAgAFwAIgBcACIAOwBcAG4AXAAiAEEAbQBlAHIAaQBjAGEALwBNAGEAbgBhAGcAdQBhAFwAIgAsACAANAA4ADkAOAA4ACwAIAAwACwAIAA1ADAANAA0ADkALAAgADAALAAgAC0AMQA4ADAAMAAwACwAIAAwACwAIAAzADYAMAAwACwAIAAwACwAIAAtADMANgAwADAALAAgADAALAAgAFwAIgBcACIALAAgAFwAIgBFAFMAVABcACIALAAgAFwAIgBcACIALAAgAFwAIgBFAGEAcwB0AGUAcgBuACAAUwB0AGEAbgBkAGEAcgBkACAAVABpAG0AZQBcACIALAAgAFwAIgBcACIAOwBcAG4AXAAiAEEAbQBlAHIAaQBjAGEALwBNAGEAbgBhAGcAdQBhAFwAIgAsACAANQAwADQANAA5ACwAIAAwACwAIABcACIAXAAiACwAIABcACIAXAAiACwAIAAtADIAMQA2ADAAMAAsACAAMAAsACAALQAzADYAMAAwACwAIAAwACwAIABcACIAXAAiACwAIABcACIAXAAiACwAIABcACIATgBpAGMAXAAiACwAIABcACIAQwAlAFQAXAAiACwAIABcACIAXAAiACwAIABcACIAQwBlAG4AdAByAGEAbAAlACAAVABpAG0AZQBcACIALAAgAFwAIgBcACIAXABuAH0AOwBcAG4AXABuAF8AVABJAE0ARQBaAE8ATgBFAF8AQQBNAEUAUgBJAEMAQQBfAE0AQQBOAEEAVQBTACAAPQAgAHsAXABuAFwAIgBBAG0AZQByAGkAYwBhAC8ATQBhAG4AYQB1AHMAXAAiACwAIABcACIAXAAiACwAIABcACIAXAAiACwAIAAyADAAMQAzADMALAAgADAALAAgAC0AMQA0ADQAMAA0ACwAIAAwACwAIABcACIAXAAiACwAIABcACIAXAAiACwAIAA0ACwAIAAwACwAIABcACIAXAAiACwAIABcACIATABNAFQAXAAiACwAIABcACIAXAAiACwAIABcACIATABvAGMAYQBsACAATQBlAGEAbgAgAFQAaQBtAGUAXAAiACwAIABcACIAXAAiADsAXABuAFwAIgBBAG0AZQByAGkAYwBhAC8ATQBhAG4AYQB1AHMAXAAiACwAIAAyADAAMQAzADMALAAgADAALAAgADQANwA0ADEANgAsACAAMAAsACAALQAxADQANAAwADAALAAgADAALAAgADQALAAgADAALAAgADAALAAgADAALAAgAFwAIgBCAHIAYQB6AGkAbABcACIALAAgAFwAIgASIjAANABcACIALAAgAFwAIgASIjAAMwBcACIALAAgAFwAIgBVAFQAQwASIjAANAA6ADAAMABcACIALAAgAFwAIgBVAFQAQwASIjAAMwA6ADAAMABcACIAOwBcAG4AXAAiAEEAbQBlAHIAaQBjAGEALwBNAGEAbgBhAHUAcwBcACIALAAgADQANwA0ADEANgAsACAAMAAsACAANAA5ADIANQA4ACwAIAAwACwAIAAtADEANAA0ADAAMAAsACAAMAAsACAAMAAsACAAMAAsACAAMAAsACAAMAAsACAAXAAiAFwAIgAsACAAXAAiABIiMAA0AFwAIgAsACAAXAAiAFwAIgAsACAAXAAiAFUAVABDABIiMAA0ADoAMAAwAFwAIgAsACAAXAAiAFwAIgA7AFwAbgBcACIAQQBtAGUAcgBpAGMAYQAvAE0AYQBuAGEAdQBzAFwAIgAsACAANAA5ADIANQA4ACwAIAAwACwAIAA0ADkANgAxADcALAAgADAALAAgAC0AMQA0ADQAMAAwACwAIAAwACwAIAAwACwAIAAwACwAIAAwACwAIAAwACwAIABcACIAQgByAGEAegBpAGwAXAAiACwAIABcACIAEiIwADQAXAAiACwAIABcACIAEiIwADMAXAAiACwAIABcACIAVQBUAEMAEiIwADQAOgAwADAAXAAiACwAIABcACIAVQBUAEMAEiIwADMAOgAwADAAXAAiADsAXABuAFwAIgBBAG0AZQByAGkAYwBhAC8ATQBhAG4AYQB1AHMAXAAiACwAIAA0ADkANgAxADcALAAgADAALAAgAFwAIgBcACIALAAgAFwAIgBcACIALAAgAC0AMQA0ADQAMAAwACwAIAAwACwAIAAwACwAIAAwACwAIABcACIAXAAiACwAIABcACIAXAAiACwAIABcACIAXAAiACwAIABcACIAEiIwADQAXAAiACwAIABcACIAXAAiACwAIABcACIAVQBUAEMAEiIwADQAOgAwADAAXAAiACwAIABcACIAXAAiAFwAbgB9ADsAXABuAFwAbgBfAFQASQBNAEUAWgBPAE4ARQBfAEEATQBFAFIASQBDAEEAXwBNAEEAUgBUAEkATgBJAFEAVQBFACAAPQAgAHsAXABuAFwAIgBBAG0AZQByAGkAYwBhAC8ATQBhAHIAdABpAG4AaQBxAHUAZQBcACIALAAgAFwAIgBcACIALAAgAFwAIgBcACIALAAgADEAMQAzADYAOAAsACAAMAAsACAALQAxADQANgA2ADAALAAgADAALAAgAFwAIgBcACIALAAgAFwAIgBcACIALAAgADAALAAgADAALAAgAFwAIgBcACIALAAgAFwAIgBMAE0AVABcACIALAAgAFwAIgBcACIALAAgAFwAIgBMAG8AYwBhAGwAIABNAGUAYQBuACAAVABpAG0AZQBcACIALAAgAFwAIgBcACIAOwBcAG4AXAAiAEEAbQBlAHIAaQBjAGEALwBNAGEAcgB0AGkAbgBpAHEAdQBlAFwAIgAsACAAMQAxADMANgA4ACwAIAAwACwAIAAxADkAMQA1ADcALAAgADAALAAgAC0AMQA0ADYANgAwACwAIAAwACwAIAAwACwAIAAwACwAIAAyADYAMAAsACAAMAAsACAAXAAiAFwAIgAsACAAXAAiAEYARgBNAFQAXAAiACwAIABcACIAXAAiACwAIABcACIARgBvAHIAdAAtAGQAZQAtAEYAcgBhAG4AYwBlACAATQBlAGEAbgAgAFQAaQBtAGUAXAAiACwAIABcACIAXAAiADsAXABuAFwAIgBBAG0AZQByAGkAYwBhAC8ATQBhAHIAdABpAG4AaQBxAHUAZQBcACIALAAgADEAOQAxADUANwAsACAAMAAsACAANAA0ADMAMwA1ACwAIAAwACwAIAAtADEANAA0ADAAMAAsACAAMAAsACAAMgA2ADAALAAgADAALAAgADAALAAgADMANgAwADAALAAgAFwAIgBcACIALAAgAFwAIgBBAFMAVABcACIALAAgAFwAIgBcACIALAAgAFwAIgBBAHQAbABhAG4AdABpAGMAIABTAHQAYQBuAGQAYQByAGQAIABUAGkAbQBlAFwAIgAsACAAXAAiAFwAIgA7AFwAbgBcACIAQQBtAGUAcgBpAGMAYQAvAE0AYQByAHQAaQBuAGkAcQB1AGUAXAAiACwAIAA0ADQAMwAzADUALAAgADAALAAgADQANAA1ADEAMAAsACAAMAAsACAALQAxADQANAAwADAALAAgADMANgAwADAALAAgADAALAAgADMANgAwADAALAAgADAALAAgAC0AMwA2ADAAMAAsACAAXAAiAFwAIgAsACAAXAAiAFwAIgAsACAAXAAiAEEARABUAFwAIgAsACAAXAAiAFwAIgAsACAAXAAiAEEAdABsAGEAbgB0AGkAYwAgAEQAYQB5AGwAaQBnAGgAdAAgAFQAaQBtAGUAXAAiADsAXABuAFwAIgBBAG0AZQByAGkAYwBhAC8ATQBhAHIAdABpAG4AaQBxAHUAZQBcACIALAAgADQANAA1ADEAMAAsACAAMAAsACAAXAAiAFwAIgAsACAAXAAiAFwAIgAsACAALQAxADQANAAwADAALAAgADAALAAgADAALAAgAC0AMwA2ADAAMAAsACAAXAAiAFwAIgAsACAAXAAiAFwAIgAsACAAXAAiAFwAIgAsACAAXAAiAEEAUwBUAFwAIgAsACAAXAAiAFwAIgAsACAAXAAiAEEAdABsAGEAbgB0AGkAYwAgAFMAdABhAG4AZABhAHIAZAAgAFQAaQBtAGUAXAAiACwAIABcACIAXAAiAFwAbgB9ADsAXABuAFwAbgBfAFQASQBNAEUAWgBPAE4ARQBfAEEATQBFAFIASQBDAEEAXwBNAEEAVABBAE0ATwBSAE8AUwAgAD0AIAB7AFwAbgBcACIAQQBtAGUAcgBpAGMAYQAvAE0AYQB0AGEAbQBvAHIAbwBzAFwAIgAsACAAXAAiAFwAIgAsACAAXAAiAFwAIgAsACAAMgAzADAANQA0ACwAIAA4ADQANgAwADAALAAgAC0AMgAzADQAMAAwACwAIAAwACwAIABcACIAXAAiACwAIABcACIAXAAiACwAIAAxADgAMAAwACwAIAAwACwAIABcACIAXAAiACwAIABcACIATABNAFQAXAAiACwAIABcACIAXAAiACwAIABcACIATABvAGMAYQBsACAATQBlAGEAbgAgAFQAaQBtAGUAXAAiACwAIABcACIAXAAiADsAXABuAFwAIgBBAG0AZQByAGkAYwBhAC8ATQBhAHQAYQBtAG8AcgBvAHMAXAAiACwAIAAyADMAMAA1ADQALAAgADgANAA2ADAAMAAsACAANAA3ADEANgAxACwAIAAwACwAIAAtADIAMQA2ADAAMAAsACAAMAAsACAAMQA4ADAAMAAsACAAMAAsACAAMAAsACAAMAAsACAAXAAiAFwAIgAsACAAXAAiAEMAUwBUAFwAIgAsACAAXAAiAFwAIgAsACAAXAAiAEMAZQBuAHQAcgBhAGwAIABTAHQAYQBuAGQAYQByAGQAIABUAGkAbQBlAFwAIgAsACAAXAAiAFwAIgA7AFwAbgBcACIAQQBtAGUAcgBpAGMAYQAvAE0AYQB0AGEAbQBvAHIAbwBzAFwAIgAsACAANAA3ADEANgAxACwAIAAwACwAIAA0ADcANQAyADcALAAgADAALAAgAC0AMgAxADYAMAAwACwAIAAwACwAIAAwACwAIAAwACwAIAAwACwAIAAwACwAIABcACIAVQBTAFwAIgAsACAAXAAiAEMAJQBUAFwAIgAsACAAXAAiAFwAIgAsACAAXAAiAEMAZQBuAHQAcgBhAGwAJQAgAFQAaQBtAGUAXAAiACwAIABcACIAXAAiADsAXABuAFwAIgBBAG0AZQByAGkAYwBhAC8ATQBhAHQAYQBtAG8AcgBvAHMAXAAiACwAIAA0ADcANQAyADcALAAgADAALAAgADUANQAxADkANwAsACAAMAAsACAALQAyADEANgAwADAALAAgADAALAAgADAALAAgADAALAAgADAALAAgADAALAAgAFwAIgBNAGUAeABpAGMAbwBcACIALAAgAFwAIgBDACUAVABcACIALAAgAFwAIgBcACIALAAgAFwAIgBDAGUAbgB0AHIAYQBsACUAIABUAGkAbQBlAFwAIgAsACAAXAAiAFwAIgA7AFwAbgBcACIAQQBtAGUAcgBpAGMAYQAvAE0AYQB0AGEAbQBvAHIAbwBzAFwAIgAsACAANQA1ADEAOQA3ACwAIAAwACwAIABcACIAXAAiACwAIABcACIAXAAiACwAIAAtADIAMQA2ADAAMAAsACAAMAAsACAAMAAsACAAMAAsACAAXAAiAFwAIgAsACAAXAAiAFwAIgAsACAAXAAiAFUAUwBcACIALAAgAFwAIgBDACUAVABcACIALAAgAFwAIgBcACIALAAgAFwAIgBDAGUAbgB0AHIAYQBsACUAIABUAGkAbQBlAFwAIgAsACAAXAAiAFwAIgBcAG4AfQA7AFwAbgBcAG4AXwBUAEkATQBFAFoATwBOAEUAXwBBAE0ARQBSAEkAQwBBAF8ATQBBAFoAQQBUAEwAQQBOACAAPQAgAHsAXABuAFwAIgBBAG0AZQByAGkAYwBhAC8ATQBhAHoAYQB0AGwAYQBuAFwAIgAsACAAXAAiAFwAIgAsACAAXAAiAFwAIgAsACAAMgAzADAANQA0ACwAIAA4ADYAMAA2ADAALAAgAC0AMgA1ADUANAAwACwAIAAwACwAIABcACIAXAAiACwAIABcACIAXAAiACwAIAAzADQAMAAsACAAMAAsACAAXAAiAFwAIgAsACAAXAAiAEwATQBUAFwAIgAsACAAXAAiAFwAIgAsACAAXAAiAEwAbwBjAGEAbAAgAE0AZQBhAG4AIABUAGkAbQBlAFwAIgAsACAAXAAiAFwAIgA7AFwAbgBcACIAQQBtAGUAcgBpAGMAYQAvAE0AYQB6AGEAdABsAGEAbgBcACIALAAgADIAMwAwADUANAAsACAAOAA2ADAANgAwACwAIAAyADUAMAA0ADEALAAgADgAMgA4ADAAMAAsACAALQAyADUAMgAwADAALAAgADAALAAgADMANAAwACwAIAAwACwAIAAzADYAMAAwACwAIAAwACwAIABcACIAXAAiACwAIABcACIATQBTAFQAXAAiACwAIABcACIAXAAiACwAIABcACIATQBvAHUAbgB0AGEAaQBuACAAUwB0AGEAbgBkAGEAcgBkACAAVABpAG0AZQBcACIALAAgAFwAIgBcACIAOwBcAG4AXAAiAEEAbQBlAHIAaQBjAGEALwBNAGEAegBhAHQAbABhAG4AXAAiACwAIAAyADUAMAA0ADEALAAgADgAMgA4ADAAMAAsACAAMgA2ADIAOQA1ACwAIAAwACwAIAAtADIAMQA2ADAAMAAsACAAMAAsACAAMwA2ADAAMAAsACAAMAAsACAALQAzADYAMAAwACwAIAAwACwAIABcACIAXAAiACwAIABcACIAQwBTAFQAXAAiACwAIABcACIAXAAiACwAIABcACIAQwBlAG4AdAByAGEAbAAgAFMAdABhAG4AZABhAHIAZAAgAFQAaQBtAGUAXAAiACwAIABcACIAXAAiADsAXABuAFwAIgBBAG0AZQByAGkAYwBhAC8ATQBhAHoAYQB0AGwAYQBuAFwAIgAsACAAMgA2ADIAOQA1ACwAIAAwACwAIAAyADYANwA5ADgALAAgADAALAAgAC0AMgA1ADIAMAAwACwAIAAwACwAIAAtADMANgAwADAALAAgADAALAAgADMANgAwADAALAAgADAALAAgAFwAIgBNAGUAeABpAGMAbwBcACIALAAgAFwAIgBNACUAVABcACIALAAgAFwAIgBcACIALAAgAFwAIgBNAG8AdQBuAHQAYQBpAG4AJQAgAFQAaQBtAGUAXAAiACwAIABcACIAXAAiADsAXABuAFwAIgBBAG0AZQByAGkAYwBhAC8ATQBhAHoAYQB0AGwAYQBuAFwAIgAsACAAMgA2ADcAOQA4ACwAIAAwACwAIAAzADAANAA3ADMALAAgADAALAAgAC0AMgAxADYAMAAwACwAIAAwACwAIAAzADYAMAAwACwAIAAwACwAIAAtADMANgAwADAALAAgADAALAAgAFwAIgBcACIALAAgAFwAIgBDAFMAVABcACIALAAgAFwAIgBcACIALAAgAFwAIgBDAGUAbgB0AHIAYQBsACAAUwB0AGEAbgBkAGEAcgBkACAAVABpAG0AZQBcACIALAAgAFwAIgBcACIAOwBcAG4AXAAiAEEAbQBlAHIAaQBjAGEALwBNAGEAegBhAHQAbABhAG4AXAAiACwAIAAzADAANAA3ADMALAAgADAALAAgADMAMgA5ADMAMAAsACAAMAAsACAALQAyADUAMgAwADAALAAgADAALAAgAC0AMwA2ADAAMAAsACAAMAAsACAALQAzADYAMAAwACwAIAAwACwAIABcACIAXAAiACwAIABcACIATQBTAFQAXAAiACwAIABcACIAXAAiACwAIABcACIATQBvAHUAbgB0AGEAaQBuACAAUwB0AGEAbgBkAGEAcgBkACAAVABpAG0AZQBcACIALAAgAFwAIgBcACIAOwBcAG4AXAAiAEEAbQBlAHIAaQBjAGEALwBNAGEAegBhAHQAbABhAG4AXAAiACwAIAAzADIAOQAzADAALAAgADAALAAgADQAMAA1ADgANwAsACAAMAAsACAALQAyADgAOAAwADAALAAgADAALAAgAC0AMwA2ADAAMAAsACAAMAAsACAAMwA2ADAAMAAsACAAMAAsACAAXAAiAFwAIgAsACAAXAAiAFAAUwBUAFwAIgAsACAAXAAiAFwAIgAsACAAXAAiAFAAYQBjAGkAZgBpAGMAIABTAHQAYQBuAGQAYQByAGQAIABUAGkAbQBlAFwAIgAsACAAXAAiAFwAIgA7AFwAbgBcACIAQQBtAGUAcgBpAGMAYQAvAE0AYQB6AGEAdABsAGEAbgBcACIALAAgADQAMAA1ADgANwAsACAAMAAsACAAXAAiAFwAIgAsACAAXAAiAFwAIgAsACAALQAyADUAMgAwADAALAAgADAALAAgADMANgAwADAALAAgADAALAAgAFwAIgBcACIALAAgAFwAIgBcACIALAAgAFwAIgBNAGUAeABpAGMAbwBcACIALAAgAFwAIgBNACUAVABcACIALAAgAFwAIgBcACIALAAgAFwAIgBNAG8AdQBuAHQAYQBpAG4AJQAgAFQAaQBtAGUAXAAiACwAIABcACIAXAAiAFwAbgB9ADsAXABuAFwAbgBfAFQASQBNAEUAWgBPAE4ARQBfAEEATQBFAFIASQBDAEEAXwBNAEUATgBPAE0ASQBOAEUARQAgAD0AIAB7AFwAbgBcACIAQQBtAGUAcgBpAGMAYQAvAE0AZQBuAG8AbQBpAG4AZQBlAFwAIgAsACAAXAAiAFwAIgAsACAAXAAiAFwAIgAsACAAOQA4ADAAMgAsACAANAAzADIAMAAwACwAIAAtADIAMQAwADIANwAsACAAMAAsACAAXAAiAFwAIgAsACAAXAAiAFwAIgAsACAALQA1ADcAMwAsACAAMAAsACAAXAAiAFwAIgAsACAAXAAiAEwATQBUAFwAIgAsACAAXAAiAFwAIgAsACAAXAAiAEwAbwBjAGEAbAAgAE0AZQBhAG4AIABUAGkAbQBlAFwAIgAsACAAXAAiAFwAIgA7AFwAbgBcACIAQQBtAGUAcgBpAGMAYQAvAE0AZQBuAG8AbQBpAG4AZQBlAFwAIgAsACAAOQA4ADAAMgAsACAANAAzADIAMAAwACwAIAAzADEAOAAyADEALAAgADAALAAgAC0AMgAxADYAMAAwACwAIAAwACwAIAAtADUANwAzACwAIAAwACwAIAAwACwAIAAwACwAIABcACIAVQBTAFwAIgAsACAAXAAiAEMAJQBUAFwAIgAsACAAXAAiAFwAIgAsACAAXAAiAEMAZQBuAHQAcgBhAGwAJQAgAFQAaQBtAGUAXAAiACwAIABcACIAXAAiADsAXABuAFwAIgBBAG0AZQByAGkAYwBhAC8ATQBlAG4AbwBtAGkAbgBlAGUAXAAiACwAIAAzADEAOAAyADEALAAgADAALAAgADQAMAAzADMAOAAsACAANwAyADAAMAAsACAALQAyADEANgAwADAALAAgADAALAAgADAALAAgADAALAAgADMANgAwADAALAAgADAALAAgAFwAIgBNAGUAbgBvAG0AaQBuAGUAZQBcACIALAAgAFwAIgBDACUAVABcACIALAAgAFwAIgBcACIALAAgAFwAIgBDAGUAbgB0AHIAYQBsACUAIABUAGkAbQBlAFwAIgAsACAAXAAiAFwAIgA7AFwAbgBcACIAQQBtAGUAcgBpAGMAYQAvAE0AZQBuAG8AbQBpAG4AZQBlAFwAIgAsACAANAAwADMAMwA4ACwAIAA3ADIAMAAwACwAIAA0ADEAOAAwADEALAAgADcAMgAwADAALAAgAC0AMQA4ADAAMAAwACwAIAAwACwAIAAzADYAMAAwACwAIAAwACwAIAAtADMANgAwADAALAAgADAALAAgAFwAIgBcACIALAAgAFwAIgBFAFMAVABcACIALAAgAFwAIgBcACIALAAgAFwAIgBFAGEAcwB0AGUAcgBuACAAUwB0AGEAbgBkAGEAcgBkACAAVABpAG0AZQBcACIALAAgAFwAIgBcACIAOwBcAG4AXAAiAEEAbQBlAHIAaQBjAGEALwBNAGUAbgBvAG0AaQBuAGUAZQBcACIALAAgADQAMQA4ADAAMQAsACAANwAyADAAMAAsACAAXAAiAFwAIgAsACAAXAAiAFwAIgAsACAALQAyADEANgAwADAALAAgADAALAAgAC0AMwA2ADAAMAAsACAAMAAsACAAXAAiAFwAIgAsACAAXAAiAFwAIgAsACAAXAAiAFUAUwBcACIALAAgAFwAIgBDACUAVABcACIALAAgAFwAIgBcACIALAAgAFwAIgBDAGUAbgB0AHIAYQBsACUAIABUAGkAbQBlAFwAIgAsACAAXAAiAFwAIgBcAG4AfQA7AFwAbgBcAG4AXwBUAEkATQBFAFoATwBOAEUAXwBBAE0ARQBSAEkAQwBBAF8ATQBFAFIASQBEAEEAIAA9ACAAewBcAG4AXAAiAEEAbQBlAHIAaQBjAGEALwBNAGUAcgBpAGQAYQBcACIALAAgAFwAIgBcACIALAAgAFwAIgBcACIALAAgADIAMwAwADUANQAsACAAOQAyACwAIAAtADIAMQA1ADAAOAAsACAAMAAsACAAXAAiAFwAIgAsACAAXAAiAFwAIgAsACAALQA5ADIALAAgADAALAAgAFwAIgBcACIALAAgAFwAIgBMAE0AVABcACIALAAgAFwAIgBcACIALAAgAFwAIgBMAG8AYwBhAGwAIABNAGUAYQBuACAAVABpAG0AZQBcACIALAAgAFwAIgBcACIAOwBcAG4AXAAiAEEAbQBlAHIAaQBjAGEALwBNAGUAcgBpAGQAYQBcACIALAAgADIAMwAwADUANQAsACAAOQAyACwAIAA0ADQAOQA2ADEALAAgADAALAAgAC0AMgAxADYAMAAwACwAIAAwACwAIAAtADkAMgAsACAAMAAsACAAMwA2ADAAMAAsACAAMAAsACAAXAAiAFwAIgAsACAAXAAiAEMAUwBUAFwAIgAsACAAXAAiAFwAIgAsACAAXAAiAEMAZQBuAHQAcgBhAGwAIABTAHQAYQBuAGQAYQByAGQAIABUAGkAbQBlAFwAIgAsACAAXAAiAFwAIgA7AFwAbgBcACIAQQBtAGUAcgBpAGMAYQAvAE0AZQByAGkAZABhAFwAIgAsACAANAA0ADkANgAxACwAIAAwACwAIAA0ADUAMwAwADUALAAgADAALAAgAC0AMQA4ADAAMAAwACwAIAAwACwAIAAzADYAMAAwACwAIAAwACwAIAAtADMANgAwADAALAAgADAALAAgAFwAIgBcACIALAAgAFwAIgBFAFMAVABcACIALAAgAFwAIgBcACIALAAgAFwAIgBFAGEAcwB0AGUAcgBuACAAUwB0AGEAbgBkAGEAcgBkACAAVABpAG0AZQBcACIALAAgAFwAIgBcACIAOwBcAG4AXAAiAEEAbQBlAHIAaQBjAGEALwBNAGUAcgBpAGQAYQBcACIALAAgADQANQAzADAANQAsACAAMAAsACAAXAAiAFwAIgAsACAAXAAiAFwAIgAsACAALQAyADEANgAwADAALAAgADAALAAgAC0AMwA2ADAAMAAsACAAMAAsACAAXAAiAFwAIgAsACAAXAAiAFwAIgAsACAAXAAiAE0AZQB4AGkAYwBvAFwAIgAsACAAXAAiAEMAJQBUAFwAIgAsACAAXAAiAFwAIgAsACAAXAAiAEMAZQBuAHQAcgBhAGwAJQAgAFQAaQBtAGUAXAAiACwAIABcACIAXAAiAFwAbgB9ADsAXABuAFwAbgBfAFQASQBNAEUAWgBPAE4ARQBfAEEATQBFAFIASQBDAEEAXwBNAEUAVABMAEEASwBBAFQATABBACAAPQAgAHsAXABuAFwAIgBBAG0AZQByAGkAYwBhAC8ATQBlAHQAbABhAGsAYQB0AGwAYQBcACIALAAgAFwAIgBcACIALAAgAFwAIgBcACIALAAgADMAMgA1ADgALAAgADUANgA2ADkANQAsACAANQA0ADgAMgAyACwAIAAwACwAIABcACIAXAAiACwAIABcACIAXAAiACwAIAAtADgANgA0ADAAMAAsACAAMAAsACAAXAAiAFwAIgAsACAAXAAiAEwATQBUAFwAIgAsACAAXAAiAFwAIgAsACAAXAAiAEwAbwBjAGEAbAAgAE0AZQBhAG4AIABUAGkAbQBlAFwAIgAsACAAXAAiAFwAIgA7AFwAbgBcACIAQQBtAGUAcgBpAGMAYQAvAE0AZQB0AGwAYQBrAGEAdABsAGEAXAAiACwAIAAzADIANQA4ACwAIAA1ADYANgA5ADUALAAgADEANQAyADUAMQAsACAANAAzADIAMAAwACwAIAAtADMAMQA1ADcAOAAsACAAMAAsACAALQA4ADYANAAwADAALAAgADAALAAgADIANwA3ADgALAAgADAALAAgAFwAIgBcACIALAAgAFwAIgBMAE0AVABcACIALAAgAFwAIgBcACIALAAgAFwAIgBMAG8AYwBhAGwAIABNAGUAYQBuACAAVABpAG0AZQBcACIALAAgAFwAIgBcACIAOwBcAG4AXAAiAEEAbQBlAHIAaQBjAGEALwBNAGUAdABsAGEAawBhAHQAbABhAFwAIgAsACAAMQA1ADIANQAxACwAIAA0ADMAMgAwADAALAAgADMAMAAzADYAMAAsACAAMAAsACAALQAyADgAOAAwADAALAAgADAALAAgADIANwA3ADgALAAgADAALAAgADAALAAgADAALAAgAFwAIgBcACIALAAgAFwAIgBQAFMAVABcACIALAAgAFwAIgBcACIALAAgAFwAIgBQAGEAYwBpAGYAaQBjACAAUwB0AGEAbgBkAGEAcgBkACAAVABpAG0AZQBcACIALAAgAFwAIgBcACIAOwBcAG4AXAAiAEEAbQBlAHIAaQBjAGEALwBNAGUAdABsAGEAawBhAHQAbABhAFwAIgAsACAAMwAwADMANgAwACwAIAAwACwAIAAzADEAOAAyADEALAAgADAALAAgAC0AMgA4ADgAMAAwACwAIAAwACwAIAAwACwAIAAwACwAIAAwACwAIAAwACwAIABcACIAVQBTAFwAIgAsACAAXAAiAFAAJQBUAFwAIgAsACAAXAAiAFwAIgAsACAAXAAiAFAAYQBjAGkAZgBpAGMAJQAgAFQAaQBtAGUAXAAiACwAIABcACIAXAAiADsAXABuAFwAIgBBAG0AZQByAGkAYwBhAC8ATQBlAHQAbABhAGsAYQB0AGwAYQBcACIALAAgADMAMQA4ADIAMQAsACAAMAAsACAANAAwADIAMgAyACwAIAAwACwAIAAtADIAOAA4ADAAMAAsACAAMAAsACAAMAAsACAAMAAsACAAMAAsACAAMAAsACAAXAAiAFwAIgAsACAAXAAiAFAAUwBUAFwAIgAsACAAXAAiAFwAIgAsACAAXAAiAFAAYQBjAGkAZgBpAGMAIABTAHQAYQBuAGQAYQByAGQAIABUAGkAbQBlAFwAIgAsACAAXAAiAFwAIgA7AFwAbgBcACIAQQBtAGUAcgBpAGMAYQAvAE0AZQB0AGwAYQBrAGEAdABsAGEAXAAiACwAIAA0ADAAMgAyADIALAAgADAALAAgADQANQA2ADMANwAsACAANwAyADAAMAAsACAALQAyADgAOAAwADAALAAgADAALAAgADAALAAgADAALAAgADAALAAgADAALAAgAFwAIgBVAFMAXAAiACwAIABcACIAUAAlAFQAXAAiACwAIABcACIAXAAiACwAIABcACIAUABhAGMAaQBmAGkAYwAlACAAVABpAG0AZQBcACIALAAgAFwAIgBcACIAOwBcAG4AXAAiAEEAbQBlAHIAaQBjAGEALwBNAGUAdABsAGEAawBhAHQAbABhAFwAIgAsACAANAA1ADYAMwA3ACwAIAA3ADIAMAAwACwAIAA1ADcAMwAyADcALAAgADcAMgAwADAALAAgAC0AMgA4ADgAMAAwACwAIAAwACwAIAAwACwAIAAwACwAIAAtADMANgAwADAALAAgADAALAAgAFwAIgBcACIALAAgAFwAIgBQAFMAVABcACIALAAgAFwAIgBcACIALAAgAFwAIgBQAGEAYwBpAGYAaQBjACAAUwB0AGEAbgBkAGEAcgBkACAAVABpAG0AZQBcACIALAAgAFwAIgBcACIAOwBcAG4AXAAiAEEAbQBlAHIAaQBjAGEALwBNAGUAdABsAGEAawBhAHQAbABhAFwAIgAsACAANQA3ADMAMgA3ACwAIAA3ADIAMAAwACwAIAA1ADgANAAyADYALAAgADcAMgAwADAALAAgAC0AMwAyADQAMAAwACwAIAAwACwAIAAtADMANgAwADAALAAgADAALAAgADMANgAwADAALAAgADAALAAgAFwAIgBVAFMAXAAiACwAIABcACIAQQBLACUAVABcACIALAAgAFwAIgBcACIALAAgAFwAIgBBAGwAYQBzAGsAYQAlACAAVABpAG0AZQBcACIALAAgAFwAIgBcACIAOwBcAG4AXAAiAEEAbQBlAHIAaQBjAGEALwBNAGUAdABsAGEAawBhAHQAbABhAFwAIgAsACAANQA4ADQAMgA2ACwAIAA3ADIAMAAwACwAIAA1ADgANQAwADMALAAgADcAMgAwADAALAAgAC0AMgA4ADgAMAAwACwAIAAwACwAIAAzADYAMAAwACwAIAAwACwAIAAtADMANgAwADAALAAgADAALAAgAFwAIgBcACIALAAgAFwAIgBQAFMAVABcACIALAAgAFwAIgBcACIALAAgAFwAIgBQAGEAYwBpAGYAaQBjACAAUwB0AGEAbgBkAGEAcgBkACAAVABpAG0AZQBcACIALAAgAFwAIgBcACIAOwBcAG4AXAAiAEEAbQBlAHIAaQBjAGEALwBNAGUAdABsAGEAawBhAHQAbABhAFwAIgAsACAANQA4ADUAMAAzACwAIAA3ADIAMAAwACwAIABcACIAXAAiACwAIABcACIAXAAiACwAIAAtADMAMgA0ADAAMAAsACAAMAAsACAALQAzADYAMAAwACwAIAAwACwAIABcACIAXAAiACwAIABcACIAXAAiACwAIABcACIAVQBTAFwAIgAsACAAXAAiAEEASwAlAFQAXAAiACwAIABcACIAXAAiACwAIABcACIAQQBsAGEAcwBrAGEAJQAgAFQAaQBtAGUAXAAiACwAIABcACIAXAAiAFwAbgB9ADsAXABuAFwAbgBfAFQASQBNAEUAWgBPAE4ARQBfAEEATQBFAFIASQBDAEEAXwBNAEUAWABJAEMATwBfAEMASQBUAFkAIAA9ACAAewBcAG4AXAAiAEEAbQBlAHIAaQBjAGEALwBNAGUAeABpAGMAbwBfAEMAaQB0AHkAXAAiACwAIABcACIAXAAiACwAIABcACIAXAAiACwAIAAyADMAMAA1ADUALAAgADEANAAwADQALAAgAC0AMgAzADcAOQA2ACwAIAAwACwAIABcACIAXAAiACwAIABcACIAXAAiACwAIAAtADEANAAwADQALAAgADAALAAgAFwAIgBcACIALAAgAFwAIgBMAE0AVABcACIALAAgAFwAIgBcACIALAAgAFwAIgBMAG8AYwBhAGwAIABNAGUAYQBuACAAVABpAG0AZQBcACIALAAgAFwAIgBcACIAOwBcAG4AXAAiAEEAbQBlAHIAaQBjAGEALwBNAGUAeABpAGMAbwBfAEMAaQB0AHkAXAAiACwAIAAyADMAMAA1ADUALAAgADEANAAwADQALAAgADIANQAwADQAMQAsACAAOAAyADgAMAAwACwAIAAtADIANQAyADAAMAAsACAAMAAsACAALQAxADQAMAA0ACwAIAAwACwAIAAzADYAMAAwACwAIAAwACwAIABcACIAXAAiACwAIABcACIATQBTAFQAXAAiACwAIABcACIAXAAiACwAIABcACIATQBvAHUAbgB0AGEAaQBuACAAUwB0AGEAbgBkAGEAcgBkACAAVABpAG0AZQBcACIALAAgAFwAIgBcACIAOwBcAG4AXAAiAEEAbQBlAHIAaQBjAGEALwBNAGUAeABpAGMAbwBfAEMAaQB0AHkAXAAiACwAIAAyADUAMAA0ADEALAAgADgAMgA4ADAAMAAsACAAMgA2ADIAOQA1ACwAIAAwACwAIAAtADIAMQA2ADAAMAAsACAAMAAsACAAMwA2ADAAMAAsACAAMAAsACAALQAzADYAMAAwACwAIAAwACwAIABcACIAXAAiACwAIABcACIAQwBTAFQAXAAiACwAIABcACIAXAAiACwAIABcACIAQwBlAG4AdAByAGEAbAAgAFMAdABhAG4AZABhAHIAZAAgAFQAaQBtAGUAXAAiACwAIABcACIAXAAiADsAXABuAFwAIgBBAG0AZQByAGkAYwBhAC8ATQBlAHgAaQBjAG8AXwBDAGkAdAB5AFwAIgAsACAAMgA2ADIAOQA1ACwAIAAwACwAIAAyADYANwA5ADgALAAgADAALAAgAC0AMgA1ADIAMAAwACwAIAAwACwAIAAtADMANgAwADAALAAgADAALAAgADMANgAwADAALAAgADAALAAgAFwAIgBNAGUAeABpAGMAbwBcACIALAAgAFwAIgBNACUAVABcACIALAAgAFwAIgBcACIALAAgAFwAIgBNAG8AdQBuAHQAYQBpAG4AJQAgAFQAaQBtAGUAXAAiACwAIABcACIAXAAiADsAXABuAFwAIgBBAG0AZQByAGkAYwBhAC8ATQBlAHgAaQBjAG8AXwBDAGkAdAB5AFwAIgAsACAAMgA2ADcAOQA4ACwAIAAwACwAIAA1ADIAMQA4ADIALAAgADcAMgAwADAALAAgAC0AMgAxADYAMAAwACwAIAAwACwAIAAzADYAMAAwACwAIAAwACwAIAAwACwAIAAwACwAIABcACIATQBlAHgAaQBjAG8AXAAiACwAIABcACIAQwAlAFQAXAAiACwAIABcACIAXAAiACwAIABcACIAQwBlAG4AdAByAGEAbAAlACAAVABpAG0AZQBcACIALAAgAFwAIgBcACIAOwBcAG4AXAAiAEEAbQBlAHIAaQBjAGEALwBNAGUAeABpAGMAbwBfAEMAaQB0AHkAXAAiACwAIAA1ADIAMQA4ADIALAAgADcAMgAwADAALAAgADUAMgAzADIANQAsACAAMAAsACAALQAyADEANgAwADAALAAgADAALAAgADAALAAgADAALAAgADAALAAgADAALAAgAFwAIgBcACIALAAgAFwAIgBDAFMAVABcACIALAAgAFwAIgBcACIALAAgAFwAIgBDAGUAbgB0AHIAYQBsACAAUwB0AGEAbgBkAGEAcgBkACAAVABpAG0AZQBcACIALAAgAFwAIgBcACIAOwBcAG4AXAAiAEEAbQBlAHIAaQBjAGEALwBNAGUAeABpAGMAbwBfAEMAaQB0AHkAXAAiACwAIAA1ADIAMwAyADUALAAgADAALAAgAFwAIgBcACIALAAgAFwAIgBcACIALAAgAC0AMgAxADYAMAAwACwAIAAwACwAIAAwACwAIAAwACwAIABcACIAXAAiACwAIABcACIAXAAiACwAIABcACIATQBlAHgAaQBjAG8AXAAiACwAIABcACIAQwAlAFQAXAAiACwAIABcACIAXAAiACwAIABcACIAQwBlAG4AdAByAGEAbAAlACAAVABpAG0AZQBcACIALAAgAFwAIgBcACIAXABuAH0AOwBcAG4AXABuAF8AVABJAE0ARQBaAE8ATgBFAF8AQQBNAEUAUgBJAEMAQQBfAE0ASQBRAFUARQBMAE8ATgAgAD0AIAB7AFwAbgBcACIAQQBtAGUAcgBpAGMAYQAvAE0AaQBxAHUAZQBsAG8AbgBcACIALAAgAFwAIgBcACIALAAgAFwAIgBcACIALAAgADEAOQAyADAAMgAsACAAMAAsACAALQAxADMANAA4ADAALAAgADAALAAgAFwAIgBcACIALAAgAFwAIgBcACIALAAgAC0AOQAyADAALAAgADAALAAgAFwAIgBcACIALAAgAFwAIgBMAE0AVABcACIALAAgAFwAIgBcACIALAAgAFwAIgBMAG8AYwBhAGwAIABNAGUAYQBuACAAVABpAG0AZQBcACIALAAgAFwAIgBcACIAOwBcAG4AXAAiAEEAbQBlAHIAaQBjAGEALwBNAGkAcQB1AGUAbABvAG4AXAAiACwAIAAxADkAMgAwADIALAAgADAALAAgADQANAAzADYAMAAsACAAMAAsACAALQAxADQANAAwADAALAAgADAALAAgAC0AOQAyADAALAAgADAALAAgADMANgAwADAALAAgADAALAAgAFwAIgBcACIALAAgAFwAIgBBAFMAVABcACIALAAgAFwAIgBcACIALAAgAFwAIgBBAHQAbABhAG4AdABpAGMAIABTAHQAYQBuAGQAYQByAGQAIABUAGkAbQBlAFwAIgAsACAAXAAiAFwAIgA7AFwAbgBcACIAQQBtAGUAcgBpAGMAYQAvAE0AaQBxAHUAZQBsAG8AbgBcACIALAAgADQANAAzADYAMAAsACAAMAAsACAANAA2ADcAOQA2ACwAIAAwACwAIAAtADEAMAA4ADAAMAAsACAAMAAsACAAMwA2ADAAMAAsACAAMAAsACAAMAAsACAAMAAsACAAXAAiAFwAIgAsACAAXAAiABIiMAAzAFwAIgAsACAAXAAiAFwAIgAsACAAXAAiAFUAVABDABIiMAAzADoAMAAwAFwAIgAsACAAXAAiAFwAIgA7AFwAbgBcACIAQQBtAGUAcgBpAGMAYQAvAE0AaQBxAHUAZQBsAG8AbgBcACIALAAgADQANgA3ADkANgAsACAAMAAsACAAXAAiAFwAIgAsACAAXAAiAFwAIgAsACAALQAxADAAOAAwADAALAAgADAALAAgADAALAAgADAALAAgAFwAIgBcACIALAAgAFwAIgBcACIALAAgAFwAIgBDAGEAbgBhAGQAYQBcACIALAAgAFwAIgASIjAAMwBcACIALAAgAFwAIgASIjAAMgBcACIALAAgAFwAIgBVAFQAQwASIjAAMwA6ADAAMABcACIALAAgAFwAIgBVAFQAQwASIjAAMgA6ADAAMABcACIAXABuAH0AOwBcAG4AXABuAF8AVABJAE0ARQBaAE8ATgBFAF8AQQBNAEUAUgBJAEMAQQBfAE0ATwBOAEMAVABPAE4AIAA9ACAAewBcAG4AXAAiAEEAbQBlAHIAaQBjAGEALwBNAG8AbgBjAHQAbwBuAFwAIgAsACAAXAAiAFwAIgAsACAAXAAiAFwAIgAsACAAOQAxADUAMwAsACAAMAAsACAALQAxADUANQA0ADgALAAgADAALAAgAFwAIgBcACIALAAgAFwAIgBcACIALAAgAC0AMgA0ADUAMgAsACAAMAAsACAAXAAiAFwAIgAsACAAXAAiAEwATQBUAFwAIgAsACAAXAAiAFwAIgAsACAAXAAiAEwAbwBjAGEAbAAgAE0AZQBhAG4AIABUAGkAbQBlAFwAIgAsACAAXAAiAFwAIgA7AFwAbgBcACIAQQBtAGUAcgBpAGMAYQAvAE0AbwBuAGMAdABvAG4AXAAiACwAIAA5ADEANQAzACwAIAAwACwAIAAxADUAOQAxADUALAAgADAALAAgAC0AMQA4ADAAMAAwACwAIAAwACwAIAAtADIANAA1ADIALAAgADAALAAgADMANgAwADAALAAgADAALAAgAFwAIgBcACIALAAgAFwAIgBFAFMAVABcACIALAAgAFwAIgBcACIALAAgAFwAIgBFAGEAcwB0AGUAcgBuACAAUwB0AGEAbgBkAGEAcgBkACAAVABpAG0AZQBcACIALAAgAFwAIgBcACIAOwBcAG4AXAAiAEEAbQBlAHIAaQBjAGEALwBNAG8AbgBjAHQAbwBuAFwAIgAsACAAMQA1ADkAMQA1ACwAIAAwACwAIAAyADcAMAA3ADMALAAgADAALAAgAC0AMQA0ADQAMAAwACwAIAAwACwAIAAzADYAMAAwACwAIAAwACwAIAAwACwAIAAwACwAIABcACIAQwBhAG4AYQBkAGEAXAAiACwAIABcACIAQQAlAFQAXAAiACwAIABcACIAXAAiACwAIABcACIAQQB0AGwAYQBuAHQAaQBjACUAIABUAGkAbQBlAFwAIgAsACAAXAAiAFwAIgA7AFwAbgBcACIAQQBtAGUAcgBpAGMAYQAvAE0AbwBuAGMAdABvAG4AXAAiACwAIAAyADcAMAA3ADMALAAgADAALAAgADMAMAAzADYAMAAsACAAMAAsACAALQAxADQANAAwADAALAAgADAALAAgADAALAAgADAALAAgADAALAAgADAALAAgAFwAIgBNAG8AbgBjAHQAbwBuAFwAIgAsACAAXAAiAEEAJQBUAFwAIgAsACAAXAAiAFwAIgAsACAAXAAiAEEAdABsAGEAbgB0AGkAYwAlACAAVABpAG0AZQBcACIALAAgAFwAIgBcACIAOwBcAG4AXAAiAEEAbQBlAHIAaQBjAGEALwBNAG8AbgBjAHQAbwBuAFwAIgAsACAAMwAwADMANgAwACwAIAAwACwAIAAzADEAOAAyADEALAAgADAALAAgAC0AMQA0ADQAMAAwACwAIAAwACwAIAAwACwAIAAwACwAIAAwACwAIAAwACwAIABcACIAQwBhAG4AYQBkAGEAXAAiACwAIABcACIAQQAlAFQAXAAiACwAIABcACIAXAAiACwAIABcACIAQQB0AGwAYQBuAHQAaQBjACUAIABUAGkAbQBlAFwAIgAsACAAXAAiAFwAIgA7AFwAbgBcACIAQQBtAGUAcgBpAGMAYQAvAE0AbwBuAGMAdABvAG4AXAAiACwAIAAzADEAOAAyADEALAAgADAALAAgADQAMQA2ADgAMwAsACAAMAAsACAALQAxADQANAAwADAALAAgADAALAAgADAALAAgADAALAAgADAALAAgADAALAAgAFwAIgBNAG8AbgBjAHQAbwBuAFwAIgAsACAAXAAiAEEAJQBUAFwAIgAsACAAXAAiAFwAIgAsACAAXAAiAEEAdABsAGEAbgB0AGkAYwAlACAAVABpAG0AZQBcACIALAAgAFwAIgBcACIAOwBcAG4AXAAiAEEAbQBlAHIAaQBjAGEALwBNAG8AbgBjAHQAbwBuAFwAIgAsACAANAAxADYAOAAzACwAIAAwACwAIAA0ADgAOQA4ADgALAAgADAALAAgAC0AMQA0ADQAMAAwACwAIAAwACwAIAAwACwAIAAwACwAIAAwACwAIAAwACwAIABcACIAQwBhAG4AYQBkAGEAXAAiACwAIABcACIAQQAlAFQAXAAiACwAIABcACIAXAAiACwAIABcACIAQQB0AGwAYQBuAHQAaQBjACUAIABUAGkAbQBlAFwAIgAsACAAXAAiAFwAIgA7AFwAbgBcACIAQQBtAGUAcgBpAGMAYQAvAE0AbwBuAGMAdABvAG4AXAAiACwAIAA0ADgAOQA4ADgALAAgADAALAAgADUANAAxADAAMQAsACAAMAAsACAALQAxADQANAAwADAALAAgADAALAAgADAALAAgADAALAAgADAALAAgADAALAAgAFwAIgBNAG8AbgBjAHQAbwBuAFwAIgAsACAAXAAiAEEAJQBUAFwAIgAsACAAXAAiAFwAIgAsACAAXAAiAEEAdABsAGEAbgB0AGkAYwAlACAAVABpAG0AZQBcACIALAAgAFwAIgBcACIAOwBcAG4AXAAiAEEAbQBlAHIAaQBjAGEALwBNAG8AbgBjAHQAbwBuAFwAIgAsACAANQA0ADEAMAAxACwAIAAwACwAIABcACIAXAAiACwAIABcACIAXAAiACwAIAAtADEANAA0ADAAMAAsACAAMAAsACAAMAAsACAAMAAsACAAXAAiAFwAIgAsACAAXAAiAFwAIgAsACAAXAAiAEMAYQBuAGEAZABhAFwAIgAsACAAXAAiAEEAJQBUAFwAIgAsACAAXAAiAFwAIgAsACAAXAAiAEEAdABsAGEAbgB0AGkAYwAlACAAVABpAG0AZQBcACIALAAgAFwAIgBcACIAXABuAH0AOwBcAG4AXABuAF8AVABJAE0ARQBaAE8ATgBFAF8AQQBNAEUAUgBJAEMAQQBfAE0ATwBOAFQARQBSAFIARQBZACAAPQAgAHsAXABuAFwAIgBBAG0AZQByAGkAYwBhAC8ATQBvAG4AdABlAHIAcgBlAHkAXAAiACwAIABcACIAXAAiACwAIABcACIAXAAiACwAIAAyADMAMAA1ADQALAAgADgAMwA5ADIANAAsACAALQAyADQAMAA3ADYALAAgADAALAAgAFwAIgBcACIALAAgAFwAIgBcACIALAAgADIANAA3ADYALAAgADAALAAgAFwAIgBcACIALAAgAFwAIgBMAE0AVABcACIALAAgAFwAIgBcACIALAAgAFwAIgBMAG8AYwBhAGwAIABNAGUAYQBuACAAVABpAG0AZQBcACIALAAgAFwAIgBcACIAOwBcAG4AXAAiAEEAbQBlAHIAaQBjAGEALwBNAG8AbgB0AGUAcgByAGUAeQBcACIALAAgADIAMwAwADUANAAsACAAOAAzADkAMgA0ACwAIAA0ADcAMQA2ADEALAAgADAALAAgAC0AMgAxADYAMAAwACwAIAAwACwAIAAyADQANwA2ACwAIAAwACwAIAAwACwAIAAwACwAIABcACIAXAAiACwAIABcACIAQwBTAFQAXAAiACwAIABcACIAXAAiACwAIABcACIAQwBlAG4AdAByAGEAbAAgAFMAdABhAG4AZABhAHIAZAAgAFQAaQBtAGUAXAAiACwAIABcACIAXAAiADsAXABuAFwAIgBBAG0AZQByAGkAYwBhAC8ATQBvAG4AdABlAHIAcgBlAHkAXAAiACwAIAA0ADcAMQA2ADEALAAgADAALAAgADQANwA1ADIANwAsACAAMAAsACAALQAyADEANgAwADAALAAgADAALAAgADAALAAgADAALAAgADAALAAgADAALAAgAFwAIgBVAFMAXAAiACwAIABcACIAQwAlAFQAXAAiACwAIABcACIAXAAiACwAIABcACIAQwBlAG4AdAByAGEAbAAlACAAVABpAG0AZQBcACIALAAgAFwAIgBcACIAOwBcAG4AXAAiAEEAbQBlAHIAaQBjAGEALwBNAG8AbgB0AGUAcgByAGUAeQBcACIALAAgADQANwA1ADIANwAsACAAMAAsACAAXAAiAFwAIgAsACAAXAAiAFwAIgAsACAALQAyADEANgAwADAALAAgADAALAAgADAALAAgADAALAAgAFwAIgBcACIALAAgAFwAIgBcACIALAAgAFwAIgBNAGUAeABpAGMAbwBcACIALAAgAFwAIgBDACUAVABcACIALAAgAFwAIgBcACIALAAgAFwAIgBDAGUAbgB0AHIAYQBsACUAIABUAGkAbQBlAFwAIgAsACAAXAAiAFwAIgBcAG4AfQA7AFwAbgBcAG4AXwBUAEkATQBFAFoATwBOAEUAXwBBAE0ARQBSAEkAQwBBAF8ATQBPAE4AVABFAFYASQBEAEUATwAgAD0AIAB7AFwAbgBcACIAQQBtAGUAcgBpAGMAYQAvAE0AbwBuAHQAZQB2AGkAZABlAG8AXAAiACwAIABcACIAXAAiACwAIABcACIAXAAiACwAIAAxADgAMQAwADIALAAgADAALAAgAC0AMQAzADQAOQAxACwAIAAwACwAIABcACIAXAAiACwAIABcACIAXAAiACwAIAAwACwAIAAwACwAIABcACIAXAAiACwAIABcACIATABNAFQAXAAiACwAIABcACIAXAAiACwAIABcACIATABvAGMAYQBsACAATQBlAGEAbgAgAFQAaQBtAGUAXAAiACwAIABcACIAXAAiADsAXABuAFwAIgBBAG0AZQByAGkAYwBhAC8ATQBvAG4AdABlAHYAaQBkAGUAbwBcACIALAAgADEAOAAxADAAMgAsACAAMAAsACAAMgAyADQANAA1ACwAIAAwACwAIAAtADEAMwA0ADkAMQAsACAAMAAsACAAMAAsACAAMAAsACAALQA5ADAAOQAsACAAMAAsACAAXAAiAFwAIgAsACAAXAAiAE0ATQBUAFwAIgAsACAAXAAiAFwAIgAsACAAXAAiAE0AbwBuAHQAZQB2AGkAZABlAG8AIABNAGUAYQBuACAAVABpAG0AZQBcACIALAAgAFwAIgBcACIAOwBcAG4AXAAiAEEAbQBlAHIAaQBjAGEALwBNAG8AbgB0AGUAdgBpAGQAZQBvAFwAIgAsACAAMgAyADQANAA1ACwAIAAwACwAIAAyADMANgA5ADMALAAgADAALAAgAC0AMQA0ADQAMAAwACwAIAAwACwAIAAtADkAMAA5ACwAIAAwACwAIAAxADgAMAAwACwAIAAwACwAIABcACIAXAAiACwAIABcACIAEiIwADQAXAAiACwAIABcACIAXAAiACwAIABcACIAVQBUAEMAEiIwADQAOgAwADAAXAAiACwAIABcACIAXAAiADsAXABuAFwAIgBBAG0AZQByAGkAYwBhAC8ATQBvAG4AdABlAHYAaQBkAGUAbwBcACIALAAgADIAMwA2ADkAMwAsACAAMAAsACAAMwAwADcAMAA3ACwAIAAwACwAIAAtADEAMgA2ADAAMAAsACAAMAAsACAAMQA4ADAAMAAsACAAMAAsACAAMQA4ADAAMAAsACAAMAAsACAAXAAiAFUAcgB1AGcAdQBhAHkAXAAiACwAIABcACIAEiIwADMAMwAwAFwAIgAsACAAXAAiABIiMAAzAFwAIgAsACAAXAAiAFUAVABDABIiMAAzADoAMwAwAFwAIgAsACAAXAAiAFUAVABDABIiMAAzADoAMAAwAFwAIgA7AFwAbgBcACIAQQBtAGUAcgBpAGMAYQAvAE0AbwBuAHQAZQB2AGkAZABlAG8AXAAiACwAIAAzADAANwAwADcALAAgADAALAAgADMANgA5ADMANAAsACAAMAAsACAALQAxADAAOAAwADAALAAgADAALAAgADEAOAAwADAALAAgADAALAAgADAALAAgADAALAAgAFwAIgBVAHIAdQBnAHUAYQB5AFwAIgAsACAAXAAiABIiMAAzAFwAIgAsACAAXAAiABIiMAAyADMAMABcACIALAAgAFwAIgBVAFQAQwASIjAAMwA6ADAAMABcACIALAAgAFwAIgBVAFQAQwASIjAAMgA6ADMAMABcACIAOwBcAG4AXAAiAEEAbQBlAHIAaQBjAGEALwBNAG8AbgB0AGUAdgBpAGQAZQBvAFwAIgAsACAAMwA2ADkAMwA0ACwAIAAwACwAIAAzADkAOAA1ADYALAAgADAALAAgAC0AMQAwADgAMAAwACwAIAAwACwAIAAwACwAIAAwACwAIAAwACwAIAAwACwAIABcACIAVQByAHUAZwB1AGEAeQBcACIALAAgAFwAIgASIjAAMwBcACIALAAgAFwAIgASIjAAMgBcACIALAAgAFwAIgBVAFQAQwASIjAAMwA6ADAAMABcACIALAAgAFwAIgBVAFQAQwASIjAAMgA6ADAAMABcACIAOwBcAG4AXAAiAEEAbQBlAHIAaQBjAGEALwBNAG8AbgB0AGUAdgBpAGQAZQBvAFwAIgAsACAAMwA5ADgANQA2ACwAIAAwACwAIAA0ADAANQA4ADcALAAgADAALAAgAC0AMQAwADgAMAAwACwAIAAwACwAIAAwACwAIAAwACwAIAAwACwAIAAwACwAIABcACIAVQByAHUAZwB1AGEAeQBcACIALAAgAFwAIgASIjAAMwBcACIALAAgAFwAIgASIjAAMgAzADAAXAAiACwAIABcACIAVQBUAEMAEiIwADMAOgAwADAAXAAiACwAIABcACIAVQBUAEMAEiIwADIAOgAzADAAXAAiADsAXABuAFwAIgBBAG0AZQByAGkAYwBhAC8ATQBvAG4AdABlAHYAaQBkAGUAbwBcACIALAAgADQAMAA1ADgANwAsACAAMAAsACAANAAyADAANAA4ACwAIAAwACwAIAAtADEAMAA4ADAAMAAsACAAMAAsACAAMAAsACAAMAAsACAAMAAsACAAMAAsACAAXAAiAFUAcgB1AGcAdQBhAHkAXAAiACwAIABcACIAEiIwADMAXAAiACwAIABcACIAEiIwADIAXAAiACwAIABcACIAVQBUAEMAEiIwADMAOgAwADAAXAAiACwAIABcACIAVQBUAEMAEiIwADIAOgAwADAAXAAiADsAXABuAFwAIgBBAG0AZQByAGkAYwBhAC8ATQBvAG4AdABlAHYAaQBkAGUAbwBcACIALAAgADQAMgAwADQAOAAsACAAMAAsACAANAAyADEAMQA2ACwAIAAwACwAIAAtADEAMAA4ADAAMAAsACAAMAAsACAAMAAsACAAMAAsACAAMAAsACAAMAAsACAAXAAiAFUAcgB1AGcAdQBhAHkAXAAiACwAIABcACIAEiIwADMAXAAiACwAIABcACIAEiIwADEAMwAwAFwAIgAsACAAXAAiAFUAVABDABIiMAAzADoAMAAwAFwAIgAsACAAXAAiAFUAVABDABIiMAAxADoAMwAwAFwAIgA7AFwAbgBcACIAQQBtAGUAcgBpAGMAYQAvAE0AbwBuAHQAZQB2AGkAZABlAG8AXAAiACwAIAA0ADIAMQAxADYALAAgADAALAAgADQAMgA0ADAAMwAsACAAMAAsACAALQAxADAAOAAwADAALAAgADAALAAgADAALAAgADAALAAgADAALAAgADAALAAgAFwAIgBVAHIAdQBnAHUAYQB5AFwAIgAsACAAXAAiABIiMAAzAFwAIgAsACAAXAAiABIiMAAyADMAMABcACIALAAgAFwAIgBVAFQAQwASIjAAMwA6ADAAMABcACIALAAgAFwAIgBVAFQAQwASIjAAMgA6ADMAMABcACIAOwBcAG4AXAAiAEEAbQBlAHIAaQBjAGEALwBNAG8AbgB0AGUAdgBpAGQAZQBvAFwAIgAsACAANAAyADQAMAAzACwAIAAwACwAIABcACIAXAAiACwAIABcACIAXAAiACwAIAAtADEAMAA4ADAAMAAsACAAMAAsACAAMAAsACAAMAAsACAAXAAiAFwAIgAsACAAXAAiAFwAIgAsACAAXAAiAFUAcgB1AGcAdQBhAHkAXAAiACwAIABcACIAEiIwADMAXAAiACwAIABcACIAEiIwADIAXAAiACwAIABcACIAVQBUAEMAEiIwADMAOgAwADAAXAAiACwAIABcACIAVQBUAEMAEiIwADIAOgAwADAAXAAiAFwAbgB9ADsAXABuAFwAbgBfAFQASQBNAEUAWgBPAE4ARQBfAEEATQBFAFIASQBDAEEAXwBOAEUAVwBfAFkATwBSAEsAIAA9ACAAewBcAG4AXAAiAEEAbQBlAHIAaQBjAGEALwBOAGUAdwBfAFkAbwByAGsAXAAiACwAIABcACIAXAAiACwAIABcACIAXAAiACwAIAA5ADEAMwAyACwAIAA0ADMANAAzADgALAAgAC0AMQA3ADcANgAyACwAIAAwACwAIABcACIAXAAiACwAIABcACIAXAAiACwAIAAtADIAMwA4ACwAIAAwACwAIABcACIAXAAiACwAIABcACIATABNAFQAXAAiACwAIABcACIAXAAiACwAIABcACIATABvAGMAYQBsACAATQBlAGEAbgAgAFQAaQBtAGUAXAAiACwAIABcACIAXAAiADsAXABuAFwAIgBBAG0AZQByAGkAYwBhAC8ATgBlAHcAXwBZAG8AcgBrAFwAIgAsACAAOQAxADMAMgAsACAANAAzADQAMwA4ACwAIAAyADIAMwAyADQALAAgADAALAAgAC0AMQA4ADAAMAAwACwAIAAwACwAIAAtADIAMwA4ACwAIAAwACwAIAAwACwAIAAwACwAIABcACIAVQBTAFwAIgAsACAAXAAiAEUAJQBUAFwAIgAsACAAXAAiAFwAIgAsACAAXAAiAEUAYQBzAHQAZQByAG4AJQAgAFQAaQBtAGUAXAAiACwAIABcACIAXAAiADsAXABuAFwAIgBBAG0AZQByAGkAYwBhAC8ATgBlAHcAXwBZAG8AcgBrAFwAIgAsACAAMgAyADMAMgA0ACwAIAAwACwAIAAzADAAMwA2ADAALAAgADAALAAgAC0AMQA4ADAAMAAwACwAIAAwACwAIAAwACwAIAAwACwAIAAwACwAIAAwACwAIABcACIATgBZAEMAXAAiACwAIABcACIARQAlAFQAXAAiACwAIABcACIAXAAiACwAIABcACIARQBhAHMAdABlAHIAbgAlACAAVABpAG0AZQBcACIALAAgAFwAIgBcACIAOwBcAG4AXAAiAEEAbQBlAHIAaQBjAGEALwBOAGUAdwBfAFkAbwByAGsAXAAiACwAIAAzADAAMwA2ADAALAAgADAALAAgADMAMQA4ADIAMQAsACAAMAAsACAALQAxADgAMAAwADAALAAgADAALAAgADAALAAgADAALAAgADAALAAgADAALAAgAFwAIgBVAFMAXAAiACwAIABcACIARQAlAFQAXAAiACwAIABcACIAXAAiACwAIABcACIARQBhAHMAdABlAHIAbgAlACAAVABpAG0AZQBcACIALAAgAFwAIgBcACIAOwBcAG4AXAAiAEEAbQBlAHIAaQBjAGEALwBOAGUAdwBfAFkAbwByAGsAXAAiACwAIAAzADEAOAAyADEALAAgADAALAAgADMAOQA0ADkAMQAsACAAMAAsACAALQAxADgAMAAwADAALAAgADAALAAgADAALAAgADAALAAgADAALAAgADAALAAgAFwAIgBOAFkAQwBcACIALAAgAFwAIgBFACUAVABcACIALAAgAFwAIgBcACIALAAgAFwAIgBFAGEAcwB0AGUAcgBuACUAIABUAGkAbQBlAFwAIgAsACAAXAAiAFwAIgA7AFwAbgBcACIAQQBtAGUAcgBpAGMAYQAvAE4AZQB3AF8AWQBvAHIAawBcACIALAAgADMAOQA0ADkAMQAsACAAMAAsACAAXAAiAFwAIgAsACAAXAAiAFwAIgAsACAALQAxADgAMAAwADAALAAgADAALAAgADAALAAgADAALAAgAFwAIgBcACIALAAgAFwAIgBcACIALAAgAFwAIgBVAFMAXAAiACwAIABcACIARQAlAFQAXAAiACwAIABcACIAXAAiACwAIABcACIARQBhAHMAdABlAHIAbgAlACAAVABpAG0AZQBcACIALAAgAFwAIgBcACIAXABuAH0AOwBcAG4AXABuAF8AVABJAE0ARQBaAE8ATgBFAF8AQQBNAEUAUgBJAEMAQQBfAE4ATwBNAEUAIAA9ACAAewBcAG4AXAAiAEEAbQBlAHIAaQBjAGEALwBOAG8AbQBlAFwAIgAsACAAXAAiAFwAIgAsACAAXAAiAFwAIgAsACAAMwAyADUAOAAsACAANAA4ADUANwA1ACwAIAA0ADYANwAwADIALAAgADAALAAgAFwAIgBcACIALAAgAFwAIgBcACIALAAgAC0AOAA2ADQAMAAwACwAIAAwACwAIABcACIAXAAiACwAIABcACIATABNAFQAXAAiACwAIABcACIAXAAiACwAIABcACIATABvAGMAYQBsACAATQBlAGEAbgAgAFQAaQBtAGUAXAAiACwAIABcACIAXAAiADsAXABuAFwAIgBBAG0AZQByAGkAYwBhAC8ATgBvAG0AZQBcACIALAAgADMAMgA1ADgALAAgADQAOAA1ADcANQAsACAAMQA1ADIANQAxACwAIAA0ADMAMgAwADAALAAgAC0AMwA5ADYAOQA4ACwAIAAwACwAIAAtADgANgA0ADAAMAAsACAAMAAsACAAOQA4ACwAIAAwACwAIABcACIAXAAiACwAIABcACIATABNAFQAXAAiACwAIABcACIAXAAiACwAIABcACIATABvAGMAYQBsACAATQBlAGEAbgAgAFQAaQBtAGUAXAAiACwAIABcACIAXAAiADsAXABuAFwAIgBBAG0AZQByAGkAYwBhAC8ATgBvAG0AZQBcACIALAAgADEANQAyADUAMQAsACAANAAzADIAMAAwACwAIAAzADAAMwA2ADAALAAgADAALAAgAC0AMwA5ADYAMAAwACwAIAAwACwAIAA5ADgALAAgADAALAAgADAALAAgADAALAAgAFwAIgBcACIALAAgAFwAIgBOAFMAVABcACIALAAgAFwAIgBcACIALAAgAFwAIgBOAG8AbQBlACAAUwB0AGEAbgBkAGEAcgBkACAAVABpAG0AZQBcACIALAAgAFwAIgBcACIAOwBcAG4AXAAiAEEAbQBlAHIAaQBjAGEALwBOAG8AbQBlAFwAIgAsACAAMwAwADMANgAwACwAIAAwACwAIAAzADEAOAAyADEALAAgADAALAAgAC0AMwA5ADYAMAAwACwAIAAwACwAIAAwACwAIAAwACwAIAAwACwAIAAwACwAIABcACIAVQBTAFwAIgAsACAAXAAiAE4AJQBUAFwAIgAsACAAXAAiAFwAIgAsACAAXAAiAE4AbwBtAGUAJQAgAFQAaQBtAGUAXAAiACwAIABcACIAXAAiADsAXABuAFwAIgBBAG0AZQByAGkAYwBhAC8ATgBvAG0AZQBcACIALAAgADMAMQA4ADIAMQAsACAAMAAsACAAMwA5ADUAOAAxACwAIAAwACwAIAAtADMAOQA2ADAAMAAsACAAMAAsACAAMAAsACAAMAAsACAAMAAsACAAMAAsACAAXAAiAFwAIgAsACAAXAAiAE4AUwBUAFwAIgAsACAAXAAiAFwAIgAsACAAXAAiAE4AbwBtAGUAIABTAHQAYQBuAGQAYQByAGQAIABUAGkAbQBlAFwAIgAsACAAXAAiAFwAIgA7AFwAbgBcACIAQQBtAGUAcgBpAGMAYQAvAE4AbwBtAGUAXAAiACwAIAAzADkANQA4ADEALAAgADAALAAgADQAMAAyADIAMgAsACAAMAAsACAALQAzADkANgAwADAALAAgADAALAAgADAALAAgADAALAAgADAALAAgADAALAAgAFwAIgBcACIALAAgAFwAIgBCAFMAVABcACIALAAgAFwAIgBcACIALAAgAFwAIgBCAGUAcgBpAG4AZwAgAFMAdABhAG4AZABhAHIAZAAgAFQAaQBtAGUAXAAiACwAIABcACIAXAAiADsAXABuAFwAIgBBAG0AZQByAGkAYwBhAC8ATgBvAG0AZQBcACIALAAgADQAMAAyADIAMgAsACAAMAAsACAANAA1ADYAMwA3ACwAIAA3ADIAMAAwACwAIAAtADMAOQA2ADAAMAAsACAAMAAsACAAMAAsACAAMAAsACAANwAyADAAMAAsACAAMAAsACAAXAAiAFUAUwBcACIALAAgAFwAIgBCACUAVABcACIALAAgAFwAIgBcACIALAAgAFwAIgBCAGUAcgBpAG4AZwAlACAAVABpAG0AZQBcACIALAAgAFwAIgBcACIAOwBcAG4AXAAiAEEAbQBlAHIAaQBjAGEALwBOAG8AbQBlAFwAIgAsACAANAA1ADYAMwA3ACwAIAA3ADIAMAAwACwAIAA0ADUANgA2ADgALAAgADAALAAgAC0AMwAyADQAMAAwACwAIAAwACwAIAA3ADIAMAAwACwAIAAwACwAIAAwACwAIAAwACwAIABcACIAVQBTAFwAIgAsACAAXAAiAFkAJQBUAFwAIgAsACAAXAAiAFwAIgAsACAAXAAiAFkAdQBrAG8AbgAlACAAVABpAG0AZQBcACIALAAgAFwAIgBcACIAOwBcAG4AXAAiAEEAbQBlAHIAaQBjAGEALwBOAG8AbQBlAFwAIgAsACAANAA1ADYANgA4ACwAIAAwACwAIABcACIAXAAiACwAIABcACIAXAAiACwAIAAtADMAMgA0ADAAMAAsACAAMAAsACAAMAAsACAAMAAsACAAXAAiAFwAIgAsACAAXAAiAFwAIgAsACAAXAAiAFUAUwBcACIALAAgAFwAIgBBAEsAJQBUAFwAIgAsACAAXAAiAFwAIgAsACAAXAAiAEEAbABhAHMAawBhACUAIABUAGkAbQBlAFwAIgAsACAAXAAiAFwAIgBcAG4AfQA7AFwAbgBcAG4AXwBUAEkATQBFAFoATwBOAEUAXwBBAE0ARQBSAEkAQwBBAF8ATgBPAFIATwBOAEgAQQAgAD0AIAB7AFwAbgBcACIAQQBtAGUAcgBpAGMAYQAvAE4AbwByAG8AbgBoAGEAXAAiACwAIABcACIAXAAiACwAIABcACIAXAAiACwAIAAyADAAMQAzADMALAAgADAALAAgAC0ANwA3ADgAMAAsACAAMAAsACAAXAAiAFwAIgAsACAAXAAiAFwAIgAsACAANQA4ADAALAAgADAALAAgAFwAIgBcACIALAAgAFwAIgBMAE0AVABcACIALAAgAFwAIgBcACIALAAgAFwAIgBMAG8AYwBhAGwAIABNAGUAYQBuACAAVABpAG0AZQBcACIALAAgAFwAIgBcACIAOwBcAG4AXAAiAEEAbQBlAHIAaQBjAGEALwBOAG8AcgBvAG4AaABhAFwAIgAsACAAMgAwADEAMwAzACwAIAAwACwAIAA0ADgAMQA1ADEALAAgADAALAAgAC0ANwAyADAAMAAsACAAMAAsACAANQA4ADAALAAgADAALAAgADAALAAgADAALAAgAFwAIgBCAHIAYQB6AGkAbABcACIALAAgAFwAIgASIjAAMgBcACIALAAgAFwAIgASIjAAMQBcACIALAAgAFwAIgBVAFQAQwASIjAAMgA6ADAAMABcACIALAAgAFwAIgBVAFQAQwASIjAAMQA6ADAAMABcACIAOwBcAG4AXAAiAEEAbQBlAHIAaQBjAGEALwBOAG8AcgBvAG4AaABhAFwAIgAsACAANAA4ADEANQAxACwAIAAwACwAIAA1ADEANAA1ADEALAAgADAALAAgAC0ANwAyADAAMAAsACAAMAAsACAAMAAsACAAMAAsACAAMAAsACAAMAAsACAAXAAiAFwAIgAsACAAXAAiABIiMAAyAFwAIgAsACAAXAAiAFwAIgAsACAAXAAiAFUAVABDABIiMAAyADoAMAAwAFwAIgAsACAAXAAiAFwAIgA7AFwAbgBcACIAQQBtAGUAcgBpAGMAYQAvAE4AbwByAG8AbgBoAGEAXAAiACwAIAA1ADEANAA1ADEALAAgADAALAAgADUAMQA4ADMAMgAsACAAMAAsACAALQA3ADIAMAAwACwAIAAwACwAIAAwACwAIAAwACwAIAAwACwAIAAwACwAIABcACIAQgByAGEAegBpAGwAXAAiACwAIABcACIAEiIwADIAXAAiACwAIABcACIAEiIwADEAXAAiACwAIABcACIAVQBUAEMAEiIwADIAOgAwADAAXAAiACwAIABcACIAVQBUAEMAEiIwADEAOgAwADAAXAAiADsAXABuAFwAIgBBAG0AZQByAGkAYwBhAC8ATgBvAHIAbwBuAGgAYQBcACIALAAgADUAMQA4ADMAMgAsACAAMAAsACAANQAyADEANgA1ACwAIAAwACwAIAAtADcAMgAwADAALAAgADAALAAgADAALAAgADAALAAgADAALAAgADAALAAgAFwAIgBcACIALAAgAFwAIgASIjAAMgBcACIALAAgAFwAIgBcACIALAAgAFwAIgBVAFQAQwASIjAAMgA6ADAAMABcACIALAAgAFwAIgBcACIAOwBcAG4AXAAiAEEAbQBlAHIAaQBjAGEALwBOAG8AcgBvAG4AaABhAFwAIgAsACAANQAyADEANgA1ACwAIAAwACwAIAA1ADIANQA0ADgALAAgADAALAAgAC0ANwAyADAAMAAsACAAMAAsACAAMAAsACAAMAAsACAAMAAsACAAMAAsACAAXAAiAEIAcgBhAHoAaQBsAFwAIgAsACAAXAAiABIiMAAyAFwAIgAsACAAXAAiABIiMAAxAFwAIgAsACAAXAAiAFUAVABDABIiMAAyADoAMAAwAFwAIgAsACAAXAAiAFUAVABDABIiMAAxADoAMAAwAFwAIgA7AFwAbgBcACIAQQBtAGUAcgBpAGMAYQAvAE4AbwByAG8AbgBoAGEAXAAiACwAIAA1ADIANQA0ADgALAAgADAALAAgAFwAIgBcACIALAAgAFwAIgBcACIALAAgAC0ANwAyADAAMAAsACAAMAAsACAAMAAsACAAMAAsACAAXAAiAFwAIgAsACAAXAAiAFwAIgAsACAAXAAiAFwAIgAsACAAXAAiABIiMAAyAFwAIgAsACAAXAAiAFwAIgAsACAAXAAiAFUAVABDABIiMAAyADoAMAAwAFwAIgAsACAAXAAiAFwAIgBcAG4AfQA7AFwAbgBcAG4AXwBUAEkATQBFAFoATwBOAEUAXwBBAE0ARQBSAEkAQwBBAF8ATgBPAFIAVABIAF8ARABBAEsATwBUAEEAXwBCAEUAVQBMAEEASAAgAD0AIAB7AFwAbgBcACIAQQBtAGUAcgBpAGMAYQAvAE4AbwByAHQAaABfAEQAYQBrAG8AdABhAC8AQgBlAHUAbABhAGgAXAAiACwAIABcACIAXAAiACwAIABcACIAXAAiACwAIAA5ADEAMwAyACwAIAA0ADMAOQA3ADMALAAgAC0AMgA0ADQAMgA3ACwAIAAwACwAIABcACIAXAAiACwAIABcACIAXAAiACwAIAAtADcANwAzACwAIAAwACwAIABcACIAXAAiACwAIABcACIATABNAFQAXAAiACwAIABcACIAXAAiACwAIABcACIATABvAGMAYQBsACAATQBlAGEAbgAgAFQAaQBtAGUAXAAiACwAIABcACIAXAAiADsAXABuAFwAIgBBAG0AZQByAGkAYwBhAC8ATgBvAHIAdABoAF8ARABhAGsAbwB0AGEALwBCAGUAdQBsAGEAaABcACIALAAgADkAMQAzADIALAAgADQAMwA5ADcAMwAsACAANQA1ADUAMAA3ACwAIAA3ADIAMAAwACwAIAAtADIANQAyADAAMAAsACAAMAAsACAALQA3ADcAMwAsACAAMAAsACAAMwA2ADAAMAAsACAAMAAsACAAXAAiAFUAUwBcACIALAAgAFwAIgBNACUAVABcACIALAAgAFwAIgBcACIALAAgAFwAIgBNAG8AdQBuAHQAYQBpAG4AJQAgAFQAaQBtAGUAXAAiACwAIABcACIAXAAiADsAXABuAFwAIgBBAG0AZQByAGkAYwBhAC8ATgBvAHIAdABoAF8ARABhAGsAbwB0AGEALwBCAGUAdQBsAGEAaABcACIALAAgADUANQA1ADAANwAsACAANwAyADAAMAAsACAAXAAiAFwAIgAsACAAXAAiAFwAIgAsACAALQAyADEANgAwADAALAAgADAALAAgADMANgAwADAALAAgADAALAAgAFwAIgBcACIALAAgAFwAIgBcACIALAAgAFwAIgBVAFMAXAAiACwAIABcACIAQwAlAFQAXAAiACwAIABcACIAXAAiACwAIABcACIAQwBlAG4AdAByAGEAbAAlACAAVABpAG0AZQBcACIALAAgAFwAIgBcACIAXABuAH0AOwBcAG4AXABuAF8AVABJAE0ARQBaAE8ATgBFAF8AQQBNAEUAUgBJAEMAQQBfAE4ATwBSAFQASABfAEQAQQBLAE8AVABBAF8AQwBFAE4AVABFAFIAIAA9ACAAewBcAG4AXAAiAEEAbQBlAHIAaQBjAGEALwBOAG8AcgB0AGgAXwBEAGEAawBvAHQAYQAvAEMAZQBuAHQAZQByAFwAIgAsACAAXAAiAFwAIgAsACAAXAAiAFwAIgAsACAAOQAxADMAMgAsACAANAA0ADAAOAA4ACwAIAAtADIANAAzADEAMgAsACAAMAAsACAAXAAiAFwAIgAsACAAXAAiAFwAIgAsACAALQA4ADgAOAAsACAAMAAsACAAXAAiAFwAIgAsACAAXAAiAEwATQBUAFwAIgAsACAAXAAiAFwAIgAsACAAXAAiAEwAbwBjAGEAbAAgAE0AZQBhAG4AIABUAGkAbQBlAFwAIgAsACAAXAAiAFwAIgA7AFwAbgBcACIAQQBtAGUAcgBpAGMAYQAvAE4AbwByAHQAaABfAEQAYQBrAG8AdABhAC8AQwBlAG4AdABlAHIAXAAiACwAIAA5ADEAMwAyACwAIAA0ADQAMAA4ADgALAAgADQAOAA5ADIAMAAsACAANwAyADAAMAAsACAALQAyADUAMgAwADAALAAgADAALAAgAC0AOAA4ADgALAAgADAALAAgADMANgAwADAALAAgADAALAAgAFwAIgBVAFMAXAAiACwAIABcACIATQAlAFQAXAAiACwAIABcACIAXAAiACwAIABcACIATQBvAHUAbgB0AGEAaQBuACUAIABUAGkAbQBlAFwAIgAsACAAXAAiAFwAIgA7AFwAbgBcACIAQQBtAGUAcgBpAGMAYQAvAE4AbwByAHQAaABfAEQAYQBrAG8AdABhAC8AQwBlAG4AdABlAHIAXAAiACwAIAA0ADgAOQAyADAALAAgADcAMgAwADAALAAgAFwAIgBcACIALAAgAFwAIgBcACIALAAgAC0AMgAxADYAMAAwACwAIAAwACwAIAAzADYAMAAwACwAIAAwACwAIABcACIAXAAiACwAIABcACIAXAAiACwAIABcACIAVQBTAFwAIgAsACAAXAAiAEMAJQBUAFwAIgAsACAAXAAiAFwAIgAsACAAXAAiAEMAZQBuAHQAcgBhAGwAJQAgAFQAaQBtAGUAXAAiACwAIABcACIAXAAiAFwAbgB9ADsAXABuAFwAbgBfAFQASQBNAEUAWgBPAE4ARQBfAEEATQBFAFIASQBDAEEAXwBOAE8AUgBUAEgAXwBEAEEASwBPAFQAQQBfAE4ARQBXAF8AUwBBAEwARQBNACAAPQAgAHsAXABuAFwAIgBBAG0AZQByAGkAYwBhAC8ATgBvAHIAdABoAF8ARABhAGsAbwB0AGEALwBOAGUAdwBfAFMAYQBsAGUAbQBcACIALAAgAFwAIgBcACIALAAgAFwAIgBcACIALAAgADkAMQAzADIALAAgADQANAAwADYAMQAsACAALQAyADQAMwAzADkALAAgADAALAAgAFwAIgBcACIALAAgAFwAIgBcACIALAAgAC0AOAA2ADEALAAgADAALAAgAFwAIgBcACIALAAgAFwAIgBMAE0AVABcACIALAAgAFwAIgBcACIALAAgAFwAIgBMAG8AYwBhAGwAIABNAGUAYQBuACAAVABpAG0AZQBcACIALAAgAFwAIgBcACIAOwBcAG4AXAAiAEEAbQBlAHIAaQBjAGEALwBOAG8AcgB0AGgAXwBEAGEAawBvAHQAYQAvAE4AZQB3AF8AUwBhAGwAZQBtAFwAIgAsACAAOQAxADMAMgAsACAANAA0ADAANgAxACwAIAA1ADIAOQAzADgALAAgADcAMgAwADAALAAgAC0AMgA1ADIAMAAwACwAIAAwACwAIAAtADgANgAxACwAIAAwACwAIAAzADYAMAAwACwAIAAwACwAIABcACIAVQBTAFwAIgAsACAAXAAiAE0AJQBUAFwAIgAsACAAXAAiAFwAIgAsACAAXAAiAE0AbwB1AG4AdABhAGkAbgAlACAAVABpAG0AZQBcACIALAAgAFwAIgBcACIAOwBcAG4AXAAiAEEAbQBlAHIAaQBjAGEALwBOAG8AcgB0AGgAXwBEAGEAawBvAHQAYQAvAE4AZQB3AF8AUwBhAGwAZQBtAFwAIgAsACAANQAyADkAMwA4ACwAIAA3ADIAMAAwACwAIABcACIAXAAiACwAIABcACIAXAAiACwAIAAtADIAMQA2ADAAMAAsACAAMAAsACAAMwA2ADAAMAAsACAAMAAsACAAXAAiAFwAIgAsACAAXAAiAFwAIgAsACAAXAAiAFUAUwBcACIALAAgAFwAIgBDACUAVABcACIALAAgAFwAIgBcACIALAAgAFwAIgBDAGUAbgB0AHIAYQBsACUAIABUAGkAbQBlAFwAIgAsACAAXAAiAFwAIgBcAG4AfQA7AFwAbgBcAG4AXwBUAEkATQBFAFoATwBOAEUAXwBBAE0ARQBSAEkAQwBBAF8ATgBVAFUASwAgAD0AIAB7AFwAbgBcACIAQQBtAGUAcgBpAGMAYQAvAE4AdQB1AGsAXAAiACwAIABcACIAXAAiACwAIABcACIAXAAiACwAIAAyADEAMAA3ADIALAAgADAALAAgAC0AMQAyADQAMQA2ACwAIAAwACwAIABcACIAXAAiACwAIABcACIAXAAiACwAIAAxADYAMQA2ACwAIAAwACwAIABcACIAXAAiACwAIABcACIATABNAFQAXAAiACwAIABcACIAXAAiACwAIABcACIATABvAGMAYQBsACAATQBlAGEAbgAgAFQAaQBtAGUAXAAiACwAIABcACIAXAAiADsAXABuAFwAIgBBAG0AZQByAGkAYwBhAC8ATgB1AHUAawBcACIALAAgADIAMQAwADcAMgAsACAAMAAsACAANAA0ADMAMwA1ACwAIAA3ADIAMAAwACwAIAAtADEAMAA4ADAAMAAsACAAMAAsACAAMQA2ADEANgAsACAAMAAsACAAMAAsACAAMAAsACAAXAAiAFwAIgAsACAAXAAiABIiMAAzAFwAIgAsACAAXAAiAFwAIgAsACAAXAAiAFUAVABDABIiMAAzADoAMAAwAFwAIgAsACAAXAAiAFwAIgA7AFwAbgBcACIAQQBtAGUAcgBpAGMAYQAvAE4AdQB1AGsAXAAiACwAIAA0ADQAMwAzADUALAAgADcAMgAwADAALAAgADYAMAAwADIAOAAsACAANwA5ADIAMAAwACwAIAAtADEAMAA4ADAAMAAsACAAMAAsACAAMAAsACAAMAAsACAAMwA2ADAAMAAsACAAMAAsACAAXAAiAEUAVQBcACIALAAgAFwAIgASIjAAMwBcACIALAAgAFwAIgASIjAAMgBcACIALAAgAFwAIgBVAFQAQwASIjAAMwA6ADAAMABcACIALAAgAFwAIgBVAFQAQwASIjAAMgA6ADAAMABcACIAOwBcAG4AXAAiAEEAbQBlAHIAaQBjAGEALwBOAHUAdQBrAFwAIgAsACAANgAwADAAMgA4ACwAIAA3ADkAMgAwADAALAAgADYAMAAyADQANQAsACAAOAAyADgAMAAwACwAIAAtADcAMgAwADAALAAgADAALAAgADMANgAwADAALAAgADAALAAgADAALAAgADAALAAgAFwAIgBcACIALAAgAFwAIgASIjAAMgBcACIALAAgAFwAIgBcACIALAAgAFwAIgBVAFQAQwASIjAAMgA6ADAAMABcACIALAAgAFwAIgBcACIAOwBcAG4AXAAiAEEAbQBlAHIAaQBjAGEALwBOAHUAdQBrAFwAIgAsACAANgAwADIANAA1ACwAIAA4ADIAOAAwADAALAAgAFwAIgBcACIALAAgAFwAIgBcACIALAAgAC0ANwAyADAAMAAsACAAMAAsACAAMAAsACAAMAAsACAAXAAiAFwAIgAsACAAXAAiAFwAIgAsACAAXAAiAEUAVQBcACIALAAgAFwAIgASIjAAMgBcACIALAAgAFwAIgASIjAAMQBcACIALAAgAFwAIgBVAFQAQwASIjAAMgA6ADAAMABcACIALAAgAFwAIgBVAFQAQwASIjAAMQA6ADAAMABcACIAXABuAH0AOwBcAG4AXABuAF8AVABJAE0ARQBaAE8ATgBFAF8AQQBNAEUAUgBJAEMAQQBfAE8ASgBJAE4AQQBHAEEAIAA9ACAAewBcAG4AXAAiAEEAbQBlAHIAaQBjAGEALwBPAGoAaQBuAGEAZwBhAFwAIgAsACAAXAAiAFwAIgAsACAAXAAiAFwAIgAsACAAMgAzADAANQA1ACwAIAAxADQAMAAsACAALQAyADUAMAA2ADAALAAgADAALAAgAFwAIgBcACIALAAgAFwAIgBcACIALAAgAC0AMQA0ADAALAAgADAALAAgAFwAIgBcACIALAAgAFwAIgBMAE0AVABcACIALAAgAFwAIgBcACIALAAgAFwAIgBMAG8AYwBhAGwAIABNAGUAYQBuACAAVABpAG0AZQBcACIALAAgAFwAIgBcACIAOwBcAG4AXAAiAEEAbQBlAHIAaQBjAGEALwBPAGoAaQBuAGEAZwBhAFwAIgAsACAAMgAzADAANQA1ACwAIAAxADQAMAAsACAAMgA1ADAANAAxACwAIAA4ADIAOAAwADAALAAgAC0AMgA1ADIAMAAwACwAIAAwACwAIAAtADEANAAwACwAIAAwACwAIAAzADYAMAAwACwAIAAwACwAIABcACIAXAAiACwAIABcACIATQBTAFQAXAAiACwAIABcACIAXAAiACwAIABcACIATQBvAHUAbgB0AGEAaQBuACAAUwB0AGEAbgBkAGEAcgBkACAAVABpAG0AZQBcACIALAAgAFwAIgBcACIAOwBcAG4AXAAiAEEAbQBlAHIAaQBjAGEALwBPAGoAaQBuAGEAZwBhAFwAIgAsACAAMgA1ADAANAAxACwAIAA4ADIAOAAwADAALAAgADIANgAyADkANQAsACAAMAAsACAALQAyADEANgAwADAALAAgADAALAAgADMANgAwADAALAAgADAALAAgAC0AMwA2ADAAMAAsACAAMAAsACAAXAAiAFwAIgAsACAAXAAiAEMAUwBUAFwAIgAsACAAXAAiAFwAIgAsACAAXAAiAEMAZQBuAHQAcgBhAGwAIABTAHQAYQBuAGQAYQByAGQAIABUAGkAbQBlAFwAIgAsACAAXAAiAFwAIgA7AFwAbgBcACIAQQBtAGUAcgBpAGMAYQAvAE8AagBpAG4AYQBnAGEAXAAiACwAIAAyADYAMgA5ADUALAAgADAALAAgADIANgA3ADkAOAAsACAAMAAsACAALQAyADUAMgAwADAALAAgADAALAAgAC0AMwA2ADAAMAAsACAAMAAsACAAMwA2ADAAMAAsACAAMAAsACAAXAAiAE0AZQB4AGkAYwBvAFwAIgAsACAAXAAiAE0AJQBUAFwAIgAsACAAXAAiAFwAIgAsACAAXAAiAE0AbwB1AG4AdABhAGkAbgAlACAAVABpAG0AZQBcACIALAAgAFwAIgBcACIAOwBcAG4AXAAiAEEAbQBlAHIAaQBjAGEALwBPAGoAaQBuAGEAZwBhAFwAIgAsACAAMgA2ADcAOQA4ACwAIAAwACwAIAA1ADAAMAA4ADMALAAgADAALAAgAC0AMgAxADYAMAAwACwAIAAwACwAIAAzADYAMAAwACwAIAAwACwAIAAwACwAIAAwACwAIABcACIAXAAiACwAIABcACIAQwBTAFQAXAAiACwAIABcACIAXAAiACwAIABcACIAQwBlAG4AdAByAGEAbAAgAFMAdABhAG4AZABhAHIAZAAgAFQAaQBtAGUAXAAiACwAIABcACIAXAAiADsAXABuAFwAIgBBAG0AZQByAGkAYwBhAC8ATwBqAGkAbgBhAGcAYQBcACIALAAgADUAMAAwADgAMwAsACAAMAAsACAANQAwADgAMQA0ACwAIAAwACwAIAAtADIAMQA2ADAAMAAsACAAMAAsACAAMAAsACAAMAAsACAAMAAsACAAMAAsACAAXAAiAE0AZQB4AGkAYwBvAFwAIgAsACAAXAAiAEMAJQBUAFwAIgAsACAAXAAiAFwAIgAsACAAXAAiAEMAZQBuAHQAcgBhAGwAJQAgAFQAaQBtAGUAXAAiACwAIABcACIAXAAiADsAXABuAFwAIgBBAG0AZQByAGkAYwBhAC8ATwBqAGkAbgBhAGcAYQBcACIALAAgADUAMAA4ADEANAAsACAAMAAsACAANQAwADkAMAA4ACwAIAAxADAAOAAwADAALAAgAC0AMgAxADYAMAAwACwAIAAwACwAIAAwACwAIAAwACwAIAAtADMANgAwADAALAAgADAALAAgAFwAIgBcACIALAAgAFwAIgBDAFMAVABcACIALAAgAFwAIgBcACIALAAgAFwAIgBDAGUAbgB0AHIAYQBsACAAUwB0AGEAbgBkAGEAcgBkACAAVABpAG0AZQBcACIALAAgAFwAIgBcACIAOwBcAG4AXAAiAEEAbQBlAHIAaQBjAGEALwBPAGoAaQBuAGEAZwBhAFwAIgAsACAANQAwADkAMAA4ACwAIAAxADAAOAAwADAALAAgADUANQAxADkANwAsACAAMAAsACAALQAyADUAMgAwADAALAAgADAALAAgAC0AMwA2ADAAMAAsACAAMAAsACAAMAAsACAAMAAsACAAXAAiAE0AZQB4AGkAYwBvAFwAIgAsACAAXAAiAE0AJQBUAFwAIgAsACAAXAAiAFwAIgAsACAAXAAiAE0AbwB1AG4AdABhAGkAbgAlACAAVABpAG0AZQBcACIALAAgAFwAIgBcACIAOwBcAG4AXAAiAEEAbQBlAHIAaQBjAGEALwBPAGoAaQBuAGEAZwBhAFwAIgAsACAANQA1ADEAOQA3ACwAIAAwACwAIAA1ADkAOAA4ADIALAAgADcAMgAwADAALAAgAC0AMgA1ADIAMAAwACwAIAAwACwAIAAwACwAIAAwACwAIAAzADYAMAAwACwAIAAwACwAIABcACIAVQBTAFwAIgAsACAAXAAiAE0AJQBUAFwAIgAsACAAXAAiAFwAIgAsACAAXAAiAE0AbwB1AG4AdABhAGkAbgAlACAAVABpAG0AZQBcACIALAAgAFwAIgBcACIAOwBcAG4AXAAiAEEAbQBlAHIAaQBjAGEALwBPAGoAaQBuAGEAZwBhAFwAIgAsACAANQA5ADgAOAAyACwAIAA3ADIAMAAwACwAIAA1ADkAOQAxADMALAAgADAALAAgAC0AMgAxADYAMAAwACwAIAAwACwAIAAzADYAMAAwACwAIAAwACwAIAAwACwAIAAwACwAIABcACIAXAAiACwAIABcACIAQwBTAFQAXAAiACwAIABcACIAXAAiACwAIABcACIAQwBlAG4AdAByAGEAbAAgAFMAdABhAG4AZABhAHIAZAAgAFQAaQBtAGUAXAAiACwAIABcACIAXAAiADsAXABuAFwAIgBBAG0AZQByAGkAYwBhAC8ATwBqAGkAbgBhAGcAYQBcACIALAAgADUAOQA5ADEAMwAsACAAMAAsACAAXAAiAFwAIgAsACAAXAAiAFwAIgAsACAALQAyADEANgAwADAALAAgADAALAAgADAALAAgADAALAAgAFwAIgBcACIALAAgAFwAIgBcACIALAAgAFwAIgBVAFMAXAAiACwAIABcACIAQwAlAFQAXAAiACwAIABcACIAXAAiACwAIABcACIAQwBlAG4AdAByAGEAbAAlACAAVABpAG0AZQBcACIALAAgAFwAIgBcACIAXABuAH0AOwBcAG4AXABuAF8AVABJAE0ARQBaAE8ATgBFAF8AQQBNAEUAUgBJAEMAQQBfAFAAQQBOAEEATQBBACAAPQAgAHsAXABuAFwAIgBBAG0AZQByAGkAYwBhAC8AUABhAG4AYQBtAGEAXAAiACwAIABcACIAXAAiACwAIABcACIAXAAiACwAIAAxADEAMwA2ADgALAAgADAALAAgAC0AMQA5ADAAOAA4ACwAIAAwACwAIABcACIAXAAiACwAIABcACIAXAAiACwAIAAtADgAOAAsACAAMAAsACAAXAAiAFwAIgAsACAAXAAiAEwATQBUAFwAIgAsACAAXAAiAFwAIgAsACAAXAAiAEwAbwBjAGEAbAAgAE0AZQBhAG4AIABUAGkAbQBlAFwAIgAsACAAXAAiAFwAIgA7AFwAbgBcACIAQQBtAGUAcgBpAGMAYQAvAFAAYQBuAGEAbQBhAFwAIgAsACAAMQAxADMANgA4ACwAIAAwACwAIAAxADgAMAA1ADMALAAgADAALAAgAC0AMQA5ADEANwA2ACwAIAAwACwAIAAtADgAOAAsACAAMAAsACAAMQAxADcANgAsACAAMAAsACAAXAAiAFwAIgAsACAAXAAiAEMATQBUAFwAIgAsACAAXAAiAFwAIgAsACAAXAAiAEMAbwBsAG8AbgAgAE0AZQBhAG4AIABUAGkAbQBlAFwAIgAsACAAXAAiAFwAIgA7AFwAbgBcACIAQQBtAGUAcgBpAGMAYQAvAFAAYQBuAGEAbQBhAFwAIgAsACAAMQA4ADAANQAzACwAIAAwACwAIABcACIAXAAiACwAIABcACIAXAAiACwAIAAtADEAOAAwADAAMAAsACAAMAAsACAAMQAxADcANgAsACAAMAAsACAAXAAiAFwAIgAsACAAXAAiAFwAIgAsACAAXAAiAFwAIgAsACAAXAAiAEUAUwBUAFwAIgAsACAAXAAiAFwAIgAsACAAXAAiAEUAYQBzAHQAZQByAG4AIABTAHQAYQBuAGQAYQByAGQAIABUAGkAbQBlAFwAIgAsACAAXAAiAFwAIgBcAG4AfQA7AFwAbgBcAG4AXwBUAEkATQBFAFoATwBOAEUAXwBBAE0ARQBSAEkAQwBBAF8AUABBAFIAQQBNAEEAUgBJAEIATwAgAD0AIAB7AFwAbgBcACIAQQBtAGUAcgBpAGMAYQAvAFAAYQByAGEAbQBhAHIAaQBiAG8AXAAiACwAIABcACIAXAAiACwAIABcACIAXAAiACwAIAAxADkAMAAzADcALAAgADAALAAgAC0AMQAzADIANAAwACwAIAAwACwAIABcACIAXAAiACwAIABcACIAXAAiACwAIAAtADEAMgAsACAAMAAsACAAXAAiAFwAIgAsACAAXAAiAEwATQBUAFwAIgAsACAAXAAiAFwAIgAsACAAXAAiAEwAbwBjAGEAbAAgAE0AZQBhAG4AIABUAGkAbQBlAFwAIgAsACAAXAAiAFwAIgA7AFwAbgBcACIAQQBtAGUAcgBpAGMAYQAvAFAAYQByAGEAbQBhAHIAaQBiAG8AXAAiACwAIAAxADkAMAAzADcALAAgADAALAAgADIANwA4ADAAMwAsACAAMAAsACAALQAxADMAMgA1ADIALAAgADAALAAgAC0AMQAyACwAIAAwACwAIAAxADYALAAgADAALAAgAFwAIgBcACIALAAgAFwAIgBQAE0AVABcACIALAAgAFwAIgBcACIALAAgAFwAIgBQAGEAcgBhAG0AYQByAGkAYgBvACAATQBlAGEAbgAgAFQAaQBtAGUAXAAiACwAIABcACIAXAAiADsAXABuAFwAIgBBAG0AZQByAGkAYwBhAC8AUABhAHIAYQBtAGEAcgBpAGIAbwBcACIALAAgADIANwA4ADAAMwAsACAAMAAsACAAMwAxADcAMgA5ACwAIAAwACwAIAAtADEAMwAyADMANgAsACAAMAAsACAAMQA2ACwAIAAwACwAIAA2ADMANgAsACAAMAAsACAAXAAiAFwAIgAsACAAXAAiAFAATQBUAFwAIgAsACAAXAAiAFwAIgAsACAAXAAiAFAAYQByAGEAbQBhAHIAaQBiAG8AIABNAGUAYQBuACAAVABpAG0AZQBcACIALAAgAFwAIgBcACIAOwBcAG4AXAAiAEEAbQBlAHIAaQBjAGEALwBQAGEAcgBhAG0AYQByAGkAYgBvAFwAIgAsACAAMwAxADcAMgA5ACwAIAAwACwAIAA0ADUAOQA3ADQALAAgADAALAAgAC0AMQAyADYAMAAwACwAIAAwACwAIAA2ADMANgAsACAAMAAsACAAMQA4ADAAMAAsACAAMAAsACAAXAAiAFwAIgAsACAAXAAiABIiMAAzADMAMABcACIALAAgAFwAIgBcACIALAAgAFwAIgBVAFQAQwASIjAAMwA6ADMAMABcACIALAAgAFwAIgBcACIAOwBcAG4AXAAiAEEAbQBlAHIAaQBjAGEALwBQAGEAcgBhAG0AYQByAGkAYgBvAFwAIgAsACAANAA1ADkANwA0ACwAIAAwACwAIABcACIAXAAiACwAIABcACIAXAAiACwAIAAtADEAMAA4ADAAMAAsACAAMAAsACAAMQA4ADAAMAAsACAAMAAsACAAXAAiAFwAIgAsACAAXAAiAFwAIgAsACAAXAAiAFwAIgAsACAAXAAiABIiMAAzAFwAIgAsACAAXAAiAFwAIgAsACAAXAAiAFUAVABDABIiMAAzADoAMAAwAFwAIgAsACAAXAAiAFwAIgBcAG4AfQA7AFwAbgBcAG4AXwBUAEkATQBFAFoATwBOAEUAXwBBAE0ARQBSAEkAQwBBAF8AUABIAE8ARQBOAEkAWAAgAD0AIAB7AFwAbgBcACIAQQBtAGUAcgBpAGMAYQAvAFAAaABvAGUAbgBpAHgAXAAiACwAIABcACIAXAAiACwAIABcACIAXAAiACwAIAA5ADEAMwAyACwAIAA0ADEANQAwADIALAAgAC0AMgA2ADgAOQA4ACwAIAAwACwAIABcACIAXAAiACwAIABcACIAXAAiACwAIAAxADYAOQA4ACwAIAAwACwAIABcACIAXAAiACwAIABcACIATABNAFQAXAAiACwAIABcACIAXAAiACwAIABcACIATABvAGMAYQBsACAATQBlAGEAbgAgAFQAaQBtAGUAXAAiACwAIABcACIAXAAiADsAXABuAFwAIgBBAG0AZQByAGkAYwBhAC8AUABoAG8AZQBuAGkAeABcACIALAAgADkAMQAzADIALAAgADQAMQA1ADAAMgAsACAAMwAxADAAOQAwACwAIAA2ADAALAAgAC0AMgA1ADIAMAAwACwAIAAwACwAIAAxADYAOQA4ACwAIAAwACwAIAAwACwAIAAwACwAIABcACIAVQBTAFwAIgAsACAAXAAiAE0AJQBUAFwAIgAsACAAXAAiAFwAIgAsACAAXAAiAE0AbwB1AG4AdABhAGkAbgAlACAAVABpAG0AZQBcACIALAAgAFwAIgBcACIAOwBcAG4AXAAiAEEAbQBlAHIAaQBjAGEALwBQAGgAbwBlAG4AaQB4AFwAIgAsACAAMwAxADAAOQAwACwAIAA2ADAALAAgADMAMQAxADgAMQAsACAANgAwACwAIAAtADIANQAyADAAMAAsACAAMAAsACAAMAAsACAAMAAsACAAMAAsACAAMAAsACAAXAAiAFwAIgAsACAAXAAiAE0AUwBUAFwAIgAsACAAXAAiAFwAIgAsACAAXAAiAE0AbwB1AG4AdABhAGkAbgAgAFMAdABhAG4AZABhAHIAZAAgAFQAaQBtAGUAXAAiACwAIABcACIAXAAiADsAXABuAFwAIgBBAG0AZQByAGkAYwBhAC8AUABoAG8AZQBuAGkAeABcACIALAAgADMAMQAxADgAMQAsACAANgAwACwAIAAzADEAMwA2ADQALAAgADYAMAAsACAALQAyADUAMgAwADAALAAgADAALAAgADAALAAgADAALAAgADAALAAgADAALAAgAFwAIgBVAFMAXAAiACwAIABcACIATQAlAFQAXAAiACwAIABcACIAXAAiACwAIABcACIATQBvAHUAbgB0AGEAaQBuACUAIABUAGkAbQBlAFwAIgAsACAAXAAiAFwAIgA7AFwAbgBcACIAQQBtAGUAcgBpAGMAYQAvAFAAaABvAGUAbgBpAHgAXAAiACwAIAAzADEAMwA2ADQALAAgADYAMAAsACAAMwA5ADQAOQAxACwAIAAwACwAIAAtADIANQAyADAAMAAsACAAMAAsACAAMAAsACAAMAAsACAAMAAsACAAMAAsACAAXAAiAFwAIgAsACAAXAAiAE0AUwBUAFwAIgAsACAAXAAiAFwAIgAsACAAXAAiAE0AbwB1AG4AdABhAGkAbgAgAFMAdABhAG4AZABhAHIAZAAgAFQAaQBtAGUAXAAiACwAIABcACIAXAAiADsAXABuAFwAIgBBAG0AZQByAGkAYwBhAC8AUABoAG8AZQBuAGkAeABcACIALAAgADMAOQA0ADkAMQAsACAAMAAsACAAMwA5ADkAMwA2ACwAIAAwACwAIAAtADIANQAyADAAMAAsACAAMAAsACAAMAAsACAAMAAsACAAMAAsACAAMAAsACAAXAAiAFUAUwBcACIALAAgAFwAIgBNACUAVABcACIALAAgAFwAIgBcACIALAAgAFwAIgBNAG8AdQBuAHQAYQBpAG4AJQAgAFQAaQBtAGUAXAAiACwAIABcACIAXAAiADsAXABuAFwAIgBBAG0AZQByAGkAYwBhAC8AUABoAG8AZQBuAGkAeABcACIALAAgADMAOQA5ADMANgAsACAAMAAsACAAXAAiAFwAIgAsACAAXAAiAFwAIgAsACAALQAyADUAMgAwADAALAAgADAALAAgADAALAAgADAALAAgAFwAIgBcACIALAAgAFwAIgBcACIALAAgAFwAIgBcACIALAAgAFwAIgBNAFMAVABcACIALAAgAFwAIgBcACIALAAgAFwAIgBNAG8AdQBuAHQAYQBpAG4AIABTAHQAYQBuAGQAYQByAGQAIABUAGkAbQBlAFwAIgAsACAAXAAiAFwAIgBcAG4AfQA7AFwAbgBcAG4AXwBUAEkATQBFAFoATwBOAEUAXwBBAE0ARQBSAEkAQwBBAF8AUABPAFIAVABuAGUAZwBBAFUAbgBlAGcAUABSAEkATgBDAEUAIAA9ACAAewBcAG4AXAAiAEEAbQBlAHIAaQBjAGEALwBQAG8AcgB0AC0AYQB1AC0AUAByAGkAbgBjAGUAXAAiACwAIABcACIAXAAiACwAIABcACIAXAAiACwAIAAxADEAMwA2ADgALAAgADAALAAgAC0AMQA3ADMANgAwACwAIAAwACwAIABcACIAXAAiACwAIABcACIAXAAiACwAIAAyADAALAAgADAALAAgAFwAIgBcACIALAAgAFwAIgBMAE0AVABcACIALAAgAFwAIgBcACIALAAgAFwAIgBMAG8AYwBhAGwAIABNAGUAYQBuACAAVABpAG0AZQBcACIALAAgAFwAIgBcACIAOwBcAG4AXAAiAEEAbQBlAHIAaQBjAGEALwBQAG8AcgB0AC0AYQB1AC0AUAByAGkAbgBjAGUAXAAiACwAIAAxADEAMwA2ADgALAAgADAALAAgADIAMQAyADUAMgAsACAANAAzADIAMAAwACwAIAAtADEANwAzADQAMAAsACAAMAAsACAAMgAwACwAIAAwACwAIAAtADYANgAwACwAIAAwACwAIABcACIAXAAiACwAIABcACIAUABQAE0AVABcACIALAAgAFwAIgBcACIALAAgAFwAIgBQAG8AcgB0AC0AYQB1AC0AUAByAGkAbgBjAGUAIABNAGUAYQBuACAAVABpAG0AZQBcACIALAAgAFwAIgBcACIAOwBcAG4AXAAiAEEAbQBlAHIAaQBjAGEALwBQAG8AcgB0AC0AYQB1AC0AUAByAGkAbgBjAGUAXAAiACwAIAAyADEAMgA1ADIALAAgADQAMwAyADAAMAAsACAAXAAiAFwAIgAsACAAXAAiAFwAIgAsACAALQAxADgAMAAwADAALAAgADAALAAgAC0ANgA2ADAALAAgADAALAAgAFwAIgBcACIALAAgAFwAIgBcACIALAAgAFwAIgBIAGEAaQB0AGkAXAAiACwAIABcACIARQAlAFQAXAAiACwAIABcACIAXAAiACwAIABcACIARQBhAHMAdABlAHIAbgAlACAAVABpAG0AZQBcACIALAAgAFwAIgBcACIAXABuAH0AOwBcAG4AXABuAF8AVABJAE0ARQBaAE8ATgBFAF8AQQBNAEUAUgBJAEMAQQBfAFAATwBSAFQATwBfAFYARQBMAEgATwAgAD0AIAB7AFwAbgBcACIAQQBtAGUAcgBpAGMAYQAvAFAAbwByAHQAbwBfAFYAZQBsAGgAbwBcACIALAAgAFwAIgBcACIALAAgAFwAIgBcACIALAAgADIAMAAxADMAMwAsACAAMAAsACAALQAxADUAMwAzADYALAAgADAALAAgAFwAIgBcACIALAAgAFwAIgBcACIALAAgADkAMwA2ACwAIAAwACwAIABcACIAXAAiACwAIABcACIATABNAFQAXAAiACwAIABcACIAXAAiACwAIABcACIATABvAGMAYQBsACAATQBlAGEAbgAgAFQAaQBtAGUAXAAiACwAIABcACIAXAAiADsAXABuAFwAIgBBAG0AZQByAGkAYwBhAC8AUABvAHIAdABvAF8AVgBlAGwAaABvAFwAIgAsACAAMgAwADEAMwAzACwAIAAwACwAIAA0ADcANAAxADYALAAgADAALAAgAC0AMQA0ADQAMAAwACwAIAAwACwAIAA5ADMANgAsACAAMAAsACAAMAAsACAAMAAsACAAXAAiAEIAcgBhAHoAaQBsAFwAIgAsACAAXAAiABIiMAA0AFwAIgAsACAAXAAiABIiMAAzAFwAIgAsACAAXAAiAFUAVABDABIiMAA0ADoAMAAwAFwAIgAsACAAXAAiAFUAVABDABIiMAAzADoAMAAwAFwAIgA7AFwAbgBcACIAQQBtAGUAcgBpAGMAYQAvAFAAbwByAHQAbwBfAFYAZQBsAGgAbwBcACIALAAgADQANwA0ADEANgAsACAAMAAsACAAXAAiAFwAIgAsACAAXAAiAFwAIgAsACAALQAxADQANAAwADAALAAgADAALAAgADAALAAgADAALAAgAFwAIgBcACIALAAgAFwAIgBcACIALAAgAFwAIgBcACIALAAgAFwAIgASIjAANABcACIALAAgAFwAIgBcACIALAAgAFwAIgBVAFQAQwASIjAANAA6ADAAMABcACIALAAgAFwAIgBcACIAXABuAH0AOwBcAG4AXABuAF8AVABJAE0ARQBaAE8ATgBFAF8AQQBNAEUAUgBJAEMAQQBfAFAAVQBFAFIAVABPAF8AUgBJAEMATwAgAD0AIAB7AFwAbgBcACIAQQBtAGUAcgBpAGMAYQAvAFAAdQBlAHIAdABvAF8AUgBpAGMAbwBcACIALAAgAFwAIgBcACIALAAgAFwAIgBcACIALAAgADEANAA3ADQAMQAsACAANAAzADIAMAAwACwAIAAtADEANQA4ADYANQAsACAAMAAsACAAXAAiAFwAIgAsACAAXAAiAFwAIgAsACAAMQA0ADYANQAsACAAMAAsACAAXAAiAFwAIgAsACAAXAAiAEwATQBUAFwAIgAsACAAXAAiAFwAIgAsACAAXAAiAEwAbwBjAGEAbAAgAE0AZQBhAG4AIABUAGkAbQBlAFwAIgAsACAAXAAiAFwAIgA7AFwAbgBcACIAQQBtAGUAcgBpAGMAYQAvAFAAdQBlAHIAdABvAF8AUgBpAGMAbwBcACIALAAgADEANAA3ADQAMQAsACAANAAzADIAMAAwACwAIAAzADAANAA4ADIALAAgADAALAAgAC0AMQA0ADQAMAAwACwAIAAwACwAIAAxADQANgA1ACwAIAAwACwAIAAwACwAIAAwACwAIABcACIAXAAiACwAIABcACIAQQBTAFQAXAAiACwAIABcACIAXAAiACwAIABcACIAQQB0AGwAYQBuAHQAaQBjACAAUwB0AGEAbgBkAGEAcgBkACAAVABpAG0AZQBcACIALAAgAFwAIgBcACIAOwBcAG4AXAAiAEEAbQBlAHIAaQBjAGEALwBQAHUAZQByAHQAbwBfAFIAaQBjAG8AXAAiACwAIAAzADAANAA4ADIALAAgADAALAAgADMAMQA4ADIAMQAsACAAMAAsACAALQAxADQANAAwADAALAAgADAALAAgADAALAAgADAALAAgADAALAAgADAALAAgAFwAIgBVAFMAXAAiACwAIABcACIAQQAlAFQAXAAiACwAIABcACIAXAAiACwAIABcACIAQQB0AGwAYQBuAHQAaQBjACUAIABUAGkAbQBlAFwAIgAsACAAXAAiAFwAIgA7AFwAbgBcACIAQQBtAGUAcgBpAGMAYQAvAFAAdQBlAHIAdABvAF8AUgBpAGMAbwBcACIALAAgADMAMQA4ADIAMQAsACAAMAAsACAAXAAiAFwAIgAsACAAXAAiAFwAIgAsACAALQAxADQANAAwADAALAAgADAALAAgADAALAAgADAALAAgAFwAIgBcACIALAAgAFwAIgBcACIALAAgAFwAIgBcACIALAAgAFwAIgBBAFMAVABcACIALAAgAFwAIgBcACIALAAgAFwAIgBBAHQAbABhAG4AdABpAGMAIABTAHQAYQBuAGQAYQByAGQAIABUAGkAbQBlAFwAIgAsACAAXAAiAFwAIgBcAG4AfQA7AFwAbgBcAG4AXwBUAEkATQBFAFoATwBOAEUAXwBBAE0ARQBSAEkAQwBBAF8AUABVAE4AVABBAF8AQQBSAEUATgBBAFMAIAA9ACAAewBcAG4AXAAiAEEAbQBlAHIAaQBjAGEALwBQAHUAbgB0AGEAXwBBAHIAZQBuAGEAcwBcACIALAAgAFwAIgBcACIALAAgAFwAIgBcACIALAAgADEAMQAzADYAOAAsACAAMAAsACAALQAxADcAMAAyADAALAAgADAALAAgAFwAIgBcACIALAAgAFwAIgBcACIALAAgADUANQAsACAAMAAsACAAXAAiAFwAIgAsACAAXAAiAEwATQBUAFwAIgAsACAAXAAiAFwAIgAsACAAXAAiAEwAbwBjAGEAbAAgAE0AZQBhAG4AIABUAGkAbQBlAFwAIgAsACAAXAAiAFwAIgA7AFwAbgBcACIAQQBtAGUAcgBpAGMAYQAvAFAAdQBuAHQAYQBfAEEAcgBlAG4AYQBzAFwAIgAsACAAMQAxADMANgA4ACwAIAAwACwAIAAxADgANgA4ADEALAAgADAALAAgAC0AMQA2ADkANgA1ACwAIAAwACwAIAA1ADUALAAgADAALAAgAC0AMQAwADMANQAsACAAMAAsACAAXAAiAFwAIgAsACAAXAAiAFMATQBUAFwAIgAsACAAXAAiAFwAIgAsACAAXAAiAFMAYQBuAHQAaQBhAGcAbwAgAE0AZQBhAG4AIABUAGkAbQBlAFwAIgAsACAAXAAiAFwAIgA7AFwAbgBcACIAQQBtAGUAcgBpAGMAYQAvAFAAdQBuAHQAYQBfAEEAcgBlAG4AYQBzAFwAIgAsACAAMQA4ADYAOAAxACwAIAAwACwAIAAyADEAMAA0ADUALAAgADAALAAgAC0AMQA4ADAAMAAwACwAIAAwACwAIAAtADEAMAAzADUALAAgADAALAAgADEAMAAzADUALAAgADAALAAgAFwAIgBcACIALAAgAFwAIgASIjAANQBcACIALAAgAFwAIgBcACIALAAgAFwAIgBVAFQAQwASIjAANQA6ADAAMABcACIALAAgAFwAIgBcACIAOwBcAG4AXAAiAEEAbQBlAHIAaQBjAGEALwBQAHUAbgB0AGEAXwBBAHIAZQBuAGEAcwBcACIALAAgADIAMQAwADQANQAsACAAMAAsACAAMgAxADgANAA2ACwAIAAwACwAIAAtADEANgA5ADYANQAsACAAMAAsACAAMQAwADMANQAsACAAMAAsACAAMgA1ADYANQAsACAAMAAsACAAXAAiAFwAIgAsACAAXAAiAFMATQBUAFwAIgAsACAAXAAiAFwAIgAsACAAXAAiAFMAYQBuAHQAaQBhAGcAbwAgAE0AZQBhAG4AIABUAGkAbQBlAFwAIgAsACAAXAAiAFwAIgA7AFwAbgBcACIAQQBtAGUAcgBpAGMAYQAvAFAAdQBuAHQAYQBfAEEAcgBlAG4AYQBzAFwAIgAsACAAMgAxADgANAA2ACwAIAAwACwAIAAyADIAMQA0ADAALAAgADAALAAgAC0AMQA0ADQAMAAwACwAIAAwACwAIAAyADUANgA1ACwAIAAwACwAIAAtADIANQA2ADUALAAgADAALAAgAFwAIgBcACIALAAgAFwAIgASIjAANABcACIALAAgAFwAIgBcACIALAAgAFwAIgBVAFQAQwASIjAANAA6ADAAMABcACIALAAgAFwAIgBcACIAOwBcAG4AXAAiAEEAbQBlAHIAaQBjAGEALwBQAHUAbgB0AGEAXwBBAHIAZQBuAGEAcwBcACIALAAgADIAMgAxADQAMAAsACAAMAAsACAAMgA1ADEAMgA0ACwAIAAwACwAIAAtADEANgA5ADYANQAsACAAMAAsACAALQAyADUANgA1ACwAIAAwACwAIAAtADEAMAAzADUALAAgADAALAAgAFwAIgBcACIALAAgAFwAIgBTAE0AVABcACIALAAgAFwAIgBcACIALAAgAFwAIgBTAGEAbgB0AGkAYQBnAG8AIABNAGUAYQBuACAAVABpAG0AZQBcACIALAAgAFwAIgBcACIAOwBcAG4AXAAiAEEAbQBlAHIAaQBjAGEALwBQAHUAbgB0AGEAXwBBAHIAZQBuAGEAcwBcACIALAAgADIANQAxADIANAAsACAAMAAsACAAMgA2ADkANQAxACwAIAAwACwAIAAtADEAOAAwADAAMAAsACAAMAAsACAALQAxADAAMwA1ACwAIAAwACwAIAAzADYAMAAwACwAIAAwACwAIABcACIAQwBoAGkAbABlAFwAIgAsACAAXAAiABIiMAA1AFwAIgAsACAAXAAiABIiMAA0AFwAIgAsACAAXAAiAFUAVABDABIiMAA1ADoAMAAwAFwAIgAsACAAXAAiAFUAVABDABIiMAA0ADoAMAAwAFwAIgA7AFwAbgBcACIAQQBtAGUAcgBpAGMAYQAvAFAAdQBuAHQAYQBfAEEAcgBlAG4AYQBzAFwAIgAsACAAMgA2ADkANQAxACwAIAAwACwAIAAzADAANQAxADEALAAgADAALAAgAC0AMQA0ADQAMAAwACwAIAAwACwAIAAzADYAMAAwACwAIAAwACwAIAAtADMANgAwADAALAAgADAALAAgAFwAIgBcACIALAAgAFwAIgASIjAANABcACIALAAgAFwAIgBcACIALAAgAFwAIgBVAFQAQwASIjAANAA6ADAAMABcACIALAAgAFwAIgBcACIAOwBcAG4AXAAiAEEAbQBlAHIAaQBjAGEALwBQAHUAbgB0AGEAXwBBAHIAZQBuAGEAcwBcACIALAAgADMAMAA1ADEAMQAsACAAMAAsACAAMwAwADUANwAyACwAIAAwACwAIAAtADEAOAAwADAAMAAsACAAMAAsACAALQAzADYAMAAwACwAIAAwACwAIAAzADYAMAAwACwAIAAwACwAIABcACIAXAAiACwAIABcACIAEiIwADUAXAAiACwAIABcACIAXAAiACwAIABcACIAVQBUAEMAEiIwADUAOgAwADAAXAAiACwAIABcACIAXAAiADsAXABuAFwAIgBBAG0AZQByAGkAYwBhAC8AUAB1AG4AdABhAF8AQQByAGUAbgBhAHMAXAAiACwAIAAzADAANQA3ADIALAAgADAALAAgADMAMgAwADYAMQAsACAAMAAsACAALQAxADQANAAwADAALAAgADAALAAgADMANgAwADAALAAgADAALAAgAC0AMwA2ADAAMAAsACAAMwA2ADAAMAAsACAAXAAiAFwAIgAsACAAXAAiABIiMAA0AFwAIgAsACAAXAAiAFwAIgAsACAAXAAiAFUAVABDABIiMAA0ADoAMAAwAFwAIgAsACAAXAAiAFwAIgA7AFwAbgBcACIAQQBtAGUAcgBpAGMAYQAvAFAAdQBuAHQAYQBfAEEAcgBlAG4AYQBzAFwAIgAsACAAMwAyADAANgAxACwAIAAwACwAIAAzADIAMgA3ADYALAAgADAALAAgAC0AMQA4ADAAMAAwACwAIAAzADYAMAAwACwAIAAtADMANgAwADAALAAgADMANgAwADAALAAgADAALAAgAC0AMwA2ADAAMAAsACAAXAAiAFwAIgAsACAAXAAiAFwAIgAsACAAXAAiABIiMAA0AFwAIgAsACAAXAAiAFwAIgAsACAAXAAiAFUAVABDABIiMAA0ADoAMAAwAFwAIgA7AFwAbgBcACIAQQBtAGUAcgBpAGMAYQAvAFAAdQBuAHQAYQBfAEEAcgBlAG4AYQBzAFwAIgAsACAAMwAyADIANwA2ACwAIAAwACwAIAAzADIAMwAyADYALAAgADgAMgA4ADAAMAAsACAALQAxADgAMAAwADAALAAgADAALAAgADAALAAgAC0AMwA2ADAAMAAsACAAMwA2ADAAMAAsACAAMAAsACAAXAAiAFwAIgAsACAAXAAiABIiMAA1AFwAIgAsACAAXAAiAFwAIgAsACAAXAAiAFUAVABDABIiMAA1ADoAMAAwAFwAIgAsACAAXAAiAFwAIgA7AFwAbgBcACIAQQBtAGUAcgBpAGMAYQAvAFAAdQBuAHQAYQBfAEEAcgBlAG4AYQBzAFwAIgAsACAAMwAyADMAMgA2ACwAIAA4ADIAOAAwADAALAAgADUANwA3ADIANgAsACAAMAAsACAALQAxADQANAAwADAALAAgADAALAAgADMANgAwADAALAAgADAALAAgADMANgAwADAALAAgADAALAAgAFwAIgBDAGgAaQBsAGUAXAAiACwAIABcACIAEiIwADQAXAAiACwAIABcACIAEiIwADMAXAAiACwAIABcACIAVQBUAEMAEiIwADQAOgAwADAAXAAiACwAIABcACIAVQBUAEMAEiIwADMAOgAwADAAXAAiADsAXABuAFwAIgBBAG0AZQByAGkAYwBhAC8AUAB1AG4AdABhAF8AQQByAGUAbgBhAHMAXAAiACwAIAA1ADcANwAyADYALAAgADAALAAgAFwAIgBcACIALAAgAFwAIgBcACIALAAgAC0AMQAwADgAMAAwACwAIAAwACwAIAAzADYAMAAwACwAIAAwACwAIABcACIAXAAiACwAIABcACIAXAAiACwAIABcACIAXAAiACwAIABcACIAEiIwADMAXAAiACwAIABcACIAXAAiACwAIABcACIAVQBUAEMAEiIwADMAOgAwADAAXAAiACwAIABcACIAXAAiAFwAbgB9ADsAXABuAFwAbgBfAFQASQBNAEUAWgBPAE4ARQBfAEEATQBFAFIASQBDAEEAXwBSAEEATgBLAEkATgBfAEkATgBMAEUAVAAgAD0AIAB7AFwAbgBcACIAQQBtAGUAcgBpAGMAYQAvAFIAYQBuAGsAaQBuAF8ASQBuAGwAZQB0AFwAIgAsACAAXAAiAFwAIgAsACAAXAAiAFwAIgAsACAAMwA1ADgAMwA5ACwAIAAwACwAIAAwACwAIAAwACwAIABcACIAXAAiACwAIABcACIAXAAiACwAIAAtADIAMQA2ADAAMAAsACAAMAAsACAAXAAiAFwAIgAsACAAXAAiACsAMAAwAFwAIgAsACAAXAAiAFwAIgAsACAAXAAiAFUAVABDACsAMAAwADoAMAAwAFwAIgAsACAAXAAiAFwAIgA7AFwAbgBcACIAQQBtAGUAcgBpAGMAYQAvAFIAYQBuAGsAaQBuAF8ASQBuAGwAZQB0AFwAIgAsACAAMwA1ADgAMwA5ACwAIAAwACwAIAA1ADEAOAA0ADYALAAgADcAMgAwADAALAAgAC0AMgAxADYAMAAwACwAIAAwACwAIAAtADIAMQA2ADAAMAAsACAAMAAsACAAMwA2ADAAMAAsACAAMAAsACAAXAAiAE4AVABfAFkASwBcACIALAAgAFwAIgBDACUAVABcACIALAAgAFwAIgBcACIALAAgAFwAIgBDAGUAbgB0AHIAYQBsACUAIABUAGkAbQBlAFwAIgAsACAAXAAiAFwAIgA7AFwAbgBcACIAQQBtAGUAcgBpAGMAYQAvAFIAYQBuAGsAaQBuAF8ASQBuAGwAZQB0AFwAIgAsACAANQAxADgANAA2ACwAIAA3ADIAMAAwACwAIAA1ADIAMAAwADAALAAgADEAMAA4ADAAMAAsACAALQAxADgAMAAwADAALAAgADAALAAgADMANgAwADAALAAgADAALAAgAC0AMwA2ADAAMAAsACAAMAAsACAAXAAiAFwAIgAsACAAXAAiAEUAUwBUAFwAIgAsACAAXAAiAFwAIgAsACAAXAAiAEUAYQBzAHQAZQByAG4AIABTAHQAYQBuAGQAYQByAGQAIABUAGkAbQBlAFwAIgAsACAAXAAiAFwAIgA7AFwAbgBcACIAQQBtAGUAcgBpAGMAYQAvAFIAYQBuAGsAaQBuAF8ASQBuAGwAZQB0AFwAIgAsACAANQAyADAAMAAwACwAIAAxADAAOAAwADAALAAgAFwAIgBcACIALAAgAFwAIgBcACIALAAgAC0AMgAxADYAMAAwACwAIAAwACwAIAAtADMANgAwADAALAAgADAALAAgAFwAIgBcACIALAAgAFwAIgBcACIALAAgAFwAIgBDAGEAbgBhAGQAYQBcACIALAAgAFwAIgBDACUAVABcACIALAAgAFwAIgBcACIALAAgAFwAIgBDAGUAbgB0AHIAYQBsACUAIABUAGkAbQBlAFwAIgAsACAAXAAiAFwAIgBcAG4AfQA7AFwAbgBcAG4AXwBUAEkATQBFAFoATwBOAEUAXwBBAE0ARQBSAEkAQwBBAF8AUgBFAEMASQBGAEUAIAA9ACAAewBcAG4AXAAiAEEAbQBlAHIAaQBjAGEALwBSAGUAYwBpAGYAZQBcACIALAAgAFwAIgBcACIALAAgAFwAIgBcACIALAAgADIAMAAxADMAMwAsACAAMAAsACAALQA4ADMANwA2ACwAIAAwACwAIABcACIAXAAiACwAIABcACIAXAAiACwAIAAtADIANAAyADQALAAgADAALAAgAFwAIgBcACIALAAgAFwAIgBMAE0AVABcACIALAAgAFwAIgBcACIALAAgAFwAIgBMAG8AYwBhAGwAIABNAGUAYQBuACAAVABpAG0AZQBcACIALAAgAFwAIgBcACIAOwBcAG4AXAAiAEEAbQBlAHIAaQBjAGEALwBSAGUAYwBpAGYAZQBcACIALAAgADIAMAAxADMAMwAsACAAMAAsACAANAA4ADEANQAxACwAIAAwACwAIAAtADEAMAA4ADAAMAAsACAAMAAsACAALQAyADQAMgA0ACwAIAAwACwAIAAwACwAIAAwACwAIABcACIAQgByAGEAegBpAGwAXAAiACwAIABcACIAEiIwADMAXAAiACwAIABcACIAEiIwADIAXAAiACwAIABcACIAVQBUAEMAEiIwADMAOgAwADAAXAAiACwAIABcACIAVQBUAEMAEiIwADIAOgAwADAAXAAiADsAXABuAFwAIgBBAG0AZQByAGkAYwBhAC8AUgBlAGMAaQBmAGUAXAAiACwAIAA0ADgAMQA1ADEALAAgADAALAAgADUAMQA0ADUAMQAsACAAMAAsACAALQAxADAAOAAwADAALAAgADAALAAgADAALAAgADAALAAgADAALAAgADAALAAgAFwAIgBcACIALAAgAFwAIgASIjAAMwBcACIALAAgAFwAIgBcACIALAAgAFwAIgBVAFQAQwASIjAAMwA6ADAAMABcACIALAAgAFwAIgBcACIAOwBcAG4AXAAiAEEAbQBlAHIAaQBjAGEALwBSAGUAYwBpAGYAZQBcACIALAAgADUAMQA0ADUAMQAsACAAMAAsACAANQAxADgAMwAyACwAIAAwACwAIAAtADEAMAA4ADAAMAAsACAAMAAsACAAMAAsACAAMAAsACAAMAAsACAAMAAsACAAXAAiAEIAcgBhAHoAaQBsAFwAIgAsACAAXAAiABIiMAAzAFwAIgAsACAAXAAiABIiMAAyAFwAIgAsACAAXAAiAFUAVABDABIiMAAzADoAMAAwAFwAIgAsACAAXAAiAFUAVABDABIiMAAyADoAMAAwAFwAIgA7AFwAbgBcACIAQQBtAGUAcgBpAGMAYQAvAFIAZQBjAGkAZgBlAFwAIgAsACAANQAxADgAMwAyACwAIAAwACwAIAA1ADIAMQA2ADUALAAgADAALAAgAC0AMQAwADgAMAAwACwAIAAwACwAIAAwACwAIAAwACwAIAAwACwAIAAwACwAIABcACIAXAAiACwAIABcACIAEiIwADMAXAAiACwAIABcACIAXAAiACwAIABcACIAVQBUAEMAEiIwADMAOgAwADAAXAAiACwAIABcACIAXAAiADsAXABuAFwAIgBBAG0AZQByAGkAYwBhAC8AUgBlAGMAaQBmAGUAXAAiACwAIAA1ADIAMQA2ADUALAAgADAALAAgADUAMgA1ADQAOAAsACAAMAAsACAALQAxADAAOAAwADAALAAgADAALAAgADAALAAgADAALAAgADAALAAgADAALAAgAFwAIgBCAHIAYQB6AGkAbABcACIALAAgAFwAIgASIjAAMwBcACIALAAgAFwAIgASIjAAMgBcACIALAAgAFwAIgBVAFQAQwASIjAAMwA6ADAAMABcACIALAAgAFwAIgBVAFQAQwASIjAAMgA6ADAAMABcACIAOwBcAG4AXAAiAEEAbQBlAHIAaQBjAGEALwBSAGUAYwBpAGYAZQBcACIALAAgADUAMgA1ADQAOAAsACAAMAAsACAAXAAiAFwAIgAsACAAXAAiAFwAIgAsACAALQAxADAAOAAwADAALAAgADAALAAgADAALAAgADAALAAgAFwAIgBcACIALAAgAFwAIgBcACIALAAgAFwAIgBcACIALAAgAFwAIgASIjAAMwBcACIALAAgAFwAIgBcACIALAAgAFwAIgBVAFQAQwASIjAAMwA6ADAAMABcACIALAAgAFwAIgBcACIAXABuAH0AOwBcAG4AXABuAF8AVABJAE0ARQBaAE8ATgBFAF8AQQBNAEUAUgBJAEMAQQBfAFIARQBHAEkATgBBACAAPQAgAHsAXABuAFwAIgBBAG0AZQByAGkAYwBhAC8AUgBlAGcAaQBuAGEAXAAiACwAIABcACIAXAAiACwAIABcACIAXAAiACwAIAAxADcAMAA4ADkALAAgADAALAAgAC0AMgA1ADEAMQA2ACwAIAAwACwAIABcACIAXAAiACwAIABcACIAXAAiACwAIAAtADgANAAsACAAMAAsACAAXAAiAFwAIgAsACAAXAAiAEwATQBUAFwAIgAsACAAXAAiAFwAIgAsACAAXAAiAEwAbwBjAGEAbAAgAE0AZQBhAG4AIABUAGkAbQBlAFwAIgAsACAAXAAiAFwAIgA7AFwAbgBcACIAQQBtAGUAcgBpAGMAYQAvAFIAZQBnAGkAbgBhAFwAIgAsACAAMQA3ADAAOAA5ACwAIAAwACwAIAAzADcAMAA0ADgALAAgADcAMgAwADAALAAgAC0AMgA1ADIAMAAwACwAIAAwACwAIAAtADgANAAsACAAMAAsACAAMwA2ADAAMAAsACAAMAAsACAAXAAiAFIAZQBnAGkAbgBhAFwAIgAsACAAXAAiAE0AJQBUAFwAIgAsACAAXAAiAFwAIgAsACAAXAAiAE0AbwB1AG4AdABhAGkAbgAlACAAVABpAG0AZQBcACIALAAgAFwAIgBcACIAOwBcAG4AXAAiAEEAbQBlAHIAaQBjAGEALwBSAGUAZwBpAG4AYQBcACIALAAgADMANwAwADQAOAAsACAANwAyADAAMAAsACAAXAAiAFwAIgAsACAAXAAiAFwAIgAsACAALQAyADEANgAwADAALAAgADAALAAgADMANgAwADAALAAgADAALAAgAFwAIgBcACIALAAgAFwAIgBcACIALAAgAFwAIgBcACIALAAgAFwAIgBDAFMAVABcACIALAAgAFwAIgBcACIALAAgAFwAIgBDAGUAbgB0AHIAYQBsACAAUwB0AGEAbgBkAGEAcgBkACAAVABpAG0AZQBcACIALAAgAFwAIgBcACIAXABuAH0AOwBcAG4AXABuAF8AVABJAE0ARQBaAE8ATgBFAF8AQQBNAEUAUgBJAEMAQQBfAFIARQBTAE8ATABVAFQARQAgAD0AIAB7AFwAbgBcACIAQQBtAGUAcgBpAGMAYQAvAFIAZQBzAG8AbAB1AHQAZQBcACIALAAgAFwAIgBcACIALAAgAFwAIgBcACIALAAgADMAMgA0ADIAOAAsACAAMAAsACAAMAAsACAAMAAsACAAXAAiAFwAIgAsACAAXAAiAFwAIgAsACAALQAyADEANgAwADAALAAgADAALAAgAFwAIgBcACIALAAgAFwAIgArADAAMABcACIALAAgAFwAIgBcACIALAAgAFwAIgBVAFQAQwArADAAMAA6ADAAMABcACIALAAgAFwAIgBcACIAOwBcAG4AXAAiAEEAbQBlAHIAaQBjAGEALwBSAGUAcwBvAGwAdQB0AGUAXAAiACwAIAAzADIANAAyADgALAAgADAALAAgADUAMQA4ADQANgAsACAANwAyADAAMAAsACAALQAyADEANgAwADAALAAgADAALAAgAC0AMgAxADYAMAAwACwAIAAwACwAIAAzADYAMAAwACwAIAAwACwAIABcACIATgBUAF8AWQBLAFwAIgAsACAAXAAiAEMAJQBUAFwAIgAsACAAXAAiAFwAIgAsACAAXAAiAEMAZQBuAHQAcgBhAGwAJQAgAFQAaQBtAGUAXAAiACwAIABcACIAXAAiADsAXABuAFwAIgBBAG0AZQByAGkAYwBhAC8AUgBlAHMAbwBsAHUAdABlAFwAIgAsACAANQAxADgANAA2ACwAIAA3ADIAMAAwACwAIAA1ADIAMAAwADAALAAgADEAMAA4ADAAMAAsACAALQAxADgAMAAwADAALAAgADAALAAgADMANgAwADAALAAgADAALAAgAC0AMwA2ADAAMAAsACAAMAAsACAAXAAiAFwAIgAsACAAXAAiAEUAUwBUAFwAIgAsACAAXAAiAFwAIgAsACAAXAAiAEUAYQBzAHQAZQByAG4AIABTAHQAYQBuAGQAYQByAGQAIABUAGkAbQBlAFwAIgAsACAAXAAiAFwAIgA7AFwAbgBcACIAQQBtAGUAcgBpAGMAYQAvAFIAZQBzAG8AbAB1AHQAZQBcACIALAAgADUAMgAwADAAMAAsACAAMQAwADgAMAAwACwAIAA1ADQAMAAzADcALAAgADcAMgAwADAALAAgAC0AMgAxADYAMAAwACwAIAAwACwAIAAtADMANgAwADAALAAgADAALAAgADMANgAwADAALAAgADAALAAgAFwAIgBDAGEAbgBhAGQAYQBcACIALAAgAFwAIgBDACUAVABcACIALAAgAFwAIgBcACIALAAgAFwAIgBDAGUAbgB0AHIAYQBsACUAIABUAGkAbQBlAFwAIgAsACAAXAAiAFwAIgA7AFwAbgBcACIAQQBtAGUAcgBpAGMAYQAvAFIAZQBzAG8AbAB1AHQAZQBcACIALAAgADUANAAwADMANwAsACAANwAyADAAMAAsACAANQA0ADEANwAwACwAIAAxADAAOAAwADAALAAgAC0AMQA4ADAAMAAwACwAIAAwACwAIAAzADYAMAAwACwAIAAwACwAIAAtADMANgAwADAALAAgADAALAAgAFwAIgBcACIALAAgAFwAIgBFAFMAVABcACIALAAgAFwAIgBcACIALAAgAFwAIgBFAGEAcwB0AGUAcgBuACAAUwB0AGEAbgBkAGEAcgBkACAAVABpAG0AZQBcACIALAAgAFwAIgBcACIAOwBcAG4AXAAiAEEAbQBlAHIAaQBjAGEALwBSAGUAcwBvAGwAdQB0AGUAXAAiACwAIAA1ADQAMQA3ADAALAAgADEAMAA4ADAAMAAsACAAXAAiAFwAIgAsACAAXAAiAFwAIgAsACAALQAyADEANgAwADAALAAgADAALAAgAC0AMwA2ADAAMAAsACAAMAAsACAAXAAiAFwAIgAsACAAXAAiAFwAIgAsACAAXAAiAEMAYQBuAGEAZABhAFwAIgAsACAAXAAiAEMAJQBUAFwAIgAsACAAXAAiAFwAIgAsACAAXAAiAEMAZQBuAHQAcgBhAGwAJQAgAFQAaQBtAGUAXAAiACwAIABcACIAXAAiAFwAbgB9ADsAXABuAFwAbgBfAFQASQBNAEUAWgBPAE4ARQBfAEEATQBFAFIASQBDAEEAXwBSAEkATwBfAEIAUgBBAE4AQwBPACAAPQAgAHsAXABuAFwAIgBBAG0AZQByAGkAYwBhAC8AUgBpAG8AXwBCAHIAYQBuAGMAbwBcACIALAAgAFwAIgBcACIALAAgAFwAIgBcACIALAAgADIAMAAxADMAMwAsACAAMAAsACAALQAxADYAMgA3ADIALAAgADAALAAgAFwAIgBcACIALAAgAFwAIgBcACIALAAgAC0AMQA3ADIAOAAsACAAMAAsACAAXAAiAFwAIgAsACAAXAAiAEwATQBUAFwAIgAsACAAXAAiAFwAIgAsACAAXAAiAEwAbwBjAGEAbAAgAE0AZQBhAG4AIABUAGkAbQBlAFwAIgAsACAAXAAiAFwAIgA7AFwAbgBcACIAQQBtAGUAcgBpAGMAYQAvAFIAaQBvAF8AQgByAGEAbgBjAG8AXAAiACwAIAAyADAAMQAzADMALAAgADAALAAgADQANwA0ADEANgAsACAAMAAsACAALQAxADgAMAAwADAALAAgADAALAAgAC0AMQA3ADIAOAAsACAAMAAsACAAMAAsACAAMAAsACAAXAAiAEIAcgBhAHoAaQBsAFwAIgAsACAAXAAiABIiMAA1AFwAIgAsACAAXAAiABIiMAA0AFwAIgAsACAAXAAiAFUAVABDABIiMAA1ADoAMAAwAFwAIgAsACAAXAAiAFUAVABDABIiMAA0ADoAMAAwAFwAIgA7AFwAbgBcACIAQQBtAGUAcgBpAGMAYQAvAFIAaQBvAF8AQgByAGEAbgBjAG8AXAAiACwAIAA0ADcANAAxADYALAAgADAALAAgADUANAA2ADQAMQAsACAAMAAsACAALQAxADgAMAAwADAALAAgADAALAAgADAALAAgADAALAAgADMANgAwADAALAAgADAALAAgAFwAIgBcACIALAAgAFwAIgASIjAANQBcACIALAAgAFwAIgBcACIALAAgAFwAIgBVAFQAQwASIjAANQA6ADAAMABcACIALAAgAFwAIgBcACIAOwBcAG4AXAAiAEEAbQBlAHIAaQBjAGEALwBSAGkAbwBfAEIAcgBhAG4AYwBvAFwAIgAsACAANQA0ADYANAAxACwAIAAwACwAIAA1ADYANgAwADYALAAgADAALAAgAC0AMQA0ADQAMAAwACwAIAAwACwAIAAzADYAMAAwACwAIAAwACwAIAAtADMANgAwADAALAAgADAALAAgAFwAIgBcACIALAAgAFwAIgASIjAANABcACIALAAgAFwAIgBcACIALAAgAFwAIgBVAFQAQwASIjAANAA6ADAAMABcACIALAAgAFwAIgBcACIAOwBcAG4AXAAiAEEAbQBlAHIAaQBjAGEALwBSAGkAbwBfAEIAcgBhAG4AYwBvAFwAIgAsACAANQA2ADYAMAA2ACwAIAAwACwAIABcACIAXAAiACwAIABcACIAXAAiACwAIAAtADEAOAAwADAAMAAsACAAMAAsACAALQAzADYAMAAwACwAIAAwACwAIABcACIAXAAiACwAIABcACIAXAAiACwAIABcACIAXAAiACwAIABcACIAEiIwADUAXAAiACwAIABcACIAXAAiACwAIABcACIAVQBUAEMAEiIwADUAOgAwADAAXAAiACwAIABcACIAXAAiAFwAbgB9ADsAXABuAFwAbgBfAFQASQBNAEUAWgBPAE4ARQBfAEEATQBFAFIASQBDAEEAXwBTAEEATgBUAEEAUgBFAE0AIAA9ACAAewBcAG4AXAAiAEEAbQBlAHIAaQBjAGEALwBTAGEAbgB0AGEAcgBlAG0AXAAiACwAIABcACIAXAAiACwAIABcACIAXAAiACwAIAAyADAAMQAzADMALAAgADAALAAgAC0AMQAzADEAMgA4ACwAIAAwACwAIABcACIAXAAiACwAIABcACIAXAAiACwAIAAtADEAMgA3ADIALAAgADAALAAgAFwAIgBcACIALAAgAFwAIgBMAE0AVABcACIALAAgAFwAIgBcACIALAAgAFwAIgBMAG8AYwBhAGwAIABNAGUAYQBuACAAVABpAG0AZQBcACIALAAgAFwAIgBcACIAOwBcAG4AXAAiAEEAbQBlAHIAaQBjAGEALwBTAGEAbgB0AGEAcgBlAG0AXAAiACwAIAAyADAAMQAzADMALAAgADAALAAgADQANwA0ADEANgAsACAAMAAsACAALQAxADQANAAwADAALAAgADAALAAgAC0AMQAyADcAMgAsACAAMAAsACAAMAAsACAAMAAsACAAXAAiAEIAcgBhAHoAaQBsAFwAIgAsACAAXAAiABIiMAA0AFwAIgAsACAAXAAiABIiMAAzAFwAIgAsACAAXAAiAFUAVABDABIiMAA0ADoAMAAwAFwAIgAsACAAXAAiAFUAVABDABIiMAAzADoAMAAwAFwAIgA7AFwAbgBcACIAQQBtAGUAcgBpAGMAYQAvAFMAYQBuAHQAYQByAGUAbQBcACIALAAgADQANwA0ADEANgAsACAAMAAsACAANQA0ADYANAAxACwAIAAwACwAIAAtADEANAA0ADAAMAAsACAAMAAsACAAMAAsACAAMAAsACAAMwA2ADAAMAAsACAAMAAsACAAXAAiAFwAIgAsACAAXAAiABIiMAA0AFwAIgAsACAAXAAiAFwAIgAsACAAXAAiAFUAVABDABIiMAA0ADoAMAAwAFwAIgAsACAAXAAiAFwAIgA7AFwAbgBcACIAQQBtAGUAcgBpAGMAYQAvAFMAYQBuAHQAYQByAGUAbQBcACIALAAgADUANAA2ADQAMQAsACAAMAAsACAAXAAiAFwAIgAsACAAXAAiAFwAIgAsACAALQAxADAAOAAwADAALAAgADAALAAgADMANgAwADAALAAgADAALAAgAFwAIgBcACIALAAgAFwAIgBcACIALAAgAFwAIgBcACIALAAgAFwAIgASIjAAMwBcACIALAAgAFwAIgBcACIALAAgAFwAIgBVAFQAQwASIjAAMwA6ADAAMABcACIALAAgAFwAIgBcACIAXABuAH0AOwBcAG4AXABuAF8AVABJAE0ARQBaAE8ATgBFAF8AQQBNAEUAUgBJAEMAQQBfAFMAQQBOAFQASQBBAEcATwAgAD0AIAB7AFwAbgBcACIAQQBtAGUAcgBpAGMAYQAvAFMAYQBuAHQAaQBhAGcAbwBcACIALAAgAFwAIgBcACIALAAgAFwAIgBcACIALAAgADEAMQAzADYAOAAsACAAMAAsACAALQAxADYAOQA2ADUALAAgADAALAAgAFwAIgBcACIALAAgAFwAIgBcACIALAAgADAALAAgADAALAAgAFwAIgBcACIALAAgAFwAIgBMAE0AVABcACIALAAgAFwAIgBcACIALAAgAFwAIgBMAG8AYwBhAGwAIABNAGUAYQBuACAAVABpAG0AZQBcACIALAAgAFwAIgBcACIAOwBcAG4AXAAiAEEAbQBlAHIAaQBjAGEALwBTAGEAbgB0AGkAYQBnAG8AXAAiACwAIAAxADEAMwA2ADgALAAgADAALAAgADEAOAA2ADgAMQAsACAAMAAsACAALQAxADYAOQA2ADUALAAgADAALAAgADAALAAgADAALAAgAC0AMQAwADMANQAsACAAMAAsACAAXAAiAFwAIgAsACAAXAAiAFMATQBUAFwAIgAsACAAXAAiAFwAIgAsACAAXAAiAFMAYQBuAHQAaQBhAGcAbwAgAE0AZQBhAG4AIABUAGkAbQBlAFwAIgAsACAAXAAiAFwAIgA7AFwAbgBcACIAQQBtAGUAcgBpAGMAYQAvAFMAYQBuAHQAaQBhAGcAbwBcACIALAAgADEAOAA2ADgAMQAsACAAMAAsACAAMgAxADAANAA1ACwAIAAwACwAIAAtADEAOAAwADAAMAAsACAAMAAsACAALQAxADAAMwA1ACwAIAAwACwAIAAxADAAMwA1ACwAIAAwACwAIABcACIAXAAiACwAIABcACIAEiIwADUAXAAiACwAIABcACIAXAAiACwAIABcACIAVQBUAEMAEiIwADUAOgAwADAAXAAiACwAIABcACIAXAAiADsAXABuAFwAIgBBAG0AZQByAGkAYwBhAC8AUwBhAG4AdABpAGEAZwBvAFwAIgAsACAAMgAxADAANAA1ACwAIAAwACwAIAAyADEAOAA0ADYALAAgADAALAAgAC0AMQA2ADkANgA1ACwAIAAwACwAIAAxADAAMwA1ACwAIAAwACwAIAAyADUANgA1ACwAIAAwACwAIABcACIAXAAiACwAIABcACIAUwBNAFQAXAAiACwAIABcACIAXAAiACwAIABcACIAUwBhAG4AdABpAGEAZwBvACAATQBlAGEAbgAgAFQAaQBtAGUAXAAiACwAIABcACIAXAAiADsAXABuAFwAIgBBAG0AZQByAGkAYwBhAC8AUwBhAG4AdABpAGEAZwBvAFwAIgAsACAAMgAxADgANAA2ACwAIAAwACwAIAAyADIAMQA0ADAALAAgADAALAAgAC0AMQA0ADQAMAAwACwAIAAwACwAIAAyADUANgA1ACwAIAAwACwAIAAtADIANQA2ADUALAAgADAALAAgAFwAIgBcACIALAAgAFwAIgASIjAANABcACIALAAgAFwAIgBcACIALAAgAFwAIgBVAFQAQwASIjAANAA6ADAAMABcACIALAAgAFwAIgBcACIAOwBcAG4AXAAiAEEAbQBlAHIAaQBjAGEALwBTAGEAbgB0AGkAYQBnAG8AXAAiACwAIAAyADIAMQA0ADAALAAgADAALAAgADIANQAxADIANAAsACAAMAAsACAALQAxADYAOQA2ADUALAAgADAALAAgAC0AMgA1ADYANQAsACAAMAAsACAALQAxADAAMwA1ACwAIAAwACwAIABcACIAXAAiACwAIABcACIAUwBNAFQAXAAiACwAIABcACIAXAAiACwAIABcACIAUwBhAG4AdABpAGEAZwBvACAATQBlAGEAbgAgAFQAaQBtAGUAXAAiACwAIABcACIAXAAiADsAXABuAFwAIgBBAG0AZQByAGkAYwBhAC8AUwBhAG4AdABpAGEAZwBvAFwAIgAsACAAMgA1ADEAMgA0ACwAIAAwACwAIAAyADYAOQA1ADEALAAgADAALAAgAC0AMQA4ADAAMAAwACwAIAAwACwAIAAtADEAMAAzADUALAAgADAALAAgADMANgAwADAALAAgADAALAAgAFwAIgBDAGgAaQBsAGUAXAAiACwAIABcACIAEiIwADUAXAAiACwAIABcACIAEiIwADQAXAAiACwAIABcACIAVQBUAEMAEiIwADUAOgAwADAAXAAiACwAIABcACIAVQBUAEMAEiIwADQAOgAwADAAXAAiADsAXABuAFwAIgBBAG0AZQByAGkAYwBhAC8AUwBhAG4AdABpAGEAZwBvAFwAIgAsACAAMgA2ADkANQAxACwAIAAwACwAIAAzADAANQAxADEALAAgADAALAAgAC0AMQA0ADQAMAAwACwAIAAwACwAIAAzADYAMAAwACwAIAAwACwAIAAtADMANgAwADAALAAgADAALAAgAFwAIgBcACIALAAgAFwAIgASIjAANABcACIALAAgAFwAIgBcACIALAAgAFwAIgBVAFQAQwASIjAANAA6ADAAMABcACIALAAgAFwAIgBcACIAOwBcAG4AXAAiAEEAbQBlAHIAaQBjAGEALwBTAGEAbgB0AGkAYQBnAG8AXAAiACwAIAAzADAANQAxADEALAAgADAALAAgADMAMAA1ADcAMgAsACAAMAAsACAALQAxADgAMAAwADAALAAgADAALAAgAC0AMwA2ADAAMAAsACAAMAAsACAAMwA2ADAAMAAsACAAMAAsACAAXAAiAFwAIgAsACAAXAAiABIiMAA1AFwAIgAsACAAXAAiAFwAIgAsACAAXAAiAFUAVABDABIiMAA1ADoAMAAwAFwAIgAsACAAXAAiAFwAIgA7AFwAbgBcACIAQQBtAGUAcgBpAGMAYQAvAFMAYQBuAHQAaQBhAGcAbwBcACIALAAgADMAMAA1ADcAMgAsACAAMAAsACAAMwAyADAAMQA2ACwAIAAwACwAIAAtADEANAA0ADAAMAAsACAAMAAsACAAMwA2ADAAMAAsACAAMAAsACAAMAAsACAAMwA2ADAAMAAsACAAXAAiAFwAIgAsACAAXAAiABIiMAA0AFwAIgAsACAAXAAiAFwAIgAsACAAXAAiAFUAVABDABIiMAA0ADoAMAAwAFwAIgAsACAAXAAiAFwAIgA7AFwAbgBcACIAQQBtAGUAcgBpAGMAYQAvAFMAYQBuAHQAaQBhAGcAbwBcACIALAAgADMAMgAwADEANgAsACAAMAAsACAAMwAyADAANgAxACwAIAAwACwAIAAtADEANAA0ADAAMAAsACAAMwA2ADAAMAAsACAAMAAsACAAMwA2ADAAMAAsACAALQAzADYAMAAwACwAIAAwACwAIABcACIAXAAiACwAIABcACIAXAAiACwAIABcACIAEiIwADMAXAAiACwAIABcACIAXAAiACwAIABcACIAVQBUAEMAEiIwADMAOgAwADAAXAAiADsAXABuAFwAIgBBAG0AZQByAGkAYwBhAC8AUwBhAG4AdABpAGEAZwBvAFwAIgAsACAAMwAyADAANgAxACwAIAAwACwAIAAzADIAMgA3ADYALAAgADAALAAgAC0AMQA4ADAAMAAwACwAIAAzADYAMAAwACwAIAAtADMANgAwADAALAAgADAALAAgADAALAAgAC0AMwA2ADAAMAAsACAAXAAiAFwAIgAsACAAXAAiAFwAIgAsACAAXAAiABIiMAA0AFwAIgAsACAAXAAiAFwAIgAsACAAXAAiAFUAVABDABIiMAA0ADoAMAAwAFwAIgA7AFwAbgBcACIAQQBtAGUAcgBpAGMAYQAvAFMAYQBuAHQAaQBhAGcAbwBcACIALAAgADMAMgAyADcANgAsACAAMAAsACAAMwAyADMAMgA2ACwAIAA4ADIAOAAwADAALAAgAC0AMQA4ADAAMAAwACwAIAAwACwAIAAwACwAIAAtADMANgAwADAALAAgADMANgAwADAALAAgADAALAAgAFwAIgBcACIALAAgAFwAIgASIjAANQBcACIALAAgAFwAIgBcACIALAAgAFwAIgBVAFQAQwASIjAANQA6ADAAMABcACIALAAgAFwAIgBcACIAOwBcAG4AXAAiAEEAbQBlAHIAaQBjAGEALwBTAGEAbgB0AGkAYQBnAG8AXAAiACwAIAAzADIAMwAyADYALAAgADgAMgA4ADAAMAAsACAAXAAiAFwAIgAsACAAXAAiAFwAIgAsACAALQAxADQANAAwADAALAAgADAALAAgADMANgAwADAALAAgADAALAAgAFwAIgBcACIALAAgAFwAIgBcACIALAAgAFwAIgBDAGgAaQBsAGUAXAAiACwAIABcACIAEiIwADQAXAAiACwAIABcACIAEiIwADMAXAAiACwAIABcACIAVQBUAEMAEiIwADQAOgAwADAAXAAiACwAIABcACIAVQBUAEMAEiIwADMAOgAwADAAXAAiAFwAbgB9ADsAXABuAFwAbgBfAFQASQBNAEUAWgBPAE4ARQBfAEEATQBFAFIASQBDAEEAXwBTAEEATgBUAE8AXwBEAE8ATQBJAE4ARwBPACAAPQAgAHsAXABuAFwAIgBBAG0AZQByAGkAYwBhAC8AUwBhAG4AdABvAF8ARABvAG0AaQBuAGcAbwBcACIALAAgAFwAIgBcACIALAAgAFwAIgBcACIALAAgADEAMQAzADYAOAAsACAAMAAsACAALQAxADYANwA3ADYALAAgADAALAAgAFwAIgBcACIALAAgAFwAIgBcACIALAAgAC0AMgA0ACwAIAAwACwAIABcACIAXAAiACwAIABcACIATABNAFQAXAAiACwAIABcACIAXAAiACwAIABcACIATABvAGMAYQBsACAATQBlAGEAbgAgAFQAaQBtAGUAXAAiACwAIABcACIAXAAiADsAXABuAFwAIgBBAG0AZQByAGkAYwBhAC8AUwBhAG4AdABvAF8ARABvAG0AaQBuAGcAbwBcACIALAAgADEAMQAzADYAOAAsACAAMAAsACAAMgA3ADEANgAzACwAIAA0ADMAMgAwADAALAAgAC0AMQA2ADgAMAAwACwAIAAwACwAIAAtADIANAAsACAAMAAsACAALQAxADIAMAAwACwAIAAwACwAIABcACIAXAAiACwAIABcACIAUwBEAE0AVABcACIALAAgAFwAIgBcACIALAAgAFwAIgBTAGEAbgB0AG8AIABEAG8AbQBpAG4AZwBvACAATQBlAGEAbgAgAFQAaQBtAGUAXAAiACwAIABcACIAXAAiADsAXABuAFwAIgBBAG0AZQByAGkAYwBhAC8AUwBhAG4AdABvAF8ARABvAG0AaQBuAGcAbwBcACIALAAgADIANwAxADYAMwAsACAANAAzADIAMAAwACwAIAA0ADIAMwA0ADcALAAgADAALAAgAC0AMQA4ADAAMAAwACwAIAAwACwAIAAtADEAMgAwADAALAAgADAALAAgADMANgAwADAALAAgADAALAAgAFwAIgBEAFIAXAAiACwAIABcACIAJQBcACIALAAgAFwAIgBcACIALAAgAFwAIgAlAFwAIgAsACAAXAAiAFwAIgA7AFwAbgBcACIAQQBtAGUAcgBpAGMAYQAvAFMAYQBuAHQAbwBfAEQAbwBtAGkAbgBnAG8AXAAiACwAIAA0ADIAMwA0ADcALAAgADAALAAgADUAMQA4ADQANgAsACAANwAyADAAMAAsACAALQAxADQANAAwADAALAAgADAALAAgADMANgAwADAALAAgADAALAAgAC0AMwA2ADAAMAAsACAAMAAsACAAXAAiAFwAIgAsACAAXAAiAEEAUwBUAFwAIgAsACAAXAAiAFwAIgAsACAAXAAiAEEAdABsAGEAbgB0AGkAYwAgAFMAdABhAG4AZABhAHIAZAAgAFQAaQBtAGUAXAAiACwAIABcACIAXAAiADsAXABuAFwAIgBBAG0AZQByAGkAYwBhAC8AUwBhAG4AdABvAF8ARABvAG0AaQBuAGcAbwBcACIALAAgADUAMQA4ADQANgAsACAANwAyADAAMAAsACAANQAxADgAOAAxACwAIAAzADYAMAAwACwAIAAtADEAOAAwADAAMAAsACAAMAAsACAALQAzADYAMAAwACwAIAAwACwAIAAzADYAMAAwACwAIAAwACwAIABcACIAVQBTAFwAIgAsACAAXAAiAEUAJQBUAFwAIgAsACAAXAAiAFwAIgAsACAAXAAiAEUAYQBzAHQAZQByAG4AJQAgAFQAaQBtAGUAXAAiACwAIABcACIAXAAiADsAXABuAFwAIgBBAG0AZQByAGkAYwBhAC8AUwBhAG4AdABvAF8ARABvAG0AaQBuAGcAbwBcACIALAAgADUAMQA4ADgAMQAsACAAMwA2ADAAMAAsACAAXAAiAFwAIgAsACAAXAAiAFwAIgAsACAALQAxADQANAAwADAALAAgADAALAAgADMANgAwADAALAAgADAALAAgAFwAIgBcACIALAAgAFwAIgBcACIALAAgAFwAIgBcACIALAAgAFwAIgBBAFMAVABcACIALAAgAFwAIgBcACIALAAgAFwAIgBBAHQAbABhAG4AdABpAGMAIABTAHQAYQBuAGQAYQByAGQAIABUAGkAbQBlAFwAIgAsACAAXAAiAFwAIgBcAG4AfQA7AFwAbgBcAG4AXwBUAEkATQBFAFoATwBOAEUAXwBBAE0ARQBSAEkAQwBBAF8AUwBBAE8AXwBQAEEAVQBMAE8AIAA9ACAAewBcAG4AXAAiAEEAbQBlAHIAaQBjAGEALwBTAGEAbwBfAFAAYQB1AGwAbwBcACIALAAgAFwAIgBcACIALAAgAFwAIgBcACIALAAgADIAMAAxADMAMwAsACAAMAAsACAALQAxADEAMQA4ADgALAAgADAALAAgAFwAIgBcACIALAAgAFwAIgBcACIALAAgADMAOAA4ACwAIAAwACwAIABcACIAXAAiACwAIABcACIATABNAFQAXAAiACwAIABcACIAXAAiACwAIABcACIATABvAGMAYQBsACAATQBlAGEAbgAgAFQAaQBtAGUAXAAiACwAIABcACIAXAAiADsAXABuAFwAIgBBAG0AZQByAGkAYwBhAC8AUwBhAG8AXwBQAGEAdQBsAG8AXAAiACwAIAAyADAAMQAzADMALAAgADAALAAgADMAOAAzADIANQAsACAAMAAsACAALQAxADAAOAAwADAALAAgADAALAAgADMAOAA4ACwAIAAwACwAIAAwACwAIAAzADYAMAAwACwAIABcACIAQgByAGEAegBpAGwAXAAiACwAIABcACIAEiIwADMAXAAiACwAIABcACIAEiIwADIAXAAiACwAIABcACIAVQBUAEMAEiIwADMAOgAwADAAXAAiACwAIABcACIAVQBUAEMAEiIwADIAOgAwADAAXAAiADsAXABuAFwAIgBBAG0AZQByAGkAYwBhAC8AUwBhAG8AXwBQAGEAdQBsAG8AXAAiACwAIAAzADgAMwAyADUALAAgADAALAAgADMAOAAzADkANQAsACAAMAAsACAALQAxADAAOAAwADAALAAgADMANgAwADAALAAgADAALAAgADMANgAwADAALAAgADAALAAgAC0AMwA2ADAAMAAsACAAXAAiAFwAIgAsACAAXAAiAFwAIgAsACAAXAAiABIiMAAyAFwAIgAsACAAXAAiAFwAIgAsACAAXAAiAFUAVABDABIiMAAyADoAMAAwAFwAIgA7AFwAbgBcACIAQQBtAGUAcgBpAGMAYQAvAFMAYQBvAF8AUABhAHUAbABvAFwAIgAsACAAMwA4ADMAOQA1ACwAIAAwACwAIABcACIAXAAiACwAIABcACIAXAAiACwAIAAtADEAMAA4ADAAMAAsACAAMAAsACAAMAAsACAALQAzADYAMAAwACwAIABcACIAXAAiACwAIABcACIAXAAiACwAIABcACIAQgByAGEAegBpAGwAXAAiACwAIABcACIAEiIwADMAXAAiACwAIABcACIAEiIwADIAXAAiACwAIABcACIAVQBUAEMAEiIwADMAOgAwADAAXAAiACwAIABcACIAVQBUAEMAEiIwADIAOgAwADAAXAAiAFwAbgB9ADsAXABuAFwAbgBfAFQASQBNAEUAWgBPAE4ARQBfAEEATQBFAFIASQBDAEEAXwBTAEMATwBSAEUAUwBCAFkAUwBVAE4ARAAgAD0AIAB7AFwAbgBcACIAQQBtAGUAcgBpAGMAYQAvAFMAYwBvAHIAZQBzAGIAeQBzAHUAbgBkAFwAIgAsACAAXAAiAFwAIgAsACAAXAAiAFwAIgAsACAAMgAxADAANwAyACwAIAAwACwAIAAtADUAMgA3ADIALAAgADAALAAgAFwAIgBcACIALAAgAFwAIgBcACIALAAgAC0AMQA5ADIAOAAsACAAMAAsACAAXAAiAFwAIgAsACAAXAAiAEwATQBUAFwAIgAsACAAXAAiAFwAIgAsACAAXAAiAEwAbwBjAGEAbAAgAE0AZQBhAG4AIABUAGkAbQBlAFwAIgAsACAAXAAiAFwAIgA7AFwAbgBcACIAQQBtAGUAcgBpAGMAYQAvAFMAYwBvAHIAZQBzAGIAeQBzAHUAbgBkAFwAIgAsACAAMgAxADAANwAyACwAIAAwACwAIAA0ADQAMwAzADUALAAgADcAMgAwADAALAAgAC0ANwAyADAAMAAsACAAMAAsACAALQAxADkAMgA4ACwAIAAwACwAIAAwACwAIAAwACwAIABcACIAXAAiACwAIABcACIAEiIwADIAXAAiACwAIABcACIAXAAiACwAIABcACIAVQBUAEMAEiIwADIAOgAwADAAXAAiACwAIABcACIAXAAiADsAXABuAFwAIgBBAG0AZQByAGkAYwBhAC8AUwBjAG8AcgBlAHMAYgB5AHMAdQBuAGQAXAAiACwAIAA0ADQAMwAzADUALAAgADcAMgAwADAALAAgADQANAA2ADkAMgAsACAAMAAsACAALQA3ADIAMAAwACwAIAAwACwAIAAwACwAIAAwACwAIAAzADYAMAAwACwAIAAwACwAIABcACIAQwAtAEUAdQByAFwAIgAsACAAXAAiABIiMAAyAFwAIgAsACAAXAAiABIiMAAxAFwAIgAsACAAXAAiAFUAVABDABIiMAAyADoAMAAwAFwAIgAsACAAXAAiAFUAVABDABIiMAAxADoAMAAwAFwAIgA7AFwAbgBcACIAQQBtAGUAcgBpAGMAYQAvAFMAYwBvAHIAZQBzAGIAeQBzAHUAbgBkAFwAIgAsACAANAA0ADYAOQAyACwAIAAwACwAIAA2ADAANAAwADAALAAgADAALAAgAC0AMwA2ADAAMAAsACAAMAAsACAAMwA2ADAAMAAsACAAMAAsACAALQAzADYAMAAwACwAIAAwACwAIABcACIARQBVAFwAIgAsACAAXAAiABIiMAAxAFwAIgAsACAAXAAiACsAMAAwAFwAIgAsACAAXAAiAFUAVABDABIiMAAxADoAMAAwAFwAIgAsACAAXAAiAFUAVABDACsAMAAwADoAMAAwAFwAIgA7AFwAbgBcACIAQQBtAGUAcgBpAGMAYQAvAFMAYwBvAHIAZQBzAGIAeQBzAHUAbgBkAFwAIgAsACAANgAwADQAMAAwACwAIAAwACwAIABcACIAXAAiACwAIABcACIAXAAiACwAIAAtADcAMgAwADAALAAgADAALAAgAC0AMwA2ADAAMAAsACAAMAAsACAAXAAiAFwAIgAsACAAXAAiAFwAIgAsACAAXAAiAEUAVQBcACIALAAgAFwAIgASIjAAMgBcACIALAAgAFwAIgASIjAAMQBcACIALAAgAFwAIgBVAFQAQwASIjAAMgA6ADAAMABcACIALAAgAFwAIgBVAFQAQwASIjAAMQA6ADAAMABcACIAXABuAH0AOwBcAG4AXABuAF8AVABJAE0ARQBaAE8ATgBFAF8AQQBNAEUAUgBJAEMAQQBfAFMASQBUAEsAQQAgAD0AIAB7AFwAbgBcACIAQQBtAGUAcgBpAGMAYQAvAFMAaQB0AGsAYQBcACIALAAgAFwAIgBcACIALAAgAFwAIgBcACIALAAgADMAMgA1ADgALAAgADUANQA4ADAAMAAsACAANQAzADkAMgA3ACwAIAAwACwAIABcACIAXAAiACwAIABcACIAXAAiACwAIAAtADgANgA0ADAAMAAsACAAMAAsACAAXAAiAFwAIgAsACAAXAAiAEwATQBUAFwAIgAsACAAXAAiAFwAIgAsACAAXAAiAEwAbwBjAGEAbAAgAE0AZQBhAG4AIABUAGkAbQBlAFwAIgAsACAAXAAiAFwAIgA7AFwAbgBcACIAQQBtAGUAcgBpAGMAYQAvAFMAaQB0AGsAYQBcACIALAAgADMAMgA1ADgALAAgADUANQA4ADAAMAAsACAAMQA1ADIANQAxACwAIAA0ADMAMgAwADAALAAgAC0AMwAyADQANwAzACwAIAAwACwAIAAtADgANgA0ADAAMAAsACAAMAAsACAAMwA2ADcAMwAsACAAMAAsACAAXAAiAFwAIgAsACAAXAAiAEwATQBUAFwAIgAsACAAXAAiAFwAIgAsACAAXAAiAEwAbwBjAGEAbAAgAE0AZQBhAG4AIABUAGkAbQBlAFwAIgAsACAAXAAiAFwAIgA7AFwAbgBcACIAQQBtAGUAcgBpAGMAYQAvAFMAaQB0AGsAYQBcACIALAAgADEANQAyADUAMQAsACAANAAzADIAMAAwACwAIAAzADAAMwA2ADAALAAgADAALAAgAC0AMgA4ADgAMAAwACwAIAAwACwAIAAzADYANwAzACwAIAAwACwAIAAwACwAIAAwACwAIABcACIAXAAiACwAIABcACIAUABTAFQAXAAiACwAIABcACIAXAAiACwAIABcACIAUABhAGMAaQBmAGkAYwAgAFMAdABhAG4AZABhAHIAZAAgAFQAaQBtAGUAXAAiACwAIABcACIAXAAiADsAXABuAFwAIgBBAG0AZQByAGkAYwBhAC8AUwBpAHQAawBhAFwAIgAsACAAMwAwADMANgAwACwAIAAwACwAIAAzADEAOAAyADEALAAgADAALAAgAC0AMgA4ADgAMAAwACwAIAAwACwAIAAwACwAIAAwACwAIAAwACwAIAAwACwAIABcACIAVQBTAFwAIgAsACAAXAAiAFAAJQBUAFwAIgAsACAAXAAiAFwAIgAsACAAXAAiAFAAYQBjAGkAZgBpAGMAJQAgAFQAaQBtAGUAXAAiACwAIABcACIAXAAiADsAXABuAFwAIgBBAG0AZQByAGkAYwBhAC8AUwBpAHQAawBhAFwAIgAsACAAMwAxADgAMgAxACwAIAAwACwAIAA0ADAAMgAyADIALAAgADAALAAgAC0AMgA4ADgAMAAwACwAIAAwACwAIAAwACwAIAAwACwAIAAwACwAIAAwACwAIABcACIAXAAiACwAIABcACIAUABTAFQAXAAiACwAIABcACIAXAAiACwAIABcACIAUABhAGMAaQBmAGkAYwAgAFMAdABhAG4AZABhAHIAZAAgAFQAaQBtAGUAXAAiACwAIABcACIAXAAiADsAXABuAFwAIgBBAG0AZQByAGkAYwBhAC8AUwBpAHQAawBhAFwAIgAsACAANAAwADIAMgAyACwAIAAwACwAIAA0ADUANgAzADcALAAgADcAMgAwADAALAAgAC0AMgA4ADgAMAAwACwAIAAwACwAIAAwACwAIAAwACwAIAAtADMANgAwADAALAAgADAALAAgAFwAIgBVAFMAXAAiACwAIABcACIAUAAlAFQAXAAiACwAIABcACIAXAAiACwAIABcACIAUABhAGMAaQBmAGkAYwAlACAAVABpAG0AZQBcACIALAAgAFwAIgBcACIAOwBcAG4AXAAiAEEAbQBlAHIAaQBjAGEALwBTAGkAdABrAGEAXAAiACwAIAA0ADUANgAzADcALAAgADcAMgAwADAALAAgADQANQA2ADYAOAAsACAAMAAsACAALQAzADIANAAwADAALAAgADAALAAgAC0AMwA2ADAAMAAsACAAMAAsACAAMAAsACAAMAAsACAAXAAiAFUAUwBcACIALAAgAFwAIgBZACUAVABcACIALAAgAFwAIgBcACIALAAgAFwAIgBZAHUAawBvAG4AJQAgAFQAaQBtAGUAXAAiACwAIABcACIAXAAiADsAXABuAFwAIgBBAG0AZQByAGkAYwBhAC8AUwBpAHQAawBhAFwAIgAsACAANAA1ADYANgA4ACwAIAAwACwAIABcACIAXAAiACwAIABcACIAXAAiACwAIAAtADMAMgA0ADAAMAAsACAAMAAsACAAMAAsACAAMAAsACAAXAAiAFwAIgAsACAAXAAiAFwAIgAsACAAXAAiAFUAUwBcACIALAAgAFwAIgBBAEsAJQBUAFwAIgAsACAAXAAiAFwAIgAsACAAXAAiAEEAbABhAHMAawBhACUAIABUAGkAbQBlAFwAIgAsACAAXAAiAFwAIgBcAG4AfQA7AFwAbgBcAG4AXwBUAEkATQBFAFoATwBOAEUAXwBBAE0ARQBSAEkAQwBBAF8AUwBUAF8ASgBPAEgATgBTACAAPQAgAHsAXABuAFwAIgBBAG0AZQByAGkAYwBhAC8AUwB0AF8ASgBvAGgAbgBzAFwAIgAsACAAXAAiAFwAIgAsACAAXAAiAFwAIgAsACAAOQAxADcANgAsACAAMAAsACAALQAxADIANgA1ADIALAAgADAALAAgAFwAIgBcACIALAAgAFwAIgBcACIALAAgADAALAAgADAALAAgAFwAIgBcACIALAAgAFwAIgBMAE0AVABcACIALAAgAFwAIgBcACIALAAgAFwAIgBMAG8AYwBhAGwAIABNAGUAYQBuACAAVABpAG0AZQBcACIALAAgAFwAIgBcACIAOwBcAG4AXAAiAEEAbQBlAHIAaQBjAGEALwBTAHQAXwBKAG8AaABuAHMAXAAiACwAIAA5ADEANwA2ACwAIAAwACwAIAAyADEANQA5ADQALAAgADAALAAgAC0AMQAyADYANQAyACwAIAAwACwAIAAwACwAIAAwACwAIAAwACwAIAAwACwAIABcACIAUwB0AEoAbwBoAG4AcwBcACIALAAgAFwAIgBOACUAVABcACIALAAgAFwAIgBcACIALAAgAFwAIgBOAGUAdwBmAG8AdQBuAGQAbABhAG4AZAAlACAAVABpAG0AZQBcACIALAAgAFwAIgBcACIAOwBcAG4AXAAiAEEAbQBlAHIAaQBjAGEALwBTAHQAXwBKAG8AaABuAHMAXAAiACwAIAAyADEANQA5ADQALAAgADAALAAgADIAMQA5ADUAOQAsACAAMAAsACAALQAxADIANgA1ADIALAAgADAALAAgADAALAAgADAALAAgADAALAAgADAALAAgAFwAIgBDAGEAbgBhAGQAYQBcACIALAAgAFwAIgBOACUAVABcACIALAAgAFwAIgBcACIALAAgAFwAIgBOAGUAdwBmAG8AdQBuAGQAbABhAG4AZAAlACAAVABpAG0AZQBcACIALAAgAFwAIgBcACIAOwBcAG4AXAAiAEEAbQBlAHIAaQBjAGEALwBTAHQAXwBKAG8AaABuAHMAXAAiACwAIAAyADEAOQA1ADkALAAgADAALAAgADIANwA4ADkAMQAsACAAMAAsACAALQAxADIANgA1ADIALAAgADAALAAgADAALAAgADAALAAgADUAMgAsACAAMAAsACAAXAAiAFMAdABKAG8AaABuAHMAXAAiACwAIABcACIATgAlAFQAXAAiACwAIABcACIAXAAiACwAIABcACIATgBlAHcAZgBvAHUAbgBkAGwAYQBuAGQAJQAgAFQAaQBtAGUAXAAiACwAIABcACIAXAAiADsAXABuAFwAIgBBAG0AZQByAGkAYwBhAC8AUwB0AF8ASgBvAGgAbgBzAFwAIgAsACAAMgA3ADgAOQAxACwAIAAwACwAIAAzADAANAA5ADAALAAgADAALAAgAC0AMQAyADYAMAAwACwAIAAwACwAIAA1ADIALAAgADAALAAgADAALAAgADAALAAgAFwAIgBTAHQASgBvAGgAbgBzAFwAIgAsACAAXAAiAE4AJQBUAFwAIgAsACAAXAAiAFwAIgAsACAAXAAiAE4AZQB3AGYAbwB1AG4AZABsAGEAbgBkACUAIABUAGkAbQBlAFwAIgAsACAAXAAiAFwAIgA7AFwAbgBcACIAQQBtAGUAcgBpAGMAYQAvAFMAdABfAEoAbwBoAG4AcwBcACIALAAgADMAMAA0ADkAMAAsACAAMAAsACAAMwAxADgAMgAxACwAIAAwACwAIAAtADEAMgA2ADAAMAAsACAAMAAsACAAMAAsACAAMAAsACAAMAAsACAAMAAsACAAXAAiAEMAYQBuAGEAZABhAFwAIgAsACAAXAAiAE4AJQBUAFwAIgAsACAAXAAiAFwAIgAsACAAXAAiAE4AZQB3AGYAbwB1AG4AZABsAGEAbgBkACUAIABUAGkAbQBlAFwAIgAsACAAXAAiAFwAIgA7AFwAbgBcACIAQQBtAGUAcgBpAGMAYQAvAFMAdABfAEoAbwBoAG4AcwBcACIALAAgADMAMQA4ADIAMQAsACAAMAAsACAANQA1ADgANgA2ACwAIAAwACwAIAAtADEAMgA2ADAAMAAsACAAMAAsACAAMAAsACAAMAAsACAAMAAsACAAMAAsACAAXAAiAFMAdABKAG8AaABuAHMAXAAiACwAIABcACIATgAlAFQAXAAiACwAIABcACIAXAAiACwAIABcACIATgBlAHcAZgBvAHUAbgBkAGwAYQBuAGQAJQAgAFQAaQBtAGUAXAAiACwAIABcACIAXAAiADsAXABuAFwAIgBBAG0AZQByAGkAYwBhAC8AUwB0AF8ASgBvAGgAbgBzAFwAIgAsACAANQA1ADgANgA2ACwAIAAwACwAIABcACIAXAAiACwAIABcACIAXAAiACwAIAAtADEAMgA2ADAAMAAsACAAMAAsACAAMAAsACAAMAAsACAAXAAiAFwAIgAsACAAXAAiAFwAIgAsACAAXAAiAEMAYQBuAGEAZABhAFwAIgAsACAAXAAiAE4AJQBUAFwAIgAsACAAXAAiAFwAIgAsACAAXAAiAE4AZQB3AGYAbwB1AG4AZABsAGEAbgBkACUAIABUAGkAbQBlAFwAIgAsACAAXAAiAFwAIgBcAG4AfQA7AFwAbgBcAG4AXwBUAEkATQBFAFoATwBOAEUAXwBBAE0ARQBSAEkAQwBBAF8AUwBXAEkARgBUAF8AQwBVAFIAUgBFAE4AVAAgAD0AIAB7AFwAbgBcACIAQQBtAGUAcgBpAGMAYQAvAFMAdwBpAGYAdABfAEMAdQByAHIAZQBuAHQAXAAiACwAIABcACIAXAAiACwAIABcACIAXAAiACwAIAAxADcAMAA4ADkALAAgADAALAAgAC0AMgA1ADgAOAAwACwAIAAwACwAIABcACIAXAAiACwAIABcACIAXAAiACwAIAA2ADgAMAAsACAAMAAsACAAXAAiAFwAIgAsACAAXAAiAEwATQBUAFwAIgAsACAAXAAiAFwAIgAsACAAXAAiAEwAbwBjAGEAbAAgAE0AZQBhAG4AIABUAGkAbQBlAFwAIgAsACAAXAAiAFwAIgA7AFwAbgBcACIAQQBtAGUAcgBpAGMAYQAvAFMAdwBpAGYAdABfAEMAdQByAHIAZQBuAHQAXAAiACwAIAAxADcAMAA4ADkALAAgADAALAAgADMAMQA5ADMAOAAsACAANwAyADAAMAAsACAALQAyADUAMgAwADAALAAgADAALAAgADYAOAAwACwAIAAwACwAIAAwACwAIAAwACwAIABcACIAQwBhAG4AYQBkAGEAXAAiACwAIABcACIATQAlAFQAXAAiACwAIABcACIAXAAiACwAIABcACIATQBvAHUAbgB0AGEAaQBuACUAIABUAGkAbQBlAFwAIgAsACAAXAAiAFwAIgA7AFwAbgBcACIAQQBtAGUAcgBpAGMAYQAvAFMAdwBpAGYAdABfAEMAdQByAHIAZQBuAHQAXAAiACwAIAAzADEAOQAzADgALAAgADcAMgAwADAALAAgADMAMwAyADgAMgAsACAAMAAsACAALQAyADUAMgAwADAALAAgADAALAAgADAALAAgADAALAAgADAALAAgADAALAAgAFwAIgBSAGUAZwBpAG4AYQBcACIALAAgAFwAIgBNACUAVABcACIALAAgAFwAIgBcACIALAAgAFwAIgBNAG8AdQBuAHQAYQBpAG4AJQAgAFQAaQBtAGUAXAAiACwAIABcACIAXAAiADsAXABuAFwAIgBBAG0AZQByAGkAYwBhAC8AUwB3AGkAZgB0AF8AQwB1AHIAcgBlAG4AdABcACIALAAgADMAMwAyADgAMgAsACAAMAAsACAANAAxADQAMwA3ACwAIAA3ADIAMAAwACwAIAAtADIANQAyADAAMAAsACAAMAAsACAAMAAsACAAMAAsACAAMwA2ADAAMAAsACAAMAAsACAAXAAiAFMAdwBpAGYAdABcACIALAAgAFwAIgBNACUAVABcACIALAAgAFwAIgBcACIALAAgAFwAIgBNAG8AdQBuAHQAYQBpAG4AJQAgAFQAaQBtAGUAXAAiACwAIABcACIAXAAiADsAXABuAFwAIgBBAG0AZQByAGkAYwBhAC8AUwB3AGkAZgB0AF8AQwB1AHIAcgBlAG4AdABcACIALAAgADQAMQA0ADMANwAsACAANwAyADAAMAAsACAAXAAiAFwAIgAsACAAXAAiAFwAIgAsACAALQAyADEANgAwADAALAAgADAALAAgADMANgAwADAALAAgADAALAAgAFwAIgBcACIALAAgAFwAIgBcACIALAAgAFwAIgBcACIALAAgAFwAIgBDAFMAVABcACIALAAgAFwAIgBcACIALAAgAFwAIgBDAGUAbgB0AHIAYQBsACAAUwB0AGEAbgBkAGEAcgBkACAAVABpAG0AZQBcACIALAAgAFwAIgBcACIAXABuAH0AOwBcAG4AXABuAF8AVABJAE0ARQBaAE8ATgBFAF8AQQBNAEUAUgBJAEMAQQBfAFQARQBHAFUAQwBJAEcAQQBMAFAAQQAgAD0AIAB7AFwAbgBcACIAQQBtAGUAcgBpAGMAYQAvAFQAZQBnAHUAYwBpAGcAYQBsAHAAYQBcACIALAAgAFwAIgBcACIALAAgAFwAIgBcACIALAAgADIAMgA3ADgAMAAsACAAMAAsACAALQAyADAAOQAzADIALAAgADAALAAgAFwAIgBcACIALAAgAFwAIgBcACIALAAgAC0ANgA2ADgALAAgADAALAAgAFwAIgBcACIALAAgAFwAIgBMAE0AVABcACIALAAgAFwAIgBcACIALAAgAFwAIgBMAG8AYwBhAGwAIABNAGUAYQBuACAAVABpAG0AZQBcACIALAAgAFwAIgBcACIAOwBcAG4AXAAiAEEAbQBlAHIAaQBjAGEALwBUAGUAZwB1AGMAaQBnAGEAbABwAGEAXAAiACwAIAAyADIANwA4ADAALAAgADAALAAgAFwAIgBcACIALAAgAFwAIgBcACIALAAgAC0AMgAxADYAMAAwACwAIAAwACwAIAAtADYANgA4ACwAIAAwACwAIABcACIAXAAiACwAIABcACIAXAAiACwAIABcACIASABvAG4AZABcACIALAAgAFwAIgBDACUAVABcACIALAAgAFwAIgBcACIALAAgAFwAIgBDAGUAbgB0AHIAYQBsACUAIABUAGkAbQBlAFwAIgAsACAAXAAiAFwAIgBcAG4AfQA7AFwAbgBcAG4AXwBUAEkATQBFAFoATwBOAEUAXwBBAE0ARQBSAEkAQwBBAF8AVABIAFUATABFACAAPQAgAHsAXABuAFwAIgBBAG0AZQByAGkAYwBhAC8AVABoAHUAbABlAFwAIgAsACAAXAAiAFwAIgAsACAAXAAiAFwAIgAsACAAMgAxADAANwAyACwAIAAwACwAIAAtADEANgA1ADAAOAAsACAAMAAsACAAXAAiAFwAIgAsACAAXAAiAFwAIgAsACAAMgAxADAAOAAsACAAMAAsACAAXAAiAFwAIgAsACAAXAAiAEwATQBUAFwAIgAsACAAXAAiAFwAIgAsACAAXAAiAEwAbwBjAGEAbAAgAE0AZQBhAG4AIABUAGkAbQBlAFwAIgAsACAAXAAiAFwAIgA7AFwAbgBcACIAQQBtAGUAcgBpAGMAYQAvAFQAaAB1AGwAZQBcACIALAAgADIAMQAwADcAMgAsACAAMAAsACAAXAAiAFwAIgAsACAAXAAiAFwAIgAsACAALQAxADQANAAwADAALAAgADAALAAgADIAMQAwADgALAAgADAALAAgAFwAIgBcACIALAAgAFwAIgBcACIALAAgAFwAIgBUAGgAdQBsAGUAXAAiACwAIABcACIAQQAlAFQAXAAiACwAIABcACIAXAAiACwAIABcACIAQQB0AGwAYQBuAHQAaQBjACUAIABUAGkAbQBlAFwAIgAsACAAXAAiAFwAIgBcAG4AfQA7AFwAbgBcAG4AXwBUAEkATQBFAFoATwBOAEUAXwBBAE0ARQBSAEkAQwBBAF8AVABJAEoAVQBBAE4AQQAgAD0AIAB7AFwAbgBcACIAQQBtAGUAcgBpAGMAYQAvAFQAaQBqAHUAYQBuAGEAXAAiACwAIABcACIAXAAiACwAIABcACIAXAAiACwAIAAyADMAMAA1ADQALAAgADgAMwA1ADEANgAsACAALQAyADgAMAA4ADQALAAgADAALAAgAFwAIgBcACIALAAgAFwAIgBcACIALAAgADIAOAA4ADQALAAgADAALAAgAFwAIgBcACIALAAgAFwAIgBMAE0AVABcACIALAAgAFwAIgBcACIALAAgAFwAIgBMAG8AYwBhAGwAIABNAGUAYQBuACAAVABpAG0AZQBcACIALAAgAFwAIgBcACIAOwBcAG4AXAAiAEEAbQBlAHIAaQBjAGEALwBUAGkAagB1AGEAbgBhAFwAIgAsACAAMgAzADAANQA0ACwAIAA4ADMANQAxADYALAAgADIAMwA3ADgANQAsACAAMAAsACAALQAyADUAMgAwADAALAAgADAALAAgADIAOAA4ADQALAAgADAALAAgAC0AMwA2ADAAMAAsACAAMAAsACAAXAAiAFwAIgAsACAAXAAiAE0AUwBUAFwAIgAsACAAXAAiAFwAIgAsACAAXAAiAE0AbwB1AG4AdABhAGkAbgAgAFMAdABhAG4AZABhAHIAZAAgAFQAaQBtAGUAXAAiACwAIABcACIAXAAiADsAXABuAFwAIgBBAG0AZQByAGkAYwBhAC8AVABpAGoAdQBhAG4AYQBcACIALAAgADIAMwA3ADgANQAsACAAMAAsACAAMgA1ADAANAAxACwAIAA4ADIAOAAwADAALAAgAC0AMgA4ADgAMAAwACwAIAAwACwAIAAtADMANgAwADAALAAgADAALAAgADMANgAwADAALAAgADAALAAgAFwAIgBcACIALAAgAFwAIgBQAFMAVABcACIALAAgAFwAIgBcACIALAAgAFwAIgBQAGEAYwBpAGYAaQBjACAAUwB0AGEAbgBkAGEAcgBkACAAVABpAG0AZQBcACIALAAgAFwAIgBcACIAOwBcAG4AXAAiAEEAbQBlAHIAaQBjAGEALwBUAGkAagB1AGEAbgBhAFwAIgAsACAAMgA1ADAANAAxACwAIAA4ADIAOAAwADAALAAgADIANgAyADkANQAsACAAMAAsACAALQAyADUAMgAwADAALAAgADAALAAgADMANgAwADAALAAgADAALAAgAC0AMwA2ADAAMAAsACAAMAAsACAAXAAiAFwAIgAsACAAXAAiAE0AUwBUAFwAIgAsACAAXAAiAFwAIgAsACAAXAAiAE0AbwB1AG4AdABhAGkAbgAgAFMAdABhAG4AZABhAHIAZAAgAFQAaQBtAGUAXAAiACwAIABcACIAXAAiADsAXABuAFwAIgBBAG0AZQByAGkAYwBhAC8AVABpAGoAdQBhAG4AYQBcACIALAAgADIANgAyADkANQAsACAAMAAsACAAMgA2ADQAMwAyACwAIAAwACwAIAAtADIAOAA4ADAAMAAsACAAMAAsACAALQAzADYAMAAwACwAIAAwACwAIAAwACwAIAAzADYAMAAwACwAIABcACIAXAAiACwAIABcACIAUABTAFQAXAAiACwAIABcACIAXAAiACwAIABcACIAUABhAGMAaQBmAGkAYwAgAFMAdABhAG4AZABhAHIAZAAgAFQAaQBtAGUAXAAiACwAIABcACIAXAAiADsAXABuAFwAIgBBAG0AZQByAGkAYwBhAC8AVABpAGoAdQBhAG4AYQBcACIALAAgADIANgA0ADMAMgAsACAAMAAsACAAMgA2ADYAMQA0ACwAIAAwACwAIAAtADIAOAA4ADAAMAAsACAAMwA2ADAAMAAsACAAMAAsACAAMwA2ADAAMAAsACAAMAAsACAALQAzADYAMAAwACwAIABcACIAXAAiACwAIABcACIAXAAiACwAIABcACIAUABEAFQAXAAiACwAIABcACIAXAAiACwAIABcACIAUABhAGMAaQBmAGkAYwAgAEQAYQB5AGwAaQBnAGgAdAAgAFQAaQBtAGUAXAAiADsAXABuAFwAIgBBAG0AZQByAGkAYwBhAC8AVABpAGoAdQBhAG4AYQBcACIALAAgADIANgA2ADEANAAsACAAMAAsACAAMwAwADQANwAzACwAIAAwACwAIAAtADIAOAA4ADAAMAAsACAAMAAsACAAMAAsACAALQAzADYAMAAwACwAIAAwACwAIAAzADYAMAAwACwAIABcACIAXAAiACwAIABcACIAUABTAFQAXAAiACwAIABcACIAXAAiACwAIABcACIAUABhAGMAaQBmAGkAYwAgAFMAdABhAG4AZABhAHIAZAAgAFQAaQBtAGUAXAAiACwAIABcACIAXAAiADsAXABuAFwAIgBBAG0AZQByAGkAYwBhAC8AVABpAGoAdQBhAG4AYQBcACIALAAgADMAMAA0ADcAMwAsACAAMAAsACAAMwAxADYAOAAxACwAIAA1ADcANgAwADAALAAgAC0AMgA4ADgAMAAwACwAIAAzADYAMAAwACwAIAAwACwAIAAzADYAMAAwACwAIAAwACwAIAAwACwAIABcACIAXAAiACwAIABcACIAXAAiACwAIABcACIAUABXAFQAXAAiACwAIABcACIAXAAiACwAIABcACIAUABhAGMAaQBmAGkAYwAgAFcAYQByACAAVABpAG0AZQBcACIAOwBcAG4AXAAiAEEAbQBlAHIAaQBjAGEALwBUAGkAagB1AGEAbgBhAFwAIgAsACAAMwAxADYAOAAxACwAIAA1ADcANgAwADAALAAgADMAMQA3ADcAMQAsACAAMAAsACAALQAyADgAOAAwADAALAAgADMANgAwADAALAAgADAALAAgADAALAAgADAALAAgAC0AMwA2ADAAMAAsACAAXAAiAFwAIgAsACAAXAAiAFwAIgAsACAAXAAiAFAAUABUAFwAIgAsACAAXAAiAFwAIgAsACAAXAAiAFAAYQBjAGkAZgBpAGMAIABQAGUAYQBjAGUAIABUAGkAbQBlAFwAIgA7AFwAbgBcACIAQQBtAGUAcgBpAGMAYQAvAFQAaQBqAHUAYQBuAGEAXAAiACwAIAAzADEANwA3ADEALAAgADAALAAgADMAMgA2ADQANgAsACAAMAAsACAALQAyADgAOAAwADAALAAgADAALAAgADAALAAgAC0AMwA2ADAAMAAsACAAMAAsACAAMwA2ADAAMAAsACAAXAAiAFwAIgAsACAAXAAiAFAAUwBUAFwAIgAsACAAXAAiAFwAIgAsACAAXAAiAFAAYQBjAGkAZgBpAGMAIABTAHQAYQBuAGQAYQByAGQAIABUAGkAbQBlAFwAIgAsACAAXAAiAFwAIgA7AFwAbgBcACIAQQBtAGUAcgBpAGMAYQAvAFQAaQBqAHUAYQBuAGEAXAAiACwAIAAzADIANgA0ADYALAAgADAALAAgADMAMgA5ADMAMAAsACAAMAAsACAALQAyADgAOAAwADAALAAgADMANgAwADAALAAgADAALAAgADMANgAwADAALAAgADAALAAgAC0AMwA2ADAAMAAsACAAXAAiAFwAIgAsACAAXAAiAFwAIgAsACAAXAAiAFAARABUAFwAIgAsACAAXAAiAFwAIgAsACAAXAAiAFAAYQBjAGkAZgBpAGMAIABEAGEAeQBsAGkAZwBoAHQAIABUAGkAbQBlAFwAIgA7AFwAbgBcACIAQQBtAGUAcgBpAGMAYQAvAFQAaQBqAHUAYQBuAGEAXAAiACwAIAAzADIAOQAzADAALAAgADAALAAgADMANAA3ADQAMwAsACAAMAAsACAALQAyADgAOAAwADAALAAgADAALAAgADAALAAgAC0AMwA2ADAAMAAsACAAMAAsACAAMAAsACAAXAAiAFwAIgAsACAAXAAiAFAAUwBUAFwAIgAsACAAXAAiAFwAIgAsACAAXAAiAFAAYQBjAGkAZgBpAGMAIABTAHQAYQBuAGQAYQByAGQAIABUAGkAbQBlAFwAIgAsACAAXAAiAFwAIgA7AFwAbgBcACIAQQBtAGUAcgBpAGMAYQAvAFQAaQBqAHUAYQBuAGEAXAAiACwAIAAzADQANwA0ADMALAAgADAALAAgADMANwAzADAAMAAsACAAMAAsACAALQAyADgAOAAwADAALAAgADAALAAgADAALAAgADAALAAgADAALAAgADAALAAgAFwAIgBDAEEAXAAiACwAIABcACIAUAAlAFQAXAAiACwAIABcACIAXAAiACwAIABcACIAUABhAGMAaQBmAGkAYwAlACAAVABpAG0AZQBcACIALAAgAFwAIgBcACIAOwBcAG4AXAAiAEEAbQBlAHIAaQBjAGEALwBUAGkAagB1AGEAbgBhAFwAIgAsACAAMwA3ADMAMAAwACwAIAAwACwAIAA0ADIANwA3ADgALAAgADAALAAgAC0AMgA4ADgAMAAwACwAIAAwACwAIAAwACwAIAAwACwAIAAwACwAIAAwACwAIABcACIAXAAiACwAIABcACIAUABTAFQAXAAiACwAIABcACIAXAAiACwAIABcACIAUABhAGMAaQBmAGkAYwAgAFMAdABhAG4AZABhAHIAZAAgAFQAaQBtAGUAXAAiACwAIABcACIAXAAiADsAXABuAFwAIgBBAG0AZQByAGkAYwBhAC8AVABpAGoAdQBhAG4AYQBcACIALAAgADQAMgA3ADcAOAAsACAAMAAsACAANQAwADAAOAAzACwAIAAwACwAIAAtADIAOAA4ADAAMAAsACAAMAAsACAAMAAsACAAMAAsACAAMAAsACAAMAAsACAAXAAiAFUAUwBcACIALAAgAFwAIgBQACUAVABcACIALAAgAFwAIgBcACIALAAgAFwAIgBQAGEAYwBpAGYAaQBjACUAIABUAGkAbQBlAFwAIgAsACAAXAAiAFwAIgA7AFwAbgBcACIAQQBtAGUAcgBpAGMAYQAvAFQAaQBqAHUAYQBuAGEAXAAiACwAIAA1ADAAMAA4ADMALAAgADAALAAgADUAMQA5ADEAMAAsACAAMAAsACAALQAyADgAOAAwADAALAAgADAALAAgADAALAAgADAALAAgADAALAAgADAALAAgAFwAIgBNAGUAeABpAGMAbwBcACIALAAgAFwAIgBQACUAVABcACIALAAgAFwAIgBcACIALAAgAFwAIgBQAGEAYwBpAGYAaQBjACUAIABUAGkAbQBlAFwAIgAsACAAXAAiAFwAIgA7AFwAbgBcACIAQQBtAGUAcgBpAGMAYQAvAFQAaQBqAHUAYQBuAGEAXAAiACwAIAA1ADEAOQAxADAALAAgADAALAAgADUAMgAzADIANQAsACAAMAAsACAALQAyADgAOAAwADAALAAgADAALAAgADAALAAgADAALAAgADAALAAgADAALAAgAFwAIgBVAFMAXAAiACwAIABcACIAUAAlAFQAXAAiACwAIABcACIAXAAiACwAIABcACIAUABhAGMAaQBmAGkAYwAlACAAVABpAG0AZQBcACIALAAgAFwAIgBcACIAOwBcAG4AXAAiAEEAbQBlAHIAaQBjAGEALwBUAGkAagB1AGEAbgBhAFwAIgAsACAANQAyADMAMgA1ACwAIAAwACwAIAA1ADUAMQA5ADcALAAgADAALAAgAC0AMgA4ADgAMAAwACwAIAAwACwAIAAwACwAIAAwACwAIAAwACwAIAAwACwAIABcACIATQBlAHgAaQBjAG8AXAAiACwAIABcACIAUAAlAFQAXAAiACwAIABcACIAXAAiACwAIABcACIAUABhAGMAaQBmAGkAYwAlACAAVABpAG0AZQBcACIALAAgAFwAIgBcACIAOwBcAG4AXAAiAEEAbQBlAHIAaQBjAGEALwBUAGkAagB1AGEAbgBhAFwAIgAsACAANQA1ADEAOQA3ACwAIAAwACwAIABcACIAXAAiACwAIABcACIAXAAiACwAIAAtADIAOAA4ADAAMAAsACAAMAAsACAAMAAsACAAMAAsACAAXAAiAFwAIgAsACAAXAAiAFwAIgAsACAAXAAiAFUAUwBcACIALAAgAFwAIgBQACUAVABcACIALAAgAFwAIgBcACIALAAgAFwAIgBQAGEAYwBpAGYAaQBjACUAIABUAGkAbQBlAFwAIgAsACAAXAAiAFwAIgBcAG4AfQA7AFwAbgBcAG4AXwBUAEkATQBFAFoATwBOAEUAXwBBAE0ARQBSAEkAQwBBAF8AVABPAFIATwBOAFQATwAgAD0AIAB7AFwAbgBcACIAQQBtAGUAcgBpAGMAYQAvAFQAbwByAG8AbgB0AG8AXAAiACwAIABcACIAXAAiACwAIABcACIAXAAiACwAIAAxADMAMQA5ADQALAAgADAALAAgAC0AMQA5ADAANQAyACwAIAAwACwAIABcACIAXAAiACwAIABcACIAXAAiACwAIAAxADAANQAyACwAIAAwACwAIABcACIAXAAiACwAIABcACIATABNAFQAXAAiACwAIABcACIAXAAiACwAIABcACIATABvAGMAYQBsACAATQBlAGEAbgAgAFQAaQBtAGUAXAAiACwAIABcACIAXAAiADsAXABuAFwAIgBBAG0AZQByAGkAYwBhAC8AVABvAHIAbwBuAHQAbwBcACIALAAgADEAMwAxADkANAAsACAAMAAsACAAMgAxADkANQA5ACwAIAAwACwAIAAtADEAOAAwADAAMAAsACAAMAAsACAAMQAwADUAMgAsACAAMAAsACAAMAAsACAAMAAsACAAXAAiAEMAYQBuAGEAZABhAFwAIgAsACAAXAAiAEUAJQBUAFwAIgAsACAAXAAiAFwAIgAsACAAXAAiAEUAYQBzAHQAZQByAG4AJQAgAFQAaQBtAGUAXAAiACwAIABcACIAXAAiADsAXABuAFwAIgBBAG0AZQByAGkAYwBhAC8AVABvAHIAbwBuAHQAbwBcACIALAAgADIAMQA5ADUAOQAsACAAMAAsACAAMwAwADMAOQA5ACwAIAA3ADIAMAAwACwAIAAtADEAOAAwADAAMAAsACAAMAAsACAAMAAsACAAMAAsACAAMAAsACAAMAAsACAAXAAiAFQAbwByAG8AbgB0AG8AXAAiACwAIABcACIARQAlAFQAXAAiACwAIABcACIAXAAiACwAIABcACIARQBhAHMAdABlAHIAbgAlACAAVABpAG0AZQBcACIALAAgAFwAIgBcACIAOwBcAG4AXAAiAEEAbQBlAHIAaQBjAGEALwBUAG8AcgBvAG4AdABvAFwAIgAsACAAMwAwADMAOQA5ACwAIAA3ADIAMAAwACwAIAAzADEAOAAyADEALAAgADAALAAgAC0AMQA4ADAAMAAwACwAIAAwACwAIAAwACwAIAAwACwAIAAwACwAIAAwACwAIABcACIAQwBhAG4AYQBkAGEAXAAiACwAIABcACIARQAlAFQAXAAiACwAIABcACIAXAAiACwAIABcACIARQBhAHMAdABlAHIAbgAlACAAVABpAG0AZQBcACIALAAgAFwAIgBcACIAOwBcAG4AXAAiAEEAbQBlAHIAaQBjAGEALwBUAG8AcgBvAG4AdABvAFwAIgAsACAAMwAxADgAMgAxACwAIAAwACwAIAA0ADIAMAA0ADgALAAgADAALAAgAC0AMQA4ADAAMAAwACwAIAAwACwAIAAwACwAIAAwACwAIAAwACwAIAAwACwAIABcACIAVABvAHIAbwBuAHQAbwBcACIALAAgAFwAIgBFACUAVABcACIALAAgAFwAIgBcACIALAAgAFwAIgBFAGEAcwB0AGUAcgBuACUAIABUAGkAbQBlAFwAIgAsACAAXAAiAFwAIgA7AFwAbgBcACIAQQBtAGUAcgBpAGMAYQAvAFQAbwByAG8AbgB0AG8AXAAiACwAIAA0ADIAMAA0ADgALAAgADAALAAgAFwAIgBcACIALAAgAFwAIgBcACIALAAgAC0AMQA4ADAAMAAwACwAIAAwACwAIAAwACwAIAAwACwAIABcACIAXAAiACwAIABcACIAXAAiACwAIABcACIAQwBhAG4AYQBkAGEAXAAiACwAIABcACIARQAlAFQAXAAiACwAIABcACIAXAAiACwAIABcACIARQBhAHMAdABlAHIAbgAlACAAVABpAG0AZQBcACIALAAgAFwAIgBcACIAXABuAH0AOwBcAG4AXABuAF8AVABJAE0ARQBaAE8ATgBFAF8AQQBNAEUAUgBJAEMAQQBfAFYAQQBOAEMATwBVAFYARQBSACAAPQAgAHsAXABuAFwAIgBBAG0AZQByAGkAYwBhAC8AVgBhAG4AYwBvAHUAdgBlAHIAXAAiACwAIABcACIAXAAiACwAIABcACIAXAAiACwAIAA5ADEANwA2ACwAIAAwACwAIAAtADIAOQA1ADQAOAAsACAAMAAsACAAXAAiAFwAIgAsACAAXAAiAFwAIgAsACAANwA0ADgALAAgADAALAAgAFwAIgBcACIALAAgAFwAIgBMAE0AVABcACIALAAgAFwAIgBcACIALAAgAFwAIgBMAG8AYwBhAGwAIABNAGUAYQBuACAAVABpAG0AZQBcACIALAAgAFwAIgBcACIAOwBcAG4AXAAiAEEAbQBlAHIAaQBjAGEALwBWAGEAbgBjAG8AdQB2AGUAcgBcACIALAAgADkAMQA3ADYALAAgADAALAAgADQANgA3ADkANgAsACAAMAAsACAALQAyADgAOAAwADAALAAgADAALAAgADcANAA4ACwAIAAwACwAIAAwACwAIAAwACwAIABcACIAVgBhAG4AYwBcACIALAAgAFwAIgBQACUAVABcACIALAAgAFwAIgBcACIALAAgAFwAIgBQAGEAYwBpAGYAaQBjACUAIABUAGkAbQBlAFwAIgAsACAAXAAiAFwAIgA7AFwAbgBcACIAQQBtAGUAcgBpAGMAYQAvAFYAYQBuAGMAbwB1AHYAZQByAFwAIgAsACAANAA2ADcAOQA2ACwAIAAwACwAIABcACIAXAAiACwAIABcACIAXAAiACwAIAAtADIAOAA4ADAAMAAsACAAMAAsACAAMAAsACAAMAAsACAAXAAiAFwAIgAsACAAXAAiAFwAIgAsACAAXAAiAEMAYQBuAGEAZABhAFwAIgAsACAAXAAiAFAAJQBUAFwAIgAsACAAXAAiAFwAIgAsACAAXAAiAFAAYQBjAGkAZgBpAGMAJQAgAFQAaQBtAGUAXAAiACwAIABcACIAXAAiAFwAbgB9ADsAXABuAFwAbgBfAFQASQBNAEUAWgBPAE4ARQBfAEEATQBFAFIASQBDAEEAXwBXAEgASQBUAEUASABPAFIAUwBFACAAPQAgAHsAXABuAFwAIgBBAG0AZQByAGkAYwBhAC8AVwBoAGkAdABlAGgAbwByAHMAZQBcACIALAAgAFwAIgBcACIALAAgAFwAIgBcACIALAAgADEANQAyADUAMQAsACAAMAAsACAALQAzADIANAAxADIALAAgADAALAAgAFwAIgBcACIALAAgAFwAIgBcACIALAAgADEAMgAsACAAMAAsACAAXAAiAFwAIgAsACAAXAAiAEwATQBUAFwAIgAsACAAXAAiAFwAIgAsACAAXAAiAEwAbwBjAGEAbAAgAE0AZQBhAG4AIABUAGkAbQBlAFwAIgAsACAAXAAiAFwAIgA7AFwAbgBcACIAQQBtAGUAcgBpAGMAYQAvAFcAaABpAHQAZQBoAG8AcgBzAGUAXAAiACwAIAAxADUAMgA1ADEALAAgADAALAAgADMAOAA3ADYAMQAsACAAMAAsACAALQAzADIANAAwADAALAAgADAALAAgADEAMgAsACAAMAAsACAAMAAsACAAMAAsACAAXAAiAE4AVABfAFkASwBcACIALAAgAFwAIgBZACUAVABcACIALAAgAFwAIgBcACIALAAgAFwAIgBZAHUAawBvAG4AJQAgAFQAaQBtAGUAXAAiACwAIABcACIAXAAiADsAXABuAFwAIgBBAG0AZQByAGkAYwBhAC8AVwBoAGkAdABlAGgAbwByAHMAZQBcACIALAAgADMAOAA3ADYAMQAsACAAMAAsACAAMwA5ADEAOAAzACwAIAAwACwAIAAtADMAMgA0ADAAMAAsACAAMAAsACAAMAAsACAAMAAsACAAMwA2ADAAMAAsACAAMAAsACAAXAAiAFkAdQBrAG8AbgBcACIALAAgAFwAIgBZACUAVABcACIALAAgAFwAIgBcACIALAAgAFwAIgBZAHUAawBvAG4AJQAgAFQAaQBtAGUAXAAiACwAIABcACIAXAAiADsAXABuAFwAIgBBAG0AZQByAGkAYwBhAC8AVwBoAGkAdABlAGgAbwByAHMAZQBcACIALAAgADMAOQAxADgAMwAsACAAMAAsACAANAA0ADIAMwA5ACwAIAAwACwAIAAtADIAOAA4ADAAMAAsACAAMAAsACAAMwA2ADAAMAAsACAAMAAsACAAMAAsACAAMAAsACAAXAAiAFwAIgAsACAAXAAiAFAAUwBUAFwAIgAsACAAXAAiAFwAIgAsACAAXAAiAFAAYQBjAGkAZgBpAGMAIABTAHQAYQBuAGQAYQByAGQAIABUAGkAbQBlAFwAIgAsACAAXAAiAFwAIgA7AFwAbgBcACIAQQBtAGUAcgBpAGMAYQAvAFcAaABpAHQAZQBoAG8AcgBzAGUAXAAiACwAIAA0ADQAMgAzADkALAAgADAALAAgADUAOQAxADUANAAsACAAMAAsACAALQAyADgAOAAwADAALAAgADAALAAgADAALAAgADAALAAgADMANgAwADAALAAgADAALAAgAFwAIgBDAGEAbgBhAGQAYQBcACIALAAgAFwAIgBQACUAVABcACIALAAgAFwAIgBcACIALAAgAFwAIgBQAGEAYwBpAGYAaQBjACUAIABUAGkAbQBlAFwAIgAsACAAXAAiAFwAIgA7AFwAbgBcACIAQQBtAGUAcgBpAGMAYQAvAFcAaABpAHQAZQBoAG8AcgBzAGUAXAAiACwAIAA1ADkAMQA1ADQALAAgADAALAAgAFwAIgBcACIALAAgAFwAIgBcACIALAAgAC0AMgA1ADIAMAAwACwAIAAwACwAIAAzADYAMAAwACwAIAAwACwAIABcACIAXAAiACwAIABcACIAXAAiACwAIABcACIAXAAiACwAIABcACIATQBTAFQAXAAiACwAIABcACIAXAAiACwAIABcACIATQBvAHUAbgB0AGEAaQBuACAAUwB0AGEAbgBkAGEAcgBkACAAVABpAG0AZQBcACIALAAgAFwAIgBcACIAXABuAH0AOwBcAG4AXABuAF8AVABJAE0ARQBaAE8ATgBFAF8AQQBNAEUAUgBJAEMAQQBfAFcASQBOAE4ASQBQAEUARwAgAD0AIAB7AFwAbgBcACIAQQBtAGUAcgBpAGMAYQAvAFcAaQBuAG4AaQBwAGUAZwBcACIALAAgAFwAIgBcACIALAAgAFwAIgBcACIALAAgADEAMAA0ADYAOAAsACAAMAAsACAALQAyADMAMwAxADYALAAgADAALAAgAFwAIgBcACIALAAgAFwAIgBcACIALAAgADEANwAxADYALAAgADAALAAgAFwAIgBcACIALAAgAFwAIgBMAE0AVABcACIALAAgAFwAIgBcACIALAAgAFwAIgBMAG8AYwBhAGwAIABNAGUAYQBuACAAVABpAG0AZQBcACIALAAgAFwAIgBcACIAOwBcAG4AXAAiAEEAbQBlAHIAaQBjAGEALwBXAGkAbgBuAGkAcABlAGcAXAAiACwAIAAxADAANAA2ADgALAAgADAALAAgADUAMwA3ADMANgAsACAAMAAsACAALQAyADEANgAwADAALAAgADAALAAgADEANwAxADYALAAgADAALAAgADAALAAgADAALAAgAFwAIgBXAGkAbgBuAFwAIgAsACAAXAAiAEMAJQBUAFwAIgAsACAAXAAiAFwAIgAsACAAXAAiAEMAZQBuAHQAcgBhAGwAJQAgAFQAaQBtAGUAXAAiACwAIABcACIAXAAiADsAXABuAFwAIgBBAG0AZQByAGkAYwBhAC8AVwBpAG4AbgBpAHAAZQBnAFwAIgAsACAANQAzADcAMwA2ACwAIAAwACwAIABcACIAXAAiACwAIABcACIAXAAiACwAIAAtADIAMQA2ADAAMAAsACAAMAAsACAAMAAsACAAMAAsACAAXAAiAFwAIgAsACAAXAAiAFwAIgAsACAAXAAiAEMAYQBuAGEAZABhAFwAIgAsACAAXAAiAEMAJQBUAFwAIgAsACAAXAAiAFwAIgAsACAAXAAiAEMAZQBuAHQAcgBhAGwAJQAgAFQAaQBtAGUAXAAiACwAIABcACIAXAAiAFwAbgB9ADsAXABuAFwAbgBfAFQASQBNAEUAWgBPAE4ARQBfAEEATQBFAFIASQBDAEEAXwBZAEEASwBVAFQAQQBUACAAPQAgAHsAXABuAFwAIgBBAG0AZQByAGkAYwBhAC8AWQBhAGsAdQB0AGEAdABcACIALAAgAFwAIgBcACIALAAgAFwAIgBcACIALAAgADMAMgA1ADgALAAgADUANAA3ADMAOAAsACAANQAyADgANgA1ACwAIAAwACwAIABcACIAXAAiACwAIABcACIAXAAiACwAIAAtADgANgA0ADAAMAAsACAAMAAsACAAXAAiAFwAIgAsACAAXAAiAEwATQBUAFwAIgAsACAAXAAiAFwAIgAsACAAXAAiAEwAbwBjAGEAbAAgAE0AZQBhAG4AIABUAGkAbQBlAFwAIgAsACAAXAAiAFwAIgA7AFwAbgBcACIAQQBtAGUAcgBpAGMAYQAvAFkAYQBrAHUAdABhAHQAXAAiACwAIAAzADIANQA4ACwAIAA1ADQANwAzADgALAAgADEANQAyADUAMQAsACAANAAzADIAMAAwACwAIAAtADMAMwA1ADMANQAsACAAMAAsACAALQA4ADYANAAwADAALAAgADAALAAgADEAMQAzADUALAAgADAALAAgAFwAIgBcACIALAAgAFwAIgBMAE0AVABcACIALAAgAFwAIgBcACIALAAgAFwAIgBMAG8AYwBhAGwAIABNAGUAYQBuACAAVABpAG0AZQBcACIALAAgAFwAIgBcACIAOwBcAG4AXAAiAEEAbQBlAHIAaQBjAGEALwBZAGEAawB1AHQAYQB0AFwAIgAsACAAMQA1ADIANQAxACwAIAA0ADMAMgAwADAALAAgADMAMAAzADYAMAAsACAAMAAsACAALQAzADIANAAwADAALAAgADAALAAgADEAMQAzADUALAAgADAALAAgADAALAAgADAALAAgAFwAIgBcACIALAAgAFwAIgBZAFMAVABcACIALAAgAFwAIgBcACIALAAgAFwAIgBZAHUAawBvAG4AIABTAHQAYQBuAGQAYQByAGQAIABUAGkAbQBlAFwAIgAsACAAXAAiAFwAIgA7AFwAbgBcACIAQQBtAGUAcgBpAGMAYQAvAFkAYQBrAHUAdABhAHQAXAAiACwAIAAzADAAMwA2ADAALAAgADAALAAgADMAMQA4ADIAMQAsACAAMAAsACAALQAzADIANAAwADAALAAgADAALAAgADAALAAgADAALAAgADAALAAgADAALAAgAFwAIgBVAFMAXAAiACwAIABcACIAWQAlAFQAXAAiACwAIABcACIAXAAiACwAIABcACIAWQB1AGsAbwBuACUAIABUAGkAbQBlAFwAIgAsACAAXAAiAFwAIgA7AFwAbgBcACIAQQBtAGUAcgBpAGMAYQAvAFkAYQBrAHUAdABhAHQAXAAiACwAIAAzADEAOAAyADEALAAgADAALAAgADQAMAAyADIAMgAsACAAMAAsACAALQAzADIANAAwADAALAAgADAALAAgADAALAAgADAALAAgADAALAAgADAALAAgAFwAIgBcACIALAAgAFwAIgBZAFMAVABcACIALAAgAFwAIgBcACIALAAgAFwAIgBZAHUAawBvAG4AIABTAHQAYQBuAGQAYQByAGQAIABUAGkAbQBlAFwAIgAsACAAXAAiAFwAIgA7AFwAbgBcACIAQQBtAGUAcgBpAGMAYQAvAFkAYQBrAHUAdABhAHQAXAAiACwAIAA0ADAAMgAyADIALAAgADAALAAgADQANQA2ADYAOAAsACAAMAAsACAALQAzADIANAAwADAALAAgADAALAAgADAALAAgADAALAAgADAALAAgADAALAAgAFwAIgBVAFMAXAAiACwAIABcACIAWQAlAFQAXAAiACwAIABcACIAXAAiACwAIABcACIAWQB1AGsAbwBuACUAIABUAGkAbQBlAFwAIgAsACAAXAAiAFwAIgA7AFwAbgBcACIAQQBtAGUAcgBpAGMAYQAvAFkAYQBrAHUAdABhAHQAXAAiACwAIAA0ADUANgA2ADgALAAgADAALAAgAFwAIgBcACIALAAgAFwAIgBcACIALAAgAC0AMwAyADQAMAAwACwAIAAwACwAIAAwACwAIAAwACwAIABcACIAXAAiACwAIABcACIAXAAiACwAIABcACIAVQBTAFwAIgAsACAAXAAiAEEASwAlAFQAXAAiACwAIABcACIAXAAiACwAIABcACIAQQBsAGEAcwBrAGEAJQAgAFQAaQBtAGUAXAAiACwAIABcACIAXAAiAFwAbgB9ADsAXABuAFwAbgBfAFQASQBNAEUAWgBPAE4ARQBfAEEATgBUAEEAUgBDAFQASQBDAEEAXwBDAEEAUwBFAFkAIAA9ACAAewBcAG4AXAAiAEEAbgB0AGEAcgBjAHQAaQBjAGEALwBDAGEAcwBlAHkAXAAiACwAIABcACIAXAAiACwAIABcACIAXAAiACwAIAA0ADAAMgAyADIALAAgADAALAAgADAALAAgADAALAAgAFwAIgBcACIALAAgAFwAIgBcACIALAAgADIAOAA4ADAAMAAsACAAMAAsACAAXAAiAFwAIgAsACAAXAAiACsAMAAwAFwAIgAsACAAXAAiAFwAIgAsACAAXAAiAFUAVABDACsAMAAwADoAMAAwAFwAIgAsACAAXAAiAFwAIgA7AFwAbgBcACIAQQBuAHQAYQByAGMAdABpAGMAYQAvAEMAYQBzAGUAeQBcACIALAAgADQAMAAyADIAMgAsACAAMAAsACAANQA1ADEAMgAyACwAIAA3ADIAMAAwACwAIAAyADgAOAAwADAALAAgADAALAAgADIAOAA4ADAAMAAsACAAMAAsACAAMQAwADgAMAAwACwAIAAwACwAIABcACIAXAAiACwAIABcACIAKwAwADgAXAAiACwAIABcACIAXAAiACwAIABcACIAVQBUAEMAKwAwADgAOgAwADAAXAAiACwAIABcACIAXAAiADsAXABuAFwAIgBBAG4AdABhAHIAYwB0AGkAYwBhAC8AQwBhAHMAZQB5AFwAIgAsACAANQA1ADEAMgAyACwAIAA3ADIAMAAwACwAIAA1ADUAMgA2ADAALAAgADcAMgAwADAALAAgADMAOQA2ADAAMAAsACAAMAAsACAAMQAwADgAMAAwACwAIAAwACwAIAAtADEAMAA4ADAAMAAsACAAMAAsACAAXAAiAFwAIgAsACAAXAAiACsAMQAxAFwAIgAsACAAXAAiAFwAIgAsACAAXAAiAFUAVABDACsAMQAxADoAMAAwAFwAIgAsACAAXAAiAFwAIgA7AFwAbgBcACIAQQBuAHQAYQByAGMAdABpAGMAYQAvAEMAYQBzAGUAeQBcACIALAAgADUANQAyADYAMAAsACAANwAyADAAMAAsACAANQA1ADgANgAyACwAIAA3ADIAMAAwACwAIAAyADgAOAAwADAALAAgADAALAAgAC0AMQAwADgAMAAwACwAIAAwACwAIAAxADAAOAAwADAALAAgADAALAAgAFwAIgBcACIALAAgAFwAIgArADAAOABcACIALAAgAFwAIgBcACIALAAgAFwAIgBVAFQAQwArADAAOAA6ADAAMABcACIALAAgAFwAIgBcACIAOwBcAG4AXAAiAEEAbgB0AGEAcgBjAHQAaQBjAGEALwBDAGEAcwBlAHkAXAAiACwAIAA1ADUAOAA2ADIALAAgADcAMgAwADAALAAgADUANQA5ADcAOQAsACAAMQA0ADQAMAAwACwAIAAzADkANgAwADAALAAgADAALAAgADEAMAA4ADAAMAAsACAAMAAsACAALQAxADAAOAAwADAALAAgADAALAAgAFwAIgBcACIALAAgAFwAIgArADEAMQBcACIALAAgAFwAIgBcACIALAAgAFwAIgBVAFQAQwArADEAMQA6ADAAMABcACIALAAgAFwAIgBcACIAOwBcAG4AXAAiAEEAbgB0AGEAcgBjAHQAaQBjAGEALwBDAGEAcwBlAHkAXAAiACwAIAA1ADUAOQA3ADkALAAgADEANAA0ADAAMAAsACAANQA3ADYAOAAzACwAIAAwACwAIAAyADgAOAAwADAALAAgADAALAAgAC0AMQAwADgAMAAwACwAIAAwACwAIAAxADAAOAAwADAALAAgADAALAAgAFwAIgBcACIALAAgAFwAIgArADAAOABcACIALAAgAFwAIgBcACIALAAgAFwAIgBVAFQAQwArADAAOAA6ADAAMABcACIALAAgAFwAIgBcACIAOwBcAG4AXAAiAEEAbgB0AGEAcgBjAHQAaQBjAGEALwBDAGEAcwBlAHkAXAAiACwAIAA1ADcANgA4ADMALAAgADAALAAgADUAOAAxADgAOAAsACAAMQA0ADQAMAAwACwAIAAzADkANgAwADAALAAgADAALAAgADEAMAA4ADAAMAAsACAAMAAsACAALQAxADAAOAAwADAALAAgADAALAAgAFwAIgBcACIALAAgAFwAIgArADEAMQBcACIALAAgAFwAIgBcACIALAAgAFwAIgBVAFQAQwArADEAMQA6ADAAMABcACIALAAgAFwAIgBcACIAOwBcAG4AXAAiAEEAbgB0AGEAcgBjAHQAaQBjAGEALwBDAGEAcwBlAHkAXAAiACwAIAA1ADgAMQA4ADgALAAgADEANAA0ADAAMAAsACAANQA4ADMAOQA4ACwAIAAxADQANAAwADAALAAgADIAOAA4ADAAMAAsACAAMAAsACAALQAxADAAOAAwADAALAAgADAALAAgADEAMAA4ADAAMAAsACAAMAAsACAAXAAiAFwAIgAsACAAXAAiACsAMAA4AFwAIgAsACAAXAAiAFwAIgAsACAAXAAiAFUAVABDACsAMAA4ADoAMAAwAFwAIgAsACAAXAAiAFwAIgA7AFwAbgBcACIAQQBuAHQAYQByAGMAdABpAGMAYQAvAEMAYQBzAGUAeQBcACIALAAgADUAOAAzADkAOAAsACAAMQA0ADQAMAAwACwAIAA1ADgANQA1ADkALAAgADEAMAA4ADAAMAAsACAAMwA5ADYAMAAwACwAIAAwACwAIAAxADAAOAAwADAALAAgADAALAAgAC0AMQAwADgAMAAwACwAIAAwACwAIABcACIAXAAiACwAIABcACIAKwAxADEAXAAiACwAIABcACIAXAAiACwAIABcACIAVQBUAEMAKwAxADEAOgAwADAAXAAiACwAIABcACIAXAAiADsAXABuAFwAIgBBAG4AdABhAHIAYwB0AGkAYwBhAC8AQwBhAHMAZQB5AFwAIgAsACAANQA4ADUANQA5ACwAIAAxADAAOAAwADAALAAgADUAOAA3ADYAMAAsACAAMQAwADgAMAAwACwAIAAyADgAOAAwADAALAAgADAALAAgAC0AMQAwADgAMAAwACwAIAAwACwAIAAxADAAOAAwADAALAAgADAALAAgAFwAIgBcACIALAAgAFwAIgArADAAOABcACIALAAgAFwAIgBcACIALAAgAFwAIgBVAFQAQwArADAAOAA6ADAAMABcACIALAAgAFwAIgBcACIAOwBcAG4AXAAiAEEAbgB0AGEAcgBjAHQAaQBjAGEALwBDAGEAcwBlAHkAXAAiACwAIAA1ADgANwA2ADAALAAgADEAMAA4ADAAMAAsACAANQA4ADkAMQA2ACwAIAAxADAAOAAwADAALAAgADMAOQA2ADAAMAAsACAAMAAsACAAMQAwADgAMAAwACwAIAAwACwAIAAtADEAMAA4ADAAMAAsACAAMAAsACAAXAAiAFwAIgAsACAAXAAiACsAMQAxAFwAIgAsACAAXAAiAFwAIgAsACAAXAAiAFUAVABDACsAMQAxADoAMAAwAFwAIgAsACAAXAAiAFwAIgA7AFwAbgBcACIAQQBuAHQAYQByAGMAdABpAGMAYQAvAEMAYQBzAGUAeQBcACIALAAgADUAOAA5ADEANgAsACAAMQAwADgAMAAwACwAIAA1ADkAMQAyADYALAAgADYAMAAsACAAMgA4ADgAMAAwACwAIAAwACwAIAAtADEAMAA4ADAAMAAsACAAMAAsACAAMQAwADgAMAAwACwAIAAwACwAIABcACIAXAAiACwAIABcACIAKwAwADgAXAAiACwAIABcACIAXAAiACwAIABcACIAVQBUAEMAKwAwADgAOgAwADAAXAAiACwAIABcACIAXAAiADsAXABuAFwAIgBBAG4AdABhAHIAYwB0AGkAYwBhAC8AQwBhAHMAZQB5AFwAIgAsACAANQA5ADEAMgA2ACwAIAA2ADAALAAgADUAOQAyADgANwAsACAAMAAsACAAMwA5ADYAMAAwACwAIAAwACwAIAAxADAAOAAwADAALAAgADAALAAgAC0AMQAwADgAMAAwACwAIAAwACwAIABcACIAXAAiACwAIABcACIAKwAxADEAXAAiACwAIABcACIAXAAiACwAIABcACIAVQBUAEMAKwAxADEAOgAwADAAXAAiACwAIABcACIAXAAiADsAXABuAFwAIgBBAG4AdABhAHIAYwB0AGkAYwBhAC8AQwBhAHMAZQB5AFwAIgAsACAANQA5ADIAOAA3ACwAIAAwACwAIAA1ADkANAA5ADAALAAgADYAMAAsACAAMgA4ADgAMAAwACwAIAAwACwAIAAtADEAMAA4ADAAMAAsACAAMAAsACAAMQAwADgAMAAwACwAIAAwACwAIABcACIAXAAiACwAIABcACIAKwAwADgAXAAiACwAIABcACIAXAAiACwAIABcACIAVQBUAEMAKwAwADgAOgAwADAAXAAiACwAIABcACIAXAAiADsAXABuAFwAIgBBAG4AdABhAHIAYwB0AGkAYwBhAC8AQwBhAHMAZQB5AFwAIgAsACAANQA5ADQAOQAwACwAIAA2ADAALAAgADUAOQA2ADUAMQAsACAAMAAsACAAMwA5ADYAMAAwACwAIAAwACwAIAAxADAAOAAwADAALAAgADAALAAgAC0AMQAwADgAMAAwACwAIAAwACwAIABcACIAXAAiACwAIABcACIAKwAxADEAXAAiACwAIABcACIAXAAiACwAIABcACIAVQBUAEMAKwAxADEAOgAwADAAXAAiACwAIABcACIAXAAiADsAXABuAFwAIgBBAG4AdABhAHIAYwB0AGkAYwBhAC8AQwBhAHMAZQB5AFwAIgAsACAANQA5ADYANQAxACwAIAAwACwAIAA1ADkAOAA1ADQALAAgADYAMAAsACAAMgA4ADgAMAAwACwAIAAwACwAIAAtADEAMAA4ADAAMAAsACAAMAAsACAAMQAwADgAMAAwACwAIAAwACwAIABcACIAXAAiACwAIABcACIAKwAwADgAXAAiACwAIABcACIAXAAiACwAIABcACIAVQBUAEMAKwAwADgAOgAwADAAXAAiACwAIABcACIAXAAiADsAXABuAFwAIgBBAG4AdABhAHIAYwB0AGkAYwBhAC8AQwBhAHMAZQB5AFwAIgAsACAANQA5ADgANQA0ACwAIAA2ADAALAAgADYAMAAwADEAMgAsACAAMQAwADgAMAAwACwAIAAzADkANgAwADAALAAgADAALAAgADEAMAA4ADAAMAAsACAAMAAsACAALQAxADAAOAAwADAALAAgADAALAAgAFwAIgBcACIALAAgAFwAIgArADEAMQBcACIALAAgAFwAIgBcACIALAAgAFwAIgBVAFQAQwArADEAMQA6ADAAMABcACIALAAgAFwAIgBcACIAOwBcAG4AXAAiAEEAbgB0AGEAcgBjAHQAaQBjAGEALwBDAGEAcwBlAHkAXAAiACwAIAA2ADAAMAAxADIALAAgADEAMAA4ADAAMAAsACAAXAAiAFwAIgAsACAAXAAiAFwAIgAsACAAMgA4ADgAMAAwACwAIAAwACwAIAAtADEAMAA4ADAAMAAsACAAMAAsACAAXAAiAFwAIgAsACAAXAAiAFwAIgAsACAAXAAiAFwAIgAsACAAXAAiACsAMAA4AFwAIgAsACAAXAAiAFwAIgAsACAAXAAiAFUAVABDACsAMAA4ADoAMAAwAFwAIgAsACAAXAAiAFwAIgBcAG4AfQA7AFwAbgBcAG4AXwBUAEkATQBFAFoATwBOAEUAXwBBAE4AVABBAFIAQwBUAEkAQwBBAF8ARABBAFYASQBTACAAPQAgAHsAXABuAFwAIgBBAG4AdABhAHIAYwB0AGkAYwBhAC8ARABhAHYAaQBzAFwAIgAsACAAXAAiAFwAIgAsACAAXAAiAFwAIgAsACAAMwA1ADgANQAxACwAIAAwACwAIAAwACwAIAAwACwAIABcACIAXAAiACwAIABcACIAXAAiACwAIAAyADUAMgAwADAALAAgADAALAAgAFwAIgBcACIALAAgAFwAIgArADAAMABcACIALAAgAFwAIgBcACIALAAgAFwAIgBVAFQAQwArADAAMAA6ADAAMABcACIALAAgAFwAIgBcACIAOwBcAG4AXAAiAEEAbgB0AGEAcgBjAHQAaQBjAGEALwBEAGEAdgBpAHMAXAAiACwAIAAzADUAOAA1ADEALAAgADAALAAgADMAOAA3ADAAMAAsACAAMAAsACAAMgA1ADIAMAAwACwAIAAwACwAIAAyADUAMgAwADAALAAgADAALAAgAC0AMgA1ADIAMAAwACwAIAAwACwAIABcACIAXAAiACwAIABcACIAKwAwADcAXAAiACwAIABcACIAXAAiACwAIABcACIAVQBUAEMAKwAwADcAOgAwADAAXAAiACwAIABcACIAXAAiADsAXABuAFwAIgBBAG4AdABhAHIAYwB0AGkAYwBhAC8ARABhAHYAaQBzAFwAIgAsACAAMwA4ADcAMAAwACwAIAAwACwAIAA0ADAAMgA1ADMALAAgADAALAAgADAALAAgADAALAAgAC0AMgA1ADIAMAAwACwAIAAwACwAIAAyADUAMgAwADAALAAgADAALAAgAFwAIgBcACIALAAgAFwAIgArADAAMABcACIALAAgAFwAIgBcACIALAAgAFwAIgBVAFQAQwArADAAMAA6ADAAMABcACIALAAgAFwAIgBcACIAOwBcAG4AXAAiAEEAbgB0AGEAcgBjAHQAaQBjAGEALwBEAGEAdgBpAHMAXAAiACwAIAA0ADAAMgA1ADMALAAgADAALAAgADUANQAxADIAMgAsACAANwAyADAAMAAsACAAMgA1ADIAMAAwACwAIAAwACwAIAAyADUAMgAwADAALAAgADAALAAgAC0ANwAyADAAMAAsACAAMAAsACAAXAAiAFwAIgAsACAAXAAiACsAMAA3AFwAIgAsACAAXAAiAFwAIgAsACAAXAAiAFUAVABDACsAMAA3ADoAMAAwAFwAIgAsACAAXAAiAFwAIgA7AFwAbgBcACIAQQBuAHQAYQByAGMAdABpAGMAYQAvAEQAYQB2AGkAcwBcACIALAAgADUANQAxADIAMgAsACAANwAyADAAMAAsACAANQA1ADIANgA2ACwAIAAzADYAMAAwACwAIAAxADgAMAAwADAALAAgADAALAAgAC0ANwAyADAAMAAsACAAMAAsACAANwAyADAAMAAsACAAMAAsACAAXAAiAFwAIgAsACAAXAAiACsAMAA1AFwAIgAsACAAXAAiAFwAIgAsACAAXAAiAFUAVABDACsAMAA1ADoAMAAwAFwAIgAsACAAXAAiAFwAIgA7AFwAbgBcACIAQQBuAHQAYQByAGMAdABpAGMAYQAvAEQAYQB2AGkAcwBcACIALAAgADUANQAyADYANgAsACAAMwA2ADAAMAAsACAANQA1ADgANgAyACwAIAA3ADIAMAAwACwAIAAyADUAMgAwADAALAAgADAALAAgADcAMgAwADAALAAgADAALAAgAC0ANwAyADAAMAAsACAAMAAsACAAXAAiAFwAIgAsACAAXAAiACsAMAA3AFwAIgAsACAAXAAiAFwAIgAsACAAXAAiAFUAVABDACsAMAA3ADoAMAAwAFwAIgAsACAAXAAiAFwAIgA7AFwAbgBcACIAQQBuAHQAYQByAGMAdABpAGMAYQAvAEQAYQB2AGkAcwBcACIALAAgADUANQA4ADYAMgAsACAANwAyADAAMAAsACAANQA1ADkANwA5ACwAIAAzADYAMAAwACwAIAAxADgAMAAwADAALAAgADAALAAgAC0ANwAyADAAMAAsACAAMAAsACAANwAyADAAMAAsACAAMAAsACAAXAAiAFwAIgAsACAAXAAiACsAMAA1AFwAIgAsACAAXAAiAFwAIgAsACAAXAAiAFUAVABDACsAMAA1ADoAMAAwAFwAIgAsACAAXAAiAFwAIgA7AFwAbgBcACIAQQBuAHQAYQByAGMAdABpAGMAYQAvAEQAYQB2AGkAcwBcACIALAAgADUANQA5ADcAOQAsACAAMwA2ADAAMAAsACAAXAAiAFwAIgAsACAAXAAiAFwAIgAsACAAMgA1ADIAMAAwACwAIAAwACwAIAA3ADIAMAAwACwAIAAwACwAIABcACIAXAAiACwAIABcACIAXAAiACwAIABcACIAXAAiACwAIABcACIAKwAwADcAXAAiACwAIABcACIAXAAiACwAIABcACIAVQBUAEMAKwAwADcAOgAwADAAXAAiACwAIABcACIAXAAiAFwAbgB9ADsAXABuAFwAbgBfAFQASQBNAEUAWgBPAE4ARQBfAEEATgBUAEEAUgBDAFQASQBDAEEAXwBNAEEAQwBRAFUAQQBSAEkARQAgAD0AIAB7AFwAbgBcACIAQQBuAHQAYQByAGMAdABpAGMAYQAvAE0AYQBjAHEAdQBhAHIAaQBlAFwAIgAsACAAXAAiAFwAIgAsACAAXAAiAFwAIgAsACAAMQA0ADkANQA5ACwAIAAwACwAIAAwACwAIAAwACwAIABcACIAXAAiACwAIABcACIAXAAiACwAIAAzADYAMAAwADAALAAgADAALAAgAFwAIgBcACIALAAgAFwAIgArADAAMABcACIALAAgAFwAIgBcACIALAAgAFwAIgBVAFQAQwArADAAMAA6ADAAMABcACIALAAgAFwAIgBcACIAOwBcAG4AXAAiAEEAbgB0AGEAcgBjAHQAaQBjAGEALwBNAGEAYwBxAHUAYQByAGkAZQBcACIALAAgADEANAA5ADUAOQAsACAAMAAsACAAMgAxADEAMwA3ACwAIAA3ADIAMAAwACwAIAAzADYAMAAwADAALAAgADAALAAgADMANgAwADAAMAAsACAAMAAsACAAMAAsACAAMwA2ADAAMAAsACAAXAAiAFwAIgAsACAAXAAiAEEARQBTAFQAXAAiACwAIABcACIAXAAiACwAIABcACIAQQB1AHMAdAByAGEAbABpAGEAbgAgAEUAYQBzAHQAZQByAG4AIABTAHQAYQBuAGQAYQByAGQAIABUAGkAbQBlAFwAIgAsACAAXAAiAFwAIgA7AFwAbgBcACIAQQBuAHQAYQByAGMAdABpAGMAYQAvAE0AYQBjAHEAdQBhAHIAaQBlAFwAIgAsACAAMgAxADEAMwA3ACwAIAA3ADIAMAAwACwAIAAyADEAMgA2ADAALAAgADAALAAgADMANgAwADAAMAAsACAAMwA2ADAAMAAsACAAMAAsACAAMwA2ADAAMAAsACAAMAAsACAALQAzADYAMAAwACwAIABcACIAXAAiACwAIABcACIAXAAiACwAIABcACIAQQBFAEQAVABcACIALAAgAFwAIgBcACIALAAgAFwAIgBBAHUAcwB0AHIAYQBsAGkAYQBuACAARQBhAHMAdABlAHIAbgAgAEQAYQB5AGwAaQBnAGgAdAAgAFQAaQBtAGUAXAAiADsAXABuAFwAIgBBAG4AdABhAHIAYwB0AGkAYwBhAC8ATQBhAGMAcQB1AGEAcgBpAGUAXAAiACwAIAAyADEAMgA2ADAALAAgADAALAAgADIAMgAwADQAOQAsACAAMAAsACAAMwA2ADAAMAAwACwAIAAwACwAIAAwACwAIAAtADMANgAwADAALAAgAC0AMwA2ADAAMAAwACwAIAAwACwAIABcACIAQQB1AHMAXAAiACwAIABcACIAQQBFACUAVABcACIALAAgAFwAIgBcACIALAAgAFwAIgBBAHUAcwB0AHIAYQBsAGkAYQBuACAARQBhAHMAdABlAHIAbgAlACAAVABpAG0AZQBcACIALAAgAFwAIgBcACIAOwBcAG4AXAAiAEEAbgB0AGEAcgBjAHQAaQBjAGEALwBNAGEAYwBxAHUAYQByAGkAZQBcACIALAAgADIAMgAwADQAOQAsACAAMAAsACAAMwAyADYAMwA1ACwAIAAwACwAIAAwACwAIAAwACwAIAAtADMANgAwADAAMAAsACAAMAAsACAAMwA2ADAAMAAwACwAIAAwACwAIABcACIAXAAiACwAIABcACIAKwAwADAAXAAiACwAIABcACIAXAAiACwAIABcACIAVQBUAEMAKwAwADAAOgAwADAAXAAiACwAIABcACIAXAAiADsAXABuAFwAIgBBAG4AdABhAHIAYwB0AGkAYwBhAC8ATQBhAGMAcQB1AGEAcgBpAGUAXAAiACwAIAAzADIANgAzADUALAAgADAALAAgADMAOQA0ADkAMQAsACAAMAAsACAAMwA2ADAAMAAwACwAIAAwACwAIAAzADYAMAAwADAALAAgADAALAAgADAALAAgADAALAAgAFwAIgBBAHUAcwBcACIALAAgAFwAIgBBAEUAJQBUAFwAIgAsACAAXAAiAFwAIgAsACAAXAAiAEEAdQBzAHQAcgBhAGwAaQBhAG4AIABFAGEAcwB0AGUAcgBuACUAIABUAGkAbQBlAFwAIgAsACAAXAAiAFwAIgA7AFwAbgBcACIAQQBuAHQAYQByAGMAdABpAGMAYQAvAE0AYQBjAHEAdQBhAHIAaQBlAFwAIgAsACAAMwA5ADQAOQAxACwAIAAwACwAIAA1ADUAMQA5ADcALAAgADAALAAgADMANgAwADAAMAAsACAAMAAsACAAMAAsACAAMAAsACAAMAAsACAAMwA2ADAAMAAsACAAXAAiAEEAVABcACIALAAgAFwAIgBBAEUAJQBUAFwAIgAsACAAXAAiAFwAIgAsACAAXAAiAEEAdQBzAHQAcgBhAGwAaQBhAG4AIABFAGEAcwB0AGUAcgBuACUAIABUAGkAbQBlAFwAIgAsACAAXAAiAFwAIgA7AFwAbgBcACIAQQBuAHQAYQByAGMAdABpAGMAYQAvAE0AYQBjAHEAdQBhAHIAaQBlAFwAIgAsACAANQA1ADEAOQA3ACwAIAAwACwAIAA1ADUANQA2ADIALAAgADAALAAgADMANgAwADAAMAAsACAAMwA2ADAAMAAsACAAMAAsACAAMwA2ADAAMAAsACAAMAAsACAALQAzADYAMAAwACwAIABcACIAXAAiACwAIABcACIAXAAiACwAIABcACIAQQBFAEQAVABcACIALAAgAFwAIgBcACIALAAgAFwAIgBBAHUAcwB0AHIAYQBsAGkAYQBuACAARQBhAHMAdABlAHIAbgAgAEQAYQB5AGwAaQBnAGgAdAAgAFQAaQBtAGUAXAAiADsAXABuAFwAIgBBAG4AdABhAHIAYwB0AGkAYwBhAC8ATQBhAGMAcQB1AGEAcgBpAGUAXAAiACwAIAA1ADUANQA2ADIALAAgADAALAAgAFwAIgBcACIALAAgAFwAIgBcACIALAAgADMANgAwADAAMAAsACAAMAAsACAAMAAsACAALQAzADYAMAAwACwAIABcACIAXAAiACwAIABcACIAXAAiACwAIABcACIAQQBUAFwAIgAsACAAXAAiAE0ASQBTAFQAXAAiACwAIABcACIAXAAiACwAIABcACIATQBhAGMAcQB1AGEAcgBpAGUAIABJAHMAbABhAG4AZAAgAFMAdABhAHQAaQBvAG4AIABUAGkAbQBlAFwAIgAsACAAXAAiAFwAIgBcAG4AfQA7AFwAbgBcAG4AXwBUAEkATQBFAFoATwBOAEUAXwBBAE4AVABBAFIAQwBUAEkAQwBBAF8ATQBBAFcAUwBPAE4AIAA9ACAAewBcAG4AXAAiAEEAbgB0AGEAcgBjAHQAaQBjAGEALwBNAGEAdwBzAG8AbgBcACIALAAgAFwAIgBcACIALAAgAFwAIgBcACIALAAgADMANAA3ADgANgAsACAAMAAsACAAMAAsACAAMAAsACAAXAAiAFwAIgAsACAAXAAiAFwAIgAsACAAMgAxADYAMAAwACwAIAAwACwAIABcACIAXAAiACwAIABcACIAKwAwADAAXAAiACwAIABcACIAXAAiACwAIABcACIAVQBUAEMAKwAwADAAOgAwADAAXAAiACwAIABcACIAXAAiADsAXABuAFwAIgBBAG4AdABhAHIAYwB0AGkAYwBhAC8ATQBhAHcAcwBvAG4AXAAiACwAIAAzADQANwA4ADYALAAgADAALAAgADUANQAxADIAMgAsACAANwAyADAAMAAsACAAMgAxADYAMAAwACwAIAAwACwAIAAyADEANgAwADAALAAgADAALAAgAC0AMwA2ADAAMAAsACAAMAAsACAAXAAiAFwAIgAsACAAXAAiACsAMAA2AFwAIgAsACAAXAAiAFwAIgAsACAAXAAiAFUAVABDACsAMAA2ADoAMAAwAFwAIgAsACAAXAAiAFwAIgA7AFwAbgBcACIAQQBuAHQAYQByAGMAdABpAGMAYQAvAE0AYQB3AHMAbwBuAFwAIgAsACAANQA1ADEAMgAyACwAIAA3ADIAMAAwACwAIABcACIAXAAiACwAIABcACIAXAAiACwAIAAxADgAMAAwADAALAAgADAALAAgAC0AMwA2ADAAMAAsACAAMAAsACAAXAAiAFwAIgAsACAAXAAiAFwAIgAsACAAXAAiAFwAIgAsACAAXAAiACsAMAA1AFwAIgAsACAAXAAiAFwAIgAsACAAXAAiAFUAVABDACsAMAA1ADoAMAAwAFwAIgAsACAAXAAiAFwAIgBcAG4AfQA7AFwAbgBcAG4AXwBUAEkATQBFAFoATwBOAEUAXwBBAE4AVABBAFIAQwBUAEkAQwBBAF8AUABBAEwATQBFAFIAIAA9ACAAewBcAG4AXAAiAEEAbgB0AGEAcgBjAHQAaQBjAGEALwBQAGEAbABtAGUAcgBcACIALAAgAFwAIgBcACIALAAgAFwAIgBcACIALAAgADMAOAA3ADYAMQAsACAAMAAsACAAMAAsACAAMAAsACAAXAAiAFwAIgAsACAAXAAiAFwAIgAsACAALQAxADQANAAwADAALAAgADAALAAgAFwAIgBcACIALAAgAFwAIgArADAAMABcACIALAAgAFwAIgBcACIALAAgAFwAIgBVAFQAQwArADAAMAA6ADAAMABcACIALAAgAFwAIgBcACIAOwBcAG4AXAAiAEEAbgB0AGEAcgBjAHQAaQBjAGEALwBQAGEAbABtAGUAcgBcACIALAAgADMAOAA3ADYAMQAsACAAMAAsACAANAAwADQAOQA5ACwAIAAwACwAIAAtADEANAA0ADAAMAAsACAAMAAsACAALQAxADQANAAwADAALAAgADAALAAgADMANgAwADAALAAgADAALAAgAFwAIgBBAHIAZwBcACIALAAgAFwAIgASIjAANABcACIALAAgAFwAIgASIjAAMwBcACIALAAgAFwAIgBVAFQAQwASIjAANAA6ADAAMABcACIALAAgAFwAIgBVAFQAQwASIjAAMwA6ADAAMABcACIAOwBcAG4AXAAiAEEAbgB0AGEAcgBjAHQAaQBjAGEALwBQAGEAbABtAGUAcgBcACIALAAgADQAMAA0ADkAOQAsACAAMAAsACAANAA1ADAAOQAwACwAIAAwACwAIAAtADEAMAA4ADAAMAAsACAAMAAsACAAMwA2ADAAMAAsACAAMAAsACAALQAzADYAMAAwACwAIAAwACwAIABcACIAQQByAGcAXAAiACwAIABcACIAEiIwADMAXAAiACwAIABcACIAEiIwADIAXAAiACwAIABcACIAVQBUAEMAEiIwADMAOgAwADAAXAAiACwAIABcACIAVQBUAEMAEiIwADIAOgAwADAAXAAiADsAXABuAFwAIgBBAG4AdABhAHIAYwB0AGkAYwBhAC8AUABhAGwAbQBlAHIAXAAiACwAIAA0ADUAMAA5ADAALAAgADAALAAgADUANwA3ADIANgAsACAAMAAsACAALQAxADQANAAwADAALAAgADAALAAgAC0AMwA2ADAAMAAsACAAMAAsACAAMwA2ADAAMAAsACAAMAAsACAAXAAiAEMAaABpAGwAZQBcACIALAAgAFwAIgASIjAANABcACIALAAgAFwAIgASIjAAMwBcACIALAAgAFwAIgBVAFQAQwASIjAANAA6ADAAMABcACIALAAgAFwAIgBVAFQAQwASIjAAMwA6ADAAMABcACIAOwBcAG4AXAAiAEEAbgB0AGEAcgBjAHQAaQBjAGEALwBQAGEAbABtAGUAcgBcACIALAAgADUANwA3ADIANgAsACAAMAAsACAAXAAiAFwAIgAsACAAXAAiAFwAIgAsACAALQAxADAAOAAwADAALAAgADAALAAgADMANgAwADAALAAgADAALAAgAFwAIgBcACIALAAgAFwAIgBcACIALAAgAFwAIgBcACIALAAgAFwAIgASIjAAMwBcACIALAAgAFwAIgBcACIALAAgAFwAIgBVAFQAQwASIjAAMwA6ADAAMABcACIALAAgAFwAIgBcACIAXABuAH0AOwBcAG4AXABuAF8AVABJAE0ARQBaAE8ATgBFAF8AQQBOAFQAQQBSAEMAVABJAEMAQQBfAFIATwBUAEgARQBSAEEAIAA9ACAAewBcAG4AXAAiAEEAbgB0AGEAcgBjAHQAaQBjAGEALwBSAG8AdABoAGUAcgBhAFwAIgAsACAAXAAiAFwAIgAsACAAXAAiAFwAIgAsACAANAAzADEAMQAzACwAIAAwACwAIAAwACwAIAAwACwAIABcACIAXAAiACwAIABcACIAXAAiACwAIAAtADEAMAA4ADAAMAAsACAAMAAsACAAXAAiAFwAIgAsACAAXAAiACsAMAAwAFwAIgAsACAAXAAiAFwAIgAsACAAXAAiAFUAVABDACsAMAAwADoAMAAwAFwAIgAsACAAXAAiAFwAIgA7AFwAbgBcACIAQQBuAHQAYQByAGMAdABpAGMAYQAvAFIAbwB0AGgAZQByAGEAXAAiACwAIAA0ADMAMQAxADMALAAgADAALAAgAFwAIgBcACIALAAgAFwAIgBcACIALAAgAC0AMQAwADgAMAAwACwAIAAwACwAIAAtADEAMAA4ADAAMAAsACAAMAAsACAAXAAiAFwAIgAsACAAXAAiAFwAIgAsACAAXAAiAFwAIgAsACAAXAAiABIiMAAzAFwAIgAsACAAXAAiAFwAIgAsACAAXAAiAFUAVABDABIiMAAzADoAMAAwAFwAIgAsACAAXAAiAFwAIgBcAG4AfQA7AFwAbgBcAG4AXwBUAEkATQBFAFoATwBOAEUAXwBBAE4AVABBAFIAQwBUAEkAQwBBAF8AVABSAE8ATABMACAAPQAgAHsAXABuAFwAIgBBAG4AdABhAHIAYwB0AGkAYwBhAC8AVAByAG8AbABsAFwAIgAsACAAXAAiAFwAIgAsACAAXAAiAFwAIgAsACAANQAzADQAMQAzACwAIAAwACwAIAAwACwAIAAwACwAIABcACIAXAAiACwAIABcACIAXAAiACwAIAAwACwAIAAwACwAIABcACIAXAAiACwAIABcACIAKwAwADAAXAAiACwAIABcACIAXAAiACwAIABcACIAVQBUAEMAKwAwADAAOgAwADAAXAAiACwAIABcACIAXAAiADsAXABuAFwAIgBBAG4AdABhAHIAYwB0AGkAYwBhAC8AVAByAG8AbABsAFwAIgAsACAANQAzADQAMQAzACwAIAAwACwAIABcACIAXAAiACwAIABcACIAXAAiACwAIAAwACwAIAAwACwAIAAwACwAIAAwACwAIABcACIAXAAiACwAIABcACIAXAAiACwAIABcACIAVAByAG8AbABsAFwAIgAsACAAXAAiACUAXAAiACwAIABcACIAXAAiACwAIABcACIAJQBcACIALAAgAFwAIgBcACIAXABuAH0AOwBcAG4AXABuAF8AVABJAE0ARQBaAE8ATgBFAF8AQQBOAFQAQQBSAEMAVABJAEMAQQBfAFYATwBTAFQATwBLACAAPQAgAHsAXABuAFwAIgBBAG4AdABhAHIAYwB0AGkAYwBhAC8AVgBvAHMAdABvAGsAXAAiACwAIABcACIAXAAiACwAIABcACIAXAAiACwAIAAzADYAMQA4ADgALAAgADAALAAgADAALAAgADAALAAgAFwAIgBcACIALAAgAFwAIgBcACIALAAgADIANQAyADAAMAAsACAAMAAsACAAXAAiAFwAIgAsACAAXAAiACsAMAAwAFwAIgAsACAAXAAiAFwAIgAsACAAXAAiAFUAVABDACsAMAAwADoAMAAwAFwAIgAsACAAXAAiAFwAIgA7AFwAbgBcACIAQQBuAHQAYQByAGMAdABpAGMAYQAvAFYAbwBzAHQAbwBrAFwAIgAsACAAMwA2ADEAOAA4ACwAIAAwACwAIAA0ADkAMwA4ADQALAAgADAALAAgADIANQAyADAAMAAsACAAMAAsACAAMgA1ADIAMAAwACwAIAAwACwAIAAtADIANQAyADAAMAAsACAAMAAsACAAXAAiAFwAIgAsACAAXAAiACsAMAA3AFwAIgAsACAAXAAiAFwAIgAsACAAXAAiAFUAVABDACsAMAA3ADoAMAAwAFwAIgAsACAAXAAiAFwAIgA7AFwAbgBcACIAQQBuAHQAYQByAGMAdABpAGMAYQAvAFYAbwBzAHQAbwBrAFwAIgAsACAANAA5ADMAOAA0ACwAIAAwACwAIAA0ADkANgA1ADcALAAgADAALAAgADAALAAgADAALAAgAC0AMgA1ADIAMAAwACwAIAAwACwAIAAyADUAMgAwADAALAAgADAALAAgAFwAIgBcACIALAAgAFwAIgArADAAMABcACIALAAgAFwAIgBcACIALAAgAFwAIgBVAFQAQwArADAAMAA6ADAAMABcACIALAAgAFwAIgBcACIAOwBcAG4AXAAiAEEAbgB0AGEAcgBjAHQAaQBjAGEALwBWAG8AcwB0AG8AawBcACIALAAgADQAOQA2ADUANwAsACAAMAAsACAANgAwADIAOQA2ACwAIAA3ADIAMAAwACwAIAAyADUAMgAwADAALAAgADAALAAgADIANQAyADAAMAAsACAAMAAsACAALQA3ADIAMAAwACwAIAAwACwAIABcACIAXAAiACwAIABcACIAKwAwADcAXAAiACwAIABcACIAXAAiACwAIABcACIAVQBUAEMAKwAwADcAOgAwADAAXAAiACwAIABcACIAXAAiADsAXABuAFwAIgBBAG4AdABhAHIAYwB0AGkAYwBhAC8AVgBvAHMAdABvAGsAXAAiACwAIAA2ADAAMgA5ADYALAAgADcAMgAwADAALAAgAFwAIgBcACIALAAgAFwAIgBcACIALAAgADEAOAAwADAAMAAsACAAMAAsACAALQA3ADIAMAAwACwAIAAwACwAIABcACIAXAAiACwAIABcACIAXAAiACwAIABcACIAXAAiACwAIABcACIAKwAwADUAXAAiACwAIABcACIAXAAiACwAIABcACIAVQBUAEMAKwAwADUAOgAwADAAXAAiACwAIABcACIAXAAiAFwAbgB9ADsAXABuAFwAbgBfAFQASQBNAEUAWgBPAE4ARQBfAEEAUwBJAEEAXwBBAEwATQBBAFQAWQAgAD0AIAB7AFwAbgBcACIAQQBzAGkAYQAvAEEAbABtAGEAdAB5AFwAIgAsACAAXAAiAFwAIgAsACAAXAAiAFwAIgAsACAAMgAzADkAMAA3ACwAIAAwACwAIAAxADgANAA2ADgALAAgADAALAAgAFwAIgBcACIALAAgAFwAIgBcACIALAAgAC0ANAA2ADgALAAgADAALAAgAFwAIgBcACIALAAgAFwAIgBMAE0AVABcACIALAAgAFwAIgBcACIALAAgAFwAIgBMAG8AYwBhAGwAIABNAGUAYQBuACAAVABpAG0AZQBcACIALAAgAFwAIgBcACIAOwBcAG4AXAAiAEEAcwBpAGEALwBBAGwAbQBhAHQAeQBcACIALAAgADIAMwA5ADAANwAsACAAMAAsACAAMgA2ADEANAA4ACwAIAAwACwAIAAxADgAMAAwADAALAAgADAALAAgAC0ANAA2ADgALAAgADAALAAgADMANgAwADAALAAgADAALAAgAFwAIgBcACIALAAgAFwAIgArADAANQBcACIALAAgAFwAIgBcACIALAAgAFwAIgBVAFQAQwArADAANQA6ADAAMABcACIALAAgAFwAIgBcACIAOwBcAG4AXAAiAEEAcwBpAGEALwBBAGwAbQBhAHQAeQBcACIALAAgADIANgAxADQAOAAsACAAMAAsACAANAA4ADMANAA2ACwAIAA3ADIAMAAwACwAIAAyADEANgAwADAALAAgADAALAAgADMANgAwADAALAAgADAALAAgAC0AMwA2ADAAMAAsACAAMAAsACAAXAAiAFIAdQBzAHMAaQBhAEEAcwBpAGEAXAAiACwAIABcACIAKwAwADYAXAAiACwAIABcACIAKwAwADcAXAAiACwAIABcACIAVQBUAEMAKwAwADYAOgAwADAAXAAiACwAIABcACIAVQBUAEMAKwAwADcAOgAwADAAXAAiADsAXABuAFwAIgBBAHMAaQBhAC8AQQBsAG0AYQB0AHkAXAAiACwAIAA0ADgAMwA0ADYALAAgADcAMgAwADAALAAgADQAOAA2ADQAMAAsACAANwAyADAAMAAsACAAMQA4ADAAMAAwACwAIAAwACwAIAAtADMANgAwADAALAAgADAALAAgADMANgAwADAALAAgADAALAAgAFwAIgBSAHUAcwBzAGkAYQBBAHMAaQBhAFwAIgAsACAAXAAiACsAMAA1AFwAIgAsACAAXAAiACsAMAA2AFwAIgAsACAAXAAiAFUAVABDACsAMAA1ADoAMAAwAFwAIgAsACAAXAAiAFUAVABDACsAMAA2ADoAMAAwAFwAIgA7AFwAbgBcACIAQQBzAGkAYQAvAEEAbABtAGEAdAB5AFwAIgAsACAANAA4ADYANAAwACwAIAA3ADIAMAAwACwAIAA1ADMAMwAwADkALAAgADcAMgAwADAALAAgADIAMQA2ADAAMAAsACAAMAAsACAAMwA2ADAAMAAsACAAMAAsACAAMAAsACAAMAAsACAAXAAiAFIAdQBzAHMAaQBhAEEAcwBpAGEAXAAiACwAIABcACIAKwAwADYAXAAiACwAIABcACIAKwAwADcAXAAiACwAIABcACIAVQBUAEMAKwAwADYAOgAwADAAXAAiACwAIABcACIAVQBUAEMAKwAwADcAOgAwADAAXAAiADsAXABuAFwAIgBBAHMAaQBhAC8AQQBsAG0AYQB0AHkAXAAiACwAIAA1ADMAMwAwADkALAAgADcAMgAwADAALAAgADYAMAAzADcAMAAsACAAMAAsACAAMgAxADYAMAAwACwAIAAwACwAIAAwACwAIAAwACwAIAAtADMANgAwADAALAAgADAALAAgAFwAIgBcACIALAAgAFwAIgArADAANgBcACIALAAgAFwAIgBcACIALAAgAFwAIgBVAFQAQwArADAANgA6ADAAMABcACIALAAgAFwAIgBcACIAOwBcAG4AXAAiAEEAcwBpAGEALwBBAGwAbQBhAHQAeQBcACIALAAgADYAMAAzADcAMAAsACAAMAAsACAAXAAiAFwAIgAsACAAXAAiAFwAIgAsACAAMQA4ADAAMAAwACwAIAAwACwAIAAtADMANgAwADAALAAgADAALAAgAFwAIgBcACIALAAgAFwAIgBcACIALAAgAFwAIgBcACIALAAgAFwAIgArADAANQBcACIALAAgAFwAIgBcACIALAAgAFwAIgBVAFQAQwArADAANQA6ADAAMABcACIALAAgAFwAIgBcACIAXABuAH0AOwBcAG4AXABuAF8AVABJAE0ARQBaAE8ATgBFAF8AQQBTAEkAQQBfAEEATQBNAEEATgAgAD0AIAB7AFwAbgBcACIAQQBzAGkAYQAvAEEAbQBtAGEAbgBcACIALAAgAFwAIgBcACIALAAgAFwAIgBcACIALAAgADIANgAzADQAMgAsACAAMAAsACAAOAA2ADIANAAsACAAMAAsACAAXAAiAFwAIgAsACAAXAAiAFwAIgAsACAALQAxADQAMgA0ACwAIAAwACwAIABcACIAXAAiACwAIABcACIATABNAFQAXAAiACwAIABcACIAXAAiACwAIABcACIATABvAGMAYQBsACAATQBlAGEAbgAgAFQAaQBtAGUAXAAiACwAIABcACIAXAAiADsAXABuAFwAIgBBAHMAaQBhAC8AQQBtAG0AYQBuAFwAIgAsACAAMgA2ADMANAAyACwAIAAwACwAIAA1ADkAOAA4ADAALAAgADAALAAgADcAMgAwADAALAAgADAALAAgAC0AMQA0ADIANAAsACAAMAAsACAAMwA2ADAAMAAsACAAMAAsACAAXAAiAEoAbwByAGQAYQBuAFwAIgAsACAAXAAiAEUARQAlAFQAXAAiACwAIABcACIAXAAiACwAIABcACIARQBhAHMAdABlAHIAbgAgAEUAdQByAG8AcABlAGEAbgAlACAAVABpAG0AZQBcACIALAAgAFwAIgBcACIAOwBcAG4AXAAiAEEAcwBpAGEALwBBAG0AbQBhAG4AXAAiACwAIAA1ADkAOAA4ADAALAAgADAALAAgAFwAIgBcACIALAAgAFwAIgBcACIALAAgADEAMAA4ADAAMAAsACAAMAAsACAAMwA2ADAAMAAsACAAMAAsACAAXAAiAFwAIgAsACAAXAAiAFwAIgAsACAAXAAiAFwAIgAsACAAXAAiACsAMAAzAFwAIgAsACAAXAAiAFwAIgAsACAAXAAiAFUAVABDACsAMAAzADoAMAAwAFwAIgAsACAAXAAiAFwAIgBcAG4AfQA7AFwAbgBcAG4AXwBUAEkATQBFAFoATwBOAEUAXwBBAFMASQBBAF8AQQBOAEEARABZAFIAIAA9ACAAewBcAG4AXAAiAEEAcwBpAGEALwBBAG4AYQBkAHkAcgBcACIALAAgAFwAIgBcACIALAAgAFwAIgBcACIALAAgADIAMwA5ADAANwAsACAAMAAsACAANAAyADUAOQA2ACwAIAAwACwAIABcACIAXAAiACwAIABcACIAXAAiACwAIAA2ADAANAAsACAAMAAsACAAXAAiAFwAIgAsACAAXAAiAEwATQBUAFwAIgAsACAAXAAiAFwAIgAsACAAXAAiAEwAbwBjAGEAbAAgAE0AZQBhAG4AIABUAGkAbQBlAFwAIgAsACAAXAAiAFwAIgA7AFwAbgBcACIAQQBzAGkAYQAvAEEAbgBhAGQAeQByAFwAIgAsACAAMgAzADkAMAA3ACwAIAAwACwAIAAyADYAMQA0ADgALAAgADAALAAgADQAMwAyADAAMAAsACAAMAAsACAANgAwADQALAAgADAALAAgADMANgAwADAALAAgADAALAAgAFwAIgBcACIALAAgAFwAIgArADEAMgBcACIALAAgAFwAIgBcACIALAAgAFwAIgBVAFQAQwArADEAMgA6ADAAMABcACIALAAgAFwAIgBcACIAOwBcAG4AXAAiAEEAcwBpAGEALwBBAG4AYQBkAHkAcgBcACIALAAgADIANgAxADQAOAAsACAAMAAsACAANAA1ADAANgAwACwAIAAwACwAIAA0ADYAOAAwADAALAAgADAALAAgADMANgAwADAALAAgADAALAAgAC0AMwA2ADAAMAAsACAAMAAsACAAXAAiAFIAdQBzAHMAaQBhAFwAIgAsACAAXAAiACsAMQAzAFwAIgAsACAAXAAiACsAMQA0AFwAIgAsACAAXAAiAFUAVABDACsAMQAzADoAMAAwAFwAIgAsACAAXAAiAFUAVABDACsAMQA0ADoAMAAwAFwAIgA7AFwAbgBcACIAQQBzAGkAYQAvAEEAbgBhAGQAeQByAFwAIgAsACAANAA1ADAANgAwACwAIAAwACwAIAA0ADgAMwA0ADYALAAgADcAMgAwADAALAAgADQAMwAyADAAMAAsACAAMAAsACAALQAzADYAMAAwACwAIAAwACwAIAAtADMANgAwADAALAAgADAALAAgAFwAIgBSAHUAcwBzAGkAYQBcACIALAAgAFwAIgArADEAMgBcACIALAAgAFwAIgArADEAMwBcACIALAAgAFwAIgBVAFQAQwArADEAMgA6ADAAMABcACIALAAgAFwAIgBVAFQAQwArADEAMwA6ADAAMABcACIAOwBcAG4AXAAiAEEAcwBpAGEALwBBAG4AYQBkAHkAcgBcACIALAAgADQAOAAzADQANgAsACAANwAyADAAMAAsACAANAA4ADYANAAwACwAIAA3ADIAMAAwACwAIAAzADkANgAwADAALAAgADAALAAgAC0AMwA2ADAAMAAsACAAMAAsACAAMwA2ADAAMAAsACAAMAAsACAAXAAiAFIAdQBzAHMAaQBhAFwAIgAsACAAXAAiACsAMQAxAFwAIgAsACAAXAAiACsAMQAyAFwAIgAsACAAXAAiAFUAVABDACsAMQAxADoAMAAwAFwAIgAsACAAXAAiAFUAVABDACsAMQAyADoAMAAwAFwAIgA7AFwAbgBcACIAQQBzAGkAYQAvAEEAbgBhAGQAeQByAFwAIgAsACAANAA4ADYANAAwACwAIAA3ADIAMAAwACwAIAA1ADUAMgA4ADMALAAgADcAMgAwADAALAAgADQAMwAyADAAMAAsACAAMAAsACAAMwA2ADAAMAAsACAAMAAsACAALQAzADYAMAAwACwAIAAwACwAIABcACIAUgB1AHMAcwBpAGEAXAAiACwAIABcACIAKwAxADIAXAAiACwAIABcACIAKwAxADMAXAAiACwAIABcACIAVQBUAEMAKwAxADIAOgAwADAAXAAiACwAIABcACIAVQBUAEMAKwAxADMAOgAwADAAXAAiADsAXABuAFwAIgBBAHMAaQBhAC8AQQBuAGEAZAB5AHIAXAAiACwAIAA1ADUAMgA4ADMALAAgADcAMgAwADAALAAgADUANQA2ADQANwAsACAANwAyADAAMAAsACAAMwA5ADYAMAAwACwAIAAwACwAIAAtADMANgAwADAALAAgADAALAAgADMANgAwADAALAAgADAALAAgAFwAIgBSAHUAcwBzAGkAYQBcACIALAAgAFwAIgArADEAMQBcACIALAAgAFwAIgArADEAMgBcACIALAAgAFwAIgBVAFQAQwArADEAMQA6ADAAMABcACIALAAgAFwAIgBVAFQAQwArADEAMgA6ADAAMABcACIAOwBcAG4AXAAiAEEAcwBpAGEALwBBAG4AYQBkAHkAcgBcACIALAAgADUANQA2ADQANwAsACAANwAyADAAMAAsACAAXAAiAFwAIgAsACAAXAAiAFwAIgAsACAANAAzADIAMAAwACwAIAAwACwAIAAzADYAMAAwACwAIAAwACwAIABcACIAXAAiACwAIABcACIAXAAiACwAIABcACIAXAAiACwAIABcACIAKwAxADIAXAAiACwAIABcACIAXAAiACwAIABcACIAVQBUAEMAKwAxADIAOgAwADAAXAAiACwAIABcACIAXAAiAFwAbgB9ADsAXABuAFwAbgBfAFQASQBNAEUAWgBPAE4ARQBfAEEAUwBJAEEAXwBBAFEAVABBAFUAIAA9ACAAewBcAG4AXAAiAEEAcwBpAGEALwBBAHEAdABhAHUAXAAiACwAIABcACIAXAAiACwAIABcACIAXAAiACwAIAAyADMAOQAwADcALAAgADAALAAgADEAMgAwADYANAAsACAAMAAsACAAXAAiAFwAIgAsACAAXAAiAFwAIgAsACAAMgAzADMANgAsACAAMAAsACAAXAAiAFwAIgAsACAAXAAiAEwATQBUAFwAIgAsACAAXAAiAFwAIgAsACAAXAAiAEwAbwBjAGEAbAAgAE0AZQBhAG4AIABUAGkAbQBlAFwAIgAsACAAXAAiAFwAIgA7AFwAbgBcACIAQQBzAGkAYQAvAEEAcQB0AGEAdQBcACIALAAgADIAMwA5ADAANwAsACAAMAAsACAAMgA2ADEANAA4ACwAIAAwACwAIAAxADQANAAwADAALAAgADAALAAgADIAMwAzADYALAAgADAALAAgADMANgAwADAALAAgADAALAAgAFwAIgBcACIALAAgAFwAIgArADAANABcACIALAAgAFwAIgBcACIALAAgAFwAIgBVAFQAQwArADAANAA6ADAAMABcACIALAAgAFwAIgBcACIAOwBcAG4AXAAiAEEAcwBpAGEALwBBAHEAdABhAHUAXAAiACwAIAAyADYAMQA0ADgALAAgADAALAAgADQANAA4ADcAOAAsACAAMAAsACAAMQA4ADAAMAAwACwAIAAwACwAIAAzADYAMAAwACwAIAAwACwAIAAzADYAMAAwACwAIAAwACwAIABcACIAXAAiACwAIABcACIAKwAwADUAXAAiACwAIABcACIAXAAiACwAIABcACIAVQBUAEMAKwAwADUAOgAwADAAXAAiACwAIABcACIAXAAiADsAXABuAFwAIgBBAHMAaQBhAC8AQQBxAHQAYQB1AFwAIgAsACAANAA0ADgANwA4ACwAIAAwACwAIAA0ADUAMAA2ADAALAAgADAALAAgADIAMQA2ADAAMAAsACAAMAAsACAAMwA2ADAAMAAsACAAMAAsACAALQAzADYAMAAwACwAIAAwACwAIABcACIAXAAiACwAIABcACIAKwAwADYAXAAiACwAIABcACIAXAAiACwAIABcACIAVQBUAEMAKwAwADYAOgAwADAAXAAiACwAIABcACIAXAAiADsAXABuAFwAIgBBAHMAaQBhAC8AQQBxAHQAYQB1AFwAIgAsACAANAA1ADAANgAwACwAIAAwACwAIAA0ADgAMwA0ADYALAAgADcAMgAwADAALAAgADEAOAAwADAAMAAsACAAMAAsACAALQAzADYAMAAwACwAIAAwACwAIAAtADMANgAwADAALAAgADAALAAgAFwAIgBSAHUAcwBzAGkAYQBBAHMAaQBhAFwAIgAsACAAXAAiACsAMAA1AFwAIgAsACAAXAAiACsAMAA2AFwAIgAsACAAXAAiAFUAVABDACsAMAA1ADoAMAAwAFwAIgAsACAAXAAiAFUAVABDACsAMAA2ADoAMAAwAFwAIgA7AFwAbgBcACIAQQBzAGkAYQAvAEEAcQB0AGEAdQBcACIALAAgADQAOAAzADQANgAsACAANwAyADAAMAAsACAANAA4ADYANAAwACwAIAA3ADIAMAAwACwAIAAxADQANAAwADAALAAgADAALAAgAC0AMwA2ADAAMAAsACAAMAAsACAAMwA2ADAAMAAsACAAMAAsACAAXAAiAFIAdQBzAHMAaQBhAEEAcwBpAGEAXAAiACwAIABcACIAKwAwADQAXAAiACwAIABcACIAKwAwADUAXAAiACwAIABcACIAVQBUAEMAKwAwADQAOgAwADAAXAAiACwAIABcACIAVQBUAEMAKwAwADUAOgAwADAAXAAiADsAXABuAFwAIgBBAHMAaQBhAC8AQQBxAHQAYQB1AFwAIgAsACAANAA4ADYANAAwACwAIAA3ADIAMAAwACwAIAA0ADkANgAyADAALAAgADcAMgAwADAALAAgADEAOAAwADAAMAAsACAAMAAsACAAMwA2ADAAMAAsACAAMAAsACAALQAzADYAMAAwACwAIAAwACwAIABcACIAUgB1AHMAcwBpAGEAQQBzAGkAYQBcACIALAAgAFwAIgArADAANQBcACIALAAgAFwAIgArADAANgBcACIALAAgAFwAIgBVAFQAQwArADAANQA6ADAAMABcACIALAAgAFwAIgBVAFQAQwArADAANgA6ADAAMABcACIAOwBcAG4AXAAiAEEAcwBpAGEALwBBAHEAdABhAHUAXAAiACwAIAA0ADkANgAyADAALAAgADcAMgAwADAALAAgADUAMwAzADAAOQAsACAANwAyADAAMAAsACAAMQA0ADQAMAAwACwAIAAwACwAIAAtADMANgAwADAALAAgADAALAAgADMANgAwADAALAAgADAALAAgAFwAIgBSAHUAcwBzAGkAYQBBAHMAaQBhAFwAIgAsACAAXAAiACsAMAA0AFwAIgAsACAAXAAiACsAMAA1AFwAIgAsACAAXAAiAFUAVABDACsAMAA0ADoAMAAwAFwAIgAsACAAXAAiAFUAVABDACsAMAA1ADoAMAAwAFwAIgA7AFwAbgBcACIAQQBzAGkAYQAvAEEAcQB0AGEAdQBcACIALAAgADUAMwAzADAAOQAsACAANwAyADAAMAAsACAAXAAiAFwAIgAsACAAXAAiAFwAIgAsACAAMQA4ADAAMAAwACwAIAAwACwAIAAzADYAMAAwACwAIAAwACwAIABcACIAXAAiACwAIABcACIAXAAiACwAIABcACIAXAAiACwAIABcACIAKwAwADUAXAAiACwAIABcACIAXAAiACwAIABcACIAVQBUAEMAKwAwADUAOgAwADAAXAAiACwAIABcACIAXAAiAFwAbgB9ADsAXABuAFwAbgBfAFQASQBNAEUAWgBPAE4ARQBfAEEAUwBJAEEAXwBBAFEAVABPAEIARQAgAD0AIAB7AFwAbgBcACIAQQBzAGkAYQAvAEEAcQB0AG8AYgBlAFwAIgAsACAAXAAiAFwAIgAsACAAXAAiAFwAIgAsACAAMgAzADkAMAA3ACwAIAAwACwAIAAxADMANwAyADAALAAgADAALAAgAFwAIgBcACIALAAgAFwAIgBcACIALAAgADYAOAAwACwAIAAwACwAIABcACIAXAAiACwAIABcACIATABNAFQAXAAiACwAIABcACIAXAAiACwAIABcACIATABvAGMAYQBsACAATQBlAGEAbgAgAFQAaQBtAGUAXAAiACwAIABcACIAXAAiADsAXABuAFwAIgBBAHMAaQBhAC8AQQBxAHQAbwBiAGUAXAAiACwAIAAyADMAOQAwADcALAAgADAALAAgADIANgAxADQAOAAsACAAMAAsACAAMQA0ADQAMAAwACwAIAAwACwAIAA2ADgAMAAsACAAMAAsACAAMwA2ADAAMAAsACAAMAAsACAAXAAiAFwAIgAsACAAXAAiACsAMAA0AFwAIgAsACAAXAAiAFwAIgAsACAAXAAiAFUAVABDACsAMAA0ADoAMAAwAFwAIgAsACAAXAAiAFwAIgA7AFwAbgBcACIAQQBzAGkAYQAvAEEAcQB0AG8AYgBlAFwAIgAsACAAMgA2ADEANAA4ACwAIAAwACwAIAA0ADQANgA5ADUALAAgADAALAAgADEAOAAwADAAMAAsACAAMAAsACAAMwA2ADAAMAAsACAAMAAsACAAMAAsACAAMwA2ADAAMAAsACAAXAAiAFwAIgAsACAAXAAiACsAMAA1AFwAIgAsACAAXAAiAFwAIgAsACAAXAAiAFUAVABDACsAMAA1ADoAMAAwAFwAIgAsACAAXAAiAFwAIgA7AFwAbgBcACIAQQBzAGkAYQAvAEEAcQB0AG8AYgBlAFwAIgAsACAANAA0ADYAOQA1ACwAIAAwACwAIAA0ADQAOAA3ADgALAAgADAALAAgADEAOAAwADAAMAAsACAAMwA2ADAAMAAsACAAMAAsACAAMwA2ADAAMAAsACAAMwA2ADAAMAAsACAALQAzADYAMAAwACwAIABcACIAXAAiACwAIABcACIAXAAiACwAIABcACIAKwAwADYAXAAiACwAIABcACIAXAAiACwAIABcACIAVQBUAEMAKwAwADYAOgAwADAAXAAiADsAXABuAFwAIgBBAHMAaQBhAC8AQQBxAHQAbwBiAGUAXAAiACwAIAA0ADQAOAA3ADgALAAgADAALAAgADQANQAwADYAMAAsACAAMAAsACAAMgAxADYAMAAwACwAIAAwACwAIAAzADYAMAAwACwAIAAtADMANgAwADAALAAgAC0AMwA2ADAAMAAsACAAMAAsACAAXAAiAFwAIgAsACAAXAAiACsAMAA2AFwAIgAsACAAXAAiAFwAIgAsACAAXAAiAFUAVABDACsAMAA2ADoAMAAwAFwAIgAsACAAXAAiAFwAIgA7AFwAbgBcACIAQQBzAGkAYQAvAEEAcQB0AG8AYgBlAFwAIgAsACAANAA1ADAANgAwACwAIAAwACwAIAA0ADgAMwA0ADYALAAgADcAMgAwADAALAAgADEAOAAwADAAMAAsACAAMAAsACAALQAzADYAMAAwACwAIAAwACwAIAAtADMANgAwADAALAAgADAALAAgAFwAIgBSAHUAcwBzAGkAYQBBAHMAaQBhAFwAIgAsACAAXAAiACsAMAA1AFwAIgAsACAAXAAiACsAMAA2AFwAIgAsACAAXAAiAFUAVABDACsAMAA1ADoAMAAwAFwAIgAsACAAXAAiAFUAVABDACsAMAA2ADoAMAAwAFwAIgA7AFwAbgBcACIAQQBzAGkAYQAvAEEAcQB0AG8AYgBlAFwAIgAsACAANAA4ADMANAA2ACwAIAA3ADIAMAAwACwAIAA0ADgANgA0ADAALAAgADcAMgAwADAALAAgADEANAA0ADAAMAAsACAAMAAsACAALQAzADYAMAAwACwAIAAwACwAIAAzADYAMAAwACwAIAAwACwAIABcACIAUgB1AHMAcwBpAGEAQQBzAGkAYQBcACIALAAgAFwAIgArADAANABcACIALAAgAFwAIgArADAANQBcACIALAAgAFwAIgBVAFQAQwArADAANAA6ADAAMABcACIALAAgAFwAIgBVAFQAQwArADAANQA6ADAAMABcACIAOwBcAG4AXAAiAEEAcwBpAGEALwBBAHEAdABvAGIAZQBcACIALAAgADQAOAA2ADQAMAAsACAANwAyADAAMAAsACAANQAzADMAMAA5ACwAIAA3ADIAMAAwACwAIAAxADgAMAAwADAALAAgADAALAAgADMANgAwADAALAAgADAALAAgADAALAAgADAALAAgAFwAIgBSAHUAcwBzAGkAYQBBAHMAaQBhAFwAIgAsACAAXAAiACsAMAA1AFwAIgAsACAAXAAiACsAMAA2AFwAIgAsACAAXAAiAFUAVABDACsAMAA1ADoAMAAwAFwAIgAsACAAXAAiAFUAVABDACsAMAA2ADoAMAAwAFwAIgA7AFwAbgBcACIAQQBzAGkAYQAvAEEAcQB0AG8AYgBlAFwAIgAsACAANQAzADMAMAA5ACwAIAA3ADIAMAAwACwAIABcACIAXAAiACwAIABcACIAXAAiACwAIAAxADgAMAAwADAALAAgADAALAAgADAALAAgADAALAAgAFwAIgBcACIALAAgAFwAIgBcACIALAAgAFwAIgBcACIALAAgAFwAIgArADAANQBcACIALAAgAFwAIgBcACIALAAgAFwAIgBVAFQAQwArADAANQA6ADAAMABcACIALAAgAFwAIgBcACIAXABuAH0AOwBcAG4AXABuAF8AVABJAE0ARQBaAE8ATgBFAF8AQQBTAEkAQQBfAEEAUwBIAEcAQQBCAEEAVAAgAD0AIAB7AFwAbgBcACIAQQBzAGkAYQAvAEEAcwBoAGcAYQBiAGEAdABcACIALAAgAFwAIgBcACIALAAgAFwAIgBcACIALAAgADIAMwA5ADAANwAsACAAMAAsACAAMQA0ADAAMQAyACwAIAAwACwAIABcACIAXAAiACwAIABcACIAXAAiACwAIAAzADgAOAAsACAAMAAsACAAXAAiAFwAIgAsACAAXAAiAEwATQBUAFwAIgAsACAAXAAiAFwAIgAsACAAXAAiAEwAbwBjAGEAbAAgAE0AZQBhAG4AIABUAGkAbQBlAFwAIgAsACAAXAAiAFwAIgA7AFwAbgBcACIAQQBzAGkAYQAvAEEAcwBoAGcAYQBiAGEAdABcACIALAAgADIAMwA5ADAANwAsACAAMAAsACAAMgA2ADEANAA4ACwAIAAwACwAIAAxADQANAAwADAALAAgADAALAAgADMAOAA4ACwAIAAwACwAIAAzADYAMAAwACwAIAAwACwAIABcACIAXAAiACwAIABcACIAKwAwADQAXAAiACwAIABcACIAXAAiACwAIABcACIAVQBUAEMAKwAwADQAOgAwADAAXAAiACwAIABcACIAXAAiADsAXABuAFwAIgBBAHMAaQBhAC8AQQBzAGgAZwBhAGIAYQB0AFwAIgAsACAAMgA2ADEANAA4ACwAIAAwACwAIAA0ADgAMwA0ADYALAAgADcAMgAwADAALAAgADEAOAAwADAAMAAsACAAMAAsACAAMwA2ADAAMAAsACAAMAAsACAALQAzADYAMAAwACwAIAAwACwAIABcACIAUgB1AHMAcwBpAGEAQQBzAGkAYQBcACIALAAgAFwAIgArADAANQBcACIALAAgAFwAIgArADAANgBcACIALAAgAFwAIgBVAFQAQwArADAANQA6ADAAMABcACIALAAgAFwAIgBVAFQAQwArADAANgA6ADAAMABcACIAOwBcAG4AXAAiAEEAcwBpAGEALwBBAHMAaABnAGEAYgBhAHQAXAAiACwAIAA0ADgAMwA0ADYALAAgADcAMgAwADAALAAgADQAOAA2ADQAMAAsACAANwAyADAAMAAsACAAMQA0ADQAMAAwACwAIAAwACwAIAAtADMANgAwADAALAAgADAALAAgADMANgAwADAALAAgADAALAAgAFwAIgBSAHUAcwBzAGkAYQBBAHMAaQBhAFwAIgAsACAAXAAiACsAMAA0AFwAIgAsACAAXAAiACsAMAA1AFwAIgAsACAAXAAiAFUAVABDACsAMAA0ADoAMAAwAFwAIgAsACAAXAAiAFUAVABDACsAMAA1ADoAMAAwAFwAIgA7AFwAbgBcACIAQQBzAGkAYQAvAEEAcwBoAGcAYQBiAGEAdABcACIALAAgADQAOAA2ADQAMAAsACAANwAyADAAMAAsACAAXAAiAFwAIgAsACAAXAAiAFwAIgAsACAAMQA4ADAAMAAwACwAIAAwACwAIAAzADYAMAAwACwAIAAwACwAIABcACIAXAAiACwAIABcACIAXAAiACwAIABcACIAXAAiACwAIABcACIAKwAwADUAXAAiACwAIABcACIAXAAiACwAIABcACIAVQBUAEMAKwAwADUAOgAwADAAXAAiACwAIABcACIAXAAiAFwAbgB9ADsAXABuAFwAbgBfAFQASQBNAEUAWgBPAE4ARQBfAEEAUwBJAEEAXwBBAFQAWQBSAEEAVQAgAD0AIAB7AFwAbgBcACIAQQBzAGkAYQAvAEEAdAB5AHIAYQB1AFwAIgAsACAAXAAiAFwAIgAsACAAXAAiAFwAIgAsACAAMgAzADkAMAA3ACwAIAAwACwAIAAxADIANAA2ADQALAAgADAALAAgAFwAIgBcACIALAAgAFwAIgBcACIALAAgAC0AMQA2ADYANAAsACAAMAAsACAAXAAiAFwAIgAsACAAXAAiAEwATQBUAFwAIgAsACAAXAAiAFwAIgAsACAAXAAiAEwAbwBjAGEAbAAgAE0AZQBhAG4AIABUAGkAbQBlAFwAIgAsACAAXAAiAFwAIgA7AFwAbgBcACIAQQBzAGkAYQAvAEEAdAB5AHIAYQB1AFwAIgAsACAAMgAzADkAMAA3ACwAIAAwACwAIAAyADYAMQA0ADgALAAgADAALAAgADEAMAA4ADAAMAAsACAAMAAsACAALQAxADYANgA0ACwAIAAwACwAIAA3ADIAMAAwACwAIAAwACwAIABcACIAXAAiACwAIABcACIAKwAwADMAXAAiACwAIABcACIAXAAiACwAIABcACIAVQBUAEMAKwAwADMAOgAwADAAXAAiACwAIABcACIAXAAiADsAXABuAFwAIgBBAHMAaQBhAC8AQQB0AHkAcgBhAHUAXAAiACwAIAAyADYAMQA0ADgALAAgADAALAAgADQANAA4ADcAOAAsACAAMAAsACAAMQA4ADAAMAAwACwAIAAwACwAIAA3ADIAMAAwACwAIAAwACwAIAAzADYAMAAwACwAIAAwACwAIABcACIAXAAiACwAIABcACIAKwAwADUAXAAiACwAIABcACIAXAAiACwAIABcACIAVQBUAEMAKwAwADUAOgAwADAAXAAiACwAIABcACIAXAAiADsAXABuAFwAIgBBAHMAaQBhAC8AQQB0AHkAcgBhAHUAXAAiACwAIAA0ADQAOAA3ADgALAAgADAALAAgADQANQAwADYAMAAsACAAMAAsACAAMgAxADYAMAAwACwAIAAwACwAIAAzADYAMAAwACwAIAAwACwAIAAtADMANgAwADAALAAgADAALAAgAFwAIgBcACIALAAgAFwAIgArADAANgBcACIALAAgAFwAIgBcACIALAAgAFwAIgBVAFQAQwArADAANgA6ADAAMABcACIALAAgAFwAIgBcACIAOwBcAG4AXAAiAEEAcwBpAGEALwBBAHQAeQByAGEAdQBcACIALAAgADQANQAwADYAMAAsACAAMAAsACAANAA4ADMANAA2ACwAIAA3ADIAMAAwACwAIAAxADgAMAAwADAALAAgADAALAAgAC0AMwA2ADAAMAAsACAAMAAsACAALQAzADYAMAAwACwAIAAwACwAIABcACIAUgB1AHMAcwBpAGEAQQBzAGkAYQBcACIALAAgAFwAIgArADAANQBcACIALAAgAFwAIgArADAANgBcACIALAAgAFwAIgBVAFQAQwArADAANQA6ADAAMABcACIALAAgAFwAIgBVAFQAQwArADAANgA6ADAAMABcACIAOwBcAG4AXAAiAEEAcwBpAGEALwBBAHQAeQByAGEAdQBcACIALAAgADQAOAAzADQANgAsACAANwAyADAAMAAsACAANAA4ADYANAAwACwAIAA3ADIAMAAwACwAIAAxADQANAAwADAALAAgADAALAAgAC0AMwA2ADAAMAAsACAAMAAsACAAMwA2ADAAMAAsACAAMAAsACAAXAAiAFIAdQBzAHMAaQBhAEEAcwBpAGEAXAAiACwAIABcACIAKwAwADQAXAAiACwAIABcACIAKwAwADUAXAAiACwAIABcACIAVQBUAEMAKwAwADQAOgAwADAAXAAiACwAIABcACIAVQBUAEMAKwAwADUAOgAwADAAXAAiADsAXABuAFwAIgBBAHMAaQBhAC8AQQB0AHkAcgBhAHUAXAAiACwAIAA0ADgANgA0ADAALAAgADcAMgAwADAALAAgADUAMQAyADYANQAsACAANwAyADAAMAAsACAAMQA4ADAAMAAwACwAIAAwACwAIAAzADYAMAAwACwAIAAwACwAIAAtADMANgAwADAALAAgADAALAAgAFwAIgBSAHUAcwBzAGkAYQBBAHMAaQBhAFwAIgAsACAAXAAiACsAMAA1AFwAIgAsACAAXAAiACsAMAA2AFwAIgAsACAAXAAiAFUAVABDACsAMAA1ADoAMAAwAFwAIgAsACAAXAAiAFUAVABDACsAMAA2ADoAMAAwAFwAIgA7AFwAbgBcACIAQQBzAGkAYQAvAEEAdAB5AHIAYQB1AFwAIgAsACAANQAxADIANgA1ACwAIAA3ADIAMAAwACwAIAA1ADMAMwAwADkALAAgADcAMgAwADAALAAgADEANAA0ADAAMAAsACAAMAAsACAALQAzADYAMAAwACwAIAAwACwAIAAzADYAMAAwACwAIAAwACwAIABcACIAUgB1AHMAcwBpAGEAQQBzAGkAYQBcACIALAAgAFwAIgArADAANABcACIALAAgAFwAIgArADAANQBcACIALAAgAFwAIgBVAFQAQwArADAANAA6ADAAMABcACIALAAgAFwAIgBVAFQAQwArADAANQA6ADAAMABcACIAOwBcAG4AXAAiAEEAcwBpAGEALwBBAHQAeQByAGEAdQBcACIALAAgADUAMwAzADAAOQAsACAANwAyADAAMAAsACAAXAAiAFwAIgAsACAAXAAiAFwAIgAsACAAMQA4ADAAMAAwACwAIAAwACwAIAAzADYAMAAwACwAIAAwACwAIABcACIAXAAiACwAIABcACIAXAAiACwAIABcACIAXAAiACwAIABcACIAKwAwADUAXAAiACwAIABcACIAXAAiACwAIABcACIAVQBUAEMAKwAwADUAOgAwADAAXAAiACwAIABcACIAXAAiAFwAbgB9ADsAXABuAFwAbgBfAFQASQBNAEUAWgBPAE4ARQBfAEEAUwBJAEEAXwBCAEEARwBIAEQAQQBEACAAPQAgAHsAXABuAFwAIgBBAHMAaQBhAC8AQgBhAGcAaABkAGEAZABcACIALAAgAFwAIgBcACIALAAgAFwAIgBcACIALAAgADEAMQAzADYAOAAsACAAMAAsACAAMQAwADYANgAwACwAIAAwACwAIABcACIAXAAiACwAIABcACIAXAAiACwAIAAtADQALAAgADAALAAgAFwAIgBcACIALAAgAFwAIgBMAE0AVABcACIALAAgAFwAIgBcACIALAAgAFwAIgBMAG8AYwBhAGwAIABNAGUAYQBuACAAVABpAG0AZQBcACIALAAgAFwAIgBcACIAOwBcAG4AXAAiAEEAcwBpAGEALwBCAGEAZwBoAGQAYQBkAFwAIgAsACAAMQAxADMANgA4ACwAIAAwACwAIAAyADEANQA5ADQALAAgADAALAAgADEAMAA2ADUANgAsACAAMAAsACAALQA0ACwAIAAwACwAIAAxADQANAAsACAAMAAsACAAXAAiAFwAIgAsACAAXAAiAEIATQBUAFwAIgAsACAAXAAiAFwAIgAsACAAXAAiAEIAYQBnAGgAZABhAGQAIABNAGUAYQBuACAAVABpAG0AZQBcACIALAAgAFwAIgBcACIAOwBcAG4AXAAiAEEAcwBpAGEALwBCAGEAZwBoAGQAYQBkAFwAIgAsACAAMgAxADUAOQA0ACwAIAAwACwAIAA0ADUAMAA5ADAALAAgADAALAAgADEAMAA4ADAAMAAsACAAMAAsACAAMQA0ADQALAAgADAALAAgADAALAAgADAALAAgAFwAIgBcACIALAAgAFwAIgArADAAMwBcACIALAAgAFwAIgBcACIALAAgAFwAIgBVAFQAQwArADAAMwA6ADAAMABcACIALAAgAFwAIgBcACIAOwBcAG4AXAAiAEEAcwBpAGEALwBCAGEAZwBoAGQAYQBkAFwAIgAsACAANAA1ADAAOQAwACwAIAAwACwAIABcACIAXAAiACwAIABcACIAXAAiACwAIAAxADAAOAAwADAALAAgADAALAAgADAALAAgADAALAAgAFwAIgBcACIALAAgAFwAIgBcACIALAAgAFwAIgBJAHIAYQBxAFwAIgAsACAAXAAiACsAMAAzAFwAIgAsACAAXAAiACsAMAA0AFwAIgAsACAAXAAiAFUAVABDACsAMAAzADoAMAAwAFwAIgAsACAAXAAiAFUAVABDACsAMAA0ADoAMAAwAFwAIgBcAG4AfQA7AFwAbgBcAG4AXwBUAEkATQBFAFoATwBOAEUAXwBBAFMASQBBAF8AQgBBAEsAVQAgAD0AIAB7AFwAbgBcACIAQQBzAGkAYQAvAEIAYQBrAHUAXAAiACwAIABcACIAXAAiACwAIABcACIAXAAiACwAIAAyADMAOQAwADcALAAgADAALAAgADEAMQA5ADYANAAsACAAMAAsACAAXAAiAFwAIgAsACAAXAAiAFwAIgAsACAALQAxADEANgA0ACwAIAAwACwAIABcACIAXAAiACwAIABcACIATABNAFQAXAAiACwAIABcACIAXAAiACwAIABcACIATABvAGMAYQBsACAATQBlAGEAbgAgAFQAaQBtAGUAXAAiACwAIABcACIAXAAiADsAXABuAFwAIgBBAHMAaQBhAC8AQgBhAGsAdQBcACIALAAgADIAMwA5ADAANwAsACAAMAAsACAAMwA1ADgAOQA4ACwAIAAwACwAIAAxADAAOAAwADAALAAgADAALAAgAC0AMQAxADYANAAsACAAMAAsACAAMwA2ADAAMAAsACAAMAAsACAAXAAiAFwAIgAsACAAXAAiACsAMAAzAFwAIgAsACAAXAAiAFwAIgAsACAAXAAiAFUAVABDACsAMAAzADoAMAAwAFwAIgAsACAAXAAiAFwAIgA7AFwAbgBcACIAQQBzAGkAYQAvAEIAYQBrAHUAXAAiACwAIAAzADUAOAA5ADgALAAgADAALAAgADQAOAAzADQANgAsACAANwAyADAAMAAsACAAMQA0ADQAMAAwACwAIAAwACwAIAAzADYAMAAwACwAIAAwACwAIAAtADMANgAwADAALAAgADAALAAgAFwAIgBSAHUAcwBzAGkAYQBBAHMAaQBhAFwAIgAsACAAXAAiACsAMAA0AFwAIgAsACAAXAAiACsAMAA1AFwAIgAsACAAXAAiAFUAVABDACsAMAA0ADoAMAAwAFwAIgAsACAAXAAiAFUAVABDACsAMAA1ADoAMAAwAFwAIgA7AFwAbgBcACIAQQBzAGkAYQAvAEIAYQBrAHUAXAAiACwAIAA0ADgAMwA0ADYALAAgADcAMgAwADAALAAgADQAOAA4ADkAMgAsACAANwAyADAAMAAsACAAMQAwADgAMAAwACwAIAAwACwAIAAtADMANgAwADAALAAgADAALAAgADMANgAwADAALAAgADAALAAgAFwAIgBSAHUAcwBzAGkAYQBBAHMAaQBhAFwAIgAsACAAXAAiACsAMAAzAFwAIgAsACAAXAAiACsAMAA0AFwAIgAsACAAXAAiAFUAVABDACsAMAAzADoAMAAwAFwAIgAsACAAXAAiAFUAVABDACsAMAA0ADoAMAAwAFwAIgA7AFwAbgBcACIAQQBzAGkAYQAvAEIAYQBrAHUAXAAiACwAIAA0ADgAOAA5ADIALAAgADcAMgAwADAALAAgADUAMAAwADgAMwAsACAAMAAsACAAMQA0ADQAMAAwACwAIAAwACwAIAAzADYAMAAwACwAIAAwACwAIAAwACwAIAAwACwAIABcACIAXAAiACwAIABcACIAKwAwADQAXAAiACwAIABcACIAXAAiACwAIABcACIAVQBUAEMAKwAwADQAOgAwADAAXAAiACwAIABcACIAXAAiADsAXABuAFwAIgBBAHMAaQBhAC8AQgBhAGsAdQBcACIALAAgADUAMAAwADgAMwAsACAAMAAsACAANQAwADQANAA5ACwAIAAwACwAIAAxADQANAAwADAALAAgADAALAAgADAALAAgADAALAAgADAALAAgADAALAAgAFwAIgBFAFUAQQBzAGkAYQBcACIALAAgAFwAIgArADAANABcACIALAAgAFwAIgArADAANQBcACIALAAgAFwAIgBVAFQAQwArADAANAA6ADAAMABcACIALAAgAFwAIgBVAFQAQwArADAANQA6ADAAMABcACIAOwBcAG4AXAAiAEEAcwBpAGEALwBCAGEAawB1AFwAIgAsACAANQAwADQANAA5ACwAIAAwACwAIABcACIAXAAiACwAIABcACIAXAAiACwAIAAxADQANAAwADAALAAgADAALAAgADAALAAgADAALAAgAFwAIgBcACIALAAgAFwAIgBcACIALAAgAFwAIgBBAHoAZQByAFwAIgAsACAAXAAiACsAMAA0AFwAIgAsACAAXAAiACsAMAA1AFwAIgAsACAAXAAiAFUAVABDACsAMAA0ADoAMAAwAFwAIgAsACAAXAAiAFUAVABDACsAMAA1ADoAMAAwAFwAIgBcAG4AfQA7AFwAbgBcAG4AXwBUAEkATQBFAFoATwBOAEUAXwBBAFMASQBBAF8AQgBBAE4ARwBLAE8ASwAgAD0AIAB7AFwAbgBcACIAQQBzAGkAYQAvAEIAYQBuAGcAawBvAGsAXAAiACwAIABcACIAXAAiACwAIABcACIAXAAiACwAIAA3ADcAMQA1ACwAIAAwACwAIAAyADQAMQAyADQALAAgADAALAAgAFwAIgBcACIALAAgAFwAIgBcACIALAAgADAALAAgADAALAAgAFwAIgBcACIALAAgAFwAIgBMAE0AVABcACIALAAgAFwAIgBcACIALAAgAFwAIgBMAG8AYwBhAGwAIABNAGUAYQBuACAAVABpAG0AZQBcACIALAAgAFwAIgBcACIAOwBcAG4AXAAiAEEAcwBpAGEALwBCAGEAbgBnAGsAbwBrAFwAIgAsACAANwA3ADEANQAsACAAMAAsACAAMgAyADQAMQA1ACwAIAAwACwAIAAyADQAMQAyADQALAAgADAALAAgADAALAAgADAALAAgADEAMAA3ADYALAAgADAALAAgAFwAIgBcACIALAAgAFwAIgBCAE0AVABcACIALAAgAFwAIgBcACIALAAgAFwAIgBCAGEAbgBnAGsAbwBrACAATQBlAGEAbgAgAFQAaQBtAGUAXAAiACwAIABcACIAXAAiADsAXABuAFwAIgBBAHMAaQBhAC8AQgBhAG4AZwBrAG8AawBcACIALAAgADIAMgA0ADEANQAsACAAMAAsACAAXAAiAFwAIgAsACAAXAAiAFwAIgAsACAAMgA1ADIAMAAwACwAIAAwACwAIAAxADAANwA2ACwAIAAwACwAIABcACIAXAAiACwAIABcACIAXAAiACwAIABcACIAXAAiACwAIABcACIAKwAwADcAXAAiACwAIABcACIAXAAiACwAIABcACIAVQBUAEMAKwAwADcAOgAwADAAXAAiACwAIABcACIAXAAiAFwAbgB9ADsAXABuAFwAbgBfAFQASQBNAEUAWgBPAE4ARQBfAEEAUwBJAEEAXwBCAEEAUgBOAEEAVQBMACAAPQAgAHsAXABuAFwAIgBBAHMAaQBhAC8AQgBhAHIAbgBhAHUAbABcACIALAAgAFwAIgBcACIALAAgAFwAIgBcACIALAAgADIAMgAzADAAMgAsACAAMAAsACAAMgAwADEAMAAwACwAIAAwACwAIABcACIAXAAiACwAIABcACIAXAAiACwAIAAxADUAMAAwACwAIAAwACwAIABcACIAXAAiACwAIABcACIATABNAFQAXAAiACwAIABcACIAXAAiACwAIABcACIATABvAGMAYQBsACAATQBlAGEAbgAgAFQAaQBtAGUAXAAiACwAIABcACIAXAAiADsAXABuAFwAIgBBAHMAaQBhAC8AQgBhAHIAbgBhAHUAbABcACIALAAgADIAMgAzADAAMgAsACAAMAAsACAAMgA2ADEANAA4ACwAIAAwACwAIAAyADEANgAwADAALAAgADAALAAgADEANQAwADAALAAgADAALAAgADMANgAwADAALAAgADAALAAgAFwAIgBcACIALAAgAFwAIgArADAANgBcACIALAAgAFwAIgBcACIALAAgAFwAIgBVAFQAQwArADAANgA6ADAAMABcACIALAAgAFwAIgBcACIAOwBcAG4AXAAiAEEAcwBpAGEALwBCAGEAcgBuAGEAdQBsAFwAIgAsACAAMgA2ADEANAA4ACwAIAAwACwAIAA0ADgAMwA0ADYALAAgADcAMgAwADAALAAgADIANQAyADAAMAAsACAAMAAsACAAMwA2ADAAMAAsACAAMAAsACAALQAzADYAMAAwACwAIAAwACwAIABcACIAUgB1AHMAcwBpAGEAXAAiACwAIABcACIAKwAwADcAXAAiACwAIABcACIAKwAwADgAXAAiACwAIABcACIAVQBUAEMAKwAwADcAOgAwADAAXAAiACwAIABcACIAVQBUAEMAKwAwADgAOgAwADAAXAAiADsAXABuAFwAIgBBAHMAaQBhAC8AQgBhAHIAbgBhAHUAbABcACIALAAgADQAOAAzADQANgAsACAANwAyADAAMAAsACAANAA4ADYANAAwACwAIAA3ADIAMAAwACwAIAAyADEANgAwADAALAAgADAALAAgAC0AMwA2ADAAMAAsACAAMAAsACAAMwA2ADAAMAAsACAAMAAsACAAXAAiAFIAdQBzAHMAaQBhAFwAIgAsACAAXAAiACsAMAA2AFwAIgAsACAAXAAiACsAMAA3AFwAIgAsACAAXAAiAFUAVABDACsAMAA2ADoAMAAwAFwAIgAsACAAXAAiAFUAVABDACsAMAA3ADoAMAAwAFwAIgA7AFwAbgBcACIAQQBzAGkAYQAvAEIAYQByAG4AYQB1AGwAXAAiACwAIAA0ADgANgA0ADAALAAgADcAMgAwADAALAAgADQAOQA4ADYANQAsACAAMAAsACAAMgA1ADIAMAAwACwAIAAwACwAIAAzADYAMAAwACwAIAAwACwAIAAtADMANgAwADAALAAgADAALAAgAFwAIgBSAHUAcwBzAGkAYQBcACIALAAgAFwAIgArADAANwBcACIALAAgAFwAIgArADAAOABcACIALAAgAFwAIgBVAFQAQwArADAANwA6ADAAMABcACIALAAgAFwAIgBVAFQAQwArADAAOAA6ADAAMABcACIAOwBcAG4AXAAiAEEAcwBpAGEALwBCAGEAcgBuAGEAdQBsAFwAIgAsACAANAA5ADgANgA1ACwAIAAwACwAIAA1ADUANgA0ADcALAAgADcAMgAwADAALAAgADIAMQA2ADAAMAAsACAAMAAsACAALQAzADYAMAAwACwAIAAwACwAIAAzADYAMAAwACwAIAAwACwAIABcACIAUgB1AHMAcwBpAGEAXAAiACwAIABcACIAKwAwADYAXAAiACwAIABcACIAKwAwADcAXAAiACwAIABcACIAVQBUAEMAKwAwADYAOgAwADAAXAAiACwAIABcACIAVQBUAEMAKwAwADcAOgAwADAAXAAiADsAXABuAFwAIgBBAHMAaQBhAC8AQgBhAHIAbgBhAHUAbABcACIALAAgADUANQA2ADQANwAsACAANwAyADAAMAAsACAANQA2ADkANQA2ACwAIAA3ADIAMAAwACwAIAAyADUAMgAwADAALAAgADAALAAgADMANgAwADAALAAgADAALAAgAC0AMwA2ADAAMAAsACAAMAAsACAAXAAiAFwAIgAsACAAXAAiACsAMAA3AFwAIgAsACAAXAAiAFwAIgAsACAAXAAiAFUAVABDACsAMAA3ADoAMAAwAFwAIgAsACAAXAAiAFwAIgA7AFwAbgBcACIAQQBzAGkAYQAvAEIAYQByAG4AYQB1AGwAXAAiACwAIAA1ADYAOQA1ADYALAAgADcAMgAwADAALAAgADUANwA0ADcANAAsACAANwAyADAAMAAsACAAMgAxADYAMAAwACwAIAAwACwAIAAtADMANgAwADAALAAgADAALAAgADMANgAwADAALAAgADAALAAgAFwAIgBcACIALAAgAFwAIgArADAANgBcACIALAAgAFwAIgBcACIALAAgAFwAIgBVAFQAQwArADAANgA6ADAAMABcACIALAAgAFwAIgBcACIAOwBcAG4AXAAiAEEAcwBpAGEALwBCAGEAcgBuAGEAdQBsAFwAIgAsACAANQA3ADQANwA0ACwAIAA3ADIAMAAwACwAIABcACIAXAAiACwAIABcACIAXAAiACwAIAAyADUAMgAwADAALAAgADAALAAgADMANgAwADAALAAgADAALAAgAFwAIgBcACIALAAgAFwAIgBcACIALAAgAFwAIgBcACIALAAgAFwAIgArADAANwBcACIALAAgAFwAIgBcACIALAAgAFwAIgBVAFQAQwArADAANwA6ADAAMABcACIALAAgAFwAIgBcACIAXABuAH0AOwBcAG4AXABuAF8AVABJAE0ARQBaAE8ATgBFAF8AQQBTAEkAQQBfAEIARQBJAFIAVQBUACAAPQAgAHsAXABuAFwAIgBBAHMAaQBhAC8AQgBlAGkAcgB1AHQAXAAiACwAIABcACIAXAAiACwAIABcACIAXAAiACwAIAA3ADcAMQA1ACwAIAAwACwAIAA4ADUAMgAwACwAIAAwACwAIABcACIAXAAiACwAIABcACIAXAAiACwAIAAtADEAMwAyADAALAAgADAALAAgAFwAIgBcACIALAAgAFwAIgBMAE0AVABcACIALAAgAFwAIgBcACIALAAgAFwAIgBMAG8AYwBhAGwAIABNAGUAYQBuACAAVABpAG0AZQBcACIALAAgAFwAIgBcACIAOwBcAG4AXAAiAEEAcwBpAGEALwBCAGUAaQByAHUAdABcACIALAAgADcANwAxADUALAAgADAALAAgAFwAIgBcACIALAAgAFwAIgBcACIALAAgADcAMgAwADAALAAgADAALAAgAC0AMQAzADIAMAAsACAAMAAsACAAXAAiAFwAIgAsACAAXAAiAFwAIgAsACAAXAAiAEwAZQBiAGEAbgBvAG4AXAAiACwAIABcACIARQBFACUAVABcACIALAAgAFwAIgBcACIALAAgAFwAIgBFAGEAcwB0AGUAcgBuACAARQB1AHIAbwBwAGUAYQBuACUAIABUAGkAbQBlAFwAIgAsACAAXAAiAFwAIgBcAG4AfQA7AFwAbgBcAG4AXwBUAEkATQBFAFoATwBOAEUAXwBBAFMASQBBAF8AQgBJAFMASABLAEUASwAgAD0AIAB7AFwAbgBcACIAQQBzAGkAYQAvAEIAaQBzAGgAawBlAGsAXAAiACwAIABcACIAXAAiACwAIABcACIAXAAiACwAIAAyADMAOQAwADcALAAgADAALAAgADEANwA5ADAANAAsACAAMAAsACAAXAAiAFwAIgAsACAAXAAiAFwAIgAsACAAOQA2ACwAIAAwACwAIABcACIAXAAiACwAIABcACIATABNAFQAXAAiACwAIABcACIAXAAiACwAIABcACIATABvAGMAYQBsACAATQBlAGEAbgAgAFQAaQBtAGUAXAAiACwAIABcACIAXAAiADsAXABuAFwAIgBBAHMAaQBhAC8AQgBpAHMAaABrAGUAawBcACIALAAgADIAMwA5ADAANwAsACAAMAAsACAAMgA2ADEANAA4ACwAIAAwACwAIAAxADgAMAAwADAALAAgADAALAAgADkANgAsACAAMAAsACAAMwA2ADAAMAAsACAAMAAsACAAXAAiAFwAIgAsACAAXAAiACsAMAA1AFwAIgAsACAAXAAiAFwAIgAsACAAXAAiAFUAVABDACsAMAA1ADoAMAAwAFwAIgAsACAAXAAiAFwAIgA7AFwAbgBcACIAQQBzAGkAYQAvAEIAaQBzAGgAawBlAGsAXAAiACwAIAAyADYAMQA0ADgALAAgADAALAAgADQAOAAzADQANgAsACAANwAyADAAMAAsACAAMgAxADYAMAAwACwAIAAwACwAIAAzADYAMAAwACwAIAAwACwAIAAtADMANgAwADAALAAgADAALAAgAFwAIgBSAHUAcwBzAGkAYQBBAHMAaQBhAFwAIgAsACAAXAAiACsAMAA2AFwAIgAsACAAXAAiACsAMAA3AFwAIgAsACAAXAAiAFUAVABDACsAMAA2ADoAMAAwAFwAIgAsACAAXAAiAFUAVABDACsAMAA3ADoAMAAwAFwAIgA7AFwAbgBcACIAQQBzAGkAYQAvAEIAaQBzAGgAawBlAGsAXAAiACwAIAA0ADgAMwA0ADYALAAgADcAMgAwADAALAAgADQAOAA0ADkAOQAsACAANwAyADAAMAAsACAAMQA4ADAAMAAwACwAIAAwACwAIAAtADMANgAwADAALAAgADAALAAgADAALAAgADAALAAgAFwAIgBSAHUAcwBzAGkAYQBBAHMAaQBhAFwAIgAsACAAXAAiACsAMAA1AFwAIgAsACAAXAAiACsAMAA2AFwAIgAsACAAXAAiAFUAVABDACsAMAA1ADoAMAAwAFwAIgAsACAAXAAiAFUAVABDACsAMAA2ADoAMAAwAFwAIgA7AFwAbgBcACIAQQBzAGkAYQAvAEIAaQBzAGgAawBlAGsAXAAiACwAIAA0ADgANAA5ADkALAAgADcAMgAwADAALAAgADUAMwA1ADkANAAsACAAMAAsACAAMQA4ADAAMAAwACwAIAAwACwAIAAwACwAIAAwACwAIAAzADYAMAAwACwAIAAwACwAIABcACIASwB5AHIAZwB5AHoAXAAiACwAIABcACIAKwAwADUAXAAiACwAIABcACIAKwAwADYAXAAiACwAIABcACIAVQBUAEMAKwAwADUAOgAwADAAXAAiACwAIABcACIAVQBUAEMAKwAwADYAOgAwADAAXAAiADsAXABuAFwAIgBBAHMAaQBhAC8AQgBpAHMAaABrAGUAawBcACIALAAgADUAMwA1ADkANAAsACAAMAAsACAAXAAiAFwAIgAsACAAXAAiAFwAIgAsACAAMgAxADYAMAAwACwAIAAwACwAIAAzADYAMAAwACwAIAAwACwAIABcACIAXAAiACwAIABcACIAXAAiACwAIABcACIAXAAiACwAIABcACIAKwAwADYAXAAiACwAIABcACIAXAAiACwAIABcACIAVQBUAEMAKwAwADYAOgAwADAAXAAiACwAIABcACIAXAAiAFwAbgB9ADsAXABuAFwAbgBfAFQASQBNAEUAWgBPAE4ARQBfAEEAUwBJAEEAXwBDAEgASQBUAEEAIAA9ACAAewBcAG4AXAAiAEEAcwBpAGEALwBDAGgAaQB0AGEAXAAiACwAIABcACIAXAAiACwAIABcACIAXAAiACwAIAAyADIAMwAwADcALAAgADAALAAgADIANwAyADMAMgAsACAAMAAsACAAXAAiAFwAIgAsACAAXAAiAFwAIgAsACAAMQA1ADYAOAAsACAAMAAsACAAXAAiAFwAIgAsACAAXAAiAEwATQBUAFwAIgAsACAAXAAiAFwAIgAsACAAXAAiAEwAbwBjAGEAbAAgAE0AZQBhAG4AIABUAGkAbQBlAFwAIgAsACAAXAAiAFwAIgA7AFwAbgBcACIAQQBzAGkAYQAvAEMAaABpAHQAYQBcACIALAAgADIAMgAzADAANwAsACAAMAAsACAAMgA2ADEANAA4ACwAIAAwACwAIAAyADgAOAAwADAALAAgADAALAAgADEANQA2ADgALAAgADAALAAgADMANgAwADAALAAgADAALAAgAFwAIgBcACIALAAgAFwAIgArADAAOABcACIALAAgAFwAIgBcACIALAAgAFwAIgBVAFQAQwArADAAOAA6ADAAMABcACIALAAgAFwAIgBcACIAOwBcAG4AXAAiAEEAcwBpAGEALwBDAGgAaQB0AGEAXAAiACwAIAAyADYAMQA0ADgALAAgADAALAAgADQAOAAzADQANgAsACAANwAyADAAMAAsACAAMwAyADQAMAAwACwAIAAwACwAIAAzADYAMAAwACwAIAAwACwAIAAtADMANgAwADAALAAgADAALAAgAFwAIgBSAHUAcwBzAGkAYQBcACIALAAgAFwAIgArADAAOQBcACIALAAgAFwAIgArADEAMABcACIALAAgAFwAIgBVAFQAQwArADAAOQA6ADAAMABcACIALAAgAFwAIgBVAFQAQwArADEAMAA6ADAAMABcACIAOwBcAG4AXAAiAEEAcwBpAGEALwBDAGgAaQB0AGEAXAAiACwAIAA0ADgAMwA0ADYALAAgADcAMgAwADAALAAgADQAOAA2ADQAMAAsACAANwAyADAAMAAsACAAMgA4ADgAMAAwACwAIAAwACwAIAAtADMANgAwADAALAAgADAALAAgADMANgAwADAALAAgADAALAAgAFwAIgBSAHUAcwBzAGkAYQBcACIALAAgAFwAIgArADAAOABcACIALAAgAFwAIgArADAAOQBcACIALAAgAFwAIgBVAFQAQwArADAAOAA6ADAAMABcACIALAAgAFwAIgBVAFQAQwArADAAOQA6ADAAMABcACIAOwBcAG4AXAAiAEEAcwBpAGEALwBDAGgAaQB0AGEAXAAiACwAIAA0ADgANgA0ADAALAAgADcAMgAwADAALAAgADUANQA2ADQANwAsACAANwAyADAAMAAsACAAMwAyADQAMAAwACwAIAAwACwAIAAzADYAMAAwACwAIAAwACwAIAAzADYAMAAwACwAIAAwACwAIABcACIAUgB1AHMAcwBpAGEAXAAiACwAIABcACIAKwAwADkAXAAiACwAIABcACIAKwAxADAAXAAiACwAIABcACIAVQBUAEMAKwAwADkAOgAwADAAXAAiACwAIABcACIAVQBUAEMAKwAxADAAOgAwADAAXAAiADsAXABuAFwAIgBBAHMAaQBhAC8AQwBoAGkAdABhAFwAIgAsACAANQA1ADYANAA3ACwAIAA3ADIAMAAwACwAIAA1ADYAOQA1ADYALAAgADcAMgAwADAALAAgADMANgAwADAAMAAsACAAMAAsACAAMwA2ADAAMAAsACAAMAAsACAALQA3ADIAMAAwACwAIAAwACwAIABcACIAXAAiACwAIABcACIAKwAxADAAXAAiACwAIABcACIAXAAiACwAIABcACIAVQBUAEMAKwAxADAAOgAwADAAXAAiACwAIABcACIAXAAiADsAXABuAFwAIgBBAHMAaQBhAC8AQwBoAGkAdABhAFwAIgAsACAANQA2ADkANQA2ACwAIAA3ADIAMAAwACwAIAA1ADcANAA3ADQALAAgADcAMgAwADAALAAgADIAOAA4ADAAMAAsACAAMAAsACAALQA3ADIAMAAwACwAIAAwACwAIAAzADYAMAAwACwAIAAwACwAIABcACIAXAAiACwAIABcACIAKwAwADgAXAAiACwAIABcACIAXAAiACwAIABcACIAVQBUAEMAKwAwADgAOgAwADAAXAAiACwAIABcACIAXAAiADsAXABuAFwAIgBBAHMAaQBhAC8AQwBoAGkAdABhAFwAIgAsACAANQA3ADQANwA0ACwAIAA3ADIAMAAwACwAIABcACIAXAAiACwAIABcACIAXAAiACwAIAAzADIANAAwADAALAAgADAALAAgADMANgAwADAALAAgADAALAAgAFwAIgBcACIALAAgAFwAIgBcACIALAAgAFwAIgBcACIALAAgAFwAIgArADAAOQBcACIALAAgAFwAIgBcACIALAAgAFwAIgBVAFQAQwArADAAOQA6ADAAMABcACIALAAgAFwAIgBcACIAXABuAH0AOwBcAG4AXABuAF8AVABJAE0ARQBaAE8ATgBFAF8AQQBTAEkAQQBfAEMASABPAEkAQgBBAEwAUwBBAE4AIAA9ACAAewBcAG4AXAAiAEEAcwBpAGEALwBDAGgAbwBpAGIAYQBsAHMAYQBuAFwAIgAsACAAXAAiAFwAIgAsACAAXAAiAFwAIgAsACAAMQA3ADAANQA4ACwAIAAwACwAIAAyADcANAA4ADAALAAgADAALAAgAFwAIgBcACIALAAgAFwAIgBcACIALAAgAC0AMgAyADgAMAAsACAAMAAsACAAXAAiAFwAIgAsACAAXAAiAEwATQBUAFwAIgAsACAAXAAiAFwAIgAsACAAXAAiAEwAbwBjAGEAbAAgAE0AZQBhAG4AIABUAGkAbQBlAFwAIgAsACAAXAAiAFwAIgA7AFwAbgBcACIAQQBzAGkAYQAvAEMAaABvAGkAYgBhAGwAcwBhAG4AXAAiACwAIAAxADcAMAA1ADgALAAgADAALAAgADQAMwA1ADAAOQAsACAAMAAsACAAMgA1ADIAMAAwACwAIAAwACwAIAAtADIAMgA4ADAALAAgADAALAAgADMANgAwADAALAAgADAALAAgAFwAIgBcACIALAAgAFwAIgArADAANwBcACIALAAgAFwAIgBcACIALAAgAFwAIgBVAFQAQwArADAANwA6ADAAMABcACIALAAgAFwAIgBcACIAOwBcAG4AXAAiAEEAcwBpAGEALwBDAGgAbwBpAGIAYQBsAHMAYQBuAFwAIgAsACAANAAzADUAMAA5ACwAIAAwACwAIAA0ADUANAAyADUALAAgADAALAAgADIAOAA4ADAAMAAsACAAMAAsACAAMwA2ADAAMAAsACAAMAAsACAAMwA2ADAAMAAsACAAMAAsACAAXAAiAFwAIgAsACAAXAAiACsAMAA4AFwAIgAsACAAXAAiAFwAIgAsACAAXAAiAFUAVABDACsAMAA4ADoAMAAwAFwAIgAsACAAXAAiAFwAIgA7AFwAbgBcACIAQQBzAGkAYQAvAEMAaABvAGkAYgBhAGwAcwBhAG4AXAAiACwAIAA0ADUANAAyADUALAAgADAALAAgADUANAA1ADUANgAsACAAMAAsACAAMwAyADQAMAAwACwAIAAwACwAIAAzADYAMAAwACwAIAAwACwAIAAtADMANgAwADAALAAgADAALAAgAFwAIgBNAG8AbgBnAG8AbABcACIALAAgAFwAIgArADAAOQBcACIALAAgAFwAIgArADEAMABcACIALAAgAFwAIgBVAFQAQwArADAAOQA6ADAAMABcACIALAAgAFwAIgBVAFQAQwArADEAMAA6ADAAMABcACIAOwBcAG4AXAAiAEEAcwBpAGEALwBDAGgAbwBpAGIAYQBsAHMAYQBuAFwAIgAsACAANQA0ADUANQA2ACwAIAAwACwAIABcACIAXAAiACwAIABcACIAXAAiACwAIAAyADgAOAAwADAALAAgADAALAAgAC0AMwA2ADAAMAAsACAAMAAsACAAXAAiAFwAIgAsACAAXAAiAFwAIgAsACAAXAAiAE0AbwBuAGcAbwBsAFwAIgAsACAAXAAiACsAMAA4AFwAIgAsACAAXAAiACsAMAA5AFwAIgAsACAAXAAiAFUAVABDACsAMAA4ADoAMAAwAFwAIgAsACAAXAAiAFUAVABDACsAMAA5ADoAMAAwAFwAIgBcAG4AfQA7AFwAbgBcAG4AXwBUAEkATQBFAFoATwBOAEUAXwBBAFMASQBBAF8AQwBPAEwATwBNAEIATwAgAD0AIAB7AFwAbgBcACIAQQBzAGkAYQAvAEMAbwBsAG8AbQBiAG8AXAAiACwAIABcACIAXAAiACwAIABcACIAXAAiACwAIAA3ADcAMQA1ACwAIAAwACwAIAAxADkAMQA2ADQALAAgADAALAAgAFwAIgBcACIALAAgAFwAIgBcACIALAAgADgALAAgADAALAAgAFwAIgBcACIALAAgAFwAIgBMAE0AVABcACIALAAgAFwAIgBcACIALAAgAFwAIgBMAG8AYwBhAGwAIABNAGUAYQBuACAAVABpAG0AZQBcACIALAAgAFwAIgBcACIAOwBcAG4AXAAiAEEAcwBpAGEALwBDAG8AbABvAG0AYgBvAFwAIgAsACAANwA3ADEANQAsACAAMAAsACAAMQA3ADIAMQAxACwAIAAwACwAIAAxADkAMQA3ADIALAAgADAALAAgADgALAAgADAALAAgADYAMgA4ACwAIAAwACwAIABcACIAXAAiACwAIABcACIATQBNAFQAXAAiACwAIABcACIAXAAiACwAIABcACIATQBvAHIAYQB0AHUAdwBhACAATQBlAGEAbgAgAFQAaQBtAGUAXAAiACwAIABcACIAXAAiADsAXABuAFwAIgBBAHMAaQBhAC8AQwBvAGwAbwBtAGIAbwBcACIALAAgADEANwAyADEAMQAsACAAMAAsACAAMwAwADMANgA0ACwAIAAwACwAIAAxADkAOAAwADAALAAgADAALAAgADYAMgA4ACwAIAAwACwAIAAwACwAIAAxADgAMAAwACwAIABcACIAXAAiACwAIABcACIAKwAwADUAMwAwAFwAIgAsACAAXAAiAFwAIgAsACAAXAAiAFUAVABDACsAMAA1ADoAMwAwAFwAIgAsACAAXAAiAFwAIgA7AFwAbgBcACIAQQBzAGkAYQAvAEMAbwBsAG8AbQBiAG8AXAAiACwAIAAzADAAMwA2ADQALAAgADAALAAgADMAMAA2ADAAMwAsACAAMAAsACAAMQA5ADgAMAAwACwAIAAxADgAMAAwACwAIAAwACwAIAAxADgAMAAwACwAIAAwACwAIAAxADgAMAAwACwAIABcACIAXAAiACwAIABcACIAXAAiACwAIABcACIAKwAwADYAXAAiACwAIABcACIAXAAiACwAIABcACIAVQBUAEMAKwAwADYAOgAwADAAXAAiADsAXABuAFwAIgBBAHMAaQBhAC8AQwBvAGwAbwBtAGIAbwBcACIALAAgADMAMAA2ADAAMwAsACAAMAAsACAAMwAxADcANAA0ACwAIAA3ADIAMAAwACwAIAAxADkAOAAwADAALAAgADMANgAwADAALAAgADAALAAgADEAOAAwADAALAAgADAALAAgAC0AMwA2ADAAMAAsACAAXAAiAFwAIgAsACAAXAAiAFwAIgAsACAAXAAiACsAMAA2ADMAMABcACIALAAgAFwAIgBcACIALAAgAFwAIgBVAFQAQwArADAANgA6ADMAMABcACIAOwBcAG4AXAAiAEEAcwBpAGEALwBDAG8AbABvAG0AYgBvAFwAIgAsACAAMwAxADcANAA0ACwAIAA3ADIAMAAwACwAIAA1ADAAMgAyADgALAAgADAALAAgADEAOQA4ADAAMAAsACAAMAAsACAAMAAsACAALQAzADYAMAAwACwAIAAzADYAMAAwACwAIAAwACwAIABcACIAXAAiACwAIABcACIAKwAwADUAMwAwAFwAIgAsACAAXAAiAFwAIgAsACAAXAAiAFUAVABDACsAMAA1ADoAMwAwAFwAIgAsACAAXAAiAFwAIgA7AFwAbgBcACIAQQBzAGkAYQAvAEMAbwBsAG8AbQBiAG8AXAAiACwAIAA1ADAAMgAyADgALAAgADAALAAgADUAMAAzADgAMgAsACAAMQA4ADAAMAAsACAAMgAzADQAMAAwACwAIAAwACwAIAAzADYAMAAwACwAIAAwACwAIAAtADEAOAAwADAALAAgADAALAAgAFwAIgBcACIALAAgAFwAIgArADAANgAzADAAXAAiACwAIABcACIAXAAiACwAIABcACIAVQBUAEMAKwAwADYAOgAzADAAXAAiACwAIABcACIAXAAiADsAXABuAFwAIgBBAHMAaQBhAC8AQwBvAGwAbwBtAGIAbwBcACIALAAgADUAMAAzADgAMgAsACAAMQA4ADAAMAAsACAANQAzADgANAAwACwAIAAxADgAMAAwACwAIAAyADEANgAwADAALAAgADAALAAgAC0AMQA4ADAAMAAsACAAMAAsACAALQAxADgAMAAwACwAIAAwACwAIABcACIAXAAiACwAIABcACIAKwAwADYAXAAiACwAIABcACIAXAAiACwAIABcACIAVQBUAEMAKwAwADYAOgAwADAAXAAiACwAIABcACIAXAAiADsAXABuAFwAIgBBAHMAaQBhAC8AQwBvAGwAbwBtAGIAbwBcACIALAAgADUAMwA4ADQAMAAsACAAMQA4ADAAMAAsACAAXAAiAFwAIgAsACAAXAAiAFwAIgAsACAAMQA5ADgAMAAwACwAIAAwACwAIAAtADEAOAAwADAALAAgADAALAAgAFwAIgBcACIALAAgAFwAIgBcACIALAAgAFwAIgBcACIALAAgAFwAIgArADAANQAzADAAXAAiACwAIABcACIAXAAiACwAIABcACIAVQBUAEMAKwAwADUAOgAzADAAXAAiACwAIABcACIAXAAiAFwAbgB9ADsAXABuAFwAbgBfAFQASQBNAEUAWgBPAE4ARQBfAEEAUwBJAEEAXwBEAEEATQBBAFMAQwBVAFMAIAA9ACAAewBcAG4AXAAiAEEAcwBpAGEALwBEAGEAbQBhAHMAYwB1AHMAXAAiACwAIABcACIAXAAiACwAIABcACIAXAAiACwAIAAyADIAMwAyADQALAAgADAALAAgADgANwAxADIALAAgADAALAAgAFwAIgBcACIALAAgAFwAIgBcACIALAAgAC0AMQA1ADEAMgAsACAAMAAsACAAXAAiAFwAIgAsACAAXAAiAEwATQBUAFwAIgAsACAAXAAiAFwAIgAsACAAXAAiAEwAbwBjAGEAbAAgAE0AZQBhAG4AIABUAGkAbQBlAFwAIgAsACAAXAAiAFwAIgA7AFwAbgBcACIAQQBzAGkAYQAvAEQAYQBtAGEAcwBjAHUAcwBcACIALAAgADIAMgAzADIANAAsACAAMAAsACAANQA5ADgAOAAwACwAIAAwACwAIAA3ADIAMAAwACwAIAAwACwAIAAtADEANQAxADIALAAgADAALAAgADMANgAwADAALAAgADAALAAgAFwAIgBTAHkAcgBpAGEAXAAiACwAIABcACIARQBFACUAVABcACIALAAgAFwAIgBcACIALAAgAFwAIgBFAGEAcwB0AGUAcgBuACAARQB1AHIAbwBwAGUAYQBuACUAIABUAGkAbQBlAFwAIgAsACAAXAAiAFwAIgA7AFwAbgBcACIAQQBzAGkAYQAvAEQAYQBtAGEAcwBjAHUAcwBcACIALAAgADUAOQA4ADgAMAAsACAAMAAsACAAXAAiAFwAIgAsACAAXAAiAFwAIgAsACAAMQAwADgAMAAwACwAIAAwACwAIAAzADYAMAAwACwAIAAwACwAIABcACIAXAAiACwAIABcACIAXAAiACwAIABcACIAXAAiACwAIABcACIAKwAwADMAXAAiACwAIABcACIAXAAiACwAIABcACIAVQBUAEMAKwAwADMAOgAwADAAXAAiACwAIABcACIAXAAiAFwAbgB9ADsAXABuAFwAbgBfAFQASQBNAEUAWgBPAE4ARQBfAEEAUwBJAEEAXwBEAEgAQQBLAEEAIAA9ACAAewBcAG4AXAAiAEEAcwBpAGEALwBEAGgAYQBrAGEAXAAiACwAIABcACIAXAAiACwAIABcACIAXAAiACwAIAAxADEAMwA2ADgALAAgADAALAAgADIAMQA3ADAAMAAsACAAMAAsACAAXAAiAFwAIgAsACAAXAAiAFwAIgAsACAALQA1ADAAMAAsACAAMAAsACAAXAAiAFwAIgAsACAAXAAiAEwATQBUAFwAIgAsACAAXAAiAFwAIgAsACAAXAAiAEwAbwBjAGEAbAAgAE0AZQBhAG4AIABUAGkAbQBlAFwAIgAsACAAXAAiAFwAIgA7AFwAbgBcACIAQQBzAGkAYQAvAEQAaABhAGsAYQBcACIALAAgADEAMQAzADYAOAAsACAAMAAsACAAMwAwADIANgA4ACwAIAAwACwAIAAyADEAMgAwADAALAAgADAALAAgAC0ANQAwADAALAAgADAALAAgADIAMgAwADAALAAgADAALAAgAFwAIgBcACIALAAgAFwAIgBIAE0AVABcACIALAAgAFwAIgBcACIALAAgAFwAIgBIAG8AdwByAGEAaAAgAE0AZQBhAG4AIABUAGkAbQBlAFwAIgAsACAAXAAiAFwAIgA7AFwAbgBcACIAQQBzAGkAYQAvAEQAaABhAGsAYQBcACIALAAgADMAMAAyADYAOAAsACAAMAAsACAAMwAwADQAOQA0ACwAIAAwACwAIAAyADMANAAwADAALAAgADAALAAgADIAMgAwADAALAAgADAALAAgAC0AMwA2ADAAMAAsACAAMAAsACAAXAAiAFwAIgAsACAAXAAiACsAMAA2ADMAMABcACIALAAgAFwAIgBcACIALAAgAFwAIgBVAFQAQwArADAANgA6ADMAMABcACIALAAgAFwAIgBcACIAOwBcAG4AXAAiAEEAcwBpAGEALwBEAGgAYQBrAGEAXAAiACwAIAAzADAANAA5ADQALAAgADAALAAgADMAMAA2ADAAMwAsACAAMAAsACAAMQA5ADgAMAAwACwAIAAwACwAIAAtADMANgAwADAALAAgADAALAAgADMANgAwADAALAAgADAALAAgAFwAIgBcACIALAAgAFwAIgArADAANQAzADAAXAAiACwAIABcACIAXAAiACwAIABcACIAVQBUAEMAKwAwADUAOgAzADAAXAAiACwAIABcACIAXAAiADsAXABuAFwAIgBBAHMAaQBhAC8ARABoAGEAawBhAFwAIgAsACAAMwAwADYAMAAzACwAIAAwACwAIAAzADMAOQAxADkALAAgADAALAAgADIAMwA0ADAAMAAsACAAMAAsACAAMwA2ADAAMAAsACAAMAAsACAALQAxADgAMAAwACwAIAAwACwAIABcACIAXAAiACwAIABcACIAKwAwADYAMwAwAFwAIgAsACAAXAAiAFwAIgAsACAAXAAiAFUAVABDACsAMAA2ADoAMwAwAFwAIgAsACAAXAAiAFwAIgA7AFwAbgBcACIAQQBzAGkAYQAvAEQAaABhAGsAYQBcACIALAAgADMAMwA5ADEAOQAsACAAMAAsACAANQA0ADgAMwAyACwAIAAwACwAIAAyADEANgAwADAALAAgADAALAAgAC0AMQA4ADAAMAAsACAAMAAsACAAMAAsACAAMAAsACAAXAAiAFwAIgAsACAAXAAiACsAMAA2AFwAIgAsACAAXAAiAFwAIgAsACAAXAAiAFUAVABDACsAMAA2ADoAMAAwAFwAIgAsACAAXAAiAFwAIgA7AFwAbgBcACIAQQBzAGkAYQAvAEQAaABhAGsAYQBcACIALAAgADUANAA4ADMAMgAsACAAMAAsACAAXAAiAFwAIgAsACAAXAAiAFwAIgAsACAAMgAxADYAMAAwACwAIAAwACwAIAAwACwAIAAwACwAIABcACIAXAAiACwAIABcACIAXAAiACwAIABcACIARABoAGEAawBhAFwAIgAsACAAXAAiACsAMAA2AFwAIgAsACAAXAAiACsAMAA3AFwAIgAsACAAXAAiAFUAVABDACsAMAA2ADoAMAAwAFwAIgAsACAAXAAiAFUAVABDACsAMAA3ADoAMAAwAFwAIgBcAG4AfQA7AFwAbgBcAG4AXwBUAEkATQBFAFoATwBOAEUAXwBBAFMASQBBAF8ARABJAEwASQAgAD0AIAB7AFwAbgBcACIAQQBzAGkAYQAvAEQAaQBsAGkAXAAiACwAIABcACIAXAAiACwAIABcACIAXAAiACwAIAAxADkANAAwADIALAAgADAALAAgADMAMAAxADQAMAAsACAAMAAsACAAXAAiAFwAIgAsACAAXAAiAFwAIgAsACAALQAxADMANAAwACwAIAAwACwAIABcACIAXAAiACwAIABcACIATABNAFQAXAAiACwAIABcACIAXAAiACwAIABcACIATABvAGMAYQBsACAATQBlAGEAbgAgAFQAaQBtAGUAXAAiACwAIABcACIAXAAiADsAXABuAFwAIgBBAHMAaQBhAC8ARABpAGwAaQBcACIALAAgADEAOQA0ADAAMgAsACAAMAAsACAAMwAwADQAMQAxACwAIAA4ADIAOAAwADAALAAgADIAOAA4ADAAMAAsACAAMAAsACAALQAxADMANAAwACwAIAAwACwAIAAzADYAMAAwACwAIAAwACwAIABcACIAXAAiACwAIABcACIAKwAwADgAXAAiACwAIABcACIAXAAiACwAIABcACIAVQBUAEMAKwAwADgAOgAwADAAXAAiACwAIABcACIAXAAiADsAXABuAFwAIgBBAHMAaQBhAC8ARABpAGwAaQBcACIALAAgADMAMAA0ADEAMQAsACAAOAAyADgAMAAwACwAIAA0ADIAOQAwADEALAAgADAALAAgADMAMgA0ADAAMAAsACAAMAAsACAAMwA2ADAAMAAsACAAMAAsACAALQAzADYAMAAwACwAIAAwACwAIABcACIAXAAiACwAIABcACIAKwAwADkAXAAiACwAIABcACIAXAAiACwAIABcACIAVQBUAEMAKwAwADkAOgAwADAAXAAiACwAIABcACIAXAAiADsAXABuAFwAIgBBAHMAaQBhAC8ARABpAGwAaQBcACIALAAgADQAMgA5ADAAMQAsACAAMAAsACAANQAxADgAMAA0ACwAIAAwACwAIAAyADgAOAAwADAALAAgADAALAAgAC0AMwA2ADAAMAAsACAAMAAsACAAMwA2ADAAMAAsACAAMAAsACAAXAAiAFwAIgAsACAAXAAiACsAMAA4AFwAIgAsACAAXAAiAFwAIgAsACAAXAAiAFUAVABDACsAMAA4ADoAMAAwAFwAIgAsACAAXAAiAFwAIgA7AFwAbgBcACIAQQBzAGkAYQAvAEQAaQBsAGkAXAAiACwAIAA1ADEAOAAwADQALAAgADAALAAgAFwAIgBcACIALAAgAFwAIgBcACIALAAgADMAMgA0ADAAMAAsACAAMAAsACAAMwA2ADAAMAAsACAAMAAsACAAXAAiAFwAIgAsACAAXAAiAFwAIgAsACAAXAAiAFwAIgAsACAAXAAiACsAMAA5AFwAIgAsACAAXAAiAFwAIgAsACAAXAAiAFUAVABDACsAMAA5ADoAMAAwAFwAIgAsACAAXAAiAFwAIgBcAG4AfQA7AFwAbgBcAG4AXwBUAEkATQBFAFoATwBOAEUAXwBBAFMASQBBAF8ARABVAEIAQQBJACAAPQAgAHsAXABuAFwAIgBBAHMAaQBhAC8ARAB1AGIAYQBpAFwAIgAsACAAXAAiAFwAIgAsACAAXAAiAFwAIgAsACAAMgAyADMAMgA0ACwAIAAwACwAIAAxADMAMgA3ADIALAAgADAALAAgAFwAIgBcACIALAAgAFwAIgBcACIALAAgADEAMQAyADgALAAgADAALAAgAFwAIgBcACIALAAgAFwAIgBMAE0AVABcACIALAAgAFwAIgBcACIALAAgAFwAIgBMAG8AYwBhAGwAIABNAGUAYQBuACAAVABpAG0AZQBcACIALAAgAFwAIgBcACIAOwBcAG4AXAAiAEEAcwBpAGEALwBEAHUAYgBhAGkAXAAiACwAIAAyADIAMwAyADQALAAgADAALAAgAFwAIgBcACIALAAgAFwAIgBcACIALAAgADEANAA0ADAAMAAsACAAMAAsACAAMQAxADIAOAAsACAAMAAsACAAXAAiAFwAIgAsACAAXAAiAFwAIgAsACAAXAAiAFwAIgAsACAAXAAiACsAMAA0AFwAIgAsACAAXAAiAFwAIgAsACAAXAAiAFUAVABDACsAMAA0ADoAMAAwAFwAIgAsACAAXAAiAFwAIgBcAG4AfQA7AFwAbgBcAG4AXwBUAEkATQBFAFoATwBOAEUAXwBBAFMASQBBAF8ARABVAFMASABBAE4AQgBFACAAPQAgAHsAXABuAFwAIgBBAHMAaQBhAC8ARAB1AHMAaABhAG4AYgBlAFwAIgAsACAAXAAiAFwAIgAsACAAXAAiAFwAIgAsACAAMgAzADkAMAA3ACwAIAAwACwAIAAxADYANQAxADIALAAgADAALAAgAFwAIgBcACIALAAgAFwAIgBcACIALAAgADEANAA4ADgALAAgADAALAAgAFwAIgBcACIALAAgAFwAIgBMAE0AVABcACIALAAgAFwAIgBcACIALAAgAFwAIgBMAG8AYwBhAGwAIABNAGUAYQBuACAAVABpAG0AZQBcACIALAAgAFwAIgBcACIAOwBcAG4AXAAiAEEAcwBpAGEALwBEAHUAcwBoAGEAbgBiAGUAXAAiACwAIAAyADMAOQAwADcALAAgADAALAAgADIANgAxADQAOAAsACAAMAAsACAAMQA4ADAAMAAwACwAIAAwACwAIAAxADQAOAA4ACwAIAAwACwAIAAzADYAMAAwACwAIAAwACwAIABcACIAXAAiACwAIABcACIAKwAwADUAXAAiACwAIABcACIAXAAiACwAIABcACIAVQBUAEMAKwAwADUAOgAwADAAXAAiACwAIABcACIAXAAiADsAXABuAFwAIgBBAHMAaQBhAC8ARAB1AHMAaABhAG4AYgBlAFwAIgAsACAAMgA2ADEANAA4ACwAIAAwACwAIAA0ADgAMwA0ADYALAAgADcAMgAwADAALAAgADIAMQA2ADAAMAAsACAAMAAsACAAMwA2ADAAMAAsACAAMAAsACAALQAzADYAMAAwACwAIAAzADYAMAAwACwAIABcACIAUgB1AHMAcwBpAGEAQQBzAGkAYQBcACIALAAgAFwAIgArADAANgBcACIALAAgAFwAIgArADAANwBcACIALAAgAFwAIgBVAFQAQwArADAANgA6ADAAMABcACIALAAgAFwAIgBVAFQAQwArADAANwA6ADAAMABcACIAOwBcAG4AXAAiAEEAcwBpAGEALwBEAHUAcwBoAGEAbgBiAGUAXAAiACwAIAA0ADgAMwA0ADYALAAgADcAMgAwADAALAAgADQAOAA1ADAAOAAsACAAMQAwADgAMAAwACwAIAAxADgAMAAwADAALAAgADMANgAwADAALAAgAC0AMwA2ADAAMAAsACAAMwA2ADAAMAAsACAAMAAsACAALQAzADYAMAAwACwAIABcACIAXAAiACwAIABcACIAXAAiACwAIABcACIAKwAwADYAXAAiACwAIABcACIAXAAiACwAIABcACIAVQBUAEMAKwAwADYAOgAwADAAXAAiADsAXABuAFwAIgBBAHMAaQBhAC8ARAB1AHMAaABhAG4AYgBlAFwAIgAsACAANAA4ADUAMAA4ACwAIAAxADAAOAAwADAALAAgAFwAIgBcACIALAAgAFwAIgBcACIALAAgADEAOAAwADAAMAAsACAAMAAsACAAMAAsACAALQAzADYAMAAwACwAIABcACIAXAAiACwAIABcACIAXAAiACwAIABcACIAXAAiACwAIABcACIAKwAwADUAXAAiACwAIABcACIAXAAiACwAIABcACIAVQBUAEMAKwAwADUAOgAwADAAXAAiACwAIABcACIAXAAiAFwAbgB9ADsAXABuAFwAbgBfAFQASQBNAEUAWgBPAE4ARQBfAEEAUwBJAEEAXwBGAEEATQBBAEcAVQBTAFQAQQAgAD0AIAB7AFwAbgBcACIAQQBzAGkAYQAvAEYAYQBtAGEAZwB1AHMAdABhAFwAIgAsACAAXAAiAFwAIgAsACAAXAAiAFwAIgAsACAAMgAzADAAMAA3ACwAIAAwACwAIAA4ADEANAA4ACwAIAAwACwAIABcACIAXAAiACwAIABcACIAXAAiACwAIAAtADkANAA4ACwAIAAwACwAIABcACIAXAAiACwAIABcACIATABNAFQAXAAiACwAIABcACIAXAAiACwAIABcACIATABvAGMAYQBsACAATQBlAGEAbgAgAFQAaQBtAGUAXAAiACwAIABcACIAXAAiADsAXABuAFwAIgBBAHMAaQBhAC8ARgBhAG0AYQBnAHUAcwB0AGEAXAAiACwAIAAyADMAMAAwADcALAAgADAALAAgADUAMQAwADUANwAsACAAMAAsACAANwAyADAAMAAsACAAMAAsACAALQA5ADQAOAAsACAAMAAsACAAMAAsACAAMAAsACAAXAAiAEMAeQBwAHIAdQBzAFwAIgAsACAAXAAiAEUARQAlAFQAXAAiACwAIABcACIAXAAiACwAIABcACIARQBhAHMAdABlAHIAbgAgAEUAdQByAG8AcABlAGEAbgAlACAAVABpAG0AZQBcACIALAAgAFwAIgBcACIAOwBcAG4AXAAiAEEAcwBpAGEALwBGAGEAbQBhAGcAdQBzAHQAYQBcACIALAAgADUAMQAwADUANwAsACAAMAAsACAANQA3ADYAMwA5ACwAIAAwACwAIAA3ADIAMAAwACwAIAAwACwAIAAwACwAIAAwACwAIAAzADYAMAAwACwAIAAwACwAIABcACIARQBVAEEAcwBpAGEAXAAiACwAIABcACIARQBFACUAVABcACIALAAgAFwAIgBcACIALAAgAFwAIgBFAGEAcwB0AGUAcgBuACAARQB1AHIAbwBwAGUAYQBuACUAIABUAGkAbQBlAFwAIgAsACAAXAAiAFwAIgA7AFwAbgBcACIAQQBzAGkAYQAvAEYAYQBtAGEAZwB1AHMAdABhAFwAIgAsACAANQA3ADYAMwA5ACwAIAAwACwAIAA1ADgAMAA1ADUALAAgADEANAA0ADAAMAAsACAAMQAwADgAMAAwACwAIAAwACwAIAAzADYAMAAwACwAIAAwACwAIAAtADMANgAwADAALAAgADAALAAgAFwAIgBcACIALAAgAFwAIgArADAAMwBcACIALAAgAFwAIgBcACIALAAgAFwAIgBVAFQAQwArADAAMwA6ADAAMABcACIALAAgAFwAIgBcACIAOwBcAG4AXAAiAEEAcwBpAGEALwBGAGEAbQBhAGcAdQBzAHQAYQBcACIALAAgADUAOAAwADUANQAsACAAMQA0ADQAMAAwACwAIABcACIAXAAiACwAIABcACIAXAAiACwAIAA3ADIAMAAwACwAIAAwACwAIAAtADMANgAwADAALAAgADAALAAgAFwAIgBcACIALAAgAFwAIgBcACIALAAgAFwAIgBFAFUAQQBzAGkAYQBcACIALAAgAFwAIgBFAEUAJQBUAFwAIgAsACAAXAAiAFwAIgAsACAAXAAiAEUAYQBzAHQAZQByAG4AIABFAHUAcgBvAHAAZQBhAG4AJQAgAFQAaQBtAGUAXAAiACwAIABcACIAXAAiAFwAbgB9ADsAXABuAFwAbgBfAFQASQBNAEUAWgBPAE4ARQBfAEEAUwBJAEEAXwBHAEEAWgBBACAAPQAgAHsAXABuAFwAIgBBAHMAaQBhAC8ARwBhAHoAYQBcACIALAAgAFwAIgBcACIALAAgAFwAIgBcACIALAAgADEANQAyADkAMwAsACAAMAAsACAAOAAyADcAMgAsACAAMAAsACAAXAAiAFwAIgAsACAAXAAiAFwAIgAsACAALQAxADAANwAyACwAIAAwACwAIABcACIAXAAiACwAIABcACIATABNAFQAXAAiACwAIABcACIAXAAiACwAIABcACIATABvAGMAYQBsACAATQBlAGEAbgAgAFQAaQBtAGUAXAAiACwAIABcACIAXAAiADsAXABuAFwAIgBBAHMAaQBhAC8ARwBhAHoAYQBcACIALAAgADEANQAyADkAMwAsACAAMAAsACAAMwAyADYAOAA2ACwAIAAwACwAIAA3ADIAMAAwACwAIAAwACwAIAAtADEAMAA3ADIALAAgADAALAAgADAALAAgADAALAAgAFwAIgBaAGkAbwBuAFwAIgAsACAAXAAiAEUARQBUAFwAIgAsACAAXAAiAEUARQBTAFQAXAAiACwAIABcACIARQBhAHMAdABlAHIAbgAgAEUAdQByAG8AcABlAGEAbgAgAFQAaQBtAGUAXAAiACwAIABcACIARQBhAHMAdABlAHIAbgAgAEUAdQByAG8AcABlAGEAbgAgAFMAdQBtAG0AZQByACAAVABpAG0AZQBcACIAOwBcAG4AXAAiAEEAcwBpAGEALwBHAGEAegBhAFwAIgAsACAAMwAyADYAOAA2ACwAIAAwACwAIAAzADkANgA0ADYALAAgADAALAAgADcAMgAwADAALAAgADAALAAgADAALAAgADAALAAgADAALAAgADAALAAgAFwAIgBFAGcAeQBwAHQAQQBzAGkAYQBcACIALAAgAFwAIgBFAEUAJQBUAFwAIgAsACAAXAAiAFwAIgAsACAAXAAiAEUAYQBzAHQAZQByAG4AIABFAHUAcgBvAHAAZQBhAG4AJQAgAFQAaQBtAGUAXAAiACwAIABcACIAXAAiADsAXABuAFwAIgBBAHMAaQBhAC8ARwBhAHoAYQBcACIALAAgADMAOQA2ADQANgAsACAAMAAsACAANQAwADAAOAAzACwAIAAwACwAIAA3ADIAMAAwACwAIAAwACwAIAAwACwAIAAwACwAIAAwACwAIAAwACwAIABcACIAWgBpAG8AbgBcACIALAAgAFwAIgBJACUAVABcACIALAAgAFwAIgBcACIALAAgAFwAIgBJAHMAcgBlAGEAbAAlACAAVABpAG0AZQBcACIALAAgAFwAIgBcACIAOwBcAG4AXAAiAEEAcwBpAGEALwBHAGEAegBhAFwAIgAsACAANQAwADAAOAAzACwAIAAwACwAIAA1ADEAMQA3ADkALAAgADAALAAgADcAMgAwADAALAAgADAALAAgADAALAAgADAALAAgADAALAAgADAALAAgAFwAIgBKAG8AcgBkAGEAbgBcACIALAAgAFwAIgBFAEUAJQBUAFwAIgAsACAAXAAiAFwAIgAsACAAXAAiAEUAYQBzAHQAZQByAG4AIABFAHUAcgBvAHAAZQBhAG4AJQAgAFQAaQBtAGUAXAAiACwAIABcACIAXAAiADsAXABuAFwAIgBBAHMAaQBhAC8ARwBhAHoAYQBcACIALAAgADUAMQAxADcAOQAsACAAMAAsACAANQA0ADcAMAA3ACwAIAAwACwAIAA3ADIAMAAwACwAIAAwACwAIAAwACwAIAAwACwAIAAwACwAIAAwACwAIABcACIAUABhAGwAZQBzAHQAaQBuAGUAXAAiACwAIABcACIARQBFACUAVABcACIALAAgAFwAIgBcACIALAAgAFwAIgBFAGEAcwB0AGUAcgBuACAARQB1AHIAbwBwAGUAYQBuACUAIABUAGkAbQBlAFwAIgAsACAAXAAiAFwAIgA7AFwAbgBcACIAQQBzAGkAYQAvAEcAYQB6AGEAXAAiACwAIAA1ADQANwAwADcALAAgADAALAAgADUANAA3ADEAMAAsACAAMAAsACAANwAyADAAMAAsACAAMAAsACAAMAAsACAAMAAsACAAMAAsACAAMAAsACAAXAAiAFwAIgAsACAAXAAiAEUARQBUAFwAIgAsACAAXAAiAFwAIgAsACAAXAAiAEUAYQBzAHQAZQByAG4AIABFAHUAcgBvAHAAZQBhAG4AIABUAGkAbQBlAFwAIgAsACAAXAAiAFwAIgA7AFwAbgBcACIAQQBzAGkAYQAvAEcAYQB6AGEAXAAiACwAIAA1ADQANwAxADAALAAgADAALAAgADUANQAxADkANwAsACAAMAAsACAANwAyADAAMAAsACAAMAAsACAAMAAsACAAMAAsACAAMAAsACAAMAAsACAAXAAiAFAAYQBsAGUAcwB0AGkAbgBlAFwAIgAsACAAXAAiAEUARQAlAFQAXAAiACwAIABcACIAXAAiACwAIABcACIARQBhAHMAdABlAHIAbgAgAEUAdQByAG8AcABlAGEAbgAlACAAVABpAG0AZQBcACIALAAgAFwAIgBcACIAOwBcAG4AXAAiAEEAcwBpAGEALwBHAGEAegBhAFwAIgAsACAANQA1ADEAOQA3ACwAIAAwACwAIAA1ADUAMgA4ADIALAAgADYAMAAsACAANwAyADAAMAAsACAAMAAsACAAMAAsACAAMAAsACAAMAAsACAAMAAsACAAXAAiAFwAIgAsACAAXAAiAEUARQBUAFwAIgAsACAAXAAiAFwAIgAsACAAXAAiAEUAYQBzAHQAZQByAG4AIABFAHUAcgBvAHAAZQBhAG4AIABUAGkAbQBlAFwAIgAsACAAXAAiAFwAIgA7AFwAbgBcACIAQQBzAGkAYQAvAEcAYQB6AGEAXAAiACwAIAA1ADUAMgA4ADIALAAgADYAMAAsACAANQA1ADcANwA0ACwAIAAwACwAIAA3ADIAMAAwACwAIAAwACwAIAAwACwAIAAwACwAIAAwACwAIAAwACwAIABcACIAUABhAGwAZQBzAHQAaQBuAGUAXAAiACwAIABcACIARQBFACUAVABcACIALAAgAFwAIgBcACIALAAgAFwAIgBFAGEAcwB0AGUAcgBuACAARQB1AHIAbwBwAGUAYQBuACUAIABUAGkAbQBlAFwAIgAsACAAXAAiAFwAIgA7AFwAbgBcACIAQQBzAGkAYQAvAEcAYQB6AGEAXAAiACwAIAA1ADUANwA3ADQALAAgADAALAAgADUANQA5ADIANwAsACAAMAAsACAANwAyADAAMAAsACAAMAAsACAAMAAsACAAMAAsACAAMAAsACAAMAAsACAAXAAiAFwAIgAsACAAXAAiAEUARQBUAFwAIgAsACAAXAAiAFwAIgAsACAAXAAiAEUAYQBzAHQAZQByAG4AIABFAHUAcgBvAHAAZQBhAG4AIABUAGkAbQBlAFwAIgAsACAAXAAiAFwAIgA7AFwAbgBcACIAQQBzAGkAYQAvAEcAYQB6AGEAXAAiACwAIAA1ADUAOQAyADcALAAgADAALAAgAFwAIgBcACIALAAgAFwAIgBcACIALAAgADcAMgAwADAALAAgADAALAAgADAALAAgADAALAAgAFwAIgBcACIALAAgAFwAIgBcACIALAAgAFwAIgBQAGEAbABlAHMAdABpAG4AZQBcACIALAAgAFwAIgBFAEUAJQBUAFwAIgAsACAAXAAiAFwAIgAsACAAXAAiAEUAYQBzAHQAZQByAG4AIABFAHUAcgBvAHAAZQBhAG4AJQAgAFQAaQBtAGUAXAAiACwAIABcACIAXAAiAFwAbgB9ADsAXABuAFwAbgBfAFQASQBNAEUAWgBPAE4ARQBfAEEAUwBJAEEAXwBIAEUAQgBSAE8ATgAgAD0AIAB7AFwAbgBcACIAQQBzAGkAYQAvAEgAZQBiAHIAbwBuAFwAIgAsACAAXAAiAFwAIgAsACAAXAAiAFwAIgAsACAAMQA1ADIAOQAzACwAIAAwACwAIAA4ADQAMgAzACwAIAAwACwAIABcACIAXAAiACwAIABcACIAXAAiACwAIAAtADEAMgAyADMALAAgADAALAAgAFwAIgBcACIALAAgAFwAIgBMAE0AVABcACIALAAgAFwAIgBcACIALAAgAFwAIgBMAG8AYwBhAGwAIABNAGUAYQBuACAAVABpAG0AZQBcACIALAAgAFwAIgBcACIAOwBcAG4AXAAiAEEAcwBpAGEALwBIAGUAYgByAG8AbgBcACIALAAgADEANQAyADkAMwAsACAAMAAsACAAMwAyADYAOAA2ACwAIAAwACwAIAA3ADIAMAAwACwAIAAwACwAIAAtADEAMgAyADMALAAgADAALAAgADAALAAgADAALAAgAFwAIgBaAGkAbwBuAFwAIgAsACAAXAAiAEUARQBUAFwAIgAsACAAXAAiAEUARQBTAFQAXAAiACwAIABcACIARQBhAHMAdABlAHIAbgAgAEUAdQByAG8AcABlAGEAbgAgAFQAaQBtAGUAXAAiACwAIABcACIARQBhAHMAdABlAHIAbgAgAEUAdQByAG8AcABlAGEAbgAgAFMAdQBtAG0AZQByACAAVABpAG0AZQBcACIAOwBcAG4AXAAiAEEAcwBpAGEALwBIAGUAYgByAG8AbgBcACIALAAgADMAMgA2ADgANgAsACAAMAAsACAAMwA5ADYANAA2ACwAIAAwACwAIAA3ADIAMAAwACwAIAAwACwAIAAwACwAIAAwACwAIAAwACwAIAAwACwAIABcACIARQBnAHkAcAB0AEEAcwBpAGEAXAAiACwAIABcACIARQBFACUAVABcACIALAAgAFwAIgBcACIALAAgAFwAIgBFAGEAcwB0AGUAcgBuACAARQB1AHIAbwBwAGUAYQBuACUAIABUAGkAbQBlAFwAIgAsACAAXAAiAFwAIgA7AFwAbgBcACIAQQBzAGkAYQAvAEgAZQBiAHIAbwBuAFwAIgAsACAAMwA5ADYANAA2ACwAIAAwACwAIAA1ADAAMAA4ADMALAAgADAALAAgADcAMgAwADAALAAgADAALAAgADAALAAgADAALAAgADAALAAgADAALAAgAFwAIgBaAGkAbwBuAFwAIgAsACAAXAAiAEkAJQBUAFwAIgAsACAAXAAiAFwAIgAsACAAXAAiAEkAcwByAGUAYQBsACUAIABUAGkAbQBlAFwAIgAsACAAXAAiAFwAIgA7AFwAbgBcACIAQQBzAGkAYQAvAEgAZQBiAHIAbwBuAFwAIgAsACAANQAwADAAOAAzACwAIAAwACwAIAA1ADEAMQA3ADkALAAgADAALAAgADcAMgAwADAALAAgADAALAAgADAALAAgADAALAAgADAALAAgADAALAAgAFwAIgBKAG8AcgBkAGEAbgBcACIALAAgAFwAIgBFAEUAJQBUAFwAIgAsACAAXAAiAFwAIgAsACAAXAAiAEUAYQBzAHQAZQByAG4AIABFAHUAcgBvAHAAZQBhAG4AJQAgAFQAaQBtAGUAXAAiACwAIABcACIAXAAiADsAXABuAFwAIgBBAHMAaQBhAC8ASABlAGIAcgBvAG4AXAAiACwAIAA1ADEAMQA3ADkALAAgADAALAAgAFwAIgBcACIALAAgAFwAIgBcACIALAAgADcAMgAwADAALAAgADAALAAgADAALAAgADAALAAgAFwAIgBcACIALAAgAFwAIgBcACIALAAgAFwAIgBQAGEAbABlAHMAdABpAG4AZQBcACIALAAgAFwAIgBFAEUAJQBUAFwAIgAsACAAXAAiAFwAIgAsACAAXAAiAEUAYQBzAHQAZQByAG4AIABFAHUAcgBvAHAAZQBhAG4AJQAgAFQAaQBtAGUAXAAiACwAIABcACIAXAAiAFwAbgB9ADsAXABuAFwAbgBfAFQASQBNAEUAWgBPAE4ARQBfAEEAUwBJAEEAXwBIAE8AXwBDAEgASQBfAE0ASQBOAEgAIAA9ACAAewBcAG4AXAAiAEEAcwBpAGEALwBIAG8AXwBDAGgAaQBfAE0AaQBuAGgAXAAiACwAIABcACIAXAAiACwAIABcACIAXAAiACwAIAAxADcAMwA5ADIALAAgADAALAAgADIANQA1ADkAMAAsACAAMAAsACAAXAAiAFwAIgAsACAAXAAiAFwAIgAsACAAMAAsACAAMAAsACAAXAAiAFwAIgAsACAAXAAiAEwATQBUAFwAIgAsACAAXAAiAFwAIgAsACAAXAAiAEwAbwBjAGEAbAAgAE0AZQBhAG4AIABUAGkAbQBlAFwAIgAsACAAXAAiAFwAIgA7AFwAbgBcACIAQQBzAGkAYQAvAEgAbwBfAEMAaABpAF8ATQBpAG4AaABcACIALAAgADEANwAzADkAMgAsACAAMAAsACAAMQA5ADEANQA3ACwAIAAwACwAIAAyADUANQA5ADAALAAgADAALAAgADAALAAgADAALAAgAC0AMwA5ADAALAAgADAALAAgAFwAIgBcACIALAAgAFwAIgBQAEwATQBUAFwAIgAsACAAXAAiAFwAIgAsACAAXAAiAFAAaAB1ACAATABpAGUAbgAgAE0AZQBhAG4AIABUAGkAbQBlAFwAIgAsACAAXAAiAFwAIgA7AFwAbgBcACIAQQBzAGkAYQAvAEgAbwBfAEMAaABpAF8ATQBpAG4AaABcACIALAAgADEAOQAxADUANwAsACAAMAAsACAAMwAwADcAMgA0ACwAIAA4ADIAOAAwADAALAAgADIANQAyADAAMAAsACAAMAAsACAALQAzADkAMAAsACAAMAAsACAAMwA2ADAAMAAsACAAMAAsACAAXAAiAFwAIgAsACAAXAAiACsAMAA3AFwAIgAsACAAXAAiAFwAIgAsACAAXAAiAFUAVABDACsAMAA3ADoAMAAwAFwAIgAsACAAXAAiAFwAIgA7AFwAbgBcACIAQQBzAGkAYQAvAEgAbwBfAEMAaABpAF8ATQBpAG4AaABcACIALAAgADMAMAA3ADIANAAsACAAOAAyADgAMAAwACwAIAAzADEANQAyADgALAAgADgAMgA4ADAAMAAsACAAMgA4ADgAMAAwACwAIAAwACwAIAAzADYAMAAwACwAIAAwACwAIAAzADYAMAAwACwAIAAwACwAIABcACIAXAAiACwAIABcACIAKwAwADgAXAAiACwAIABcACIAXAAiACwAIABcACIAVQBUAEMAKwAwADgAOgAwADAAXAAiACwAIABcACIAXAAiADsAXABuAFwAIgBBAHMAaQBhAC8ASABvAF8AQwBoAGkAXwBNAGkAbgBoAFwAIgAsACAAMwAxADUAMgA4ACwAIAA4ADIAOAAwADAALAAgADMAMQA3ADAAMAAsACAAMAAsACAAMwAyADQAMAAwACwAIAAwACwAIAAzADYAMAAwACwAIAAwACwAIAAtADcAMgAwADAALAAgADAALAAgAFwAIgBcACIALAAgAFwAIgArADAAOQBcACIALAAgAFwAIgBcACIALAAgAFwAIgBVAFQAQwArADAAOQA6ADAAMABcACIALAAgAFwAIgBcACIAOwBcAG4AXAAiAEEAcwBpAGEALwBIAG8AXwBDAGgAaQBfAE0AaQBuAGgAXAAiACwAIAAzADEANwAwADAALAAgADAALAAgADMAMgAyADcANgAsACAAMAAsACAAMgA1ADIAMAAwACwAIAAwACwAIAAtADcAMgAwADAALAAgADAALAAgADMANgAwADAALAAgADAALAAgAFwAIgBcACIALAAgAFwAIgArADAANwBcACIALAAgAFwAIgBcACIALAAgAFwAIgBVAFQAQwArADAANwA6ADAAMABcACIALAAgAFwAIgBcACIAOwBcAG4AXAAiAEEAcwBpAGEALwBIAG8AXwBDAGgAaQBfAE0AaQBuAGgAXAAiACwAIAAzADIAMgA3ADYALAAgADAALAAgADMANQAyADgAOQAsACAAMwA2ADAAMAAsACAAMgA4ADgAMAAwACwAIAAwACwAIAAzADYAMAAwACwAIAAwACwAIAAtADMANgAwADAALAAgADAALAAgAFwAIgBcACIALAAgAFwAIgArADAAOABcACIALAAgAFwAIgBcACIALAAgAFwAIgBVAFQAQwArADAAOAA6ADAAMABcACIALAAgAFwAIgBcACIAOwBcAG4AXAAiAEEAcwBpAGEALwBIAG8AXwBDAGgAaQBfAE0AaQBuAGgAXAAiACwAIAAzADUAMgA4ADkALAAgADMANgAwADAALAAgADMANgA5ADMAMwAsACAAOAAyADgAMAAwACwAIAAyADUAMgAwADAALAAgADAALAAgAC0AMwA2ADAAMAAsACAAMAAsACAAMwA2ADAAMAAsACAAMAAsACAAXAAiAFwAIgAsACAAXAAiACsAMAA3AFwAIgAsACAAXAAiAFwAIgAsACAAXAAiAFUAVABDACsAMAA3ADoAMAAwAFwAIgAsACAAXAAiAFwAIgA7AFwAbgBcACIAQQBzAGkAYQAvAEgAbwBfAEMAaABpAF8ATQBpAG4AaABcACIALAAgADMANgA5ADMAMwAsACAAOAAyADgAMAAwACwAIAA0ADIANQA3ADYALAAgADAALAAgADIAOAA4ADAAMAAsACAAMAAsACAAMwA2ADAAMAAsACAAMAAsACAALQAzADYAMAAwACwAIAAwACwAIABcACIAXAAiACwAIABcACIAKwAwADgAXAAiACwAIABcACIAXAAiACwAIABcACIAVQBUAEMAKwAwADgAOgAwADAAXAAiACwAIABcACIAXAAiADsAXABuAFwAIgBBAHMAaQBhAC8ASABvAF8AQwBoAGkAXwBNAGkAbgBoAFwAIgAsACAANAAyADUANwA2ACwAIAAwACwAIABcACIAXAAiACwAIABcACIAXAAiACwAIAAyADUAMgAwADAALAAgADAALAAgAC0AMwA2ADAAMAAsACAAMAAsACAAXAAiAFwAIgAsACAAXAAiAFwAIgAsACAAXAAiAFwAIgAsACAAXAAiACsAMAA3AFwAIgAsACAAXAAiAFwAIgAsACAAXAAiAFUAVABDACsAMAA3ADoAMAAwAFwAIgAsACAAXAAiAFwAIgBcAG4AfQA7AFwAbgBcAG4AXwBUAEkATQBFAFoATwBOAEUAXwBBAFMASQBBAF8ASABPAE4ARwBfAEsATwBOAEcAIAA9ACAAewBcAG4AXAAiAEEAcwBpAGEALwBIAG8AbgBnAF8ASwBvAG4AZwBcACIALAAgAFwAIgBcACIALAAgAFwAIgBcACIALAAgADEANgA3ADgAMwAsACAAMgAyADAAMgAsACAAMgA3ADQAMAAyACwAIAAwACwAIABcACIAXAAiACwAIABcACIAXAAiACwAIAAxADMAOQA4ACwAIAAwACwAIABcACIAXAAiACwAIABcACIATABNAFQAXAAiACwAIABcACIAXAAiACwAIABcACIATABvAGMAYQBsACAATQBlAGEAbgAgAFQAaQBtAGUAXAAiACwAIABcACIAXAAiADsAXABuAFwAIgBBAHMAaQBhAC8ASABvAG4AZwBfAEsAbwBuAGcAXAAiACwAIAAxADYANwA4ADMALAAgADIAMgAwADIALAAgADMAMAAxADYAMAAsACAAMQAwADgAMAAwACwAIAAyADgAOAAwADAALAAgADAALAAgADEAMwA5ADgALAAgADAALAAgADAALAAgADMANgAwADAALAAgAFwAIgBcACIALAAgAFwAIgBIAEsAVABcACIALAAgAFwAIgBcACIALAAgAFwAIgBIAG8AbgBnACAASwBvAG4AZwAgAFQAaQBtAGUAXAAiACwAIABcACIAXAAiADsAXABuAFwAIgBBAHMAaQBhAC8ASABvAG4AZwBfAEsAbwBuAGcAXAAiACwAIAAzADAAMQA2ADAALAAgADEAMAA4ADAAMAAsACAAMwAwADIANgA4ACwAIAAxADQANAAwADAALAAgADIAOAA4ADAAMAAsACAAMwA2ADAAMAAsACAAMAAsACAAMwA2ADAAMAAsACAAMAAsACAALQAxADgAMAAwACwAIABcACIAXAAiACwAIABcACIAXAAiACwAIABcACIASABLAFMAVABcACIALAAgAFwAIgBcACIALAAgAFwAIgBIAG8AbgBnACAASwBvAG4AZwAgAFMAdQBtAG0AZQByACAAVABpAG0AZQBcACIAOwBcAG4AXAAiAEEAcwBpAGEALwBIAG8AbgBnAF8ASwBvAG4AZwBcACIALAAgADMAMAAyADYAOAAsACAAMQA0ADQAMAAwACwAIAAzADAAMwA1ADMALAAgADAALAAgADIAOAA4ADAAMAAsACAAMQA4ADAAMAAsACAAMAAsACAALQAxADgAMAAwACwAIAAzADYAMAAwACwAIAAtADEAOAAwADAALAAgAFwAIgBcACIALAAgAFwAIgBcACIALAAgAFwAIgBIAEsAVwBUAFwAIgAsACAAXAAiAFwAIgAsACAAXAAiAEgAbwBuAGcAIABLAG8AbgBnACAAVwBhAHIAIABUAGkAbQBlAFwAIgA7AFwAbgBcACIAQQBzAGkAYQAvAEgAbwBuAGcAXwBLAG8AbgBnAFwAIgAsACAAMwAwADMANQAzACwAIAAwACwAIAAzADEANwA3ADcALAAgADcAMgAwADAALAAgADMAMgA0ADAAMAAsACAAMAAsACAAMwA2ADAAMAAsACAALQAxADgAMAAwACwAIAAtADMANgAwADAALAAgADAALAAgAFwAIgBcACIALAAgAFwAIgBKAFMAVABcACIALAAgAFwAIgBcACIALAAgAFwAIgBKAGEAcABhAG4AIABTAHQAYQBuAGQAYQByAGQAIABUAGkAbQBlAFwAIgAsACAAXAAiAFwAIgA7AFwAbgBcACIAQQBzAGkAYQAvAEgAbwBuAGcAXwBLAG8AbgBnAFwAIgAsACAAMwAxADcANwA3ACwAIAA3ADIAMAAwACwAIABcACIAXAAiACwAIABcACIAXAAiACwAIAAyADgAOAAwADAALAAgADAALAAgAC0AMwA2ADAAMAAsACAAMAAsACAAXAAiAFwAIgAsACAAXAAiAFwAIgAsACAAXAAiAEgASwBcACIALAAgAFwAIgBIAEsAJQBUAFwAIgAsACAAXAAiAFwAIgAsACAAXAAiAEgAbwBuAGcAIABLAG8AbgBnACUAIABUAGkAbQBlAFwAIgAsACAAXAAiAFwAIgBcAG4AfQA7AFwAbgBcAG4AXwBUAEkATQBFAFoATwBOAEUAXwBBAFMASQBBAF8ASABPAFYARAAgAD0AIAB7AFwAbgBcACIAQQBzAGkAYQAvAEgAbwB2AGQAXAAiACwAIABcACIAXAAiACwAIABcACIAXAAiACwAIAAxADcAMAA1ADgALAAgADAALAAgADIAMQA5ADkANgAsACAAMAAsACAAXAAiAFwAIgAsACAAXAAiAFwAIgAsACAALQAzADkANgAsACAAMAAsACAAXAAiAFwAIgAsACAAXAAiAEwATQBUAFwAIgAsACAAXAAiAFwAIgAsACAAXAAiAEwAbwBjAGEAbAAgAE0AZQBhAG4AIABUAGkAbQBlAFwAIgAsACAAXAAiAFwAIgA7AFwAbgBcACIAQQBzAGkAYQAvAEgAbwB2AGQAXAAiACwAIAAxADcAMAA1ADgALAAgADAALAAgADQAMwA1ADAAOQAsACAAMAAsACAAMgAxADYAMAAwACwAIAAwACwAIAAtADMAOQA2ACwAIAAwACwAIAAzADYAMAAwACwAIAAwACwAIABcACIAXAAiACwAIABcACIAKwAwADYAXAAiACwAIABcACIAXAAiACwAIABcACIAVQBUAEMAKwAwADYAOgAwADAAXAAiACwAIABcACIAXAAiADsAXABuAFwAIgBBAHMAaQBhAC8ASABvAHYAZABcACIALAAgADQAMwA1ADAAOQAsACAAMAAsACAAXAAiAFwAIgAsACAAXAAiAFwAIgAsACAAMgA1ADIAMAAwACwAIAAwACwAIAAzADYAMAAwACwAIAAwACwAIABcACIAXAAiACwAIABcACIAXAAiACwAIABcACIATQBvAG4AZwBvAGwAXAAiACwAIABcACIAKwAwADcAXAAiACwAIABcACIAKwAwADgAXAAiACwAIABcACIAVQBUAEMAKwAwADcAOgAwADAAXAAiACwAIABcACIAVQBUAEMAKwAwADgAOgAwADAAXAAiAFwAbgB9ADsAXABuAFwAbgBfAFQASQBNAEUAWgBPAE4ARQBfAEEAUwBJAEEAXwBJAFIASwBVAFQAUwBLACAAPQAgAHsAXABuAFwAIgBBAHMAaQBhAC8ASQByAGsAdQB0AHMAawBcACIALAAgAFwAIgBcACIALAAgAFwAIgBcACIALAAgADcANwAxADUALAAgADAALAAgADIANQAwADIANQAsACAAMAAsACAAXAAiAFwAIgAsACAAXAAiAFwAIgAsACAAMAAsACAAMAAsACAAXAAiAFwAIgAsACAAXAAiAEwATQBUAFwAIgAsACAAXAAiAFwAIgAsACAAXAAiAEwAbwBjAGEAbAAgAE0AZQBhAG4AIABUAGkAbQBlAFwAIgAsACAAXAAiAFwAIgA7AFwAbgBcACIAQQBzAGkAYQAvAEkAcgBrAHUAdABzAGsAXAAiACwAIAA3ADcAMQA1ACwAIAAwACwAIAAyADIAMwA0ADgALAAgADAALAAgADIANQAwADIANQAsACAAMAAsACAAMAAsACAAMAAsACAAMQA3ADUALAAgADAALAAgAFwAIgBcACIALAAgAFwAIgBJAE0AVABcACIALAAgAFwAIgBcACIALAAgAFwAIgBJAHIAawB1AHQAcwBrACAATQBlAGEAbgAgAFQAaQBtAGUAXAAiACwAIABcACIAXAAiADsAXABuAFwAIgBBAHMAaQBhAC8ASQByAGsAdQB0AHMAawBcACIALAAgADIAMgAzADQAOAAsACAAMAAsACAAMgA2ADEANAA4ACwAIAAwACwAIAAyADUAMgAwADAALAAgADAALAAgADEANwA1ACwAIAAwACwAIAAzADYAMAAwACwAIAAwACwAIABcACIAXAAiACwAIABcACIAKwAwADcAXAAiACwAIABcACIAXAAiACwAIABcACIAVQBUAEMAKwAwADcAOgAwADAAXAAiACwAIABcACIAXAAiADsAXABuAFwAIgBBAHMAaQBhAC8ASQByAGsAdQB0AHMAawBcACIALAAgADIANgAxADQAOAAsACAAMAAsACAANAA4ADMANAA2ACwAIAA3ADIAMAAwACwAIAAyADgAOAAwADAALAAgADAALAAgADMANgAwADAALAAgADAALAAgAC0AMwA2ADAAMAAsACAAMAAsACAAXAAiAFIAdQBzAHMAaQBhAFwAIgAsACAAXAAiACsAMAA4AFwAIgAsACAAXAAiACsAMAA5AFwAIgAsACAAXAAiAFUAVABDACsAMAA4ADoAMAAwAFwAIgAsACAAXAAiAFUAVABDACsAMAA5ADoAMAAwAFwAIgA7AFwAbgBcACIAQQBzAGkAYQAvAEkAcgBrAHUAdABzAGsAXAAiACwAIAA0ADgAMwA0ADYALAAgADcAMgAwADAALAAgADQAOAA2ADQAMAAsACAANwAyADAAMAAsACAAMgA1ADIAMAAwACwAIAAwACwAIAAtADMANgAwADAALAAgADAALAAgADMANgAwADAALAAgADAALAAgAFwAIgBSAHUAcwBzAGkAYQBcACIALAAgAFwAIgArADAANwBcACIALAAgAFwAIgArADAAOABcACIALAAgAFwAIgBVAFQAQwArADAANwA6ADAAMABcACIALAAgAFwAIgBVAFQAQwArADAAOAA6ADAAMABcACIAOwBcAG4AXAAiAEEAcwBpAGEALwBJAHIAawB1AHQAcwBrAFwAIgAsACAANAA4ADYANAAwACwAIAA3ADIAMAAwACwAIAA1ADUANgA0ADcALAAgADcAMgAwADAALAAgADIAOAA4ADAAMAAsACAAMAAsACAAMwA2ADAAMAAsACAAMAAsACAAMwA2ADAAMAAsACAAMAAsACAAXAAiAFIAdQBzAHMAaQBhAFwAIgAsACAAXAAiACsAMAA4AFwAIgAsACAAXAAiACsAMAA5AFwAIgAsACAAXAAiAFUAVABDACsAMAA4ADoAMAAwAFwAIgAsACAAXAAiAFUAVABDACsAMAA5ADoAMAAwAFwAIgA7AFwAbgBcACIAQQBzAGkAYQAvAEkAcgBrAHUAdABzAGsAXAAiACwAIAA1ADUANgA0ADcALAAgADcAMgAwADAALAAgADUANgA5ADUANgAsACAANwAyADAAMAAsACAAMwAyADQAMAAwACwAIAAwACwAIAAzADYAMAAwACwAIAAwACwAIAAtADMANgAwADAALAAgADAALAAgAFwAIgBcACIALAAgAFwAIgArADAAOQBcACIALAAgAFwAIgBcACIALAAgAFwAIgBVAFQAQwArADAAOQA6ADAAMABcACIALAAgAFwAIgBcACIAOwBcAG4AXAAiAEEAcwBpAGEALwBJAHIAawB1AHQAcwBrAFwAIgAsACAANQA2ADkANQA2ACwAIAA3ADIAMAAwACwAIABcACIAXAAiACwAIABcACIAXAAiACwAIAAyADgAOAAwADAALAAgADAALAAgAC0AMwA2ADAAMAAsACAAMAAsACAAXAAiAFwAIgAsACAAXAAiAFwAIgAsACAAXAAiAFwAIgAsACAAXAAiACsAMAA4AFwAIgAsACAAXAAiAFwAIgAsACAAXAAiAFUAVABDACsAMAA4ADoAMAAwAFwAIgAsACAAXAAiAFwAIgBcAG4AfQA7AFwAbgBcAG4AXwBUAEkATQBFAFoATwBOAEUAXwBBAFMASQBBAF8ASgBBAEsAQQBSAFQAQQAgAD0AIAB7AFwAbgBcACIAQQBzAGkAYQAvAEoAYQBrAGEAcgB0AGEAXAAiACwAIABcACIAXAAiACwAIABcACIAXAAiACwAIAAzADEAOAA4ACwAIAAwACwAIAAyADUANgAzADIALAAgADAALAAgAFwAIgBcACIALAAgAFwAIgBcACIALAAgADAALAAgADAALAAgAFwAIgBcACIALAAgAFwAIgBMAE0AVABcACIALAAgAFwAIgBcACIALAAgAFwAIgBMAG8AYwBhAGwAIABNAGUAYQBuACAAVABpAG0AZQBcACIALAAgAFwAIgBcACIAOwBcAG4AXAAiAEEAcwBpAGEALwBKAGEAawBhAHIAdABhAFwAIgAsACAAMwAxADgAOAAsACAAMAAsACAAMgAzADcAOAA0ACwAIAA4ADUANgAzADIALAAgADIANQA2ADMAMgAsACAAMAAsACAAMAAsACAAMAAsACAANwA2ADgALAAgADAALAAgAFwAIgBcACIALAAgAFwAIgBCAE0AVABcACIALAAgAFwAIgBcACIALAAgAFwAIgBCAGEAdABhAHYAaQBhACAATQBlAGEAbgAgAFQAaQBtAGUAXAAiACwAIABcACIAXAAiADsAXABuAFwAIgBBAHMAaQBhAC8ASgBhAGsAYQByAHQAYQBcACIALAAgADIAMwA3ADgANAAsACAAOAA1ADYAMwAyACwAIAAyADcAMAAxADIALAAgADAALAAgADIANgA0ADAAMAAsACAAMAAsACAANwA2ADgALAAgADAALAAgADYAMAAwACwAIAAwACwAIABcACIAXAAiACwAIABcACIAKwAwADcAMgAwAFwAIgAsACAAXAAiAFwAIgAsACAAXAAiAFUAVABDACsAMAA3ADoAMgAwAFwAIgAsACAAXAAiAFwAIgA7AFwAbgBcACIAQQBzAGkAYQAvAEoAYQBrAGEAcgB0AGEAXAAiACwAIAAyADcAMAAxADIALAAgADAALAAgADMAMAA0ADQAMQAsACAAMAAsACAAMgA3ADAAMAAwACwAIAAwACwAIAA2ADAAMAAsACAAMAAsACAANQA0ADAAMAAsACAAMAAsACAAXAAiAFwAIgAsACAAXAAiACsAMAA3ADMAMABcACIALAAgAFwAIgBcACIALAAgAFwAIgBVAFQAQwArADAANwA6ADMAMABcACIALAAgAFwAIgBcACIAOwBcAG4AXAAiAEEAcwBpAGEALwBKAGEAawBhAHIAdABhAFwAIgAsACAAMwAwADQANAAxACwAIAAwACwAIAAzADEANwAyADEALAAgADAALAAgADMAMgA0ADAAMAAsACAAMAAsACAANQA0ADAAMAAsACAAMAAsACAALQA1ADQAMAAwACwAIAAwACwAIABcACIAXAAiACwAIABcACIAKwAwADkAXAAiACwAIABcACIAXAAiACwAIABcACIAVQBUAEMAKwAwADkAOgAwADAAXAAiACwAIABcACIAXAAiADsAXABuAFwAIgBBAHMAaQBhAC8ASgBhAGsAYQByAHQAYQBcACIALAAgADMAMQA3ADIAMQAsACAAMAAsACAAMwAyADYANwAyACwAIAAwACwAIAAyADcAMAAwADAALAAgADAALAAgAC0ANQA0ADAAMAAsACAAMAAsACAAMQA4ADAAMAAsACAAMAAsACAAXAAiAFwAIgAsACAAXAAiACsAMAA3ADMAMABcACIALAAgAFwAIgBcACIALAAgAFwAIgBVAFQAQwArADAANwA6ADMAMABcACIALAAgAFwAIgBcACIAOwBcAG4AXAAiAEEAcwBpAGEALwBKAGEAawBhAHIAdABhAFwAIgAsACAAMwAyADYANwAyACwAIAAwACwAIAAzADMANAAwADIALAAgADAALAAgADIAOAA4ADAAMAAsACAAMAAsACAAMQA4ADAAMAAsACAAMAAsACAALQAxADgAMAAwACwAIAAwACwAIABcACIAXAAiACwAIABcACIAKwAwADgAXAAiACwAIABcACIAXAAiACwAIABcACIAVQBUAEMAKwAwADgAOgAwADAAXAAiACwAIABcACIAXAAiADsAXABuAFwAIgBBAHMAaQBhAC8ASgBhAGsAYQByAHQAYQBcACIALAAgADMAMwA0ADAAMgAsACAAMAAsACAAMwA4ADMAOQA1ACwAIAAwACwAIAAyADcAMAAwADAALAAgADAALAAgAC0AMQA4ADAAMAAsACAAMAAsACAALQAxADgAMAAwACwAIAAwACwAIABcACIAXAAiACwAIABcACIAKwAwADcAMwAwAFwAIgAsACAAXAAiAFwAIgAsACAAXAAiAFUAVABDACsAMAA3ADoAMwAwAFwAIgAsACAAXAAiAFwAIgA7AFwAbgBcACIAQQBzAGkAYQAvAEoAYQBrAGEAcgB0AGEAXAAiACwAIAAzADgAMwA5ADUALAAgADAALAAgAFwAIgBcACIALAAgAFwAIgBcACIALAAgADIANQAyADAAMAAsACAAMAAsACAALQAxADgAMAAwACwAIAAwACwAIABcACIAXAAiACwAIABcACIAXAAiACwAIABcACIAXAAiACwAIABcACIAVwBJAEIAXAAiACwAIABcACIAXAAiACwAIABcACIAVwBlAHMAdABlAHIAbgAgAEkAbgBkAG8AbgBlAHMAaQBhACAAVABpAG0AZQBcACIALAAgAFwAIgBcACIAXABuAH0AOwBcAG4AXABuAF8AVABJAE0ARQBaAE8ATgBFAF8AQQBTAEkAQQBfAEoAQQBZAEEAUABVAFIAQQAgAD0AIAB7AFwAbgBcACIAQQBzAGkAYQAvAEoAYQB5AGEAcAB1AHIAYQBcACIALAAgAFwAIgBcACIALAAgAFwAIgBcACIALAAgADIANwAwADEAMgAsACAAMAAsACAAMwAzADcANgA4ACwAIAAwACwAIABcACIAXAAiACwAIABcACIAXAAiACwAIAAtADEAMwA2ADgALAAgADAALAAgAFwAIgBcACIALAAgAFwAIgBMAE0AVABcACIALAAgAFwAIgBcACIALAAgAFwAIgBMAG8AYwBhAGwAIABNAGUAYQBuACAAVABpAG0AZQBcACIALAAgAFwAIgBcACIAOwBcAG4AXAAiAEEAcwBpAGEALwBKAGEAeQBhAHAAdQByAGEAXAAiACwAIAAyADcAMAAxADIALAAgADAALAAgADMAMQAzADMANAAsACAAMAAsACAAMwAyADQAMAAwACwAIAAwACwAIAAtADEAMwA2ADgALAAgADAALAAgADEAOAAwADAALAAgADAALAAgAFwAIgBcACIALAAgAFwAIgArADAAOQBcACIALAAgAFwAIgBcACIALAAgAFwAIgBVAFQAQwArADAAOQA6ADAAMABcACIALAAgAFwAIgBcACIAOwBcAG4AXAAiAEEAcwBpAGEALwBKAGEAeQBhAHAAdQByAGEAXAAiACwAIAAzADEAMwAzADQALAAgADAALAAgADMAOAAzADkANQAsACAAMAAsACAAMwA0ADIAMAAwACwAIAAwACwAIAAxADgAMAAwACwAIAAwACwAIAAtADEAOAAwADAALAAgADAALAAgAFwAIgBcACIALAAgAFwAIgArADAAOQAzADAAXAAiACwAIABcACIAXAAiACwAIABcACIAVQBUAEMAKwAwADkAOgAzADAAXAAiACwAIABcACIAXAAiADsAXABuAFwAIgBBAHMAaQBhAC8ASgBhAHkAYQBwAHUAcgBhAFwAIgAsACAAMwA4ADMAOQA1ACwAIAAwACwAIABcACIAXAAiACwAIABcACIAXAAiACwAIAAzADIANAAwADAALAAgADAALAAgAC0AMQA4ADAAMAAsACAAMAAsACAAXAAiAFwAIgAsACAAXAAiAFwAIgAsACAAXAAiAFwAIgAsACAAXAAiAFcASQBUAFwAIgAsACAAXAAiAFwAIgAsACAAXAAiAEUAYQBzAHQAZQByAG4AIABJAG4AZABvAG4AZQBzAGkAYQAgAFQAaQBtAGUAXAAiACwAIABcACIAXAAiAFwAbgB9ADsAXABuAFwAbgBfAFQASQBNAEUAWgBPAE4ARQBfAEEAUwBJAEEAXwBKAEUAUgBVAFMAQQBMAEUATQAgAD0AIAB7AFwAbgBcACIAQQBzAGkAYQAvAEoAZQByAHUAcwBhAGwAZQBtAFwAIgAsACAAXAAiAFwAIgAsACAAXAAiAFwAIgAsACAANwA3ADEANQAsACAAMAAsACAAOAA0ADUANAAsACAAMAAsACAAXAAiAFwAIgAsACAAXAAiAFwAIgAsACAALQAxADQALAAgADAALAAgAFwAIgBcACIALAAgAFwAIgBMAE0AVABcACIALAAgAFwAIgBcACIALAAgAFwAIgBMAG8AYwBhAGwAIABNAGUAYQBuACAAVABpAG0AZQBcACIALAAgAFwAIgBcACIAOwBcAG4AXAAiAEEAcwBpAGEALwBKAGUAcgB1AHMAYQBsAGUAbQBcACIALAAgADcANwAxADUALAAgADAALAAgADIAMQA1ADkANAAsACAAMAAsACAAOAA0ADQAMAAsACAAMAAsACAALQAxADQALAAgADAALAAgAC0AMQAyADQAMAAsACAAMAAsACAAXAAiAFwAIgAsACAAXAAiAEoATQBUAFwAIgAsACAAXAAiAFwAIgAsACAAXAAiAEoAZQByAHUAcwBhAGwAZQBtACAATQBlAGEAbgAgAFQAaQBtAGUAXAAiACwAIABcACIAXAAiADsAXABuAFwAIgBBAHMAaQBhAC8ASgBlAHIAdQBzAGEAbABlAG0AXAAiACwAIAAyADEANQA5ADQALAAgADAALAAgAFwAIgBcACIALAAgAFwAIgBcACIALAAgADcAMgAwADAALAAgADAALAAgAC0AMQAyADQAMAAsACAAMAAsACAAXAAiAFwAIgAsACAAXAAiAFwAIgAsACAAXAAiAFoAaQBvAG4AXAAiACwAIABcACIASQAlAFQAXAAiACwAIABcACIAXAAiACwAIABcACIASQBzAHIAZQBhAGwAJQAgAFQAaQBtAGUAXAAiACwAIABcACIAXAAiAFwAbgB9ADsAXABuAFwAbgBfAFQASQBNAEUAWgBPAE4ARQBfAEEAUwBJAEEAXwBLAEEAQgBVAEwAIAA9ACAAewBcAG4AXAAiAEEAcwBpAGEALwBLAGEAYgB1AGwAXAAiACwAIABcACIAXAAiACwAIABcACIAXAAiACwAIAAxADEAMwA2ADgALAAgADAALAAgADEANgA2ADAAOAAsACAAMAAsACAAXAAiAFwAIgAsACAAXAAiAFwAIgAsACAALQAyADIAMAA4ACwAIAAwACwAIABcACIAXAAiACwAIABcACIATABNAFQAXAAiACwAIABcACIAXAAiACwAIABcACIATABvAGMAYQBsACAATQBlAGEAbgAgAFQAaQBtAGUAXAAiACwAIABcACIAXAAiADsAXABuAFwAIgBBAHMAaQBhAC8ASwBhAGIAdQBsAFwAIgAsACAAMQAxADMANgA4ACwAIAAwACwAIAAzADEANAA1ADYALAAgADAALAAgADEANAA0ADAAMAAsACAAMAAsACAALQAyADIAMAA4ACwAIAAwACwAIAAxADgAMAAwACwAIAAwACwAIABcACIAXAAiACwAIABcACIAKwAwADQAXAAiACwAIABcACIAXAAiACwAIABcACIAVQBUAEMAKwAwADQAOgAwADAAXAAiACwAIABcACIAXAAiADsAXABuAFwAIgBBAHMAaQBhAC8ASwBhAGIAdQBsAFwAIgAsACAAMwAxADQANQA2ACwAIAAwACwAIABcACIAXAAiACwAIABcACIAXAAiACwAIAAxADYAMgAwADAALAAgADAALAAgADEAOAAwADAALAAgADAALAAgAFwAIgBcACIALAAgAFwAIgBcACIALAAgAFwAIgBcACIALAAgAFwAIgArADAANAAzADAAXAAiACwAIABcACIAXAAiACwAIABcACIAVQBUAEMAKwAwADQAOgAzADAAXAAiACwAIABcACIAXAAiAFwAbgB9ADsAXABuAFwAbgBfAFQASQBNAEUAWgBPAE4ARQBfAEEAUwBJAEEAXwBLAEEATQBDAEgAQQBUAEsAQQAgAD0AIAB7AFwAbgBcACIAQQBzAGkAYQAvAEsAYQBtAGMAaABhAHQAawBhAFwAIgAsACAAXAAiAFwAIgAsACAAXAAiAFwAIgAsACAAMgAzADMANgA4ACwAIAAwACwAIAAzADgAMAA3ADYALAAgADAALAAgAFwAIgBcACIALAAgAFwAIgBcACIALAAgADEANQAyADQALAAgADAALAAgAFwAIgBcACIALAAgAFwAIgBMAE0AVABcACIALAAgAFwAIgBcACIALAAgAFwAIgBMAG8AYwBhAGwAIABNAGUAYQBuACAAVABpAG0AZQBcACIALAAgAFwAIgBcACIAOwBcAG4AXAAiAEEAcwBpAGEALwBLAGEAbQBjAGgAYQB0AGsAYQBcACIALAAgADIAMwAzADYAOAAsACAAMAAsACAAMgA2ADEANAA4ACwAIAAwACwAIAAzADkANgAwADAALAAgADAALAAgADEANQAyADQALAAgADAALAAgADMANgAwADAALAAgADAALAAgAFwAIgBcACIALAAgAFwAIgArADEAMQBcACIALAAgAFwAIgBcACIALAAgAFwAIgBVAFQAQwArADEAMQA6ADAAMABcACIALAAgAFwAIgBcACIAOwBcAG4AXAAiAEEAcwBpAGEALwBLAGEAbQBjAGgAYQB0AGsAYQBcACIALAAgADIANgAxADQAOAAsACAAMAAsACAANAA4ADMANAA2ACwAIAA3ADIAMAAwACwAIAA0ADMAMgAwADAALAAgADAALAAgADMANgAwADAALAAgADAALAAgAC0AMwA2ADAAMAAsACAAMAAsACAAXAAiAFIAdQBzAHMAaQBhAFwAIgAsACAAXAAiACsAMQAyAFwAIgAsACAAXAAiACsAMQAzAFwAIgAsACAAXAAiAFUAVABDACsAMQAyADoAMAAwAFwAIgAsACAAXAAiAFUAVABDACsAMQAzADoAMAAwAFwAIgA7AFwAbgBcACIAQQBzAGkAYQAvAEsAYQBtAGMAaABhAHQAawBhAFwAIgAsACAANAA4ADMANAA2ACwAIAA3ADIAMAAwACwAIAA0ADgANgA0ADAALAAgADcAMgAwADAALAAgADMAOQA2ADAAMAAsACAAMAAsACAALQAzADYAMAAwACwAIAAwACwAIAAzADYAMAAwACwAIAAwACwAIABcACIAUgB1AHMAcwBpAGEAXAAiACwAIABcACIAKwAxADEAXAAiACwAIABcACIAKwAxADIAXAAiACwAIABcACIAVQBUAEMAKwAxADEAOgAwADAAXAAiACwAIABcACIAVQBUAEMAKwAxADIAOgAwADAAXAAiADsAXABuAFwAIgBBAHMAaQBhAC8ASwBhAG0AYwBoAGEAdABrAGEAXAAiACwAIAA0ADgANgA0ADAALAAgADcAMgAwADAALAAgADUANQAyADgAMwAsACAANwAyADAAMAAsACAANAAzADIAMAAwACwAIAAwACwAIAAzADYAMAAwACwAIAAwACwAIAAtADMANgAwADAALAAgADAALAAgAFwAIgBSAHUAcwBzAGkAYQBcACIALAAgAFwAIgArADEAMgBcACIALAAgAFwAIgArADEAMwBcACIALAAgAFwAIgBVAFQAQwArADEAMgA6ADAAMABcACIALAAgAFwAIgBVAFQAQwArADEAMwA6ADAAMABcACIAOwBcAG4AXAAiAEEAcwBpAGEALwBLAGEAbQBjAGgAYQB0AGsAYQBcACIALAAgADUANQAyADgAMwAsACAANwAyADAAMAAsACAANQA1ADYANAA3ACwAIAA3ADIAMAAwACwAIAAzADkANgAwADAALAAgADAALAAgAC0AMwA2ADAAMAAsACAAMAAsACAAMwA2ADAAMAAsACAAMAAsACAAXAAiAFIAdQBzAHMAaQBhAFwAIgAsACAAXAAiACsAMQAxAFwAIgAsACAAXAAiACsAMQAyAFwAIgAsACAAXAAiAFUAVABDACsAMQAxADoAMAAwAFwAIgAsACAAXAAiAFUAVABDACsAMQAyADoAMAAwAFwAIgA7AFwAbgBcACIAQQBzAGkAYQAvAEsAYQBtAGMAaABhAHQAawBhAFwAIgAsACAANQA1ADYANAA3ACwAIAA3ADIAMAAwACwAIABcACIAXAAiACwAIABcACIAXAAiACwAIAA0ADMAMgAwADAALAAgADAALAAgADMANgAwADAALAAgADAALAAgAFwAIgBcACIALAAgAFwAIgBcACIALAAgAFwAIgBcACIALAAgAFwAIgArADEAMgBcACIALAAgAFwAIgBcACIALAAgAFwAIgBVAFQAQwArADEAMgA6ADAAMABcACIALAAgAFwAIgBcACIAXABuAH0AOwBcAG4AXABuAF8AVABJAE0ARQBaAE8ATgBFAF8AQQBTAEkAQQBfAEsAQQBSAEEAQwBIAEkAIAA9ACAAewBcAG4AXAAiAEEAcwBpAGEALwBLAGEAcgBhAGMAaABpAFwAIgAsACAAXAAiAFwAIgAsACAAXAAiAFwAIgAsACAAMQA3ADUANwA2ACwAIAAwACwAIAAxADYAMAA5ADIALAAgADAALAAgAFwAIgBcACIALAAgAFwAIgBcACIALAAgADMANwAwADgALAAgADAALAAgAFwAIgBcACIALAAgAFwAIgBMAE0AVABcACIALAAgAFwAIgBcACIALAAgAFwAIgBMAG8AYwBhAGwAIABNAGUAYQBuACAAVABpAG0AZQBcACIALAAgAFwAIgBcACIAOwBcAG4AXAAiAEEAcwBpAGEALwBLAGEAcgBhAGMAaABpAFwAIgAsACAAMQA3ADUANwA2ACwAIAAwACwAIAAzADAANgAwADMALAAgADAALAAgADEAOQA4ADAAMAAsACAAMAAsACAAMwA3ADAAOAAsACAAMAAsACAAMAAsACAAMwA2ADAAMAAsACAAXAAiAFwAIgAsACAAXAAiACsAMAA1ADMAMABcACIALAAgAFwAIgBcACIALAAgAFwAIgBVAFQAQwArADAANQA6ADMAMABcACIALAAgAFwAIgBcACIAOwBcAG4AXAAiAEEAcwBpAGEALwBLAGEAcgBhAGMAaABpAFwAIgAsACAAMwAwADYAMAAzACwAIAAwACwAIAAzADEANwA0ADMALAAgADAALAAgADEAOQA4ADAAMAAsACAAMwA2ADAAMAAsACAAMAAsACAAMwA2ADAAMAAsACAAMAAsACAALQAzADYAMAAwACwAIABcACIAXAAiACwAIABcACIAXAAiACwAIABcACIAKwAwADYAMwAwAFwAIgAsACAAXAAiAFwAIgAsACAAXAAiAFUAVABDACsAMAA2ADoAMwAwAFwAIgA7AFwAbgBcACIAQQBzAGkAYQAvAEsAYQByAGEAYwBoAGkAXAAiACwAIAAzADEANwA0ADMALAAgADAALAAgADMAMwA5ADEAOQAsACAAMAAsACAAMQA5ADgAMAAwACwAIAAwACwAIAAwACwAIAAtADMANgAwADAALAAgAC0AMQA4ADAAMAAsACAAMAAsACAAXAAiAFwAIgAsACAAXAAiACsAMAA1ADMAMABcACIALAAgAFwAIgBcACIALAAgAFwAIgBVAFQAQwArADAANQA6ADMAMABcACIALAAgAFwAIgBcACIAOwBcAG4AXAAiAEEAcwBpAGEALwBLAGEAcgBhAGMAaABpAFwAIgAsACAAMwAzADkAMQA5ACwAIAAwACwAIAA0ADEAMAAzADYALAAgADAALAAgADEAOAAwADAAMAAsACAAMAAsACAALQAxADgAMAAwACwAIAAwACwAIAAwACwAIAAwACwAIABcACIAXAAiACwAIABcACIAKwAwADUAXAAiACwAIABcACIAXAAiACwAIABcACIAVQBUAEMAKwAwADUAOgAwADAAXAAiACwAIABcACIAXAAiADsAXABuAFwAIgBBAHMAaQBhAC8ASwBhAHIAYQBjAGgAaQBcACIALAAgADQAMQAwADMANgAsACAAMAAsACAAXAAiAFwAIgAsACAAXAAiAFwAIgAsACAAMQA4ADAAMAAwACwAIAAwACwAIAAwACwAIAAwACwAIABcACIAXAAiACwAIABcACIAXAAiACwAIABcACIAUABhAGsAaQBzAHQAYQBuAFwAIgAsACAAXAAiAFAASwAlAFQAXAAiACwAIABcACIAXAAiACwAIABcACIAUABhAGsAaQBzAHQAYQBuACUAIABUAGkAbQBlAFwAIgAsACAAXAAiAFwAIgBcAG4AfQA7AFwAbgBcAG4AXwBUAEkATQBFAFoATwBOAEUAXwBBAFMASQBBAF8ASwBBAFQASABNAEEATgBEAFUAIAA9ACAAewBcAG4AXAAiAEEAcwBpAGEALwBLAGEAdABoAG0AYQBuAGQAdQBcACIALAAgAFwAIgBcACIALAAgAFwAIgBcACIALAAgADIAMgAzADIANAAsACAAMAAsACAAMgAwADQANwA2ACwAIAAwACwAIABcACIAXAAiACwAIABcACIAXAAiACwAIAAtADYANwA2ACwAIAAwACwAIABcACIAXAAiACwAIABcACIATABNAFQAXAAiACwAIABcACIAXAAiACwAIABcACIATABvAGMAYQBsACAATQBlAGEAbgAgAFQAaQBtAGUAXAAiACwAIABcACIAXAAiADsAXABuAFwAIgBBAHMAaQBhAC8ASwBhAHQAaABtAGEAbgBkAHUAXAAiACwAIAAyADIAMwAyADQALAAgADAALAAgADQANgA0ADMAMQAsACAAMAAsACAAMQA5ADgAMAAwACwAIAAwACwAIAAtADYANwA2ACwAIAAwACwAIAA5ADAAMAAsACAAMAAsACAAXAAiAFwAIgAsACAAXAAiACsAMAA1ADMAMABcACIALAAgAFwAIgBcACIALAAgAFwAIgBVAFQAQwArADAANQA6ADMAMABcACIALAAgAFwAIgBcACIAOwBcAG4AXAAiAEEAcwBpAGEALwBLAGEAdABoAG0AYQBuAGQAdQBcACIALAAgADQANgA0ADMAMQAsACAAMAAsACAAXAAiAFwAIgAsACAAXAAiAFwAIgAsACAAMgAwADcAMAAwACwAIAAwACwAIAA5ADAAMAAsACAAMAAsACAAXAAiAFwAIgAsACAAXAAiAFwAIgAsACAAXAAiAFwAIgAsACAAXAAiACsAMAA1ADQANQBcACIALAAgAFwAIgBcACIALAAgAFwAIgBVAFQAQwArADAANQA6ADMAMABcACIALAAgAFwAIgBcACIAXABuAH0AOwBcAG4AXABuAF8AVABJAE0ARQBaAE8ATgBFAF8AQQBTAEkAQQBfAEsASABBAE4ARABZAEcAQQAgAD0AIAB7AFwAbgBcACIAQQBzAGkAYQAvAEsAaABhAG4AZAB5AGcAYQBcACIALAAgAFwAIgBcACIALAAgAFwAIgBcACIALAAgADIAMgAzADAANwAsACAAMAAsACAAMwAyADUAMwAzACwAIAAwACwAIABcACIAXAAiACwAIABcACIAXAAiACwAIAAtADMANwAzADMALAAgADAALAAgAFwAIgBcACIALAAgAFwAIgBMAE0AVABcACIALAAgAFwAIgBcACIALAAgAFwAIgBMAG8AYwBhAGwAIABNAGUAYQBuACAAVABpAG0AZQBcACIALAAgAFwAIgBcACIAOwBcAG4AXAAiAEEAcwBpAGEALwBLAGgAYQBuAGQAeQBnAGEAXAAiACwAIAAyADIAMwAwADcALAAgADAALAAgADIANgAxADQAOAAsACAAMAAsACAAMgA4ADgAMAAwACwAIAAwACwAIAAtADMANwAzADMALAAgADAALAAgADMANgAwADAALAAgADAALAAgAFwAIgBcACIALAAgAFwAIgArADAAOABcACIALAAgAFwAIgBcACIALAAgAFwAIgBVAFQAQwArADAAOAA6ADAAMABcACIALAAgAFwAIgBcACIAOwBcAG4AXAAiAEEAcwBpAGEALwBLAGgAYQBuAGQAeQBnAGEAXAAiACwAIAAyADYAMQA0ADgALAAgADAALAAgADQAOAAzADQANgAsACAANwAyADAAMAAsACAAMwAyADQAMAAwACwAIAAwACwAIAAzADYAMAAwACwAIAAwACwAIAAtADMANgAwADAALAAgADAALAAgAFwAIgBSAHUAcwBzAGkAYQBcACIALAAgAFwAIgArADAAOQBcACIALAAgAFwAIgArADEAMABcACIALAAgAFwAIgBVAFQAQwArADAAOQA6ADAAMABcACIALAAgAFwAIgBVAFQAQwArADEAMAA6ADAAMABcACIAOwBcAG4AXAAiAEEAcwBpAGEALwBLAGgAYQBuAGQAeQBnAGEAXAAiACwAIAA0ADgAMwA0ADYALAAgADcAMgAwADAALAAgADQAOAA2ADQAMAAsACAANwAyADAAMAAsACAAMgA4ADgAMAAwACwAIAAwACwAIAAtADMANgAwADAALAAgADAALAAgADMANgAwADAALAAgADAALAAgAFwAIgBSAHUAcwBzAGkAYQBcACIALAAgAFwAIgArADAAOABcACIALAAgAFwAIgArADAAOQBcACIALAAgAFwAIgBVAFQAQwArADAAOAA6ADAAMABcACIALAAgAFwAIgBVAFQAQwArADAAOQA6ADAAMABcACIAOwBcAG4AXAAiAEEAcwBpAGEALwBLAGgAYQBuAGQAeQBnAGEAXAAiACwAIAA0ADgANgA0ADAALAAgADcAMgAwADAALAAgADUAMwAwADAANQAsACAAMAAsACAAMwAyADQAMAAwACwAIAAwACwAIAAzADYAMAAwACwAIAAwACwAIAAzADYAMAAwACwAIAAwACwAIABcACIAUgB1AHMAcwBpAGEAXAAiACwAIABcACIAKwAwADkAXAAiACwAIABcACIAKwAxADAAXAAiACwAIABcACIAVQBUAEMAKwAwADkAOgAwADAAXAAiACwAIABcACIAVQBUAEMAKwAxADAAOgAwADAAXAAiADsAXABuAFwAIgBBAHMAaQBhAC8ASwBoAGEAbgBkAHkAZwBhAFwAIgAsACAANQAzADAAMAA1ACwAIAAwACwAIAA1ADUANgA0ADcALAAgADcAMgAwADAALAAgADMANgAwADAAMAAsACAAMAAsACAAMwA2ADAAMAAsACAAMAAsACAAMwA2ADAAMAAsACAAMAAsACAAXAAiAFIAdQBzAHMAaQBhAFwAIgAsACAAXAAiACsAMQAwAFwAIgAsACAAXAAiACsAMQAxAFwAIgAsACAAXAAiAFUAVABDACsAMQAwADoAMAAwAFwAIgAsACAAXAAiAFUAVABDACsAMQAxADoAMAAwAFwAIgA7AFwAbgBcACIAQQBzAGkAYQAvAEsAaABhAG4AZAB5AGcAYQBcACIALAAgADUANQA2ADQANwAsACAANwAyADAAMAAsACAANQA1ADgAMQA3ACwAIAAwACwAIAAzADkANgAwADAALAAgADAALAAgADMANgAwADAALAAgADAALAAgAC0AMwA2ADAAMAAsACAAMAAsACAAXAAiAFwAIgAsACAAXAAiACsAMQAxAFwAIgAsACAAXAAiAFwAIgAsACAAXAAiAFUAVABDACsAMQAxADoAMAAwAFwAIgAsACAAXAAiAFwAIgA7AFwAbgBcACIAQQBzAGkAYQAvAEsAaABhAG4AZAB5AGcAYQBcACIALAAgADUANQA4ADEANwAsACAAMAAsACAANQA2ADkANQA2ACwAIAA3ADIAMAAwACwAIAAzADYAMAAwADAALAAgADAALAAgAC0AMwA2ADAAMAAsACAAMAAsACAALQAzADYAMAAwACwAIAAwACwAIABcACIAXAAiACwAIABcACIAKwAxADAAXAAiACwAIABcACIAXAAiACwAIABcACIAVQBUAEMAKwAxADAAOgAwADAAXAAiACwAIABcACIAXAAiADsAXABuAFwAIgBBAHMAaQBhAC8ASwBoAGEAbgBkAHkAZwBhAFwAIgAsACAANQA2ADkANQA2ACwAIAA3ADIAMAAwACwAIABcACIAXAAiACwAIABcACIAXAAiACwAIAAzADIANAAwADAALAAgADAALAAgAC0AMwA2ADAAMAAsACAAMAAsACAAXAAiAFwAIgAsACAAXAAiAFwAIgAsACAAXAAiAFwAIgAsACAAXAAiACsAMAA5AFwAIgAsACAAXAAiAFwAIgAsACAAXAAiAFUAVABDACsAMAA5ADoAMAAwAFwAIgAsACAAXAAiAFwAIgBcAG4AfQA7AFwAbgBcAG4AXwBUAEkATQBFAFoATwBOAEUAXwBBAFMASQBBAF8ASwBPAEwASwBBAFQAQQAgAD0AIAB7AFwAbgBcACIAQQBzAGkAYQAvAEsAbwBsAGsAYQB0AGEAXAAiACwAIABcACIAXAAiACwAIABcACIAXAAiACwAIAAtADEANgAwADMALAAgADAALAAgADIAMQAyADAAOAAsACAAMAAsACAAXAAiAFwAIgAsACAAXAAiAFwAIgAsACAALQA4ACwAIAAwACwAIABcACIAXAAiACwAIABcACIATABNAFQAXAAiACwAIABcACIAXAAiACwAIABcACIATABvAGMAYQBsACAATQBlAGEAbgAgAFQAaQBtAGUAXAAiACwAIABcACIAXAAiADsAXABuAFwAIgBBAHMAaQBhAC8ASwBvAGwAawBhAHQAYQBcACIALAAgAC0AMQA2ADAAMwAsACAAMAAsACAANAAwADYAMwAsACAAMAAsACAAMgAxADIAMAAwACwAIAAwACwAIAAtADgALAAgADAALAAgAC0AMQA5ADMAMAAsACAAMAAsACAAXAAiAFwAIgAsACAAXAAiAEgATQBUAFwAIgAsACAAXAAiAFwAIgAsACAAXAAiAEgAbwB3AHIAYQBoACAATQBlAGEAbgAgAFQAaQBtAGUAXAAiACwAIABcACIAXAAiADsAXABuAFwAIgBBAHMAaQBhAC8ASwBvAGwAawBhAHQAYQBcACIALAAgADQAMAA2ADMALAAgADAALAAgADEANwAyADEAMQAsACAAMAAsACAAMQA5ADIANwAwACwAIAAwACwAIAAtADEAOQAzADAALAAgADAALAAgADUAMwAwACwAIAAwACwAIABcACIAXAAiACwAIABcACIATQBNAFQAXAAiACwAIABcACIAXAAiACwAIABcACIATQBhAGQAcgBhAHMAIABNAGUAYQBuACAAVABpAG0AZQBcACIALAAgAFwAIgBcACIAOwBcAG4AXAAiAEEAcwBpAGEALwBLAG8AbABrAGEAdABhAFwAIgAsACAAMQA3ADIAMQAxACwAIAAwACwAIAAzADAAMgA2ADgALAAgADAALAAgADEAOQA4ADAAMAAsACAAMAAsACAANQAzADAALAAgADAALAAgADAALAAgADMANgAwADAALAAgAFwAIgBcACIALAAgAFwAIgBJAFMAVABcACIALAAgAFwAIgBcACIALAAgAFwAIgBJAG4AZABpAGEAbgAgAFMAdABhAG4AZABhAHIAZAAgAFQAaQBtAGUAXAAiACwAIABcACIAXAAiADsAXABuAFwAIgBBAHMAaQBhAC8ASwBvAGwAawBhAHQAYQBcACIALAAgADMAMAAyADYAOAAsACAAMAAsACAAMwAwADQAOQA0ACwAIAAwACwAIAAxADkAOAAwADAALAAgADMANgAwADAALAAgADAALAAgADMANgAwADAALAAgADAALAAgAC0AMwA2ADAAMAAsACAAXAAiAFwAIgAsACAAXAAiAFwAIgAsACAAXAAiACsAMAA2ADMAMABcACIALAAgAFwAIgBcACIALAAgAFwAIgBVAFQAQwArADAANgA6ADMAMABcACIAOwBcAG4AXAAiAEEAcwBpAGEALwBLAG8AbABrAGEAdABhAFwAIgAsACAAMwAwADQAOQA0ACwAIAAwACwAIAAzADAANgAwADMALAAgADAALAAgADEAOQA4ADAAMAAsACAAMAAsACAAMAAsACAALQAzADYAMAAwACwAIAAwACwAIAAzADYAMAAwACwAIABcACIAXAAiACwAIABcACIASQBTAFQAXAAiACwAIABcACIAXAAiACwAIABcACIASQBuAGQAaQBhAG4AIABTAHQAYQBuAGQAYQByAGQAIABUAGkAbQBlAFwAIgAsACAAXAAiAFwAIgA7AFwAbgBcACIAQQBzAGkAYQAvAEsAbwBsAGsAYQB0AGEAXAAiACwAIAAzADAANgAwADMALAAgADAALAAgADMAMQA3ADQAMwAsACAAMAAsACAAMQA5ADgAMAAwACwAIAAzADYAMAAwACwAIAAwACwAIAAzADYAMAAwACwAIAAwACwAIAAtADMANgAwADAALAAgAFwAIgBcACIALAAgAFwAIgBcACIALAAgAFwAIgArADAANgAzADAAXAAiACwAIABcACIAXAAiACwAIABcACIAVQBUAEMAKwAwADYAOgAzADAAXAAiADsAXABuAFwAIgBBAHMAaQBhAC8ASwBvAGwAawBhAHQAYQBcACIALAAgADMAMQA3ADQAMwAsACAAMAAsACAAXAAiAFwAIgAsACAAXAAiAFwAIgAsACAAMQA5ADgAMAAwACwAIAAwACwAIAAwACwAIAAtADMANgAwADAALAAgAFwAIgBcACIALAAgAFwAIgBcACIALAAgAFwAIgBcACIALAAgAFwAIgBJAFMAVABcACIALAAgAFwAIgBcACIALAAgAFwAIgBJAG4AZABpAGEAbgAgAFMAdABhAG4AZABhAHIAZAAgAFQAaQBtAGUAXAAiACwAIABcACIAXAAiAFwAbgB9ADsAXABuAFwAbgBfAFQASQBNAEUAWgBPAE4ARQBfAEEAUwBJAEEAXwBLAFIAQQBTAE4ATwBZAEEAUgBTAEsAIAA9ACAAewBcAG4AXAAiAEEAcwBpAGEALwBLAHIAYQBzAG4AbwB5AGEAcgBzAGsAXAAiACwAIABcACIAXAAiACwAIABcACIAXAAiACwAIAAyADIAMwAyADkALAAgADAALAAgADIAMgAyADgANgAsACAAMAAsACAAXAAiAFwAIgAsACAAXAAiAFwAIgAsACAALQA2ADgANgAsACAAMAAsACAAXAAiAFwAIgAsACAAXAAiAEwATQBUAFwAIgAsACAAXAAiAFwAIgAsACAAXAAiAEwAbwBjAGEAbAAgAE0AZQBhAG4AIABUAGkAbQBlAFwAIgAsACAAXAAiAFwAIgA7AFwAbgBcACIAQQBzAGkAYQAvAEsAcgBhAHMAbgBvAHkAYQByAHMAawBcACIALAAgADIAMgAzADIAOQAsACAAMAAsACAAMgA2ADEANAA4ACwAIAAwACwAIAAyADEANgAwADAALAAgADAALAAgAC0ANgA4ADYALAAgADAALAAgADMANgAwADAALAAgADAALAAgAFwAIgBcACIALAAgAFwAIgArADAANgBcACIALAAgAFwAIgBcACIALAAgAFwAIgBVAFQAQwArADAANgA6ADAAMABcACIALAAgAFwAIgBcACIAOwBcAG4AXAAiAEEAcwBpAGEALwBLAHIAYQBzAG4AbwB5AGEAcgBzAGsAXAAiACwAIAAyADYAMQA0ADgALAAgADAALAAgADQAOAAzADQANgAsACAANwAyADAAMAAsACAAMgA1ADIAMAAwACwAIAAwACwAIAAzADYAMAAwACwAIAAwACwAIAAtADMANgAwADAALAAgADAALAAgAFwAIgBSAHUAcwBzAGkAYQBcACIALAAgAFwAIgArADAANwBcACIALAAgAFwAIgArADAAOABcACIALAAgAFwAIgBVAFQAQwArADAANwA6ADAAMABcACIALAAgAFwAIgBVAFQAQwArADAAOAA6ADAAMABcACIAOwBcAG4AXAAiAEEAcwBpAGEALwBLAHIAYQBzAG4AbwB5AGEAcgBzAGsAXAAiACwAIAA0ADgAMwA0ADYALAAgADcAMgAwADAALAAgADQAOAA2ADQAMAAsACAANwAyADAAMAAsACAAMgAxADYAMAAwACwAIAAwACwAIAAtADMANgAwADAALAAgADAALAAgADMANgAwADAALAAgADAALAAgAFwAIgBSAHUAcwBzAGkAYQBcACIALAAgAFwAIgArADAANgBcACIALAAgAFwAIgArADAANwBcACIALAAgAFwAIgBVAFQAQwArADAANgA6ADAAMABcACIALAAgAFwAIgBVAFQAQwArADAANwA6ADAAMABcACIAOwBcAG4AXAAiAEEAcwBpAGEALwBLAHIAYQBzAG4AbwB5AGEAcgBzAGsAXAAiACwAIAA0ADgANgA0ADAALAAgADcAMgAwADAALAAgADUANQA2ADQANwAsACAANwAyADAAMAAsACAAMgA1ADIAMAAwACwAIAAwACwAIAAzADYAMAAwACwAIAAwACwAIAAzADYAMAAwACwAIAAwACwAIABcACIAUgB1AHMAcwBpAGEAXAAiACwAIABcACIAKwAwADcAXAAiACwAIABcACIAKwAwADgAXAAiACwAIABcACIAVQBUAEMAKwAwADcAOgAwADAAXAAiACwAIABcACIAVQBUAEMAKwAwADgAOgAwADAAXAAiADsAXABuAFwAIgBBAHMAaQBhAC8ASwByAGEAcwBuAG8AeQBhAHIAcwBrAFwAIgAsACAANQA1ADYANAA3ACwAIAA3ADIAMAAwACwAIAA1ADYAOQA1ADYALAAgADcAMgAwADAALAAgADIAOAA4ADAAMAAsACAAMAAsACAAMwA2ADAAMAAsACAAMAAsACAALQAzADYAMAAwACwAIAAwACwAIABcACIAXAAiACwAIABcACIAKwAwADgAXAAiACwAIABcACIAXAAiACwAIABcACIAVQBUAEMAKwAwADgAOgAwADAAXAAiACwAIABcACIAXAAiADsAXABuAFwAIgBBAHMAaQBhAC8ASwByAGEAcwBuAG8AeQBhAHIAcwBrAFwAIgAsACAANQA2ADkANQA2ACwAIAA3ADIAMAAwACwAIABcACIAXAAiACwAIABcACIAXAAiACwAIAAyADUAMgAwADAALAAgADAALAAgAC0AMwA2ADAAMAAsACAAMAAsACAAXAAiAFwAIgAsACAAXAAiAFwAIgAsACAAXAAiAFwAIgAsACAAXAAiACsAMAA3AFwAIgAsACAAXAAiAFwAIgAsACAAXAAiAFUAVABDACsAMAA3ADoAMAAwAFwAIgAsACAAXAAiAFwAIgBcAG4AfQA7AFwAbgBcAG4AXwBUAEkATQBFAFoATwBOAEUAXwBBAFMASQBBAF8ASwBVAEMASABJAE4ARwAgAD0AIAB7AFwAbgBcACIAQQBzAGkAYQAvAEsAdQBjAGgAaQBuAGcAXAAiACwAIABcACIAXAAiACwAIABcACIAXAAiACwAIAAyADQANQA3ADUALAAgADAALAAgADIANgA0ADgAMAAsACAAMAAsACAAXAAiAFwAIgAsACAAXAAiAFwAIgAsACAANQAyADAALAAgADAALAAgAFwAIgBcACIALAAgAFwAIgBMAE0AVABcACIALAAgAFwAIgBcACIALAAgAFwAIgBMAG8AYwBhAGwAIABNAGUAYQBuACAAVABpAG0AZQBcACIALAAgAFwAIgBcACIAOwBcAG4AXAAiAEEAcwBpAGEALwBLAHUAYwBoAGkAbgBnAFwAIgAsACAAMgA0ADUANwA1ACwAIAAwACwAIAAyADcAMAA3ADMALAAgADAALAAgADIANwAwADAAMAAsACAAMAAsACAANQAyADAALAAgADAALAAgADEAOAAwADAALAAgADAALAAgAFwAIgBcACIALAAgAFwAIgArADAANwAzADAAXAAiACwAIABcACIAXAAiACwAIABcACIAVQBUAEMAKwAwADcAOgAzADAAXAAiACwAIABcACIAXAAiADsAXABuAFwAIgBBAHMAaQBhAC8ASwB1AGMAaABpAG4AZwBcACIALAAgADIANwAwADcAMwAsACAAMAAsACAAMwAwADQAMAA2ACwAIAAwACwAIAAyADgAOAAwADAALAAgADAALAAgADEAOAAwADAALAAgADAALAAgADMANgAwADAALAAgADAALAAgAFwAIgBOAEIAbwByAG4AZQBvAFwAIgAsACAAXAAiACsAMAA4AFwAIgAsACAAXAAiACsAMAA4ADIAMABcACIALAAgAFwAIgBVAFQAQwArADAAOAA6ADAAMABcACIALAAgAFwAIgBVAFQAQwArADAAOAA6ADIAMABcACIAOwBcAG4AXAAiAEEAcwBpAGEALwBLAHUAYwBoAGkAbgBnAFwAIgAsACAAMwAwADQAMAA2ACwAIAAwACwAIAAzADEANwAxADAALAAgADAALAAgADMAMgA0ADAAMAAsACAAMAAsACAAMwA2ADAAMAAsACAAMAAsACAALQAzADYAMAAwACwAIAAwACwAIABcACIAXAAiACwAIABcACIAKwAwADkAXAAiACwAIABcACIAXAAiACwAIABcACIAVQBUAEMAKwAwADkAOgAwADAAXAAiACwAIABcACIAXAAiADsAXABuAFwAIgBBAHMAaQBhAC8ASwB1AGMAaABpAG4AZwBcACIALAAgADMAMQA3ADEAMAAsACAAMAAsACAAXAAiAFwAIgAsACAAXAAiAFwAIgAsACAAMgA4ADgAMAAwACwAIAAwACwAIAAtADMANgAwADAALAAgADAALAAgAFwAIgBcACIALAAgAFwAIgBcACIALAAgAFwAIgBcACIALAAgAFwAIgArADAAOABcACIALAAgAFwAIgBcACIALAAgAFwAIgBVAFQAQwArADAAOAA6ADAAMABcACIALAAgAFwAIgBcACIAXABuAH0AOwBcAG4AXABuAF8AVABJAE0ARQBaAE8ATgBFAF8AQQBTAEkAQQBfAE0AQQBDAEEAVQAgAD0AIAB7AFwAbgBcACIAQQBzAGkAYQAvAE0AYQBjAGEAdQBcACIALAAgAFwAIgBcACIALAAgAFwAIgBcACIALAAgADEANgA3ADgAMwAsACAAMAAsACAAMgA3ADIANQAwACwAIAAwACwAIABcACIAXAAiACwAIABcACIAXAAiACwAIAAxADUANQAwACwAIAAwACwAIABcACIAXAAiACwAIABcACIATABNAFQAXAAiACwAIABcACIAXAAiACwAIABcACIATABvAGMAYQBsACAATQBlAGEAbgAgAFQAaQBtAGUAXAAiACwAIABcACIAXAAiADsAXABuAFwAIgBBAHMAaQBhAC8ATQBhAGMAYQB1AFwAIgAsACAAMQA2ADcAOAAzACwAIAAwACwAIAAzADAAMwA0ADkALAAgADgAMgA4ADAAMAAsACAAMgA4ADgAMAAwACwAIAAwACwAIAAxADUANQAwACwAIAAwACwAIAAzADYAMAAwACwAIAAwACwAIABcACIAXAAiACwAIABcACIAQwBTAFQAXAAiACwAIABcACIAXAAiACwAIABcACIAQwBoAGkAbgBhACAAUwB0AGEAbgBkAGEAcgBkACAAVABpAG0AZQBcACIALAAgAFwAIgBcACIAOwBcAG4AXAAiAEEAcwBpAGEALwBNAGEAYwBhAHUAXAAiACwAIAAzADAAMwA0ADkALAAgADgAMgA4ADAAMAAsACAAMwAxADcAMgA5ACwAIAAwACwAIAAzADIANAAwADAALAAgADAALAAgADMANgAwADAALAAgADAALAAgAC0AMwA2ADAAMAAsACAAMAAsACAAXAAiAE0AYQBjAGEAdQBcACIALAAgAFwAIgArADAAOQBcACIALAAgAFwAIgArADEAMABcACIALAAgAFwAIgBVAFQAQwArADAAOQA6ADAAMABcACIALAAgAFwAIgBVAFQAQwArADEAMAA6ADAAMABcACIAOwBcAG4AXAAiAEEAcwBpAGEALwBNAGEAYwBhAHUAXAAiACwAIAAzADEANwAyADkALAAgADAALAAgAFwAIgBcACIALAAgAFwAIgBcACIALAAgADIAOAA4ADAAMAAsACAAMAAsACAALQAzADYAMAAwACwAIAAwACwAIABcACIAXAAiACwAIABcACIAXAAiACwAIABcACIATQBhAGMAYQB1AFwAIgAsACAAXAAiAEMAJQBUAFwAIgAsACAAXAAiAFwAIgAsACAAXAAiAEMAaABpAG4AYQAlACAAVABpAG0AZQBcACIALAAgAFwAIgBcACIAXABuAH0AOwBcAG4AXABuAF8AVABJAE0ARQBaAE8ATgBFAF8AQQBTAEkAQQBfAE0AQQBHAEEARABBAE4AIAA9ACAAewBcAG4AXAAiAEEAcwBpAGEALwBNAGEAZwBhAGQAYQBuAFwAIgAsACAAXAAiAFwAIgAsACAAXAAiAFwAIgAsACAAMgAzADkAMAA3ACwAIAAwACwAIAAzADYAMQA5ADIALAAgADAALAAgAFwAIgBcACIALAAgAFwAIgBcACIALAAgAC0AMQA5ADIALAAgADAALAAgAFwAIgBcACIALAAgAFwAIgBMAE0AVABcACIALAAgAFwAIgBcACIALAAgAFwAIgBMAG8AYwBhAGwAIABNAGUAYQBuACAAVABpAG0AZQBcACIALAAgAFwAIgBcACIAOwBcAG4AXAAiAEEAcwBpAGEALwBNAGEAZwBhAGQAYQBuAFwAIgAsACAAMgAzADkAMAA3ACwAIAAwACwAIAAyADYAMQA0ADgALAAgADAALAAgADMANgAwADAAMAAsACAAMAAsACAALQAxADkAMgAsACAAMAAsACAAMwA2ADAAMAAsACAAMAAsACAAXAAiAFwAIgAsACAAXAAiACsAMQAwAFwAIgAsACAAXAAiAFwAIgAsACAAXAAiAFUAVABDACsAMQAwADoAMAAwAFwAIgAsACAAXAAiAFwAIgA7AFwAbgBcACIAQQBzAGkAYQAvAE0AYQBnAGEAZABhAG4AXAAiACwAIAAyADYAMQA0ADgALAAgADAALAAgADQAOAAzADQANgAsACAANwAyADAAMAAsACAAMwA5ADYAMAAwACwAIAAwACwAIAAzADYAMAAwACwAIAAwACwAIAAtADMANgAwADAALAAgADAALAAgAFwAIgBSAHUAcwBzAGkAYQBcACIALAAgAFwAIgArADEAMQBcACIALAAgAFwAIgArADEAMgBcACIALAAgAFwAIgBVAFQAQwArADEAMQA6ADAAMABcACIALAAgAFwAIgBVAFQAQwArADEAMgA6ADAAMABcACIAOwBcAG4AXAAiAEEAcwBpAGEALwBNAGEAZwBhAGQAYQBuAFwAIgAsACAANAA4ADMANAA2ACwAIAA3ADIAMAAwACwAIAA0ADgANgA0ADAALAAgADcAMgAwADAALAAgADMANgAwADAAMAAsACAAMAAsACAALQAzADYAMAAwACwAIAAwACwAIAAzADYAMAAwACwAIAAwACwAIABcACIAUgB1AHMAcwBpAGEAXAAiACwAIABcACIAKwAxADAAXAAiACwAIABcACIAKwAxADEAXAAiACwAIABcACIAVQBUAEMAKwAxADAAOgAwADAAXAAiACwAIABcACIAVQBUAEMAKwAxADEAOgAwADAAXAAiADsAXABuAFwAIgBBAHMAaQBhAC8ATQBhAGcAYQBkAGEAbgBcACIALAAgADQAOAA2ADQAMAAsACAANwAyADAAMAAsACAANQA1ADYANAA3ACwAIAA3ADIAMAAwACwAIAAzADkANgAwADAALAAgADAALAAgADMANgAwADAALAAgADAALAAgADMANgAwADAALAAgADAALAAgAFwAIgBSAHUAcwBzAGkAYQBcACIALAAgAFwAIgArADEAMQBcACIALAAgAFwAIgArADEAMgBcACIALAAgAFwAIgBVAFQAQwArADEAMQA6ADAAMABcACIALAAgAFwAIgBVAFQAQwArADEAMgA6ADAAMABcACIAOwBcAG4AXAAiAEEAcwBpAGEALwBNAGEAZwBhAGQAYQBuAFwAIgAsACAANQA1ADYANAA3ACwAIAA3ADIAMAAwACwAIAA1ADYAOQA1ADYALAAgADcAMgAwADAALAAgADQAMwAyADAAMAAsACAAMAAsACAAMwA2ADAAMAAsACAAMAAsACAALQA3ADIAMAAwACwAIAAwACwAIABcACIAXAAiACwAIABcACIAKwAxADIAXAAiACwAIABcACIAXAAiACwAIABcACIAVQBUAEMAKwAxADIAOgAwADAAXAAiACwAIABcACIAXAAiADsAXABuAFwAIgBBAHMAaQBhAC8ATQBhAGcAYQBkAGEAbgBcACIALAAgADUANgA5ADUANgAsACAANwAyADAAMAAsACAANQA3ADUAMAAyACwAIAA3ADIAMAAwACwAIAAzADYAMAAwADAALAAgADAALAAgAC0ANwAyADAAMAAsACAAMAAsACAAMwA2ADAAMAAsACAAMAAsACAAXAAiAFwAIgAsACAAXAAiACsAMQAwAFwAIgAsACAAXAAiAFwAIgAsACAAXAAiAFUAVABDACsAMQAwADoAMAAwAFwAIgAsACAAXAAiAFwAIgA7AFwAbgBcACIAQQBzAGkAYQAvAE0AYQBnAGEAZABhAG4AXAAiACwAIAA1ADcANQAwADIALAAgADcAMgAwADAALAAgAFwAIgBcACIALAAgAFwAIgBcACIALAAgADMAOQA2ADAAMAAsACAAMAAsACAAMwA2ADAAMAAsACAAMAAsACAAXAAiAFwAIgAsACAAXAAiAFwAIgAsACAAXAAiAFwAIgAsACAAXAAiACsAMQAxAFwAIgAsACAAXAAiAFwAIgAsACAAXAAiAFUAVABDACsAMQAxADoAMAAwAFwAIgAsACAAXAAiAFwAIgBcAG4AfQA7AFwAbgBcAG4AXwBUAEkATQBFAFoATwBOAEUAXwBBAFMASQBBAF8ATQBBAEsAQQBTAFMAQQBSACAAPQAgAHsAXABuAFwAIgBBAHMAaQBhAC8ATQBhAGsAYQBzAHMAYQByAFwAIgAsACAAXAAiAFwAIgAsACAAXAAiAFwAIgAsACAAMgAyADMAMgA0ACwAIAAwACwAIAAyADgANgA1ADYALAAgADAALAAgAFwAIgBcACIALAAgAFwAIgBcACIALAAgADAALAAgADAALAAgAFwAIgBcACIALAAgAFwAIgBMAE0AVABcACIALAAgAFwAIgBcACIALAAgAFwAIgBMAG8AYwBhAGwAIABNAGUAYQBuACAAVABpAG0AZQBcACIALAAgAFwAIgBcACIAOwBcAG4AXAAiAEEAcwBpAGEALwBNAGEAawBhAHMAcwBhAHIAXAAiACwAIAAyADIAMwAyADQALAAgADAALAAgADIANwAwADEAMgAsACAAMAAsACAAMgA4ADYANQA2ACwAIAAwACwAIAAwACwAIAAwACwAIAAxADQANAAsACAAMAAsACAAXAAiAFwAIgAsACAAXAAiAE0ATQBUAFwAIgAsACAAXAAiAFwAIgAsACAAXAAiAE0AYQBrAGEAcwBzAGEAcgAgAE0AZQBhAG4AIABUAGkAbQBlAFwAIgAsACAAXAAiAFwAIgA7AFwAbgBcACIAQQBzAGkAYQAvAE0AYQBrAGEAcwBzAGEAcgBcACIALAAgADIANwAwADEAMgAsACAAMAAsACAAMwAwADMAOQA5ACwAIAAwACwAIAAyADgAOAAwADAALAAgADAALAAgADEANAA0ACwAIAAwACwAIAAzADYAMAAwACwAIAAwACwAIABcACIAXAAiACwAIABcACIAKwAwADgAXAAiACwAIABcACIAXAAiACwAIABcACIAVQBUAEMAKwAwADgAOgAwADAAXAAiACwAIABcACIAXAAiADsAXABuAFwAIgBBAHMAaQBhAC8ATQBhAGsAYQBzAHMAYQByAFwAIgAsACAAMwAwADMAOQA5ACwAIAAwACwAIAAzADEANwAyADEALAAgADAALAAgADMAMgA0ADAAMAAsACAAMAAsACAAMwA2ADAAMAAsACAAMAAsACAALQAzADYAMAAwACwAIAAwACwAIABcACIAXAAiACwAIABcACIAKwAwADkAXAAiACwAIABcACIAXAAiACwAIABcACIAVQBUAEMAKwAwADkAOgAwADAAXAAiACwAIABcACIAXAAiADsAXABuAFwAIgBBAHMAaQBhAC8ATQBhAGsAYQBzAHMAYQByAFwAIgAsACAAMwAxADcAMgAxACwAIAAwACwAIABcACIAXAAiACwAIABcACIAXAAiACwAIAAyADgAOAAwADAALAAgADAALAAgAC0AMwA2ADAAMAAsACAAMAAsACAAXAAiAFwAIgAsACAAXAAiAFwAIgAsACAAXAAiAFwAIgAsACAAXAAiAFcASQBUAEEAXAAiACwAIABcACIAXAAiACwAIABcACIAQwBlAG4AdAByAGEAbAAgAEkAbgBkAG8AbgBlAHMAaQBhACAAVABpAG0AZQBcACIALAAgAFwAIgBcACIAXABuAH0AOwBcAG4AXABuAF8AVABJAE0ARQBaAE8ATgBFAF8AQQBTAEkAQQBfAE0AQQBOAEkATABBACAAPQAgAHsAXABuAFwAIgBBAHMAaQBhAC8ATQBhAG4AaQBsAGEAXAAiACwAIABcACIAXAAiACwAIABcACIAXAAiACwAIAAtADUAMAA2ADkALAAgADAALAAgAC0ANQA3ADMANgAwACwAIAAwACwAIABcACIAXAAiACwAIABcACIAXAAiACwAIAA4ADYANAAwADAALAAgADAALAAgAFwAIgBcACIALAAgAFwAIgBMAE0AVABcACIALAAgAFwAIgBcACIALAAgAFwAIgBMAG8AYwBhAGwAIABNAGUAYQBuACAAVABpAG0AZQBcACIALAAgAFwAIgBcACIAOwBcAG4AXAAiAEEAcwBpAGEALwBNAGEAbgBpAGwAYQBcACIALAAgAC0ANQAwADYAOQAsACAAMAAsACAAMQA0ADcAOAA1ACwAIAAwACwAIAAyADkAMAA0ADAALAAgADAALAAgADgANgA0ADAAMAAsACAAMAAsACAALQAyADQAMAAsACAAMAAsACAAXAAiAFwAIgAsACAAXAAiAEwATQBUAFwAIgAsACAAXAAiAFwAIgAsACAAXAAiAEwAbwBjAGEAbAAgAE0AZQBhAG4AIABUAGkAbQBlAFwAIgAsACAAXAAiAFwAIgA7AFwAbgBcACIAQQBzAGkAYQAvAE0AYQBuAGkAbABhAFwAIgAsACAAMQA0ADcAOAA1ACwAIAAwACwAIAAzADAANAA4ADAALAAgADAALAAgADIAOAA4ADAAMAAsACAAMAAsACAALQAyADQAMAAsACAAMAAsACAAMwA2ADAAMAAsACAAMAAsACAAXAAiAFAAaABpAGwAXAAiACwAIABcACIAUAAlAFQAXAAiACwAIABcACIAXAAiACwAIABcACIAUABoAGkAbABpAHAAcABpAG4AZQAlACAAVABpAG0AZQBcACIALAAgAFwAIgBcACIAOwBcAG4AXAAiAEEAcwBpAGEALwBNAGEAbgBpAGwAYQBcACIALAAgADMAMAA0ADgAMAAsACAAMAAsACAAMwAxADMAOQA1ACwAIAAwACwAIAAzADIANAAwADAALAAgADAALAAgADMANgAwADAALAAgADAALAAgAC0AMwA2ADAAMAAsACAAMAAsACAAXAAiAFwAIgAsACAAXAAiAEoAUwBUAFwAIgAsACAAXAAiAFwAIgAsACAAXAAiAEoAYQBwAGEAbgAgAFMAdABhAG4AZABhAHIAZAAgAFQAaQBtAGUAXAAiACwAIABcACIAXAAiADsAXABuAFwAIgBBAHMAaQBhAC8ATQBhAG4AaQBsAGEAXAAiACwAIAAzADEAMwA5ADUALAAgADAALAAgAFwAIgBcACIALAAgAFwAIgBcACIALAAgADIAOAA4ADAAMAAsACAAMAAsACAALQAzADYAMAAwACwAIAAwACwAIABcACIAXAAiACwAIABcACIAXAAiACwAIABcACIAUABoAGkAbABcACIALAAgAFwAIgBQACUAVABcACIALAAgAFwAIgBcACIALAAgAFwAIgBQAGgAaQBsAGkAcABwAGkAbgBlACUAIABUAGkAbQBlAFwAIgAsACAAXAAiAFwAIgBcAG4AfQA7AFwAbgBcAG4AXwBUAEkATQBFAFoATwBOAEUAXwBBAFMASQBBAF8ATgBJAEMATwBTAEkAQQAgAD0AIAB7AFwAbgBcACIAQQBzAGkAYQAvAE4AaQBjAG8AcwBpAGEAXAAiACwAIABcACIAXAAiACwAIABcACIAXAAiACwAIAAyADMAMAAwADcALAAgADAALAAgADgAMAAwADgALAAgADAALAAgAFwAIgBcACIALAAgAFwAIgBcACIALAAgAC0AOAAwADgALAAgADAALAAgAFwAIgBcACIALAAgAFwAIgBMAE0AVABcACIALAAgAFwAIgBcACIALAAgAFwAIgBMAG8AYwBhAGwAIABNAGUAYQBuACAAVABpAG0AZQBcACIALAAgAFwAIgBcACIAOwBcAG4AXAAiAEEAcwBpAGEALwBOAGkAYwBvAHMAaQBhAFwAIgAsACAAMgAzADAAMAA3ACwAIAAwACwAIAA1ADEAMAA1ADcALAAgADAALAAgADcAMgAwADAALAAgADAALAAgAC0AOAAwADgALAAgADAALAAgADAALAAgADAALAAgAFwAIgBDAHkAcAByAHUAcwBcACIALAAgAFwAIgBFAEUAJQBUAFwAIgAsACAAXAAiAFwAIgAsACAAXAAiAEUAYQBzAHQAZQByAG4AIABFAHUAcgBvAHAAZQBhAG4AJQAgAFQAaQBtAGUAXAAiACwAIABcACIAXAAiADsAXABuAFwAIgBBAHMAaQBhAC8ATgBpAGMAbwBzAGkAYQBcACIALAAgADUAMQAwADUANwAsACAAMAAsACAAXAAiAFwAIgAsACAAXAAiAFwAIgAsACAANwAyADAAMAAsACAAMAAsACAAMAAsACAAMAAsACAAXAAiAFwAIgAsACAAXAAiAFwAIgAsACAAXAAiAEUAVQBBAHMAaQBhAFwAIgAsACAAXAAiAEUARQAlAFQAXAAiACwAIABcACIAXAAiACwAIABcACIARQBhAHMAdABlAHIAbgAgAEUAdQByAG8AcABlAGEAbgAlACAAVABpAG0AZQBcACIALAAgAFwAIgBcACIAXABuAH0AOwBcAG4AXABuAF8AVABJAE0ARQBaAE8ATgBFAF8AQQBTAEkAQQBfAE4ATwBWAE8ASwBVAFoATgBFAFQAUwBLACAAPQAgAHsAXABuAFwAIgBBAHMAaQBhAC8ATgBvAHYAbwBrAHUAegBuAGUAdABzAGsAXAAiACwAIABcACIAXAAiACwAIABcACIAXAAiACwAIAAyADMAOQAwADYALAAgADAALAAgADIAMAA5ADIAOAAsACAAMAAsACAAXAAiAFwAIgAsACAAXAAiAFwAIgAsACAANgA3ADIALAAgADAALAAgAFwAIgBcACIALAAgAFwAIgBMAE0AVABcACIALAAgAFwAIgBcACIALAAgAFwAIgBMAG8AYwBhAGwAIABNAGUAYQBuACAAVABpAG0AZQBcACIALAAgAFwAIgBcACIAOwBcAG4AXAAiAEEAcwBpAGEALwBOAG8AdgBvAGsAdQB6AG4AZQB0AHMAawBcACIALAAgADIAMwA5ADAANgAsACAAMAAsACAAMgA2ADEANAA4ACwAIAAwACwAIAAyADEANgAwADAALAAgADAALAAgADYANwAyACwAIAAwACwAIAAzADYAMAAwACwAIAAwACwAIABcACIAXAAiACwAIABcACIAKwAwADYAXAAiACwAIABcACIAXAAiACwAIABcACIAVQBUAEMAKwAwADYAOgAwADAAXAAiACwAIABcACIAXAAiADsAXABuAFwAIgBBAHMAaQBhAC8ATgBvAHYAbwBrAHUAegBuAGUAdABzAGsAXAAiACwAIAAyADYAMQA0ADgALAAgADAALAAgADQAOAAzADQANgAsACAANwAyADAAMAAsACAAMgA1ADIAMAAwACwAIAAwACwAIAAzADYAMAAwACwAIAAwACwAIAAtADMANgAwADAALAAgADAALAAgAFwAIgBSAHUAcwBzAGkAYQBcACIALAAgAFwAIgArADAANwBcACIALAAgAFwAIgArADAAOABcACIALAAgAFwAIgBVAFQAQwArADAANwA6ADAAMABcACIALAAgAFwAIgBVAFQAQwArADAAOAA6ADAAMABcACIAOwBcAG4AXAAiAEEAcwBpAGEALwBOAG8AdgBvAGsAdQB6AG4AZQB0AHMAawBcACIALAAgADQAOAAzADQANgAsACAANwAyADAAMAAsACAANAA4ADYANAAwACwAIAA3ADIAMAAwACwAIAAyADEANgAwADAALAAgADAALAAgAC0AMwA2ADAAMAAsACAAMAAsACAAMwA2ADAAMAAsACAAMAAsACAAXAAiAFIAdQBzAHMAaQBhAFwAIgAsACAAXAAiACsAMAA2AFwAIgAsACAAXAAiACsAMAA3AFwAIgAsACAAXAAiAFUAVABDACsAMAA2ADoAMAAwAFwAIgAsACAAXAAiAFUAVABDACsAMAA3ADoAMAAwAFwAIgA7AFwAbgBcACIAQQBzAGkAYQAvAE4AbwB2AG8AawB1AHoAbgBlAHQAcwBrAFwAIgAsACAANAA4ADYANAAwACwAIAA3ADIAMAAwACwAIAA1ADUAMgA4ADMALAAgADcAMgAwADAALAAgADIANQAyADAAMAAsACAAMAAsACAAMwA2ADAAMAAsACAAMAAsACAALQAzADYAMAAwACwAIAAwACwAIABcACIAUgB1AHMAcwBpAGEAXAAiACwAIABcACIAKwAwADcAXAAiACwAIABcACIAKwAwADgAXAAiACwAIABcACIAVQBUAEMAKwAwADcAOgAwADAAXAAiACwAIABcACIAVQBUAEMAKwAwADgAOgAwADAAXAAiADsAXABuAFwAIgBBAHMAaQBhAC8ATgBvAHYAbwBrAHUAegBuAGUAdABzAGsAXAAiACwAIAA1ADUAMgA4ADMALAAgADcAMgAwADAALAAgADUANQA2ADQANwAsACAANwAyADAAMAAsACAAMgAxADYAMAAwACwAIAAwACwAIAAtADMANgAwADAALAAgADAALAAgADMANgAwADAALAAgADAALAAgAFwAIgBSAHUAcwBzAGkAYQBcACIALAAgAFwAIgArADAANgBcACIALAAgAFwAIgArADAANwBcACIALAAgAFwAIgBVAFQAQwArADAANgA6ADAAMABcACIALAAgAFwAIgBVAFQAQwArADAANwA6ADAAMABcACIAOwBcAG4AXAAiAEEAcwBpAGEALwBOAG8AdgBvAGsAdQB6AG4AZQB0AHMAawBcACIALAAgADUANQA2ADQANwAsACAANwAyADAAMAAsACAAXAAiAFwAIgAsACAAXAAiAFwAIgAsACAAMgA1ADIAMAAwACwAIAAwACwAIAAzADYAMAAwACwAIAAwACwAIABcACIAXAAiACwAIABcACIAXAAiACwAIABcACIAXAAiACwAIABcACIAKwAwADcAXAAiACwAIABcACIAXAAiACwAIABcACIAVQBUAEMAKwAwADcAOgAwADAAXAAiACwAIABcACIAXAAiAFwAbgB9ADsAXABuAFwAbgBfAFQASQBNAEUAWgBPAE4ARQBfAEEAUwBJAEEAXwBOAE8AVgBPAFMASQBCAEkAUgBTAEsAIAA9ACAAewBcAG4AXAAiAEEAcwBpAGEALwBOAG8AdgBvAHMAaQBiAGkAcgBzAGsAXAAiACwAIABcACIAXAAiACwAIABcACIAXAAiACwAIAAyADIAMwAwADYALAAgADIAMQA2ADAAMAAsACAAMQA5ADkAMAAwACwAIAAwACwAIABcACIAXAAiACwAIABcACIAXAAiACwAIAAxADcAMAAwACwAIAAwACwAIABcACIAXAAiACwAIABcACIATABNAFQAXAAiACwAIABcACIAXAAiACwAIABcACIATABvAGMAYQBsACAATQBlAGEAbgAgAFQAaQBtAGUAXAAiACwAIABcACIAXAAiADsAXABuAFwAIgBBAHMAaQBhAC8ATgBvAHYAbwBzAGkAYgBpAHIAcwBrAFwAIgAsACAAMgAyADMAMAA2ACwAIAAyADEANgAwADAALAAgADIANgAxADQAOAAsACAAMAAsACAAMgAxADYAMAAwACwAIAAwACwAIAAxADcAMAAwACwAIAAwACwAIAAzADYAMAAwACwAIAAwACwAIABcACIAXAAiACwAIABcACIAKwAwADYAXAAiACwAIABcACIAXAAiACwAIABcACIAVQBUAEMAKwAwADYAOgAwADAAXAAiACwAIABcACIAXAAiADsAXABuAFwAIgBBAHMAaQBhAC8ATgBvAHYAbwBzAGkAYgBpAHIAcwBrAFwAIgAsACAAMgA2ADEANAA4ACwAIAAwACwAIAA0ADgAMwA0ADYALAAgADcAMgAwADAALAAgADIANQAyADAAMAAsACAAMAAsACAAMwA2ADAAMAAsACAAMAAsACAALQAzADYAMAAwACwAIAAwACwAIABcACIAUgB1AHMAcwBpAGEAXAAiACwAIABcACIAKwAwADcAXAAiACwAIABcACIAKwAwADgAXAAiACwAIABcACIAVQBUAEMAKwAwADcAOgAwADAAXAAiACwAIABcACIAVQBUAEMAKwAwADgAOgAwADAAXAAiADsAXABuAFwAIgBBAHMAaQBhAC8ATgBvAHYAbwBzAGkAYgBpAHIAcwBrAFwAIgAsACAANAA4ADMANAA2ACwAIAA3ADIAMAAwACwAIAA0ADgANgA0ADAALAAgADcAMgAwADAALAAgADIAMQA2ADAAMAAsACAAMAAsACAALQAzADYAMAAwACwAIAAwACwAIAAzADYAMAAwACwAIAAwACwAIABcACIAUgB1AHMAcwBpAGEAXAAiACwAIABcACIAKwAwADYAXAAiACwAIABcACIAKwAwADcAXAAiACwAIABcACIAVQBUAEMAKwAwADYAOgAwADAAXAAiACwAIABcACIAVQBUAEMAKwAwADcAOgAwADAAXAAiADsAXABuAFwAIgBBAHMAaQBhAC8ATgBvAHYAbwBzAGkAYgBpAHIAcwBrAFwAIgAsACAANAA4ADYANAAwACwAIAA3ADIAMAAwACwAIAA0ADkAMQAzADAALAAgADAALAAgADIANQAyADAAMAAsACAAMAAsACAAMwA2ADAAMAAsACAAMAAsACAALQAzADYAMAAwACwAIAAwACwAIABcACIAUgB1AHMAcwBpAGEAXAAiACwAIABcACIAKwAwADcAXAAiACwAIABcACIAKwAwADgAXAAiACwAIABcACIAVQBUAEMAKwAwADcAOgAwADAAXAAiACwAIABcACIAVQBUAEMAKwAwADgAOgAwADAAXAAiADsAXABuAFwAIgBBAHMAaQBhAC8ATgBvAHYAbwBzAGkAYgBpAHIAcwBrAFwAIgAsACAANAA5ADEAMwAwACwAIAAwACwAIAA1ADUANgA0ADcALAAgADcAMgAwADAALAAgADIAMQA2ADAAMAAsACAAMAAsACAALQAzADYAMAAwACwAIAAwACwAIAAzADYAMAAwACwAIAAwACwAIABcACIAUgB1AHMAcwBpAGEAXAAiACwAIABcACIAKwAwADYAXAAiACwAIABcACIAKwAwADcAXAAiACwAIABcACIAVQBUAEMAKwAwADYAOgAwADAAXAAiACwAIABcACIAVQBUAEMAKwAwADcAOgAwADAAXAAiADsAXABuAFwAIgBBAHMAaQBhAC8ATgBvAHYAbwBzAGkAYgBpAHIAcwBrAFwAIgAsACAANQA1ADYANAA3ACwAIAA3ADIAMAAwACwAIAA1ADYAOQA1ADYALAAgADcAMgAwADAALAAgADIANQAyADAAMAAsACAAMAAsACAAMwA2ADAAMAAsACAAMAAsACAALQAzADYAMAAwACwAIAAwACwAIABcACIAXAAiACwAIABcACIAKwAwADcAXAAiACwAIABcACIAXAAiACwAIABcACIAVQBUAEMAKwAwADcAOgAwADAAXAAiACwAIABcACIAXAAiADsAXABuAFwAIgBBAHMAaQBhAC8ATgBvAHYAbwBzAGkAYgBpAHIAcwBrAFwAIgAsACAANQA2ADkANQA2ACwAIAA3ADIAMAAwACwAIAA1ADcANQA5ADMALAAgADcAMgAwADAALAAgADIAMQA2ADAAMAAsACAAMAAsACAALQAzADYAMAAwACwAIAAwACwAIAAzADYAMAAwACwAIAAwACwAIABcACIAXAAiACwAIABcACIAKwAwADYAXAAiACwAIABcACIAXAAiACwAIABcACIAVQBUAEMAKwAwADYAOgAwADAAXAAiACwAIABcACIAXAAiADsAXABuAFwAIgBBAHMAaQBhAC8ATgBvAHYAbwBzAGkAYgBpAHIAcwBrAFwAIgAsACAANQA3ADUAOQAzACwAIAA3ADIAMAAwACwAIABcACIAXAAiACwAIABcACIAXAAiACwAIAAyADUAMgAwADAALAAgADAALAAgADMANgAwADAALAAgADAALAAgAFwAIgBcACIALAAgAFwAIgBcACIALAAgAFwAIgBcACIALAAgAFwAIgArADAANwBcACIALAAgAFwAIgBcACIALAAgAFwAIgBVAFQAQwArADAANwA6ADAAMABcACIALAAgAFwAIgBcACIAXABuAH0AOwBcAG4AXABuAF8AVABJAE0ARQBaAE8ATgBFAF8AQQBTAEkAQQBfAE8ATQBTAEsAIAA9ACAAewBcAG4AXAAiAEEAcwBpAGEALwBPAG0AcwBrAFwAIgAsACAAXAAiAFwAIgAsACAAXAAiAFwAIgAsACAAMgAyADIANwA2ACwAIAAwACwAIAAxADcANgAxADAALAAgADAALAAgAFwAIgBcACIALAAgAFwAIgBcACIALAAgADMAOQAwACwAIAAwACwAIABcACIAXAAiACwAIABcACIATABNAFQAXAAiACwAIABcACIAXAAiACwAIABcACIATABvAGMAYQBsACAATQBlAGEAbgAgAFQAaQBtAGUAXAAiACwAIABcACIAXAAiADsAXABuAFwAIgBBAHMAaQBhAC8ATwBtAHMAawBcACIALAAgADIAMgAyADcANgAsACAAMAAsACAAMgA2ADEANAA4ACwAIAAwACwAIAAxADgAMAAwADAALAAgADAALAAgADMAOQAwACwAIAAwACwAIAAzADYAMAAwACwAIAAwACwAIABcACIAXAAiACwAIABcACIAKwAwADUAXAAiACwAIABcACIAXAAiACwAIABcACIAVQBUAEMAKwAwADUAOgAwADAAXAAiACwAIABcACIAXAAiADsAXABuAFwAIgBBAHMAaQBhAC8ATwBtAHMAawBcACIALAAgADIANgAxADQAOAAsACAAMAAsACAANAA4ADMANAA2ACwAIAA3ADIAMAAwACwAIAAyADEANgAwADAALAAgADAALAAgADMANgAwADAALAAgADAALAAgAC0AMwA2ADAAMAAsACAAMAAsACAAXAAiAFIAdQBzAHMAaQBhAFwAIgAsACAAXAAiACsAMAA2AFwAIgAsACAAXAAiACsAMAA3AFwAIgAsACAAXAAiAFUAVABDACsAMAA2ADoAMAAwAFwAIgAsACAAXAAiAFUAVABDACsAMAA3ADoAMAAwAFwAIgA7AFwAbgBcACIAQQBzAGkAYQAvAE8AbQBzAGsAXAAiACwAIAA0ADgAMwA0ADYALAAgADcAMgAwADAALAAgADQAOAA2ADQAMAAsACAANwAyADAAMAAsACAAMQA4ADAAMAAwACwAIAAwACwAIAAtADMANgAwADAALAAgADAALAAgADMANgAwADAALAAgADAALAAgAFwAIgBSAHUAcwBzAGkAYQBcACIALAAgAFwAIgArADAANQBcACIALAAgAFwAIgArADAANgBcACIALAAgAFwAIgBVAFQAQwArADAANQA6ADAAMABcACIALAAgAFwAIgBVAFQAQwArADAANgA6ADAAMABcACIAOwBcAG4AXAAiAEEAcwBpAGEALwBPAG0AcwBrAFwAIgAsACAANAA4ADYANAAwACwAIAA3ADIAMAAwACwAIAA1ADUANgA0ADcALAAgADcAMgAwADAALAAgADIAMQA2ADAAMAAsACAAMAAsACAAMwA2ADAAMAAsACAAMAAsACAAMwA2ADAAMAAsACAAMAAsACAAXAAiAFIAdQBzAHMAaQBhAFwAIgAsACAAXAAiACsAMAA2AFwAIgAsACAAXAAiACsAMAA3AFwAIgAsACAAXAAiAFUAVABDACsAMAA2ADoAMAAwAFwAIgAsACAAXAAiAFUAVABDACsAMAA3ADoAMAAwAFwAIgA7AFwAbgBcACIAQQBzAGkAYQAvAE8AbQBzAGsAXAAiACwAIAA1ADUANgA0ADcALAAgADcAMgAwADAALAAgADUANgA5ADUANgAsACAANwAyADAAMAAsACAAMgA1ADIAMAAwACwAIAAwACwAIAAzADYAMAAwACwAIAAwACwAIAAtADMANgAwADAALAAgADAALAAgAFwAIgBcACIALAAgAFwAIgArADAANwBcACIALAAgAFwAIgBcACIALAAgAFwAIgBVAFQAQwArADAANwA6ADAAMABcACIALAAgAFwAIgBcACIAOwBcAG4AXAAiAEEAcwBpAGEALwBPAG0AcwBrAFwAIgAsACAANQA2ADkANQA2ACwAIAA3ADIAMAAwACwAIABcACIAXAAiACwAIABcACIAXAAiACwAIAAyADEANgAwADAALAAgADAALAAgAC0AMwA2ADAAMAAsACAAMAAsACAAXAAiAFwAIgAsACAAXAAiAFwAIgAsACAAXAAiAFwAIgAsACAAXAAiACsAMAA2AFwAIgAsACAAXAAiAFwAIgAsACAAXAAiAFUAVABDACsAMAA2ADoAMAAwAFwAIgAsACAAXAAiAFwAIgBcAG4AfQA7AFwAbgBcAG4AXwBUAEkATQBFAFoATwBOAEUAXwBBAFMASQBBAF8ATwBSAEEATAAgAD0AIAB7AFwAbgBcACIAQQBzAGkAYQAvAE8AcgBhAGwAXAAiACwAIABcACIAXAAiACwAIABcACIAXAAiACwAIAAyADMAOQAwADcALAAgADAALAAgADEAMgAzADIANAAsACAAMAAsACAAXAAiAFwAIgAsACAAXAAiAFwAIgAsACAALQAxADUAMgA0ACwAIAAwACwAIABcACIAXAAiACwAIABcACIATABNAFQAXAAiACwAIABcACIAXAAiACwAIABcACIATABvAGMAYQBsACAATQBlAGEAbgAgAFQAaQBtAGUAXAAiACwAIABcACIAXAAiADsAXABuAFwAIgBBAHMAaQBhAC8ATwByAGEAbABcACIALAAgADIAMwA5ADAANwAsACAAMAAsACAAMgA2ADEANAA4ACwAIAAwACwAIAAxADAAOAAwADAALAAgADAALAAgAC0AMQA1ADIANAAsACAAMAAsACAANwAyADAAMAAsACAAMAAsACAAXAAiAFwAIgAsACAAXAAiACsAMAAzAFwAIgAsACAAXAAiAFwAIgAsACAAXAAiAFUAVABDACsAMAAzADoAMAAwAFwAIgAsACAAXAAiAFwAIgA7AFwAbgBcACIAQQBzAGkAYQAvAE8AcgBhAGwAXAAiACwAIAAyADYAMQA0ADgALAAgADAALAAgADQANAA2ADkANQAsACAAMAAsACAAMQA4ADAAMAAwACwAIAAwACwAIAA3ADIAMAAwACwAIAAwACwAIAAwACwAIAAzADYAMAAwACwAIABcACIAXAAiACwAIABcACIAKwAwADUAXAAiACwAIABcACIAXAAiACwAIABcACIAVQBUAEMAKwAwADUAOgAwADAAXAAiACwAIABcACIAXAAiADsAXABuAFwAIgBBAHMAaQBhAC8ATwByAGEAbABcACIALAAgADQANAA2ADkANQAsACAAMAAsACAANAA0ADgANwA4ACwAIAAwACwAIAAxADgAMAAwADAALAAgADMANgAwADAALAAgADAALAAgADMANgAwADAALAAgADMANgAwADAALAAgAC0AMwA2ADAAMAAsACAAXAAiAFwAIgAsACAAXAAiAFwAIgAsACAAXAAiACsAMAA2AFwAIgAsACAAXAAiAFwAIgAsACAAXAAiAFUAVABDACsAMAA2ADoAMAAwAFwAIgA7AFwAbgBcACIAQQBzAGkAYQAvAE8AcgBhAGwAXAAiACwAIAA0ADQAOAA3ADgALAAgADAALAAgADQANQAwADYAMAAsACAAMAAsACAAMgAxADYAMAAwACwAIAAwACwAIAAzADYAMAAwACwAIAAtADMANgAwADAALAAgAC0AMwA2ADAAMAAsACAAMAAsACAAXAAiAFwAIgAsACAAXAAiACsAMAA2AFwAIgAsACAAXAAiAFwAIgAsACAAXAAiAFUAVABDACsAMAA2ADoAMAAwAFwAIgAsACAAXAAiAFwAIgA7AFwAbgBcACIAQQBzAGkAYQAvAE8AcgBhAGwAXAAiACwAIAA0ADUAMAA2ADAALAAgADAALAAgADQANwA2ADEAMQAsACAANwAyADAAMAAsACAAMQA4ADAAMAAwACwAIAAwACwAIAAtADMANgAwADAALAAgADAALAAgAC0AMwA2ADAAMAAsACAAMAAsACAAXAAiAFIAdQBzAHMAaQBhAEEAcwBpAGEAXAAiACwAIABcACIAKwAwADUAXAAiACwAIABcACIAKwAwADYAXAAiACwAIABcACIAVQBUAEMAKwAwADUAOgAwADAAXAAiACwAIABcACIAVQBUAEMAKwAwADYAOgAwADAAXAAiADsAXABuAFwAIgBBAHMAaQBhAC8ATwByAGEAbABcACIALAAgADQANwA2ADEAMQAsACAANwAyADAAMAAsACAANAA4ADYANAAwACwAIAA3ADIAMAAwACwAIAAxADQANAAwADAALAAgADAALAAgAC0AMwA2ADAAMAAsACAAMAAsACAAMwA2ADAAMAAsACAAMAAsACAAXAAiAFIAdQBzAHMAaQBhAEEAcwBpAGEAXAAiACwAIABcACIAKwAwADQAXAAiACwAIABcACIAKwAwADUAXAAiACwAIABcACIAVQBUAEMAKwAwADQAOgAwADAAXAAiACwAIABcACIAVQBUAEMAKwAwADUAOgAwADAAXAAiADsAXABuAFwAIgBBAHMAaQBhAC8ATwByAGEAbABcACIALAAgADQAOAA2ADQAMAAsACAANwAyADAAMAAsACAANAA4ADcAMQAwACwAIAA3ADIAMAAwACwAIAAxADgAMAAwADAALAAgADAALAAgADMANgAwADAALAAgADAALAAgAC0AMwA2ADAAMAAsACAAMAAsACAAXAAiAFIAdQBzAHMAaQBhAEEAcwBpAGEAXAAiACwAIABcACIAKwAwADUAXAAiACwAIABcACIAKwAwADYAXAAiACwAIABcACIAVQBUAEMAKwAwADUAOgAwADAAXAAiACwAIABcACIAVQBUAEMAKwAwADYAOgAwADAAXAAiADsAXABuAFwAIgBBAHMAaQBhAC8ATwByAGEAbABcACIALAAgADQAOAA3ADEAMAAsACAANwAyADAAMAAsACAANQAzADMAMAA5ACwAIAA3ADIAMAAwACwAIAAxADQANAAwADAALAAgADAALAAgAC0AMwA2ADAAMAAsACAAMAAsACAAMwA2ADAAMAAsACAAMAAsACAAXAAiAFIAdQBzAHMAaQBhAEEAcwBpAGEAXAAiACwAIABcACIAKwAwADQAXAAiACwAIABcACIAKwAwADUAXAAiACwAIABcACIAVQBUAEMAKwAwADQAOgAwADAAXAAiACwAIABcACIAVQBUAEMAKwAwADUAOgAwADAAXAAiADsAXABuAFwAIgBBAHMAaQBhAC8ATwByAGEAbABcACIALAAgADUAMwAzADAAOQAsACAANwAyADAAMAAsACAAXAAiAFwAIgAsACAAXAAiAFwAIgAsACAAMQA4ADAAMAAwACwAIAAwACwAIAAzADYAMAAwACwAIAAwACwAIABcACIAXAAiACwAIABcACIAXAAiACwAIABcACIAXAAiACwAIABcACIAKwAwADUAXAAiACwAIABcACIAXAAiACwAIABcACIAVQBUAEMAKwAwADUAOgAwADAAXAAiACwAIABcACIAXAAiAFwAbgB9ADsAXABuAFwAbgBfAFQASQBNAEUAWgBPAE4ARQBfAEEAUwBJAEEAXwBQAE8ATgBUAEkAQQBOAEEASwAgAD0AIAB7AFwAbgBcACIAQQBzAGkAYQAvAFAAbwBuAHQAaQBhAG4AYQBrAFwAIgAsACAAXAAiAFwAIgAsACAAXAAiAFwAIgAsACAAMQA4ADAANgAyACwAIAAwACwAIAAyADYAMgA0ADAALAAgADAALAAgAFwAIgBcACIALAAgAFwAIgBcACIALAAgADAALAAgADAALAAgAFwAIgBcACIALAAgAFwAIgBMAE0AVABcACIALAAgAFwAIgBcACIALAAgAFwAIgBMAG8AYwBhAGwAIABNAGUAYQBuACAAVABpAG0AZQBcACIALAAgAFwAIgBcACIAOwBcAG4AXAAiAEEAcwBpAGEALwBQAG8AbgB0AGkAYQBuAGEAawBcACIALAAgADEAOAAwADYAMgAsACAAMAAsACAAMgA3ADAAMQAyACwAIAAwACwAIAAyADYAMgA0ADAALAAgADAALAAgADAALAAgADAALAAgADcANgAwACwAIAAwACwAIABcACIAXAAiACwAIABcACIAUABNAFQAXAAiACwAIABcACIAXAAiACwAIABcACIAUABvAG4AdABpAGEAbgBhAGsAIABNAGUAYQBuACAAVABpAG0AZQBcACIALAAgAFwAIgBcACIAOwBcAG4AXAAiAEEAcwBpAGEALwBQAG8AbgB0AGkAYQBuAGEAawBcACIALAAgADIANwAwADEAMgAsACAAMAAsACAAMwAwADMAOAA4ACwAIAAwACwAIAAyADcAMAAwADAALAAgADAALAAgADcANgAwACwAIAAwACwAIAA1ADQAMAAwACwAIAAwACwAIABcACIAXAAiACwAIABcACIAKwAwADcAMwAwAFwAIgAsACAAXAAiAFwAIgAsACAAXAAiAFUAVABDACsAMAA3ADoAMwAwAFwAIgAsACAAXAAiAFwAIgA7AFwAbgBcACIAQQBzAGkAYQAvAFAAbwBuAHQAaQBhAG4AYQBrAFwAIgAsACAAMwAwADMAOAA4ACwAIAAwACwAIAAzADEANwAyADEALAAgADAALAAgADMAMgA0ADAAMAAsACAAMAAsACAANQA0ADAAMAAsACAAMAAsACAALQA1ADQAMAAwACwAIAAwACwAIABcACIAXAAiACwAIABcACIAKwAwADkAXAAiACwAIABcACIAXAAiACwAIABcACIAVQBUAEMAKwAwADkAOgAwADAAXAAiACwAIABcACIAXAAiADsAXABuAFwAIgBBAHMAaQBhAC8AUABvAG4AdABpAGEAbgBhAGsAXAAiACwAIAAzADEANwAyADEALAAgADAALAAgADMAMgA2ADcAMgAsACAAMAAsACAAMgA3ADAAMAAwACwAIAAwACwAIAAtADUANAAwADAALAAgADAALAAgADEAOAAwADAALAAgADAALAAgAFwAIgBcACIALAAgAFwAIgArADAANwAzADAAXAAiACwAIABcACIAXAAiACwAIABcACIAVQBUAEMAKwAwADcAOgAzADAAXAAiACwAIABcACIAXAAiADsAXABuAFwAIgBBAHMAaQBhAC8AUABvAG4AdABpAGEAbgBhAGsAXAAiACwAIAAzADIANgA3ADIALAAgADAALAAgADMAMwA0ADAAMgAsACAAMAAsACAAMgA4ADgAMAAwACwAIAAwACwAIAAxADgAMAAwACwAIAAwACwAIAAtADEAOAAwADAALAAgADAALAAgAFwAIgBcACIALAAgAFwAIgArADAAOABcACIALAAgAFwAIgBcACIALAAgAFwAIgBVAFQAQwArADAAOAA6ADAAMABcACIALAAgAFwAIgBcACIAOwBcAG4AXAAiAEEAcwBpAGEALwBQAG8AbgB0AGkAYQBuAGEAawBcACIALAAgADMAMwA0ADAAMgAsACAAMAAsACAAMwA4ADMAOQA1ACwAIAAwACwAIAAyADcAMAAwADAALAAgADAALAAgAC0AMQA4ADAAMAAsACAAMAAsACAAMQA4ADAAMAAsACAAMAAsACAAXAAiAFwAIgAsACAAXAAiACsAMAA3ADMAMABcACIALAAgAFwAIgBcACIALAAgAFwAIgBVAFQAQwArADAANwA6ADMAMABcACIALAAgAFwAIgBcACIAOwBcAG4AXAAiAEEAcwBpAGEALwBQAG8AbgB0AGkAYQBuAGEAawBcACIALAAgADMAOAAzADkANQAsACAAMAAsACAANAA3ADEANgAxACwAIAAwACwAIAAyADgAOAAwADAALAAgADAALAAgADEAOAAwADAALAAgADAALAAgAC0AMwA2ADAAMAAsACAAMAAsACAAXAAiAFwAIgAsACAAXAAiAFcASQBUAEEAXAAiACwAIABcACIAXAAiACwAIABcACIAQwBlAG4AdAByAGEAbAAgAEkAbgBkAG8AbgBlAHMAaQBhACAAVABpAG0AZQBcACIALAAgAFwAIgBcACIAOwBcAG4AXAAiAEEAcwBpAGEALwBQAG8AbgB0AGkAYQBuAGEAawBcACIALAAgADQANwAxADYAMQAsACAAMAAsACAAXAAiAFwAIgAsACAAXAAiAFwAIgAsACAAMgA1ADIAMAAwACwAIAAwACwAIAAtADMANgAwADAALAAgADAALAAgAFwAIgBcACIALAAgAFwAIgBcACIALAAgAFwAIgBcACIALAAgAFwAIgBXAEkAQgBcACIALAAgAFwAIgBcACIALAAgAFwAIgBXAGUAcwB0AGUAcgBuACAASQBuAGQAbwBuAGUAcwBpAGEAIABUAGkAbQBlAFwAIgAsACAAXAAiAFwAIgBcAG4AfQA7AFwAbgBcAG4AXwBUAEkATQBFAFoATwBOAEUAXwBBAFMASQBBAF8AUABZAE8ATgBHAFkAQQBOAEcAIAA9ACAAewBcAG4AXAAiAEEAcwBpAGEALwBQAHkAbwBuAGcAeQBhAG4AZwBcACIALAAgAFwAIgBcACIALAAgAFwAIgBcACIALAAgADEAOAAwADMAMgAsACAAMAAsACAAMwAwADEAOAAwACwAIAAwACwAIABcACIAXAAiACwAIABcACIAXAAiACwAIAA0ADIAMAAsACAAMAAsACAAXAAiAFwAIgAsACAAXAAiAEwATQBUAFwAIgAsACAAXAAiAFwAIgAsACAAXAAiAEwAbwBjAGEAbAAgAE0AZQBhAG4AIABUAGkAbQBlAFwAIgAsACAAXAAiAFwAIgA7AFwAbgBcACIAQQBzAGkAYQAvAFAAeQBvAG4AZwB5AGEAbgBnAFwAIgAsACAAMQA4ADAAMwAyACwAIAAwACwAIAAxADkANAAwADIALAAgADAALAAgADMAMAA2ADAAMAAsACAAMAAsACAANAAyADAALAAgADAALAAgADEAOAAwADAALAAgADAALAAgAFwAIgBcACIALAAgAFwAIgBLAFMAVABcACIALAAgAFwAIgBcACIALAAgAFwAIgBLAG8AcgBlAGEAIABTAHQAYQBuAGQAYQByAGQAIABUAGkAbQBlAFwAIgAsACAAXAAiAFwAIgA7AFwAbgBcACIAQQBzAGkAYQAvAFAAeQBvAG4AZwB5AGEAbgBnAFwAIgAsACAAMQA5ADQAMAAyACwAIAAwACwAIAAzADEANgA5ADEALAAgADAALAAgADMAMgA0ADAAMAAsACAAMAAsACAAMQA4ADAAMAAsACAAMAAsACAAMAAsACAAMAAsACAAXAAiAFwAIgAsACAAXAAiAEoAUwBUAFwAIgAsACAAXAAiAFwAIgAsACAAXAAiAEoAYQBwAGEAbgAgAFMAdABhAG4AZABhAHIAZAAgAFQAaQBtAGUAXAAiACwAIABcACIAXAAiADsAXABuAFwAIgBBAHMAaQBhAC8AUAB5AG8AbgBnAHkAYQBuAGcAXAAiACwAIAAzADEANgA5ADEALAAgADAALAAgADUANwAyADQAOQAsACAAMAAsACAAMwAyADQAMAAwACwAIAAwACwAIAAwACwAIAAwACwAIAAtADEAOAAwADAALAAgADAALAAgAFwAIgBcACIALAAgAFwAIgBLAFMAVABcACIALAAgAFwAIgBcACIALAAgAFwAIgBLAG8AcgBlAGEAIABTAHQAYQBuAGQAYQByAGQAIABUAGkAbQBlAFwAIgAsACAAXAAiAFwAIgA7AFwAbgBcACIAQQBzAGkAYQAvAFAAeQBvAG4AZwB5AGEAbgBnAFwAIgAsACAANQA3ADIANAA5ACwAIAAwACwAIAA1ADgAMgA0ADIALAAgADgANAA2ADAAMAAsACAAMwAwADYAMAAwACwAIAAwACwAIAAtADEAOAAwADAALAAgADAALAAgADEAOAAwADAALAAgADAALAAgAFwAIgBcACIALAAgAFwAIgBLAFMAVABcACIALAAgAFwAIgBcACIALAAgAFwAIgBLAG8AcgBlAGEAIABTAHQAYQBuAGQAYQByAGQAIABUAGkAbQBlAFwAIgAsACAAXAAiAFwAIgA7AFwAbgBcACIAQQBzAGkAYQAvAFAAeQBvAG4AZwB5AGEAbgBnAFwAIgAsACAANQA4ADIANAAyACwAIAA4ADQANgAwADAALAAgAFwAIgBcACIALAAgAFwAIgBcACIALAAgADMAMgA0ADAAMAAsACAAMAAsACAAMQA4ADAAMAAsACAAMAAsACAAXAAiAFwAIgAsACAAXAAiAFwAIgAsACAAXAAiAFwAIgAsACAAXAAiAEsAUwBUAFwAIgAsACAAXAAiAFwAIgAsACAAXAAiAEsAbwByAGUAYQAgAFMAdABhAG4AZABhAHIAZAAgAFQAaQBtAGUAXAAiACwAIABcACIAXAAiAFwAbgB9ADsAXABuAFwAbgBfAFQASQBNAEUAWgBPAE4ARQBfAEEAUwBJAEEAXwBRAEEAVABBAFIAIAA9ACAAewBcAG4AXAAiAEEAcwBpAGEALwBRAGEAdABhAHIAXAAiACwAIABcACIAXAAiACwAIABcACIAXAAiACwAIAAyADIAMwAyADQALAAgADAALAAgADEAMgAzADYAOAAsACAAMAAsACAAXAAiAFwAIgAsACAAXAAiAFwAIgAsACAAMgAwADMAMgAsACAAMAAsACAAXAAiAFwAIgAsACAAXAAiAEwATQBUAFwAIgAsACAAXAAiAFwAIgAsACAAXAAiAEwAbwBjAGEAbAAgAE0AZQBhAG4AIABUAGkAbQBlAFwAIgAsACAAXAAiAFwAIgA7AFwAbgBcACIAQQBzAGkAYQAvAFEAYQB0AGEAcgBcACIALAAgADIAMgAzADIANAAsACAAMAAsACAANAAxADQANgA5ACwAIAAwACwAIAAxADQANAAwADAALAAgADAALAAgADIAMAAzADIALAAgADAALAAgAC0AMwA2ADAAMAAsACAAMAAsACAAXAAiAFwAIgAsACAAXAAiACsAMAA0AFwAIgAsACAAXAAiAFwAIgAsACAAXAAiAFUAVABDACsAMAA0ADoAMAAwAFwAIgAsACAAXAAiAFwAIgA7AFwAbgBcACIAQQBzAGkAYQAvAFEAYQB0AGEAcgBcACIALAAgADQAMQA0ADYAOQAsACAAMAAsACAAXAAiAFwAIgAsACAAXAAiAFwAIgAsACAAMQAwADgAMAAwACwAIAAwACwAIAAtADMANgAwADAALAAgADAALAAgAFwAIgBcACIALAAgAFwAIgBcACIALAAgAFwAIgBcACIALAAgAFwAIgArADAAMwBcACIALAAgAFwAIgBcACIALAAgAFwAIgBVAFQAQwArADAAMwA6ADAAMABcACIALAAgAFwAIgBcACIAXABuAH0AOwBcAG4AXABuAF8AVABJAE0ARQBaAE8ATgBFAF8AQQBTAEkAQQBfAFEATwBTAFQAQQBOAEEAWQAgAD0AIAB7AFwAbgBcACIAQQBzAGkAYQAvAFEAbwBzAHQAYQBuAGEAeQBcACIALAAgAFwAIgBcACIALAAgAFwAIgBcACIALAAgADIAMwA5ADAANwAsACAAMAAsACAAMQA1ADIANgA4ACwAIAAwACwAIABcACIAXAAiACwAIABcACIAXAAiACwAIAAtADgANgA4ACwAIAAwACwAIABcACIAXAAiACwAIABcACIATABNAFQAXAAiACwAIABcACIAXAAiACwAIABcACIATABvAGMAYQBsACAATQBlAGEAbgAgAFQAaQBtAGUAXAAiACwAIABcACIAXAAiADsAXABuAFwAIgBBAHMAaQBhAC8AUQBvAHMAdABhAG4AYQB5AFwAIgAsACAAMgAzADkAMAA3ACwAIAAwACwAIAAyADYAMQA0ADgALAAgADAALAAgADEANAA0ADAAMAAsACAAMAAsACAALQA4ADYAOAAsACAAMAAsACAAMwA2ADAAMAAsACAAMAAsACAAXAAiAFwAIgAsACAAXAAiACsAMAA0AFwAIgAsACAAXAAiAFwAIgAsACAAXAAiAFUAVABDACsAMAA0ADoAMAAwAFwAIgAsACAAXAAiAFwAIgA7AFwAbgBcACIAQQBzAGkAYQAvAFEAbwBzAHQAYQBuAGEAeQBcACIALAAgADIANgAxADQAOAAsACAAMAAsACAANAA0ADYAOQA1ACwAIAAwACwAIAAxADgAMAAwADAALAAgADAALAAgADMANgAwADAALAAgADAALAAgADAALAAgADMANgAwADAALAAgAFwAIgBcACIALAAgAFwAIgArADAANQBcACIALAAgAFwAIgBcACIALAAgAFwAIgBVAFQAQwArADAANQA6ADAAMABcACIALAAgAFwAIgBcACIAOwBcAG4AXAAiAEEAcwBpAGEALwBRAG8AcwB0AGEAbgBhAHkAXAAiACwAIAA0ADQANgA5ADUALAAgADAALAAgADQANAA4ADcAOAAsACAAMAAsACAAMQA4ADAAMAAwACwAIAAzADYAMAAwACwAIAAwACwAIAAzADYAMAAwACwAIAAzADYAMAAwACwAIAAtADMANgAwADAALAAgAFwAIgBcACIALAAgAFwAIgBcACIALAAgAFwAIgArADAANgBcACIALAAgAFwAIgBcACIALAAgAFwAIgBVAFQAQwArADAANgA6ADAAMABcACIAOwBcAG4AXAAiAEEAcwBpAGEALwBRAG8AcwB0AGEAbgBhAHkAXAAiACwAIAA0ADQAOAA3ADgALAAgADAALAAgADQANQAwADYAMAAsACAAMAAsACAAMgAxADYAMAAwACwAIAAwACwAIAAzADYAMAAwACwAIAAtADMANgAwADAALAAgAC0AMwA2ADAAMAAsACAAMAAsACAAXAAiAFwAIgAsACAAXAAiACsAMAA2AFwAIgAsACAAXAAiAFwAIgAsACAAXAAiAFUAVABDACsAMAA2ADoAMAAwAFwAIgAsACAAXAAiAFwAIgA7AFwAbgBcACIAQQBzAGkAYQAvAFEAbwBzAHQAYQBuAGEAeQBcACIALAAgADQANQAwADYAMAAsACAAMAAsACAANAA4ADMANAA2ACwAIAA3ADIAMAAwACwAIAAxADgAMAAwADAALAAgADAALAAgAC0AMwA2ADAAMAAsACAAMAAsACAALQAzADYAMAAwACwAIAAwACwAIABcACIAUgB1AHMAcwBpAGEAQQBzAGkAYQBcACIALAAgAFwAIgArADAANQBcACIALAAgAFwAIgArADAANgBcACIALAAgAFwAIgBVAFQAQwArADAANQA6ADAAMABcACIALAAgAFwAIgBVAFQAQwArADAANgA6ADAAMABcACIAOwBcAG4AXAAiAEEAcwBpAGEALwBRAG8AcwB0AGEAbgBhAHkAXAAiACwAIAA0ADgAMwA0ADYALAAgADcAMgAwADAALAAgADQAOAA2ADQAMAAsACAANwAyADAAMAAsACAAMQA0ADQAMAAwACwAIAAwACwAIAAtADMANgAwADAALAAgADAALAAgADMANgAwADAALAAgADAALAAgAFwAIgBSAHUAcwBzAGkAYQBBAHMAaQBhAFwAIgAsACAAXAAiACsAMAA0AFwAIgAsACAAXAAiACsAMAA1AFwAIgAsACAAXAAiAFUAVABDACsAMAA0ADoAMAAwAFwAIgAsACAAXAAiAFUAVABDACsAMAA1ADoAMAAwAFwAIgA7AFwAbgBcACIAQQBzAGkAYQAvAFEAbwBzAHQAYQBuAGEAeQBcACIALAAgADQAOAA2ADQAMAAsACAANwAyADAAMAAsACAANQAzADMAMAA5ACwAIAA3ADIAMAAwACwAIAAxADgAMAAwADAALAAgADAALAAgADMANgAwADAALAAgADAALAAgADMANgAwADAALAAgADAALAAgAFwAIgBSAHUAcwBzAGkAYQBBAHMAaQBhAFwAIgAsACAAXAAiACsAMAA1AFwAIgAsACAAXAAiACsAMAA2AFwAIgAsACAAXAAiAFUAVABDACsAMAA1ADoAMAAwAFwAIgAsACAAXAAiAFUAVABDACsAMAA2ADoAMAAwAFwAIgA7AFwAbgBcACIAQQBzAGkAYQAvAFEAbwBzAHQAYQBuAGEAeQBcACIALAAgADUAMwAzADAAOQAsACAANwAyADAAMAAsACAANgAwADMANwAwACwAIAAwACwAIAAyADEANgAwADAALAAgADAALAAgADMANgAwADAALAAgADAALAAgAC0AMwA2ADAAMAAsACAAMAAsACAAXAAiAFwAIgAsACAAXAAiACsAMAA2AFwAIgAsACAAXAAiAFwAIgAsACAAXAAiAFUAVABDACsAMAA2ADoAMAAwAFwAIgAsACAAXAAiAFwAIgA7AFwAbgBcACIAQQBzAGkAYQAvAFEAbwBzAHQAYQBuAGEAeQBcACIALAAgADYAMAAzADcAMAAsACAAMAAsACAAXAAiAFwAIgAsACAAXAAiAFwAIgAsACAAMQA4ADAAMAAwACwAIAAwACwAIAAtADMANgAwADAALAAgADAALAAgAFwAIgBcACIALAAgAFwAIgBcACIALAAgAFwAIgBcACIALAAgAFwAIgArADAANQBcACIALAAgAFwAIgBcACIALAAgAFwAIgBVAFQAQwArADAANQA6ADAAMABcACIALAAgAFwAIgBcACIAXABuAH0AOwBcAG4AXABuAF8AVABJAE0ARQBaAE8ATgBFAF8AQQBTAEkAQQBfAFEAWQBaAFkATABPAFIARABBACAAPQAgAHsAXABuAFwAIgBBAHMAaQBhAC8AUQB5AHoAeQBsAG8AcgBkAGEAXAAiACwAIABcACIAXAAiACwAIABcACIAXAAiACwAIAAyADMAOQAwADcALAAgADAALAAgADEANQA3ADEAMgAsACAAMAAsACAAXAAiAFwAIgAsACAAXAAiAFwAIgAsACAALQAxADMAMQAyACwAIAAwACwAIABcACIAXAAiACwAIABcACIATABNAFQAXAAiACwAIABcACIAXAAiACwAIABcACIATABvAGMAYQBsACAATQBlAGEAbgAgAFQAaQBtAGUAXAAiACwAIABcACIAXAAiADsAXABuAFwAIgBBAHMAaQBhAC8AUQB5AHoAeQBsAG8AcgBkAGEAXAAiACwAIAAyADMAOQAwADcALAAgADAALAAgADIANgAxADQAOAAsACAAMAAsACAAMQA0ADQAMAAwACwAIAAwACwAIAAtADEAMwAxADIALAAgADAALAAgADMANgAwADAALAAgADAALAAgAFwAIgBcACIALAAgAFwAIgArADAANABcACIALAAgAFwAIgBcACIALAAgAFwAIgBVAFQAQwArADAANAA6ADAAMABcACIALAAgAFwAIgBcACIAOwBcAG4AXAAiAEEAcwBpAGEALwBRAHkAegB5AGwAbwByAGQAYQBcACIALAAgADIANgAxADQAOAAsACAAMAAsACAANAA0ADYAOQA1ACwAIAAwACwAIAAxADgAMAAwADAALAAgADAALAAgADMANgAwADAALAAgADAALAAgADAALAAgADMANgAwADAALAAgAFwAIgBcACIALAAgAFwAIgArADAANQBcACIALAAgAFwAIgBcACIALAAgAFwAIgBVAFQAQwArADAANQA6ADAAMABcACIALAAgAFwAIgBcACIAOwBcAG4AXAAiAEEAcwBpAGEALwBRAHkAegB5AGwAbwByAGQAYQBcACIALAAgADQANAA2ADkANQAsACAAMAAsACAANAA0ADgANwA4ACwAIAAwACwAIAAxADgAMAAwADAALAAgADMANgAwADAALAAgADAALAAgADMANgAwADAALAAgADMANgAwADAALAAgAC0AMwA2ADAAMAAsACAAXAAiAFwAIgAsACAAXAAiAFwAIgAsACAAXAAiACsAMAA2AFwAIgAsACAAXAAiAFwAIgAsACAAXAAiAFUAVABDACsAMAA2ADoAMAAwAFwAIgA7AFwAbgBcACIAQQBzAGkAYQAvAFEAeQB6AHkAbABvAHIAZABhAFwAIgAsACAANAA0ADgANwA4ACwAIAAwACwAIAA0ADUAMAA2ADAALAAgADAALAAgADIAMQA2ADAAMAAsACAAMAAsACAAMwA2ADAAMAAsACAALQAzADYAMAAwACwAIAAtADMANgAwADAALAAgADAALAAgAFwAIgBcACIALAAgAFwAIgArADAANgBcACIALAAgAFwAIgBcACIALAAgAFwAIgBVAFQAQwArADAANgA6ADAAMABcACIALAAgAFwAIgBcACIAOwBcAG4AXAAiAEEAcwBpAGEALwBRAHkAegB5AGwAbwByAGQAYQBcACIALAAgADQANQAwADYAMAAsACAAMAAsACAANAA4ADMANAA2ACwAIAA3ADIAMAAwACwAIAAxADgAMAAwADAALAAgADAALAAgAC0AMwA2ADAAMAAsACAAMAAsACAALQAzADYAMAAwACwAIAAwACwAIABcACIAUgB1AHMAcwBpAGEAQQBzAGkAYQBcACIALAAgAFwAIgArADAANQBcACIALAAgAFwAIgArADAANgBcACIALAAgAFwAIgBVAFQAQwArADAANQA6ADAAMABcACIALAAgAFwAIgBVAFQAQwArADAANgA6ADAAMABcACIAOwBcAG4AXAAiAEEAcwBpAGEALwBRAHkAegB5AGwAbwByAGQAYQBcACIALAAgADQAOAAzADQANgAsACAANwAyADAAMAAsACAANAA4ADUAMgA4ACwAIAA3ADIAMAAwACwAIAAxADQANAAwADAALAAgADAALAAgAC0AMwA2ADAAMAAsACAAMAAsACAAMwA2ADAAMAAsACAAMAAsACAAXAAiAFIAdQBzAHMAaQBhAEEAcwBpAGEAXAAiACwAIABcACIAKwAwADQAXAAiACwAIABcACIAKwAwADUAXAAiACwAIABcACIAVQBUAEMAKwAwADQAOgAwADAAXAAiACwAIABcACIAVQBUAEMAKwAwADUAOgAwADAAXAAiADsAXABuAFwAIgBBAHMAaQBhAC8AUQB5AHoAeQBsAG8AcgBkAGEAXAAiACwAIAA0ADgANQAyADgALAAgADcAMgAwADAALAAgADQAOAA2ADQAMAAsACAANwAyADAAMAAsACAAMQA4ADAAMAAwACwAIAAwACwAIAAzADYAMAAwACwAIAAwACwAIAAzADYAMAAwACwAIAAwACwAIABcACIAUgB1AHMAcwBpAGEAQQBzAGkAYQBcACIALAAgAFwAIgArADAANQBcACIALAAgAFwAIgArADAANgBcACIALAAgAFwAIgBVAFQAQwArADAANQA6ADAAMABcACIALAAgAFwAIgBVAFQAQwArADAANgA6ADAAMABcACIAOwBcAG4AXAAiAEEAcwBpAGEALwBRAHkAegB5AGwAbwByAGQAYQBcACIALAAgADQAOAA2ADQAMAAsACAANwAyADAAMAAsACAANAA4ADcAMQAwACwAIAA3ADIAMAAwACwAIAAyADEANgAwADAALAAgADAALAAgADMANgAwADAALAAgADAALAAgAC0AMwA2ADAAMAAsACAAMAAsACAAXAAiAFIAdQBzAHMAaQBhAEEAcwBpAGEAXAAiACwAIABcACIAKwAwADYAXAAiACwAIABcACIAKwAwADcAXAAiACwAIABcACIAVQBUAEMAKwAwADYAOgAwADAAXAAiACwAIABcACIAVQBUAEMAKwAwADcAOgAwADAAXAAiADsAXABuAFwAIgBBAHMAaQBhAC8AUQB5AHoAeQBsAG8AcgBkAGEAXAAiACwAIAA0ADgANwAxADAALAAgADcAMgAwADAALAAgADUAMwAzADAAOQAsACAANwAyADAAMAAsACAAMQA4ADAAMAAwACwAIAAwACwAIAAtADMANgAwADAALAAgADAALAAgADMANgAwADAALAAgADAALAAgAFwAIgBSAHUAcwBzAGkAYQBBAHMAaQBhAFwAIgAsACAAXAAiACsAMAA1AFwAIgAsACAAXAAiACsAMAA2AFwAIgAsACAAXAAiAFUAVABDACsAMAA1ADoAMAAwAFwAIgAsACAAXAAiAFUAVABDACsAMAA2ADoAMAAwAFwAIgA7AFwAbgBcACIAQQBzAGkAYQAvAFEAeQB6AHkAbABvAHIAZABhAFwAIgAsACAANQAzADMAMAA5ACwAIAA3ADIAMAAwACwAIAA1ADgANAA3ADMALAAgADAALAAgADIAMQA2ADAAMAAsACAAMAAsACAAMwA2ADAAMAAsACAAMAAsACAALQAzADYAMAAwACwAIAAwACwAIABcACIAXAAiACwAIABcACIAKwAwADYAXAAiACwAIABcACIAXAAiACwAIABcACIAVQBUAEMAKwAwADYAOgAwADAAXAAiACwAIABcACIAXAAiADsAXABuAFwAIgBBAHMAaQBhAC8AUQB5AHoAeQBsAG8AcgBkAGEAXAAiACwAIAA1ADgANAA3ADMALAAgADAALAAgAFwAIgBcACIALAAgAFwAIgBcACIALAAgADEAOAAwADAAMAAsACAAMAAsACAALQAzADYAMAAwACwAIAAwACwAIABcACIAXAAiACwAIABcACIAXAAiACwAIABcACIAXAAiACwAIABcACIAKwAwADUAXAAiACwAIABcACIAXAAiACwAIABcACIAVQBUAEMAKwAwADUAOgAwADAAXAAiACwAIABcACIAXAAiAFwAbgB9ADsAXABuAFwAbgBfAFQASQBNAEUAWgBPAE4ARQBfAEEAUwBJAEEAXwBSAEkAWQBBAEQASAAgAD0AIAB7AFwAbgBcACIAQQBzAGkAYQAvAFIAaQB5AGEAZABoAFwAIgAsACAAXAAiAFwAIgAsACAAXAAiAFwAIgAsACAAMwAyADIANQA4ACwAIAAwACwAIAAxADEAMgAxADIALAAgADAALAAgAFwAIgBcACIALAAgAFwAIgBcACIALAAgAC0ANAAxADIALAAgADAALAAgAFwAIgBcACIALAAgAFwAIgBMAE0AVABcACIALAAgAFwAIgBcACIALAAgAFwAIgBMAG8AYwBhAGwAIABNAGUAYQBuACAAVABpAG0AZQBcACIALAAgAFwAIgBcACIAOwBcAG4AXAAiAEEAcwBpAGEALwBSAGkAeQBhAGQAaABcACIALAAgADMAMgAyADUAOAAsACAAMAAsACAAXAAiAFwAIgAsACAAXAAiAFwAIgAsACAAMQAwADgAMAAwACwAIAAwACwAIAAtADQAMQAyACwAIAAwACwAIABcACIAXAAiACwAIABcACIAXAAiACwAIABcACIAXAAiACwAIABcACIAKwAwADMAXAAiACwAIABcACIAXAAiACwAIABcACIAVQBUAEMAKwAwADMAOgAwADAAXAAiACwAIABcACIAXAAiAFwAbgB9ADsAXABuAFwAbgBfAFQASQBNAEUAWgBPAE4ARQBfAEEAUwBJAEEAXwBTAEEASwBIAEEATABJAE4AIAA9ACAAewBcAG4AXAAiAEEAcwBpAGEALwBTAGEAawBoAGEAbABpAG4AXAAiACwAIABcACIAXAAiACwAIABcACIAXAAiACwAIAAxADcAMAA4ADAALAAgADAALAAgADMANAAyADQAOAAsACAAMAAsACAAXAAiAFwAIgAsACAAXAAiAFwAIgAsACAALQAxADgANAA4ACwAIAAwACwAIABcACIAXAAiACwAIABcACIATABNAFQAXAAiACwAIABcACIAXAAiACwAIABcACIATABvAGMAYQBsACAATQBlAGEAbgAgAFQAaQBtAGUAXAAiACwAIABcACIAXAAiADsAXABuAFwAIgBBAHMAaQBhAC8AUwBhAGsAaABhAGwAaQBuAFwAIgAsACAAMQA3ADAAOAAwACwAIAAwACwAIAAzADEANgA5ADIALAAgADAALAAgADMAMgA0ADAAMAAsACAAMAAsACAALQAxADgANAA4ACwAIAAwACwAIAA3ADIAMAAwACwAIAAwACwAIABcACIAXAAiACwAIABcACIAKwAwADkAXAAiACwAIABcACIAXAAiACwAIABcACIAVQBUAEMAKwAwADkAOgAwADAAXAAiACwAIABcACIAXAAiADsAXABuAFwAIgBBAHMAaQBhAC8AUwBhAGsAaABhAGwAaQBuAFwAIgAsACAAMwAxADYAOQAyACwAIAAwACwAIAA0ADgAMwA0ADYALAAgADcAMgAwADAALAAgADMAOQA2ADAAMAAsACAAMAAsACAANwAyADAAMAAsACAAMAAsACAALQAzADYAMAAwACwAIAAwACwAIABcACIAUgB1AHMAcwBpAGEAXAAiACwAIABcACIAKwAxADEAXAAiACwAIABcACIAKwAxADIAXAAiACwAIABcACIAVQBUAEMAKwAxADEAOgAwADAAXAAiACwAIABcACIAVQBUAEMAKwAxADIAOgAwADAAXAAiADsAXABuAFwAIgBBAHMAaQBhAC8AUwBhAGsAaABhAGwAaQBuAFwAIgAsACAANAA4ADMANAA2ACwAIAA3ADIAMAAwACwAIAA0ADgANgA0ADAALAAgADcAMgAwADAALAAgADMANgAwADAAMAAsACAAMAAsACAALQAzADYAMAAwACwAIAAwACwAIAAzADYAMAAwACwAIAAwACwAIABcACIAUgB1AHMAcwBpAGEAXAAiACwAIABcACIAKwAxADAAXAAiACwAIABcACIAKwAxADEAXAAiACwAIABcACIAVQBUAEMAKwAxADAAOgAwADAAXAAiACwAIABcACIAVQBUAEMAKwAxADEAOgAwADAAXAAiADsAXABuAFwAIgBBAHMAaQBhAC8AUwBhAGsAaABhAGwAaQBuAFwAIgAsACAANAA4ADYANAAwACwAIAA3ADIAMAAwACwAIAA1ADAANQAzADcALAAgADcAMgAwADAALAAgADMAOQA2ADAAMAAsACAAMAAsACAAMwA2ADAAMAAsACAAMAAsACAALQAzADYAMAAwACwAIAAwACwAIABcACIAUgB1AHMAcwBpAGEAXAAiACwAIABcACIAKwAxADEAXAAiACwAIABcACIAKwAxADIAXAAiACwAIABcACIAVQBUAEMAKwAxADEAOgAwADAAXAAiACwAIABcACIAVQBUAEMAKwAxADIAOgAwADAAXAAiADsAXABuAFwAIgBBAHMAaQBhAC8AUwBhAGsAaABhAGwAaQBuAFwAIgAsACAANQAwADUAMwA3ACwAIAA3ADIAMAAwACwAIAA1ADUANgA0ADcALAAgADcAMgAwADAALAAgADMANgAwADAAMAAsACAAMAAsACAALQAzADYAMAAwACwAIAAwACwAIAAzADYAMAAwACwAIAAwACwAIABcACIAUgB1AHMAcwBpAGEAXAAiACwAIABcACIAKwAxADAAXAAiACwAIABcACIAKwAxADEAXAAiACwAIABcACIAVQBUAEMAKwAxADAAOgAwADAAXAAiACwAIABcACIAVQBUAEMAKwAxADEAOgAwADAAXAAiADsAXABuAFwAIgBBAHMAaQBhAC8AUwBhAGsAaABhAGwAaQBuAFwAIgAsACAANQA1ADYANAA3ACwAIAA3ADIAMAAwACwAIAA1ADYAOQA1ADYALAAgADcAMgAwADAALAAgADMAOQA2ADAAMAAsACAAMAAsACAAMwA2ADAAMAAsACAAMAAsACAALQAzADYAMAAwACwAIAAwACwAIABcACIAXAAiACwAIABcACIAKwAxADEAXAAiACwAIABcACIAXAAiACwAIABcACIAVQBUAEMAKwAxADEAOgAwADAAXAAiACwAIABcACIAXAAiADsAXABuAFwAIgBBAHMAaQBhAC8AUwBhAGsAaABhAGwAaQBuAFwAIgAsACAANQA2ADkANQA2ACwAIAA3ADIAMAAwACwAIAA1ADcANAA3ADQALAAgADcAMgAwADAALAAgADMANgAwADAAMAAsACAAMAAsACAALQAzADYAMAAwACwAIAAwACwAIAAzADYAMAAwACwAIAAwACwAIABcACIAXAAiACwAIABcACIAKwAxADAAXAAiACwAIABcACIAXAAiACwAIABcACIAVQBUAEMAKwAxADAAOgAwADAAXAAiACwAIABcACIAXAAiADsAXABuAFwAIgBBAHMAaQBhAC8AUwBhAGsAaABhAGwAaQBuAFwAIgAsACAANQA3ADQANwA0ACwAIAA3ADIAMAAwACwAIABcACIAXAAiACwAIABcACIAXAAiACwAIAAzADkANgAwADAALAAgADAALAAgADMANgAwADAALAAgADAALAAgAFwAIgBcACIALAAgAFwAIgBcACIALAAgAFwAIgBcACIALAAgAFwAIgArADEAMQBcACIALAAgAFwAIgBcACIALAAgAFwAIgBVAFQAQwArADEAMQA6ADAAMABcACIALAAgAFwAIgBcACIAXABuAH0AOwBcAG4AXABuAF8AVABJAE0ARQBaAE8ATgBFAF8AQQBTAEkAQQBfAFMAQQBNAEEAUgBLAEEATgBEACAAPQAgAHsAXABuAFwAIgBBAHMAaQBhAC8AUwBhAG0AYQByAGsAYQBuAGQAXAAiACwAIABcACIAXAAiACwAIABcACIAXAAiACwAIAAyADMAOQAwADcALAAgADAALAAgADEANgAwADcAMwAsACAAMAAsACAAXAAiAFwAIgAsACAAXAAiAFwAIgAsACAALQAxADYANwAzACwAIAAwACwAIABcACIAXAAiACwAIABcACIATABNAFQAXAAiACwAIABcACIAXAAiACwAIABcACIATABvAGMAYQBsACAATQBlAGEAbgAgAFQAaQBtAGUAXAAiACwAIABcACIAXAAiADsAXABuAFwAIgBBAHMAaQBhAC8AUwBhAG0AYQByAGsAYQBuAGQAXAAiACwAIAAyADMAOQAwADcALAAgADAALAAgADIANgAxADQAOAAsACAAMAAsACAAMQA0ADQAMAAwACwAIAAwACwAIAAtADEANgA3ADMALAAgADAALAAgADMANgAwADAALAAgADAALAAgAFwAIgBcACIALAAgAFwAIgArADAANABcACIALAAgAFwAIgBcACIALAAgAFwAIgBVAFQAQwArADAANAA6ADAAMABcACIALAAgAFwAIgBcACIAOwBcAG4AXAAiAEEAcwBpAGEALwBTAGEAbQBhAHIAawBhAG4AZABcACIALAAgADIANgAxADQAOAAsACAAMAAsACAANAA0ADYAOQA1ACwAIAAwACwAIAAxADgAMAAwADAALAAgADAALAAgADMANgAwADAALAAgADAALAAgADAALAAgADMANgAwADAALAAgAFwAIgBcACIALAAgAFwAIgArADAANQBcACIALAAgAFwAIgBcACIALAAgAFwAIgBVAFQAQwArADAANQA6ADAAMABcACIALAAgAFwAIgBcACIAOwBcAG4AXAAiAEEAcwBpAGEALwBTAGEAbQBhAHIAawBhAG4AZABcACIALAAgADQANAA2ADkANQAsACAAMAAsACAANAA0ADgANwA4ACwAIAAwACwAIAAxADgAMAAwADAALAAgADMANgAwADAALAAgADAALAAgADMANgAwADAALAAgADMANgAwADAALAAgAC0AMwA2ADAAMAAsACAAXAAiAFwAIgAsACAAXAAiAFwAIgAsACAAXAAiACsAMAA2AFwAIgAsACAAXAAiAFwAIgAsACAAXAAiAFUAVABDACsAMAA2ADoAMAAwAFwAIgA7AFwAbgBcACIAQQBzAGkAYQAvAFMAYQBtAGEAcgBrAGEAbgBkAFwAIgAsACAANAA0ADgANwA4ACwAIAAwACwAIAA0ADUAMAA2ADAALAAgADAALAAgADIAMQA2ADAAMAAsACAAMAAsACAAMwA2ADAAMAAsACAALQAzADYAMAAwACwAIAAtADMANgAwADAALAAgADAALAAgAFwAIgBcACIALAAgAFwAIgArADAANgBcACIALAAgAFwAIgBcACIALAAgAFwAIgBVAFQAQwArADAANgA6ADAAMABcACIALAAgAFwAIgBcACIAOwBcAG4AXAAiAEEAcwBpAGEALwBTAGEAbQBhAHIAawBhAG4AZABcACIALAAgADQANQAwADYAMAAsACAAMAAsACAANAA4ADYAMgAyACwAIAAwACwAIAAxADgAMAAwADAALAAgADAALAAgAC0AMwA2ADAAMAAsACAAMAAsACAAMAAsACAAMAAsACAAXAAiAFIAdQBzAHMAaQBhAEEAcwBpAGEAXAAiACwAIABcACIAKwAwADUAXAAiACwAIABcACIAKwAwADYAXAAiACwAIABcACIAVQBUAEMAKwAwADUAOgAwADAAXAAiACwAIABcACIAVQBUAEMAKwAwADYAOgAwADAAXAAiADsAXABuAFwAIgBBAHMAaQBhAC8AUwBhAG0AYQByAGsAYQBuAGQAXAAiACwAIAA0ADgANgAyADIALAAgADAALAAgAFwAIgBcACIALAAgAFwAIgBcACIALAAgADEAOAAwADAAMAAsACAAMAAsACAAMAAsACAAMAAsACAAXAAiAFwAIgAsACAAXAAiAFwAIgAsACAAXAAiAFwAIgAsACAAXAAiACsAMAA1AFwAIgAsACAAXAAiAFwAIgAsACAAXAAiAFUAVABDACsAMAA1ADoAMAAwAFwAIgAsACAAXAAiAFwAIgBcAG4AfQA7AFwAbgBcAG4AXwBUAEkATQBFAFoATwBOAEUAXwBBAFMASQBBAF8AUwBFAE8AVQBMACAAPQAgAHsAXABuAFwAIgBBAHMAaQBhAC8AUwBlAG8AdQBsAFwAIgAsACAAXAAiAFwAIgAsACAAXAAiAFwAIgAsACAAMQA4ADAAMwAyACwAIAAwACwAIAAzADAANAA3ADIALAAgADAALAAgAFwAIgBcACIALAAgAFwAIgBcACIALAAgADEAMgA4ACwAIAAwACwAIABcACIAXAAiACwAIABcACIATABNAFQAXAAiACwAIABcACIAXAAiACwAIABcACIATABvAGMAYQBsACAATQBlAGEAbgAgAFQAaQBtAGUAXAAiACwAIABcACIAXAAiADsAXABuAFwAIgBBAHMAaQBhAC8AUwBlAG8AdQBsAFwAIgAsACAAMQA4ADAAMwAyACwAIAAwACwAIAAxADkANAAwADIALAAgADAALAAgADMAMAA2ADAAMAAsACAAMAAsACAAMQAyADgALAAgADAALAAgADEAOAAwADAALAAgADAALAAgAFwAIgBcACIALAAgAFwAIgBLAFMAVABcACIALAAgAFwAIgBcACIALAAgAFwAIgBLAG8AcgBlAGEAIABTAHQAYQBuAGQAYQByAGQAIABUAGkAbQBlAFwAIgAsACAAXAAiAFwAIgA7AFwAbgBcACIAQQBzAGkAYQAvAFMAZQBvAHUAbABcACIALAAgADEAOQA0ADAAMgAsACAAMAAsACAAMwAxADcAMAA2ACwAIAAwACwAIAAzADIANAAwADAALAAgADAALAAgADEAOAAwADAALAAgADAALAAgADAALAAgADAALAAgAFwAIgBcACIALAAgAFwAIgBKAFMAVABcACIALAAgAFwAIgBcACIALAAgAFwAIgBKAGEAcABhAG4AIABTAHQAYQBuAGQAYQByAGQAIABUAGkAbQBlAFwAIgAsACAAXAAiAFwAIgA7AFwAbgBcACIAQQBzAGkAYQAvAFMAZQBvAHUAbABcACIALAAgADMAMQA3ADAANgAsACAAMAAsACAAMwA0ADgAMgAyACwAIAAwACwAIAAzADIANAAwADAALAAgADAALAAgADAALAAgADAALAAgAC0AMQA4ADAAMAAsACAAMAAsACAAXAAiAFIATwBLAFwAIgAsACAAXAAiAEsAJQBUAFwAIgAsACAAXAAiAFwAIgAsACAAXAAiAEsAbwByAGUAYQAlACAAVABpAG0AZQBcACIALAAgAFwAIgBcACIAOwBcAG4AXAAiAEEAcwBpAGEALwBTAGUAbwB1AGwAXAAiACwAIAAzADQAOAAyADIALAAgADAALAAgADMANwA1ADIAMQAsACAAMAAsACAAMwAwADYAMAAwACwAIAAwACwAIAAtADEAOAAwADAALAAgADAALAAgADEAOAAwADAALAAgADAALAAgAFwAIgBSAE8ASwBcACIALAAgAFwAIgBLACUAVABcACIALAAgAFwAIgBcACIALAAgAFwAIgBLAG8AcgBlAGEAJQAgAFQAaQBtAGUAXAAiACwAIABcACIAXAAiADsAXABuAFwAIgBBAHMAaQBhAC8AUwBlAG8AdQBsAFwAIgAsACAAMwA3ADUAMgAxACwAIAAwACwAIABcACIAXAAiACwAIABcACIAXAAiACwAIAAzADIANAAwADAALAAgADAALAAgADEAOAAwADAALAAgADAALAAgAFwAIgBcACIALAAgAFwAIgBcACIALAAgAFwAIgBSAE8ASwBcACIALAAgAFwAIgBLACUAVABcACIALAAgAFwAIgBcACIALAAgAFwAIgBLAG8AcgBlAGEAJQAgAFQAaQBtAGUAXAAiACwAIABcACIAXAAiAFwAbgB9ADsAXABuAFwAbgBfAFQASQBNAEUAWgBPAE4ARQBfAEEAUwBJAEEAXwBTAEgAQQBOAEcASABBAEkAIAA9ACAAewBcAG4AXAAiAEEAcwBpAGEALwBTAGgAYQBuAGcAaABhAGkAXAAiACwAIABcACIAXAAiACwAIABcACIAXAAiACwAIAAxADUAMwA4ADUALAAgADAALAAgADIAOQAxADQAMwAsACAAMAAsACAAXAAiAFwAIgAsACAAXAAiAFwAIgAsACAALQAzADQAMwAsACAAMAAsACAAXAAiAFwAIgAsACAAXAAiAEwATQBUAFwAIgAsACAAXAAiAFwAIgAsACAAXAAiAEwAbwBjAGEAbAAgAE0AZQBhAG4AIABUAGkAbQBlAFwAIgAsACAAXAAiAFwAIgA7AFwAbgBcACIAQQBzAGkAYQAvAFMAaABhAG4AZwBoAGEAaQBcACIALAAgADEANQAzADgANQAsACAAMAAsACAAMwAzADAANgA0ACwAIAAwACwAIAAyADgAOAAwADAALAAgADAALAAgAC0AMwA0ADMALAAgADAALAAgADAALAAgADAALAAgAFwAIgBTAGgAYQBuAGcAXAAiACwAIABcACIAQwAlAFQAXAAiACwAIABcACIAXAAiACwAIABcACIAQwBoAGkAbgBhACUAIABUAGkAbQBlAFwAIgAsACAAXAAiAFwAIgA7AFwAbgBcACIAQQBzAGkAYQAvAFMAaABhAG4AZwBoAGEAaQBcACIALAAgADMAMwAwADYANAAsACAAMAAsACAAXAAiAFwAIgAsACAAXAAiAFwAIgAsACAAMgA4ADgAMAAwACwAIAAwACwAIAAwACwAIAAwACwAIABcACIAXAAiACwAIABcACIAXAAiACwAIABcACIAUABSAEMAXAAiACwAIABcACIAQwAlAFQAXAAiACwAIABcACIAXAAiACwAIABcACIAQwBoAGkAbgBhACUAIABUAGkAbQBlAFwAIgAsACAAXAAiAFwAIgBcAG4AfQA7AFwAbgBcAG4AXwBUAEkATQBFAFoATwBOAEUAXwBBAFMASQBBAF8AUwBJAE4ARwBBAFAATwBSAEUAIAA9ACAAewBcAG4AXAAiAEEAcwBpAGEALwBTAGkAbgBnAGEAcABvAHIAZQBcACIALAAgAFwAIgBcACIALAAgAFwAIgBcACIALAAgADEANQAzADgANQAsACAAMAAsACAAMgA0ADkAMgA1ACwAIAAwACwAIABcACIAXAAiACwAIABcACIAXAAiACwAIAAwACwAIAAwACwAIABcACIAXAAiACwAIABcACIATABNAFQAXAAiACwAIABcACIAXAAiACwAIABcACIATABvAGMAYQBsACAATQBlAGEAbgAgAFQAaQBtAGUAXAAiACwAIABcACIAXAAiADsAXABuAFwAIgBBAHMAaQBhAC8AUwBpAG4AZwBhAHAAbwByAGUAXAAiACwAIAAxADUAMwA4ADUALAAgADAALAAgADEANgA5ADkANwAsACAAMAAsACAAMgA0ADkAMgA1ACwAIAAwACwAIAAwACwAIAAwACwAIAAyADcANQAsACAAMAAsACAAXAAiAFwAIgAsACAAXAAiAFMATQBUAFwAIgAsACAAXAAiAFwAIgAsACAAXAAiAFMAaQBuAGcAYQBwAG8AcgBlACAATQBlAGEAbgAgAFQAaQBtAGUAXAAiACwAIABcACIAXAAiADsAXABuAFwAIgBBAHMAaQBhAC8AUwBpAG4AZwBhAHAAbwByAGUAXAAiACwAIAAxADYAOQA5ADcALAAgADAALAAgADIANwAwADcAMwAsACAAMAAsACAAMgA1ADIAMAAwACwAIAAwACwAIAAyADcANQAsACAAMAAsACAAMAAsACAAMQAyADAAMAAsACAAXAAiAFwAIgAsACAAXAAiACsAMAA3AFwAIgAsACAAXAAiAFwAIgAsACAAXAAiAFUAVABDACsAMAA3ADoAMAAwAFwAIgAsACAAXAAiAFwAIgA7AFwAbgBcACIAQQBzAGkAYQAvAFMAaQBuAGcAYQBwAG8AcgBlAFwAIgAsACAAMgA3ADAANwAzACwAIAAwACwAIAAyADgAMQA2ADgALAAgADAALAAgADIANQAyADAAMAAsACAAMQAyADAAMAAsACAAMAAsACAAMQAyADAAMAAsACAAMQAyADAAMAAsACAALQAxADIAMAAwACwAIABcACIAXAAiACwAIABcACIAXAAiACwAIABcACIAKwAwADcAMgAwAFwAIgAsACAAXAAiAFwAIgAsACAAXAAiAFUAVABDACsAMAA3ADoAMgAwAFwAIgA7AFwAbgBcACIAQQBzAGkAYQAvAFMAaQBuAGcAYQBwAG8AcgBlAFwAIgAsACAAMgA4ADEANgA4ACwAIAAwACwAIAAzADAAMgAzADgALAAgADAALAAgADIANgA0ADAAMAAsACAAMAAsACAAMQAyADAAMAAsACAALQAxADIAMAAwACwAIAA2ADAAMAAsACAAMAAsACAAXAAiAFwAIgAsACAAXAAiACsAMAA3ADIAMABcACIALAAgAFwAIgBcACIALAAgAFwAIgBVAFQAQwArADAANwA6ADIAMABcACIALAAgAFwAIgBcACIAOwBcAG4AXAAiAEEAcwBpAGEALwBTAGkAbgBnAGEAcABvAHIAZQBcACIALAAgADMAMAAyADMAOAAsACAAMAAsACAAMwAwADQAMAA2ACwAIAAwACwAIAAyADcAMAAwADAALAAgADAALAAgADYAMAAwACwAIAAwACwAIAA1ADQAMAAwACwAIAAwACwAIABcACIAXAAiACwAIABcACIAKwAwADcAMwAwAFwAIgAsACAAXAAiAFwAIgAsACAAXAAiAFUAVABDACsAMAA3ADoAMwAwAFwAIgAsACAAXAAiAFwAIgA7AFwAbgBcACIAQQBzAGkAYQAvAFMAaQBuAGcAYQBwAG8AcgBlAFwAIgAsACAAMwAwADQAMAA2ACwAIAAwACwAIAAzADEANwAxADAALAAgADAALAAgADMAMgA0ADAAMAAsACAAMAAsACAANQA0ADAAMAAsACAAMAAsACAALQA1ADQAMAAwACwAIAAwACwAIABcACIAXAAiACwAIABcACIAKwAwADkAXAAiACwAIABcACIAXAAiACwAIABcACIAVQBUAEMAKwAwADkAOgAwADAAXAAiACwAIABcACIAXAAiADsAXABuAFwAIgBBAHMAaQBhAC8AUwBpAG4AZwBhAHAAbwByAGUAXAAiACwAIAAzADEANwAxADAALAAgADAALAAgADQANAA5ADYAOQAsACAAOAA0ADYAMAAwACwAIAAyADcAMAAwADAALAAgADAALAAgAC0ANQA0ADAAMAAsACAAMAAsACAAMQA4ADAAMAAsACAAMAAsACAAXAAiAFwAIgAsACAAXAAiACsAMAA3ADMAMABcACIALAAgAFwAIgBcACIALAAgAFwAIgBVAFQAQwArADAANwA6ADMAMABcACIALAAgAFwAIgBcACIAOwBcAG4AXAAiAEEAcwBpAGEALwBTAGkAbgBnAGEAcABvAHIAZQBcACIALAAgADQANAA5ADYAOQAsACAAOAA0ADYAMAAwACwAIABcACIAXAAiACwAIABcACIAXAAiACwAIAAyADgAOAAwADAALAAgADAALAAgADEAOAAwADAALAAgADAALAAgAFwAIgBcACIALAAgAFwAIgBcACIALAAgAFwAIgBcACIALAAgAFwAIgArADAAOABcACIALAAgAFwAIgBcACIALAAgAFwAIgBVAFQAQwArADAAOAA6ADAAMABcACIALAAgAFwAIgBcACIAXABuAH0AOwBcAG4AXABuAF8AVABJAE0ARQBaAE8ATgBFAF8AQQBTAEkAQQBfAFMAUgBFAEQATgBFAEsATwBMAFkATQBTAEsAIAA9ACAAewBcAG4AXAAiAEEAcwBpAGEALwBTAHIAZQBkAG4AZQBrAG8AbAB5AG0AcwBrAFwAIgAsACAAXAAiAFwAIgAsACAAXAAiAFwAIgAsACAAMgAzADkAMAA3ACwAIAAwACwAIAAzADYAOAA5ADIALAAgADAALAAgAFwAIgBcACIALAAgAFwAIgBcACIALAAgAC0AOAA5ADIALAAgADAALAAgAFwAIgBcACIALAAgAFwAIgBMAE0AVABcACIALAAgAFwAIgBcACIALAAgAFwAIgBMAG8AYwBhAGwAIABNAGUAYQBuACAAVABpAG0AZQBcACIALAAgAFwAIgBcACIAOwBcAG4AXAAiAEEAcwBpAGEALwBTAHIAZQBkAG4AZQBrAG8AbAB5AG0AcwBrAFwAIgAsACAAMgAzADkAMAA3ACwAIAAwACwAIAAyADYAMQA0ADgALAAgADAALAAgADMANgAwADAAMAAsACAAMAAsACAALQA4ADkAMgAsACAAMAAsACAAMwA2ADAAMAAsACAAMAAsACAAXAAiAFwAIgAsACAAXAAiACsAMQAwAFwAIgAsACAAXAAiAFwAIgAsACAAXAAiAFUAVABDACsAMQAwADoAMAAwAFwAIgAsACAAXAAiAFwAIgA7AFwAbgBcACIAQQBzAGkAYQAvAFMAcgBlAGQAbgBlAGsAbwBsAHkAbQBzAGsAXAAiACwAIAAyADYAMQA0ADgALAAgADAALAAgADQAOAAzADQANgAsACAANwAyADAAMAAsACAAMwA5ADYAMAAwACwAIAAwACwAIAAzADYAMAAwACwAIAAwACwAIAAtADMANgAwADAALAAgADAALAAgAFwAIgBSAHUAcwBzAGkAYQBcACIALAAgAFwAIgArADEAMQBcACIALAAgAFwAIgArADEAMgBcACIALAAgAFwAIgBVAFQAQwArADEAMQA6ADAAMABcACIALAAgAFwAIgBVAFQAQwArADEAMgA6ADAAMABcACIAOwBcAG4AXAAiAEEAcwBpAGEALwBTAHIAZQBkAG4AZQBrAG8AbAB5AG0AcwBrAFwAIgAsACAANAA4ADMANAA2ACwAIAA3ADIAMAAwACwAIAA0ADgANgA0ADAALAAgADcAMgAwADAALAAgADMANgAwADAAMAAsACAAMAAsACAALQAzADYAMAAwACwAIAAwACwAIAAzADYAMAAwACwAIAAwACwAIABcACIAUgB1AHMAcwBpAGEAXAAiACwAIABcACIAKwAxADAAXAAiACwAIABcACIAKwAxADEAXAAiACwAIABcACIAVQBUAEMAKwAxADAAOgAwADAAXAAiACwAIABcACIAVQBUAEMAKwAxADEAOgAwADAAXAAiADsAXABuAFwAIgBBAHMAaQBhAC8AUwByAGUAZABuAGUAawBvAGwAeQBtAHMAawBcACIALAAgADQAOAA2ADQAMAAsACAANwAyADAAMAAsACAANQA1ADYANAA3ACwAIAA3ADIAMAAwACwAIAAzADkANgAwADAALAAgADAALAAgADMANgAwADAALAAgADAALAAgADMANgAwADAALAAgADAALAAgAFwAIgBSAHUAcwBzAGkAYQBcACIALAAgAFwAIgArADEAMQBcACIALAAgAFwAIgArADEAMgBcACIALAAgAFwAIgBVAFQAQwArADEAMQA6ADAAMABcACIALAAgAFwAIgBVAFQAQwArADEAMgA6ADAAMABcACIAOwBcAG4AXAAiAEEAcwBpAGEALwBTAHIAZQBkAG4AZQBrAG8AbAB5AG0AcwBrAFwAIgAsACAANQA1ADYANAA3ACwAIAA3ADIAMAAwACwAIAA1ADYAOQA1ADYALAAgADcAMgAwADAALAAgADQAMwAyADAAMAAsACAAMAAsACAAMwA2ADAAMAAsACAAMAAsACAALQAzADYAMAAwACwAIAAwACwAIABcACIAXAAiACwAIABcACIAKwAxADIAXAAiACwAIABcACIAXAAiACwAIABcACIAVQBUAEMAKwAxADIAOgAwADAAXAAiACwAIABcACIAXAAiADsAXABuAFwAIgBBAHMAaQBhAC8AUwByAGUAZABuAGUAawBvAGwAeQBtAHMAawBcACIALAAgADUANgA5ADUANgAsACAANwAyADAAMAAsACAAXAAiAFwAIgAsACAAXAAiAFwAIgAsACAAMwA5ADYAMAAwACwAIAAwACwAIAAtADMANgAwADAALAAgADAALAAgAFwAIgBcACIALAAgAFwAIgBcACIALAAgAFwAIgBcACIALAAgAFwAIgArADEAMQBcACIALAAgAFwAIgBcACIALAAgAFwAIgBVAFQAQwArADEAMQA6ADAAMABcACIALAAgAFwAIgBcACIAXABuAH0AOwBcAG4AXABuAF8AVABJAE0ARQBaAE8ATgBFAF8AQQBTAEkAQQBfAFQAQQBJAFAARQBJACAAPQAgAHsAXABuAFwAIgBBAHMAaQBhAC8AVABhAGkAcABlAGkAXAAiACwAIABcACIAXAAiACwAIABcACIAXAAiACwAIAAxADMANQA1ADkALAAgADAALAAgADIAOQAxADYAMAAsACAAMAAsACAAXAAiAFwAIgAsACAAXAAiAFwAIgAsACAALQAzADYAMAAsACAAMAAsACAAXAAiAFwAIgAsACAAXAAiAEwATQBUAFwAIgAsACAAXAAiAFwAIgAsACAAXAAiAEwAbwBjAGEAbAAgAE0AZQBhAG4AIABUAGkAbQBlAFwAIgAsACAAXAAiAFwAIgA7AFwAbgBcACIAQQBzAGkAYQAvAFQAYQBpAHAAZQBpAFwAIgAsACAAMQAzADUANQA5ACwAIAAwACwAIAAyADgAOAAwADcALAAgADAALAAgADIAOAA4ADAAMAAsACAAMAAsACAALQAzADYAMAAsACAAMAAsACAAMwA2ADAAMAAsACAAMAAsACAAXAAiAFwAIgAsACAAXAAiAEMAUwBUAFwAIgAsACAAXAAiAFwAIgAsACAAXAAiAEMAaABpAG4AYQAgAFMAdABhAG4AZABhAHIAZAAgAFQAaQBtAGUAXAAiACwAIABcACIAXAAiADsAXABuAFwAIgBBAHMAaQBhAC8AVABhAGkAcABlAGkAXAAiACwAIAAyADgAOAAwADcALAAgADAALAAgADMAMQA3ADEAOQAsACAAMwA2ADAAMAAsACAAMwAyADQAMAAwACwAIAAwACwAIAAzADYAMAAwACwAIAAwACwAIAAtADMANgAwADAALAAgADAALAAgAFwAIgBcACIALAAgAFwAIgBKAFMAVABcACIALAAgAFwAIgBcACIALAAgAFwAIgBKAGEAcABhAG4AIABTAHQAYQBuAGQAYQByAGQAIABUAGkAbQBlAFwAIgAsACAAXAAiAFwAIgA7AFwAbgBcACIAQQBzAGkAYQAvAFQAYQBpAHAAZQBpAFwAIgAsACAAMwAxADcAMQA5ACwAIAAzADYAMAAwACwAIABcACIAXAAiACwAIABcACIAXAAiACwAIAAyADgAOAAwADAALAAgADAALAAgAC0AMwA2ADAAMAAsACAAMAAsACAAXAAiAFwAIgAsACAAXAAiAFwAIgAsACAAXAAiAFQAYQBpAHcAYQBuAFwAIgAsACAAXAAiAEMAJQBUAFwAIgAsACAAXAAiAFwAIgAsACAAXAAiAEMAaABpAG4AYQAlACAAVABpAG0AZQBcACIALAAgAFwAIgBcACIAXABuAH0AOwBcAG4AXABuAF8AVABJAE0ARQBaAE8ATgBFAF8AQQBTAEkAQQBfAFQAQQBTAEgASwBFAE4AVAAgAD0AIAB7AFwAbgBcACIAQQBzAGkAYQAvAFQAYQBzAGgAawBlAG4AdABcACIALAAgAFwAIgBcACIALAAgAFwAIgBcACIALAAgADIAMwA5ADAANwAsACAAMAAsACAAMQA2ADYAMwAxACwAIAAwACwAIABcACIAXAAiACwAIABcACIAXAAiACwAIAAxADMANgA5ACwAIAAwACwAIABcACIAXAAiACwAIABcACIATABNAFQAXAAiACwAIABcACIAXAAiACwAIABcACIATABvAGMAYQBsACAATQBlAGEAbgAgAFQAaQBtAGUAXAAiACwAIABcACIAXAAiADsAXABuAFwAIgBBAHMAaQBhAC8AVABhAHMAaABrAGUAbgB0AFwAIgAsACAAMgAzADkAMAA3ACwAIAAwACwAIAAyADYAMQA0ADgALAAgADAALAAgADEAOAAwADAAMAAsACAAMAAsACAAMQAzADYAOQAsACAAMAAsACAAMwA2ADAAMAAsACAAMAAsACAAXAAiAFwAIgAsACAAXAAiACsAMAA1AFwAIgAsACAAXAAiAFwAIgAsACAAXAAiAFUAVABDACsAMAA1ADoAMAAwAFwAIgAsACAAXAAiAFwAIgA7AFwAbgBcACIAQQBzAGkAYQAvAFQAYQBzAGgAawBlAG4AdABcACIALAAgADIANgAxADQAOAAsACAAMAAsACAANAA4ADMANAA2ACwAIAA3ADIAMAAwACwAIAAyADEANgAwADAALAAgADAALAAgADMANgAwADAALAAgADAALAAgAC0AMwA2ADAAMAAsACAAMAAsACAAXAAiAFIAdQBzAHMAaQBhAEEAcwBpAGEAXAAiACwAIABcACIAKwAwADYAXAAiACwAIABcACIAKwAwADcAXAAiACwAIABcACIAVQBUAEMAKwAwADYAOgAwADAAXAAiACwAIABcACIAVQBUAEMAKwAwADcAOgAwADAAXAAiADsAXABuAFwAIgBBAHMAaQBhAC8AVABhAHMAaABrAGUAbgB0AFwAIgAsACAANAA4ADMANAA2ACwAIAA3ADIAMAAwACwAIAA0ADgANgAyADIALAAgADAALAAgADEAOAAwADAAMAAsACAAMAAsACAALQAzADYAMAAwACwAIAAwACwAIAAwACwAIAAwACwAIABcACIAUgB1AHMAcwBpAGEAQQBzAGkAYQBcACIALAAgAFwAIgArADAANQBcACIALAAgAFwAIgArADAANgBcACIALAAgAFwAIgBVAFQAQwArADAANQA6ADAAMABcACIALAAgAFwAIgBVAFQAQwArADAANgA6ADAAMABcACIAOwBcAG4AXAAiAEEAcwBpAGEALwBUAGEAcwBoAGsAZQBuAHQAXAAiACwAIAA0ADgANgAyADIALAAgADAALAAgAFwAIgBcACIALAAgAFwAIgBcACIALAAgADEAOAAwADAAMAAsACAAMAAsACAAMAAsACAAMAAsACAAXAAiAFwAIgAsACAAXAAiAFwAIgAsACAAXAAiAFwAIgAsACAAXAAiACsAMAA1AFwAIgAsACAAXAAiAFwAIgAsACAAXAAiAFUAVABDACsAMAA1ADoAMAAwAFwAIgAsACAAXAAiAFwAIgBcAG4AfQA7AFwAbgBcAG4AXwBUAEkATQBFAFoATwBOAEUAXwBBAFMASQBBAF8AVABCAEkATABJAFMASQAgAD0AIAB7AFwAbgBcACIAQQBzAGkAYQAvAFQAYgBpAGwAaQBzAGkAXAAiACwAIABcACIAXAAiACwAIABcACIAXAAiACwAIAA3ADcAMQA1ACwAIAAwACwAIAAxADAANwA1ADEALAAgADAALAAgAFwAIgBcACIALAAgAFwAIgBcACIALAAgADAALAAgADAALAAgAFwAIgBcACIALAAgAFwAIgBMAE0AVABcACIALAAgAFwAIgBcACIALAAgAFwAIgBMAG8AYwBhAGwAIABNAGUAYQBuACAAVABpAG0AZQBcACIALAAgAFwAIgBcACIAOwBcAG4AXAAiAEEAcwBpAGEALwBUAGIAaQBsAGkAcwBpAFwAIgAsACAANwA3ADEANQAsACAAMAAsACAAMgAzADkAMAA3ACwAIAAwACwAIAAxADAANwA1ADEALAAgADAALAAgADAALAAgADAALAAgADQAOQAsACAAMAAsACAAXAAiAFwAIgAsACAAXAAiAFQAQgBNAFQAXAAiACwAIABcACIAXAAiACwAIABcACIAVABiAGkAbABpAHMAaQAgAE0AZQBhAG4AIABUAGkAbQBlAFwAIgAsACAAXAAiAFwAIgA7AFwAbgBcACIAQQBzAGkAYQAvAFQAYgBpAGwAaQBzAGkAXAAiACwAIAAyADMAOQAwADcALAAgADAALAAgADMANQA4ADkAOAAsACAAMAAsACAAMQAwADgAMAAwACwAIAAwACwAIAA0ADkALAAgADAALAAgADMANgAwADAALAAgADAALAAgAFwAIgBcACIALAAgAFwAIgArADAAMwBcACIALAAgAFwAIgBcACIALAAgAFwAIgBVAFQAQwArADAAMwA6ADAAMABcACIALAAgAFwAIgBcACIAOwBcAG4AXAAiAEEAcwBpAGEALwBUAGIAaQBsAGkAcwBpAFwAIgAsACAAMwA1ADgAOQA4ACwAIAAwACwAIAA0ADgAMwA0ADYALAAgADcAMgAwADAALAAgADEANAA0ADAAMAAsACAAMAAsACAAMwA2ADAAMAAsACAAMAAsACAALQAzADYAMAAwACwAIAAwACwAIABcACIAUgB1AHMAcwBpAGEAQQBzAGkAYQBcACIALAAgAFwAIgArADAANABcACIALAAgAFwAIgArADAANQBcACIALAAgAFwAIgBVAFQAQwArADAANAA6ADAAMABcACIALAAgAFwAIgBVAFQAQwArADAANQA6ADAAMABcACIAOwBcAG4AXAAiAEEAcwBpAGEALwBUAGIAaQBsAGkAcwBpAFwAIgAsACAANAA4ADMANAA2ACwAIAA3ADIAMAAwACwAIAA0ADgANgAyADIALAAgADAALAAgADEAMAA4ADAAMAAsACAAMAAsACAALQAzADYAMAAwACwAIAAwACwAIAAwACwAIAAwACwAIABcACIAUgB1AHMAcwBpAGEAQQBzAGkAYQBcACIALAAgAFwAIgArADAAMwBcACIALAAgAFwAIgArADAANABcACIALAAgAFwAIgBVAFQAQwArADAAMwA6ADAAMABcACIALAAgAFwAIgBVAFQAQwArADAANAA6ADAAMABcACIAOwBcAG4AXAAiAEEAcwBpAGEALwBUAGIAaQBsAGkAcwBpAFwAIgAsACAANAA4ADYAMgAyACwAIAAwACwAIAA0ADkANgAyADAALAAgADAALAAgADEAMAA4ADAAMAAsACAAMAAsACAAMAAsACAAMAAsACAAMwA2ADAAMAAsACAAMAAsACAAXAAiAEUALQBFAHUAcgBBAHMAaQBhAFwAIgAsACAAXAAiACsAMAAzAFwAIgAsACAAXAAiACsAMAA0AFwAIgAsACAAXAAiAFUAVABDACsAMAAzADoAMAAwAFwAIgAsACAAXAAiAFUAVABDACsAMAA0ADoAMAAwAFwAIgA7AFwAbgBcACIAQQBzAGkAYQAvAFQAYgBpAGwAaQBzAGkAXAAiACwAIAA0ADkANgAyADAALAAgADAALAAgADUAMAAzADgAMwAsACAAMAAsACAAMQA0ADQAMAAwACwAIAAwACwAIAAzADYAMAAwACwAIAAwACwAIAAwACwAIAAzADYAMAAwACwAIABcACIARQAtAEUAdQByAEEAcwBpAGEAXAAiACwAIABcACIAKwAwADQAXAAiACwAIABcACIAKwAwADUAXAAiACwAIABcACIAVQBUAEMAKwAwADQAOgAwADAAXAAiACwAIABcACIAVQBUAEMAKwAwADUAOgAwADAAXAAiADsAXABuAFwAIgBBAHMAaQBhAC8AVABiAGkAbABpAHMAaQBcACIALAAgADUAMAAzADgAMwAsACAAMAAsACAANQAwADUAMwA3ACwAIAAwACwAIAAxADQANAAwADAALAAgADMANgAwADAALAAgADAALAAgADMANgAwADAALAAgADAALAAgAC0AMwA2ADAAMAAsACAAXAAiAFwAIgAsACAAXAAiAFwAIgAsACAAXAAiACsAMAA1AFwAIgAsACAAXAAiAFwAIgAsACAAXAAiAFUAVABDACsAMAA1ADoAMAAwAFwAIgA7AFwAbgBcACIAQQBzAGkAYQAvAFQAYgBpAGwAaQBzAGkAXAAiACwAIAA1ADAANQAzADcALAAgADAALAAgADUAMwAxADgAMwAsACAAMAAsACAAMQA0ADQAMAAwACwAIAAwACwAIAAwACwAIAAtADMANgAwADAALAAgAC0AMwA2ADAAMAAsACAAMAAsACAAXAAiAEUALQBFAHUAcgBBAHMAaQBhAFwAIgAsACAAXAAiACsAMAA0AFwAIgAsACAAXAAiACsAMAA1AFwAIgAsACAAXAAiAFUAVABDACsAMAA0ADoAMAAwAFwAIgAsACAAXAAiAFUAVABDACsAMAA1ADoAMAAwAFwAIgA7AFwAbgBcACIAQQBzAGkAYQAvAFQAYgBpAGwAaQBzAGkAXAAiACwAIAA1ADMAMQA4ADMALAAgADAALAAgADUAMwA0ADUANgAsACAANwAyADAAMAAsACAAMQAwADgAMAAwACwAIAAwACwAIAAtADMANgAwADAALAAgADAALAAgADMANgAwADAALAAgADAALAAgAFwAIgBSAHUAcwBzAGkAYQBBAHMAaQBhAFwAIgAsACAAXAAiACsAMAAzAFwAIgAsACAAXAAiACsAMAA0AFwAIgAsACAAXAAiAFUAVABDACsAMAAzADoAMAAwAFwAIgAsACAAXAAiAFUAVABDACsAMAA0ADoAMAAwAFwAIgA7AFwAbgBcACIAQQBzAGkAYQAvAFQAYgBpAGwAaQBzAGkAXAAiACwAIAA1ADMANAA1ADYALAAgADcAMgAwADAALAAgAFwAIgBcACIALAAgAFwAIgBcACIALAAgADEANAA0ADAAMAAsACAAMAAsACAAMwA2ADAAMAAsACAAMAAsACAAXAAiAFwAIgAsACAAXAAiAFwAIgAsACAAXAAiAFwAIgAsACAAXAAiACsAMAA0AFwAIgAsACAAXAAiAFwAIgAsACAAXAAiAFUAVABDACsAMAA0ADoAMAAwAFwAIgAsACAAXAAiAFwAIgBcAG4AfQA7AFwAbgBcAG4AXwBUAEkATQBFAFoATwBOAEUAXwBBAFMASQBBAF8AVABFAEgAUgBBAE4AIAA9ACAAewBcAG4AXAAiAEEAcwBpAGEALwBUAGUAaAByAGEAbgBcACIALAAgAFwAIgBcACIALAAgAFwAIgBcACIALAAgADIAMAA4ADYAMwAsACAAMAAsACAAMQAyADMANAA0ACwAIAAwACwAIABcACIAXAAiACwAIABcACIAXAAiACwAIAAwACwAIAAwACwAIABcACIAXAAiACwAIABcACIATABNAFQAXAAiACwAIABcACIAXAAiACwAIABcACIATABvAGMAYQBsACAATQBlAGEAbgAgAFQAaQBtAGUAXAAiACwAIABcACIAXAAiADsAXABuAFwAIgBBAHMAaQBhAC8AVABlAGgAcgBhAG4AXAAiACwAIAAyADAAOAA2ADMALAAgADAALAAgADIANwA5ADYANgAsACAAMAAsACAAMQAyADMANAA0ACwAIAAwACwAIAAwACwAIAAwACwAIAAyADUANgAsACAAMAAsACAAXAAiAFwAIgAsACAAXAAiAFQATQBUAFwAIgAsACAAXAAiAFwAIgAsACAAXAAiAFQAZQBoAHIAYQBuACAATQBlAGEAbgAgAFQAaQBtAGUAXAAiACwAIABcACIAXAAiADsAXABuAFwAIgBBAHMAaQBhAC8AVABlAGgAcgBhAG4AXAAiACwAIAAyADcAOQA2ADYALAAgADAALAAgADQAMwA0ADMANwAsACAAMAAsACAAMQAyADYAMAAwACwAIAAwACwAIAAyADUANgAsACAAMAAsACAAMQA4ADAAMAAsACAAMAAsACAAXAAiAEkAcgBhAG4AXAAiACwAIABcACIAKwAwADMAMwAwAFwAIgAsACAAXAAiACsAMAA0ADMAMABcACIALAAgAFwAIgBVAFQAQwArADAAMwA6ADMAMABcACIALAAgAFwAIgBVAFQAQwArADAANAA6ADMAMABcACIAOwBcAG4AXAAiAEEAcwBpAGEALwBUAGUAaAByAGEAbgBcACIALAAgADQAMwA0ADMANwAsACAAMAAsACAANAAzADgANwA0ACwAIAAwACwAIAAxADQANAAwADAALAAgADAALAAgADEAOAAwADAALAAgADAALAAgAC0AMQA4ADAAMAAsACAAMAAsACAAXAAiAEkAcgBhAG4AXAAiACwAIABcACIAKwAwADQAXAAiACwAIABcACIAKwAwADUAXAAiACwAIABcACIAVQBUAEMAKwAwADQAOgAwADAAXAAiACwAIABcACIAVQBUAEMAKwAwADUAOgAwADAAXAAiADsAXABuAFwAIgBBAHMAaQBhAC8AVABlAGgAcgBhAG4AXAAiACwAIAA0ADMAOAA3ADQALAAgADAALAAgAFwAIgBcACIALAAgAFwAIgBcACIALAAgADEAMgA2ADAAMAAsACAAMAAsACAALQAxADgAMAAwACwAIAAwACwAIABcACIAXAAiACwAIABcACIAXAAiACwAIABcACIASQByAGEAbgBcACIALAAgAFwAIgArADAAMwAzADAAXAAiACwAIABcACIAKwAwADQAMwAwAFwAIgAsACAAXAAiAFUAVABDACsAMAAzADoAMwAwAFwAIgAsACAAXAAiAFUAVABDACsAMAA0ADoAMwAwAFwAIgBcAG4AfQA7AFwAbgBcAG4AXwBUAEkATQBFAFoATwBOAEUAXwBBAFMASQBBAF8AVABIAEkATQBQAEgAVQAgAD0AIAB7AFwAbgBcACIAQQBzAGkAYQAvAFQAaABpAG0AcABoAHUAXAAiACwAIABcACIAXAAiACwAIABcACIAXAAiACwAIAAzADIANAAxADIALAAgADAALAAgADIAMQA1ADEANgAsACAAMAAsACAAXAAiAFwAIgAsACAAXAAiAFwAIgAsACAALQAxADcAMQA2ACwAIAAwACwAIABcACIAXAAiACwAIABcACIATABNAFQAXAAiACwAIABcACIAXAAiACwAIABcACIATABvAGMAYQBsACAATQBlAGEAbgAgAFQAaQBtAGUAXAAiACwAIABcACIAXAAiADsAXABuAFwAIgBBAHMAaQBhAC8AVABoAGkAbQBwAGgAdQBcACIALAAgADMAMgA0ADEAMgAsACAAMAAsACAANAA3ADAANgA5ACwAIAAwACwAIAAxADkAOAAwADAALAAgADAALAAgAC0AMQA3ADEANgAsACAAMAAsACAAMQA4ADAAMAAsACAAMAAsACAAXAAiAFwAIgAsACAAXAAiACsAMAA1ADMAMABcACIALAAgAFwAIgBcACIALAAgAFwAIgBVAFQAQwArADAANQA6ADMAMABcACIALAAgAFwAIgBcACIAOwBcAG4AXAAiAEEAcwBpAGEALwBUAGgAaQBtAHAAaAB1AFwAIgAsACAANAA3ADAANgA5ACwAIAAwACwAIABcACIAXAAiACwAIABcACIAXAAiACwAIAAyADEANgAwADAALAAgADAALAAgADEAOAAwADAALAAgADAALAAgAFwAIgBcACIALAAgAFwAIgBcACIALAAgAFwAIgBcACIALAAgAFwAIgArADAANgBcACIALAAgAFwAIgBcACIALAAgAFwAIgBVAFQAQwArADAANgA6ADAAMABcACIALAAgAFwAIgBcACIAXABuAH0AOwBcAG4AXABuAF8AVABJAE0ARQBaAE8ATgBFAF8AQQBTAEkAQQBfAFQATwBLAFkATwAgAD0AIAB7AFwAbgBcACIAQQBzAGkAYQAvAFQAbwBrAHkAbwBcACIALAAgAFwAIgBcACIALAAgAFwAIgBcACIALAAgADEAMAA2ADMANwAsACAAMQAxADMAOQAsACAAMwAzADUAMwA5ACwAIAAwACwAIABcACIAXAAiACwAIABcACIAXAAiACwAIAAtADEAMQAzADkALAAgADAALAAgAFwAIgBcACIALAAgAFwAIgBMAE0AVABcACIALAAgAFwAIgBcACIALAAgAFwAIgBMAG8AYwBhAGwAIABNAGUAYQBuACAAVABpAG0AZQBcACIALAAgAFwAIgBcACIAOwBcAG4AXAAiAEEAcwBpAGEALwBUAG8AawB5AG8AXAAiACwAIAAxADAANgAzADcALAAgADEAMQAzADkALAAgAFwAIgBcACIALAAgAFwAIgBcACIALAAgADMAMgA0ADAAMAAsACAAMAAsACAALQAxADEAMwA5ACwAIAAwACwAIABcACIAXAAiACwAIABcACIAXAAiACwAIABcACIASgBhAHAAYQBuAFwAIgAsACAAXAAiAEoAJQBUAFwAIgAsACAAXAAiAFwAIgAsACAAXAAiAEoAYQBwAGEAbgAlACAAVABpAG0AZQBcACIALAAgAFwAIgBcACIAXABuAH0AOwBcAG4AXABuAF8AVABJAE0ARQBaAE8ATgBFAF8AQQBTAEkAQQBfAFQATwBNAFMASwAgAD0AIAB7AFwAbgBcACIAQQBzAGkAYQAvAFQAbwBtAHMAawBcACIALAAgAFwAIgBcACIALAAgAFwAIgBcACIALAAgADIAMgAzADEANAAsACAAMAAsACAAMgAwADMAOQAxACwAIAAwACwAIABcACIAXAAiACwAIABcACIAXAAiACwAIAAxADIAMAA5ACwAIAAwACwAIABcACIAXAAiACwAIABcACIATABNAFQAXAAiACwAIABcACIAXAAiACwAIABcACIATABvAGMAYQBsACAATQBlAGEAbgAgAFQAaQBtAGUAXAAiACwAIABcACIAXAAiADsAXABuAFwAIgBBAHMAaQBhAC8AVABvAG0AcwBrAFwAIgAsACAAMgAyADMAMQA0ACwAIAAwACwAIAAyADYAMQA0ADgALAAgADAALAAgADIAMQA2ADAAMAAsACAAMAAsACAAMQAyADAAOQAsACAAMAAsACAAMwA2ADAAMAAsACAAMAAsACAAXAAiAFwAIgAsACAAXAAiACsAMAA2AFwAIgAsACAAXAAiAFwAIgAsACAAXAAiAFUAVABDACsAMAA2ADoAMAAwAFwAIgAsACAAXAAiAFwAIgA7AFwAbgBcACIAQQBzAGkAYQAvAFQAbwBtAHMAawBcACIALAAgADIANgAxADQAOAAsACAAMAAsACAANAA4ADMANAA2ACwAIAA3ADIAMAAwACwAIAAyADUAMgAwADAALAAgADAALAAgADMANgAwADAALAAgADAALAAgAC0AMwA2ADAAMAAsACAAMAAsACAAXAAiAFIAdQBzAHMAaQBhAFwAIgAsACAAXAAiACsAMAA3AFwAIgAsACAAXAAiACsAMAA4AFwAIgAsACAAXAAiAFUAVABDACsAMAA3ADoAMAAwAFwAIgAsACAAXAAiAFUAVABDACsAMAA4ADoAMAAwAFwAIgA7AFwAbgBcACIAQQBzAGkAYQAvAFQAbwBtAHMAawBcACIALAAgADQAOAAzADQANgAsACAANwAyADAAMAAsACAANAA4ADYANAAwACwAIAA3ADIAMAAwACwAIAAyADEANgAwADAALAAgADAALAAgAC0AMwA2ADAAMAAsACAAMAAsACAAMwA2ADAAMAAsACAAMAAsACAAXAAiAFIAdQBzAHMAaQBhAFwAIgAsACAAXAAiACsAMAA2AFwAIgAsACAAXAAiACsAMAA3AFwAIgAsACAAXAAiAFUAVABDACsAMAA2ADoAMAAwAFwAIgAsACAAXAAiAFUAVABDACsAMAA3ADoAMAAwAFwAIgA7AFwAbgBcACIAQQBzAGkAYQAvAFQAbwBtAHMAawBcACIALAAgADQAOAA2ADQAMAAsACAANwAyADAAMAAsACAANQAyADMAOQA1ACwAIAAxADAAOAAwADAALAAgADIANQAyADAAMAAsACAAMAAsACAAMwA2ADAAMAAsACAAMAAsACAALQAzADYAMAAwACwAIAAwACwAIABcACIAUgB1AHMAcwBpAGEAXAAiACwAIABcACIAKwAwADcAXAAiACwAIABcACIAKwAwADgAXAAiACwAIABcACIAVQBUAEMAKwAwADcAOgAwADAAXAAiACwAIABcACIAVQBUAEMAKwAwADgAOgAwADAAXAAiADsAXABuAFwAIgBBAHMAaQBhAC8AVABvAG0AcwBrAFwAIgAsACAANQAyADMAOQA1ACwAIAAxADAAOAAwADAALAAgADUANQA2ADQANwAsACAANwAyADAAMAAsACAAMgAxADYAMAAwACwAIAAwACwAIAAtADMANgAwADAALAAgADAALAAgADMANgAwADAALAAgADAALAAgAFwAIgBSAHUAcwBzAGkAYQBcACIALAAgAFwAIgArADAANgBcACIALAAgAFwAIgArADAANwBcACIALAAgAFwAIgBVAFQAQwArADAANgA6ADAAMABcACIALAAgAFwAIgBVAFQAQwArADAANwA6ADAAMABcACIAOwBcAG4AXAAiAEEAcwBpAGEALwBUAG8AbQBzAGsAXAAiACwAIAA1ADUANgA0ADcALAAgADcAMgAwADAALAAgADUANgA5ADUANgAsACAANwAyADAAMAAsACAAMgA1ADIAMAAwACwAIAAwACwAIAAzADYAMAAwACwAIAAwACwAIAAtADMANgAwADAALAAgADAALAAgAFwAIgBcACIALAAgAFwAIgArADAANwBcACIALAAgAFwAIgBcACIALAAgAFwAIgBVAFQAQwArADAANwA6ADAAMABcACIALAAgAFwAIgBcACIAOwBcAG4AXAAiAEEAcwBpAGEALwBUAG8AbQBzAGsAXAAiACwAIAA1ADYAOQA1ADYALAAgADcAMgAwADAALAAgADUANwA1ADMANwAsACAANwAyADAAMAAsACAAMgAxADYAMAAwACwAIAAwACwAIAAtADMANgAwADAALAAgADAALAAgADMANgAwADAALAAgADAALAAgAFwAIgBcACIALAAgAFwAIgArADAANgBcACIALAAgAFwAIgBcACIALAAgAFwAIgBVAFQAQwArADAANgA6ADAAMABcACIALAAgAFwAIgBcACIAOwBcAG4AXAAiAEEAcwBpAGEALwBUAG8AbQBzAGsAXAAiACwAIAA1ADcANQAzADcALAAgADcAMgAwADAALAAgAFwAIgBcACIALAAgAFwAIgBcACIALAAgADIANQAyADAAMAAsACAAMAAsACAAMwA2ADAAMAAsACAAMAAsACAAXAAiAFwAIgAsACAAXAAiAFwAIgAsACAAXAAiAFwAIgAsACAAXAAiACsAMAA3AFwAIgAsACAAXAAiAFwAIgAsACAAXAAiAFUAVABDACsAMAA3ADoAMAAwAFwAIgAsACAAXAAiAFwAIgBcAG4AfQA7AFwAbgBcAG4AXwBUAEkATQBFAFoATwBOAEUAXwBBAFMASQBBAF8AVQBMAEEAQQBOAEIAQQBBAFQAQQBSACAAPQAgAHsAXABuAFwAIgBBAHMAaQBhAC8AVQBsAGEAYQBuAGIAYQBhAHQAYQByAFwAIgAsACAAXAAiAFwAIgAsACAAXAAiAFwAIgAsACAAMQA3ADAANQA4ACwAIAAwACwAIAAyADUANgA1ADIALAAgADAALAAgAFwAIgBcACIALAAgAFwAIgBcACIALAAgAC0ANAA1ADIALAAgADAALAAgAFwAIgBcACIALAAgAFwAIgBMAE0AVABcACIALAAgAFwAIgBcACIALAAgAFwAIgBMAG8AYwBhAGwAIABNAGUAYQBuACAAVABpAG0AZQBcACIALAAgAFwAIgBcACIAOwBcAG4AXAAiAEEAcwBpAGEALwBVAGwAYQBhAG4AYgBhAGEAdABhAHIAXAAiACwAIAAxADcAMAA1ADgALAAgADAALAAgADQAMwA1ADAAOQAsACAAMAAsACAAMgA1ADIAMAAwACwAIAAwACwAIAAtADQANQAyACwAIAAwACwAIAAzADYAMAAwACwAIAAwACwAIABcACIAXAAiACwAIABcACIAKwAwADcAXAAiACwAIABcACIAXAAiACwAIABcACIAVQBUAEMAKwAwADcAOgAwADAAXAAiACwAIABcACIAXAAiADsAXABuAFwAIgBBAHMAaQBhAC8AVQBsAGEAYQBuAGIAYQBhAHQAYQByAFwAIgAsACAANAAzADUAMAA5ACwAIAAwACwAIABcACIAXAAiACwAIABcACIAXAAiACwAIAAyADgAOAAwADAALAAgADAALAAgADMANgAwADAALAAgADAALAAgAFwAIgBcACIALAAgAFwAIgBcACIALAAgAFwAIgBNAG8AbgBnAG8AbABcACIALAAgAFwAIgArADAAOABcACIALAAgAFwAIgArADAAOQBcACIALAAgAFwAIgBVAFQAQwArADAAOAA6ADAAMABcACIALAAgAFwAIgBVAFQAQwArADAAOQA6ADAAMABcACIAXABuAH0AOwBcAG4AXABuAF8AVABJAE0ARQBaAE8ATgBFAF8AQQBTAEkAQQBfAFUAUgBVAE0AUQBJACAAPQAgAHsAXABuAFwAIgBBAHMAaQBhAC8AVQByAHUAbQBxAGkAXAAiACwAIABcACIAXAAiACwAIABcACIAXAAiACwAIAAyADUAMgA0ADYALAAgADAALAAgADIAMQAwADIAMAAsACAAMAAsACAAXAAiAFwAIgAsACAAXAAiAFwAIgAsACAANQA4ADAALAAgADAALAAgAFwAIgBcACIALAAgAFwAIgBMAE0AVABcACIALAAgAFwAIgBcACIALAAgAFwAIgBMAG8AYwBhAGwAIABNAGUAYQBuACAAVABpAG0AZQBcACIALAAgAFwAIgBcACIAOwBcAG4AXAAiAEEAcwBpAGEALwBVAHIAdQBtAHEAaQBcACIALAAgADIANQAyADQANgAsACAAMAAsACAAXAAiAFwAIgAsACAAXAAiAFwAIgAsACAAMgAxADYAMAAwACwAIAAwACwAIAA1ADgAMAAsACAAMAAsACAAXAAiAFwAIgAsACAAXAAiAFwAIgAsACAAXAAiAFwAIgAsACAAXAAiACsAMAA2AFwAIgAsACAAXAAiAFwAIgAsACAAXAAiAFUAVABDACsAMAA2ADoAMAAwAFwAIgAsACAAXAAiAFwAIgBcAG4AfQA7AFwAbgBcAG4AXwBUAEkATQBFAFoATwBOAEUAXwBBAFMASQBBAF8AVQBTAFQAbgBlAGcATgBFAFIAQQAgAD0AIAB7AFwAbgBcACIAQQBzAGkAYQAvAFUAcwB0AC0ATgBlAHIAYQBcACIALAAgAFwAIgBcACIALAAgAFwAIgBcACIALAAgADIAMgAzADAANwAsACAAMAAsACAAMwA0ADMANwA0ACwAIAAwACwAIABcACIAXAAiACwAIABcACIAXAAiACwAIAAtADUANQA3ADQALAAgADAALAAgAFwAIgBcACIALAAgAFwAIgBMAE0AVABcACIALAAgAFwAIgBcACIALAAgAFwAIgBMAG8AYwBhAGwAIABNAGUAYQBuACAAVABpAG0AZQBcACIALAAgAFwAIgBcACIAOwBcAG4AXAAiAEEAcwBpAGEALwBVAHMAdAAtAE4AZQByAGEAXAAiACwAIAAyADIAMwAwADcALAAgADAALAAgADIANgAxADQAOAAsACAAMAAsACAAMgA4ADgAMAAwACwAIAAwACwAIAAtADUANQA3ADQALAAgADAALAAgADMANgAwADAALAAgADAALAAgAFwAIgBcACIALAAgAFwAIgArADAAOABcACIALAAgAFwAIgBcACIALAAgAFwAIgBVAFQAQwArADAAOAA6ADAAMABcACIALAAgAFwAIgBcACIAOwBcAG4AXAAiAEEAcwBpAGEALwBVAHMAdAAtAE4AZQByAGEAXAAiACwAIAAyADYAMQA0ADgALAAgADAALAAgADQANAA2ADkANQAsACAAMAAsACAAMwAyADQAMAAwACwAIAAwACwAIAAzADYAMAAwACwAIAAwACwAIAA3ADIAMAAwACwAIAAwACwAIABcACIAUgB1AHMAcwBpAGEAXAAiACwAIABcACIAKwAwADkAXAAiACwAIABcACIAKwAxADAAXAAiACwAIABcACIAVQBUAEMAKwAwADkAOgAwADAAXAAiACwAIABcACIAVQBUAEMAKwAxADAAOgAwADAAXAAiADsAXABuAFwAIgBBAHMAaQBhAC8AVQBzAHQALQBOAGUAcgBhAFwAIgAsACAANAA0ADYAOQA1ACwAIAAwACwAIAA0ADgAMwA0ADYALAAgADcAMgAwADAALAAgADMAOQA2ADAAMAAsACAAMAAsACAANwAyADAAMAAsACAAMAAsACAALQAzADYAMAAwACwAIAAwACwAIABcACIAUgB1AHMAcwBpAGEAXAAiACwAIABcACIAKwAxADEAXAAiACwAIABcACIAKwAxADIAXAAiACwAIABcACIAVQBUAEMAKwAxADEAOgAwADAAXAAiACwAIABcACIAVQBUAEMAKwAxADIAOgAwADAAXAAiADsAXABuAFwAIgBBAHMAaQBhAC8AVQBzAHQALQBOAGUAcgBhAFwAIgAsACAANAA4ADMANAA2ACwAIAA3ADIAMAAwACwAIAA0ADgANgA0ADAALAAgADcAMgAwADAALAAgADMANgAwADAAMAAsACAAMAAsACAALQAzADYAMAAwACwAIAAwACwAIAAzADYAMAAwACwAIAAwACwAIABcACIAUgB1AHMAcwBpAGEAXAAiACwAIABcACIAKwAxADAAXAAiACwAIABcACIAKwAxADEAXAAiACwAIABcACIAVQBUAEMAKwAxADAAOgAwADAAXAAiACwAIABcACIAVQBUAEMAKwAxADEAOgAwADAAXAAiADsAXABuAFwAIgBBAHMAaQBhAC8AVQBzAHQALQBOAGUAcgBhAFwAIgAsACAANAA4ADYANAAwACwAIAA3ADIAMAAwACwAIAA1ADUANgA0ADcALAAgADcAMgAwADAALAAgADMAOQA2ADAAMAAsACAAMAAsACAAMwA2ADAAMAAsACAAMAAsACAAMwA2ADAAMAAsACAAMAAsACAAXAAiAFIAdQBzAHMAaQBhAFwAIgAsACAAXAAiACsAMQAxAFwAIgAsACAAXAAiACsAMQAyAFwAIgAsACAAXAAiAFUAVABDACsAMQAxADoAMAAwAFwAIgAsACAAXAAiAFUAVABDACsAMQAyADoAMAAwAFwAIgA7AFwAbgBcACIAQQBzAGkAYQAvAFUAcwB0AC0ATgBlAHIAYQBcACIALAAgADUANQA2ADQANwAsACAANwAyADAAMAAsACAANQA1ADgAMQA3ACwAIAAwACwAIAA0ADMAMgAwADAALAAgADAALAAgADMANgAwADAALAAgADAALAAgAC0AMwA2ADAAMAAsACAAMAAsACAAXAAiAFwAIgAsACAAXAAiACsAMQAyAFwAIgAsACAAXAAiAFwAIgAsACAAXAAiAFUAVABDACsAMQAyADoAMAAwAFwAIgAsACAAXAAiAFwAIgA7AFwAbgBcACIAQQBzAGkAYQAvAFUAcwB0AC0ATgBlAHIAYQBcACIALAAgADUANQA4ADEANwAsACAAMAAsACAANQA2ADkANQA2ACwAIAA3ADIAMAAwACwAIAAzADkANgAwADAALAAgADAALAAgAC0AMwA2ADAAMAAsACAAMAAsACAALQAzADYAMAAwACwAIAAwACwAIABcACIAXAAiACwAIABcACIAKwAxADEAXAAiACwAIABcACIAXAAiACwAIABcACIAVQBUAEMAKwAxADEAOgAwADAAXAAiACwAIABcACIAXAAiADsAXABuAFwAIgBBAHMAaQBhAC8AVQBzAHQALQBOAGUAcgBhAFwAIgAsACAANQA2ADkANQA2ACwAIAA3ADIAMAAwACwAIABcACIAXAAiACwAIABcACIAXAAiACwAIAAzADYAMAAwADAALAAgADAALAAgAC0AMwA2ADAAMAAsACAAMAAsACAAXAAiAFwAIgAsACAAXAAiAFwAIgAsACAAXAAiAFwAIgAsACAAXAAiACsAMQAwAFwAIgAsACAAXAAiAFwAIgAsACAAXAAiAFUAVABDACsAMQAwADoAMAAwAFwAIgAsACAAXAAiAFwAIgBcAG4AfQA7AFwAbgBcAG4AXwBUAEkATQBFAFoATwBOAEUAXwBBAFMASQBBAF8AVgBMAEEARABJAFYATwBTAFQATwBLACAAPQAgAHsAXABuAFwAIgBBAHMAaQBhAC8AVgBsAGEAZABpAHYAbwBzAHQAbwBrAFwAIgAsACAAXAAiAFwAIgAsACAAXAAiAFwAIgAsACAAMgAzADMANwAzACwAIAAwACwAIAAzADEANgA1ADEALAAgADAALAAgAFwAIgBcACIALAAgAFwAIgBcACIALAAgADcANAA5ACwAIAAwACwAIABcACIAXAAiACwAIABcACIATABNAFQAXAAiACwAIABcACIAXAAiACwAIABcACIATABvAGMAYQBsACAATQBlAGEAbgAgAFQAaQBtAGUAXAAiACwAIABcACIAXAAiADsAXABuAFwAIgBBAHMAaQBhAC8AVgBsAGEAZABpAHYAbwBzAHQAbwBrAFwAIgAsACAAMgAzADMANwAzACwAIAAwACwAIAAyADYAMQA0ADgALAAgADAALAAgADMAMgA0ADAAMAAsACAAMAAsACAANwA0ADkALAAgADAALAAgADMANgAwADAALAAgADAALAAgAFwAIgBcACIALAAgAFwAIgArADAAOQBcACIALAAgAFwAIgBcACIALAAgAFwAIgBVAFQAQwArADAAOQA6ADAAMABcACIALAAgAFwAIgBcACIAOwBcAG4AXAAiAEEAcwBpAGEALwBWAGwAYQBkAGkAdgBvAHMAdABvAGsAXAAiACwAIAAyADYAMQA0ADgALAAgADAALAAgADQAOAAzADQANgAsACAANwAyADAAMAAsACAAMwA2ADAAMAAwACwAIAAwACwAIAAzADYAMAAwACwAIAAwACwAIAAtADMANgAwADAALAAgADAALAAgAFwAIgBSAHUAcwBzAGkAYQBcACIALAAgAFwAIgArADEAMABcACIALAAgAFwAIgArADEAMQBcACIALAAgAFwAIgBVAFQAQwArADEAMAA6ADAAMABcACIALAAgAFwAIgBVAFQAQwArADEAMQA6ADAAMABcACIAOwBcAG4AXAAiAEEAcwBpAGEALwBWAGwAYQBkAGkAdgBvAHMAdABvAGsAXAAiACwAIAA0ADgAMwA0ADYALAAgADcAMgAwADAALAAgADQAOAA2ADQAMAAsACAANwAyADAAMAAsACAAMwAyADQAMAAwACwAIAAwACwAIAAtADMANgAwADAALAAgADAALAAgADMANgAwADAALAAgADAALAAgAFwAIgBSAHUAcwBzAGkAYQBcACIALAAgAFwAIgArADAAOQBcACIALAAgAFwAIgArADEAMABcACIALAAgAFwAIgBVAFQAQwArADAAOQA6ADAAMABcACIALAAgAFwAIgBVAFQAQwArADEAMAA6ADAAMABcACIAOwBcAG4AXAAiAEEAcwBpAGEALwBWAGwAYQBkAGkAdgBvAHMAdABvAGsAXAAiACwAIAA0ADgANgA0ADAALAAgADcAMgAwADAALAAgADUANQA2ADQANwAsACAANwAyADAAMAAsACAAMwA2ADAAMAAwACwAIAAwACwAIAAzADYAMAAwACwAIAAwACwAIAAzADYAMAAwACwAIAAwACwAIABcACIAUgB1AHMAcwBpAGEAXAAiACwAIABcACIAKwAxADAAXAAiACwAIABcACIAKwAxADEAXAAiACwAIABcACIAVQBUAEMAKwAxADAAOgAwADAAXAAiACwAIABcACIAVQBUAEMAKwAxADEAOgAwADAAXAAiADsAXABuAFwAIgBBAHMAaQBhAC8AVgBsAGEAZABpAHYAbwBzAHQAbwBrAFwAIgAsACAANQA1ADYANAA3ACwAIAA3ADIAMAAwACwAIAA1ADYAOQA1ADYALAAgADcAMgAwADAALAAgADMAOQA2ADAAMAAsACAAMAAsACAAMwA2ADAAMAAsACAAMAAsACAALQAzADYAMAAwACwAIAAwACwAIABcACIAXAAiACwAIABcACIAKwAxADEAXAAiACwAIABcACIAXAAiACwAIABcACIAVQBUAEMAKwAxADEAOgAwADAAXAAiACwAIABcACIAXAAiADsAXABuAFwAIgBBAHMAaQBhAC8AVgBsAGEAZABpAHYAbwBzAHQAbwBrAFwAIgAsACAANQA2ADkANQA2ACwAIAA3ADIAMAAwACwAIABcACIAXAAiACwAIABcACIAXAAiACwAIAAzADYAMAAwADAALAAgADAALAAgAC0AMwA2ADAAMAAsACAAMAAsACAAXAAiAFwAIgAsACAAXAAiAFwAIgAsACAAXAAiAFwAIgAsACAAXAAiACsAMQAwAFwAIgAsACAAXAAiAFwAIgAsACAAXAAiAFUAVABDACsAMQAwADoAMAAwAFwAIgAsACAAXAAiAFwAIgBcAG4AfQA7AFwAbgBcAG4AXwBUAEkATQBFAFoATwBOAEUAXwBBAFMASQBBAF8AWQBBAEsAVQBUAFMASwAgAD0AIAB7AFwAbgBcACIAQQBzAGkAYQAvAFkAYQBrAHUAdABzAGsAXAAiACwAIABcACIAXAAiACwAIABcACIAXAAiACwAIAAyADIAMwAwADcALAAgADAALAAgADMAMQAxADMAOAAsACAAMAAsACAAXAAiAFwAIgAsACAAXAAiAFwAIgAsACAALQAyADMAMwA4ACwAIAAwACwAIABcACIAXAAiACwAIABcACIATABNAFQAXAAiACwAIABcACIAXAAiACwAIABcACIATABvAGMAYQBsACAATQBlAGEAbgAgAFQAaQBtAGUAXAAiACwAIABcACIAXAAiADsAXABuAFwAIgBBAHMAaQBhAC8AWQBhAGsAdQB0AHMAawBcACIALAAgADIAMgAzADAANwAsACAAMAAsACAAMgA2ADEANAA4ACwAIAAwACwAIAAyADgAOAAwADAALAAgADAALAAgAC0AMgAzADMAOAAsACAAMAAsACAAMwA2ADAAMAAsACAAMAAsACAAXAAiAFwAIgAsACAAXAAiACsAMAA4AFwAIgAsACAAXAAiAFwAIgAsACAAXAAiAFUAVABDACsAMAA4ADoAMAAwAFwAIgAsACAAXAAiAFwAIgA7AFwAbgBcACIAQQBzAGkAYQAvAFkAYQBrAHUAdABzAGsAXAAiACwAIAAyADYAMQA0ADgALAAgADAALAAgADQAOAAzADQANgAsACAANwAyADAAMAAsACAAMwAyADQAMAAwACwAIAAwACwAIAAzADYAMAAwACwAIAAwACwAIAAtADMANgAwADAALAAgADAALAAgAFwAIgBSAHUAcwBzAGkAYQBcACIALAAgAFwAIgArADAAOQBcACIALAAgAFwAIgArADEAMABcACIALAAgAFwAIgBVAFQAQwArADAAOQA6ADAAMABcACIALAAgAFwAIgBVAFQAQwArADEAMAA6ADAAMABcACIAOwBcAG4AXAAiAEEAcwBpAGEALwBZAGEAawB1AHQAcwBrAFwAIgAsACAANAA4ADMANAA2ACwAIAA3ADIAMAAwACwAIAA0ADgANgA0ADAALAAgADcAMgAwADAALAAgADIAOAA4ADAAMAAsACAAMAAsACAALQAzADYAMAAwACwAIAAwACwAIAAzADYAMAAwACwAIAAwACwAIABcACIAUgB1AHMAcwBpAGEAXAAiACwAIABcACIAKwAwADgAXAAiACwAIABcACIAKwAwADkAXAAiACwAIABcACIAVQBUAEMAKwAwADgAOgAwADAAXAAiACwAIABcACIAVQBUAEMAKwAwADkAOgAwADAAXAAiADsAXABuAFwAIgBBAHMAaQBhAC8AWQBhAGsAdQB0AHMAawBcACIALAAgADQAOAA2ADQAMAAsACAANwAyADAAMAAsACAANQA1ADYANAA3ACwAIAA3ADIAMAAwACwAIAAzADIANAAwADAALAAgADAALAAgADMANgAwADAALAAgADAALAAgADMANgAwADAALAAgADAALAAgAFwAIgBSAHUAcwBzAGkAYQBcACIALAAgAFwAIgArADAAOQBcACIALAAgAFwAIgArADEAMABcACIALAAgAFwAIgBVAFQAQwArADAAOQA6ADAAMABcACIALAAgAFwAIgBVAFQAQwArADEAMAA6ADAAMABcACIAOwBcAG4AXAAiAEEAcwBpAGEALwBZAGEAawB1AHQAcwBrAFwAIgAsACAANQA1ADYANAA3ACwAIAA3ADIAMAAwACwAIAA1ADYAOQA1ADYALAAgADcAMgAwADAALAAgADMANgAwADAAMAAsACAAMAAsACAAMwA2ADAAMAAsACAAMAAsACAALQAzADYAMAAwACwAIAAwACwAIABcACIAXAAiACwAIABcACIAKwAxADAAXAAiACwAIABcACIAXAAiACwAIABcACIAVQBUAEMAKwAxADAAOgAwADAAXAAiACwAIABcACIAXAAiADsAXABuAFwAIgBBAHMAaQBhAC8AWQBhAGsAdQB0AHMAawBcACIALAAgADUANgA5ADUANgAsACAANwAyADAAMAAsACAAXAAiAFwAIgAsACAAXAAiAFwAIgAsACAAMwAyADQAMAAwACwAIAAwACwAIAAtADMANgAwADAALAAgADAALAAgAFwAIgBcACIALAAgAFwAIgBcACIALAAgAFwAIgBcACIALAAgAFwAIgArADAAOQBcACIALAAgAFwAIgBcACIALAAgAFwAIgBVAFQAQwArADAAOQA6ADAAMABcACIALAAgAFwAIgBcACIAXABuAH0AOwBcAG4AXABuAF8AVABJAE0ARQBaAE8ATgBFAF8AQQBTAEkAQQBfAFkAQQBOAEcATwBOACAAPQAgAHsAXABuAFwAIgBBAHMAaQBhAC8AWQBhAG4AZwBvAG4AXAAiACwAIABcACIAXAAiACwAIABcACIAXAAiACwAIAA3ADcAMQA1ACwAIAAwACwAIAAyADMAMAA4ADcALAAgADAALAAgAFwAIgBcACIALAAgAFwAIgBcACIALAAgADAALAAgADAALAAgAFwAIgBcACIALAAgAFwAIgBMAE0AVABcACIALAAgAFwAIgBcACIALAAgAFwAIgBMAG8AYwBhAGwAIABNAGUAYQBuACAAVABpAG0AZQBcACIALAAgAFwAIgBcACIAOwBcAG4AXAAiAEEAcwBpAGEALwBZAGEAbgBnAG8AbgBcACIALAAgADcANwAxADUALAAgADAALAAgADIAMgAzADIANAAsACAAMAAsACAAMgAzADAAOAA3ACwAIAAwACwAIAAwACwAIAAwACwAIAAzADEAMwAsACAAMAAsACAAXAAiAFwAIgAsACAAXAAiAFIATQBUAFwAIgAsACAAXAAiAFwAIgAsACAAXAAiAFIAYQBuAGcAbwBvAG4AIABNAGUAYQBuACAAVABpAG0AZQBcACIALAAgAFwAIgBcACIAOwBcAG4AXAAiAEEAcwBpAGEALwBZAGEAbgBnAG8AbgBcACIALAAgADIAMgAzADIANAAsACAAMAAsACAAMwAwADQAOAAwACwAIAAwACwAIAAyADMANAAwADAALAAgADAALAAgADMAMQAzACwAIAAwACwAIAA5ADAAMAAwACwAIAAwACwAIABcACIAXAAiACwAIABcACIAKwAwADYAMwAwAFwAIgAsACAAXAAiAFwAIgAsACAAXAAiAFUAVABDACsAMAA2ADoAMwAwAFwAIgAsACAAXAAiAFwAIgA7AFwAbgBcACIAQQBzAGkAYQAvAFkAYQBuAGcAbwBuAFwAIgAsACAAMwAwADQAOAAwACwAIAAwACwAIAAzADEANQA3ADgALAAgADAALAAgADMAMgA0ADAAMAAsACAAMAAsACAAOQAwADAAMAAsACAAMAAsACAALQA5ADAAMAAwACwAIAAwACwAIABcACIAXAAiACwAIABcACIAKwAwADkAXAAiACwAIABcACIAXAAiACwAIABcACIAVQBUAEMAKwAwADkAOgAwADAAXAAiACwAIABcACIAXAAiADsAXABuAFwAIgBBAHMAaQBhAC8AWQBhAG4AZwBvAG4AXAAiACwAIAAzADEANQA3ADgALAAgADAALAAgAFwAIgBcACIALAAgAFwAIgBcACIALAAgADIAMwA0ADAAMAAsACAAMAAsACAALQA5ADAAMAAwACwAIAAwACwAIABcACIAXAAiACwAIABcACIAXAAiACwAIABcACIAXAAiACwAIABcACIAKwAwADYAMwAwAFwAIgAsACAAXAAiAFwAIgAsACAAXAAiAFUAVABDACsAMAA2ADoAMwAwAFwAIgAsACAAXAAiAFwAIgBcAG4AfQA7AFwAbgBcAG4AXwBUAEkATQBFAFoATwBOAEUAXwBBAFMASQBBAF8AWQBFAEsAQQBUAEUAUgBJAE4AQgBVAFIARwAgAD0AIAB7AFwAbgBcACIAQQBzAGkAYQAvAFkAZQBrAGEAdABlAHIAaQBuAGIAdQByAGcAXAAiACwAIABcACIAXAAiACwAIABcACIAXAAiACwAIAAyADEAMAA0ADcALAAgADAALAAgADEANAA1ADUAMwAsACAAMAAsACAAXAAiAFwAIgAsACAAXAAiAFwAIgAsACAALQAxADAANAA4ACwAIAAwACwAIABcACIAXAAiACwAIABcACIATABNAFQAXAAiACwAIABcACIAXAAiACwAIABcACIATABvAGMAYQBsACAATQBlAGEAbgAgAFQAaQBtAGUAXAAiACwAIABcACIAXAAiADsAXABuAFwAIgBBAHMAaQBhAC8AWQBlAGsAYQB0AGUAcgBpAG4AYgB1AHIAZwBcACIALAAgADIAMQAwADQANwAsACAAMAAsACAAMgAyADEANQA0ACwAIAAxADQANAAwADAALAAgADEAMwA1ADAANQAsACAAMAAsACAALQAxADAANAA4ACwAIAAwACwAIAA4ADkANQAsACAAMAAsACAAXAAiAFwAIgAsACAAXAAiAFAATQBUAFwAIgAsACAAXAAiAFwAIgAsACAAXAAiAFAAZQByAG0AIABNAGUAYQBuACAAVABpAG0AZQBcACIALAAgAFwAIgBcACIAOwBcAG4AXAAiAEEAcwBpAGEALwBZAGUAawBhAHQAZQByAGkAbgBiAHUAcgBnAFwAIgAsACAAMgAyADEANQA0ACwAIAAxADQANAAwADAALAAgADIANgAxADQAOAAsACAAMAAsACAAMQA0ADQAMAAwACwAIAAwACwAIAA4ADkANQAsACAAMAAsACAAMwA2ADAAMAAsACAAMAAsACAAXAAiAFwAIgAsACAAXAAiACsAMAA0AFwAIgAsACAAXAAiAFwAIgAsACAAXAAiAFUAVABDACsAMAA0ADoAMAAwAFwAIgAsACAAXAAiAFwAIgA7AFwAbgBcACIAQQBzAGkAYQAvAFkAZQBrAGEAdABlAHIAaQBuAGIAdQByAGcAXAAiACwAIAAyADYAMQA0ADgALAAgADAALAAgADQAOAAzADQANgAsACAANwAyADAAMAAsACAAMQA4ADAAMAAwACwAIAAwACwAIAAzADYAMAAwACwAIAAwACwAIAAtADMANgAwADAALAAgADAALAAgAFwAIgBSAHUAcwBzAGkAYQBcACIALAAgAFwAIgArADAANQBcACIALAAgAFwAIgArADAANgBcACIALAAgAFwAIgBVAFQAQwArADAANQA6ADAAMABcACIALAAgAFwAIgBVAFQAQwArADAANgA6ADAAMABcACIAOwBcAG4AXAAiAEEAcwBpAGEALwBZAGUAawBhAHQAZQByAGkAbgBiAHUAcgBnAFwAIgAsACAANAA4ADMANAA2ACwAIAA3ADIAMAAwACwAIAA0ADgANgA0ADAALAAgADcAMgAwADAALAAgADEANAA0ADAAMAAsACAAMAAsACAALQAzADYAMAAwACwAIAAwACwAIAAzADYAMAAwACwAIAAwACwAIABcACIAUgB1AHMAcwBpAGEAXAAiACwAIABcACIAKwAwADQAXAAiACwAIABcACIAKwAwADUAXAAiACwAIABcACIAVQBUAEMAKwAwADQAOgAwADAAXAAiACwAIABcACIAVQBUAEMAKwAwADUAOgAwADAAXAAiADsAXABuAFwAIgBBAHMAaQBhAC8AWQBlAGsAYQB0AGUAcgBpAG4AYgB1AHIAZwBcACIALAAgADQAOAA2ADQAMAAsACAANwAyADAAMAAsACAANQA1ADYANAA3ACwAIAA3ADIAMAAwACwAIAAxADgAMAAwADAALAAgADAALAAgADMANgAwADAALAAgADAALAAgADMANgAwADAALAAgADAALAAgAFwAIgBSAHUAcwBzAGkAYQBcACIALAAgAFwAIgArADAANQBcACIALAAgAFwAIgArADAANgBcACIALAAgAFwAIgBVAFQAQwArADAANQA6ADAAMABcACIALAAgAFwAIgBVAFQAQwArADAANgA6ADAAMABcACIAOwBcAG4AXAAiAEEAcwBpAGEALwBZAGUAawBhAHQAZQByAGkAbgBiAHUAcgBnAFwAIgAsACAANQA1ADYANAA3ACwAIAA3ADIAMAAwACwAIAA1ADYAOQA1ADYALAAgADcAMgAwADAALAAgADIAMQA2ADAAMAAsACAAMAAsACAAMwA2ADAAMAAsACAAMAAsACAALQAzADYAMAAwACwAIAAwACwAIABcACIAXAAiACwAIABcACIAKwAwADYAXAAiACwAIABcACIAXAAiACwAIABcACIAVQBUAEMAKwAwADYAOgAwADAAXAAiACwAIABcACIAXAAiADsAXABuAFwAIgBBAHMAaQBhAC8AWQBlAGsAYQB0AGUAcgBpAG4AYgB1AHIAZwBcACIALAAgADUANgA5ADUANgAsACAANwAyADAAMAAsACAAXAAiAFwAIgAsACAAXAAiAFwAIgAsACAAMQA4ADAAMAAwACwAIAAwACwAIAAtADMANgAwADAALAAgADAALAAgAFwAIgBcACIALAAgAFwAIgBcACIALAAgAFwAIgBcACIALAAgAFwAIgArADAANQBcACIALAAgAFwAIgBcACIALAAgAFwAIgBVAFQAQwArADAANQA6ADAAMABcACIALAAgAFwAIgBcACIAXABuAH0AOwBcAG4AXABuAF8AVABJAE0ARQBaAE8ATgBFAF8AQQBTAEkAQQBfAFkARQBSAEUAVgBBAE4AIAA9ACAAewBcAG4AXAAiAEEAcwBpAGEALwBZAGUAcgBlAHYAYQBuAFwAIgAsACAAXAAiAFwAIgAsACAAXAAiAFwAIgAsACAAMgAzADkAMAA3ACwAIAAwACwAIAAxADAANgA4ADAALAAgADAALAAgAFwAIgBcACIALAAgAFwAIgBcACIALAAgADEAMgAwACwAIAAwACwAIABcACIAXAAiACwAIABcACIATABNAFQAXAAiACwAIABcACIAXAAiACwAIABcACIATABvAGMAYQBsACAATQBlAGEAbgAgAFQAaQBtAGUAXAAiACwAIABcACIAXAAiADsAXABuAFwAIgBBAHMAaQBhAC8AWQBlAHIAZQB2AGEAbgBcACIALAAgADIAMwA5ADAANwAsACAAMAAsACAAMwA1ADgAOQA4ACwAIAAwACwAIAAxADAAOAAwADAALAAgADAALAAgADEAMgAwACwAIAAwACwAIAAzADYAMAAwACwAIAAwACwAIABcACIAXAAiACwAIABcACIAKwAwADMAXAAiACwAIABcACIAXAAiACwAIABcACIAVQBUAEMAKwAwADMAOgAwADAAXAAiACwAIABcACIAXAAiADsAXABuAFwAIgBBAHMAaQBhAC8AWQBlAHIAZQB2AGEAbgBcACIALAAgADMANQA4ADkAOAAsACAAMAAsACAANAA4ADMANAA2ACwAIAA3ADIAMAAwACwAIAAxADQANAAwADAALAAgADAALAAgADMANgAwADAALAAgADAALAAgAC0AMwA2ADAAMAAsACAAMAAsACAAXAAiAFIAdQBzAHMAaQBhAEEAcwBpAGEAXAAiACwAIABcACIAKwAwADQAXAAiACwAIABcACIAKwAwADUAXAAiACwAIABcACIAVQBUAEMAKwAwADQAOgAwADAAXAAiACwAIABcACIAVQBUAEMAKwAwADUAOgAwADAAXAAiADsAXABuAFwAIgBBAHMAaQBhAC8AWQBlAHIAZQB2AGEAbgBcACIALAAgADQAOAAzADQANgAsACAANwAyADAAMAAsACAANAA5ADkAOAA0ACwAIAA3ADIAMAAwACwAIAAxADAAOAAwADAALAAgADAALAAgAC0AMwA2ADAAMAAsACAAMAAsACAAMwA2ADAAMAAsACAAMAAsACAAXAAiAFIAdQBzAHMAaQBhAEEAcwBpAGEAXAAiACwAIABcACIAKwAwADMAXAAiACwAIABcACIAKwAwADQAXAAiACwAIABcACIAVQBUAEMAKwAwADMAOgAwADAAXAAiACwAIABcACIAVQBUAEMAKwAwADQAOgAwADAAXAAiADsAXABuAFwAIgBBAHMAaQBhAC8AWQBlAHIAZQB2AGEAbgBcACIALAAgADQAOQA5ADgANAAsACAANwAyADAAMAAsACAANQAwADQANAA5ACwAIAAwACwAIAAxADQANAAwADAALAAgADAALAAgADMANgAwADAALAAgADAALAAgADAALAAgADAALAAgAFwAIgBcACIALAAgAFwAIgArADAANABcACIALAAgAFwAIgBcACIALAAgAFwAIgBVAFQAQwArADAANAA6ADAAMABcACIALAAgAFwAIgBcACIAOwBcAG4AXAAiAEEAcwBpAGEALwBZAGUAcgBlAHYAYQBuAFwAIgAsACAANQAwADQANAA5ACwAIAAwACwAIAA1ADUANQA2ADIALAAgADAALAAgADEANAA0ADAAMAAsACAAMAAsACAAMAAsACAAMAAsACAAMAAsACAAMAAsACAAXAAiAFIAdQBzAHMAaQBhAEEAcwBpAGEAXAAiACwAIABcACIAKwAwADQAXAAiACwAIABcACIAKwAwADUAXAAiACwAIABcACIAVQBUAEMAKwAwADQAOgAwADAAXAAiACwAIABcACIAVQBUAEMAKwAwADUAOgAwADAAXAAiADsAXABuAFwAIgBBAHMAaQBhAC8AWQBlAHIAZQB2AGEAbgBcACIALAAgADUANQA1ADYAMgAsACAAMAAsACAAXAAiAFwAIgAsACAAXAAiAFwAIgAsACAAMQA0ADQAMAAwACwAIAAwACwAIAAwACwAIAAwACwAIABcACIAXAAiACwAIABcACIAXAAiACwAIABcACIAQQByAG0AZQBuAGkAYQBcACIALAAgAFwAIgArADAANABcACIALAAgAFwAIgArADAANQBcACIALAAgAFwAIgBVAFQAQwArADAANAA6ADAAMABcACIALAAgAFwAIgBVAFQAQwArADAANQA6ADAAMABcACIAXABuAH0AOwBcAG4AXABuAF8AVABJAE0ARQBaAE8ATgBFAF8AQQBUAEwAQQBOAFQASQBDAF8AQQBaAE8AUgBFAFMAIAA9ACAAewBcAG4AXAAiAEEAdABsAGEAbgB0AGkAYwAvAEEAegBvAHIAZQBzAFwAIgAsACAAXAAiAFwAIgAsACAAXAAiAFwAIgAsACAAOQAxADcANgAsACAAMAAsACAALQA2ADEANgAwACwAIAAwACwAIABcACIAXAAiACwAIABcACIAXAAiACwAIAAtADcAMQAyACwAIAAwACwAIABcACIAXAAiACwAIABcACIATABNAFQAXAAiACwAIABcACIAXAAiACwAIABcACIATABvAGMAYQBsACAATQBlAGEAbgAgAFQAaQBtAGUAXAAiACwAIABcACIAXAAiADsAXABuAFwAIgBBAHQAbABhAG4AdABpAGMALwBBAHoAbwByAGUAcwBcACIALAAgADkAMQA3ADYALAAgADAALAAgADEAOQA0ADAAMgAsACAAMwAyADgALAAgAC0ANgA4ADcAMgAsACAAMAAsACAALQA3ADEAMgAsACAAMAAsACAALQAzADIAOAAsACAAMAAsACAAXAAiAFwAIgAsACAAXAAiAEgATQBUAFwAIgAsACAAXAAiAFwAIgAsACAAXAAiAEgAbwByAHQAYQAgAE0AZQBhAG4AIABUAGkAbQBlAFwAIgAsACAAXAAiAFwAIgA7AFwAbgBcACIAQQB0AGwAYQBuAHQAaQBjAC8AQQB6AG8AcgBlAHMAXAAiACwAIAAxADkANAAwADIALAAgADMAMgA4ACwAIAAzADAANAA3ADQALAAgADcAOQAyADAAMAAsACAALQA3ADIAMAAwACwAIAAwACwAIAAtADMAMgA4ACwAIAAwACwAIAAwACwAIAAwACwAIABcACIAUABvAHIAdABcACIALAAgAFwAIgASIjAAMgBcACIALAAgAFwAIgASIjAAMQBcACIALAAgAFwAIgBVAFQAQwASIjAAMgA6ADAAMABcACIALAAgAFwAIgBVAFQAQwASIjAAMQA6ADAAMABcACIAOwBcAG4AXAAiAEEAdABsAGEAbgB0AGkAYwAvAEEAegBvAHIAZQBzAFwAIgAsACAAMwAwADQANwA0ACwAIAA3ADkAMgAwADAALAAgADMAMAA1ADgANgAsACAANwA5ADIAMAAwACwAIAAtADcAMgAwADAALAAgADAALAAgADAALAAgADAALAAgADAALAAgADAALAAgAFwAIgBQAG8AcgB0AFwAIgAsACAAXAAiACsAMAAwAFwAIgAsACAAXAAiAFwAIgAsACAAXAAiAFUAVABDACsAMAAwADoAMAAwAFwAIgAsACAAXAAiAFwAIgA7AFwAbgBcACIAQQB0AGwAYQBuAHQAaQBjAC8AQQB6AG8AcgBlAHMAXAAiACwAIAAzADAANQA4ADYALAAgADcAOQAyADAAMAAsACAAMwAwADgAMwAxACwAIAA3ADkAMgAwADAALAAgAC0ANwAyADAAMAAsACAAMAAsACAAMAAsACAAMAAsACAAMAAsACAAMAAsACAAXAAiAFAAbwByAHQAXAAiACwAIABcACIAEiIwADIAXAAiACwAIABcACIAEiIwADEAXAAiACwAIABcACIAVQBUAEMAEiIwADIAOgAwADAAXAAiACwAIABcACIAVQBUAEMAEiIwADEAOgAwADAAXAAiADsAXABuAFwAIgBBAHQAbABhAG4AdABpAGMALwBBAHoAbwByAGUAcwBcACIALAAgADMAMAA4ADMAMQAsACAANwA5ADIAMAAwACwAIAAzADAAOQA2ADQALAAgADcAOQAyADAAMAAsACAALQA3ADIAMAAwACwAIAAwACwAIAAwACwAIAAwACwAIAAwACwAIAAwACwAIABcACIAUABvAHIAdABcACIALAAgAFwAIgArADAAMABcACIALAAgAFwAIgBcACIALAAgAFwAIgBVAFQAQwArADAAMAA6ADAAMABcACIALAAgAFwAIgBcACIAOwBcAG4AXAAiAEEAdABsAGEAbgB0AGkAYwAvAEEAegBvAHIAZQBzAFwAIgAsACAAMwAwADkANgA0ACwAIAA3ADkAMgAwADAALAAgADMAMQAyADAAMgAsACAANwA5ADIAMAAwACwAIAAtADcAMgAwADAALAAgADAALAAgADAALAAgADAALAAgADAALAAgADAALAAgAFwAIgBQAG8AcgB0AFwAIgAsACAAXAAiABIiMAAyAFwAIgAsACAAXAAiABIiMAAxAFwAIgAsACAAXAAiAFUAVABDABIiMAAyADoAMAAwAFwAIgAsACAAXAAiAFUAVABDABIiMAAxADoAMAAwAFwAIgA7AFwAbgBcACIAQQB0AGwAYQBuAHQAaQBjAC8AQQB6AG8AcgBlAHMAXAAiACwAIAAzADEAMgAwADIALAAgADcAOQAyADAAMAAsACAAMwAxADMAMgA4ACwAIAA3ADkAMgAwADAALAAgAC0ANwAyADAAMAAsACAAMAAsACAAMAAsACAAMAAsACAAMAAsACAAMAAsACAAXAAiAFAAbwByAHQAXAAiACwAIABcACIAKwAwADAAXAAiACwAIABcACIAXAAiACwAIABcACIAVQBUAEMAKwAwADAAOgAwADAAXAAiACwAIABcACIAXAAiADsAXABuAFwAIgBBAHQAbABhAG4AdABpAGMALwBBAHoAbwByAGUAcwBcACIALAAgADMAMQAzADIAOAAsACAANwA5ADIAMAAwACwAIAAzADEANQA2ADYALAAgADcAOQAyADAAMAAsACAALQA3ADIAMAAwACwAIAAwACwAIAAwACwAIAAwACwAIAAwACwAIAAwACwAIABcACIAUABvAHIAdABcACIALAAgAFwAIgASIjAAMgBcACIALAAgAFwAIgASIjAAMQBcACIALAAgAFwAIgBVAFQAQwASIjAAMgA6ADAAMABcACIALAAgAFwAIgBVAFQAQwASIjAAMQA6ADAAMABcACIAOwBcAG4AXAAiAEEAdABsAGEAbgB0AGkAYwAvAEEAegBvAHIAZQBzAFwAIgAsACAAMwAxADUANgA2ACwAIAA3ADkAMgAwADAALAAgADMAMQA2ADkAMgAsACAANwA5ADIAMAAwACwAIAAtADcAMgAwADAALAAgADAALAAgADAALAAgADAALAAgADAALAAgADAALAAgAFwAIgBQAG8AcgB0AFwAIgAsACAAXAAiACsAMAAwAFwAIgAsACAAXAAiAFwAIgAsACAAXAAiAFUAVABDACsAMAAwADoAMAAwAFwAIgAsACAAXAAiAFwAIgA7AFwAbgBcACIAQQB0AGwAYQBuAHQAaQBjAC8AQQB6AG8AcgBlAHMAXAAiACwAIAAzADEANgA5ADIALAAgADcAOQAyADAAMAAsACAAMwA5ADIAMQA4ACwAIAA3ADIAMAAwACwAIAAtADcAMgAwADAALAAgADAALAAgADAALAAgADAALAAgADMANgAwADAALAAgADAALAAgAFwAIgBQAG8AcgB0AFwAIgAsACAAXAAiABIiMAAyAFwAIgAsACAAXAAiABIiMAAxAFwAIgAsACAAXAAiAFUAVABDABIiMAAyADoAMAAwAFwAIgAsACAAXAAiAFUAVABDABIiMAAxADoAMAAwAFwAIgA7AFwAbgBcACIAQQB0AGwAYQBuAHQAaQBjAC8AQQB6AG8AcgBlAHMAXAAiACwAIAAzADkAMgAxADgALAAgADcAMgAwADAALAAgADQANQA2ADAAMgAsACAAMwA2ADAAMAAsACAALQAzADYAMAAwACwAIAAwACwAIAAzADYAMAAwACwAIAAwACwAIAAwACwAIAAwACwAIABcACIAUABvAHIAdABcACIALAAgAFwAIgASIjAAMQBcACIALAAgAFwAIgArADAAMABcACIALAAgAFwAIgBVAFQAQwASIjAAMQA6ADAAMABcACIALAAgAFwAIgBVAFQAQwArADAAMAA6ADAAMABcACIAOwBcAG4AXAAiAEEAdABsAGEAbgB0AGkAYwAvAEEAegBvAHIAZQBzAFwAIgAsACAANAA1ADYAMAAyACwAIAAzADYAMAAwACwAIAA0ADgAOAA5ADIALAAgADMANgAwADAALAAgAC0AMwA2ADAAMAAsACAAMAAsACAAMAAsACAAMAAsACAAMwA2ADAAMAAsACAAMAAsACAAXAAiAFcALQBFAHUAcgBcACIALAAgAFwAIgASIjAAMQBcACIALAAgAFwAIgArADAAMABcACIALAAgAFwAIgBVAFQAQwASIjAAMQA6ADAAMABcACIALAAgAFwAIgBVAFQAQwArADAAMAA6ADAAMABcACIAOwBcAG4AXAAiAEEAdABsAGEAbgB0AGkAYwAvAEEAegBvAHIAZQBzAFwAIgAsACAANAA4ADgAOQAyACwAIAAzADYAMAAwACwAIAA0ADkAMAA3ADQALAAgADMANgAwADAALAAgADAALAAgADAALAAgADMANgAwADAALAAgADAALAAgAC0AMwA2ADAAMAAsACAAMAAsACAAXAAiAEUAVQBcACIALAAgAFwAIgBXAEUAJQBUAFwAIgAsACAAXAAiAFwAIgAsACAAXAAiAFcAZQBzAHQAZQByAG4AIABFAHUAcgBvAHAAZQBhAG4AJQAgAFQAaQBtAGUAXAAiACwAIABcACIAXAAiADsAXABuAFwAIgBBAHQAbABhAG4AdABpAGMALwBBAHoAbwByAGUAcwBcACIALAAgADQAOQAwADcANAAsACAAMwA2ADAAMAAsACAAXAAiAFwAIgAsACAAXAAiAFwAIgAsACAALQAzADYAMAAwACwAIAAwACwAIAAtADMANgAwADAALAAgADAALAAgAFwAIgBcACIALAAgAFwAIgBcACIALAAgAFwAIgBFAFUAXAAiACwAIABcACIAEiIwADEAXAAiACwAIABcACIAKwAwADAAXAAiACwAIABcACIAVQBUAEMAEiIwADEAOgAwADAAXAAiACwAIABcACIAVQBUAEMAKwAwADAAOgAwADAAXAAiAFwAbgB9ADsAXABuAFwAbgBfAFQASQBNAEUAWgBPAE4ARQBfAEEAVABMAEEATgBUAEkAQwBfAEIARQBSAE0AVQBEAEEAIAA9ACAAewBcAG4AXAAiAEEAdABsAGEAbgB0AGkAYwAvAEIAZQByAG0AdQBkAGEAXAAiACwAIABcACIAXAAiACwAIABcACIAXAAiACwAIAAxADEAMwA2ADgALAAgADAALAAgAC0AMQA1ADUANQA4ACwAIAAwACwAIABcACIAXAAiACwAIABcACIAXAAiACwAIAAwACwAIAAwACwAIABcACIAXAAiACwAIABcACIATABNAFQAXAAiACwAIABcACIAXAAiACwAIABcACIATABvAGMAYQBsACAATQBlAGEAbgAgAFQAaQBtAGUAXAAiACwAIABcACIAXAAiADsAXABuAFwAIgBBAHQAbABhAG4AdABpAGMALwBCAGUAcgBtAHUAZABhAFwAIgAsACAAMQAxADMANgA4ACwAIAAwACwAIAAyADUAOQA3ADcALAAgADcAMgAwADAALAAgAC0AMQA1ADUANQA4ACwAIAAwACwAIAAwACwAIAAwACwAIAAxADEANQA4ACwAIAAwACwAIABcACIAQgBlAHIAbQB1AGQAYQBcACIALAAgAFwAIgBCAE0AVABcACIALAAgAFwAIgBCAFMAVABcACIALAAgAFwAIgBCAGUAcgBtAHUAZABhACAATQBlAGEAbgAgAFQAaQBtAGUAXAAiACwAIABcACIAQgBlAHIAbQB1AGQAYQAgAFMAdQBtAG0AZQByACAAVABpAG0AZQBcACIAOwBcAG4AXAAiAEEAdABsAGEAbgB0AGkAYwAvAEIAZQByAG0AdQBkAGEAXAAiACwAIAAyADUAOQA3ADcALAAgADcAMgAwADAALAAgADQAMgAxADYANQAsACAANwAyADAAMAAsACAALQAxADQANAAwADAALAAgADAALAAgADEAMQA1ADgALAAgADAALAAgADAALAAgADAALAAgAFwAIgBCAGUAcgBtAHUAZABhAFwAIgAsACAAXAAiAEEAJQBUAFwAIgAsACAAXAAiAFwAIgAsACAAXAAiAEEAdABsAGEAbgB0AGkAYwAlACAAVABpAG0AZQBcACIALAAgAFwAIgBcACIAOwBcAG4AXAAiAEEAdABsAGEAbgB0AGkAYwAvAEIAZQByAG0AdQBkAGEAXAAiACwAIAA0ADIAMQA2ADUALAAgADcAMgAwADAALAAgADQAMgA3ADcAOAAsACAAMAAsACAALQAxADQANAAwADAALAAgADAALAAgADAALAAgADAALAAgADAALAAgADAALAAgAFwAIgBDAGEAbgBhAGQAYQBcACIALAAgAFwAIgBBACUAVABcACIALAAgAFwAIgBcACIALAAgAFwAIgBBAHQAbABhAG4AdABpAGMAJQAgAFQAaQBtAGUAXAAiACwAIABcACIAXAAiADsAXABuAFwAIgBBAHQAbABhAG4AdABpAGMALwBCAGUAcgBtAHUAZABhAFwAIgAsACAANAAyADcANwA4ACwAIAAwACwAIABcACIAXAAiACwAIABcACIAXAAiACwAIAAtADEANAA0ADAAMAAsACAAMAAsACAAMAAsACAAMAAsACAAXAAiAFwAIgAsACAAXAAiAFwAIgAsACAAXAAiAFUAUwBcACIALAAgAFwAIgBBACUAVABcACIALAAgAFwAIgBcACIALAAgAFwAIgBBAHQAbABhAG4AdABpAGMAJQAgAFQAaQBtAGUAXAAiACwAIABcACIAXAAiAFwAbgB9ADsAXABuAFwAbgBfAFQASQBNAEUAWgBPAE4ARQBfAEEAVABMAEEATgBUAEkAQwBfAEMAQQBOAEEAUgBZACAAPQAgAHsAXABuAFwAIgBBAHQAbABhAG4AdABpAGMALwBDAGEAbgBhAHIAeQBcACIALAAgAFwAIgBcACIALAAgAFwAIgBcACIALAAgADIAMwAxADEANAAsACAAMAAsACAALQAzADYAOQA2ACwAIAAwACwAIABcACIAXAAiACwAIABcACIAXAAiACwAIAA5ADYALAAgADAALAAgAFwAIgBcACIALAAgAFwAIgBMAE0AVABcACIALAAgAFwAIgBcACIALAAgAFwAIgBMAG8AYwBhAGwAIABNAGUAYQBuACAAVABpAG0AZQBcACIALAAgAFwAIgBcACIAOwBcAG4AXAAiAEEAdABsAGEAbgB0AGkAYwAvAEMAYQBuAGEAcgB5AFwAIgAsACAAMgAzADEAMQA0ACwAIAAwACwAIAAzADIAMAA5ADMALAAgADMANgAwADAALAAgAC0AMwA2ADAAMAAsACAAMAAsACAAOQA2ACwAIAAwACwAIAAzADYAMAAwACwAIAAwACwAIABcACIAXAAiACwAIABcACIAEiIwADEAXAAiACwAIABcACIAXAAiACwAIABcACIAVQBUAEMAEiIwADEAOgAwADAAXAAiACwAIABcACIAXAAiADsAXABuAFwAIgBBAHQAbABhAG4AdABpAGMALwBDAGEAbgBhAHIAeQBcACIALAAgADMAMgAwADkAMwAsACAAMwA2ADAAMAAsACAANAA0ADMAMwA1ACwAIAAwACwAIAAwACwAIAAwACwAIAAzADYAMAAwACwAIAAwACwAIAAwACwAIAAzADYAMAAwACwAIABcACIAXAAiACwAIABcACIAVwBFAFQAXAAiACwAIABcACIAXAAiACwAIABcACIAVwBlAHMAdABlAHIAbgAgAEUAdQByAG8AcABlAGEAbgAgAFQAaQBtAGUAXAAiACwAIABcACIAXAAiADsAXABuAFwAIgBBAHQAbABhAG4AdABpAGMALwBDAGEAbgBhAHIAeQBcACIALAAgADQANAAzADMANQAsACAAMAAsACAANAA0ADUAMQAwACwAIAA3ADIAMAAwACwAIAAwACwAIAAzADYAMAAwACwAIAAwACwAIAAzADYAMAAwACwAIAAwACwAIAAtADMANgAwADAALAAgAFwAIgBcACIALAAgAFwAIgBcACIALAAgAFwAIgBXAEUAUwBUAFwAIgAsACAAXAAiAFwAIgAsACAAXAAiAFcAZQBzAHQAZQByAG4AIABFAHUAcgBvAHAAZQBhAG4AIABTAHUAbQBtAGUAcgAgAFQAaQBtAGUAXAAiADsAXABuAFwAIgBBAHQAbABhAG4AdABpAGMALwBDAGEAbgBhAHIAeQBcACIALAAgADQANAA1ADEAMAAsACAANwAyADAAMAAsACAAXAAiAFwAIgAsACAAXAAiAFwAIgAsACAAMAAsACAAMAAsACAAMAAsACAALQAzADYAMAAwACwAIABcACIAXAAiACwAIABcACIAXAAiACwAIABcACIARQBVAFwAIgAsACAAXAAiAFcARQAlAFQAXAAiACwAIABcACIAXAAiACwAIABcACIAVwBlAHMAdABlAHIAbgAgAEUAdQByAG8AcABlAGEAbgAlACAAVABpAG0AZQBcACIALAAgAFwAIgBcACIAXABuAH0AOwBcAG4AXABuAF8AVABJAE0ARQBaAE8ATgBFAF8AQQBUAEwAQQBOAFQASQBDAF8AQwBBAFAARQBfAFYARQBSAEQARQAgAD0AIAB7AFwAbgBcACIAQQB0AGwAYQBuAHQAaQBjAC8AQwBhAHAAZQBfAFYAZQByAGQAZQBcACIALAAgAFwAIgBcACIALAAgAFwAIgBcACIALAAgADEAOQA0ADAAMgAsACAAMQA1ADUANgAsACAALQA1ADYANAA0ACwAIAAwACwAIABcACIAXAAiACwAIABcACIAXAAiACwAIAAtADEANQA1ADYALAAgADAALAAgAFwAIgBcACIALAAgAFwAIgBMAE0AVABcACIALAAgAFwAIgBcACIALAAgAFwAIgBMAG8AYwBhAGwAIABNAGUAYQBuACAAVABpAG0AZQBcACIALAAgAFwAIgBcACIAOwBcAG4AXAAiAEEAdABsAGEAbgB0AGkAYwAvAEMAYQBwAGUAXwBWAGUAcgBkAGUAXAAiACwAIAAxADkANAAwADIALAAgADEANQA1ADYALAAgADMAMAA2ADAAMwAsACAAMAAsACAALQA3ADIAMAAwACwAIAAwACwAIAAtADEANQA1ADYALAAgADAALAAgADAALAAgADMANgAwADAALAAgAFwAIgBcACIALAAgAFwAIgASIjAAMgBcACIALAAgAFwAIgBcACIALAAgAFwAIgBVAFQAQwASIjAAMgA6ADAAMABcACIALAAgAFwAIgBcACIAOwBcAG4AXAAiAEEAdABsAGEAbgB0AGkAYwAvAEMAYQBwAGUAXwBWAGUAcgBkAGUAXAAiACwAIAAzADAANgAwADMALAAgADAALAAgADMAMQA3ADQAMwAsACAAMAAsACAALQA3ADIAMAAwACwAIAAzADYAMAAwACwAIAAwACwAIAAzADYAMAAwACwAIAAwACwAIAAtADMANgAwADAALAAgAFwAIgBcACIALAAgAFwAIgBcACIALAAgAFwAIgASIjAAMQBcACIALAAgAFwAIgBcACIALAAgAFwAIgBVAFQAQwASIjAAMQA6ADAAMABcACIAOwBcAG4AXAAiAEEAdABsAGEAbgB0AGkAYwAvAEMAYQBwAGUAXwBWAGUAcgBkAGUAXAAiACwAIAAzADEANwA0ADMALAAgADAALAAgADQAMgA3ADQAMQAsACAANwAyADAAMAAsACAALQA3ADIAMAAwACwAIAAwACwAIAAwACwAIAAtADMANgAwADAALAAgADMANgAwADAALAAgADAALAAgAFwAIgBcACIALAAgAFwAIgASIjAAMgBcACIALAAgAFwAIgBcACIALAAgAFwAIgBVAFQAQwASIjAAMgA6ADAAMABcACIALAAgAFwAIgBcACIAOwBcAG4AXAAiAEEAdABsAGEAbgB0AGkAYwAvAEMAYQBwAGUAXwBWAGUAcgBkAGUAXAAiACwAIAA0ADIANwA0ADEALAAgADcAMgAwADAALAAgAFwAIgBcACIALAAgAFwAIgBcACIALAAgAC0AMwA2ADAAMAAsACAAMAAsACAAMwA2ADAAMAAsACAAMAAsACAAXAAiAFwAIgAsACAAXAAiAFwAIgAsACAAXAAiAFwAIgAsACAAXAAiABIiMAAxAFwAIgAsACAAXAAiAFwAIgAsACAAXAAiAFUAVABDABIiMAAxADoAMAAwAFwAIgAsACAAXAAiAFwAIgBcAG4AfQA7AFwAbgBcAG4AXwBUAEkATQBFAFoATwBOAEUAXwBBAFQATABBAE4AVABJAEMAXwBGAEEAUgBPAEUAIAA9ACAAewBcAG4AXAAiAEEAdABsAGEAbgB0AGkAYwAvAEYAYQByAG8AZQBcACIALAAgAFwAIgBcACIALAAgAFwAIgBcACIALAAgADEANwA5ADUAMQAsACAAMAAsACAALQAxADYAMgA0ACwAIAAwACwAIABcACIAXAAiACwAIABcACIAXAAiACwAIAAxADYAMgA0ACwAIAAwACwAIABcACIAXAAiACwAIABcACIATABNAFQAXAAiACwAIABcACIAXAAiACwAIABcACIATABvAGMAYQBsACAATQBlAGEAbgAgAFQAaQBtAGUAXAAiACwAIABcACIAXAAiADsAXABuAFwAIgBBAHQAbABhAG4AdABpAGMALwBGAGEAcgBvAGUAXAAiACwAIAAxADcAOQA1ADEALAAgADAALAAgADQANAA2ADAANQAsACAAMAAsACAAMAAsACAAMAAsACAAMQA2ADIANAAsACAAMAAsACAAMAAsACAAMAAsACAAXAAiAFwAIgAsACAAXAAiAFcARQBUAFwAIgAsACAAXAAiAFwAIgAsACAAXAAiAFcAZQBzAHQAZQByAG4AIABFAHUAcgBvAHAAZQBhAG4AIABUAGkAbQBlAFwAIgAsACAAXAAiAFwAIgA7AFwAbgBcACIAQQB0AGwAYQBuAHQAaQBjAC8ARgBhAHIAbwBlAFwAIgAsACAANAA0ADYAMAA1ACwAIAAwACwAIABcACIAXAAiACwAIABcACIAXAAiACwAIAAwACwAIAAwACwAIAAwACwAIAAwACwAIABcACIAXAAiACwAIABcACIAXAAiACwAIABcACIARQBVAFwAIgAsACAAXAAiAFcARQAlAFQAXAAiACwAIABcACIAXAAiACwAIABcACIAVwBlAHMAdABlAHIAbgAgAEUAdQByAG8AcABlAGEAbgAlACAAVABpAG0AZQBcACIALAAgAFwAIgBcACIAXABuAH0AOwBcAG4AXABuAF8AVABJAE0ARQBaAE8ATgBFAF8AQQBUAEwAQQBOAFQASQBDAF8ATQBBAEQARQBJAFIAQQAgAD0AIAB7AFwAbgBcACIAQQB0AGwAYQBuAHQAaQBjAC8ATQBhAGQAZQBpAHIAYQBcACIALAAgAFwAIgBcACIALAAgAFwAIgBcACIALAAgADkAMQA3ADYALAAgADAALAAgAC0ANAAwADUANgAsACAAMAAsACAAXAAiAFwAIgAsACAAXAAiAFwAIgAsACAAMAAsACAAMAAsACAAXAAiAFwAIgAsACAAXAAiAEwATQBUAFwAIgAsACAAXAAiAFwAIgAsACAAXAAiAEwAbwBjAGEAbAAgAE0AZQBhAG4AIABUAGkAbQBlAFwAIgAsACAAXAAiAFwAIgA7AFwAbgBcACIAQQB0AGwAYQBuAHQAaQBjAC8ATQBhAGQAZQBpAHIAYQBcACIALAAgADkAMQA3ADYALAAgADAALAAgADEAOQA0ADAAMQAsACAAOAA1ADkANAA0ACwAIAAtADQAMAA1ADYALAAgADAALAAgADAALAAgADAALAAgADQANQA2ACwAIAAwACwAIABcACIAXAAiACwAIABcACIARgBNAFQAXAAiACwAIABcACIAXAAiACwAIABcACIARgB1AG4AYwBoAGEAbAAgAE0AZQBhAG4AIABUAGkAbQBlAFwAIgAsACAAXAAiAFwAIgA7AFwAbgBcACIAQQB0AGwAYQBuAHQAaQBjAC8ATQBhAGQAZQBpAHIAYQBcACIALAAgADEAOQA0ADAAMQAsACAAOAA1ADkANAA0ACwAIAAzADAANAA3ADQALAAgADcAOQAyADAAMAAsACAALQAzADYAMAAwACwAIAAwACwAIAA0ADUANgAsACAAMAAsACAAMAAsACAAMAAsACAAXAAiAFAAbwByAHQAXAAiACwAIABcACIAEiIwADEAXAAiACwAIABcACIAKwAwADAAXAAiACwAIABcACIAVQBUAEMAEiIwADEAOgAwADAAXAAiACwAIABcACIAVQBUAEMAKwAwADAAOgAwADAAXAAiADsAXABuAFwAIgBBAHQAbABhAG4AdABpAGMALwBNAGEAZABlAGkAcgBhAFwAIgAsACAAMwAwADQANwA0ACwAIAA3ADkAMgAwADAALAAgADMAMAA1ADgANgAsACAANwA5ADIAMAAwACwAIAAtADMANgAwADAALAAgADAALAAgADAALAAgADAALAAgADAALAAgADAALAAgAFwAIgBQAG8AcgB0AFwAIgAsACAAXAAiACsAMAAxAFwAIgAsACAAXAAiAFwAIgAsACAAXAAiAFUAVABDACsAMAAxADoAMAAwAFwAIgAsACAAXAAiAFwAIgA7AFwAbgBcACIAQQB0AGwAYQBuAHQAaQBjAC8ATQBhAGQAZQBpAHIAYQBcACIALAAgADMAMAA1ADgANgAsACAANwA5ADIAMAAwACwAIAAzADAAOAAzADEALAAgADcAOQAyADAAMAAsACAALQAzADYAMAAwACwAIAAwACwAIAAwACwAIAAwACwAIAAwACwAIAAwACwAIABcACIAUABvAHIAdABcACIALAAgAFwAIgASIjAAMQBcACIALAAgAFwAIgArADAAMABcACIALAAgAFwAIgBVAFQAQwASIjAAMQA6ADAAMABcACIALAAgAFwAIgBVAFQAQwArADAAMAA6ADAAMABcACIAOwBcAG4AXAAiAEEAdABsAGEAbgB0AGkAYwAvAE0AYQBkAGUAaQByAGEAXAAiACwAIAAzADAAOAAzADEALAAgADcAOQAyADAAMAAsACAAMwAwADkANgA0ACwAIAA3ADkAMgAwADAALAAgAC0AMwA2ADAAMAAsACAAMAAsACAAMAAsACAAMAAsACAAMAAsACAAMAAsACAAXAAiAFAAbwByAHQAXAAiACwAIABcACIAKwAwADEAXAAiACwAIABcACIAXAAiACwAIABcACIAVQBUAEMAKwAwADEAOgAwADAAXAAiACwAIABcACIAXAAiADsAXABuAFwAIgBBAHQAbABhAG4AdABpAGMALwBNAGEAZABlAGkAcgBhAFwAIgAsACAAMwAwADkANgA0ACwAIAA3ADkAMgAwADAALAAgADMAMQAyADAAMgAsACAANwA5ADIAMAAwACwAIAAtADMANgAwADAALAAgADAALAAgADAALAAgADAALAAgADAALAAgADAALAAgAFwAIgBQAG8AcgB0AFwAIgAsACAAXAAiABIiMAAxAFwAIgAsACAAXAAiACsAMAAwAFwAIgAsACAAXAAiAFUAVABDABIiMAAxADoAMAAwAFwAIgAsACAAXAAiAFUAVABDACsAMAAwADoAMAAwAFwAIgA7AFwAbgBcACIAQQB0AGwAYQBuAHQAaQBjAC8ATQBhAGQAZQBpAHIAYQBcACIALAAgADMAMQAyADAAMgAsACAANwA5ADIAMAAwACwAIAAzADEAMwAyADgALAAgADcAOQAyADAAMAAsACAALQAzADYAMAAwACwAIAAwACwAIAAwACwAIAAwACwAIAAwACwAIAAwACwAIABcACIAUABvAHIAdABcACIALAAgAFwAIgArADAAMQBcACIALAAgAFwAIgBcACIALAAgAFwAIgBVAFQAQwArADAAMQA6ADAAMABcACIALAAgAFwAIgBcACIAOwBcAG4AXAAiAEEAdABsAGEAbgB0AGkAYwAvAE0AYQBkAGUAaQByAGEAXAAiACwAIAAzADEAMwAyADgALAAgADcAOQAyADAAMAAsACAAMwAxADUANgA2ACwAIAA3ADkAMgAwADAALAAgAC0AMwA2ADAAMAAsACAAMAAsACAAMAAsACAAMAAsACAAMAAsACAAMAAsACAAXAAiAFAAbwByAHQAXAAiACwAIABcACIAEiIwADEAXAAiACwAIABcACIAKwAwADAAXAAiACwAIABcACIAVQBUAEMAEiIwADEAOgAwADAAXAAiACwAIABcACIAVQBUAEMAKwAwADAAOgAwADAAXAAiADsAXABuAFwAIgBBAHQAbABhAG4AdABpAGMALwBNAGEAZABlAGkAcgBhAFwAIgAsACAAMwAxADUANgA2ACwAIAA3ADkAMgAwADAALAAgADMAMQA2ADkAMgAsACAANwA5ADIAMAAwACwAIAAtADMANgAwADAALAAgADAALAAgADAALAAgADAALAAgADAALAAgADAALAAgAFwAIgBQAG8AcgB0AFwAIgAsACAAXAAiACsAMAAxAFwAIgAsACAAXAAiAFwAIgAsACAAXAAiAFUAVABDACsAMAAxADoAMAAwAFwAIgAsACAAXAAiAFwAIgA7AFwAbgBcACIAQQB0AGwAYQBuAHQAaQBjAC8ATQBhAGQAZQBpAHIAYQBcACIALAAgADMAMQA2ADkAMgAsACAANwA5ADIAMAAwACwAIAAzADkAMgAxADgALAAgADcAMgAwADAALAAgAC0AMwA2ADAAMAAsACAAMAAsACAAMAAsACAAMAAsACAAMwA2ADAAMAAsACAAMAAsACAAXAAiAFAAbwByAHQAXAAiACwAIABcACIAEiIwADEAXAAiACwAIABcACIAKwAwADAAXAAiACwAIABcACIAVQBUAEMAEiIwADEAOgAwADAAXAAiACwAIABcACIAVQBUAEMAKwAwADAAOgAwADAAXAAiADsAXABuAFwAIgBBAHQAbABhAG4AdABpAGMALwBNAGEAZABlAGkAcgBhAFwAIgAsACAAMwA5ADIAMQA4ACwAIAA3ADIAMAAwACwAIAA0ADUANgAwADIALAAgADMANgAwADAALAAgADAALAAgADAALAAgADMANgAwADAALAAgADAALAAgADAALAAgADAALAAgAFwAIgBQAG8AcgB0AFwAIgAsACAAXAAiAFcARQAlAFQAXAAiACwAIABcACIAXAAiACwAIABcACIAVwBlAHMAdABlAHIAbgAgAEUAdQByAG8AcABlAGEAbgAlACAAVABpAG0AZQBcACIALAAgAFwAIgBcACIAOwBcAG4AXAAiAEEAdABsAGEAbgB0AGkAYwAvAE0AYQBkAGUAaQByAGEAXAAiACwAIAA0ADUANgAwADIALAAgADMANgAwADAALAAgAFwAIgBcACIALAAgAFwAIgBcACIALAAgADAALAAgADAALAAgADAALAAgADAALAAgAFwAIgBcACIALAAgAFwAIgBcACIALAAgAFwAIgBFAFUAXAAiACwAIABcACIAVwBFACUAVABcACIALAAgAFwAIgBcACIALAAgAFwAIgBXAGUAcwB0AGUAcgBuACAARQB1AHIAbwBwAGUAYQBuACUAIABUAGkAbQBlAFwAIgAsACAAXAAiAFwAIgBcAG4AfQA7AFwAbgBcAG4AXwBUAEkATQBFAFoATwBOAEUAXwBBAFQATABBAE4AVABJAEMAXwBTAE8AVQBUAEgAXwBHAEUATwBSAEcASQBBACAAPQAgAHsAXABuAFwAIgBBAHQAbABhAG4AdABpAGMALwBTAG8AdQB0AGgAXwBHAGUAbwByAGcAaQBhAFwAIgAsACAAXAAiAFwAIgAsACAAXAAiAFwAIgAsACAAMQAxADMANgA4ACwAIAAwACwAIAAtADgANwA2ADgALAAgADAALAAgAFwAIgBcACIALAAgAFwAIgBcACIALAAgADEANQA2ADgALAAgADAALAAgAFwAIgBcACIALAAgAFwAIgBMAE0AVABcACIALAAgAFwAIgBcACIALAAgAFwAIgBMAG8AYwBhAGwAIABNAGUAYQBuACAAVABpAG0AZQBcACIALAAgAFwAIgBcACIAOwBcAG4AXAAiAEEAdABsAGEAbgB0AGkAYwAvAFMAbwB1AHQAaABfAEcAZQBvAHIAZwBpAGEAXAAiACwAIAAxADEAMwA2ADgALAAgADAALAAgAFwAIgBcACIALAAgAFwAIgBcACIALAAgAC0ANwAyADAAMAAsACAAMAAsACAAMQA1ADYAOAAsACAAMAAsACAAXAAiAFwAIgAsACAAXAAiAFwAIgAsACAAXAAiAFwAIgAsACAAXAAiABIiMAAyAFwAIgAsACAAXAAiAFwAIgAsACAAXAAiAFUAVABDABIiMAAyADoAMAAwAFwAIgAsACAAXAAiAFwAIgBcAG4AfQA7AFwAbgBcAG4AXwBUAEkATQBFAFoATwBOAEUAXwBBAFQATABBAE4AVABJAEMAXwBTAFQAQQBOAEwARQBZACAAPQAgAHsAXABuAFwAIgBBAHQAbABhAG4AdABpAGMALwBTAHQAYQBuAGwAZQB5AFwAIgAsACAAXAAiAFwAIgAsACAAXAAiAFwAIgAsACAAMQAxADMANgA4ACwAIAAwACwAIAAtADEAMwA4ADgANAAsACAAMAAsACAAXAAiAFwAIgAsACAAXAAiAFwAIgAsACAAMAAsACAAMAAsACAAXAAiAFwAIgAsACAAXAAiAEwATQBUAFwAIgAsACAAXAAiAFwAIgAsACAAXAAiAEwAbwBjAGEAbAAgAE0AZQBhAG4AIABUAGkAbQBlAFwAIgAsACAAXAAiAFwAIgA7AFwAbgBcACIAQQB0AGwAYQBuAHQAaQBjAC8AUwB0AGEAbgBsAGUAeQBcACIALAAgADEAMQAzADYAOAAsACAAMAAsACAAMQA5ADQANwAzACwAIAAwACwAIAAtADEAMwA4ADgANAAsACAAMAAsACAAMAAsACAAMAAsACAALQA1ADEANgAsACAAMAAsACAAXAAiAFwAIgAsACAAXAAiAFMATQBUAFwAIgAsACAAXAAiAFwAIgAsACAAXAAiAFMAdABhAG4AbABlAHkAIABNAGUAYQBuACAAVABpAG0AZQBcACIALAAgAFwAIgBcACIAOwBcAG4AXAAiAEEAdABsAGEAbgB0AGkAYwAvAFMAdABhAG4AbABlAHkAXAAiACwAIAAxADkANAA3ADMALAAgADAALAAgADQANQA0ADUANQAsACAAMAAsACAALQAxADQANAAwADAALAAgADAALAAgAC0ANQAxADYALAAgADAALAAgADMANgAwADAALAAgADAALAAgAFwAIgBGAGEAbABrAFwAIgAsACAAXAAiABIiMAA0AFwAIgAsACAAXAAiABIiMAAzAFwAIgAsACAAXAAiAFUAVABDABIiMAA0ADoAMAAwAFwAIgAsACAAXAAiAFUAVABDABIiMAAzADoAMAAwAFwAIgA7AFwAbgBcACIAQQB0AGwAYQBuAHQAaQBjAC8AUwB0AGEAbgBsAGUAeQBcACIALAAgADQANQA0ADUANQAsACAAMAAsACAANAA2ADMAMgAzACwAIAAwACwAIAAtADEAMAA4ADAAMAAsACAAMAAsACAAMwA2ADAAMAAsACAAMAAsACAALQAzADYAMAAwACwAIAAwACwAIABcACIARgBhAGwAawBcACIALAAgAFwAIgASIjAAMwBcACIALAAgAFwAIgASIjAAMgBcACIALAAgAFwAIgBVAFQAQwASIjAAMwA6ADAAMABcACIALAAgAFwAIgBVAFQAQwASIjAAMgA6ADAAMABcACIAOwBcAG4AXAAiAEEAdABsAGEAbgB0AGkAYwAvAFMAdABhAG4AbABlAHkAXAAiACwAIAA0ADYAMwAyADMALAAgADAALAAgADUANQA0ADQANAAsACAANwAyADAAMAAsACAALQAxADQANAAwADAALAAgADAALAAgAC0AMwA2ADAAMAAsACAAMAAsACAAMwA2ADAAMAAsACAAMAAsACAAXAAiAEYAYQBsAGsAXAAiACwAIABcACIAEiIwADQAXAAiACwAIABcACIAEiIwADMAXAAiACwAIABcACIAVQBUAEMAEiIwADQAOgAwADAAXAAiACwAIABcACIAVQBUAEMAEiIwADMAOgAwADAAXAAiADsAXABuAFwAIgBBAHQAbABhAG4AdABpAGMALwBTAHQAYQBuAGwAZQB5AFwAIgAsACAANQA1ADQANAA0ACwAIAA3ADIAMAAwACwAIABcACIAXAAiACwAIABcACIAXAAiACwAIAAtADEAMAA4ADAAMAAsACAAMAAsACAAMwA2ADAAMAAsACAAMAAsACAAXAAiAFwAIgAsACAAXAAiAFwAIgAsACAAXAAiAFwAIgAsACAAXAAiABIiMAAzAFwAIgAsACAAXAAiAFwAIgAsACAAXAAiAFUAVABDABIiMAAzADoAMAAwAFwAIgAsACAAXAAiAFwAIgBcAG4AfQA7AFwAbgBcAG4AXwBUAEkATQBFAFoATwBOAEUAXwBBAFUAUwBUAFIAQQBMAEkAQQBfAEEARABFAEwAQQBJAEQARQAgAD0AIAB7AFwAbgBcACIAQQB1AHMAdAByAGEAbABpAGEALwBBAGQAZQBsAGEAaQBkAGUAXAAiACwAIABcACIAXAAiACwAIABcACIAXAAiACwAIAAxADMAMgAyADUALAAgADAALAAgADMAMwAyADYAMAAsACAAMAAsACAAXAAiAFwAIgAsACAAXAAiAFwAIgAsACAALQA4ADYAMAAsACAAMAAsACAAXAAiAFwAIgAsACAAXAAiAEwATQBUAFwAIgAsACAAXAAiAFwAIgAsACAAXAAiAEwAbwBjAGEAbAAgAE0AZQBhAG4AIABUAGkAbQBlAFwAIgAsACAAXAAiAFwAIgA7AFwAbgBcACIAQQB1AHMAdAByAGEAbABpAGEALwBBAGQAZQBsAGEAaQBkAGUAXAAiACwAIAAxADMAMgAyADUALAAgADAALAAgADEANAA3ADcANQAsACAAMAAsACAAMwAyADQAMAAwACwAIAAwACwAIAAtADgANgAwACwAIAAwACwAIAAxADgAMAAwACwAIAAwACwAIABcACIAXAAiACwAIABcACIAQQBDAFMAVABcACIALAAgAFwAIgBcACIALAAgAFwAIgBBAHUAcwB0AHIAYQBsAGkAYQBuACAAQwBlAG4AdAByAGEAbAAgAFMAdABhAG4AZABhAHIAZAAgAFQAaQBtAGUAXAAiACwAIABcACIAXAAiADsAXABuAFwAIgBBAHUAcwB0AHIAYQBsAGkAYQAvAEEAZABlAGwAYQBpAGQAZQBcACIALAAgADEANAA3ADcANQAsACAAMAAsACAANAAwADkANQAyACwAIAAwACwAIAAzADQAMgAwADAALAAgADAALAAgADEAOAAwADAALAAgADAALAAgADAALAAgADAALAAgAFwAIgBBAHUAcwBcACIALAAgAFwAIgBBAEMAJQBUAFwAIgAsACAAXAAiAFwAIgAsACAAXAAiAEEAdQBzAHQAcgBhAGwAaQBhAG4AIABDAGUAbgB0AHIAYQBsACUAIABUAGkAbQBlAFwAIgAsACAAXAAiAFwAIgA7AFwAbgBcACIAQQB1AHMAdAByAGEAbABpAGEALwBBAGQAZQBsAGEAaQBkAGUAXAAiACwAIAA0ADAAOQA1ADIALAAgADAALAAgAFwAIgBcACIALAAgAFwAIgBcACIALAAgADMANAAyADAAMAAsACAAMAAsACAAMAAsACAAMAAsACAAXAAiAFwAIgAsACAAXAAiAFwAIgAsACAAXAAiAEEAUwBcACIALAAgAFwAIgBBAEMAJQBUAFwAIgAsACAAXAAiAFwAIgAsACAAXAAiAEEAdQBzAHQAcgBhAGwAaQBhAG4AIABDAGUAbgB0AHIAYQBsACUAIABUAGkAbQBlAFwAIgAsACAAXAAiAFwAIgBcAG4AfQA7AFwAbgBcAG4AXwBUAEkATQBFAFoATwBOAEUAXwBBAFUAUwBUAFIAQQBMAEkAQQBfAEIAUgBJAFMAQgBBAE4ARQAgAD0AIAB7AFwAbgBcACIAQQB1AHMAdAByAGEAbABpAGEALwBCAHIAaQBzAGIAYQBuAGUAXAAiACwAIABcACIAXAAiACwAIABcACIAXAAiACwAIAAxADMAMQA5ADQALAAgADAALAAgADMANgA3ADIAOAAsACAAMAAsACAAXAAiAFwAIgAsACAAXAAiAFwAIgAsACAALQA3ADIAOAAsACAAMAAsACAAXAAiAFwAIgAsACAAXAAiAEwATQBUAFwAIgAsACAAXAAiAFwAIgAsACAAXAAiAEwAbwBjAGEAbAAgAE0AZQBhAG4AIABUAGkAbQBlAFwAIgAsACAAXAAiAFwAIgA7AFwAbgBcACIAQQB1AHMAdAByAGEAbABpAGEALwBCAHIAaQBzAGIAYQBuAGUAXAAiACwAIAAxADMAMQA5ADQALAAgADAALAAgADQAMAA5ADUAMgAsACAAMAAsACAAMwA2ADAAMAAwACwAIAAwACwAIAAtADcAMgA4ACwAIAAwACwAIAAwACwAIAAwACwAIABcACIAQQB1AHMAXAAiACwAIABcACIAQQBFACUAVABcACIALAAgAFwAIgBcACIALAAgAFwAIgBBAHUAcwB0AHIAYQBsAGkAYQBuACAARQBhAHMAdABlAHIAbgAlACAAVABpAG0AZQBcACIALAAgAFwAIgBcACIAOwBcAG4AXAAiAEEAdQBzAHQAcgBhAGwAaQBhAC8AQgByAGkAcwBiAGEAbgBlAFwAIgAsACAANAAwADkANQAyACwAIAAwACwAIABcACIAXAAiACwAIABcACIAXAAiACwAIAAzADYAMAAwADAALAAgADAALAAgADAALAAgADAALAAgAFwAIgBcACIALAAgAFwAIgBcACIALAAgAFwAIgBBAFEAXAAiACwAIABcACIAQQBFACUAVABcACIALAAgAFwAIgBcACIALAAgAFwAIgBBAHUAcwB0AHIAYQBsAGkAYQBuACAARQBhAHMAdABlAHIAbgAlACAAVABpAG0AZQBcACIALAAgAFwAIgBcACIAXABuAH0AOwBcAG4AXABuAF8AVABJAE0ARQBaAE8ATgBFAF8AQQBVAFMAVABSAEEATABJAEEAXwBCAFIATwBLAEUATgBfAEgASQBMAEwAIAA9ACAAewBcAG4AXAAiAEEAdQBzAHQAcgBhAGwAaQBhAC8AQgByAG8AawBlAG4AXwBIAGkAbABsAFwAIgAsACAAXAAiAFwAIgAsACAAXAAiAFwAIgAsACAAMQAzADIAMgA1ACwAIAAwACwAIAAzADMAOQA0ADgALAAgADAALAAgAFwAIgBcACIALAAgAFwAIgBcACIALAAgADIAMAA1ADIALAAgADAALAAgAFwAIgBcACIALAAgAFwAIgBMAE0AVABcACIALAAgAFwAIgBcACIALAAgAFwAIgBMAG8AYwBhAGwAIABNAGUAYQBuACAAVABpAG0AZQBcACIALAAgAFwAIgBcACIAOwBcAG4AXAAiAEEAdQBzAHQAcgBhAGwAaQBhAC8AQgByAG8AawBlAG4AXwBIAGkAbABsAFwAIgAsACAAMQAzADIAMgA1ACwAIAAwACwAIAAxADMANwA5ADQALAAgADAALAAgADMANgAwADAAMAAsACAAMAAsACAAMgAwADUAMgAsACAAMAAsACAALQAzADYAMAAwACwAIAAwACwAIABcACIAXAAiACwAIABcACIAQQBFAFMAVABcACIALAAgAFwAIgBcACIALAAgAFwAIgBBAHUAcwB0AHIAYQBsAGkAYQBuACAARQBhAHMAdABlAHIAbgAgAFMAdABhAG4AZABhAHIAZAAgAFQAaQBtAGUAXAAiACwAIABcACIAXAAiADsAXABuAFwAIgBBAHUAcwB0AHIAYQBsAGkAYQAvAEIAcgBvAGsAZQBuAF8ASABpAGwAbABcACIALAAgADEAMwA3ADkANAAsACAAMAAsACAAMQA0ADcANwA1ACwAIAAwACwAIAAzADIANAAwADAALAAgADAALAAgAC0AMwA2ADAAMAAsACAAMAAsACAAMQA4ADAAMAAsACAAMAAsACAAXAAiAFwAIgAsACAAXAAiAEEAQwBTAFQAXAAiACwAIABcACIAXAAiACwAIABcACIAQQB1AHMAdAByAGEAbABpAGEAbgAgAEMAZQBuAHQAcgBhAGwAIABTAHQAYQBuAGQAYQByAGQAIABUAGkAbQBlAFwAIgAsACAAXAAiAFwAIgA7AFwAbgBcACIAQQB1AHMAdAByAGEAbABpAGEALwBCAHIAbwBrAGUAbgBfAEgAaQBsAGwAXAAiACwAIAAxADQANwA3ADUALAAgADAALAAgADQAMAA5ADUAMgAsACAAMAAsACAAMwA0ADIAMAAwACwAIAAwACwAIAAxADgAMAAwACwAIAAwACwAIAAwACwAIAAwACwAIABcACIAQQB1AHMAXAAiACwAIABcACIAQQBDACUAVABcACIALAAgAFwAIgBcACIALAAgAFwAIgBBAHUAcwB0AHIAYQBsAGkAYQBuACAAQwBlAG4AdAByAGEAbAAlACAAVABpAG0AZQBcACIALAAgAFwAIgBcACIAOwBcAG4AXAAiAEEAdQBzAHQAcgBhAGwAaQBhAC8AQgByAG8AawBlAG4AXwBIAGkAbABsAFwAIgAsACAANAAwADkANQAyACwAIAAwACwAIAA1ADEANQA0ADQALAAgADAALAAgADMANAAyADAAMAAsACAAMAAsACAAMAAsACAAMAAsACAAMAAsACAAMAAsACAAXAAiAEEATgBcACIALAAgAFwAIgBBAEMAJQBUAFwAIgAsACAAXAAiAFwAIgAsACAAXAAiAEEAdQBzAHQAcgBhAGwAaQBhAG4AIABDAGUAbgB0AHIAYQBsACUAIABUAGkAbQBlAFwAIgAsACAAXAAiAFwAIgA7AFwAbgBcACIAQQB1AHMAdAByAGEAbABpAGEALwBCAHIAbwBrAGUAbgBfAEgAaQBsAGwAXAAiACwAIAA1ADEANQA0ADQALAAgADAALAAgAFwAIgBcACIALAAgAFwAIgBcACIALAAgADMANAAyADAAMAAsACAAMAAsACAAMAAsACAAMAAsACAAXAAiAFwAIgAsACAAXAAiAFwAIgAsACAAXAAiAEEAUwBcACIALAAgAFwAIgBBAEMAJQBUAFwAIgAsACAAXAAiAFwAIgAsACAAXAAiAEEAdQBzAHQAcgBhAGwAaQBhAG4AIABDAGUAbgB0AHIAYQBsACUAIABUAGkAbQBlAFwAIgAsACAAXAAiAFwAIgBcAG4AfQA7AFwAbgBcAG4AXwBUAEkATQBFAFoATwBOAEUAXwBBAFUAUwBUAFIAQQBMAEkAQQBfAEQAQQBSAFcASQBOACAAPQAgAHsAXABuAFwAIgBBAHUAcwB0AHIAYQBsAGkAYQAvAEQAYQByAHcAaQBuAFwAIgAsACAAXAAiAFwAIgAsACAAXAAiAFwAIgAsACAAMQAzADIAMgA1ACwAIAAwACwAIAAzADEANAAwADAALAAgADAALAAgAFwAIgBcACIALAAgAFwAIgBcACIALAAgADEAMAAwADAALAAgADAALAAgAFwAIgBcACIALAAgAFwAIgBMAE0AVABcACIALAAgAFwAIgBcACIALAAgAFwAIgBMAG8AYwBhAGwAIABNAGUAYQBuACAAVABpAG0AZQBcACIALAAgAFwAIgBcACIAOwBcAG4AXAAiAEEAdQBzAHQAcgBhAGwAaQBhAC8ARABhAHIAdwBpAG4AXAAiACwAIAAxADMAMgAyADUALAAgADAALAAgADEANAA3ADcANQAsACAAMAAsACAAMwAyADQAMAAwACwAIAAwACwAIAAxADAAMAAwACwAIAAwACwAIAAxADgAMAAwACwAIAAwACwAIABcACIAXAAiACwAIABcACIAQQBDAFMAVABcACIALAAgAFwAIgBcACIALAAgAFwAIgBBAHUAcwB0AHIAYQBsAGkAYQBuACAAQwBlAG4AdAByAGEAbAAgAFMAdABhAG4AZABhAHIAZAAgAFQAaQBtAGUAXAAiACwAIABcACIAXAAiADsAXABuAFwAIgBBAHUAcwB0AHIAYQBsAGkAYQAvAEQAYQByAHcAaQBuAFwAIgAsACAAMQA0ADcANwA1ACwAIAAwACwAIABcACIAXAAiACwAIABcACIAXAAiACwAIAAzADQAMgAwADAALAAgADAALAAgADEAOAAwADAALAAgADAALAAgAFwAIgBcACIALAAgAFwAIgBcACIALAAgAFwAIgBBAHUAcwBcACIALAAgAFwAIgBBAEMAJQBUAFwAIgAsACAAXAAiAFwAIgAsACAAXAAiAEEAdQBzAHQAcgBhAGwAaQBhAG4AIABDAGUAbgB0AHIAYQBsACUAIABUAGkAbQBlAFwAIgAsACAAXAAiAFwAIgBcAG4AfQA7AFwAbgBcAG4AXwBUAEkATQBFAFoATwBOAEUAXwBBAFUAUwBUAFIAQQBMAEkAQQBfAEUAVQBDAEwAQQAgAD0AIAB7AFwAbgBcACIAQQB1AHMAdAByAGEAbABpAGEALwBFAHUAYwBsAGEAXAAiACwAIABcACIAXAAiACwAIABcACIAXAAiACwAIAAxADMANQAyADgALAAgADAALAAgADMAMAA5ADIAOAAsACAAMAAsACAAXAAiAFwAIgAsACAAXAAiAFwAIgAsACAANQA3ADIALAAgADAALAAgAFwAIgBcACIALAAgAFwAIgBMAE0AVABcACIALAAgAFwAIgBcACIALAAgAFwAIgBMAG8AYwBhAGwAIABNAGUAYQBuACAAVABpAG0AZQBcACIALAAgAFwAIgBcACIAOwBcAG4AXAAiAEEAdQBzAHQAcgBhAGwAaQBhAC8ARQB1AGMAbABhAFwAIgAsACAAMQAzADUAMgA4ACwAIAAwACwAIAAzADAAOQAwADYALAAgADAALAAgADMAMQA1ADAAMAAsACAAMAAsACAANQA3ADIALAAgADAALAAgADAALAAgADAALAAgAFwAIgBBAHUAcwBcACIALAAgAFwAIgBBAEMAVwAlAFQAXAAiACwAIABcACIAXAAiACwAIABcACIAQQB1AHMAdAByAGEAbABpAGEAbgAgAEMAZQBuAHQAcgBhAGwAIABXAGUAcwB0AGUAcgBuACAAJQAgAFQAaQBtAGUAXAAiACwAIABcACIAXAAiADsAXABuAFwAIgBBAHUAcwB0AHIAYQBsAGkAYQAvAEUAdQBjAGwAYQBcACIALAAgADMAMAA5ADAANgAsACAAMAAsACAAXAAiAFwAIgAsACAAXAAiAFwAIgAsACAAMwAxADUAMAAwACwAIAAwACwAIAAwACwAIAAwACwAIABcACIAXAAiACwAIABcACIAXAAiACwAIABcACIAQQBXAFwAIgAsACAAXAAiAEEAQwBXACUAVABcACIALAAgAFwAIgBcACIALAAgAFwAIgBBAHUAcwB0AHIAYQBsAGkAYQBuACAAQwBlAG4AdAByAGEAbAAgAFcAZQBzAHQAZQByAG4AIAAlACAAVABpAG0AZQBcACIALAAgAFwAIgBcACIAXABuAH0AOwBcAG4AXABuAF8AVABJAE0ARQBaAE8ATgBFAF8AQQBVAFMAVABSAEEATABJAEEAXwBIAE8AQgBBAFIAVAAgAD0AIAB7AFwAbgBcACIAQQB1AHMAdAByAGEAbABpAGEALwBIAG8AYgBhAHIAdABcACIALAAgAFwAIgBcACIALAAgAFwAIgBcACIALAAgADEAMwA0ADMANwAsACAAMAAsACAAMwA1ADMANQA2ACwAIAAwACwAIABcACIAXAAiACwAIABcACIAXAAiACwAIAA2ADQANAAsACAAMAAsACAAXAAiAFwAIgAsACAAXAAiAEwATQBUAFwAIgAsACAAXAAiAFwAIgAsACAAXAAiAEwAbwBjAGEAbAAgAE0AZQBhAG4AIABUAGkAbQBlAFwAIgAsACAAXAAiAFwAIgA7AFwAbgBcACIAQQB1AHMAdAByAGEAbABpAGEALwBIAG8AYgBhAHIAdABcACIALAAgADEAMwA0ADMANwAsACAAMAAsACAAMgAyADIANQA1ACwAIAAwACwAIAAzADYAMAAwADAALAAgADAALAAgADYANAA0ACwAIAAwACwAIAAwACwAIAAwACwAIABcACIAQQBUAFwAIgAsACAAXAAiAEEARQAlAFQAXAAiACwAIABcACIAXAAiACwAIABcACIAQQB1AHMAdAByAGEAbABpAGEAbgAgAEUAYQBzAHQAZQByAG4AJQAgAFQAaQBtAGUAXAAiACwAIABcACIAXAAiADsAXABuAFwAIgBBAHUAcwB0AHIAYQBsAGkAYQAvAEgAbwBiAGEAcgB0AFwAIgAsACAAMgAyADIANQA1ACwAIAAwACwAIAAzADkANAA5ADEALAAgADAALAAgADMANgAwADAAMAAsACAAMAAsACAAMAAsACAAMAAsACAAMAAsACAAMAAsACAAXAAiAEEAdQBzAFwAIgAsACAAXAAiAEEARQAlAFQAXAAiACwAIABcACIAXAAiACwAIABcACIAQQB1AHMAdAByAGEAbABpAGEAbgAgAEUAYQBzAHQAZQByAG4AJQAgAFQAaQBtAGUAXAAiACwAIABcACIAXAAiADsAXABuAFwAIgBBAHUAcwB0AHIAYQBsAGkAYQAvAEgAbwBiAGEAcgB0AFwAIgAsACAAMwA5ADQAOQAxACwAIAAwACwAIABcACIAXAAiACwAIABcACIAXAAiACwAIAAzADYAMAAwADAALAAgADAALAAgADAALAAgADAALAAgAFwAIgBcACIALAAgAFwAIgBcACIALAAgAFwAIgBBAFQAXAAiACwAIABcACIAQQBFACUAVABcACIALAAgAFwAIgBcACIALAAgAFwAIgBBAHUAcwB0AHIAYQBsAGkAYQBuACAARQBhAHMAdABlAHIAbgAlACAAVABpAG0AZQBcACIALAAgAFwAIgBcACIAXABuAH0AOwBcAG4AXABuAF8AVABJAE0ARQBaAE8ATgBFAF8AQQBVAFMAVABSAEEATABJAEEAXwBMAEkATgBEAEUATQBBAE4AIAA9ACAAewBcAG4AXAAiAEEAdQBzAHQAcgBhAGwAaQBhAC8ATABpAG4AZABlAG0AYQBuAFwAIgAsACAAXAAiAFwAIgAsACAAXAAiAFwAIgAsACAAMQAzADEAOQA0ACwAIAAwACwAIAAzADUANwA1ADYALAAgADAALAAgAFwAIgBcACIALAAgAFwAIgBcACIALAAgADIANAA0ACwAIAAwACwAIABcACIAXAAiACwAIABcACIATABNAFQAXAAiACwAIABcACIAXAAiACwAIABcACIATABvAGMAYQBsACAATQBlAGEAbgAgAFQAaQBtAGUAXAAiACwAIABcACIAXAAiADsAXABuAFwAIgBBAHUAcwB0AHIAYQBsAGkAYQAvAEwAaQBuAGQAZQBtAGEAbgBcACIALAAgADEAMwAxADkANAAsACAAMAAsACAANAAwADkANQAyACwAIAAwACwAIAAzADYAMAAwADAALAAgADAALAAgADIANAA0ACwAIAAwACwAIAAwACwAIAAwACwAIABcACIAQQB1AHMAXAAiACwAIABcACIAQQBFACUAVABcACIALAAgAFwAIgBcACIALAAgAFwAIgBBAHUAcwB0AHIAYQBsAGkAYQBuACAARQBhAHMAdABlAHIAbgAlACAAVABpAG0AZQBcACIALAAgAFwAIgBcACIAOwBcAG4AXAAiAEEAdQBzAHQAcgBhAGwAaQBhAC8ATABpAG4AZABlAG0AYQBuAFwAIgAsACAANAAwADkANQAyACwAIAAwACwAIAA0ADgAOAAwADQALAAgADAALAAgADMANgAwADAAMAAsACAAMAAsACAAMAAsACAAMAAsACAAMAAsACAAMAAsACAAXAAiAEEAUQBcACIALAAgAFwAIgBBAEUAJQBUAFwAIgAsACAAXAAiAFwAIgAsACAAXAAiAEEAdQBzAHQAcgBhAGwAaQBhAG4AIABFAGEAcwB0AGUAcgBuACUAIABUAGkAbQBlAFwAIgAsACAAXAAiAFwAIgA7AFwAbgBcACIAQQB1AHMAdAByAGEAbABpAGEALwBMAGkAbgBkAGUAbQBhAG4AXAAiACwAIAA0ADgAOAAwADQALAAgADAALAAgAFwAIgBcACIALAAgAFwAIgBcACIALAAgADMANgAwADAAMAAsACAAMAAsACAAMAAsACAAMAAsACAAXAAiAFwAIgAsACAAXAAiAFwAIgAsACAAXAAiAEgAbwBsAGkAZABhAHkAXAAiACwAIABcACIAQQBFACUAVABcACIALAAgAFwAIgBcACIALAAgAFwAIgBBAHUAcwB0AHIAYQBsAGkAYQBuACAARQBhAHMAdABlAHIAbgAlACAAVABpAG0AZQBcACIALAAgAFwAIgBcACIAXABuAH0AOwBcAG4AXABuAF8AVABJAE0ARQBaAE8ATgBFAF8AQQBVAFMAVABSAEEATABJAEEAXwBMAE8AUgBEAF8ASABPAFcARQAgAD0AIAB7AFwAbgBcACIAQQB1AHMAdAByAGEAbABpAGEALwBMAG8AcgBkAF8ASABvAHcAZQBcACIALAAgAFwAIgBcACIALAAgAFwAIgBcACIALAAgADEAMwAyADIANQAsACAAMAAsACAAMwA4ADEAOAAwACwAIAAwACwAIABcACIAXAAiACwAIABcACIAXAAiACwAIAAtADIAMQA4ADAALAAgADAALAAgAFwAIgBcACIALAAgAFwAIgBMAE0AVABcACIALAAgAFwAIgBcACIALAAgAFwAIgBMAG8AYwBhAGwAIABNAGUAYQBuACAAVABpAG0AZQBcACIALAAgAFwAIgBcACIAOwBcAG4AXAAiAEEAdQBzAHQAcgBhAGwAaQBhAC8ATABvAHIAZABfAEgAbwB3AGUAXAAiACwAIAAxADMAMgAyADUALAAgADAALAAgADQANAA2ADYANAAsACAAMAAsACAAMwA2ADAAMAAwACwAIAAwACwAIAAtADIAMQA4ADAALAAgADAALAAgADEAOAAwADAALAAgADAALAAgAFwAIgBcACIALAAgAFwAIgBBAEUAUwBUAFwAIgAsACAAXAAiAFwAIgAsACAAXAAiAEEAdQBzAHQAcgBhAGwAaQBhAG4AIABFAGEAcwB0AGUAcgBuACAAUwB0AGEAbgBkAGEAcgBkACAAVABpAG0AZQBcACIALAAgAFwAIgBcACIAOwBcAG4AXAAiAEEAdQBzAHQAcgBhAGwAaQBhAC8ATABvAHIAZABfAEgAbwB3AGUAXAAiACwAIAA0ADQANgA2ADQALAAgADAALAAgADQANgAyADQANwAsACAAMAAsACAAMwA3ADgAMAAwACwAIAAwACwAIAAxADgAMAAwACwAIAAwACwAIAAwACwAIAAwACwAIABcACIATABIAFwAIgAsACAAXAAiACsAMQAwADMAMABcACIALAAgAFwAIgArADEAMQAzADAAXAAiACwAIABcACIAVQBUAEMAKwAxADAAOgAzADAAXAAiACwAIABcACIAVQBUAEMAKwAxADEAOgAzADAAXAAiADsAXABuAFwAIgBBAHUAcwB0AHIAYQBsAGkAYQAvAEwAbwByAGQAXwBIAG8AdwBlAFwAIgAsACAANAA2ADIANAA3ACwAIAAwACwAIABcACIAXAAiACwAIABcACIAXAAiACwAIAAzADcAOAAwADAALAAgADAALAAgADAALAAgADAALAAgAFwAIgBcACIALAAgAFwAIgBcACIALAAgAFwAIgBMAEgAXAAiACwAIABcACIATABIACUAVABcACIALAAgAFwAIgBcACIALAAgAFwAIgBMAG8AcgBkACAASABvAHcAZQAlACAAVABpAG0AZQBcACIALAAgAFwAIgBcACIAXABuAH0AOwBcAG4AXABuAF8AVABJAE0ARQBaAE8ATgBFAF8AQQBVAFMAVABSAEEATABJAEEAXwBNAEUATABCAE8AVQBSAE4ARQAgAD0AIAB7AFwAbgBcACIAQQB1AHMAdAByAGEAbABpAGEALwBNAGUAbABiAG8AdQByAG4AZQBcACIALAAgAFwAIgBcACIALAAgAFwAIgBcACIALAAgADEAMwAyADIANQAsACAAMAAsACAAMwA0ADcAOQAyACwAIAAwACwAIABcACIAXAAiACwAIABcACIAXAAiACwAIAAxADIAMAA4ACwAIAAwACwAIABcACIAXAAiACwAIABcACIATABNAFQAXAAiACwAIABcACIAXAAiACwAIABcACIATABvAGMAYQBsACAATQBlAGEAbgAgAFQAaQBtAGUAXAAiACwAIABcACIAXAAiADsAXABuAFwAIgBBAHUAcwB0AHIAYQBsAGkAYQAvAE0AZQBsAGIAbwB1AHIAbgBlAFwAIgAsACAAMQAzADIAMgA1ACwAIAAwACwAIAA0ADAAOQA1ADIALAAgADAALAAgADMANgAwADAAMAAsACAAMAAsACAAMQAyADAAOAAsACAAMAAsACAAMAAsACAAMAAsACAAXAAiAEEAdQBzAFwAIgAsACAAXAAiAEEARQAlAFQAXAAiACwAIABcACIAXAAiACwAIABcACIAQQB1AHMAdAByAGEAbABpAGEAbgAgAEUAYQBzAHQAZQByAG4AJQAgAFQAaQBtAGUAXAAiACwAIABcACIAXAAiADsAXABuAFwAIgBBAHUAcwB0AHIAYQBsAGkAYQAvAE0AZQBsAGIAbwB1AHIAbgBlAFwAIgAsACAANAAwADkANQAyACwAIAAwACwAIABcACIAXAAiACwAIABcACIAXAAiACwAIAAzADYAMAAwADAALAAgADAALAAgADAALAAgADAALAAgAFwAIgBcACIALAAgAFwAIgBcACIALAAgAFwAIgBBAFYAXAAiACwAIABcACIAQQBFACUAVABcACIALAAgAFwAIgBcACIALAAgAFwAIgBBAHUAcwB0AHIAYQBsAGkAYQBuACAARQBhAHMAdABlAHIAbgAlACAAVABpAG0AZQBcACIALAAgAFwAIgBcACIAXABuAH0AOwBcAG4AXABuAF8AVABJAE0ARQBaAE8ATgBFAF8AQQBVAFMAVABSAEEATABJAEEAXwBQAEUAUgBUAEgAIAA9ACAAewBcAG4AXAAiAEEAdQBzAHQAcgBhAGwAaQBhAC8AUABlAHIAdABoAFwAIgAsACAAXAAiAFwAIgAsACAAXAAiAFwAIgAsACAAMQAzADUAMgA4ACwAIAAwACwAIAAyADcAOAAwADQALAAgADAALAAgAFwAIgBcACIALAAgAFwAIgBcACIALAAgADkAOQA2ACwAIAAwACwAIABcACIAXAAiACwAIABcACIATABNAFQAXAAiACwAIABcACIAXAAiACwAIABcACIATABvAGMAYQBsACAATQBlAGEAbgAgAFQAaQBtAGUAXAAiACwAIABcACIAXAAiADsAXABuAFwAIgBBAHUAcwB0AHIAYQBsAGkAYQAvAFAAZQByAHQAaABcACIALAAgADEAMwA1ADIAOAAsACAAMAAsACAAMwAwADkAMAA2ACwAIAAwACwAIAAyADgAOAAwADAALAAgADAALAAgADkAOQA2ACwAIAAwACwAIAAwACwAIAAwACwAIABcACIAQQB1AHMAXAAiACwAIABcACIAQQBXACUAVABcACIALAAgAFwAIgBcACIALAAgAFwAIgBBAHUAcwB0AHIAYQBsAGkAYQBuACAAVwBlAHMAdABlAHIAbgAlACAAVABpAG0AZQBcACIALAAgAFwAIgBcACIAOwBcAG4AXAAiAEEAdQBzAHQAcgBhAGwAaQBhAC8AUABlAHIAdABoAFwAIgAsACAAMwAwADkAMAA2ACwAIAAwACwAIABcACIAXAAiACwAIABcACIAXAAiACwAIAAyADgAOAAwADAALAAgADAALAAgADAALAAgADAALAAgAFwAIgBcACIALAAgAFwAIgBcACIALAAgAFwAIgBBAFcAXAAiACwAIABcACIAQQBXACUAVABcACIALAAgAFwAIgBcACIALAAgAFwAIgBBAHUAcwB0AHIAYQBsAGkAYQBuACAAVwBlAHMAdABlAHIAbgAlACAAVABpAG0AZQBcACIALAAgAFwAIgBcACIAXABuAH0AOwBcAG4AXABuAF8AVABJAE0ARQBaAE8ATgBFAF8AQQBVAFMAVABSAEEATABJAEEAXwBTAFkARABOAEUAWQAgAD0AIAB7AFwAbgBcACIAQQB1AHMAdAByAGEAbABpAGEALwBTAHkAZABuAGUAeQBcACIALAAgAFwAIgBcACIALAAgAFwAIgBcACIALAAgADEAMwAyADIANQAsACAAMAAsACAAMwA2ADIAOQAyACwAIAAwACwAIABcACIAXAAiACwAIABcACIAXAAiACwAIAAtADIAOQAyACwAIAAwACwAIABcACIAXAAiACwAIABcACIATABNAFQAXAAiACwAIABcACIAXAAiACwAIABcACIATABvAGMAYQBsACAATQBlAGEAbgAgAFQAaQBtAGUAXAAiACwAIABcACIAXAAiADsAXABuAFwAIgBBAHUAcwB0AHIAYQBsAGkAYQAvAFMAeQBkAG4AZQB5AFwAIgAsACAAMQAzADIAMgA1ACwAIAAwACwAIAA0ADAAOQA1ADIALAAgADAALAAgADMANgAwADAAMAAsACAAMAAsACAALQAyADkAMgAsACAAMAAsACAAMAAsACAAMAAsACAAXAAiAEEAdQBzAFwAIgAsACAAXAAiAEEARQAlAFQAXAAiACwAIABcACIAXAAiACwAIABcACIAQQB1AHMAdAByAGEAbABpAGEAbgAgAEUAYQBzAHQAZQByAG4AJQAgAFQAaQBtAGUAXAAiACwAIABcACIAXAAiADsAXABuAFwAIgBBAHUAcwB0AHIAYQBsAGkAYQAvAFMAeQBkAG4AZQB5AFwAIgAsACAANAAwADkANQAyACwAIAAwACwAIABcACIAXAAiACwAIABcACIAXAAiACwAIAAzADYAMAAwADAALAAgADAALAAgADAALAAgADAALAAgAFwAIgBcACIALAAgAFwAIgBcACIALAAgAFwAIgBBAE4AXAAiACwAIABcACIAQQBFACUAVABcACIALAAgAFwAIgBcACIALAAgAFwAIgBBAHUAcwB0AHIAYQBsAGkAYQBuACAARQBhAHMAdABlAHIAbgAlACAAVABpAG0AZQBcACIALAAgAFwAIgBcACIAXABuAH0AOwBcAG4AXABuAF8AVABJAE0ARQBaAE8ATgBFAF8ARQBUAEMAXwBHAE0AVAAgAD0AIAB7AFwAbgBcACIARQB0AGMALwBHAE0AVABcACIALAAgAFwAIgBcACIALAAgAFwAIgBcACIALAAgAFwAIgBcACIALAAgAFwAIgBcACIALAAgADAALAAgADAALAAgAFwAIgBcACIALAAgAFwAIgBcACIALAAgAFwAIgBcACIALAAgAFwAIgBcACIALAAgAFwAIgBcACIALAAgAFwAIgArADAAMABcACIALAAgAFwAIgBcACIALAAgAFwAIgBVAFQAQwArADAAMAA6ADAAMABcACIALAAgAFwAIgBcACIAXABuAH0AOwBcAG4AXABuAF8AVABJAE0ARQBaAE8ATgBFAF8ARQBUAEMAXwBHAE0AVAAxACAAPQAgAHsAXABuAFwAIgBFAHQAYwAvAEcATQBUACsAMQBcACIALAAgAFwAIgBcACIALAAgAFwAIgBcACIALAAgAFwAIgBcACIALAAgAFwAIgBcACIALAAgAC0AMwA2ADAAMAAsACAAMAAsACAAXAAiAFwAIgAsACAAXAAiAFwAIgAsACAAXAAiAFwAIgAsACAAXAAiAFwAIgAsACAAXAAiAFwAIgAsACAAXAAiABIiMAAxAFwAIgAsACAAXAAiAFwAIgAsACAAXAAiAFUAVABDABIiMAAxADoAMAAwAFwAIgAsACAAXAAiAFwAIgBcAG4AfQA7AFwAbgBcAG4AXwBUAEkATQBFAFoATwBOAEUAXwBFAFQAQwBfAEcATQBUADEAMAAgAD0AIAB7AFwAbgBcACIARQB0AGMALwBHAE0AVAArADEAMABcACIALAAgAFwAIgBcACIALAAgAFwAIgBcACIALAAgAFwAIgBcACIALAAgAFwAIgBcACIALAAgAC0AMwA2ADAAMAAwACwAIAAwACwAIABcACIAXAAiACwAIABcACIAXAAiACwAIABcACIAXAAiACwAIABcACIAXAAiACwAIABcACIAXAAiACwAIABcACIAEiIxADAAXAAiACwAIABcACIAXAAiACwAIABcACIAVQBUAEMAEiIxADAAOgAwADAAXAAiACwAIABcACIAXAAiAFwAbgB9ADsAXABuAFwAbgBfAFQASQBNAEUAWgBPAE4ARQBfAEUAVABDAF8ARwBNAFQAMQAxACAAPQAgAHsAXABuAFwAIgBFAHQAYwAvAEcATQBUACsAMQAxAFwAIgAsACAAXAAiAFwAIgAsACAAXAAiAFwAIgAsACAAXAAiAFwAIgAsACAAXAAiAFwAIgAsACAALQAzADkANgAwADAALAAgADAALAAgAFwAIgBcACIALAAgAFwAIgBcACIALAAgAFwAIgBcACIALAAgAFwAIgBcACIALAAgAFwAIgBcACIALAAgAFwAIgASIjEAMQBcACIALAAgAFwAIgBcACIALAAgAFwAIgBVAFQAQwASIjEAMQA6ADAAMABcACIALAAgAFwAIgBcACIAXABuAH0AOwBcAG4AXABuAF8AVABJAE0ARQBaAE8ATgBFAF8ARQBUAEMAXwBHAE0AVAAxADIAIAA9ACAAewBcAG4AXAAiAEUAdABjAC8ARwBNAFQAKwAxADIAXAAiACwAIABcACIAXAAiACwAIABcACIAXAAiACwAIABcACIAXAAiACwAIABcACIAXAAiACwAIAAtADQAMwAyADAAMAAsACAAMAAsACAAXAAiAFwAIgAsACAAXAAiAFwAIgAsACAAXAAiAFwAIgAsACAAXAAiAFwAIgAsACAAXAAiAFwAIgAsACAAXAAiABIiMQAyAFwAIgAsACAAXAAiAFwAIgAsACAAXAAiAFUAVABDABIiMQAyADoAMAAwAFwAIgAsACAAXAAiAFwAIgBcAG4AfQA7AFwAbgBcAG4AXwBUAEkATQBFAFoATwBOAEUAXwBFAFQAQwBfAEcATQBUADIAIAA9ACAAewBcAG4AXAAiAEUAdABjAC8ARwBNAFQAKwAyAFwAIgAsACAAXAAiAFwAIgAsACAAXAAiAFwAIgAsACAAXAAiAFwAIgAsACAAXAAiAFwAIgAsACAALQA3ADIAMAAwACwAIAAwACwAIABcACIAXAAiACwAIABcACIAXAAiACwAIABcACIAXAAiACwAIABcACIAXAAiACwAIABcACIAXAAiACwAIABcACIAEiIwADIAXAAiACwAIABcACIAXAAiACwAIABcACIAVQBUAEMAEiIwADIAOgAwADAAXAAiACwAIABcACIAXAAiAFwAbgB9ADsAXABuAFwAbgBfAFQASQBNAEUAWgBPAE4ARQBfAEUAVABDAF8ARwBNAFQAMwAgAD0AIAB7AFwAbgBcACIARQB0AGMALwBHAE0AVAArADMAXAAiACwAIABcACIAXAAiACwAIABcACIAXAAiACwAIABcACIAXAAiACwAIABcACIAXAAiACwAIAAtADEAMAA4ADAAMAAsACAAMAAsACAAXAAiAFwAIgAsACAAXAAiAFwAIgAsACAAXAAiAFwAIgAsACAAXAAiAFwAIgAsACAAXAAiAFwAIgAsACAAXAAiABIiMAAzAFwAIgAsACAAXAAiAFwAIgAsACAAXAAiAFUAVABDABIiMAAzADoAMAAwAFwAIgAsACAAXAAiAFwAIgBcAG4AfQA7AFwAbgBcAG4AXwBUAEkATQBFAFoATwBOAEUAXwBFAFQAQwBfAEcATQBUADQAIAA9ACAAewBcAG4AXAAiAEUAdABjAC8ARwBNAFQAKwA0AFwAIgAsACAAXAAiAFwAIgAsACAAXAAiAFwAIgAsACAAXAAiAFwAIgAsACAAXAAiAFwAIgAsACAALQAxADQANAAwADAALAAgADAALAAgAFwAIgBcACIALAAgAFwAIgBcACIALAAgAFwAIgBcACIALAAgAFwAIgBcACIALAAgAFwAIgBcACIALAAgAFwAIgASIjAANABcACIALAAgAFwAIgBcACIALAAgAFwAIgBVAFQAQwASIjAANAA6ADAAMABcACIALAAgAFwAIgBcACIAXABuAH0AOwBcAG4AXABuAF8AVABJAE0ARQBaAE8ATgBFAF8ARQBUAEMAXwBHAE0AVAA1ACAAPQAgAHsAXABuAFwAIgBFAHQAYwAvAEcATQBUACsANQBcACIALAAgAFwAIgBcACIALAAgAFwAIgBcACIALAAgAFwAIgBcACIALAAgAFwAIgBcACIALAAgAC0AMQA4ADAAMAAwACwAIAAwACwAIABcACIAXAAiACwAIABcACIAXAAiACwAIABcACIAXAAiACwAIABcACIAXAAiACwAIABcACIAXAAiACwAIABcACIAEiIwADUAXAAiACwAIABcACIAXAAiACwAIABcACIAVQBUAEMAEiIwADUAOgAwADAAXAAiACwAIABcACIAXAAiAFwAbgB9ADsAXABuAFwAbgBfAFQASQBNAEUAWgBPAE4ARQBfAEUAVABDAF8ARwBNAFQANgAgAD0AIAB7AFwAbgBcACIARQB0AGMALwBHAE0AVAArADYAXAAiACwAIABcACIAXAAiACwAIABcACIAXAAiACwAIABcACIAXAAiACwAIABcACIAXAAiACwAIAAtADIAMQA2ADAAMAAsACAAMAAsACAAXAAiAFwAIgAsACAAXAAiAFwAIgAsACAAXAAiAFwAIgAsACAAXAAiAFwAIgAsACAAXAAiAFwAIgAsACAAXAAiABIiMAA2AFwAIgAsACAAXAAiAFwAIgAsACAAXAAiAFUAVABDABIiMAA2ADoAMAAwAFwAIgAsACAAXAAiAFwAIgBcAG4AfQA7AFwAbgBcAG4AXwBUAEkATQBFAFoATwBOAEUAXwBFAFQAQwBfAEcATQBUADcAIAA9ACAAewBcAG4AXAAiAEUAdABjAC8ARwBNAFQAKwA3AFwAIgAsACAAXAAiAFwAIgAsACAAXAAiAFwAIgAsACAAXAAiAFwAIgAsACAAXAAiAFwAIgAsACAALQAyADUAMgAwADAALAAgADAALAAgAFwAIgBcACIALAAgAFwAIgBcACIALAAgAFwAIgBcACIALAAgAFwAIgBcACIALAAgAFwAIgBcACIALAAgAFwAIgASIjAANwBcACIALAAgAFwAIgBcACIALAAgAFwAIgBVAFQAQwASIjAANwA6ADAAMABcACIALAAgAFwAIgBcACIAXABuAH0AOwBcAG4AXABuAF8AVABJAE0ARQBaAE8ATgBFAF8ARQBUAEMAXwBHAE0AVAA4ACAAPQAgAHsAXABuAFwAIgBFAHQAYwAvAEcATQBUACsAOABcACIALAAgAFwAIgBcACIALAAgAFwAIgBcACIALAAgAFwAIgBcACIALAAgAFwAIgBcACIALAAgAC0AMgA4ADgAMAAwACwAIAAwACwAIABcACIAXAAiACwAIABcACIAXAAiACwAIABcACIAXAAiACwAIABcACIAXAAiACwAIABcACIAXAAiACwAIABcACIAEiIwADgAXAAiACwAIABcACIAXAAiACwAIABcACIAVQBUAEMAEiIwADgAOgAwADAAXAAiACwAIABcACIAXAAiAFwAbgB9ADsAXABuAFwAbgBfAFQASQBNAEUAWgBPAE4ARQBfAEUAVABDAF8ARwBNAFQAOQAgAD0AIAB7AFwAbgBcACIARQB0AGMALwBHAE0AVAArADkAXAAiACwAIABcACIAXAAiACwAIABcACIAXAAiACwAIABcACIAXAAiACwAIABcACIAXAAiACwAIAAtADMAMgA0ADAAMAAsACAAMAAsACAAXAAiAFwAIgAsACAAXAAiAFwAIgAsACAAXAAiAFwAIgAsACAAXAAiAFwAIgAsACAAXAAiAFwAIgAsACAAXAAiABIiMAA5AFwAIgAsACAAXAAiAFwAIgAsACAAXAAiAFUAVABDABIiMAA5ADoAMAAwAFwAIgAsACAAXAAiAFwAIgBcAG4AfQA7AFwAbgBcAG4AXwBUAEkATQBFAFoATwBOAEUAXwBFAFQAQwBfAEcATQBUAG4AZQBnADEAIAA9ACAAewBcAG4AXAAiAEUAdABjAC8ARwBNAFQALQAxAFwAIgAsACAAXAAiAFwAIgAsACAAXAAiAFwAIgAsACAAXAAiAFwAIgAsACAAXAAiAFwAIgAsACAAMwA2ADAAMAAsACAAMAAsACAAXAAiAFwAIgAsACAAXAAiAFwAIgAsACAAXAAiAFwAIgAsACAAXAAiAFwAIgAsACAAXAAiAFwAIgAsACAAXAAiACsAMAAxAFwAIgAsACAAXAAiAFwAIgAsACAAXAAiAFUAVABDACsAMAAxADoAMAAwAFwAIgAsACAAXAAiAFwAIgBcAG4AfQA7AFwAbgBcAG4AXwBUAEkATQBFAFoATwBOAEUAXwBFAFQAQwBfAEcATQBUAG4AZQBnADEAMAAgAD0AIAB7AFwAbgBcACIARQB0AGMALwBHAE0AVAAtADEAMABcACIALAAgAFwAIgBcACIALAAgAFwAIgBcACIALAAgAFwAIgBcACIALAAgAFwAIgBcACIALAAgADMANgAwADAAMAAsACAAMAAsACAAXAAiAFwAIgAsACAAXAAiAFwAIgAsACAAXAAiAFwAIgAsACAAXAAiAFwAIgAsACAAXAAiAFwAIgAsACAAXAAiACsAMQAwAFwAIgAsACAAXAAiAFwAIgAsACAAXAAiAFUAVABDACsAMQAwADoAMAAwAFwAIgAsACAAXAAiAFwAIgBcAG4AfQA7AFwAbgBcAG4AXwBUAEkATQBFAFoATwBOAEUAXwBFAFQAQwBfAEcATQBUAG4AZQBnADEAMQAgAD0AIAB7AFwAbgBcACIARQB0AGMALwBHAE0AVAAtADEAMQBcACIALAAgAFwAIgBcACIALAAgAFwAIgBcACIALAAgAFwAIgBcACIALAAgAFwAIgBcACIALAAgADMAOQA2ADAAMAAsACAAMAAsACAAXAAiAFwAIgAsACAAXAAiAFwAIgAsACAAXAAiAFwAIgAsACAAXAAiAFwAIgAsACAAXAAiAFwAIgAsACAAXAAiACsAMQAxAFwAIgAsACAAXAAiAFwAIgAsACAAXAAiAFUAVABDACsAMQAxADoAMAAwAFwAIgAsACAAXAAiAFwAIgBcAG4AfQA7AFwAbgBcAG4AXwBUAEkATQBFAFoATwBOAEUAXwBFAFQAQwBfAEcATQBUAG4AZQBnADEAMgAgAD0AIAB7AFwAbgBcACIARQB0AGMALwBHAE0AVAAtADEAMgBcACIALAAgAFwAIgBcACIALAAgAFwAIgBcACIALAAgAFwAIgBcACIALAAgAFwAIgBcACIALAAgADQAMwAyADAAMAAsACAAMAAsACAAXAAiAFwAIgAsACAAXAAiAFwAIgAsACAAXAAiAFwAIgAsACAAXAAiAFwAIgAsACAAXAAiAFwAIgAsACAAXAAiACsAMQAyAFwAIgAsACAAXAAiAFwAIgAsACAAXAAiAFUAVABDACsAMQAyADoAMAAwAFwAIgAsACAAXAAiAFwAIgBcAG4AfQA7AFwAbgBcAG4AXwBUAEkATQBFAFoATwBOAEUAXwBFAFQAQwBfAEcATQBUAG4AZQBnADEAMwAgAD0AIAB7AFwAbgBcACIARQB0AGMALwBHAE0AVAAtADEAMwBcACIALAAgAFwAIgBcACIALAAgAFwAIgBcACIALAAgAFwAIgBcACIALAAgAFwAIgBcACIALAAgADQANgA4ADAAMAAsACAAMAAsACAAXAAiAFwAIgAsACAAXAAiAFwAIgAsACAAXAAiAFwAIgAsACAAXAAiAFwAIgAsACAAXAAiAFwAIgAsACAAXAAiACsAMQAzAFwAIgAsACAAXAAiAFwAIgAsACAAXAAiAFUAVABDACsAMQAzADoAMAAwAFwAIgAsACAAXAAiAFwAIgBcAG4AfQA7AFwAbgBcAG4AXwBUAEkATQBFAFoATwBOAEUAXwBFAFQAQwBfAEcATQBUAG4AZQBnADEANAAgAD0AIAB7AFwAbgBcACIARQB0AGMALwBHAE0AVAAtADEANABcACIALAAgAFwAIgBcACIALAAgAFwAIgBcACIALAAgAFwAIgBcACIALAAgAFwAIgBcACIALAAgADUAMAA0ADAAMAAsACAAMAAsACAAXAAiAFwAIgAsACAAXAAiAFwAIgAsACAAXAAiAFwAIgAsACAAXAAiAFwAIgAsACAAXAAiAFwAIgAsACAAXAAiACsAMQA0AFwAIgAsACAAXAAiAFwAIgAsACAAXAAiAFUAVABDACsAMQA0ADoAMAAwAFwAIgAsACAAXAAiAFwAIgBcAG4AfQA7AFwAbgBcAG4AXwBUAEkATQBFAFoATwBOAEUAXwBFAFQAQwBfAEcATQBUAG4AZQBnADIAIAA9ACAAewBcAG4AXAAiAEUAdABjAC8ARwBNAFQALQAyAFwAIgAsACAAXAAiAFwAIgAsACAAXAAiAFwAIgAsACAAXAAiAFwAIgAsACAAXAAiAFwAIgAsACAANwAyADAAMAAsACAAMAAsACAAXAAiAFwAIgAsACAAXAAiAFwAIgAsACAAXAAiAFwAIgAsACAAXAAiAFwAIgAsACAAXAAiAFwAIgAsACAAXAAiACsAMAAyAFwAIgAsACAAXAAiAFwAIgAsACAAXAAiAFUAVABDACsAMAAyADoAMAAwAFwAIgAsACAAXAAiAFwAIgBcAG4AfQA7AFwAbgBcAG4AXwBUAEkATQBFAFoATwBOAEUAXwBFAFQAQwBfAEcATQBUAG4AZQBnADMAIAA9ACAAewBcAG4AXAAiAEUAdABjAC8ARwBNAFQALQAzAFwAIgAsACAAXAAiAFwAIgAsACAAXAAiAFwAIgAsACAAXAAiAFwAIgAsACAAXAAiAFwAIgAsACAAMQAwADgAMAAwACwAIAAwACwAIABcACIAXAAiACwAIABcACIAXAAiACwAIABcACIAXAAiACwAIABcACIAXAAiACwAIABcACIAXAAiACwAIABcACIAKwAwADMAXAAiACwAIABcACIAXAAiACwAIABcACIAVQBUAEMAKwAwADMAOgAwADAAXAAiACwAIABcACIAXAAiAFwAbgB9ADsAXABuAFwAbgBfAFQASQBNAEUAWgBPAE4ARQBfAEUAVABDAF8ARwBNAFQAbgBlAGcANAAgAD0AIAB7AFwAbgBcACIARQB0AGMALwBHAE0AVAAtADQAXAAiACwAIABcACIAXAAiACwAIABcACIAXAAiACwAIABcACIAXAAiACwAIABcACIAXAAiACwAIAAxADQANAAwADAALAAgADAALAAgAFwAIgBcACIALAAgAFwAIgBcACIALAAgAFwAIgBcACIALAAgAFwAIgBcACIALAAgAFwAIgBcACIALAAgAFwAIgArADAANABcACIALAAgAFwAIgBcACIALAAgAFwAIgBVAFQAQwArADAANAA6ADAAMABcACIALAAgAFwAIgBcACIAXABuAH0AOwBcAG4AXABuAF8AVABJAE0ARQBaAE8ATgBFAF8ARQBUAEMAXwBHAE0AVABuAGUAZwA1ACAAPQAgAHsAXABuAFwAIgBFAHQAYwAvAEcATQBUAC0ANQBcACIALAAgAFwAIgBcACIALAAgAFwAIgBcACIALAAgAFwAIgBcACIALAAgAFwAIgBcACIALAAgADEAOAAwADAAMAAsACAAMAAsACAAXAAiAFwAIgAsACAAXAAiAFwAIgAsACAAXAAiAFwAIgAsACAAXAAiAFwAIgAsACAAXAAiAFwAIgAsACAAXAAiACsAMAA1AFwAIgAsACAAXAAiAFwAIgAsACAAXAAiAFUAVABDACsAMAA1ADoAMAAwAFwAIgAsACAAXAAiAFwAIgBcAG4AfQA7AFwAbgBcAG4AXwBUAEkATQBFAFoATwBOAEUAXwBFAFQAQwBfAEcATQBUAG4AZQBnADYAIAA9ACAAewBcAG4AXAAiAEUAdABjAC8ARwBNAFQALQA2AFwAIgAsACAAXAAiAFwAIgAsACAAXAAiAFwAIgAsACAAXAAiAFwAIgAsACAAXAAiAFwAIgAsACAAMgAxADYAMAAwACwAIAAwACwAIABcACIAXAAiACwAIABcACIAXAAiACwAIABcACIAXAAiACwAIABcACIAXAAiACwAIABcACIAXAAiACwAIABcACIAKwAwADYAXAAiACwAIABcACIAXAAiACwAIABcACIAVQBUAEMAKwAwADYAOgAwADAAXAAiACwAIABcACIAXAAiAFwAbgB9ADsAXABuAFwAbgBfAFQASQBNAEUAWgBPAE4ARQBfAEUAVABDAF8ARwBNAFQAbgBlAGcANwAgAD0AIAB7AFwAbgBcACIARQB0AGMALwBHAE0AVAAtADcAXAAiACwAIABcACIAXAAiACwAIABcACIAXAAiACwAIABcACIAXAAiACwAIABcACIAXAAiACwAIAAyADUAMgAwADAALAAgADAALAAgAFwAIgBcACIALAAgAFwAIgBcACIALAAgAFwAIgBcACIALAAgAFwAIgBcACIALAAgAFwAIgBcACIALAAgAFwAIgArADAANwBcACIALAAgAFwAIgBcACIALAAgAFwAIgBVAFQAQwArADAANwA6ADAAMABcACIALAAgAFwAIgBcACIAXABuAH0AOwBcAG4AXABuAF8AVABJAE0ARQBaAE8ATgBFAF8ARQBUAEMAXwBHAE0AVABuAGUAZwA4ACAAPQAgAHsAXABuAFwAIgBFAHQAYwAvAEcATQBUAC0AOABcACIALAAgAFwAIgBcACIALAAgAFwAIgBcACIALAAgAFwAIgBcACIALAAgAFwAIgBcACIALAAgADIAOAA4ADAAMAAsACAAMAAsACAAXAAiAFwAIgAsACAAXAAiAFwAIgAsACAAXAAiAFwAIgAsACAAXAAiAFwAIgAsACAAXAAiAFwAIgAsACAAXAAiACsAMAA4AFwAIgAsACAAXAAiAFwAIgAsACAAXAAiAFUAVABDACsAMAA4ADoAMAAwAFwAIgAsACAAXAAiAFwAIgBcAG4AfQA7AFwAbgBcAG4AXwBUAEkATQBFAFoATwBOAEUAXwBFAFQAQwBfAEcATQBUAG4AZQBnADkAIAA9ACAAewBcAG4AXAAiAEUAdABjAC8ARwBNAFQALQA5AFwAIgAsACAAXAAiAFwAIgAsACAAXAAiAFwAIgAsACAAXAAiAFwAIgAsACAAXAAiAFwAIgAsACAAMwAyADQAMAAwACwAIAAwACwAIABcACIAXAAiACwAIABcACIAXAAiACwAIABcACIAXAAiACwAIABcACIAXAAiACwAIABcACIAXAAiACwAIABcACIAKwAwADkAXAAiACwAIABcACIAXAAiACwAIABcACIAVQBUAEMAKwAwADkAOgAwADAAXAAiACwAIABcACIAXAAiAFwAbgB9ADsAXABuAFwAbgBfAFQASQBNAEUAWgBPAE4ARQBfAEUAVABDAF8AVQBUAEMAIAA9ACAAewBcAG4AXAAiAEUAdABjAC8AVQBUAEMAXAAiACwAIABcACIAXAAiACwAIABcACIAXAAiACwAIABcACIAXAAiACwAIABcACIAXAAiACwAIAAwACwAIAAwACwAIABcACIAXAAiACwAIABcACIAXAAiACwAIABcACIAXAAiACwAIABcACIAXAAiACwAIABcACIAXAAiACwAIABcACIAVQBUAEMAXAAiACwAIABcACIAXAAiACwAIABcACIAQwBvAG8AcgBkAGkAbgBhAHQAZQBkACAAVQBuAGkAdgBlAHIAcwBhAGwAIABUAGkAbQBlAFwAIgAsACAAXAAiAFwAIgBcAG4AfQA7AFwAbgBcAG4AXwBUAEkATQBFAFoATwBOAEUAXwBFAFUAUgBPAFAARQBfAEEATgBEAE8AUgBSAEEAIAA9ACAAewBcAG4AXAAiAEUAdQByAG8AcABlAC8AQQBuAGQAbwByAHIAYQBcACIALAAgAFwAIgBcACIALAAgAFwAIgBcACIALAAgADEANQAzADgANQAsACAAMAAsACAAMwA2ADQALAAgADAALAAgAFwAIgBcACIALAAgAFwAIgBcACIALAAgAC0AMwA2ADQALAAgADAALAAgAFwAIgBcACIALAAgAFwAIgBMAE0AVABcACIALAAgAFwAIgBcACIALAAgAFwAIgBMAG8AYwBhAGwAIABNAGUAYQBuACAAVABpAG0AZQBcACIALAAgAFwAIgBcACIAOwBcAG4AXAAiAEUAdQByAG8AcABlAC8AQQBuAGQAbwByAHIAYQBcACIALAAgADEANQAzADgANQAsACAAMAAsACAAMwAyADAAOQAzACwAIAAwACwAIAAwACwAIAAwACwAIAAtADMANgA0ACwAIAAwACwAIAAzADYAMAAwACwAIAAwACwAIABcACIAXAAiACwAIABcACIAVwBFAFQAXAAiACwAIABcACIAXAAiACwAIABcACIAVwBlAHMAdABlAHIAbgAgAEUAdQByAG8AcABlAGEAbgAgAFQAaQBtAGUAXAAiACwAIABcACIAXAAiADsAXABuAFwAIgBFAHUAcgBvAHAAZQAvAEEAbgBkAG8AcgByAGEAXAAiACwAIAAzADIAMAA5ADMALAAgADAALAAgADQANgAxADUANQAsACAANwAyADAAMAAsACAAMwA2ADAAMAAsACAAMAAsACAAMwA2ADAAMAAsACAAMAAsACAAMAAsACAAMAAsACAAXAAiAFwAIgAsACAAXAAiAEMARQBUAFwAIgAsACAAXAAiAFwAIgAsACAAXAAiAEMAZQBuAHQAcgBhAGwAIABFAHUAcgBvAHAAZQBhAG4AIABUAGkAbQBlAFwAIgAsACAAXAAiAFwAIgA7AFwAbgBcACIARQB1AHIAbwBwAGUALwBBAG4AZABvAHIAcgBhAFwAIgAsACAANAA2ADEANQA1ACwAIAA3ADIAMAAwACwAIABcACIAXAAiACwAIABcACIAXAAiACwAIAAzADYAMAAwACwAIAAwACwAIAAwACwAIAAwACwAIABcACIAXAAiACwAIABcACIAXAAiACwAIABcACIARQBVAFwAIgAsACAAXAAiAEMARQAlAFQAXAAiACwAIABcACIAXAAiACwAIABcACIAQwBlAG4AdAByAGEAbAAgAEUAdQByAG8AcABlAGEAbgAlACAAVABpAG0AZQBcACIALAAgAFwAIgBcACIAXABuAH0AOwBcAG4AXABuAF8AVABJAE0ARQBaAE8ATgBFAF8ARQBVAFIATwBQAEUAXwBBAFMAVABSAEEASwBIAEEATgAgAD0AIAB7AFwAbgBcACIARQB1AHIAbwBwAGUALwBBAHMAdAByAGEAawBoAGEAbgBcACIALAAgAFwAIgBcACIALAAgAFwAIgBcACIALAAgADIAMwA5ADAANgAsACAAMAAsACAAMQAxADUAMwAyACwAIAAwACwAIABcACIAXAAiACwAIABcACIAXAAiACwAIAAtADcAMwAyACwAIAAwACwAIABcACIAXAAiACwAIABcACIATABNAFQAXAAiACwAIABcACIAXAAiACwAIABcACIATABvAGMAYQBsACAATQBlAGEAbgAgAFQAaQBtAGUAXAAiACwAIABcACIAXAAiADsAXABuAFwAIgBFAHUAcgBvAHAAZQAvAEEAcwB0AHIAYQBrAGgAYQBuAFwAIgAsACAAMgAzADkAMAA2ACwAIAAwACwAIAAyADYAMQA0ADgALAAgADAALAAgADEAMAA4ADAAMAAsACAAMAAsACAALQA3ADMAMgAsACAAMAAsACAAMwA2ADAAMAAsACAAMAAsACAAXAAiAFwAIgAsACAAXAAiACsAMAAzAFwAIgAsACAAXAAiAFwAIgAsACAAXAAiAFUAVABDACsAMAAzADoAMAAwAFwAIgAsACAAXAAiAFwAIgA7AFwAbgBcACIARQB1AHIAbwBwAGUALwBBAHMAdAByAGEAawBoAGEAbgBcACIALAAgADIANgAxADQAOAAsACAAMAAsACAANAA3ADYAMQAxACwAIAA3ADIAMAAwACwAIAAxADQANAAwADAALAAgADAALAAgADMANgAwADAALAAgADAALAAgAC0AMwA2ADAAMAAsACAAMAAsACAAXAAiAFIAdQBzAHMAaQBhAFwAIgAsACAAXAAiACsAMAA0AFwAIgAsACAAXAAiACsAMAA1AFwAIgAsACAAXAAiAFUAVABDACsAMAA0ADoAMAAwAFwAIgAsACAAXAAiAFUAVABDACsAMAA1ADoAMAAwAFwAIgA7AFwAbgBcACIARQB1AHIAbwBwAGUALwBBAHMAdAByAGEAawBoAGEAbgBcACIALAAgADQANwA2ADEAMQAsACAANwAyADAAMAAsACAANAA4ADMANAA2ACwAIAA3ADIAMAAwACwAIAAxADAAOAAwADAALAAgADAALAAgAC0AMwA2ADAAMAAsACAAMAAsACAAMwA2ADAAMAAsACAAMAAsACAAXAAiAFIAdQBzAHMAaQBhAFwAIgAsACAAXAAiACsAMAAzAFwAIgAsACAAXAAiACsAMAA0AFwAIgAsACAAXAAiAFUAVABDACsAMAAzADoAMAAwAFwAIgAsACAAXAAiAFUAVABDACsAMAA0ADoAMAAwAFwAIgA7AFwAbgBcACIARQB1AHIAbwBwAGUALwBBAHMAdAByAGEAawBoAGEAbgBcACIALAAgADQAOAAzADQANgAsACAANwAyADAAMAAsACAANAA4ADcAMQAwACwAIAA3ADIAMAAwACwAIAAxADQANAAwADAALAAgADAALAAgADMANgAwADAALAAgADAALAAgAC0AMwA2ADAAMAAsACAAMAAsACAAXAAiAFwAIgAsACAAXAAiACsAMAA0AFwAIgAsACAAXAAiAFwAIgAsACAAXAAiAFUAVABDACsAMAA0ADoAMAAwAFwAIgAsACAAXAAiAFwAIgA7AFwAbgBcACIARQB1AHIAbwBwAGUALwBBAHMAdAByAGEAawBoAGEAbgBcACIALAAgADQAOAA3ADEAMAAsACAANwAyADAAMAAsACAANQA1ADYANAA3ACwAIAA3ADIAMAAwACwAIAAxADAAOAAwADAALAAgADAALAAgAC0AMwA2ADAAMAAsACAAMAAsACAAMwA2ADAAMAAsACAAMAAsACAAXAAiAFIAdQBzAHMAaQBhAFwAIgAsACAAXAAiACsAMAAzAFwAIgAsACAAXAAiACsAMAA0AFwAIgAsACAAXAAiAFUAVABDACsAMAAzADoAMAAwAFwAIgAsACAAXAAiAFUAVABDACsAMAA0ADoAMAAwAFwAIgA7AFwAbgBcACIARQB1AHIAbwBwAGUALwBBAHMAdAByAGEAawBoAGEAbgBcACIALAAgADUANQA2ADQANwAsACAANwAyADAAMAAsACAANQA2ADkANQA2ACwAIAA3ADIAMAAwACwAIAAxADQANAAwADAALAAgADAALAAgADMANgAwADAALAAgADAALAAgAC0AMwA2ADAAMAAsACAAMAAsACAAXAAiAFwAIgAsACAAXAAiACsAMAA0AFwAIgAsACAAXAAiAFwAIgAsACAAXAAiAFUAVABDACsAMAA0ADoAMAAwAFwAIgAsACAAXAAiAFwAIgA7AFwAbgBcACIARQB1AHIAbwBwAGUALwBBAHMAdAByAGEAawBoAGEAbgBcACIALAAgADUANgA5ADUANgAsACAANwAyADAAMAAsACAANQA3ADQANwA0ACwAIAA3ADIAMAAwACwAIAAxADAAOAAwADAALAAgADAALAAgAC0AMwA2ADAAMAAsACAAMAAsACAAMwA2ADAAMAAsACAAMAAsACAAXAAiAFwAIgAsACAAXAAiACsAMAAzAFwAIgAsACAAXAAiAFwAIgAsACAAXAAiAFUAVABDACsAMAAzADoAMAAwAFwAIgAsACAAXAAiAFwAIgA7AFwAbgBcACIARQB1AHIAbwBwAGUALwBBAHMAdAByAGEAawBoAGEAbgBcACIALAAgADUANwA0ADcANAAsACAANwAyADAAMAAsACAAXAAiAFwAIgAsACAAXAAiAFwAIgAsACAAMQA0ADQAMAAwACwAIAAwACwAIAAzADYAMAAwACwAIAAwACwAIABcACIAXAAiACwAIABcACIAXAAiACwAIABcACIAXAAiACwAIABcACIAKwAwADQAXAAiACwAIABcACIAXAAiACwAIABcACIAVQBUAEMAKwAwADQAOgAwADAAXAAiACwAIABcACIAXAAiAFwAbgB9ADsAXABuAFwAbgBfAFQASQBNAEUAWgBPAE4ARQBfAEUAVQBSAE8AUABFAF8AQQBUAEgARQBOAFMAIAA9ACAAewBcAG4AXAAiAEUAdQByAG8AcABlAC8AQQB0AGgAZQBuAHMAXAAiACwAIABcACIAXAAiACwAIABcACIAXAAiACwAIAAxADMANAA1ADAALAAgADAALAAgADUANgA5ADIALAAgADAALAAgAFwAIgBcACIALAAgAFwAIgBcACIALAAgADAALAAgADAALAAgAFwAIgBcACIALAAgAFwAIgBMAE0AVABcACIALAAgAFwAIgBcACIALAAgAFwAIgBMAG8AYwBhAGwAIABNAGUAYQBuACAAVABpAG0AZQBcACIALAAgAFwAIgBcACIAOwBcAG4AXAAiAEUAdQByAG8AcABlAC8AQQB0AGgAZQBuAHMAXAAiACwAIAAxADMANAA1ADAALAAgADAALAAgADIAMQAwADcAMgAsACAANgAwACwAIAA1ADYAOQAyACwAIAAwACwAIAAwACwAIAAwACwAIAAxADUAMAA4ACwAIAAwACwAIABcACIAXAAiACwAIABcACIAQQBNAFQAXAAiACwAIABcACIAXAAiACwAIABcACIAQQB0AGgAZQBuAHMAIABNAGUAYQBuACAAVABpAG0AZQBcACIALAAgAFwAIgBcACIAOwBcAG4AXAAiAEUAdQByAG8AcABlAC8AQQB0AGgAZQBuAHMAXAAiACwAIAAyADEAMAA3ADIALAAgADYAMAAsACAAMwAwADEAMQA0ACwAIAAwACwAIAA3ADIAMAAwACwAIAAwACwAIAAxADUAMAA4ACwAIAAwACwAIAAtADMANgAwADAALAAgADAALAAgAFwAIgBHAHIAZQBlAGMAZQBcACIALAAgAFwAIgBFAEUAJQBUAFwAIgAsACAAXAAiAFwAIgAsACAAXAAiAEUAYQBzAHQAZQByAG4AIABFAHUAcgBvAHAAZQBhAG4AJQAgAFQAaQBtAGUAXAAiACwAIABcACIAXAAiADsAXABuAFwAIgBFAHUAcgBvAHAAZQAvAEEAdABoAGUAbgBzAFwAIgAsACAAMwAwADEAMQA0ACwAIAAwACwAIAAzADEAMQA4ADQALAAgADAALAAgADMANgAwADAALAAgADAALAAgAC0AMwA2ADAAMAAsACAAMAAsACAAMwA2ADAAMAAsACAAMAAsACAAXAAiAEcAcgBlAGUAYwBlAFwAIgAsACAAXAAiAEMARQAlAFQAXAAiACwAIABcACIAXAAiACwAIABcACIAQwBlAG4AdAByAGEAbAAgAEUAdQByAG8AcABlAGEAbgAlACAAVABpAG0AZQBcACIALAAgAFwAIgBcACIAOwBcAG4AXAAiAEUAdQByAG8AcABlAC8AQQB0AGgAZQBuAHMAXAAiACwAIAAzADEAMQA4ADQALAAgADAALAAgADQANAA2ADAANQAsACAAMAAsACAANwAyADAAMAAsACAAMAAsACAAMwA2ADAAMAAsACAAMAAsACAAMAAsACAAMAAsACAAXAAiAEcAcgBlAGUAYwBlAFwAIgAsACAAXAAiAEUARQAlAFQAXAAiACwAIABcACIAXAAiACwAIABcACIARQBhAHMAdABlAHIAbgAgAEUAdQByAG8AcABlAGEAbgAlACAAVABpAG0AZQBcACIALAAgAFwAIgBcACIAOwBcAG4AXAAiAEUAdQByAG8AcABlAC8AQQB0AGgAZQBuAHMAXAAiACwAIAA0ADQANgAwADUALAAgADAALAAgAFwAIgBcACIALAAgAFwAIgBcACIALAAgADcAMgAwADAALAAgADAALAAgADAALAAgADAALAAgAFwAIgBcACIALAAgAFwAIgBcACIALAAgAFwAIgBFAFUAXAAiACwAIABcACIARQBFACUAVABcACIALAAgAFwAIgBcACIALAAgAFwAIgBFAGEAcwB0AGUAcgBuACAARQB1AHIAbwBwAGUAYQBuACUAIABUAGkAbQBlAFwAIgAsACAAXAAiAFwAIgBcAG4AfQA7AFwAbgBcAG4AXwBUAEkATQBFAFoATwBOAEUAXwBFAFUAUgBPAFAARQBfAEIARQBMAEcAUgBBAEQARQAgAD0AIAB7AFwAbgBcACIARQB1AHIAbwBwAGUALwBCAGUAbABnAHIAYQBkAGUAXAAiACwAIABcACIAXAAiACwAIABcACIAXAAiACwAIAA5ADEANwA2ACwAIAAwACwAIAA0ADkAMgAwACwAIAAwACwAIABcACIAXAAiACwAIABcACIAXAAiACwAIAAtADEAMwAyADAALAAgADAALAAgAFwAIgBcACIALAAgAFwAIgBMAE0AVABcACIALAAgAFwAIgBcACIALAAgAFwAIgBMAG8AYwBhAGwAIABNAGUAYQBuACAAVABpAG0AZQBcACIALAAgAFwAIgBcACIAOwBcAG4AXAAiAEUAdQByAG8AcABlAC8AQgBlAGwAZwByAGEAZABlAFwAIgAsACAAOQAxADcANgAsACAAMAAsACAAMwAwADEAMAAyACwAIAA4ADIAOAAwADAALAAgADMANgAwADAALAAgADAALAAgAC0AMQAzADIAMAAsACAAMAAsACAAMAAsACAAMAAsACAAXAAiAFwAIgAsACAAXAAiAEMARQBUAFwAIgAsACAAXAAiAFwAIgAsACAAXAAiAEMAZQBuAHQAcgBhAGwAIABFAHUAcgBvAHAAZQBhAG4AIABUAGkAbQBlAFwAIgAsACAAXAAiAFwAIgA7AFwAbgBcACIARQB1AHIAbwBwAGUALwBCAGUAbABnAHIAYQBkAGUAXAAiACwAIAAzADAAMQAwADIALAAgADgAMgA4ADAAMAAsACAAMwAxADQANQA2ACwAIAAwACwAIAAzADYAMAAwACwAIAAwACwAIAAwACwAIAAwACwAIAAwACwAIAAwACwAIABcACIAQwAtAEUAdQByAFwAIgAsACAAXAAiAEMARQAlAFQAXAAiACwAIABcACIAXAAiACwAIABcACIAQwBlAG4AdAByAGEAbAAgAEUAdQByAG8AcABlAGEAbgAlACAAVABpAG0AZQBcACIALAAgAFwAIgBcACIAOwBcAG4AXAAiAEUAdQByAG8AcABlAC8AQgBlAGwAZwByAGEAZABlAFwAIgAsACAAMwAxADQANQA2ACwAIAAwACwAIAAzADEANQA4ADMALAAgADcAMgAwADAALAAgADMANgAwADAALAAgADAALAAgADAALAAgADAALAAgADAALAAgADMANgAwADAALAAgAFwAIgBcACIALAAgAFwAIgBDAEUAVABcACIALAAgAFwAIgBcACIALAAgAFwAIgBDAGUAbgB0AHIAYQBsACAARQB1AHIAbwBwAGUAYQBuACAAVABpAG0AZQBcACIALAAgAFwAIgBcACIAOwBcAG4AXAAiAEUAdQByAG8AcABlAC8AQgBlAGwAZwByAGEAZABlAFwAIgAsACAAMwAxADUAOAAzACwAIAA3ADIAMAAwACwAIAAzADEANwAxADQALAAgADEAMAA4ADAAMAAsACAAMwA2ADAAMAAsACAAMwA2ADAAMAAsACAAMAAsACAAMwA2ADAAMAAsACAAMAAsACAALQAzADYAMAAwACwAIABcACIAXAAiACwAIABcACIAXAAiACwAIABcACIAQwBFAFMAVABcACIALAAgAFwAIgBcACIALAAgAFwAIgBDAGUAbgB0AHIAYQBsACAARQB1AHIAbwBwAGUAYQBuACAAUwB1AG0AbQBlAHIAIABUAGkAbQBlAFwAIgA7AFwAbgBcACIARQB1AHIAbwBwAGUALwBCAGUAbABnAHIAYQBkAGUAXAAiACwAIAAzADEANwAxADQALAAgADEAMAA4ADAAMAAsACAANAA1ADMAMAAwACwAIAAwACwAIAAzADYAMAAwACwAIAAwACwAIAAwACwAIAAtADMANgAwADAALAAgADAALAAgADAALAAgAFwAIgBcACIALAAgAFwAIgBDAEUAVABcACIALAAgAFwAIgBcACIALAAgAFwAIgBDAGUAbgB0AHIAYQBsACAARQB1AHIAbwBwAGUAYQBuACAAVABpAG0AZQBcACIALAAgAFwAIgBcACIAOwBcAG4AXAAiAEUAdQByAG8AcABlAC8AQgBlAGwAZwByAGEAZABlAFwAIgAsACAANAA1ADMAMAAwACwAIAAwACwAIABcACIAXAAiACwAIABcACIAXAAiACwAIAAzADYAMAAwACwAIAAwACwAIAAwACwAIAAwACwAIABcACIAXAAiACwAIABcACIAXAAiACwAIABcACIARQBVAFwAIgAsACAAXAAiAEMARQAlAFQAXAAiACwAIABcACIAXAAiACwAIABcACIAQwBlAG4AdAByAGEAbAAgAEUAdQByAG8AcABlAGEAbgAlACAAVABpAG0AZQBcACIALAAgAFwAIgBcACIAXABuAH0AOwBcAG4AXABuAF8AVABJAE0ARQBaAE8ATgBFAF8ARQBVAFIATwBQAEUAXwBCAEUAUgBMAEkATgAgAD0AIAB7AFwAbgBcACIARQB1AHIAbwBwAGUALwBCAGUAcgBsAGkAbgBcACIALAAgAFwAIgBcACIALAAgAFwAIgBcACIALAAgADEAMgA1ADUANAAsACAAMAAsACAAMwAyADAAOAAsACAAMAAsACAAXAAiAFwAIgAsACAAXAAiAFwAIgAsACAAMwA5ADIALAAgADAALAAgAFwAIgBcACIALAAgAFwAIgBMAE0AVABcACIALAAgAFwAIgBcACIALAAgAFwAIgBMAG8AYwBhAGwAIABNAGUAYQBuACAAVABpAG0AZQBcACIALAAgAFwAIgBcACIAOwBcAG4AXAAiAEUAdQByAG8AcABlAC8AQgBlAHIAbABpAG4AXAAiACwAIAAxADIANQA1ADQALAAgADAALAAgADMAMQA1ADkAOQAsACAANwAyADAAMAAsACAAMwA2ADAAMAAsACAAMAAsACAAMwA5ADIALAAgADAALAAgADAALAAgADAALAAgAFwAIgBDAC0ARQB1AHIAXAAiACwAIABcACIAQwBFACUAVABcACIALAAgAFwAIgBcACIALAAgAFwAIgBDAGUAbgB0AHIAYQBsACAARQB1AHIAbwBwAGUAYQBuACUAIABUAGkAbQBlAFwAIgAsACAAXAAiAFwAIgA7AFwAbgBcACIARQB1AHIAbwBwAGUALwBCAGUAcgBsAGkAbgBcACIALAAgADMAMQA1ADkAOQAsACAANwAyADAAMAAsACAAMwAxADgAMgAxACwAIAAwACwAIAAzADYAMAAwACwAIAAwACwAIAAwACwAIAAwACwAIAAwACwAIAAwACwAIABcACIAUwBvAHYAaQBlAHQAWgBvAG4AZQBcACIALAAgAFwAIgBDAEUAJQBUAFwAIgAsACAAXAAiAFwAIgAsACAAXAAiAEMAZQBuAHQAcgBhAGwAIABFAHUAcgBvAHAAZQBhAG4AJQAgAFQAaQBtAGUAXAAiACwAIABcACIAXAAiADsAXABuAFwAIgBFAHUAcgBvAHAAZQAvAEIAZQByAGwAaQBuAFwAIgAsACAAMwAxADgAMgAxACwAIAAwACwAIAA0ADQAMgAzADkALAAgADAALAAgADMANgAwADAALAAgADAALAAgADAALAAgADAALAAgADAALAAgADAALAAgAFwAIgBHAGUAcgBtAGEAbgB5AFwAIgAsACAAXAAiAEMARQAlAFQAXAAiACwAIABcACIAXAAiACwAIABcACIAQwBlAG4AdAByAGEAbAAgAEUAdQByAG8AcABlAGEAbgAlACAAVABpAG0AZQBcACIALAAgAFwAIgBcACIAOwBcAG4AXAAiAEUAdQByAG8AcABlAC8AQgBlAHIAbABpAG4AXAAiACwAIAA0ADQAMgAzADkALAAgADAALAAgAFwAIgBcACIALAAgAFwAIgBcACIALAAgADMANgAwADAALAAgADAALAAgADAALAAgADAALAAgAFwAIgBcACIALAAgAFwAIgBcACIALAAgAFwAIgBFAFUAXAAiACwAIABcACIAQwBFACUAVABcACIALAAgAFwAIgBcACIALAAgAFwAIgBDAGUAbgB0AHIAYQBsACAARQB1AHIAbwBwAGUAYQBuACUAIABUAGkAbQBlAFwAIgAsACAAXAAiAFwAIgBcAG4AfQA7AFwAbgBcAG4AXwBUAEkATQBFAFoATwBOAEUAXwBFAFUAUgBPAFAARQBfAEIAUgBVAFMAUwBFAEwAUwAgAD0AIAB7AFwAbgBcACIARQB1AHIAbwBwAGUALwBCAHIAdQBzAHMAZQBsAHMAXAAiACwAIABcACIAXAAiACwAIABcACIAXAAiACwAIAA3ADcAMQA1ACwAIAAwACwAIAAxADAANQAwACwAIAAwACwAIABcACIAXAAiACwAIABcACIAXAAiACwAIAAwACwAIAAwACwAIABcACIAXAAiACwAIABcACIATABNAFQAXAAiACwAIABcACIAXAAiACwAIABcACIATABvAGMAYQBsACAATQBlAGEAbgAgAFQAaQBtAGUAXAAiACwAIABcACIAXAAiADsAXABuAFwAIgBFAHUAcgBvAHAAZQAvAEIAcgB1AHMAcwBlAGwAcwBcACIALAAgADcANwAxADUALAAgADAALAAgADEAMgAyADEAOQAsACAAMQAwADUAMAAsACAAMQAwADUAMAAsACAAMAAsACAAMAAsACAAMAAsACAALQAxADAANQAwACwAIAAwACwAIABcACIAXAAiACwAIABcACIAQgBNAFQAXAAiACwAIABcACIAXAAiACwAIABcACIAQgByAHUAcwBzAGUAbABzACAATQBlAGEAbgAgAFQAaQBtAGUAXAAiACwAIABcACIAXAAiADsAXABuAFwAIgBFAHUAcgBvAHAAZQAvAEIAcgB1AHMAcwBlAGwAcwBcACIALAAgADEAMgAyADEAOQAsACAAMQAwADUAMAAsACAAMgAwADQANAA0ACwAIAAwACwAIAAwACwAIAAwACwAIAAtADEAMAA1ADAALAAgADAALAAgADMANgAwADAALAAgADAALAAgAFwAIgBcACIALAAgAFwAIgBXAEUAVABcACIALAAgAFwAIgBcACIALAAgAFwAIgBXAGUAcwB0AGUAcgBuACAARQB1AHIAbwBwAGUAYQBuACAAVABpAG0AZQBcACIALAAgAFwAIgBcACIAOwBcAG4AXAAiAEUAdQByAG8AcABlAC8AQgByAHUAcwBzAGUAbABzAFwAIgAsACAAMgAwADQANAA0ACwAIAAwACwAIAAyADAAOQA4ADQALAAgADAALAAgADMANgAwADAALAAgADAALAAgADMANgAwADAALAAgADAALAAgADAALAAgADAALAAgAFwAIgBcACIALAAgAFwAIgBDAEUAVABcACIALAAgAFwAIgBcACIALAAgAFwAIgBDAGUAbgB0AHIAYQBsACAARQB1AHIAbwBwAGUAYQBuACAAVABpAG0AZQBcACIALAAgAFwAIgBcACIAOwBcAG4AXAAiAEUAdQByAG8AcABlAC8AQgByAHUAcwBzAGUAbABzAFwAIgAsACAAMgAwADkAOAA0ACwAIAAwACwAIAAyADEAOQAwADgALAAgADQAMwAyADAAMAAsACAAMwA2ADAAMAAsACAAMAAsACAAMAAsACAAMAAsACAALQAzADYAMAAwACwAIAAwACwAIABcACIAQwAtAEUAdQByAFwAIgAsACAAXAAiAEMARQAlAFQAXAAiACwAIABcACIAXAAiACwAIABcACIAQwBlAG4AdAByAGEAbAAgAEUAdQByAG8AcABlAGEAbgAlACAAVABpAG0AZQBcACIALAAgAFwAIgBcACIAOwBcAG4AXAAiAEUAdQByAG8AcABlAC8AQgByAHUAcwBzAGUAbABzAFwAIgAsACAAMgAxADkAMAA4ACwAIAA0ADMAMgAwADAALAAgADIAOQA3ADYAOQAsACAANwAyADAAMAAsACAAMAAsACAAMAAsACAALQAzADYAMAAwACwAIAAwACwAIAAzADYAMAAwACwAIAAwACwAIABcACIAQgBlAGwAZwBpAHUAbQBcACIALAAgAFwAIgBXAEUAJQBUAFwAIgAsACAAXAAiAFwAIgAsACAAXAAiAFcAZQBzAHQAZQByAG4AIABFAHUAcgBvAHAAZQBhAG4AJQAgAFQAaQBtAGUAXAAiACwAIABcACIAXAAiADsAXABuAFwAIgBFAHUAcgBvAHAAZQAvAEIAcgB1AHMAcwBlAGwAcwBcACIALAAgADIAOQA3ADYAOQAsACAANwAyADAAMAAsACAAMwAxADMAMwA2ACwAIAAwACwAIAAzADYAMAAwACwAIAAwACwAIAAzADYAMAAwACwAIAAwACwAIAAwACwAIAAwACwAIABcACIAQwAtAEUAdQByAFwAIgAsACAAXAAiAEMARQAlAFQAXAAiACwAIABcACIAXAAiACwAIABcACIAQwBlAG4AdAByAGEAbAAgAEUAdQByAG8AcABlAGEAbgAlACAAVABpAG0AZQBcACIALAAgAFwAIgBcACIAOwBcAG4AXAAiAEUAdQByAG8AcABlAC8AQgByAHUAcwBzAGUAbABzAFwAIgAsACAAMwAxADMAMwA2ACwAIAAwACwAIAA0ADMAMQA0ADQALAAgADAALAAgADMANgAwADAALAAgADAALAAgADAALAAgADAALAAgADAALAAgADAALAAgAFwAIgBCAGUAbABnAGkAdQBtAFwAIgAsACAAXAAiAEMARQAlAFQAXAAiACwAIABcACIAXAAiACwAIABcACIAQwBlAG4AdAByAGEAbAAgAEUAdQByAG8AcABlAGEAbgAlACAAVABpAG0AZQBcACIALAAgAFwAIgBcACIAOwBcAG4AXAAiAEUAdQByAG8AcABlAC8AQgByAHUAcwBzAGUAbABzAFwAIgAsACAANAAzADEANAA0ACwAIAAwACwAIABcACIAXAAiACwAIABcACIAXAAiACwAIAAzADYAMAAwACwAIAAwACwAIAAwACwAIAAwACwAIABcACIAXAAiACwAIABcACIAXAAiACwAIABcACIARQBVAFwAIgAsACAAXAAiAEMARQAlAFQAXAAiACwAIABcACIAXAAiACwAIABcACIAQwBlAG4AdAByAGEAbAAgAEUAdQByAG8AcABlAGEAbgAlACAAVABpAG0AZQBcACIALAAgAFwAIgBcACIAXABuAH0AOwBcAG4AXABuAF8AVABJAE0ARQBaAE8ATgBFAF8ARQBVAFIATwBQAEUAXwBCAFUAQwBIAEEAUgBFAFMAVAAgAD0AIAB7AFwAbgBcACIARQB1AHIAbwBwAGUALwBCAHUAYwBoAGEAcgBlAHMAdABcACIALAAgAFwAIgBcACIALAAgAFwAIgBcACIALAAgADEAMgAwADAANgAsACAAMAAsACAANgAyADYANAAsACAAMAAsACAAXAAiAFwAIgAsACAAXAAiAFwAIgAsACAAMAAsACAAMAAsACAAXAAiAFwAIgAsACAAXAAiAEwATQBUAFwAIgAsACAAXAAiAFwAIgAsACAAXAAiAEwAbwBjAGEAbAAgAE0AZQBhAG4AIABUAGkAbQBlAFwAIgAsACAAXAAiAFwAIgA7AFwAbgBcACIARQB1AHIAbwBwAGUALwBCAHUAYwBoAGEAcgBlAHMAdABcACIALAAgADEAMgAwADAANgAsACAAMAAsACAAMgA2ADUANAA2ACwAIAAwACwAIAA2ADIANgA0ACwAIAAwACwAIAAwACwAIAAwACwAIAA5ADMANgAsACAAMAAsACAAXAAiAFwAIgAsACAAXAAiAEIATQBUAFwAIgAsACAAXAAiAFwAIgAsACAAXAAiAEIAdQBjAGgAYQByAGUAcwB0ACAATQBlAGEAbgAgAFQAaQBtAGUAXAAiACwAIABcACIAXAAiADsAXABuAFwAIgBFAHUAcgBvAHAAZQAvAEIAdQBjAGgAYQByAGUAcwB0AFwAIgAsACAAMgA2ADUANAA2ACwAIAAwACwAIAA0ADQANgA5ADIALAAgADcAMgAwADAALAAgADcAMgAwADAALAAgADAALAAgADkAMwA2ACwAIAAwACwAIAAwACwAIAAwACwAIABcACIAUgBvAG0AYQBuAGkAYQBcACIALAAgAFwAIgBFAEUAJQBUAFwAIgAsACAAXAAiAFwAIgAsACAAXAAiAEUAYQBzAHQAZQByAG4AIABFAHUAcgBvAHAAZQBhAG4AJQAgAFQAaQBtAGUAXAAiACwAIABcACIAXAAiADsAXABuAFwAIgBFAHUAcgBvAHAAZQAvAEIAdQBjAGgAYQByAGUAcwB0AFwAIgAsACAANAA0ADYAOQAyACwAIAA3ADIAMAAwACwAIAA0ADgAMgA1ADcALAAgADAALAAgADcAMgAwADAALAAgADAALAAgADAALAAgADAALAAgADAALAAgADAALAAgAFwAIgBDAC0ARQB1AHIAXAAiACwAIABcACIARQBFACUAVABcACIALAAgAFwAIgBcACIALAAgAFwAIgBFAGEAcwB0AGUAcgBuACAARQB1AHIAbwBwAGUAYQBuACUAIABUAGkAbQBlAFwAIgAsACAAXAAiAFwAIgA7AFwAbgBcACIARQB1AHIAbwBwAGUALwBCAHUAYwBoAGEAcgBlAHMAdABcACIALAAgADQAOAAyADUANwAsACAAMAAsACAANAA5ADMANQAzACwAIAAwACwAIAA3ADIAMAAwACwAIAAwACwAIAAwACwAIAAwACwAIAAwACwAIAAwACwAIABcACIAUgBvAG0AYQBuAGkAYQBcACIALAAgAFwAIgBFAEUAJQBUAFwAIgAsACAAXAAiAFwAIgAsACAAXAAiAEUAYQBzAHQAZQByAG4AIABFAHUAcgBvAHAAZQBhAG4AJQAgAFQAaQBtAGUAXAAiACwAIABcACIAXAAiADsAXABuAFwAIgBFAHUAcgBvAHAAZQAvAEIAdQBjAGgAYQByAGUAcwB0AFwAIgAsACAANAA5ADMANQAzACwAIAAwACwAIAA1ADAANAA0ADkALAAgADAALAAgADcAMgAwADAALAAgADAALAAgADAALAAgADAALAAgADAALAAgADAALAAgAFwAIgBFAC0ARQB1AHIAXAAiACwAIABcACIARQBFACUAVABcACIALAAgAFwAIgBcACIALAAgAFwAIgBFAGEAcwB0AGUAcgBuACAARQB1AHIAbwBwAGUAYQBuACUAIABUAGkAbQBlAFwAIgAsACAAXAAiAFwAIgA7AFwAbgBcACIARQB1AHIAbwBwAGUALwBCAHUAYwBoAGEAcgBlAHMAdABcACIALAAgADUAMAA0ADQAOQAsACAAMAAsACAAXAAiAFwAIgAsACAAXAAiAFwAIgAsACAANwAyADAAMAAsACAAMAAsACAAMAAsACAAMAAsACAAXAAiAFwAIgAsACAAXAAiAFwAIgAsACAAXAAiAEUAVQBcACIALAAgAFwAIgBFAEUAJQBUAFwAIgAsACAAXAAiAFwAIgAsACAAXAAiAEUAYQBzAHQAZQByAG4AIABFAHUAcgBvAHAAZQBhAG4AJQAgAFQAaQBtAGUAXAAiACwAIABcACIAXAAiAFwAbgB9ADsAXABuAFwAbgBfAFQASQBNAEUAWgBPAE4ARQBfAEUAVQBSAE8AUABFAF8AQgBVAEQAQQBQAEUAUwBUACAAPQAgAHsAXABuAFwAIgBFAHUAcgBvAHAAZQAvAEIAdQBkAGEAcABlAHMAdABcACIALAAgAFwAIgBcACIALAAgAFwAIgBcACIALAAgADEAMQA2ADcAMgAsACAAMAAsACAANAA1ADgAMAAsACAAMAAsACAAXAAiAFwAIgAsACAAXAAiAFwAIgAsACAALQA5ADgAMAAsACAAMAAsACAAXAAiAFwAIgAsACAAXAAiAEwATQBUAFwAIgAsACAAXAAiAFwAIgAsACAAXAAiAEwAbwBjAGEAbAAgAE0AZQBhAG4AIABUAGkAbQBlAFwAIgAsACAAXAAiAFwAIgA7AFwAbgBcACIARQB1AHIAbwBwAGUALwBCAHUAZABhAHAAZQBzAHQAXAAiACwAIAAxADEANgA3ADIALAAgADAALAAgADIAMQA1ADkANAAsACAAMAAsACAAMwA2ADAAMAAsACAAMAAsACAALQA5ADgAMAAsACAAMAAsACAAMAAsACAAMAAsACAAXAAiAEMALQBFAHUAcgBcACIALAAgAFwAIgBDAEUAJQBUAFwAIgAsACAAXAAiAFwAIgAsACAAXAAiAEMAZQBuAHQAcgBhAGwAIABFAHUAcgBvAHAAZQBhAG4AJQAgAFQAaQBtAGUAXAAiACwAIABcACIAXAAiADsAXABuAFwAIgBFAHUAcgBvAHAAZQAvAEIAdQBkAGEAcABlAHMAdABcACIALAAgADIAMQA1ADkANAAsACAAMAAsACAAMwAwADAAOQAxACwAIAA4ADIAOAAwADAALAAgADMANgAwADAALAAgADAALAAgADAALAAgADAALAAgADAALAAgADAALAAgAFwAIgBIAHUAbgBnAGEAcgB5AFwAIgAsACAAXAAiAEMARQAlAFQAXAAiACwAIABcACIAXAAiACwAIABcACIAQwBlAG4AdAByAGEAbAAgAEUAdQByAG8AcABlAGEAbgAlACAAVABpAG0AZQBcACIALAAgAFwAIgBcACIAOwBcAG4AXAAiAEUAdQByAG8AcABlAC8AQgB1AGQAYQBwAGUAcwB0AFwAIgAsACAAMwAwADAAOQAxACwAIAA4ADIAOAAwADAALAAgADMAMQA0ADUANgAsACAAMAAsACAAMwA2ADAAMAAsACAAMAAsACAAMAAsACAAMAAsACAAMAAsACAAMAAsACAAXAAiAEMALQBFAHUAcgBcACIALAAgAFwAIgBDAEUAJQBUAFwAIgAsACAAXAAiAFwAIgAsACAAXAAiAEMAZQBuAHQAcgBhAGwAIABFAHUAcgBvAHAAZQBhAG4AJQAgAFQAaQBtAGUAXAAiACwAIABcACIAXAAiADsAXABuAFwAIgBFAHUAcgBvAHAAZQAvAEIAdQBkAGEAcABlAHMAdABcACIALAAgADMAMQA0ADUANgAsACAAMAAsACAANAA1ADcAMAAwACwAIAAwACwAIAAzADYAMAAwACwAIAAwACwAIAAwACwAIAAwACwAIAAwACwAIAAwACwAIABcACIASAB1AG4AZwBhAHIAeQBcACIALAAgAFwAIgBDAEUAJQBUAFwAIgAsACAAXAAiAFwAIgAsACAAXAAiAEMAZQBuAHQAcgBhAGwAIABFAHUAcgBvAHAAZQBhAG4AJQAgAFQAaQBtAGUAXAAiACwAIABcACIAXAAiADsAXABuAFwAIgBFAHUAcgBvAHAAZQAvAEIAdQBkAGEAcABlAHMAdABcACIALAAgADQANQA3ADAAMAAsACAAMAAsACAAXAAiAFwAIgAsACAAXAAiAFwAIgAsACAAMwA2ADAAMAAsACAAMAAsACAAMAAsACAAMAAsACAAXAAiAFwAIgAsACAAXAAiAFwAIgAsACAAXAAiAEUAVQBcACIALAAgAFwAIgBDAEUAJQBUAFwAIgAsACAAXAAiAFwAIgAsACAAXAAiAEMAZQBuAHQAcgBhAGwAIABFAHUAcgBvAHAAZQBhAG4AJQAgAFQAaQBtAGUAXAAiACwAIABcACIAXAAiAFwAbgB9ADsAXABuAFwAbgBfAFQASQBNAEUAWgBPAE4ARQBfAEUAVQBSAE8AUABFAF8AQwBIAEkAUwBJAE4AQQBVACAAPQAgAHsAXABuAFwAIgBFAHUAcgBvAHAAZQAvAEMAaABpAHMAaQBuAGEAdQBcACIALAAgAFwAIgBcACIALAAgAFwAIgBcACIALAAgADcANwAxADUALAAgADAALAAgADYAOQAyADAALAAgADAALAAgAFwAIgBcACIALAAgAFwAIgBcACIALAAgAC0AMgAwACwAIAAwACwAIABcACIAXAAiACwAIABcACIATABNAFQAXAAiACwAIABcACIAXAAiACwAIABcACIATABvAGMAYQBsACAATQBlAGEAbgAgAFQAaQBtAGUAXAAiACwAIABcACIAXAAiADsAXABuAFwAIgBFAHUAcgBvAHAAZQAvAEMAaABpAHMAaQBuAGEAdQBcACIALAAgADcANwAxADUALAAgADAALAAgADIAMQA2ADMAOQAsACAAMAAsACAANgA5ADAAMAAsACAAMAAsACAALQAyADAALAAgADAALAAgAC0ANgAzADYALAAgADAALAAgAFwAIgBcACIALAAgAFwAIgBDAE0AVABcACIALAAgAFwAIgBcACIALAAgAFwAIgBDAGgAaQBzAGkAbgBhAHUAIABNAGUAYQBuACAAVABpAG0AZQBcACIALAAgAFwAIgBcACIAOwBcAG4AXAAiAEUAdQByAG8AcABlAC8AQwBoAGkAcwBpAG4AYQB1AFwAIgAsACAAMgAxADYAMwA5ACwAIAAwACwAIAAyADYANQA0ADYALAAgADAALAAgADYAMgA2ADQALAAgADAALAAgAC0ANgAzADYALAAgADAALAAgADkAMwA2ACwAIAAwACwAIABcACIAXAAiACwAIABcACIAQgBNAFQAXAAiACwAIABcACIAXAAiACwAIABcACIAQgB1AGMAaABhAHIAZQBzAHQAIABNAGUAYQBuACAAVABpAG0AZQBcACIALAAgAFwAIgBcACIAOwBcAG4AXAAiAEUAdQByAG8AcABlAC8AQwBoAGkAcwBpAG4AYQB1AFwAIgAsACAAMgA2ADUANAA2ACwAIAAwACwAIAAyADkAOAA1ADYALAAgADAALAAgADcAMgAwADAALAAgADAALAAgADkAMwA2ACwAIAAwACwAIAAwACwAIAAzADYAMAAwACwAIABcACIAUgBvAG0AYQBuAGkAYQBcACIALAAgAFwAIgBFAEUAJQBUAFwAIgAsACAAXAAiAFwAIgAsACAAXAAiAEUAYQBzAHQAZQByAG4AIABFAHUAcgBvAHAAZQBhAG4AJQAgAFQAaQBtAGUAXAAiACwAIABcACIAXAAiADsAXABuAFwAIgBFAHUAcgBvAHAAZQAvAEMAaABpAHMAaQBuAGEAdQBcACIALAAgADIAOQA4ADUANgAsACAAMAAsACAAMwAwADEAOQAyACwAIAAwACwAIAA3ADIAMAAwACwAIAAzADYAMAAwACwAIAAwACwAIAAzADYAMAAwACwAIAAtADMANgAwADAALAAgAC0AMwA2ADAAMAAsACAAXAAiAFwAIgAsACAAXAAiAFwAIgAsACAAXAAiAEUARQBTAFQAXAAiACwAIABcACIAXAAiACwAIABcACIARQBhAHMAdABlAHIAbgAgAEUAdQByAG8AcABlAGEAbgAgAFMAdQBtAG0AZQByACAAVABpAG0AZQBcACIAOwBcAG4AXAAiAEUAdQByAG8AcABlAC8AQwBoAGkAcwBpAG4AYQB1AFwAIgAsACAAMwAwADEAOQAyACwAIAAwACwAIAAzADEAMwAyADYALAAgADAALAAgADMANgAwADAALAAgADAALAAgAC0AMwA2ADAAMAAsACAALQAzADYAMAAwACwAIAA3ADIAMAAwACwAIAAwACwAIABcACIAQwAtAEUAdQByAFwAIgAsACAAXAAiAEMARQAlAFQAXAAiACwAIABcACIAXAAiACwAIABcACIAQwBlAG4AdAByAGEAbAAgAEUAdQByAG8AcABlAGEAbgAlACAAVABpAG0AZQBcACIALAAgAFwAIgBcACIAOwBcAG4AXAAiAEUAdQByAG8AcABlAC8AQwBoAGkAcwBpAG4AYQB1AFwAIgAsACAAMwAxADMAMgA2ACwAIAAwACwAIAA0ADgAMAAxADcALAAgADcAMgAwADAALAAgADEAMAA4ADAAMAAsACAAMAAsACAANwAyADAAMAAsACAAMAAsACAALQAzADYAMAAwACwAIAAwACwAIABcACIAUgB1AHMAcwBpAGEAXAAiACwAIABcACIATQBTAEsAXAAiACwAIABcACIATQBTAEQAXAAiACwAIABcACIATQBvAHMAYwBvAHcAIABTAHQAYQBuAGQAYQByAGQAIABUAGkAbQBlAFwAIgAsACAAXAAiAE0AbwBzAGMAbwB3ACAARABhAHkAbABpAGcAaAB0ACAAVABpAG0AZQBcACIAOwBcAG4AXAAiAEUAdQByAG8AcABlAC8AQwBoAGkAcwBpAG4AYQB1AFwAIgAsACAANAA4ADAAMQA3ACwAIAA3ADIAMAAwACwAIAA0ADgANgAyADIALAAgADAALAAgADcAMgAwADAALAAgADAALAAgAC0AMwA2ADAAMAAsACAAMAAsACAAMAAsACAAMAAsACAAXAAiAFIAdQBzAHMAaQBhAFwAIgAsACAAXAAiAEUARQAlAFQAXAAiACwAIABcACIAXAAiACwAIABcACIARQBhAHMAdABlAHIAbgAgAEUAdQByAG8AcABlAGEAbgAlACAAVABpAG0AZQBcACIALAAgAFwAIgBcACIAOwBcAG4AXAAiAEUAdQByAG8AcABlAC8AQwBoAGkAcwBpAG4AYQB1AFwAIgAsACAANAA4ADYAMgAyACwAIAAwACwAIAA1ADAANAA0ADkALAAgADAALAAgADcAMgAwADAALAAgADAALAAgADAALAAgADAALAAgADAALAAgADAALAAgAFwAIgBFAC0ARQB1AHIAXAAiACwAIABcACIARQBFACUAVABcACIALAAgAFwAIgBcACIALAAgAFwAIgBFAGEAcwB0AGUAcgBuACAARQB1AHIAbwBwAGUAYQBuACUAIABUAGkAbQBlAFwAIgAsACAAXAAiAFwAIgA7AFwAbgBcACIARQB1AHIAbwBwAGUALwBDAGgAaQBzAGkAbgBhAHUAXAAiACwAIAA1ADAANAA0ADkALAAgADAALAAgAFwAIgBcACIALAAgAFwAIgBcACIALAAgADcAMgAwADAALAAgADAALAAgADAALAAgADAALAAgAFwAIgBcACIALAAgAFwAIgBcACIALAAgAFwAIgBNAG8AbABkAG8AdgBhAFwAIgAsACAAXAAiAEUARQAlAFQAXAAiACwAIABcACIAXAAiACwAIABcACIARQBhAHMAdABlAHIAbgAgAEUAdQByAG8AcABlAGEAbgAlACAAVABpAG0AZQBcACIALAAgAFwAIgBcACIAXABuAH0AOwBcAG4AXABuAF8AVABJAE0ARQBaAE8ATgBFAF8ARQBVAFIATwBQAEUAXwBEAFUAQgBMAEkATgAgAD0AIAB7AFwAbgBcACIARQB1AHIAbwBwAGUALwBEAHUAYgBsAGkAbgBcACIALAAgAFwAIgBcACIALAAgAFwAIgBcACIALAAgADcAOQAyADkALAAgADAALAAgAC0AMQA1ADIAMQAsACAAMAAsACAAXAAiAFwAIgAsACAAXAAiAFwAIgAsACAAMAAsACAAMAAsACAAXAAiAFwAIgAsACAAXAAiAEwATQBUAFwAIgAsACAAXAAiAFwAIgAsACAAXAAiAEwAbwBjAGEAbAAgAE0AZQBhAG4AIABUAGkAbQBlAFwAIgAsACAAXAAiAFwAIgA7AFwAbgBcACIARQB1AHIAbwBwAGUALwBEAHUAYgBsAGkAbgBcACIALAAgADcAOQAyADkALAAgADAALAAgADIAMQAwADAANAAsACAANwAyADAAMAAsACAALQAxADUAMgAxACwAIAAwACwAIAAwACwAIAAwACwAIAAwACwAIAAzADYAMAAwACwAIABcACIAXAAiACwAIABcACIARABNAFQAXAAiACwAIABcACIAXAAiACwAIABcACIARAB1AGIAbABpAG4AIABNAGUAYQBuACAAVABpAG0AZQBcACIALAAgAFwAIgBcACIAOwBcAG4AXAAiAEUAdQByAG8AcABlAC8ARAB1AGIAbABpAG4AXAAiACwAIAAyADEAMAAwADQALAAgADcAMgAwADAALAAgADIAMQAxADMANwAsACAAMQAwADgAMAAwACwAIAAtADEANQAyADEALAAgADMANgAwADAALAAgADAALAAgADMANgAwADAALAAgADEANQAyADEALAAgAC0AMwA2ADAAMAAsACAAXAAiAFwAIgAsACAAXAAiAFwAIgAsACAAXAAiAEkAUwBUAFwAIgAsACAAXAAiAFwAIgAsACAAXAAiAEkAcgBpAHMAaAAgAFMAdQBtAG0AZQByACAAVABpAG0AZQBcACIAOwBcAG4AXAAiAEUAdQByAG8AcABlAC8ARAB1AGIAbABpAG4AXAAiACwAIAAyADEAMQAzADcALAAgADEAMAA4ADAAMAAsACAAMgAzADAAMgA5ACwAIAAwACwAIAAwACwAIAAwACwAIAAxADUAMgAxACwAIAAtADMANgAwADAALAAgADAALAAgADAALAAgAFwAIgBHAEIALQBFAGkAcgBlAFwAIgAsACAAXAAiACUAXAAiACwAIABcACIAXAAiACwAIABcACIAJQBcACIALAAgAFwAIgBcACIAOwBcAG4AXAAiAEUAdQByAG8AcABlAC8ARAB1AGIAbABpAG4AXAAiACwAIAAyADMAMAAyADkALAAgADAALAAgADIAOQA2ADgANAAsACAANwAyADAAMAAsACAAMAAsACAAMAAsACAAMAAsACAAMAAsACAAMAAsACAAMwA2ADAAMAAsACAAXAAiAEcAQgAtAEUAaQByAGUAXAAiACwAIABcACIARwBNAFQAXAAiACwAIABcACIASQBTAFQAXAAiACwAIABcACIARwByAGUAZQBuAHcAaQBjAGgAIABNAGUAYQBuACAAVABpAG0AZQBcACIALAAgAFwAIgBJAHIAaQBzAGgAIABTAHUAbQBtAGUAcgAgAFQAaQBtAGUAXAAiADsAXABuAFwAIgBFAHUAcgBvAHAAZQAvAEQAdQBiAGwAaQBuAFwAIgAsACAAMgA5ADYAOAA0ACwAIAA3ADIAMAAwACwAIAAzADIAMAA5ADkALAAgADEAMAA4ADAAMAAsACAAMAAsACAAMwA2ADAAMAAsACAAMAAsACAAMwA2ADAAMAAsACAAMAAsACAALQAzADYAMAAwACwAIABcACIAXAAiACwAIABcACIAXAAiACwAIABcACIASQBTAFQAXAAiACwAIABcACIAXAAiACwAIABcACIASQByAGkAcwBoACAAUwB1AG0AbQBlAHIAIABUAGkAbQBlAFwAIgA7AFwAbgBcACIARQB1AHIAbwBwAGUALwBEAHUAYgBsAGkAbgBcACIALAAgADMAMgAwADkAOQAsACAAMQAwADgAMAAwACwAIAAzADIAMgA2ADAALAAgADcAMgAwADAALAAgADAALAAgADAALAAgADAALAAgAC0AMwA2ADAAMAAsACAAMAAsACAAMwA2ADAAMAAsACAAXAAiAFwAIgAsACAAXAAiAEcATQBUAFwAIgAsACAAXAAiAFwAIgAsACAAXAAiAEcAcgBlAGUAbgB3AGkAYwBoACAATQBlAGEAbgAgAFQAaQBtAGUAXAAiACwAIABcACIAXAAiADsAXABuAFwAIgBFAHUAcgBvAHAAZQAvAEQAdQBiAGwAaQBuAFwAIgAsACAAMwAyADIANgAwACwAIAA3ADIAMAAwACwAIAAzADIANAA5ADEALAAgADEAMAA4ADAAMAAsACAAMAAsACAAMwA2ADAAMAAsACAAMAAsACAAMwA2ADAAMAAsACAAMAAsACAALQAzADYAMAAwACwAIABcACIAXAAiACwAIABcACIAXAAiACwAIABcACIASQBTAFQAXAAiACwAIABcACIAXAAiACwAIABcACIASQByAGkAcwBoACAAUwB1AG0AbQBlAHIAIABUAGkAbQBlAFwAIgA7AFwAbgBcACIARQB1AHIAbwBwAGUALwBEAHUAYgBsAGkAbgBcACIALAAgADMAMgA0ADkAMQAsACAAMQAwADgAMAAwACwAIAAzADIANgA1ADkALAAgADcAMgAwADAALAAgADAALAAgADAALAAgADAALAAgAC0AMwA2ADAAMAAsACAAMAAsACAAMAAsACAAXAAiAFwAIgAsACAAXAAiAEcATQBUAFwAIgAsACAAXAAiAFwAIgAsACAAXAAiAEcAcgBlAGUAbgB3AGkAYwBoACAATQBlAGEAbgAgAFQAaQBtAGUAXAAiACwAIABcACIAXAAiADsAXABuAFwAIgBFAHUAcgBvAHAAZQAvAEQAdQBiAGwAaQBuAFwAIgAsACAAMwAyADYANQA5ACwAIAA3ADIAMAAwACwAIAA0ADAAMQA1ADYALAAgADAALAAgADAALAAgADAALAAgADAALAAgADAALAAgADMANgAwADAALAAgADAALAAgAFwAIgBHAEIALQBFAGkAcgBlAFwAIgAsACAAXAAiAEcATQBUAFwAIgAsACAAXAAiAEkAUwBUAFwAIgAsACAAXAAiAEcAcgBlAGUAbgB3AGkAYwBoACAATQBlAGEAbgAgAFQAaQBtAGUAXAAiACwAIABcACIASQByAGkAcwBoACAAUwB1AG0AbQBlAHIAIABUAGkAbQBlAFwAIgA7AFwAbgBcACIARQB1AHIAbwBwAGUALwBEAHUAYgBsAGkAbgBcACIALAAgADQAMAAxADUANgAsACAAMAAsACAAXAAiAFwAIgAsACAAXAAiAFwAIgAsACAAMwA2ADAAMAAsACAAMAAsACAAMwA2ADAAMAAsACAAMAAsACAAXAAiAFwAIgAsACAAXAAiAFwAIgAsACAAXAAiAEUAaQByAGUAXAAiACwAIABcACIASQBTAFQAXAAiACwAIABcACIARwBNAFQAXAAiACwAIABcACIASQByAGkAcwBoACAAUwB0AGEAbgBkAGEAcgBkACAAVABpAG0AZQBcACIALAAgAFwAIgBHAHIAZQBlAG4AdwBpAGMAaAAgAE0AZQBhAG4AIABUAGkAbQBlAFwAIgBcAG4AfQA7AFwAbgBcAG4AXwBUAEkATQBFAFoATwBOAEUAXwBFAFUAUgBPAFAARQBfAEcASQBCAFIAQQBMAFQAQQBSACAAPQAgAHsAXABuAFwAIgBFAHUAcgBvAHAAZQAvAEcAaQBiAHIAYQBsAHQAYQByAFwAIgAsACAAXAAiAFwAIgAsACAAXAAiAFwAIgAsACAANwA5ADIAOQAsACAAMAAsACAALQAxADIAOAA0ACwAIAAwACwAIABcACIAXAAiACwAIABcACIAXAAiACwAIAAxADIAOAA0ACwAIAAwACwAIABcACIAXAAiACwAIABcACIATABNAFQAXAAiACwAIABcACIAXAAiACwAIABcACIATABvAGMAYQBsACAATQBlAGEAbgAgAFQAaQBtAGUAXAAiACwAIABcACIAXAAiADsAXABuAFwAIgBFAHUAcgBvAHAAZQAvAEcAaQBiAHIAYQBsAHQAYQByAFwAIgAsACAANwA5ADIAOQAsACAAMAAsACAAMwA1ADkANAAyACwAIAA3ADIAMAAwACwAIAAwACwAIAAwACwAIAAxADIAOAA0ACwAIAAwACwAIAAzADYAMAAwACwAIAAwACwAIABcACIARwBCAC0ARQBpAHIAZQBcACIALAAgAFwAIgAlAFwAIgAsACAAXAAiAFwAIgAsACAAXAAiACUAXAAiACwAIABcACIAXAAiADsAXABuAFwAIgBFAHUAcgBvAHAAZQAvAEcAaQBiAHIAYQBsAHQAYQByAFwAIgAsACAAMwA1ADkANAAyACwAIAA3ADIAMAAwACwAIAA0ADQAOQA3ADAALAAgADAALAAgADMANgAwADAALAAgADAALAAgADMANgAwADAALAAgADAALAAgADAALAAgADAALAAgAFwAIgBcACIALAAgAFwAIgBDAEUAVABcACIALAAgAFwAIgBcACIALAAgAFwAIgBDAGUAbgB0AHIAYQBsACAARQB1AHIAbwBwAGUAYQBuACAAVABpAG0AZQBcACIALAAgAFwAIgBcACIAOwBcAG4AXAAiAEUAdQByAG8AcABlAC8ARwBpAGIAcgBhAGwAdABhAHIAXAAiACwAIAA0ADQAOQA3ADAALAAgADAALAAgAFwAIgBcACIALAAgAFwAIgBcACIALAAgADMANgAwADAALAAgADAALAAgADAALAAgADAALAAgAFwAIgBcACIALAAgAFwAIgBcACIALAAgAFwAIgBFAFUAXAAiACwAIABcACIAQwBFACUAVABcACIALAAgAFwAIgBcACIALAAgAFwAIgBDAGUAbgB0AHIAYQBsACAARQB1AHIAbwBwAGUAYQBuACUAIABUAGkAbQBlAFwAIgAsACAAXAAiAFwAIgBcAG4AfQA7AFwAbgBcAG4AXwBUAEkATQBFAFoATwBOAEUAXwBFAFUAUgBPAFAARQBfAEgARQBMAFMASQBOAEsASQAgAD0AIAB7AFwAbgBcACIARQB1AHIAbwBwAGUALwBIAGUAbABzAGkAbgBrAGkAXAAiACwAIABcACIAXAAiACwAIABcACIAXAAiACwAIAA3ADEAMwA1ACwAIAAwACwAIAA1ADkAOAA5ACwAIAAwACwAIABcACIAXAAiACwAIABcACIAXAAiACwAIAAwACwAIAAwACwAIABcACIAXAAiACwAIABcACIATABNAFQAXAAiACwAIABcACIAXAAiACwAIABcACIATABvAGMAYQBsACAATQBlAGEAbgAgAFQAaQBtAGUAXAAiACwAIABcACIAXAAiADsAXABuAFwAIgBFAHUAcgBvAHAAZQAvAEgAZQBsAHMAaQBuAGsAaQBcACIALAAgADcAMQAzADUALAAgADAALAAgADIAMgA4ADEAMAAsACAAMAAsACAANQA5ADgAOQAsACAAMAAsACAAMAAsACAAMAAsACAAMQAyADEAMQAsACAAMAAsACAAXAAiAFwAIgAsACAAXAAiAEgATQBUAFwAIgAsACAAXAAiAFwAIgAsACAAXAAiAEgAZQBsAHMAaQBuAGsAaQAgAE0AZQBhAG4AIABUAGkAbQBlAFwAIgAsACAAXAAiAFwAIgA7AFwAbgBcACIARQB1AHIAbwBwAGUALwBIAGUAbABzAGkAbgBrAGkAXAAiACwAIAAyADIAOAAxADAALAAgADAALAAgADQANQAzADMANQAsACAAMAAsACAANwAyADAAMAAsACAAMAAsACAAMQAyADEAMQAsACAAMAAsACAAMAAsACAAMAAsACAAXAAiAEYAaQBuAGwAYQBuAGQAXAAiACwAIABcACIARQBFACUAVABcACIALAAgAFwAIgBcACIALAAgAFwAIgBFAGEAcwB0AGUAcgBuACAARQB1AHIAbwBwAGUAYQBuACUAIABUAGkAbQBlAFwAIgAsACAAXAAiAFwAIgA7AFwAbgBcACIARQB1AHIAbwBwAGUALwBIAGUAbABzAGkAbgBrAGkAXAAiACwAIAA0ADUAMwAzADUALAAgADAALAAgAFwAIgBcACIALAAgAFwAIgBcACIALAAgADcAMgAwADAALAAgADAALAAgADAALAAgADAALAAgAFwAIgBcACIALAAgAFwAIgBcACIALAAgAFwAIgBFAFUAXAAiACwAIABcACIARQBFACUAVABcACIALAAgAFwAIgBcACIALAAgAFwAIgBFAGEAcwB0AGUAcgBuACAARQB1AHIAbwBwAGUAYQBuACUAIABUAGkAbQBlAFwAIgAsACAAXAAiAFwAIgBcAG4AfQA7AFwAbgBcAG4AXwBUAEkATQBFAFoATwBOAEUAXwBFAFUAUgBPAFAARQBfAEkAUwBUAEEATgBCAFUATAAgAD0AIAB7AFwAbgBcACIARQB1AHIAbwBwAGUALwBJAHMAdABhAG4AYgB1AGwAXAAiACwAIABcACIAXAAiACwAIABcACIAXAAiACwAIAA3ADcAMQA1ACwAIAAwACwAIAA2ADkANQAyACwAIAAwACwAIABcACIAXAAiACwAIABcACIAXAAiACwAIAA2ADQALAAgADAALAAgAFwAIgBcACIALAAgAFwAIgBMAE0AVABcACIALAAgAFwAIgBcACIALAAgAFwAIgBMAG8AYwBhAGwAIABNAGUAYQBuACAAVABpAG0AZQBcACIALAAgAFwAIgBcACIAOwBcAG4AXAAiAEUAdQByAG8AcABlAC8ASQBzAHQAYQBuAGIAdQBsAFwAIgAsACAANwA3ADEANQAsACAAMAAsACAAMQA4ADkANAA1ACwAIAAwACwAIAA3ADAAMQA2ACwAIAAwACwAIAA2ADQALAAgADAALAAgADEAOAA0ACwAIAAwACwAIABcACIAXAAiACwAIABcACIASQBNAFQAXAAiACwAIABcACIAXAAiACwAIABcACIASQBzAHQAYQBuAGIAdQBsACAATQBlAGEAbgAgAFQAaQBtAGUAXAAiACwAIABcACIAXAAiADsAXABuAFwAIgBFAHUAcgBvAHAAZQAvAEkAcwB0AGEAbgBiAHUAbABcACIALAAgADEAOAA5ADQANQAsACAAMAAsACAANAAzADYAOAA4ACwAIAAwACwAIAA3ADIAMAAwACwAIAAwACwAIAAxADgANAAsACAAMAAsACAAMwA2ADAAMAAsACAAMAAsACAAXAAiAFQAdQByAGsAZQB5AFwAIgAsACAAXAAiAEUARQAlAFQAXAAiACwAIABcACIAXAAiACwAIABcACIARQBhAHMAdABlAHIAbgAgAEUAdQByAG8AcABlAGEAbgAlACAAVABpAG0AZQBcACIALAAgAFwAIgBcACIAOwBcAG4AXAAiAEUAdQByAG8AcABlAC8ASQBzAHQAYQBuAGIAdQBsAFwAIgAsACAANAAzADYAOAA4ACwAIAAwACwAIAA0ADYAMAAwADUALAAgADcAMgAwADAALAAgADEAMAA4ADAAMAAsACAAMAAsACAAMwA2ADAAMAAsACAAMAAsACAALQAzADYAMAAwACwAIAAwACwAIABcACIAVAB1AHIAawBlAHkAXAAiACwAIABcACIAKwAwADMAXAAiACwAIABcACIAKwAwADQAXAAiACwAIABcACIAVQBUAEMAKwAwADMAOgAwADAAXAAiACwAIABcACIAVQBUAEMAKwAwADQAOgAwADAAXAAiADsAXABuAFwAIgBFAHUAcgBvAHAAZQAvAEkAcwB0AGEAbgBiAHUAbABcACIALAAgADQANgAwADAANQAsACAANwAyADAAMAAsACAANQA0ADEAMAAxACwAIAAwACwAIAA3ADIAMAAwACwAIAAwACwAIAAtADMANgAwADAALAAgADAALAAgADAALAAgADAALAAgAFwAIgBUAHUAcgBrAGUAeQBcACIALAAgAFwAIgBFAEUAJQBUAFwAIgAsACAAXAAiAFwAIgAsACAAXAAiAEUAYQBzAHQAZQByAG4AIABFAHUAcgBvAHAAZQBhAG4AJQAgAFQAaQBtAGUAXAAiACwAIABcACIAXAAiADsAXABuAFwAIgBFAHUAcgBvAHAAZQAvAEkAcwB0AGEAbgBiAHUAbABcACIALAAgADUANAAxADAAMQAsACAAMAAsACAANQA1ADYANAA3ACwAIAAxADAAOAAwADAALAAgADcAMgAwADAALAAgADAALAAgADAALAAgADAALAAgADAALAAgADAALAAgAFwAIgBFAFUAXAAiACwAIABcACIARQBFACUAVABcACIALAAgAFwAIgBcACIALAAgAFwAIgBFAGEAcwB0AGUAcgBuACAARQB1AHIAbwBwAGUAYQBuACUAIABUAGkAbQBlAFwAIgAsACAAXAAiAFwAIgA7AFwAbgBcACIARQB1AHIAbwBwAGUALwBJAHMAdABhAG4AYgB1AGwAXAAiACwAIAA1ADUANgA0ADcALAAgADEAMAA4ADAAMAAsACAANQA1ADYANAA4ACwAIAAxADAAOAAwADAALAAgADcAMgAwADAALAAgADAALAAgADAALAAgADAALAAgADAALAAgADAALAAgAFwAIgBcACIALAAgAFwAIgBFAEUAVABcACIALAAgAFwAIgBcACIALAAgAFwAIgBFAGEAcwB0AGUAcgBuACAARQB1AHIAbwBwAGUAYQBuACAAVABpAG0AZQBcACIALAAgAFwAIgBcACIAOwBcAG4AXAAiAEUAdQByAG8AcABlAC8ASQBzAHQAYQBuAGIAdQBsAFwAIgAsACAANQA1ADYANAA4ACwAIAAxADAAOAAwADAALAAgADUANgA3ADQANgAsACAAMQAwADgAMAAwACwAIAA3ADIAMAAwACwAIAAwACwAIAAwACwAIAAwACwAIAAwACwAIAAwACwAIABcACIARQBVAFwAIgAsACAAXAAiAEUARQAlAFQAXAAiACwAIABcACIAXAAiACwAIABcACIARQBhAHMAdABlAHIAbgAgAEUAdQByAG8AcABlAGEAbgAlACAAVABpAG0AZQBcACIALAAgAFwAIgBcACIAOwBcAG4AXAAiAEUAdQByAG8AcABlAC8ASQBzAHQAYQBuAGIAdQBsAFwAIgAsACAANQA2ADcANAA2ACwAIAAxADAAOAAwADAALAAgADUANgA3ADQANwAsACAAMQAwADgAMAAwACwAIAA3ADIAMAAwACwAIAAwACwAIAAwACwAIAAwACwAIAAwACwAIAAwACwAIABcACIAXAAiACwAIABcACIARQBFAFQAXAAiACwAIABcACIAXAAiACwAIABcACIARQBhAHMAdABlAHIAbgAgAEUAdQByAG8AcABlAGEAbgAgAFQAaQBtAGUAXAAiACwAIABcACIAXAAiADsAXABuAFwAIgBFAHUAcgBvAHAAZQAvAEkAcwB0AGEAbgBiAHUAbABcACIALAAgADUANgA3ADQANwAsACAAMQAwADgAMAAwACwAIAA1ADcAMwAyADAALAAgADEAMAA4ADAAMAAsACAANwAyADAAMAAsACAAMAAsACAAMAAsACAAMAAsACAAMAAsACAAMwA2ADAAMAAsACAAXAAiAEUAVQBcACIALAAgAFwAIgBFAEUAJQBUAFwAIgAsACAAXAAiAFwAIgAsACAAXAAiAEUAYQBzAHQAZQByAG4AIABFAHUAcgBvAHAAZQBhAG4AJQAgAFQAaQBtAGUAXAAiACwAIABcACIAXAAiADsAXABuAFwAIgBFAHUAcgBvAHAAZQAvAEkAcwB0AGEAbgBiAHUAbABcACIALAAgADUANwAzADIAMAAsACAAMQAwADgAMAAwACwAIAA1ADcAMwAzADQALAAgADEANAA0ADAAMAAsACAANwAyADAAMAAsACAAMwA2ADAAMAAsACAAMAAsACAAMwA2ADAAMAAsACAAMAAsACAALQAzADYAMAAwACwAIABcACIAXAAiACwAIABcACIAXAAiACwAIABcACIARQBFAFMAVABcACIALAAgAFwAIgBcACIALAAgAFwAIgBFAGEAcwB0AGUAcgBuACAARQB1AHIAbwBwAGUAYQBuACAAUwB1AG0AbQBlAHIAIABUAGkAbQBlAFwAIgA7AFwAbgBcACIARQB1AHIAbwBwAGUALwBJAHMAdABhAG4AYgB1AGwAXAAiACwAIAA1ADcAMwAzADQALAAgADEANAA0ADAAMAAsACAANQA3ADYAMwA4ACwAIAAwACwAIAA3ADIAMAAwACwAIAAwACwAIAAwACwAIAAtADMANgAwADAALAAgADMANgAwADAALAAgADAALAAgAFwAIgBFAFUAXAAiACwAIABcACIARQBFACUAVABcACIALAAgAFwAIgBcACIALAAgAFwAIgBFAGEAcwB0AGUAcgBuACAARQB1AHIAbwBwAGUAYQBuACUAIABUAGkAbQBlAFwAIgAsACAAXAAiAFwAIgA7AFwAbgBcACIARQB1AHIAbwBwAGUALwBJAHMAdABhAG4AYgB1AGwAXAAiACwAIAA1ADcANgAzADgALAAgADAALAAgAFwAIgBcACIALAAgAFwAIgBcACIALAAgADEAMAA4ADAAMAAsACAAMAAsACAAMwA2ADAAMAAsACAAMAAsACAAXAAiAFwAIgAsACAAXAAiAFwAIgAsACAAXAAiAFwAIgAsACAAXAAiACsAMAAzAFwAIgAsACAAXAAiAFwAIgAsACAAXAAiAFUAVABDACsAMAAzADoAMAAwAFwAIgAsACAAXAAiAFwAIgBcAG4AfQA7AFwAbgBcAG4AXwBUAEkATQBFAFoATwBOAEUAXwBFAFUAUgBPAFAARQBfAEsAQQBMAEkATgBJAE4ARwBSAEEARAAgAD0AIAB7AFwAbgBcACIARQB1AHIAbwBwAGUALwBLAGEAbABpAG4AaQBuAGcAcgBhAGQAXAAiACwAIABcACIAXAAiACwAIABcACIAXAAiACwAIAAxADIANQA1ADQALAAgADAALAAgADQAOQAyADAALAAgADAALAAgAFwAIgBcACIALAAgAFwAIgBcACIALAAgAC0AMQAzADIAMAAsACAAMAAsACAAXAAiAFwAIgAsACAAXAAiAEwATQBUAFwAIgAsACAAXAAiAFwAIgAsACAAXAAiAEwAbwBjAGEAbAAgAE0AZQBhAG4AIABUAGkAbQBlAFwAIgAsACAAXAAiAFwAIgA7AFwAbgBcACIARQB1AHIAbwBwAGUALwBLAGEAbABpAG4AaQBuAGcAcgBhAGQAXAAiACwAIAAxADIANQA1ADQALAAgADAALAAgADMAMQA1ADUANQAsACAAMAAsACAAMwA2ADAAMAAsACAAMAAsACAALQAxADMAMgAwACwAIAAwACwAIAAzADYAMAAwACwAIAAwACwAIABcACIAQwAtAEUAdQByAFwAIgAsACAAXAAiAEMARQAlAFQAXAAiACwAIABcACIAXAAiACwAIABcACIAQwBlAG4AdAByAGEAbAAgAEUAdQByAG8AcABlAGEAbgAlACAAVABpAG0AZQBcACIALAAgAFwAIgBcACIAOwBcAG4AXAAiAEUAdQByAG8AcABlAC8ASwBhAGwAaQBuAGkAbgBnAHIAYQBkAFwAIgAsACAAMwAxADUANQA1ACwAIAAwACwAIAAzADEAOQAxADcALAAgADAALAAgADcAMgAwADAALAAgADAALAAgADMANgAwADAALAAgADAALAAgADMANgAwADAALAAgADAALAAgAFwAIgBQAG8AbABhAG4AZABcACIALAAgAFwAIgBFAEUAJQBUAFwAIgAsACAAXAAiAFwAIgAsACAAXAAiAEUAYQBzAHQAZQByAG4AIABFAHUAcgBvAHAAZQBhAG4AJQAgAFQAaQBtAGUAXAAiACwAIABcACIAXAAiADsAXABuAFwAIgBFAHUAcgBvAHAAZQAvAEsAYQBsAGkAbgBpAG4AZwByAGEAZABcACIALAAgADMAMQA5ADEANwAsACAAMAAsACAANAA3ADYAMQAxACwAIAA3ADIAMAAwACwAIAAxADAAOAAwADAALAAgADAALAAgADMANgAwADAALAAgADAALAAgAC0AMwA2ADAAMAAsACAAMAAsACAAXAAiAFIAdQBzAHMAaQBhAFwAIgAsACAAXAAiAE0AUwBLAFwAIgAsACAAXAAiAE0AUwBEAFwAIgAsACAAXAAiAE0AbwBzAGMAbwB3ACAAUwB0AGEAbgBkAGEAcgBkACAAVABpAG0AZQBcACIALAAgAFwAIgBNAG8AcwBjAG8AdwAgAEQAYQB5AGwAaQBnAGgAdAAgAFQAaQBtAGUAXAAiADsAXABuAFwAIgBFAHUAcgBvAHAAZQAvAEsAYQBsAGkAbgBpAG4AZwByAGEAZABcACIALAAgADQANwA2ADEAMQAsACAANwAyADAAMAAsACAANQA1ADYANAA3ACwAIAA3ADIAMAAwACwAIAA3ADIAMAAwACwAIAAwACwAIAAtADMANgAwADAALAAgADAALAAgADMANgAwADAALAAgADAALAAgAFwAIgBSAHUAcwBzAGkAYQBcACIALAAgAFwAIgBFAEUAJQBUAFwAIgAsACAAXAAiAFwAIgAsACAAXAAiAEUAYQBzAHQAZQByAG4AIABFAHUAcgBvAHAAZQBhAG4AJQAgAFQAaQBtAGUAXAAiACwAIABcACIAXAAiADsAXABuAFwAIgBFAHUAcgBvAHAAZQAvAEsAYQBsAGkAbgBpAG4AZwByAGEAZABcACIALAAgADUANQA2ADQANwAsACAANwAyADAAMAAsACAANQA2ADkANQA2ACwAIAA3ADIAMAAwACwAIAAxADAAOAAwADAALAAgADAALAAgADMANgAwADAALAAgADAALAAgAC0AMwA2ADAAMAAsACAAMAAsACAAXAAiAFwAIgAsACAAXAAiACsAMAAzAFwAIgAsACAAXAAiAFwAIgAsACAAXAAiAFUAVABDACsAMAAzADoAMAAwAFwAIgAsACAAXAAiAFwAIgA7AFwAbgBcACIARQB1AHIAbwBwAGUALwBLAGEAbABpAG4AaQBuAGcAcgBhAGQAXAAiACwAIAA1ADYAOQA1ADYALAAgADcAMgAwADAALAAgAFwAIgBcACIALAAgAFwAIgBcACIALAAgADcAMgAwADAALAAgADAALAAgAC0AMwA2ADAAMAAsACAAMAAsACAAXAAiAFwAIgAsACAAXAAiAFwAIgAsACAAXAAiAFwAIgAsACAAXAAiAEUARQBUAFwAIgAsACAAXAAiAFwAIgAsACAAXAAiAEUAYQBzAHQAZQByAG4AIABFAHUAcgBvAHAAZQBhAG4AIABUAGkAbQBlAFwAIgAsACAAXAAiAFwAIgBcAG4AfQA7AFwAbgBcAG4AXwBUAEkATQBFAFoATwBOAEUAXwBFAFUAUgBPAFAARQBfAEsASQBSAE8AVgAgAD0AIAB7AFwAbgBcACIARQB1AHIAbwBwAGUALwBLAGkAcgBvAHYAXAAiACwAIABcACIAXAAiACwAIABcACIAXAAiACwAIAAyADIAMQA0ADAALAAgADEAMQA5ADIAOAAsACAAMQAxADkAMgA4ACwAIAAwACwAIABcACIAXAAiACwAIABcACIAXAAiACwAIAAtADEAMQAyADgALAAgADAALAAgAFwAIgBcACIALAAgAFwAIgBMAE0AVABcACIALAAgAFwAIgBcACIALAAgAFwAIgBMAG8AYwBhAGwAIABNAGUAYQBuACAAVABpAG0AZQBcACIALAAgAFwAIgBcACIAOwBcAG4AXAAiAEUAdQByAG8AcABlAC8ASwBpAHIAbwB2AFwAIgAsACAAMgAyADEANAAwACwAIAAxADEAOQAyADgALAAgADIANgAxADQAOAAsACAAMAAsACAAMQAwADgAMAAwACwAIAAwACwAIAAtADEAMQAyADgALAAgADAALAAgADMANgAwADAALAAgADAALAAgAFwAIgBcACIALAAgAFwAIgArADAAMwBcACIALAAgAFwAIgBcACIALAAgAFwAIgBVAFQAQwArADAAMwA6ADAAMABcACIALAAgAFwAIgBcACIAOwBcAG4AXAAiAEUAdQByAG8AcABlAC8ASwBpAHIAbwB2AFwAIgAsACAAMgA2ADEANAA4ACwAIAAwACwAIAA0ADcANgAxADEALAAgADcAMgAwADAALAAgADEANAA0ADAAMAAsACAAMAAsACAAMwA2ADAAMAAsACAAMAAsACAALQAzADYAMAAwACwAIAAwACwAIABcACIAUgB1AHMAcwBpAGEAXAAiACwAIABcACIAKwAwADQAXAAiACwAIABcACIAKwAwADUAXAAiACwAIABcACIAVQBUAEMAKwAwADQAOgAwADAAXAAiACwAIABcACIAVQBUAEMAKwAwADUAOgAwADAAXAAiADsAXABuAFwAIgBFAHUAcgBvAHAAZQAvAEsAaQByAG8AdgBcACIALAAgADQANwA2ADEAMQAsACAANwAyADAAMAAsACAANAA4ADMANAA2ACwAIAA3ADIAMAAwACwAIAAxADAAOAAwADAALAAgADAALAAgAC0AMwA2ADAAMAAsACAAMAAsACAAMwA2ADAAMAAsACAAMAAsACAAXAAiAFIAdQBzAHMAaQBhAFwAIgAsACAAXAAiAE0AUwBLAFwAIgAsACAAXAAiAE0AUwBEAFwAIgAsACAAXAAiAE0AbwBzAGMAbwB3ACAAUwB0AGEAbgBkAGEAcgBkACAAVABpAG0AZQBcACIALAAgAFwAIgBNAG8AcwBjAG8AdwAgAEQAYQB5AGwAaQBnAGgAdAAgAFQAaQBtAGUAXAAiADsAXABuAFwAIgBFAHUAcgBvAHAAZQAvAEsAaQByAG8AdgBcACIALAAgADQAOAAzADQANgAsACAANwAyADAAMAAsACAANAA4ADcAMQAwACwAIAA3ADIAMAAwACwAIAAxADQANAAwADAALAAgADAALAAgADMANgAwADAALAAgADAALAAgAC0AMwA2ADAAMAAsACAAMAAsACAAXAAiAFwAIgAsACAAXAAiACsAMAA0AFwAIgAsACAAXAAiAFwAIgAsACAAXAAiAFUAVABDACsAMAA0ADoAMAAwAFwAIgAsACAAXAAiAFwAIgA7AFwAbgBcACIARQB1AHIAbwBwAGUALwBLAGkAcgBvAHYAXAAiACwAIAA0ADgANwAxADAALAAgADcAMgAwADAALAAgADUANQA2ADQANwAsACAANwAyADAAMAAsACAAMQAwADgAMAAwACwAIAAwACwAIAAtADMANgAwADAALAAgADAALAAgADMANgAwADAALAAgADAALAAgAFwAIgBSAHUAcwBzAGkAYQBcACIALAAgAFwAIgBNAFMASwBcACIALAAgAFwAIgBNAFMARABcACIALAAgAFwAIgBNAG8AcwBjAG8AdwAgAFMAdABhAG4AZABhAHIAZAAgAFQAaQBtAGUAXAAiACwAIABcACIATQBvAHMAYwBvAHcAIABEAGEAeQBsAGkAZwBoAHQAIABUAGkAbQBlAFwAIgA7AFwAbgBcACIARQB1AHIAbwBwAGUALwBLAGkAcgBvAHYAXAAiACwAIAA1ADUANgA0ADcALAAgADcAMgAwADAALAAgADUANgA5ADUANgAsACAANwAyADAAMAAsACAAMQA0ADQAMAAwACwAIAAwACwAIAAzADYAMAAwACwAIAAwACwAIAAtADMANgAwADAALAAgADAALAAgAFwAIgBcACIALAAgAFwAIgBNAFMASwBcACIALAAgAFwAIgBcACIALAAgAFwAIgBNAG8AcwBjAG8AdwAgAFMAdABhAG4AZABhAHIAZAAgAFQAaQBtAGUAXAAiACwAIABcACIAXAAiADsAXABuAFwAIgBFAHUAcgBvAHAAZQAvAEsAaQByAG8AdgBcACIALAAgADUANgA5ADUANgAsACAANwAyADAAMAAsACAAXAAiAFwAIgAsACAAXAAiAFwAIgAsACAAMQAwADgAMAAwACwAIAAwACwAIAAtADMANgAwADAALAAgADAALAAgAFwAIgBcACIALAAgAFwAIgBcACIALAAgAFwAIgBcACIALAAgAFwAIgBNAFMASwBcACIALAAgAFwAIgBcACIALAAgAFwAIgBNAG8AcwBjAG8AdwAgAFMAdABhAG4AZABhAHIAZAAgAFQAaQBtAGUAXAAiACwAIABcACIAXAAiAFwAbgB9ADsAXABuAFwAbgBfAFQASQBNAEUAWgBPAE4ARQBfAEUAVQBSAE8AUABFAF8ASwBZAEkAVgAgAD0AIAB7AFwAbgBcACIARQB1AHIAbwBwAGUALwBLAHkAaQB2AFwAIgAsACAAXAAiAFwAIgAsACAAXAAiAFwAIgAsACAANwA3ADEANQAsACAAMAAsACAANwAzADIANAAsACAAMAAsACAAXAAiAFwAIgAsACAAXAAiAFwAIgAsACAAMAAsACAAMAAsACAAXAAiAFwAIgAsACAAXAAiAEwATQBUAFwAIgAsACAAXAAiAFwAIgAsACAAXAAiAEwAbwBjAGEAbAAgAE0AZQBhAG4AIABUAGkAbQBlAFwAIgAsACAAXAAiAFwAIgA7AFwAbgBcACIARQB1AHIAbwBwAGUALwBLAHkAaQB2AFwAIgAsACAANwA3ADEANQAsACAAMAAsACAAMgAzADkAMAA3ACwAIAAwACwAIAA3ADMAMgA0ACwAIAAwACwAIAAwACwAIAAwACwAIAAtADEAMgA0ACwAIAAwACwAIABcACIAXAAiACwAIABcACIASwBNAFQAXAAiACwAIABcACIAXAAiACwAIABcACIASwB5AGkAdgAgAE0AZQBhAG4AIABUAGkAbQBlAFwAIgAsACAAXAAiAFwAIgA7AFwAbgBcACIARQB1AHIAbwBwAGUALwBLAHkAaQB2AFwAIgAsACAAMgAzADkAMAA3ACwAIAAwACwAIAAyADYAMQA0ADgALAAgADAALAAgADcAMgAwADAALAAgADAALAAgAC0AMQAyADQALAAgADAALAAgADMANgAwADAALAAgADAALAAgAFwAIgBcACIALAAgAFwAIgBFAEUAVABcACIALAAgAFwAIgBcACIALAAgAFwAIgBFAGEAcwB0AGUAcgBuACAARQB1AHIAbwBwAGUAYQBuACAAVABpAG0AZQBcACIALAAgAFwAIgBcACIAOwBcAG4AXAAiAEUAdQByAG8AcABlAC8ASwB5AGkAdgBcACIALAAgADIANgAxADQAOAAsACAAMAAsACAAMwAwADIANQA3ACwAIAAwACwAIAAxADAAOAAwADAALAAgADAALAAgADMANgAwADAALAAgADAALAAgAC0ANwAyADAAMAAsACAAMAAsACAAXAAiAFwAIgAsACAAXAAiAE0AUwBLAFwAIgAsACAAXAAiAFwAIgAsACAAXAAiAE0AbwBzAGMAbwB3ACAAUwB0AGEAbgBkAGEAcgBkACAAVABpAG0AZQBcACIALAAgAFwAIgBcACIAOwBcAG4AXAAiAEUAdQByAG8AcABlAC8ASwB5AGkAdgBcACIALAAgADMAMAAyADUANwAsACAAMAAsACAAMwAxADAAMwA0ACwAIAAwACwAIAAzADYAMAAwACwAIAAwACwAIAAtADcAMgAwADAALAAgADAALAAgADcAMgAwADAALAAgADAALAAgAFwAIgBDAC0ARQB1AHIAXAAiACwAIABcACIAQwBFACUAVABcACIALAAgAFwAIgBcACIALAAgAFwAIgBDAGUAbgB0AHIAYQBsACAARQB1AHIAbwBwAGUAYQBuACUAIABUAGkAbQBlAFwAIgAsACAAXAAiAFwAIgA7AFwAbgBcACIARQB1AHIAbwBwAGUALwBLAHkAaQB2AFwAIgAsACAAMwAxADAAMwA0ACwAIAAwACwAIAA0ADgAMAA3ADMALAAgADcAMgAwADAALAAgADEAMAA4ADAAMAAsACAAMAAsACAANwAyADAAMAAsACAAMAAsACAALQAzADYAMAAwACwAIAAzADYAMAAwACwAIABcACIAUgB1AHMAcwBpAGEAXAAiACwAIABcACIATQBTAEsAXAAiACwAIABcACIATQBTAEQAXAAiACwAIABcACIATQBvAHMAYwBvAHcAIABTAHQAYQBuAGQAYQByAGQAIABUAGkAbQBlAFwAIgAsACAAXAAiAE0AbwBzAGMAbwB3ACAARABhAHkAbABpAGcAaAB0ACAAVABpAG0AZQBcACIAOwBcAG4AXAAiAEUAdQByAG8AcABlAC8ASwB5AGkAdgBcACIALAAgADQAOAAwADcAMwAsACAANwAyADAAMAAsACAANAA4ADUAMgA4ACwAIAAxADAAOAAwADAALAAgADcAMgAwADAALAAgADMANgAwADAALAAgAC0AMwA2ADAAMAAsACAAMwA2ADAAMAAsACAAMAAsACAALQAzADYAMAAwACwAIABcACIAXAAiACwAIABcACIAXAAiACwAIABcACIARQBFAFMAVABcACIALAAgAFwAIgBcACIALAAgAFwAIgBFAGEAcwB0AGUAcgBuACAARQB1AHIAbwBwAGUAYQBuACAAUwB1AG0AbQBlAHIAIABUAGkAbQBlAFwAIgA7AFwAbgBcACIARQB1AHIAbwBwAGUALwBLAHkAaQB2AFwAIgAsACAANAA4ADUAMgA4ACwAIAAxADAAOAAwADAALAAgADUAMAAyADEANgAsACAAMAAsACAANwAyADAAMAAsACAAMAAsACAAMAAsACAALQAzADYAMAAwACwAIAAwACwAIAAwACwAIABcACIAQwAtAEUAdQByAFwAIgAsACAAXAAiAEUARQAlAFQAXAAiACwAIABcACIAXAAiACwAIABcACIARQBhAHMAdABlAHIAbgAgAEUAdQByAG8AcABlAGEAbgAlACAAVABpAG0AZQBcACIALAAgAFwAIgBcACIAOwBcAG4AXAAiAEUAdQByAG8AcABlAC8ASwB5AGkAdgBcACIALAAgADUAMAAyADEANgAsACAAMAAsACAAXAAiAFwAIgAsACAAXAAiAFwAIgAsACAANwAyADAAMAAsACAAMAAsACAAMAAsACAAMAAsACAAXAAiAFwAIgAsACAAXAAiAFwAIgAsACAAXAAiAEUAVQBcACIALAAgAFwAIgBFAEUAJQBUAFwAIgAsACAAXAAiAFwAIgAsACAAXAAiAEUAYQBzAHQAZQByAG4AIABFAHUAcgBvAHAAZQBhAG4AJQAgAFQAaQBtAGUAXAAiACwAIABcACIAXAAiAFwAbgB9ADsAXABuAFwAbgBfAFQASQBNAEUAWgBPAE4ARQBfAEUAVQBSAE8AUABFAF8ATABJAFMAQgBPAE4AIAA9ACAAewBcAG4AXAAiAEUAdQByAG8AcABlAC8ATABpAHMAYgBvAG4AXAAiACwAIABcACIAXAAiACwAIABcACIAXAAiACwAIAA5ADEANwA2ACwAIAAwACwAIAAtADIAMgAwADUALAAgADAALAAgAFwAIgBcACIALAAgAFwAIgBcACIALAAgADAALAAgADAALAAgAFwAIgBcACIALAAgAFwAIgBMAE0AVABcACIALAAgAFwAIgBcACIALAAgAFwAIgBMAG8AYwBhAGwAIABNAGUAYQBuACAAVABpAG0AZQBcACIALAAgAFwAIgBcACIAOwBcAG4AXAAiAEUAdQByAG8AcABlAC8ATABpAHMAYgBvAG4AXAAiACwAIAA5ADEANwA2ACwAIAAwACwAIAAxADkANAAwADEALAAgADgANAAxADkANQAsACAALQAyADIAMAA1ACwAIAAwACwAIAAwACwAIAAwACwAIAAyADIAMAA1ACwAIAAwACwAIABcACIAXAAiACwAIABcACIATABNAFQAXAAiACwAIABcACIAXAAiACwAIABcACIATABvAGMAYQBsACAATQBlAGEAbgAgAFQAaQBtAGUAXAAiACwAIABcACIAXAAiADsAXABuAFwAIgBFAHUAcgBvAHAAZQAvAEwAaQBzAGIAbwBuAFwAIgAsACAAMQA5ADQAMAAxACwAIAA4ADQAMQA5ADUALAAgADMAOQAyADEAOAAsACAANwAyADAAMAAsACAAMAAsACAAMAAsACAAMgAyADAANQAsACAAMAAsACAAMwA2ADAAMAAsACAAMAAsACAAXAAiAFAAbwByAHQAXAAiACwAIABcACIAVwBFACUAVABcACIALAAgAFwAIgBcACIALAAgAFwAIgBXAGUAcwB0AGUAcgBuACAARQB1AHIAbwBwAGUAYQBuACUAIABUAGkAbQBlAFwAIgAsACAAXAAiAFwAIgA7AFwAbgBcACIARQB1AHIAbwBwAGUALwBMAGkAcwBiAG8AbgBcACIALAAgADMAOQAyADEAOAAsACAANwAyADAAMAAsACAANAAzADAANAA3ACwAIAAzADYAMAAwACwAIAAzADYAMAAwACwAIAAwACwAIAAzADYAMAAwACwAIAAwACwAIAAtADMANgAwADAALAAgADAALAAgAFwAIgBcACIALAAgAFwAIgBDAEUAVABcACIALAAgAFwAIgBcACIALAAgAFwAIgBDAGUAbgB0AHIAYQBsACAARQB1AHIAbwBwAGUAYQBuACAAVABpAG0AZQBcACIALAAgAFwAIgBcACIAOwBcAG4AXAAiAEUAdQByAG8AcABlAC8ATABpAHMAYgBvAG4AXAAiACwAIAA0ADMAMAA0ADcALAAgADMANgAwADAALAAgADQANQA2ADAAMgAsACAAMwA2ADAAMAAsACAAMAAsACAAMAAsACAALQAzADYAMAAwACwAIAAwACwAIAAwACwAIAAwACwAIABcACIAUABvAHIAdABcACIALAAgAFwAIgBXAEUAJQBUAFwAIgAsACAAXAAiAFwAIgAsACAAXAAiAFcAZQBzAHQAZQByAG4AIABFAHUAcgBvAHAAZQBhAG4AJQAgAFQAaQBtAGUAXAAiACwAIABcACIAXAAiADsAXABuAFwAIgBFAHUAcgBvAHAAZQAvAEwAaQBzAGIAbwBuAFwAIgAsACAANAA1ADYAMAAyACwAIAAzADYAMAAwACwAIAA0ADgAOAA5ADIALAAgADMANgAwADAALAAgADAALAAgADAALAAgADAALAAgADAALAAgADMANgAwADAALAAgADAALAAgAFwAIgBXAC0ARQB1AHIAXAAiACwAIABcACIAVwBFACUAVABcACIALAAgAFwAIgBcACIALAAgAFwAIgBXAGUAcwB0AGUAcgBuACAARQB1AHIAbwBwAGUAYQBuACUAIABUAGkAbQBlAFwAIgAsACAAXAAiAFwAIgA7AFwAbgBcACIARQB1AHIAbwBwAGUALwBMAGkAcwBiAG8AbgBcACIALAAgADQAOAA4ADkAMgAsACAAMwA2ADAAMAAsACAANQAwADEANwAzACwAIAA3ADIAMAAwACwAIAAzADYAMAAwACwAIAAwACwAIAAzADYAMAAwACwAIAAwACwAIAAtADMANgAwADAALAAgADAALAAgAFwAIgBFAFUAXAAiACwAIABcACIAQwBFACUAVABcACIALAAgAFwAIgBcACIALAAgAFwAIgBDAGUAbgB0AHIAYQBsACAARQB1AHIAbwBwAGUAYQBuACUAIABUAGkAbQBlAFwAIgAsACAAXAAiAFwAIgA7AFwAbgBcACIARQB1AHIAbwBwAGUALwBMAGkAcwBiAG8AbgBcACIALAAgADUAMAAxADcAMwAsACAANwAyADAAMAAsACAAXAAiAFwAIgAsACAAXAAiAFwAIgAsACAAMAAsACAAMAAsACAALQAzADYAMAAwACwAIAAwACwAIABcACIAXAAiACwAIABcACIAXAAiACwAIABcACIARQBVAFwAIgAsACAAXAAiAFcARQAlAFQAXAAiACwAIABcACIAXAAiACwAIABcACIAVwBlAHMAdABlAHIAbgAgAEUAdQByAG8AcABlAGEAbgAlACAAVABpAG0AZQBcACIALAAgAFwAIgBcACIAXABuAH0AOwBcAG4AXABuAF8AVABJAE0ARQBaAE8ATgBFAF8ARQBVAFIATwBQAEUAXwBMAE8ATgBEAE8ATgAgAD0AIAB7AFwAbgBcACIARQB1AHIAbwBwAGUALwBMAG8AbgBkAG8AbgBcACIALAAgAFwAIgBcACIALAAgAFwAIgBcACIALAAgAC0ANAAwADAANAAsACAAMAAsACAALQA3ADUALAAgADAALAAgAFwAIgBcACIALAAgAFwAIgBcACIALAAgADcANQAsACAAMAAsACAAXAAiAFwAIgAsACAAXAAiAEwATQBUAFwAIgAsACAAXAAiAFwAIgAsACAAXAAiAEwAbwBjAGEAbAAgAE0AZQBhAG4AIABUAGkAbQBlAFwAIgAsACAAXAAiAFwAIgA7AFwAbgBcACIARQB1AHIAbwBwAGUALwBMAG8AbgBkAG8AbgBcACIALAAgAC0ANAAwADAANAAsACAAMAAsACAANAAwADEANQA2ACwAIAAwACwAIAAwACwAIAAwACwAIAA3ADUALAAgADAALAAgADMANgAwADAALAAgADAALAAgAFwAIgBHAEIALQBFAGkAcgBlAFwAIgAsACAAXAAiACUAXAAiACwAIABcACIAXAAiACwAIABcACIAJQBcACIALAAgAFwAIgBcACIAOwBcAG4AXAAiAEUAdQByAG8AcABlAC8ATABvAG4AZABvAG4AXAAiACwAIAA0ADAAMQA1ADYALAAgADAALAAgADQAMQAyADUANQAsACAAMQAwADgAMAAwACwAIAAzADYAMAAwACwAIAAwACwAIAAzADYAMAAwACwAIAAwACwAIAAtADMANgAwADAALAAgADAALAAgAFwAIgBcACIALAAgAFwAIgBCAFMAVABcACIALAAgAFwAIgBcACIALAAgAFwAIgBCAHIAaQB0AGkAcwBoACAAUwB0AGEAbgBkAGEAcgBkACAAVABpAG0AZQBcACIALAAgAFwAIgBcACIAOwBcAG4AXAAiAEUAdQByAG8AcABlAC8ATABvAG4AZABvAG4AXAAiACwAIAA0ADEAMgA1ADUALAAgADEAMAA4ADAAMAAsACAANQAwADAAOAAzACwAIAAwACwAIAAwACwAIAAwACwAIAAtADMANgAwADAALAAgADAALAAgADAALAAgADAALAAgAFwAIgBHAEIALQBFAGkAcgBlAFwAIgAsACAAXAAiACUAXAAiACwAIABcACIAXAAiACwAIABcACIAJQBcACIALAAgAFwAIgBcACIAOwBcAG4AXAAiAEUAdQByAG8AcABlAC8ATABvAG4AZABvAG4AXAAiACwAIAA1ADAAMAA4ADMALAAgADAALAAgAFwAIgBcACIALAAgAFwAIgBcACIALAAgADAALAAgADAALAAgADAALAAgADAALAAgAFwAIgBcACIALAAgAFwAIgBcACIALAAgAFwAIgBFAFUAXAAiACwAIABcACIARwBNAFQAXAAiACwAIABcACIAQgBTAFQAXAAiACwAIABcACIARwByAGUAZQBuAHcAaQBjAGgAIABNAGUAYQBuACAAVABpAG0AZQBcACIALAAgAFwAIgBCAHIAaQB0AGkAcwBoACAAUwB1AG0AbQBlAHIAIABUAGkAbQBlAFwAIgBcAG4AfQA7AFwAbgBcAG4AXwBUAEkATQBFAFoATwBOAEUAXwBFAFUAUgBPAFAARQBfAE0AQQBEAFIASQBEACAAPQAgAHsAXABuAFwAIgBFAHUAcgBvAHAAZQAvAE0AYQBkAHIAaQBkAFwAIgAsACAAXAAiAFwAIgAsACAAXAAiAFwAIgAsACAAMQA1ADMAOAA0ACwAIAA4ADUANQAxADYALAAgAC0AOAA4ADQALAAgADAALAAgAFwAIgBcACIALAAgAFwAIgBcACIALAAgADgAOAA0ACwAIAAwACwAIABcACIAXAAiACwAIABcACIATABNAFQAXAAiACwAIABcACIAXAAiACwAIABcACIATABvAGMAYQBsACAATQBlAGEAbgAgAFQAaQBtAGUAXAAiACwAIABcACIAXAAiADsAXABuAFwAIgBFAHUAcgBvAHAAZQAvAE0AYQBkAHIAaQBkAFwAIgAsACAAMQA1ADMAOAA0ACwAIAA4ADUANQAxADYALAAgADIAOQA3ADAANAAsACAAOAAyADgAMAAwACwAIAAwACwAIAAwACwAIAA4ADgANAAsACAAMAAsACAAMwA2ADAAMAAsACAAMAAsACAAXAAiAFMAcABhAGkAbgBcACIALAAgAFwAIgBXAEUAJQBUAFwAIgAsACAAXAAiAFwAIgAsACAAXAAiAFcAZQBzAHQAZQByAG4AIABFAHUAcgBvAHAAZQBhAG4AJQAgAFQAaQBtAGUAXAAiACwAIABcACIAXAAiADsAXABuAFwAIgBFAHUAcgBvAHAAZQAvAE0AYQBkAHIAaQBkAFwAIgAsACAAMgA5ADcAMAA0ACwAIAA4ADIAOAAwADAALAAgADQAMwA4ADcANAAsACAAMAAsACAAMwA2ADAAMAAsACAAMAAsACAAMwA2ADAAMAAsACAAMAAsACAAMAAsACAAMAAsACAAXAAiAFMAcABhAGkAbgBcACIALAAgAFwAIgBDAEUAJQBUAFwAIgAsACAAXAAiAFwAIgAsACAAXAAiAEMAZQBuAHQAcgBhAGwAIABFAHUAcgBvAHAAZQBhAG4AJQAgAFQAaQBtAGUAXAAiACwAIABcACIAXAAiADsAXABuAFwAIgBFAHUAcgBvAHAAZQAvAE0AYQBkAHIAaQBkAFwAIgAsACAANAAzADgANwA0ACwAIAAwACwAIABcACIAXAAiACwAIABcACIAXAAiACwAIAAzADYAMAAwACwAIAAwACwAIAAwACwAIAAwACwAIABcACIAXAAiACwAIABcACIAXAAiACwAIABcACIARQBVAFwAIgAsACAAXAAiAEMARQAlAFQAXAAiACwAIABcACIAXAAiACwAIABcACIAQwBlAG4AdAByAGEAbAAgAEUAdQByAG8AcABlAGEAbgAlACAAVABpAG0AZQBcACIALAAgAFwAIgBcACIAXABuAH0AOwBcAG4AXABuAF8AVABJAE0ARQBaAE8ATgBFAF8ARQBVAFIATwBQAEUAXwBNAEEATABUAEEAIAA9ACAAewBcAG4AXAAiAEUAdQByAG8AcABlAC8ATQBhAGwAdABhAFwAIgAsACAAXAAiAFwAIgAsACAAXAAiAFwAIgAsACAAMQAyADcANgA5ACwAIAAwACwAIAAzADQAOAA0ACwAIAAwACwAIABcACIAXAAiACwAIABcACIAXAAiACwAIAAxADEANgAsACAAMAAsACAAXAAiAFwAIgAsACAAXAAiAEwATQBUAFwAIgAsACAAXAAiAFwAIgAsACAAXAAiAEwAbwBjAGEAbAAgAE0AZQBhAG4AIABUAGkAbQBlAFwAIgAsACAAXAAiAFwAIgA7AFwAbgBcACIARQB1AHIAbwBwAGUALwBNAGEAbAB0AGEAXAAiACwAIAAxADIANwA2ADkALAAgADAALAAgADQAMQA3ADcAMgAsACAAMAAsACAAMwA2ADAAMAAsACAAMAAsACAAMQAxADYALAAgADAALAAgADAALAAgADAALAAgAFwAIgBJAHQAYQBsAHkAXAAiACwAIABcACIAQwBFACUAVABcACIALAAgAFwAIgBcACIALAAgAFwAIgBDAGUAbgB0AHIAYQBsACAARQB1AHIAbwBwAGUAYQBuACUAIABUAGkAbQBlAFwAIgAsACAAXAAiAFwAIgA7AFwAbgBcACIARQB1AHIAbwBwAGUALwBNAGEAbAB0AGEAXAAiACwAIAA0ADEANwA3ADIALAAgADAALAAgADQANAA2ADAANQAsACAAMAAsACAAMwA2ADAAMAAsACAAMAAsACAAMAAsACAAMAAsACAAMAAsACAAMAAsACAAXAAiAE0AYQBsAHQAYQBcACIALAAgAFwAIgBDAEUAJQBUAFwAIgAsACAAXAAiAFwAIgAsACAAXAAiAEMAZQBuAHQAcgBhAGwAIABFAHUAcgBvAHAAZQBhAG4AJQAgAFQAaQBtAGUAXAAiACwAIABcACIAXAAiADsAXABuAFwAIgBFAHUAcgBvAHAAZQAvAE0AYQBsAHQAYQBcACIALAAgADQANAA2ADAANQAsACAAMAAsACAAXAAiAFwAIgAsACAAXAAiAFwAIgAsACAAMwA2ADAAMAAsACAAMAAsACAAMAAsACAAMAAsACAAXAAiAFwAIgAsACAAXAAiAFwAIgAsACAAXAAiAEUAVQBcACIALAAgAFwAIgBDAEUAJQBUAFwAIgAsACAAXAAiAFwAIgAsACAAXAAiAEMAZQBuAHQAcgBhAGwAIABFAHUAcgBvAHAAZQBhAG4AJQAgAFQAaQBtAGUAXAAiACwAIABcACIAXAAiAFwAbgB9ADsAXABuAFwAbgBfAFQASQBNAEUAWgBPAE4ARQBfAEUAVQBSAE8AUABFAF8ATQBJAE4AUwBLACAAPQAgAHsAXABuAFwAIgBFAHUAcgBvAHAAZQAvAE0AaQBuAHMAawBcACIALAAgAFwAIgBcACIALAAgAFwAIgBcACIALAAgADcANwAxADUALAAgADAALAAgADYANgAxADYALAAgADAALAAgAFwAIgBcACIALAAgAFwAIgBcACIALAAgAC0AMQA2ACwAIAAwACwAIABcACIAXAAiACwAIABcACIATABNAFQAXAAiACwAIABcACIAXAAiACwAIABcACIATABvAGMAYQBsACAATQBlAGEAbgAgAFQAaQBtAGUAXAAiACwAIABcACIAXAAiADsAXABuAFwAIgBFAHUAcgBvAHAAZQAvAE0AaQBuAHMAawBcACIALAAgADcANwAxADUALAAgADAALAAgADIAMwA5ADAANwAsACAAMAAsACAANgA2ADAAMAAsACAAMAAsACAALQAxADYALAAgADAALAAgADYAMAAwACwAIAAwACwAIABcACIAXAAiACwAIABcACIATQBNAFQAXAAiACwAIABcACIAXAAiACwAIABcACIATQBpAG4AcwBrACAATQBlAGEAbgAgAFQAaQBtAGUAXAAiACwAIABcACIAXAAiADsAXABuAFwAIgBFAHUAcgBvAHAAZQAvAE0AaQBuAHMAawBcACIALAAgADIAMwA5ADAANwAsACAAMAAsACAAMgA2ADEANAA4ACwAIAAwACwAIAA3ADIAMAAwACwAIAAwACwAIAA2ADAAMAAsACAAMAAsACAAMwA2ADAAMAAsACAAMAAsACAAXAAiAFwAIgAsACAAXAAiAEUARQBUAFwAIgAsACAAXAAiAFwAIgAsACAAXAAiAEUAYQBzAHQAZQByAG4AIABFAHUAcgBvAHAAZQBhAG4AIABUAGkAbQBlAFwAIgAsACAAXAAiAFwAIgA7AFwAbgBcACIARQB1AHIAbwBwAGUALwBNAGkAbgBzAGsAXAAiACwAIAAyADYAMQA0ADgALAAgADAALAAgADMAMAAxADcAMwAsACAAMAAsACAAMQAwADgAMAAwACwAIAAwACwAIAAzADYAMAAwACwAIAAwACwAIAAtADcAMgAwADAALAAgADAALAAgAFwAIgBcACIALAAgAFwAIgBNAFMASwBcACIALAAgAFwAIgBcACIALAAgAFwAIgBNAG8AcwBjAG8AdwAgAFMAdABhAG4AZABhAHIAZAAgAFQAaQBtAGUAXAAiACwAIABcACIAXAAiADsAXABuAFwAIgBFAHUAcgBvAHAAZQAvAE0AaQBuAHMAawBcACIALAAgADMAMAAxADcAMwAsACAAMAAsACAAMwAxADIANwA0ACwAIAAwACwAIAAzADYAMAAwACwAIAAwACwAIAAtADcAMgAwADAALAAgADAALAAgADcAMgAwADAALAAgADAALAAgAFwAIgBDAC0ARQB1AHIAXAAiACwAIABcACIAQwBFACUAVABcACIALAAgAFwAIgBcACIALAAgAFwAIgBDAGUAbgB0AHIAYQBsACAARQB1AHIAbwBwAGUAYQBuACUAIABUAGkAbQBlAFwAIgAsACAAXAAiAFwAIgA7AFwAbgBcACIARQB1AHIAbwBwAGUALwBNAGkAbgBzAGsAXAAiACwAIAAzADEAMgA3ADQALAAgADAALAAgADQANwA4ADkAMgAsACAAMAAsACAAMQAwADgAMAAwACwAIAAwACwAIAA3ADIAMAAwACwAIAAwACwAIAAwACwAIAAwACwAIABcACIAUgB1AHMAcwBpAGEAXAAiACwAIABcACIATQBTAEsAXAAiACwAIABcACIATQBTAEQAXAAiACwAIABcACIATQBvAHMAYwBvAHcAIABTAHQAYQBuAGQAYQByAGQAIABUAGkAbQBlAFwAIgAsACAAXAAiAE0AbwBzAGMAbwB3ACAARABhAHkAbABpAGcAaAB0ACAAVABpAG0AZQBcACIAOwBcAG4AXAAiAEUAdQByAG8AcABlAC8ATQBpAG4AcwBrAFwAIgAsACAANAA3ADgAOQAyACwAIAAwACwAIAA0ADgAMwA0ADYALAAgADcAMgAwADAALAAgADEAMAA4ADAAMAAsACAAMAAsACAAMAAsACAAMAAsACAALQAzADYAMAAwACwAIAAwACwAIABcACIAXAAiACwAIABcACIATQBTAEsAXAAiACwAIABcACIAXAAiACwAIABcACIATQBvAHMAYwBvAHcAIABTAHQAYQBuAGQAYQByAGQAIABUAGkAbQBlAFwAIgAsACAAXAAiAFwAIgA7AFwAbgBcACIARQB1AHIAbwBwAGUALwBNAGkAbgBzAGsAXAAiACwAIAA0ADgAMwA0ADYALAAgADcAMgAwADAALAAgADUANQA2ADQANwAsACAANwAyADAAMAAsACAANwAyADAAMAAsACAAMAAsACAALQAzADYAMAAwACwAIAAwACwAIAAzADYAMAAwACwAIAAwACwAIABcACIAUgB1AHMAcwBpAGEAXAAiACwAIABcACIARQBFACUAVABcACIALAAgAFwAIgBcACIALAAgAFwAIgBFAGEAcwB0AGUAcgBuACAARQB1AHIAbwBwAGUAYQBuACUAIABUAGkAbQBlAFwAIgAsACAAXAAiAFwAIgA7AFwAbgBcACIARQB1AHIAbwBwAGUALwBNAGkAbgBzAGsAXAAiACwAIAA1ADUANgA0ADcALAAgADcAMgAwADAALAAgAFwAIgBcACIALAAgAFwAIgBcACIALAAgADEAMAA4ADAAMAAsACAAMAAsACAAMwA2ADAAMAAsACAAMAAsACAAXAAiAFwAIgAsACAAXAAiAFwAIgAsACAAXAAiAFwAIgAsACAAXAAiACsAMAAzAFwAIgAsACAAXAAiAFwAIgAsACAAXAAiAFUAVABDACsAMAAzADoAMAAwAFwAIgAsACAAXAAiAFwAIgBcAG4AfQA7AFwAbgBcAG4AXwBUAEkATQBFAFoATwBOAEUAXwBFAFUAUgBPAFAARQBfAE0ATwBTAEMATwBXACAAPQAgAHsAXABuAFwAIgBFAHUAcgBvAHAAZQAvAE0AbwBzAGMAbwB3AFwAIgAsACAAXAAiAFwAIgAsACAAXAAiAFwAIgAsACAANwA3ADEANQAsACAAMAAsACAAOQAwADEANwAsACAAMAAsACAAXAAiAFwAIgAsACAAXAAiAFwAIgAsACAAMAAsACAAMAAsACAAXAAiAFwAIgAsACAAXAAiAEwATQBUAFwAIgAsACAAXAAiAFwAIgAsACAAXAAiAEwAbwBjAGEAbAAgAE0AZQBhAG4AIABUAGkAbQBlAFwAIgAsACAAXAAiAFwAIgA7AFwAbgBcACIARQB1AHIAbwBwAGUALwBNAG8AcwBjAG8AdwBcACIALAAgADcANwAxADUALAAgADAALAAgADIAMQAwADQANwAsACAAMAAsACAAOQAwADEANwAsACAAMAAsACAAMAAsACAAMAAsACAANgAyACwAIAAwACwAIABcACIAXAAiACwAIABcACIATQBNAFQAXAAiACwAIABcACIAXAAiACwAIABcACIATQBvAHMAYwBvAHcAIABNAGUAYQBuACAAVABpAG0AZQBcACIALAAgAFwAIgBcACIAOwBcAG4AXAAiAEUAdQByAG8AcABlAC8ATQBvAHMAYwBvAHcAXAAiACwAIAAyADEAMAA0ADcALAAgADAALAAgADIAMgAxADQAMAAsACAAOQAwADcAOQAsACAAOQAwADcAOQAsACAAMAAsACAANgAyACwAIAAwACwAIAAxADcAMgAxACwAIAAwACwAIABcACIAUgB1AHMAcwBpAGEAXAAiACwAIABcACIAJQBcACIALAAgAFwAIgBcACIALAAgAFwAIgAlAFwAIgAsACAAXAAiAFwAIgA7AFwAbgBcACIARQB1AHIAbwBwAGUALwBNAG8AcwBjAG8AdwBcACIALAAgADIAMgAxADQAMAAsACAAOQAwADcAOQAsACAAMgAyADkANgAzACwAIAAwACwAIAAxADAAOAAwADAALAAgADAALAAgADEANwAyADEALAAgADAALAAgADAALAAgADAALAAgAFwAIgBSAHUAcwBzAGkAYQBcACIALAAgAFwAIgAlAFwAIgAsACAAXAAiAFwAIgAsACAAXAAiACUAXAAiACwAIABcACIAXAAiADsAXABuAFwAIgBFAHUAcgBvAHAAZQAvAE0AbwBzAGMAbwB3AFwAIgAsACAAMgAyADkANgAzACwAIAAwACwAIAAyADMAMwAyADgALAAgADAALAAgADEAMAA4ADAAMAAsACAAMAAsACAAMAAsACAAMAAsACAALQAzADYAMAAwACwAIAAwACwAIABcACIAUgB1AHMAcwBpAGEAXAAiACwAIABcACIATQBTAEsAXAAiACwAIABcACIATQBTAEQAXAAiACwAIABcACIATQBvAHMAYwBvAHcAIABTAHQAYQBuAGQAYQByAGQAIABUAGkAbQBlAFwAIgAsACAAXAAiAE0AbwBzAGMAbwB3ACAARABhAHkAbABpAGcAaAB0ACAAVABpAG0AZQBcACIAOwBcAG4AXAAiAEUAdQByAG8AcABlAC8ATQBvAHMAYwBvAHcAXAAiACwAIAAyADMAMwAyADgALAAgADAALAAgADIANgAxADQAOAAsACAAMAAsACAANwAyADAAMAAsACAAMAAsACAALQAzADYAMAAwACwAIAAwACwAIAAzADYAMAAwACwAIAAwACwAIABcACIAXAAiACwAIABcACIARQBFAFQAXAAiACwAIABcACIAXAAiACwAIABcACIARQBhAHMAdABlAHIAbgAgAEUAdQByAG8AcABlAGEAbgAgAFQAaQBtAGUAXAAiACwAIABcACIAXAAiADsAXABuAFwAIgBFAHUAcgBvAHAAZQAvAE0AbwBzAGMAbwB3AFwAIgAsACAAMgA2ADEANAA4ACwAIAAwACwAIAA0ADgAMwA0ADYALAAgADcAMgAwADAALAAgADEAMAA4ADAAMAAsACAAMAAsACAAMwA2ADAAMAAsACAAMAAsACAALQAzADYAMAAwACwAIAAwACwAIABcACIAUgB1AHMAcwBpAGEAXAAiACwAIABcACIATQBTAEsAXAAiACwAIABcACIATQBTAEQAXAAiACwAIABcACIATQBvAHMAYwBvAHcAIABTAHQAYQBuAGQAYQByAGQAIABUAGkAbQBlAFwAIgAsACAAXAAiAE0AbwBzAGMAbwB3ACAARABhAHkAbABpAGcAaAB0ACAAVABpAG0AZQBcACIAOwBcAG4AXAAiAEUAdQByAG8AcABlAC8ATQBvAHMAYwBvAHcAXAAiACwAIAA0ADgAMwA0ADYALAAgADcAMgAwADAALAAgADQAOAA2ADQAMAAsACAANwAyADAAMAAsACAANwAyADAAMAAsACAAMAAsACAALQAzADYAMAAwACwAIAAwACwAIAAzADYAMAAwACwAIAAwACwAIABcACIAUgB1AHMAcwBpAGEAXAAiACwAIABcACIARQBFACUAVABcACIALAAgAFwAIgBcACIALAAgAFwAIgBFAGEAcwB0AGUAcgBuACAARQB1AHIAbwBwAGUAYQBuACUAIABUAGkAbQBlAFwAIgAsACAAXAAiAFwAIgA7AFwAbgBcACIARQB1AHIAbwBwAGUALwBNAG8AcwBjAG8AdwBcACIALAAgADQAOAA2ADQAMAAsACAANwAyADAAMAAsACAANQA1ADYANAA3ACwAIAA3ADIAMAAwACwAIAAxADAAOAAwADAALAAgADAALAAgADMANgAwADAALAAgADAALAAgADMANgAwADAALAAgADAALAAgAFwAIgBSAHUAcwBzAGkAYQBcACIALAAgAFwAIgBNAFMASwBcACIALAAgAFwAIgBNAFMARABcACIALAAgAFwAIgBNAG8AcwBjAG8AdwAgAFMAdABhAG4AZABhAHIAZAAgAFQAaQBtAGUAXAAiACwAIABcACIATQBvAHMAYwBvAHcAIABEAGEAeQBsAGkAZwBoAHQAIABUAGkAbQBlAFwAIgA7AFwAbgBcACIARQB1AHIAbwBwAGUALwBNAG8AcwBjAG8AdwBcACIALAAgADUANQA2ADQANwAsACAANwAyADAAMAAsACAANQA2ADkANQA2ACwAIAA3ADIAMAAwACwAIAAxADQANAAwADAALAAgADAALAAgADMANgAwADAALAAgADAALAAgAC0AMwA2ADAAMAAsACAAMAAsACAAXAAiAFwAIgAsACAAXAAiAE0AUwBLAFwAIgAsACAAXAAiAFwAIgAsACAAXAAiAE0AbwBzAGMAbwB3ACAAUwB0AGEAbgBkAGEAcgBkACAAVABpAG0AZQBcACIALAAgAFwAIgBcACIAOwBcAG4AXAAiAEUAdQByAG8AcABlAC8ATQBvAHMAYwBvAHcAXAAiACwAIAA1ADYAOQA1ADYALAAgADcAMgAwADAALAAgAFwAIgBcACIALAAgAFwAIgBcACIALAAgADEAMAA4ADAAMAAsACAAMAAsACAALQAzADYAMAAwACwAIAAwACwAIABcACIAXAAiACwAIABcACIAXAAiACwAIABcACIAXAAiACwAIABcACIATQBTAEsAXAAiACwAIABcACIAXAAiACwAIABcACIATQBvAHMAYwBvAHcAIABTAHQAYQBuAGQAYQByAGQAIABUAGkAbQBlAFwAIgAsACAAXAAiAFwAIgBcAG4AfQA7AFwAbgBcAG4AXwBUAEkATQBFAFoATwBOAEUAXwBFAFUAUgBPAFAARQBfAFAAQQBSAEkAUwAgAD0AIAB7AFwAbgBcACIARQB1AHIAbwBwAGUALwBQAGEAcgBpAHMAXAAiACwAIABcACIAXAAiACwAIABcACIAXAAiACwAIAAxADEAOAAwADcALAAgADAALAAgADUANgAxACwAIAAwACwAIABcACIAXAAiACwAIABcACIAXAAiACwAIAAwACwAIAAwACwAIABcACIAXAAiACwAIABcACIATABNAFQAXAAiACwAIABcACIAXAAiACwAIABcACIATABvAGMAYQBsACAATQBlAGEAbgAgAFQAaQBtAGUAXAAiACwAIABcACIAXAAiADsAXABuAFwAIgBFAHUAcgBvAHAAZQAvAFAAYQByAGkAcwBcACIALAAgADEAMQA4ADAANwAsACAAMAAsACAAMQA5ADEAMAA2ACwAIAAwACwAIAA1ADYAMQAsACAAMAAsACAAMAAsACAAMAAsACAALQA1ADYAMQAsACAAMAAsACAAXAAiAFwAIgAsACAAXAAiAFAATQBUAFwAIgAsACAAXAAiAFwAIgAsACAAXAAiAFAAYQByAGkAcwAgAE0AZQBhAG4AIABUAGkAbQBlAFwAIgAsACAAXAAiAFwAIgA7AFwAbgBcACIARQB1AHIAbwBwAGUALwBQAGEAcgBpAHMAXAAiACwAIAAxADkAMQAwADYALAAgADAALAAgADIAOQA3ADkANAAsACAAOAAyADgAMAAwACwAIAAwACwAIAAwACwAIAAtADUANgAxACwAIAAwACwAIAAzADYAMAAwACwAIAAwACwAIABcACIARgByAGEAbgBjAGUAXAAiACwAIABcACIAVwBFACUAVABcACIALAAgAFwAIgBcACIALAAgAFwAIgBXAGUAcwB0AGUAcgBuACAARQB1AHIAbwBwAGUAYQBuACUAIABUAGkAbQBlAFwAIgAsACAAXAAiAFwAIgA7AFwAbgBcACIARQB1AHIAbwBwAGUALwBQAGEAcgBpAHMAXAAiACwAIAAyADkANwA5ADQALAAgADgAMgA4ADAAMAAsACAAMwAxADMAMgA3ACwAIAAwACwAIAAzADYAMAAwACwAIAAwACwAIAAzADYAMAAwACwAIAAwACwAIAAtADMANgAwADAALAAgADAALAAgAFwAIgBDAC0ARQB1AHIAXAAiACwAIABcACIAQwBFACUAVABcACIALAAgAFwAIgBcACIALAAgAFwAIgBDAGUAbgB0AHIAYQBsACAARQB1AHIAbwBwAGUAYQBuACUAIABUAGkAbQBlAFwAIgAsACAAXAAiAFwAIgA7AFwAbgBcACIARQB1AHIAbwBwAGUALwBQAGEAcgBpAHMAXAAiACwAIAAzADEAMwAyADcALAAgADAALAAgADMAMQA3ADEANAAsACAAMQAwADgAMAAwACwAIAAwACwAIAAwACwAIAAtADMANgAwADAALAAgADAALAAgADMANgAwADAALAAgADAALAAgAFwAIgBGAHIAYQBuAGMAZQBcACIALAAgAFwAIgBXAEUAJQBUAFwAIgAsACAAXAAiAFwAIgAsACAAXAAiAFcAZQBzAHQAZQByAG4AIABFAHUAcgBvAHAAZQBhAG4AJQAgAFQAaQBtAGUAXAAiACwAIABcACIAXAAiADsAXABuAFwAIgBFAHUAcgBvAHAAZQAvAFAAYQByAGkAcwBcACIALAAgADMAMQA3ADEANAAsACAAMQAwADgAMAAwACwAIAA0ADMAMQA0ADQALAAgADAALAAgADMANgAwADAALAAgADAALAAgADMANgAwADAALAAgADAALAAgADAALAAgADAALAAgAFwAIgBGAHIAYQBuAGMAZQBcACIALAAgAFwAIgBDAEUAJQBUAFwAIgAsACAAXAAiAFwAIgAsACAAXAAiAEMAZQBuAHQAcgBhAGwAIABFAHUAcgBvAHAAZQBhAG4AJQAgAFQAaQBtAGUAXAAiACwAIABcACIAXAAiADsAXABuAFwAIgBFAHUAcgBvAHAAZQAvAFAAYQByAGkAcwBcACIALAAgADQAMwAxADQANAAsACAAMAAsACAAXAAiAFwAIgAsACAAXAAiAFwAIgAsACAAMwA2ADAAMAAsACAAMAAsACAAMAAsACAAMAAsACAAXAAiAFwAIgAsACAAXAAiAFwAIgAsACAAXAAiAEUAVQBcACIALAAgAFwAIgBDAEUAJQBUAFwAIgAsACAAXAAiAFwAIgAsACAAXAAiAEMAZQBuAHQAcgBhAGwAIABFAHUAcgBvAHAAZQBhAG4AJQAgAFQAaQBtAGUAXAAiACwAIABcACIAXAAiAFwAbgB9ADsAXABuAFwAbgBfAFQASQBNAEUAWgBPAE4ARQBfAEUAVQBSAE8AUABFAF8AUABSAEEARwBVAEUAIAA9ACAAewBcAG4AXAAiAEUAdQByAG8AcABlAC8AUAByAGEAZwB1AGUAXAAiACwAIABcACIAXAAiACwAIABcACIAXAAiACwAIAAtADMAMgA0ADIALAAgADAALAAgADMANAA2ADQALAAgADAALAAgAFwAIgBcACIALAAgAFwAIgBcACIALAAgADAALAAgADAALAAgAFwAIgBcACIALAAgAFwAIgBMAE0AVABcACIALAAgAFwAIgBcACIALAAgAFwAIgBMAG8AYwBhAGwAIABNAGUAYQBuACAAVABpAG0AZQBcACIALAAgAFwAIgBcACIAOwBcAG4AXAAiAEUAdQByAG8AcABlAC8AUAByAGEAZwB1AGUAXAAiACwAIAAtADMAMgA0ADIALAAgADAALAAgADEAMgAwADAANgAsACAAMAAsACAAMwA0ADYANAAsACAAMAAsACAAMAAsACAAMAAsACAAMQAzADYALAAgADAALAAgAFwAIgBcACIALAAgAFwAIgBQAE0AVABcACIALAAgAFwAIgBcACIALAAgAFwAIgBQAHIAYQBnAHUAZQAgAE0AZQBhAG4AIABUAGkAbQBlAFwAIgAsACAAXAAiAFwAIgA7AFwAbgBcACIARQB1AHIAbwBwAGUALwBQAHIAYQBnAHUAZQBcACIALAAgADEAMgAwADAANgAsACAAMAAsACAAMwAxADUAOAA0ACwAIAAwACwAIAAzADYAMAAwACwAIAAwACwAIAAxADMANgAsACAAMAAsACAAMAAsACAAMAAsACAAXAAiAEMALQBFAHUAcgBcACIALAAgAFwAIgBDAEUAJQBUAFwAIgAsACAAXAAiAFwAIgAsACAAXAAiAEMAZQBuAHQAcgBhAGwAIABFAHUAcgBvAHAAZQBhAG4AJQAgAFQAaQBtAGUAXAAiACwAIABcACIAXAAiADsAXABuAFwAIgBFAHUAcgBvAHAAZQAvAFAAcgBhAGcAdQBlAFwAIgAsACAAMwAxADUAOAA0ACwAIAAwACwAIAAzADIAMQA1ADUALAAgADEAMAA4ADAAMAAsACAAMwA2ADAAMAAsACAAMAAsACAAMAAsACAAMAAsACAAMAAsACAALQAzADYAMAAwACwAIABcACIAQwB6AGUAYwBoAFwAIgAsACAAXAAiAEMARQAlAFQAXAAiACwAIABcACIAXAAiACwAIABcACIAQwBlAG4AdAByAGEAbAAgAEUAdQByAG8AcABlAGEAbgAlACAAVABpAG0AZQBcACIALAAgAFwAIgBcACIAOwBcAG4AXAAiAEUAdQByAG8AcABlAC8AUAByAGEAZwB1AGUAXAAiACwAIAAzADIAMQA1ADUALAAgADEAMAA4ADAAMAAsACAAMwAyADIAMwA5ACwAIAA3ADIAMAAwACwAIAAzADYAMAAwACwAIAAtADMANgAwADAALAAgADAALAAgAC0AMwA2ADAAMAAsACAAMAAsACAAMwA2ADAAMAAsACAAXAAiAFwAIgAsACAAXAAiAEcATQBUAFwAIgAsACAAXAAiAFwAIgAsACAAXAAiAEcAcgBlAGUAbgB3AGkAYwBoACAATQBlAGEAbgAgAFQAaQBtAGUAXAAiACwAIABcACIAXAAiADsAXABuAFwAIgBFAHUAcgBvAHAAZQAvAFAAcgBhAGcAdQBlAFwAIgAsACAAMwAyADIAMwA5ACwAIAA3ADIAMAAwACwAIAA0ADMAOAA3ADQALAAgADAALAAgADMANgAwADAALAAgADAALAAgADAALAAgADMANgAwADAALAAgADAALAAgADAALAAgAFwAIgBDAHoAZQBjAGgAXAAiACwAIABcACIAQwBFACUAVABcACIALAAgAFwAIgBcACIALAAgAFwAIgBDAGUAbgB0AHIAYQBsACAARQB1AHIAbwBwAGUAYQBuACUAIABUAGkAbQBlAFwAIgAsACAAXAAiAFwAIgA7AFwAbgBcACIARQB1AHIAbwBwAGUALwBQAHIAYQBnAHUAZQBcACIALAAgADQAMwA4ADcANAAsACAAMAAsACAAXAAiAFwAIgAsACAAXAAiAFwAIgAsACAAMwA2ADAAMAAsACAAMAAsACAAMAAsACAAMAAsACAAXAAiAFwAIgAsACAAXAAiAFwAIgAsACAAXAAiAEUAVQBcACIALAAgAFwAIgBDAEUAJQBUAFwAIgAsACAAXAAiAFwAIgAsACAAXAAiAEMAZQBuAHQAcgBhAGwAIABFAHUAcgBvAHAAZQBhAG4AJQAgAFQAaQBtAGUAXAAiACwAIABcACIAXAAiAFwAbgB9ADsAXABuAFwAbgBfAFQASQBNAEUAWgBPAE4ARQBfAEUAVQBSAE8AUABFAF8AUgBJAEcAQQAgAD0AIAB7AFwAbgBcACIARQB1AHIAbwBwAGUALwBSAGkAZwBhAFwAIgAsACAAXAAiAFwAIgAsACAAXAAiAFwAIgAsACAANwA3ADEANQAsACAAMAAsACAANQA3ADkANAAsACAAMAAsACAAXAAiAFwAIgAsACAAXAAiAFwAIgAsACAAMAAsACAAMAAsACAAXAAiAFwAIgAsACAAXAAiAEwATQBUAFwAIgAsACAAXAAiAFwAIgAsACAAXAAiAEwAbwBjAGEAbAAgAE0AZQBhAG4AIABUAGkAbQBlAFwAIgAsACAAXAAiAFwAIgA7AFwAbgBcACIARQB1AHIAbwBwAGUALwBSAGkAZwBhAFwAIgAsACAANwA3ADEANQAsACAAMAAsACAAMgAxADYAOQA4ACwAIAA3ADIAMAAwACwAIAA1ADcAOQA0ACwAIAAwACwAIAAwACwAIAAwACwAIAAwACwAIAAzADYAMAAwACwAIABcACIAXAAiACwAIABcACIAUgBNAFQAXAAiACwAIABcACIAXAAiACwAIABcACIAUgBpAGcAYQAgAE0AZQBhAG4AIABUAGkAbQBlAFwAIgAsACAAXAAiAFwAIgA7AFwAbgBcACIARQB1AHIAbwBwAGUALwBSAGkAZwBhAFwAIgAsACAAMgAxADYAOQA4ACwAIAA3ADIAMAAwACwAIAAyADEAOAA1ADIALAAgADEAMAA4ADAAMAAsACAANQA3ADkANAAsACAAMwA2ADAAMAAsACAAMAAsACAAMwA2ADAAMAAsACAAMAAsACAALQAzADYAMAAwACwAIABcACIAXAAiACwAIABcACIAXAAiACwAIABcACIATABTAFQAXAAiACwAIABcACIAXAAiACwAIABcACIATABhAHQAdgBpAGEAbgAgAFMAdQBtAG0AZQByACAAVABpAG0AZQBcACIAOwBcAG4AXAAiAEUAdQByAG8AcABlAC8AUgBpAGcAYQBcACIALAAgADIAMQA4ADUAMgAsACAAMQAwADgAMAAwACwAIAAyADIAMAA0ADkALAAgADcAMgAwADAALAAgADUANwA5ADQALAAgADAALAAgADAALAAgAC0AMwA2ADAAMAAsACAAMAAsACAAMwA2ADAAMAAsACAAXAAiAFwAIgAsACAAXAAiAFIATQBUAFwAIgAsACAAXAAiAFwAIgAsACAAXAAiAFIAaQBnAGEAIABNAGUAYQBuACAAVABpAG0AZQBcACIALAAgAFwAIgBcACIAOwBcAG4AXAAiAEUAdQByAG8AcABlAC8AUgBpAGcAYQBcACIALAAgADIAMgAwADQAOQAsACAANwAyADAAMAAsACAAMgAyADEAMAAwACwAIAAxADAAOAAwADAALAAgADUANwA5ADQALAAgADMANgAwADAALAAgADAALAAgADMANgAwADAALAAgADAALAAgAC0AMwA2ADAAMAAsACAAXAAiAFwAIgAsACAAXAAiAFwAIgAsACAAXAAiAEwAUwBUAFwAIgAsACAAXAAiAFwAIgAsACAAXAAiAEwAYQB0AHYAaQBhAG4AIABTAHUAbQBtAGUAcgAgAFQAaQBtAGUAXAAiADsAXABuAFwAIgBFAHUAcgBvAHAAZQAvAFIAaQBnAGEAXAAiACwAIAAyADIAMQAwADAALAAgADEAMAA4ADAAMAAsACAAMgA0ADYANAA2ACwAIAAwACwAIAA1ADcAOQA0ACwAIAAwACwAIAAwACwAIAAtADMANgAwADAALAAgADEANAAwADYALAAgADAALAAgAFwAIgBcACIALAAgAFwAIgBSAE0AVABcACIALAAgAFwAIgBcACIALAAgAFwAIgBSAGkAZwBhACAATQBlAGEAbgAgAFQAaQBtAGUAXAAiACwAIABcACIAXAAiADsAXABuAFwAIgBFAHUAcgBvAHAAZQAvAFIAaQBnAGEAXAAiACwAIAAyADQANgA0ADYALAAgADAALAAgADIAOQA4ADQANgAsACAAMAAsACAANwAyADAAMAAsACAAMAAsACAAMQA0ADAANgAsACAAMAAsACAAMwA2ADAAMAAsACAAMAAsACAAXAAiAFwAIgAsACAAXAAiAEUARQBUAFwAIgAsACAAXAAiAFwAIgAsACAAXAAiAEUAYQBzAHQAZQByAG4AIABFAHUAcgBvAHAAZQBhAG4AIABUAGkAbQBlAFwAIgAsACAAXAAiAFwAIgA7AFwAbgBcACIARQB1AHIAbwBwAGUALwBSAGkAZwBhAFwAIgAsACAAMgA5ADgANAA2ACwAIAAwACwAIAAzADAAMQA3ADYALAAgADAALAAgADEAMAA4ADAAMAAsACAAMAAsACAAMwA2ADAAMAAsACAAMAAsACAALQA3ADIAMAAwACwAIAAwACwAIABcACIAXAAiACwAIABcACIATQBTAEsAXAAiACwAIABcACIAXAAiACwAIABcACIATQBvAHMAYwBvAHcAIABTAHQAYQBuAGQAYQByAGQAIABUAGkAbQBlAFwAIgAsACAAXAAiAFwAIgA7AFwAbgBcACIARQB1AHIAbwBwAGUALwBSAGkAZwBhAFwAIgAsACAAMwAwADEANwA2ACwAIAAwACwAIAAzADEAMwA3ADYALAAgADAALAAgADMANgAwADAALAAgADAALAAgAC0ANwAyADAAMAAsACAAMAAsACAANwAyADAAMAAsACAAMAAsACAAXAAiAEMALQBFAHUAcgBcACIALAAgAFwAIgBDAEUAJQBUAFwAIgAsACAAXAAiAFwAIgAsACAAXAAiAEMAZQBuAHQAcgBhAGwAIABFAHUAcgBvAHAAZQBhAG4AJQAgAFQAaQBtAGUAXAAiACwAIABcACIAXAAiADsAXABuAFwAIgBFAHUAcgBvAHAAZQAvAFIAaQBnAGEAXAAiACwAIAAzADEAMwA3ADYALAAgADAALAAgADQANwA2ADEAMQAsACAANwAyADAAMAAsACAAMQAwADgAMAAwACwAIAAwACwAIAA3ADIAMAAwACwAIAAwACwAIAAtADMANgAwADAALAAgADMANgAwADAALAAgAFwAIgBSAHUAcwBzAGkAYQBcACIALAAgAFwAIgBNAFMASwBcACIALAAgAFwAIgBNAFMARABcACIALAAgAFwAIgBNAG8AcwBjAG8AdwAgAFMAdABhAG4AZABhAHIAZAAgAFQAaQBtAGUAXAAiACwAIABcACIATQBvAHMAYwBvAHcAIABEAGEAeQBsAGkAZwBoAHQAIABUAGkAbQBlAFwAIgA7AFwAbgBcACIARQB1AHIAbwBwAGUALwBSAGkAZwBhAFwAIgAsACAANAA3ADYAMQAxACwAIAA3ADIAMAAwACwAIAA0ADcANwA5ADMALAAgADEAMAA4ADAAMAAsACAANwAyADAAMAAsACAAMwA2ADAAMAAsACAALQAzADYAMAAwACwAIAAzADYAMAAwACwAIAAwACwAIAAtADMANgAwADAALAAgAFwAIgBcACIALAAgAFwAIgBcACIALAAgAFwAIgBFAEUAUwBUAFwAIgAsACAAXAAiAFwAIgAsACAAXAAiAEUAYQBzAHQAZQByAG4AIABFAHUAcgBvAHAAZQBhAG4AIABTAHUAbQBtAGUAcgAgAFQAaQBtAGUAXAAiADsAXABuAFwAIgBFAHUAcgBvAHAAZQAvAFIAaQBnAGEAXAAiACwAIAA0ADcANwA5ADMALAAgADEAMAA4ADAAMAAsACAANQAwADQANgA5ACwAIAAwACwAIAA3ADIAMAAwACwAIAAwACwAIAAwACwAIAAtADMANgAwADAALAAgADAALAAgADAALAAgAFwAIgBMAGEAdAB2AGkAYQBcACIALAAgAFwAIgBFAEUAJQBUAFwAIgAsACAAXAAiAFwAIgAsACAAXAAiAEUAYQBzAHQAZQByAG4AIABFAHUAcgBvAHAAZQBhAG4AJQAgAFQAaQBtAGUAXAAiACwAIABcACIAXAAiADsAXABuAFwAIgBFAHUAcgBvAHAAZQAvAFIAaQBnAGEAXAAiACwAIAA1ADAANAA2ADkALAAgADAALAAgADUAMQA2ADAAMwAsACAAMAAsACAANwAyADAAMAAsACAAMAAsACAAMAAsACAAMAAsACAAMAAsACAAMAAsACAAXAAiAEUAVQBcACIALAAgAFwAIgBFAEUAJQBUAFwAIgAsACAAXAAiAFwAIgAsACAAXAAiAEUAYQBzAHQAZQByAG4AIABFAHUAcgBvAHAAZQBhAG4AJQAgAFQAaQBtAGUAXAAiACwAIABcACIAXAAiADsAXABuAFwAIgBFAHUAcgBvAHAAZQAvAFIAaQBnAGEAXAAiACwAIAA1ADEANgAwADMALAAgADAALAAgADUAMQA5ADEAMQAsACAAMAAsACAANwAyADAAMAAsACAAMAAsACAAMAAsACAAMAAsACAAMAAsACAAMAAsACAAXAAiAFwAIgAsACAAXAAiAEUARQBUAFwAIgAsACAAXAAiAFwAIgAsACAAXAAiAEUAYQBzAHQAZQByAG4AIABFAHUAcgBvAHAAZQBhAG4AIABUAGkAbQBlAFwAIgAsACAAXAAiAFwAIgA7AFwAbgBcACIARQB1AHIAbwBwAGUALwBSAGkAZwBhAFwAIgAsACAANQAxADkAMQAxACwAIAAwACwAIABcACIAXAAiACwAIABcACIAXAAiACwAIAA3ADIAMAAwACwAIAAwACwAIAAwACwAIAAwACwAIABcACIAXAAiACwAIABcACIAXAAiACwAIABcACIARQBVAFwAIgAsACAAXAAiAEUARQAlAFQAXAAiACwAIABcACIAXAAiACwAIABcACIARQBhAHMAdABlAHIAbgAgAEUAdQByAG8AcABlAGEAbgAlACAAVABpAG0AZQBcACIALAAgAFwAIgBcACIAXABuAH0AOwBcAG4AXABuAF8AVABJAE0ARQBaAE8ATgBFAF8ARQBVAFIATwBQAEUAXwBSAE8ATQBFACAAPQAgAHsAXABuAFwAIgBFAHUAcgBvAHAAZQAvAFIAbwBtAGUAXAAiACwAIABcACIAXAAiACwAIABcACIAXAAiACwAIAAyADkANAA3ACwAIAAwACwAIAAyADkAOQA2ACwAIAAwACwAIABcACIAXAAiACwAIABcACIAXAAiACwAIAAwACwAIAAwACwAIABcACIAXAAiACwAIABcACIATABNAFQAXAAiACwAIABcACIAXAAiACwAIABcACIATABvAGMAYQBsACAATQBlAGEAbgAgAFQAaQBtAGUAXAAiACwAIABcACIAXAAiADsAXABuAFwAIgBFAHUAcgBvAHAAZQAvAFIAbwBtAGUAXAAiACwAIAAyADkANAA3ACwAIAAwACwAIAAxADIANwA2ADcALAAgADgANQA3ADkANgAsACAAMgA5ADkANgAsACAAMAAsACAAMAAsACAAMAAsACAANgAwADQALAAgADAALAAgAFwAIgBcACIALAAgAFwAIgBSAE0AVABcACIALAAgAFwAIgBcACIALAAgAFwAIgBSAG8AbQBlACAATQBlAGEAbgAgAFQAaQBtAGUAXAAiACwAIABcACIAXAAiADsAXABuAFwAIgBFAHUAcgBvAHAAZQAvAFIAbwBtAGUAXAAiACwAIAAxADIANwA2ADcALAAgADgANQA3ADkANgAsACAAMwAwADkANwA3ACwAIAAwACwAIAAzADYAMAAwACwAIAAwACwAIAA2ADAANAAsACAAMAAsACAAMAAsACAAMAAsACAAXAAiAEkAdABhAGwAeQBcACIALAAgAFwAIgBDAEUAJQBUAFwAIgAsACAAXAAiAFwAIgAsACAAXAAiAEMAZQBuAHQAcgBhAGwAIABFAHUAcgBvAHAAZQBhAG4AJQAgAFQAaQBtAGUAXAAiACwAIABcACIAXAAiADsAXABuAFwAIgBFAHUAcgBvAHAAZQAvAFIAbwBtAGUAXAAiACwAIAAzADAAOQA3ADcALAAgADAALAAgADMAMQAyADQANQAsACAAMAAsACAAMwA2ADAAMAAsACAAMAAsACAAMAAsACAAMAAsACAAMAAsACAAMAAsACAAXAAiAEMALQBFAHUAcgBcACIALAAgAFwAIgBDAEUAJQBUAFwAIgAsACAAXAAiAFwAIgAsACAAXAAiAEMAZQBuAHQAcgBhAGwAIABFAHUAcgBvAHAAZQBhAG4AJQAgAFQAaQBtAGUAXAAiACwAIABcACIAXAAiADsAXABuAFwAIgBFAHUAcgBvAHAAZQAvAFIAbwBtAGUAXAAiACwAIAAzADEAMgA0ADUALAAgADAALAAgADQANAAyADMAOQAsACAAMAAsACAAMwA2ADAAMAAsACAAMAAsACAAMAAsACAAMAAsACAAMAAsACAAMAAsACAAXAAiAEkAdABhAGwAeQBcACIALAAgAFwAIgBDAEUAJQBUAFwAIgAsACAAXAAiAFwAIgAsACAAXAAiAEMAZQBuAHQAcgBhAGwAIABFAHUAcgBvAHAAZQBhAG4AJQAgAFQAaQBtAGUAXAAiACwAIABcACIAXAAiADsAXABuAFwAIgBFAHUAcgBvAHAAZQAvAFIAbwBtAGUAXAAiACwAIAA0ADQAMgAzADkALAAgADAALAAgAFwAIgBcACIALAAgAFwAIgBcACIALAAgADMANgAwADAALAAgADAALAAgADAALAAgADAALAAgAFwAIgBcACIALAAgAFwAIgBcACIALAAgAFwAIgBFAFUAXAAiACwAIABcACIAQwBFACUAVABcACIALAAgAFwAIgBcACIALAAgAFwAIgBDAGUAbgB0AHIAYQBsACAARQB1AHIAbwBwAGUAYQBuACUAIABUAGkAbQBlAFwAIgAsACAAXAAiAFwAIgBcAG4AfQA7AFwAbgBcAG4AXwBUAEkATQBFAFoATwBOAEUAXwBFAFUAUgBPAFAARQBfAFMAQQBNAEEAUgBBACAAPQAgAHsAXABuAFwAIgBFAHUAcgBvAHAAZQAvAFMAYQBtAGEAcgBhAFwAIgAsACAAXAAiAFwAIgAsACAAXAAiAFwAIgAsACAAMgAyADEANAAwACwAIAAxADIAMAAyADAALAAgADEAMgAwADIAMAAsACAAMAAsACAAXAAiAFwAIgAsACAAXAAiAFwAIgAsACAALQAxADIAMgAwACwAIAAwACwAIABcACIAXAAiACwAIABcACIATABNAFQAXAAiACwAIABcACIAXAAiACwAIABcACIATABvAGMAYQBsACAATQBlAGEAbgAgAFQAaQBtAGUAXAAiACwAIABcACIAXAAiADsAXABuAFwAIgBFAHUAcgBvAHAAZQAvAFMAYQBtAGEAcgBhAFwAIgAsACAAMgAyADEANAAwACwAIAAxADIAMAAyADAALAAgADIANgAxADQAOAAsACAAMAAsACAAMQAwADgAMAAwACwAIAAwACwAIAAtADEAMgAyADAALAAgADAALAAgADMANgAwADAALAAgADAALAAgAFwAIgBcACIALAAgAFwAIgArADAAMwBcACIALAAgAFwAIgBcACIALAAgAFwAIgBVAFQAQwArADAAMwA6ADAAMABcACIALAAgAFwAIgBcACIAOwBcAG4AXAAiAEUAdQByAG8AcABlAC8AUwBhAG0AYQByAGEAXAAiACwAIAAyADYAMQA0ADgALAAgADAALAAgADIANwA4ADIAOQAsACAAMAAsACAAMQA0ADQAMAAwACwAIAAwACwAIAAzADYAMAAwACwAIAAwACwAIAAwACwAIAAwACwAIABcACIAXAAiACwAIABcACIAKwAwADQAXAAiACwAIABcACIAXAAiACwAIABcACIAVQBUAEMAKwAwADQAOgAwADAAXAAiACwAIABcACIAXAAiADsAXABuAFwAIgBFAHUAcgBvAHAAZQAvAFMAYQBtAGEAcgBhAFwAIgAsACAAMgA3ADgAMgA5ACwAIAAwACwAIAA0ADcANgAxADEALAAgADcAMgAwADAALAAgADEANAA0ADAAMAAsACAAMAAsACAAMAAsACAAMAAsACAALQAzADYAMAAwACwAIAAwACwAIABcACIAUgB1AHMAcwBpAGEAXAAiACwAIABcACIAKwAwADQAXAAiACwAIABcACIAKwAwADUAXAAiACwAIABcACIAVQBUAEMAKwAwADQAOgAwADAAXAAiACwAIABcACIAVQBUAEMAKwAwADUAOgAwADAAXAAiADsAXABuAFwAIgBFAHUAcgBvAHAAZQAvAFMAYQBtAGEAcgBhAFwAIgAsACAANAA3ADYAMQAxACwAIAA3ADIAMAAwACwAIAA0ADgAMwA0ADYALAAgADcAMgAwADAALAAgADEAMAA4ADAAMAAsACAAMAAsACAALQAzADYAMAAwACwAIAAwACwAIAAtADMANgAwADAALAAgADAALAAgAFwAIgBSAHUAcwBzAGkAYQBcACIALAAgAFwAIgArADAAMwBcACIALAAgAFwAIgArADAANABcACIALAAgAFwAIgBVAFQAQwArADAAMwA6ADAAMABcACIALAAgAFwAIgBVAFQAQwArADAANAA6ADAAMABcACIAOwBcAG4AXAAiAEUAdQByAG8AcABlAC8AUwBhAG0AYQByAGEAXAAiACwAIAA0ADgAMwA0ADYALAAgADcAMgAwADAALAAgADQAOAA1ADIAOAAsACAANwAyADAAMAAsACAANwAyADAAMAAsACAAMAAsACAALQAzADYAMAAwACwAIAAwACwAIAAzADYAMAAwACwAIAAwACwAIABcACIAUgB1AHMAcwBpAGEAXAAiACwAIABcACIAKwAwADIAXAAiACwAIABcACIAKwAwADMAXAAiACwAIABcACIAVQBUAEMAKwAwADIAOgAwADAAXAAiACwAIABcACIAVQBUAEMAKwAwADMAOgAwADAAXAAiADsAXABuAFwAIgBFAHUAcgBvAHAAZQAvAFMAYQBtAGEAcgBhAFwAIgAsACAANAA4ADUAMgA4ACwAIAA3ADIAMAAwACwAIAA0ADgANQA0ADkALAAgADEAMAA4ADAAMAAsACAAMQAwADgAMAAwACwAIAAwACwAIAAzADYAMAAwACwAIAAwACwAIAAzADYAMAAwACwAIAAwACwAIABcACIAXAAiACwAIABcACIAKwAwADMAXAAiACwAIABcACIAXAAiACwAIABcACIAVQBUAEMAKwAwADMAOgAwADAAXAAiACwAIABcACIAXAAiADsAXABuAFwAIgBFAHUAcgBvAHAAZQAvAFMAYQBtAGEAcgBhAFwAIgAsACAANAA4ADUANAA5ACwAIAAxADAAOAAwADAALAAgADUANQAyADgAMwAsACAANwAyADAAMAAsACAAMQA0ADQAMAAwACwAIAAwACwAIAAzADYAMAAwACwAIAAwACwAIAAtADMANgAwADAALAAgADAALAAgAFwAIgBSAHUAcwBzAGkAYQBcACIALAAgAFwAIgArADAANABcACIALAAgAFwAIgArADAANQBcACIALAAgAFwAIgBVAFQAQwArADAANAA6ADAAMABcACIALAAgAFwAIgBVAFQAQwArADAANQA6ADAAMABcACIAOwBcAG4AXAAiAEUAdQByAG8AcABlAC8AUwBhAG0AYQByAGEAXAAiACwAIAA1ADUAMgA4ADMALAAgADcAMgAwADAALAAgADUANQA2ADQANwAsACAANwAyADAAMAAsACAAMQAwADgAMAAwACwAIAAwACwAIAAtADMANgAwADAALAAgADAALAAgADMANgAwADAALAAgADAALAAgAFwAIgBSAHUAcwBzAGkAYQBcACIALAAgAFwAIgArADAAMwBcACIALAAgAFwAIgArADAANABcACIALAAgAFwAIgBVAFQAQwArADAAMwA6ADAAMABcACIALAAgAFwAIgBVAFQAQwArADAANAA6ADAAMABcACIAOwBcAG4AXAAiAEUAdQByAG8AcABlAC8AUwBhAG0AYQByAGEAXAAiACwAIAA1ADUANgA0ADcALAAgADcAMgAwADAALAAgAFwAIgBcACIALAAgAFwAIgBcACIALAAgADEANAA0ADAAMAAsACAAMAAsACAAMwA2ADAAMAAsACAAMAAsACAAXAAiAFwAIgAsACAAXAAiAFwAIgAsACAAXAAiAFwAIgAsACAAXAAiACsAMAA0AFwAIgAsACAAXAAiAFwAIgAsACAAXAAiAFUAVABDACsAMAA0ADoAMAAwAFwAIgAsACAAXAAiAFwAIgBcAG4AfQA7AFwAbgBcAG4AXwBUAEkATQBFAFoATwBOAEUAXwBFAFUAUgBPAFAARQBfAFMAQQBSAEEAVABPAFYAIAA9ACAAewBcAG4AXAAiAEUAdQByAG8AcABlAC8AUwBhAHIAYQB0AG8AdgBcACIALAAgAFwAIgBcACIALAAgAFwAIgBcACIALAAgADIAMgAxADQAMAAsACAAMQAxADAANQA4ACwAIAAxADEAMAA1ADgALAAgADAALAAgAFwAIgBcACIALAAgAFwAIgBcACIALAAgAC0AMgA1ADgALAAgADAALAAgAFwAIgBcACIALAAgAFwAIgBMAE0AVABcACIALAAgAFwAIgBcACIALAAgAFwAIgBMAG8AYwBhAGwAIABNAGUAYQBuACAAVABpAG0AZQBcACIALAAgAFwAIgBcACIAOwBcAG4AXAAiAEUAdQByAG8AcABlAC8AUwBhAHIAYQB0AG8AdgBcACIALAAgADIAMgAxADQAMAAsACAAMQAxADAANQA4ACwAIAAyADYAMQA0ADgALAAgADAALAAgADEAMAA4ADAAMAAsACAAMAAsACAALQAyADUAOAAsACAAMAAsACAAMwA2ADAAMAAsACAAMAAsACAAXAAiAFwAIgAsACAAXAAiACsAMAAzAFwAIgAsACAAXAAiAFwAIgAsACAAXAAiAFUAVABDACsAMAAzADoAMAAwAFwAIgAsACAAXAAiAFwAIgA7AFwAbgBcACIARQB1AHIAbwBwAGUALwBTAGEAcgBhAHQAbwB2AFwAIgAsACAAMgA2ADEANAA4ACwAIAAwACwAIAA0ADcAMgA0ADcALAAgADcAMgAwADAALAAgADEANAA0ADAAMAAsACAAMAAsACAAMwA2ADAAMAAsACAAMAAsACAALQAzADYAMAAwACwAIAAwACwAIABcACIAUgB1AHMAcwBpAGEAXAAiACwAIABcACIAKwAwADQAXAAiACwAIABcACIAKwAwADUAXAAiACwAIABcACIAVQBUAEMAKwAwADQAOgAwADAAXAAiACwAIABcACIAVQBUAEMAKwAwADUAOgAwADAAXAAiADsAXABuAFwAIgBFAHUAcgBvAHAAZQAvAFMAYQByAGEAdABvAHYAXAAiACwAIAA0ADcAMgA0ADcALAAgADcAMgAwADAALAAgADQAOAAzADQANgAsACAANwAyADAAMAAsACAAMQAwADgAMAAwACwAIAAwACwAIAAtADMANgAwADAALAAgADAALAAgADMANgAwADAALAAgADAALAAgAFwAIgBSAHUAcwBzAGkAYQBcACIALAAgAFwAIgArADAAMwBcACIALAAgAFwAIgArADAANABcACIALAAgAFwAIgBVAFQAQwArADAAMwA6ADAAMABcACIALAAgAFwAIgBVAFQAQwArADAANAA6ADAAMABcACIAOwBcAG4AXAAiAEUAdQByAG8AcABlAC8AUwBhAHIAYQB0AG8AdgBcACIALAAgADQAOAAzADQANgAsACAANwAyADAAMAAsACAANAA4ADcAMQAwACwAIAA3ADIAMAAwACwAIAAxADQANAAwADAALAAgADAALAAgADMANgAwADAALAAgADAALAAgAC0AMwA2ADAAMAAsACAAMAAsACAAXAAiAFwAIgAsACAAXAAiACsAMAA0AFwAIgAsACAAXAAiAFwAIgAsACAAXAAiAFUAVABDACsAMAA0ADoAMAAwAFwAIgAsACAAXAAiAFwAIgA7AFwAbgBcACIARQB1AHIAbwBwAGUALwBTAGEAcgBhAHQAbwB2AFwAIgAsACAANAA4ADcAMQAwACwAIAA3ADIAMAAwACwAIAA1ADUANgA0ADcALAAgADcAMgAwADAALAAgADEAMAA4ADAAMAAsACAAMAAsACAALQAzADYAMAAwACwAIAAwACwAIAAzADYAMAAwACwAIAAwACwAIABcACIAUgB1AHMAcwBpAGEAXAAiACwAIABcACIAKwAwADMAXAAiACwAIABcACIAKwAwADQAXAAiACwAIABcACIAVQBUAEMAKwAwADMAOgAwADAAXAAiACwAIABcACIAVQBUAEMAKwAwADQAOgAwADAAXAAiADsAXABuAFwAIgBFAHUAcgBvAHAAZQAvAFMAYQByAGEAdABvAHYAXAAiACwAIAA1ADUANgA0ADcALAAgADcAMgAwADAALAAgADUANgA5ADUANgAsACAANwAyADAAMAAsACAAMQA0ADQAMAAwACwAIAAwACwAIAAzADYAMAAwACwAIAAwACwAIAAtADMANgAwADAALAAgADAALAAgAFwAIgBcACIALAAgAFwAIgArADAANABcACIALAAgAFwAIgBcACIALAAgAFwAIgBVAFQAQwArADAANAA6ADAAMABcACIALAAgAFwAIgBcACIAOwBcAG4AXAAiAEUAdQByAG8AcABlAC8AUwBhAHIAYQB0AG8AdgBcACIALAAgADUANgA5ADUANgAsACAANwAyADAAMAAsACAANQA3ADcAMgA2ACwAIAA3ADIAMAAwACwAIAAxADAAOAAwADAALAAgADAALAAgAC0AMwA2ADAAMAAsACAAMAAsACAAMwA2ADAAMAAsACAAMAAsACAAXAAiAFwAIgAsACAAXAAiACsAMAAzAFwAIgAsACAAXAAiAFwAIgAsACAAXAAiAFUAVABDACsAMAAzADoAMAAwAFwAIgAsACAAXAAiAFwAIgA7AFwAbgBcACIARQB1AHIAbwBwAGUALwBTAGEAcgBhAHQAbwB2AFwAIgAsACAANQA3ADcAMgA2ACwAIAA3ADIAMAAwACwAIABcACIAXAAiACwAIABcACIAXAAiACwAIAAxADQANAAwADAALAAgADAALAAgADMANgAwADAALAAgADAALAAgAFwAIgBcACIALAAgAFwAIgBcACIALAAgAFwAIgBcACIALAAgAFwAIgArADAANABcACIALAAgAFwAIgBcACIALAAgAFwAIgBVAFQAQwArADAANAA6ADAAMABcACIALAAgAFwAIgBcACIAXABuAH0AOwBcAG4AXABuAF8AVABJAE0ARQBaAE8ATgBFAF8ARQBVAFIATwBQAEUAXwBTAEkATQBGAEUAUgBPAFAATwBMACAAPQAgAHsAXABuAFwAIgBFAHUAcgBvAHAAZQAvAFMAaQBtAGYAZQByAG8AcABvAGwAXAAiACwAIABcACIAXAAiACwAIABcACIAXAAiACwAIAA3ADcAMQA1ACwAIAAwACwAIAA4ADEAOAA0ACwAIAAwACwAIABcACIAXAAiACwAIABcACIAXAAiACwAIAAtADIANAAsACAAMAAsACAAXAAiAFwAIgAsACAAXAAiAEwATQBUAFwAIgAsACAAXAAiAFwAIgAsACAAXAAiAEwAbwBjAGEAbAAgAE0AZQBhAG4AIABUAGkAbQBlAFwAIgAsACAAXAAiAFwAIgA7AFwAbgBcACIARQB1AHIAbwBwAGUALwBTAGkAbQBmAGUAcgBvAHAAbwBsAFwAIgAsACAANwA3ADEANQAsACAAMAAsACAAMgAzADkAMAA3ACwAIAAwACwAIAA4ADEANgAwACwAIAAwACwAIAAtADIANAAsACAAMAAsACAALQA5ADYAMAAsACAAMAAsACAAXAAiAFwAIgAsACAAXAAiAFMATQBUAFwAIgAsACAAXAAiAFwAIgAsACAAXAAiAFMAaQBtAGYAZQByAG8AcABvAGwAIABNAGUAYQBuACAAVABpAG0AZQBcACIALAAgAFwAIgBcACIAOwBcAG4AXAAiAEUAdQByAG8AcABlAC8AUwBpAG0AZgBlAHIAbwBwAG8AbABcACIALAAgADIAMwA5ADAANwAsACAAMAAsACAAMgA2ADEANAA4ACwAIAAwACwAIAA3ADIAMAAwACwAIAAwACwAIAAtADkANgAwACwAIAAwACwAIAAzADYAMAAwACwAIAAwACwAIABcACIAXAAiACwAIABcACIARQBFAFQAXAAiACwAIABcACIAXAAiACwAIABcACIARQBhAHMAdABlAHIAbgAgAEUAdQByAG8AcABlAGEAbgAgAFQAaQBtAGUAXAAiACwAIABcACIAXAAiADsAXABuAFwAIgBFAHUAcgBvAHAAZQAvAFMAaQBtAGYAZQByAG8AcABvAGwAXAAiACwAIAAyADYAMQA0ADgALAAgADAALAAgADMAMAAyADkAOQAsACAAMAAsACAAMQAwADgAMAAwACwAIAAwACwAIAAzADYAMAAwACwAIAAwACwAIAAtADcAMgAwADAALAAgADAALAAgAFwAIgBcACIALAAgAFwAIgBNAFMASwBcACIALAAgAFwAIgBcACIALAAgAFwAIgBNAG8AcwBjAG8AdwAgAFMAdABhAG4AZABhAHIAZAAgAFQAaQBtAGUAXAAiACwAIABcACIAXAAiADsAXABuAFwAIgBFAHUAcgBvAHAAZQAvAFMAaQBtAGYAZQByAG8AcABvAGwAXAAiACwAIAAzADAAMgA5ADkALAAgADAALAAgADMAMQAxADkAMwAsACAAMAAsACAAMwA2ADAAMAAsACAAMAAsACAALQA3ADIAMAAwACwAIAAwACwAIAA3ADIAMAAwACwAIAAwACwAIABcACIAQwAtAEUAdQByAFwAIgAsACAAXAAiAEMARQAlAFQAXAAiACwAIABcACIAXAAiACwAIABcACIAQwBlAG4AdAByAGEAbAAgAEUAdQByAG8AcABlAGEAbgAlACAAVABpAG0AZQBcACIALAAgAFwAIgBcACIAOwBcAG4AXAAiAEUAdQByAG8AcABlAC8AUwBpAG0AZgBlAHIAbwBwAG8AbABcACIALAAgADMAMQAxADkAMwAsACAAMAAsACAANAA3ADgAOQAyACwAIAAwACwAIAAxADAAOAAwADAALAAgADAALAAgADcAMgAwADAALAAgADAALAAgADAALAAgADAALAAgAFwAIgBSAHUAcwBzAGkAYQBcACIALAAgAFwAIgBNAFMASwBcACIALAAgAFwAIgBNAFMARABcACIALAAgAFwAIgBNAG8AcwBjAG8AdwAgAFMAdABhAG4AZABhAHIAZAAgAFQAaQBtAGUAXAAiACwAIABcACIATQBvAHMAYwBvAHcAIABEAGEAeQBsAGkAZwBoAHQAIABUAGkAbQBlAFwAIgA7AFwAbgBcACIARQB1AHIAbwBwAGUALwBTAGkAbQBmAGUAcgBvAHAAbwBsAFwAIgAsACAANAA3ADgAOQAyACwAIAAwACwAIAA0ADgAMAA3ADMALAAgADcAMgAwADAALAAgADEAMAA4ADAAMAAsACAAMAAsACAAMAAsACAAMAAsACAALQAzADYAMAAwACwAIAAwACwAIABcACIAXAAiACwAIABcACIATQBTAEsAXAAiACwAIABcACIAXAAiACwAIABcACIATQBvAHMAYwBvAHcAIABTAHQAYQBuAGQAYQByAGQAIABUAGkAbQBlAFwAIgAsACAAXAAiAFwAIgA7AFwAbgBcACIARQB1AHIAbwBwAGUALwBTAGkAbQBmAGUAcgBvAHAAbwBsAFwAIgAsACAANAA4ADAANwAzACwAIAA3ADIAMAAwACwAIAA0ADgANwAwADEALAAgADAALAAgADcAMgAwADAALAAgADAALAAgAC0AMwA2ADAAMAAsACAAMAAsACAAMAAsACAAMAAsACAAXAAiAFwAIgAsACAAXAAiAEUARQBUAFwAIgAsACAAXAAiAFwAIgAsACAAXAAiAEUAYQBzAHQAZQByAG4AIABFAHUAcgBvAHAAZQBhAG4AIABUAGkAbQBlAFwAIgAsACAAXAAiAFwAIgA7AFwAbgBcACIARQB1AHIAbwBwAGUALwBTAGkAbQBmAGUAcgBvAHAAbwBsAFwAIgAsACAANAA4ADcAMAAxACwAIAAwACwAIAA0ADkANAA3ADMALAAgADAALAAgADcAMgAwADAALAAgADAALAAgADAALAAgADAALAAgADMANgAwADAALAAgADAALAAgAFwAIgBDAC0ARQB1AHIAXAAiACwAIABcACIARQBFACUAVABcACIALAAgAFwAIgBcACIALAAgAFwAIgBFAGEAcwB0AGUAcgBuACAARQB1AHIAbwBwAGUAYQBuACUAIABUAGkAbQBlAFwAIgAsACAAXAAiAFwAIgA7AFwAbgBcACIARQB1AHIAbwBwAGUALwBTAGkAbQBmAGUAcgBvAHAAbwBsAFwAIgAsACAANAA5ADQANwAzACwAIAAwACwAIAA1ADAAMQA3ADMALAAgADAALAAgADEAMAA4ADAAMAAsACAAMAAsACAAMwA2ADAAMAAsACAAMAAsACAAMAAsACAAMwA2ADAAMAAsACAAXAAiAEMALQBFAHUAcgBcACIALAAgAFwAIgBNAFMASwBcACIALAAgAFwAIgBNAFMARABcACIALAAgAFwAIgBNAG8AcwBjAG8AdwAgAFMAdABhAG4AZABhAHIAZAAgAFQAaQBtAGUAXAAiACwAIABcACIATQBvAHMAYwBvAHcAIABEAGEAeQBsAGkAZwBoAHQAIABUAGkAbQBlAFwAIgA7AFwAbgBcACIARQB1AHIAbwBwAGUALwBTAGkAbQBmAGUAcgBvAHAAbwBsAFwAIgAsACAANQAwADEANwAzACwAIAAwACwAIAA1ADAAMwA4ADMALAAgADEANAA0ADAAMAAsACAAMQAwADgAMAAwACwAIAAzADYAMAAwACwAIAAwACwAIAAzADYAMAAwACwAIAAwACwAIAAtADMANgAwADAALAAgAFwAIgBcACIALAAgAFwAIgBcACIALAAgAFwAIgBNAFMARABcACIALAAgAFwAIgBcACIALAAgAFwAIgBNAG8AcwBjAG8AdwAgAEQAYQB5AGwAaQBnAGgAdAAgAFQAaQBtAGUAXAAiADsAXABuAFwAIgBFAHUAcgBvAHAAZQAvAFMAaQBtAGYAZQByAG8AcABvAGwAXAAiACwAIAA1ADAAMwA4ADMALAAgADEANAA0ADAAMAAsACAANQAwADUAMwA3ACwAIAAxADQANAAwADAALAAgADEAMAA4ADAAMAAsACAAMAAsACAAMAAsACAALQAzADYAMAAwACwAIAAtADMANgAwADAALAAgADAALAAgAFwAIgBcACIALAAgAFwAIgBNAFMASwBcACIALAAgAFwAIgBcACIALAAgAFwAIgBNAG8AcwBjAG8AdwAgAFMAdABhAG4AZABhAHIAZAAgAFQAaQBtAGUAXAAiACwAIABcACIAXAAiADsAXABuAFwAIgBFAHUAcgBvAHAAZQAvAFMAaQBtAGYAZQByAG8AcABvAGwAXAAiACwAIAA1ADAANQAzADcALAAgADEANAA0ADAAMAAsACAANQA2ADcANAA2ACwAIAA3ADIAMAAwACwAIAA3ADIAMAAwACwAIAAwACwAIAAtADMANgAwADAALAAgADAALAAgADcAMgAwADAALAAgADAALAAgAFwAIgBFAFUAXAAiACwAIABcACIARQBFACUAVABcACIALAAgAFwAIgBcACIALAAgAFwAIgBFAGEAcwB0AGUAcgBuACAARQB1AHIAbwBwAGUAYQBuACUAIABUAGkAbQBlAFwAIgAsACAAXAAiAFwAIgA7AFwAbgBcACIARQB1AHIAbwBwAGUALwBTAGkAbQBmAGUAcgBvAHAAbwBsAFwAIgAsACAANQA2ADcANAA2ACwAIAA3ADIAMAAwACwAIAA1ADYAOQA1ADYALAAgADcAMgAwADAALAAgADEANAA0ADAAMAAsACAAMAAsACAANwAyADAAMAAsACAAMAAsACAALQAzADYAMAAwACwAIAAwACwAIABcACIAXAAiACwAIABcACIATQBTAEsAXAAiACwAIABcACIAXAAiACwAIABcACIATQBvAHMAYwBvAHcAIABTAHQAYQBuAGQAYQByAGQAIABUAGkAbQBlAFwAIgAsACAAXAAiAFwAIgA7AFwAbgBcACIARQB1AHIAbwBwAGUALwBTAGkAbQBmAGUAcgBvAHAAbwBsAFwAIgAsACAANQA2ADkANQA2ACwAIAA3ADIAMAAwACwAIABcACIAXAAiACwAIABcACIAXAAiACwAIAAxADAAOAAwADAALAAgADAALAAgAC0AMwA2ADAAMAAsACAAMAAsACAAXAAiAFwAIgAsACAAXAAiAFwAIgAsACAAXAAiAFwAIgAsACAAXAAiAE0AUwBLAFwAIgAsACAAXAAiAFwAIgAsACAAXAAiAE0AbwBzAGMAbwB3ACAAUwB0AGEAbgBkAGEAcgBkACAAVABpAG0AZQBcACIALAAgAFwAIgBcACIAXABuAH0AOwBcAG4AXABuAF8AVABJAE0ARQBaAE8ATgBFAF8ARQBVAFIATwBQAEUAXwBTAE8ARgBJAEEAIAA9ACAAewBcAG4AXAAiAEUAdQByAG8AcABlAC8AUwBvAGYAaQBhAFwAIgAsACAAXAAiAFwAIgAsACAAXAAiAFwAIgAsACAANwA3ADEANQAsACAAMAAsACAANQA1ADkANgAsACAAMAAsACAAXAAiAFwAIgAsACAAXAAiAFwAIgAsACAAMQA0ADIAMAAsACAAMAAsACAAXAAiAFwAIgAsACAAXAAiAEwATQBUAFwAIgAsACAAXAAiAFwAIgAsACAAXAAiAEwAbwBjAGEAbAAgAE0AZQBhAG4AIABUAGkAbQBlAFwAIgAsACAAXAAiAFwAIgA7AFwAbgBcACIARQB1AHIAbwBwAGUALwBTAG8AZgBpAGEAXAAiACwAIAA3ADcAMQA1ACwAIAAwACwAIAAxADMAMQA2ADIALAAgADAALAAgADcAMAAxADYALAAgADAALAAgADEANAAyADAALAAgADAALAAgADEAOAA0ACwAIAAwACwAIABcACIAXAAiACwAIABcACIASQBNAFQAXAAiACwAIABcACIAXAAiACwAIABcACIASQBzAHQAYQBuAGIAdQBsACAATQBlAGEAbgAgAFQAaQBtAGUAXAAiACwAIABcACIAXAAiADsAXABuAFwAIgBFAHUAcgBvAHAAZQAvAFMAbwBmAGkAYQBcACIALAAgADEAMwAxADYAMgAsACAAMAAsACAAMwAwADYANgA1ACwAIAAxADAAOAAwADAALAAgADcAMgAwADAALAAgADAALAAgADEAOAA0ACwAIAAwACwAIAAtADMANgAwADAALAAgADAALAAgAFwAIgBcACIALAAgAFwAIgBFAEUAVABcACIALAAgAFwAIgBcACIALAAgAFwAIgBFAGEAcwB0AGUAcgBuACAARQB1AHIAbwBwAGUAYQBuACAAVABpAG0AZQBcACIALAAgAFwAIgBcACIAOwBcAG4AXAAiAEUAdQByAG8AcABlAC8AUwBvAGYAaQBhAFwAIgAsACAAMwAwADYANgA1ACwAIAAxADAAOAAwADAALAAgADMAMQA0ADUANgAsACAAMAAsACAAMwA2ADAAMAAsACAAMAAsACAALQAzADYAMAAwACwAIAAwACwAIAAwACwAIAAwACwAIABcACIAQwAtAEUAdQByAFwAIgAsACAAXAAiAEMARQAlAFQAXAAiACwAIABcACIAXAAiACwAIABcACIAQwBlAG4AdAByAGEAbAAgAEUAdQByAG8AcABlAGEAbgAlACAAVABpAG0AZQBcACIALAAgAFwAIgBcACIAOwBcAG4AXAAiAEUAdQByAG8AcABlAC8AUwBvAGYAaQBhAFwAIgAsACAAMwAxADQANQA2ACwAIAAwACwAIAAzADEANQA0ADcALAAgADEAMAA4ADAAMAAsACAAMwA2ADAAMAAsACAAMAAsACAAMAAsACAAMAAsACAAMwA2ADAAMAAsACAAMAAsACAAXAAiAFwAIgAsACAAXAAiAEMARQBUAFwAIgAsACAAXAAiAFwAIgAsACAAXAAiAEMAZQBuAHQAcgBhAGwAIABFAHUAcgBvAHAAZQBhAG4AIABUAGkAbQBlAFwAIgAsACAAXAAiAFwAIgA7AFwAbgBcACIARQB1AHIAbwBwAGUALwBTAG8AZgBpAGEAXAAiACwAIAAzADEANQA0ADcALAAgADEAMAA4ADAAMAAsACAANAAzADkANgAzACwAIAA4ADIAOAAwADAALAAgADcAMgAwADAALAAgADAALAAgADMANgAwADAALAAgADAALAAgADAALAAgADAALAAgAFwAIgBcACIALAAgAFwAIgBFAEUAVABcACIALAAgAFwAIgBcACIALAAgAFwAIgBFAGEAcwB0AGUAcgBuACAARQB1AHIAbwBwAGUAYQBuACAAVABpAG0AZQBcACIALAAgAFwAIgBcACIAOwBcAG4AXAAiAEUAdQByAG8AcABlAC8AUwBvAGYAaQBhAFwAIgAsACAANAAzADkANgAzACwAIAA4ADIAOAAwADAALAAgADQANQAyADMAOAAsACAAMQAwADgAMAAwACwAIAA3ADIAMAAwACwAIAAwACwAIAAwACwAIAAwACwAIAAwACwAIAAwACwAIABcACIAQgB1AGwAZwBcACIALAAgAFwAIgBFAEUAJQBUAFwAIgAsACAAXAAiAFwAIgAsACAAXAAiAEUAYQBzAHQAZQByAG4AIABFAHUAcgBvAHAAZQBhAG4AJQAgAFQAaQBtAGUAXAAiACwAIABcACIAXAAiADsAXABuAFwAIgBFAHUAcgBvAHAAZQAvAFMAbwBmAGkAYQBcACIALAAgADQANQAyADMAOAAsACAAMQAwADgAMAAwACwAIAA0ADgAMgA1ADcALAAgADAALAAgADcAMgAwADAALAAgADAALAAgADAALAAgADAALAAgADAALAAgADAALAAgAFwAIgBDAC0ARQB1AHIAXAAiACwAIABcACIARQBFACUAVABcACIALAAgAFwAIgBcACIALAAgAFwAIgBFAGEAcwB0AGUAcgBuACAARQB1AHIAbwBwAGUAYQBuACUAIABUAGkAbQBlAFwAIgAsACAAXAAiAFwAIgA7AFwAbgBcACIARQB1AHIAbwBwAGUALwBTAG8AZgBpAGEAXAAiACwAIAA0ADgAMgA1ADcALAAgADAALAAgADUAMAA0ADQAOQAsACAAMAAsACAANwAyADAAMAAsACAAMAAsACAAMAAsACAAMAAsACAAMAAsACAAMAAsACAAXAAiAEUALQBFAHUAcgBcACIALAAgAFwAIgBFAEUAJQBUAFwAIgAsACAAXAAiAFwAIgAsACAAXAAiAEUAYQBzAHQAZQByAG4AIABFAHUAcgBvAHAAZQBhAG4AJQAgAFQAaQBtAGUAXAAiACwAIABcACIAXAAiADsAXABuAFwAIgBFAHUAcgBvAHAAZQAvAFMAbwBmAGkAYQBcACIALAAgADUAMAA0ADQAOQAsACAAMAAsACAAXAAiAFwAIgAsACAAXAAiAFwAIgAsACAANwAyADAAMAAsACAAMAAsACAAMAAsACAAMAAsACAAXAAiAFwAIgAsACAAXAAiAFwAIgAsACAAXAAiAEUAVQBcACIALAAgAFwAIgBFAEUAJQBUAFwAIgAsACAAXAAiAFwAIgAsACAAXAAiAEUAYQBzAHQAZQByAG4AIABFAHUAcgBvAHAAZQBhAG4AJQAgAFQAaQBtAGUAXAAiACwAIABcACIAXAAiAFwAbgB9ADsAXABuAFwAbgBfAFQASQBNAEUAWgBPAE4ARQBfAEUAVQBSAE8AUABFAF8AVABBAEwATABJAE4ATgAgAD0AIAB7AFwAbgBcACIARQB1AHIAbwBwAGUALwBUAGEAbABsAGkAbgBuAFwAIgAsACAAXAAiAFwAIgAsACAAXAAiAFwAIgAsACAANwA3ADEANQAsACAAMAAsACAANQA5ADQAMAAsACAAMAAsACAAXAAiAFwAIgAsACAAXAAiAFwAIgAsACAAMAAsACAAMAAsACAAXAAiAFwAIgAsACAAXAAiAEwATQBUAFwAIgAsACAAXAAiAFwAIgAsACAAXAAiAEwAbwBjAGEAbAAgAE0AZQBhAG4AIABUAGkAbQBlAFwAIgAsACAAXAAiAFwAIgA7AFwAbgBcACIARQB1AHIAbwBwAGUALwBUAGEAbABsAGkAbgBuAFwAIgAsACAANwA3ADEANQAsACAAMAAsACAAMgAxADYAMgA1ACwAIAAwACwAIAA1ADkANAAwACwAIAAwACwAIAAwACwAIAAwACwAIAAtADIAMwA0ADAALAAgADAALAAgAFwAIgBcACIALAAgAFwAIgBUAE0AVABcACIALAAgAFwAIgBcACIALAAgAFwAIgBUAGEAbABsAGkAbgBuACAATQBlAGEAbgAgAFQAaQBtAGUAXAAiACwAIABcACIAXAAiADsAXABuAFwAIgBFAHUAcgBvAHAAZQAvAFQAYQBsAGwAaQBuAG4AXAAiACwAIAAyADEANgAyADUALAAgADAALAAgADIAMgAxADQAMAAsACAAMAAsACAAMwA2ADAAMAAsACAAMAAsACAALQAyADMANAAwACwAIAAwACwAIAAyADMANAAwACwAIAAwACwAIABcACIAQwAtAEUAdQByAFwAIgAsACAAXAAiAEMARQAlAFQAXAAiACwAIABcACIAXAAiACwAIABcACIAQwBlAG4AdAByAGEAbAAgAEUAdQByAG8AcABlAGEAbgAlACAAVABpAG0AZQBcACIALAAgAFwAIgBcACIAOwBcAG4AXAAiAEUAdQByAG8AcABlAC8AVABhAGwAbABpAG4AbgBcACIALAAgADIAMgAxADQAMAAsACAAMAAsACAAMgAyADgAMQAwACwAIAAwACwAIAA1ADkANAAwACwAIAAwACwAIAAyADMANAAwACwAIAAwACwAIAAxADIANgAwACwAIAAwACwAIABcACIAXAAiACwAIABcACIAVABNAFQAXAAiACwAIABcACIAXAAiACwAIABcACIAVABhAGwAbABpAG4AbgAgAE0AZQBhAG4AIABUAGkAbQBlAFwAIgAsACAAXAAiAFwAIgA7AFwAbgBcACIARQB1AHIAbwBwAGUALwBUAGEAbABsAGkAbgBuAFwAIgAsACAAMgAyADgAMQAwACwAIAAwACwAIAAyADkAOAA0ADcALAAgADAALAAgADcAMgAwADAALAAgADAALAAgADEAMgA2ADAALAAgADAALAAgADMANgAwADAALAAgADAALAAgAFwAIgBcACIALAAgAFwAIgBFAEUAVABcACIALAAgAFwAIgBcACIALAAgAFwAIgBFAGEAcwB0AGUAcgBuACAARQB1AHIAbwBwAGUAYQBuACAAVABpAG0AZQBcACIALAAgAFwAIgBcACIAOwBcAG4AXAAiAEUAdQByAG8AcABlAC8AVABhAGwAbABpAG4AbgBcACIALAAgADIAOQA4ADQANwAsACAAMAAsACAAMwAwADIANQAyACwAIAAwACwAIAAxADAAOAAwADAALAAgADAALAAgADMANgAwADAALAAgADAALAAgAC0ANwAyADAAMAAsACAAMAAsACAAXAAiAFwAIgAsACAAXAAiAE0AUwBLAFwAIgAsACAAXAAiAFwAIgAsACAAXAAiAE0AbwBzAGMAbwB3ACAAUwB0AGEAbgBkAGEAcgBkACAAVABpAG0AZQBcACIALAAgAFwAIgBcACIAOwBcAG4AXAAiAEUAdQByAG8AcABlAC8AVABhAGwAbABpAG4AbgBcACIALAAgADMAMAAyADUAMgAsACAAMAAsACAAMwAxADMANQA1ACwAIAAwACwAIAAzADYAMAAwACwAIAAwACwAIAAtADcAMgAwADAALAAgADAALAAgADcAMgAwADAALAAgADAALAAgAFwAIgBDAC0ARQB1AHIAXAAiACwAIABcACIAQwBFACUAVABcACIALAAgAFwAIgBcACIALAAgAFwAIgBDAGUAbgB0AHIAYQBsACAARQB1AHIAbwBwAGUAYQBuACUAIABUAGkAbQBlAFwAIgAsACAAXAAiAFwAIgA7AFwAbgBcACIARQB1AHIAbwBwAGUALwBUAGEAbABsAGkAbgBuAFwAIgAsACAAMwAxADMANQA1ACwAIAAwACwAIAA0ADcANgAxADEALAAgADcAMgAwADAALAAgADEAMAA4ADAAMAAsACAAMAAsACAANwAyADAAMAAsACAAMAAsACAALQAzADYAMAAwACwAIAAzADYAMAAwACwAIABcACIAUgB1AHMAcwBpAGEAXAAiACwAIABcACIATQBTAEsAXAAiACwAIABcACIATQBTAEQAXAAiACwAIABcACIATQBvAHMAYwBvAHcAIABTAHQAYQBuAGQAYQByAGQAIABUAGkAbQBlAFwAIgAsACAAXAAiAE0AbwBzAGMAbwB3ACAARABhAHkAbABpAGcAaAB0ACAAVABpAG0AZQBcACIAOwBcAG4AXAAiAEUAdQByAG8AcABlAC8AVABhAGwAbABpAG4AbgBcACIALAAgADQANwA2ADEAMQAsACAANwAyADAAMAAsACAANAA3ADcAOQAzACwAIAAxADAAOAAwADAALAAgADcAMgAwADAALAAgADMANgAwADAALAAgAC0AMwA2ADAAMAAsACAAMwA2ADAAMAAsACAAMAAsACAALQAzADYAMAAwACwAIABcACIAXAAiACwAIABcACIAXAAiACwAIABcACIARQBFAFMAVABcACIALAAgAFwAIgBcACIALAAgAFwAIgBFAGEAcwB0AGUAcgBuACAARQB1AHIAbwBwAGUAYQBuACAAUwB1AG0AbQBlAHIAIABUAGkAbQBlAFwAIgA7AFwAbgBcACIARQB1AHIAbwBwAGUALwBUAGEAbABsAGkAbgBuAFwAIgAsACAANAA3ADcAOQAzACwAIAAxADAAOAAwADAALAAgADUAMQAwADcAOAAsACAAMAAsACAANwAyADAAMAAsACAAMAAsACAAMAAsACAALQAzADYAMAAwACwAIAAwACwAIAAwACwAIABcACIAQwAtAEUAdQByAFwAIgAsACAAXAAiAEUARQAlAFQAXAAiACwAIABcACIAXAAiACwAIABcACIARQBhAHMAdABlAHIAbgAgAEUAdQByAG8AcABlAGEAbgAlACAAVABpAG0AZQBcACIALAAgAFwAIgBcACIAOwBcAG4AXAAiAEUAdQByAG8AcABlAC8AVABhAGwAbABpAG4AbgBcACIALAAgADUAMQAwADcAOAAsACAAMAAsACAANQAxADQAOAAyACwAIAAxADQANAAwADAALAAgADcAMgAwADAALAAgADAALAAgADAALAAgADAALAAgADAALAAgADAALAAgAFwAIgBFAFUAXAAiACwAIABcACIARQBFACUAVABcACIALAAgAFwAIgBcACIALAAgAFwAIgBFAGEAcwB0AGUAcgBuACAARQB1AHIAbwBwAGUAYQBuACUAIABUAGkAbQBlAFwAIgAsACAAXAAiAFwAIgA7AFwAbgBcACIARQB1AHIAbwBwAGUALwBUAGEAbABsAGkAbgBuAFwAIgAsACAANQAxADQAOAAyACwAIAAxADQANAAwADAALAAgADUAMgAzADIANgAsACAAMAAsACAANwAyADAAMAAsACAAMAAsACAAMAAsACAAMAAsACAAMAAsACAAMAAsACAAXAAiAFwAIgAsACAAXAAiAEUARQBUAFwAIgAsACAAXAAiAFwAIgAsACAAXAAiAEUAYQBzAHQAZQByAG4AIABFAHUAcgBvAHAAZQBhAG4AIABUAGkAbQBlAFwAIgAsACAAXAAiAFwAIgA7AFwAbgBcACIARQB1AHIAbwBwAGUALwBUAGEAbABsAGkAbgBuAFwAIgAsACAANQAyADMAMgA2ACwAIAAwACwAIABcACIAXAAiACwAIABcACIAXAAiACwAIAA3ADIAMAAwACwAIAAwACwAIAAwACwAIAAwACwAIABcACIAXAAiACwAIABcACIAXAAiACwAIABcACIARQBVAFwAIgAsACAAXAAiAEUARQAlAFQAXAAiACwAIABcACIAXAAiACwAIABcACIARQBhAHMAdABlAHIAbgAgAEUAdQByAG8AcABlAGEAbgAlACAAVABpAG0AZQBcACIALAAgAFwAIgBcACIAXABuAH0AOwBcAG4AXABuAF8AVABJAE0ARQBaAE8ATgBFAF8ARQBVAFIATwBQAEUAXwBUAEkAUgBBAE4ARQAgAD0AIAB7AFwAbgBcACIARQB1AHIAbwBwAGUALwBUAGkAcgBhAG4AZQBcACIALAAgAFwAIgBcACIALAAgAFwAIgBcACIALAAgADIAMAAxADMAMwAsACAAMAAsACAANAA3ADYAMAAsACAAMAAsACAAXAAiAFwAIgAsACAAXAAiAFwAIgAsACAALQAxADEANgAwACwAIAAwACwAIABcACIAXAAiACwAIABcACIATABNAFQAXAAiACwAIABcACIAXAAiACwAIABcACIATABvAGMAYQBsACAATQBlAGEAbgAgAFQAaQBtAGUAXAAiACwAIABcACIAXAAiADsAXABuAFwAIgBFAHUAcgBvAHAAZQAvAFQAaQByAGEAbgBlAFwAIgAsACAAMgAwADEAMwAzACwAIAAwACwAIAAyADkANwA5ADYALAAgADAALAAgADMANgAwADAALAAgADAALAAgAC0AMQAxADYAMAAsACAAMAAsACAAMAAsACAAMAAsACAAXAAiAFwAIgAsACAAXAAiAEMARQBUAFwAIgAsACAAXAAiAFwAIgAsACAAXAAiAEMAZQBuAHQAcgBhAGwAIABFAHUAcgBvAHAAZQBhAG4AIABUAGkAbQBlAFwAIgAsACAAXAAiAFwAIgA7AFwAbgBcACIARQB1AHIAbwBwAGUALwBUAGkAcgBhAG4AZQBcACIALAAgADIAOQA3ADkANgAsACAAMAAsACAANAA1ADgAOAAyACwAIAAwACwAIAAzADYAMAAwACwAIAAwACwAIAAwACwAIAAwACwAIAAwACwAIAAwACwAIABcACIAQQBsAGIAYQBuAGkAYQBcACIALAAgAFwAIgBDAEUAJQBUAFwAIgAsACAAXAAiAFwAIgAsACAAXAAiAEMAZQBuAHQAcgBhAGwAIABFAHUAcgBvAHAAZQBhAG4AJQAgAFQAaQBtAGUAXAAiACwAIABcACIAXAAiADsAXABuAFwAIgBFAHUAcgBvAHAAZQAvAFQAaQByAGEAbgBlAFwAIgAsACAANAA1ADgAOAAyACwAIAAwACwAIABcACIAXAAiACwAIABcACIAXAAiACwAIAAzADYAMAAwACwAIAAwACwAIAAwACwAIAAwACwAIABcACIAXAAiACwAIABcACIAXAAiACwAIABcACIARQBVAFwAIgAsACAAXAAiAEMARQAlAFQAXAAiACwAIABcACIAXAAiACwAIABcACIAQwBlAG4AdAByAGEAbAAgAEUAdQByAG8AcABlAGEAbgAlACAAVABpAG0AZQBcACIALAAgAFwAIgBcACIAXABuAH0AOwBcAG4AXABuAF8AVABJAE0ARQBaAE8ATgBFAF8ARQBVAFIATwBQAEUAXwBVAEwAWQBBAE4ATwBWAFMASwAgAD0AIAB7AFwAbgBcACIARQB1AHIAbwBwAGUALwBVAGwAeQBhAG4AbwB2AHMAawBcACIALAAgAFwAIgBcACIALAAgAFwAIgBcACIALAAgADIAMgAxADQAMAAsACAAMQAxADYAMQA2ACwAIAAxADEANgAxADYALAAgADAALAAgAFwAIgBcACIALAAgAFwAIgBcACIALAAgAC0AOAAxADYALAAgADAALAAgAFwAIgBcACIALAAgAFwAIgBMAE0AVABcACIALAAgAFwAIgBcACIALAAgAFwAIgBMAG8AYwBhAGwAIABNAGUAYQBuACAAVABpAG0AZQBcACIALAAgAFwAIgBcACIAOwBcAG4AXAAiAEUAdQByAG8AcABlAC8AVQBsAHkAYQBuAG8AdgBzAGsAXAAiACwAIAAyADIAMQA0ADAALAAgADEAMQA2ADEANgAsACAAMgA2ADEANAA4ACwAIAAwACwAIAAxADAAOAAwADAALAAgADAALAAgAC0AOAAxADYALAAgADAALAAgADMANgAwADAALAAgADAALAAgAFwAIgBcACIALAAgAFwAIgArADAAMwBcACIALAAgAFwAIgBcACIALAAgAFwAIgBVAFQAQwArADAAMwA6ADAAMABcACIALAAgAFwAIgBcACIAOwBcAG4AXAAiAEUAdQByAG8AcABlAC8AVQBsAHkAYQBuAG8AdgBzAGsAXAAiACwAIAAyADYAMQA0ADgALAAgADAALAAgADQANwA2ADEAMQAsACAANwAyADAAMAAsACAAMQA0ADQAMAAwACwAIAAwACwAIAAzADYAMAAwACwAIAAwACwAIAAtADMANgAwADAALAAgADAALAAgAFwAIgBSAHUAcwBzAGkAYQBcACIALAAgAFwAIgArADAANABcACIALAAgAFwAIgArADAANQBcACIALAAgAFwAIgBVAFQAQwArADAANAA6ADAAMABcACIALAAgAFwAIgBVAFQAQwArADAANQA6ADAAMABcACIAOwBcAG4AXAAiAEUAdQByAG8AcABlAC8AVQBsAHkAYQBuAG8AdgBzAGsAXAAiACwAIAA0ADcANgAxADEALAAgADcAMgAwADAALAAgADQAOAAzADQANgAsACAANwAyADAAMAAsACAAMQAwADgAMAAwACwAIAAwACwAIAAtADMANgAwADAALAAgADAALAAgAC0AMwA2ADAAMAAsACAAMAAsACAAXAAiAFIAdQBzAHMAaQBhAFwAIgAsACAAXAAiACsAMAAzAFwAIgAsACAAXAAiACsAMAA0AFwAIgAsACAAXAAiAFUAVABDACsAMAAzADoAMAAwAFwAIgAsACAAXAAiAFUAVABDACsAMAA0ADoAMAAwAFwAIgA7AFwAbgBcACIARQB1AHIAbwBwAGUALwBVAGwAeQBhAG4AbwB2AHMAawBcACIALAAgADQAOAAzADQANgAsACAANwAyADAAMAAsACAANAA4ADYANAAwACwAIAA3ADIAMAAwACwAIAA3ADIAMAAwACwAIAAwACwAIAAtADMANgAwADAALAAgADAALAAgADMANgAwADAALAAgADAALAAgAFwAIgBSAHUAcwBzAGkAYQBcACIALAAgAFwAIgArADAAMgBcACIALAAgAFwAIgArADAAMwBcACIALAAgAFwAIgBVAFQAQwArADAAMgA6ADAAMABcACIALAAgAFwAIgBVAFQAQwArADAAMwA6ADAAMABcACIAOwBcAG4AXAAiAEUAdQByAG8AcABlAC8AVQBsAHkAYQBuAG8AdgBzAGsAXAAiACwAIAA0ADgANgA0ADAALAAgADcAMgAwADAALAAgADUANQA2ADQANwAsACAANwAyADAAMAAsACAAMQAwADgAMAAwACwAIAAwACwAIAAzADYAMAAwACwAIAAwACwAIAAzADYAMAAwACwAIAAwACwAIABcACIAUgB1AHMAcwBpAGEAXAAiACwAIABcACIAKwAwADMAXAAiACwAIABcACIAKwAwADQAXAAiACwAIABcACIAVQBUAEMAKwAwADMAOgAwADAAXAAiACwAIABcACIAVQBUAEMAKwAwADQAOgAwADAAXAAiADsAXABuAFwAIgBFAHUAcgBvAHAAZQAvAFUAbAB5AGEAbgBvAHYAcwBrAFwAIgAsACAANQA1ADYANAA3ACwAIAA3ADIAMAAwACwAIAA1ADYAOQA1ADYALAAgADcAMgAwADAALAAgADEANAA0ADAAMAAsACAAMAAsACAAMwA2ADAAMAAsACAAMAAsACAALQAzADYAMAAwACwAIAAwACwAIABcACIAXAAiACwAIABcACIAKwAwADQAXAAiACwAIABcACIAXAAiACwAIABcACIAVQBUAEMAKwAwADQAOgAwADAAXAAiACwAIABcACIAXAAiADsAXABuAFwAIgBFAHUAcgBvAHAAZQAvAFUAbAB5AGEAbgBvAHYAcwBrAFwAIgAsACAANQA2ADkANQA2ACwAIAA3ADIAMAAwACwAIAA1ADcANAA3ADQALAAgADcAMgAwADAALAAgADEAMAA4ADAAMAAsACAAMAAsACAALQAzADYAMAAwACwAIAAwACwAIAAzADYAMAAwACwAIAAwACwAIABcACIAXAAiACwAIABcACIAKwAwADMAXAAiACwAIABcACIAXAAiACwAIABcACIAVQBUAEMAKwAwADMAOgAwADAAXAAiACwAIABcACIAXAAiADsAXABuAFwAIgBFAHUAcgBvAHAAZQAvAFUAbAB5AGEAbgBvAHYAcwBrAFwAIgAsACAANQA3ADQANwA0ACwAIAA3ADIAMAAwACwAIABcACIAXAAiACwAIABcACIAXAAiACwAIAAxADQANAAwADAALAAgADAALAAgADMANgAwADAALAAgADAALAAgAFwAIgBcACIALAAgAFwAIgBcACIALAAgAFwAIgBcACIALAAgAFwAIgArADAANABcACIALAAgAFwAIgBcACIALAAgAFwAIgBVAFQAQwArADAANAA6ADAAMABcACIALAAgAFwAIgBcACIAXABuAH0AOwBcAG4AXABuAF8AVABJAE0ARQBaAE8ATgBFAF8ARQBVAFIATwBQAEUAXwBWAEkARQBOAE4AQQAgAD0AIAB7AFwAbgBcACIARQB1AHIAbwBwAGUALwBWAGkAZQBuAG4AYQBcACIALAAgAFwAIgBcACIALAAgAFwAIgBcACIALAAgADEAMgA1ADUANAAsACAAMAAsACAAMwA5ADIAMQAsACAAMAAsACAAXAAiAFwAIgAsACAAXAAiAFwAIgAsACAALQAzADIAMQAsACAAMAAsACAAXAAiAFwAIgAsACAAXAAiAEwATQBUAFwAIgAsACAAXAAiAFwAIgAsACAAXAAiAEwAbwBjAGEAbAAgAE0AZQBhAG4AIABUAGkAbQBlAFwAIgAsACAAXAAiAFwAIgA7AFwAbgBcACIARQB1AHIAbwBwAGUALwBWAGkAZQBuAG4AYQBcACIALAAgADEAMgA1ADUANAAsACAAMAAsACAAMgAyADMAMgA0ACwAIAAwACwAIAAzADYAMAAwACwAIAAwACwAIAAtADMAMgAxACwAIAAwACwAIAAwACwAIAAwACwAIABcACIAQwAtAEUAdQByAFwAIgAsACAAXAAiAEMARQAlAFQAXAAiACwAIABcACIAXAAiACwAIABcACIAQwBlAG4AdAByAGEAbAAgAEUAdQByAG8AcABlAGEAbgAlACAAVABpAG0AZQBcACIALAAgAFwAIgBcACIAOwBcAG4AXAAiAEUAdQByAG8AcABlAC8AVgBpAGUAbgBuAGEAXAAiACwAIAAyADIAMwAyADQALAAgADAALAAgADIAOQA3ADIAMAAsACAANwAyADAAMAAsACAAMwA2ADAAMAAsACAAMAAsACAAMAAsACAAMAAsACAAMAAsACAAMAAsACAAXAAiAEEAdQBzAHQAcgBpAGEAXAAiACwAIABcACIAQwBFACUAVABcACIALAAgAFwAIgBcACIALAAgAFwAIgBDAGUAbgB0AHIAYQBsACAARQB1AHIAbwBwAGUAYQBuACUAIABUAGkAbQBlAFwAIgAsACAAXAAiAFwAIgA7AFwAbgBcACIARQB1AHIAbwBwAGUALwBWAGkAZQBuAG4AYQBcACIALAAgADIAOQA3ADIAMAAsACAANwAyADAAMAAsACAAMwAxADUANAA3ACwAIAA3ADIAMAAwACwAIAAzADYAMAAwACwAIAAwACwAIAAwACwAIAAwACwAIAAwACwAIAAzADYAMAAwACwAIABcACIAQwAtAEUAdQByAFwAIgAsACAAXAAiAEMARQAlAFQAXAAiACwAIABcACIAXAAiACwAIABcACIAQwBlAG4AdAByAGEAbAAgAEUAdQByAG8AcABlAGEAbgAlACAAVABpAG0AZQBcACIALAAgAFwAIgBcACIAOwBcAG4AXAAiAEUAdQByAG8AcABlAC8AVgBpAGUAbgBuAGEAXAAiACwAIAAzADEANQA0ADcALAAgADcAMgAwADAALAAgADMAMQA1ADUANwAsACAAMQAwADgAMAAwACwAIAAzADYAMAAwACwAIAAzADYAMAAwACwAIAAwACwAIAAzADYAMAAwACwAIAAwACwAIAAtADMANgAwADAALAAgAFwAIgBcACIALAAgAFwAIgBcACIALAAgAFwAIgBDAEUAUwBUAFwAIgAsACAAXAAiAFwAIgAsACAAXAAiAEMAZQBuAHQAcgBhAGwAIABFAHUAcgBvAHAAZQBhAG4AIABTAHUAbQBtAGUAcgAgAFQAaQBtAGUAXAAiADsAXABuAFwAIgBFAHUAcgBvAHAAZQAvAFYAaQBlAG4AbgBhAFwAIgAsACAAMwAxADUANQA3ACwAIAAxADAAOAAwADAALAAgADMAMQA4ADIAMQAsACAAMAAsACAAMwA2ADAAMAAsACAAMAAsACAAMAAsACAALQAzADYAMAAwACwAIAAwACwAIAAwACwAIABcACIAXAAiACwAIABcACIAQwBFAFQAXAAiACwAIABcACIAXAAiACwAIABcACIAQwBlAG4AdAByAGEAbAAgAEUAdQByAG8AcABlAGEAbgAgAFQAaQBtAGUAXAAiACwAIABcACIAXAAiADsAXABuAFwAIgBFAHUAcgBvAHAAZQAvAFYAaQBlAG4AbgBhAFwAIgAsACAAMwAxADgAMgAxACwAIAAwACwAIAA0ADQANgAwADUALAAgADAALAAgADMANgAwADAALAAgADAALAAgADAALAAgADAALAAgADAALAAgADAALAAgAFwAIgBBAHUAcwB0AHIAaQBhAFwAIgAsACAAXAAiAEMARQAlAFQAXAAiACwAIABcACIAXAAiACwAIABcACIAQwBlAG4AdAByAGEAbAAgAEUAdQByAG8AcABlAGEAbgAlACAAVABpAG0AZQBcACIALAAgAFwAIgBcACIAOwBcAG4AXAAiAEUAdQByAG8AcABlAC8AVgBpAGUAbgBuAGEAXAAiACwAIAA0ADQANgAwADUALAAgADAALAAgAFwAIgBcACIALAAgAFwAIgBcACIALAAgADMANgAwADAALAAgADAALAAgADAALAAgADAALAAgAFwAIgBcACIALAAgAFwAIgBcACIALAAgAFwAIgBFAFUAXAAiACwAIABcACIAQwBFACUAVABcACIALAAgAFwAIgBcACIALAAgAFwAIgBDAGUAbgB0AHIAYQBsACAARQB1AHIAbwBwAGUAYQBuACUAIABUAGkAbQBlAFwAIgAsACAAXAAiAFwAIgBcAG4AfQA7AFwAbgBcAG4AXwBUAEkATQBFAFoATwBOAEUAXwBFAFUAUgBPAFAARQBfAFYASQBMAE4ASQBVAFMAIAA9ACAAewBcAG4AXAAiAEUAdQByAG8AcABlAC8AVgBpAGwAbgBpAHUAcwBcACIALAAgAFwAIgBcACIALAAgAFwAIgBcACIALAAgADcANwAxADUALAAgADAALAAgADYAMAA3ADYALAAgADAALAAgAFwAIgBcACIALAAgAFwAIgBcACIALAAgAC0AMQAwADMANgAsACAAMAAsACAAXAAiAFwAIgAsACAAXAAiAEwATQBUAFwAIgAsACAAXAAiAFwAIgAsACAAXAAiAEwAbwBjAGEAbAAgAE0AZQBhAG4AIABUAGkAbQBlAFwAIgAsACAAXAAiAFwAIgA7AFwAbgBcACIARQB1AHIAbwBwAGUALwBWAGkAbABuAGkAdQBzAFwAIgAsACAANwA3ADEANQAsACAAMAAsACAAMgAxADIAMgA5ACwAIAAwACwAIAA1ADAANAAwACwAIAAwACwAIAAtADEAMAAzADYALAAgADAALAAgADYAOQA2ACwAIAAwACwAIABcACIAXAAiACwAIABcACIAVwBNAFQAXAAiACwAIABcACIAXAAiACwAIABcACIAVwBhAHIAcwBhAHcAIABNAGUAYQBuACAAVABpAG0AZQBcACIALAAgAFwAIgBcACIAOwBcAG4AXAAiAEUAdQByAG8AcABlAC8AVgBpAGwAbgBpAHUAcwBcACIALAAgADIAMQAyADIAOQAsACAAMAAsACAAMgAyADIANAAxACwAIAAwACwAIAA1ADcAMwA2ACwAIAAwACwAIAA2ADkANgAsACAAMAAsACAALQAyADEAMwA2ACwAIAAwACwAIABcACIAXAAiACwAIABcACIASwBNAFQAXAAiACwAIABcACIAXAAiACwAIABcACIASwBhAHUAbgBhAHMAIABNAGUAYQBuACAAVABpAG0AZQBcACIALAAgAFwAIgBcACIAOwBcAG4AXAAiAEUAdQByAG8AcABlAC8AVgBpAGwAbgBpAHUAcwBcACIALAAgADIAMgAyADQAMQAsACAAMAAsACAAMgAyADUAMQA3ACwAIAAwACwAIAAzADYAMAAwACwAIAAwACwAIAAtADIAMQAzADYALAAgADAALAAgADMANgAwADAALAAgADAALAAgAFwAIgBcACIALAAgAFwAIgBDAEUAVABcACIALAAgAFwAIgBcACIALAAgAFwAIgBDAGUAbgB0AHIAYQBsACAARQB1AHIAbwBwAGUAYQBuACAAVABpAG0AZQBcACIALAAgAFwAIgBcACIAOwBcAG4AXAAiAEUAdQByAG8AcABlAC8AVgBpAGwAbgBpAHUAcwBcACIALAAgADIAMgA1ADEANwAsACAAMAAsACAAMgAyADYAMAA2ACwAIAAwACwAIAA3ADIAMAAwACwAIAAwACwAIAAzADYAMAAwACwAIAAwACwAIAAtADMANgAwADAALAAgADAALAAgAFwAIgBcACIALAAgAFwAIgBFAEUAVABcACIALAAgAFwAIgBcACIALAAgAFwAIgBFAGEAcwB0AGUAcgBuACAARQB1AHIAbwBwAGUAYQBuACAAVABpAG0AZQBcACIALAAgAFwAIgBcACIAOwBcAG4AXAAiAEUAdQByAG8AcABlAC8AVgBpAGwAbgBpAHUAcwBcACIALAAgADIAMgA2ADAANgAsACAAMAAsACAAMgA5ADgANAA0ACwAIAAwACwAIAAzADYAMAAwACwAIAAwACwAIAAtADMANgAwADAALAAgADAALAAgADcAMgAwADAALAAgADAALAAgAFwAIgBcACIALAAgAFwAIgBDAEUAVABcACIALAAgAFwAIgBcACIALAAgAFwAIgBDAGUAbgB0AHIAYQBsACAARQB1AHIAbwBwAGUAYQBuACAAVABpAG0AZQBcACIALAAgAFwAIgBcACIAOwBcAG4AXAAiAEUAdQByAG8AcABlAC8AVgBpAGwAbgBpAHUAcwBcACIALAAgADIAOQA4ADQANAAsACAAMAAsACAAMwAwADEANgA5ACwAIAAwACwAIAAxADAAOAAwADAALAAgADAALAAgADcAMgAwADAALAAgADAALAAgAC0ANwAyADAAMAAsACAAMAAsACAAXAAiAFwAIgAsACAAXAAiAE0AUwBLAFwAIgAsACAAXAAiAFwAIgAsACAAXAAiAE0AbwBzAGMAbwB3ACAAUwB0AGEAbgBkAGEAcgBkACAAVABpAG0AZQBcACIALAAgAFwAIgBcACIAOwBcAG4AXAAiAEUAdQByAG8AcABlAC8AVgBpAGwAbgBpAHUAcwBcACIALAAgADMAMAAxADYAOQAsACAAMAAsACAAMwAxADMAMAAzACwAIAAwACwAIAAzADYAMAAwACwAIAAwACwAIAAtADcAMgAwADAALAAgADAALAAgADcAMgAwADAALAAgADAALAAgAFwAIgBDAC0ARQB1AHIAXAAiACwAIABcACIAQwBFACUAVABcACIALAAgAFwAIgBcACIALAAgAFwAIgBDAGUAbgB0AHIAYQBsACAARQB1AHIAbwBwAGUAYQBuACUAIABUAGkAbQBlAFwAIgAsACAAXAAiAFwAIgA7AFwAbgBcACIARQB1AHIAbwBwAGUALwBWAGkAbABuAGkAdQBzAFwAIgAsACAAMwAxADMAMAAzACwAIAAwACwAIAA0ADcANgAxADEALAAgADcAMgAwADAALAAgADEAMAA4ADAAMAAsACAAMAAsACAANwAyADAAMAAsACAAMAAsACAALQAzADYAMAAwACwAIAAwACwAIABcACIAUgB1AHMAcwBpAGEAXAAiACwAIABcACIATQBTAEsAXAAiACwAIABcACIATQBTAEQAXAAiACwAIABcACIATQBvAHMAYwBvAHcAIABTAHQAYQBuAGQAYQByAGQAIABUAGkAbQBlAFwAIgAsACAAXAAiAE0AbwBzAGMAbwB3ACAARABhAHkAbABpAGcAaAB0ACAAVABpAG0AZQBcACIAOwBcAG4AXAAiAEUAdQByAG8AcABlAC8AVgBpAGwAbgBpAHUAcwBcACIALAAgADQANwA2ADEAMQAsACAANwAyADAAMAAsACAANAA4ADUAMgA4ACwAIAA3ADIAMAAwACwAIAA3ADIAMAAwACwAIAAwACwAIAAtADMANgAwADAALAAgADAALAAgADAALAAgADAALAAgAFwAIgBSAHUAcwBzAGkAYQBcACIALAAgAFwAIgBFAEUAJQBUAFwAIgAsACAAXAAiAFwAIgAsACAAXAAiAEUAYQBzAHQAZQByAG4AIABFAHUAcgBvAHAAZQBhAG4AJQAgAFQAaQBtAGUAXAAiACwAIABcACIAXAAiADsAXABuAFwAIgBFAHUAcgBvAHAAZQAvAFYAaQBsAG4AaQB1AHMAXAAiACwAIAA0ADgANQAyADgALAAgADcAMgAwADAALAAgADUAMAA4ADEANAAsACAAMAAsACAANwAyADAAMAAsACAAMAAsACAAMAAsACAAMAAsACAAMAAsACAAMAAsACAAXAAiAEMALQBFAHUAcgBcACIALAAgAFwAIgBFAEUAJQBUAFwAIgAsACAAXAAiAFwAIgAsACAAXAAiAEUAYQBzAHQAZQByAG4AIABFAHUAcgBvAHAAZQBhAG4AJQAgAFQAaQBtAGUAXAAiACwAIABcACIAXAAiADsAXABuAFwAIgBFAHUAcgBvAHAAZQAvAFYAaQBsAG4AaQB1AHMAXAAiACwAIAA1ADAAOAAxADQALAAgADAALAAgADUAMAA5ADAAMQAsACAAMQAwADgAMAAwACwAIAA3ADIAMAAwACwAIAAwACwAIAAwACwAIAAwACwAIAAtADMANgAwADAALAAgADAALAAgAFwAIgBcACIALAAgAFwAIgBFAEUAVABcACIALAAgAFwAIgBcACIALAAgAFwAIgBFAGEAcwB0AGUAcgBuACAARQB1AHIAbwBwAGUAYQBuACAAVABpAG0AZQBcACIALAAgAFwAIgBcACIAOwBcAG4AXAAiAEUAdQByAG8AcABlAC8AVgBpAGwAbgBpAHUAcwBcACIALAAgADUAMAA5ADAAMQAsACAAMQAwADgAMAAwACwAIAA1ADEANAA4ADIALAAgADcAMgAwADAALAAgADMANgAwADAALAAgADAALAAgAC0AMwA2ADAAMAAsACAAMAAsACAAMwA2ADAAMAAsACAAMAAsACAAXAAiAEUAVQBcACIALAAgAFwAIgBDAEUAJQBUAFwAIgAsACAAXAAiAFwAIgAsACAAXAAiAEMAZQBuAHQAcgBhAGwAIABFAHUAcgBvAHAAZQBhAG4AJQAgAFQAaQBtAGUAXAAiACwAIABcACIAXAAiADsAXABuAFwAIgBFAHUAcgBvAHAAZQAvAFYAaQBsAG4AaQB1AHMAXAAiACwAIAA1ADEANAA4ADIALAAgADcAMgAwADAALAAgADUAMgA2ADQAMAAsACAAMAAsACAANwAyADAAMAAsACAAMAAsACAAMwA2ADAAMAAsACAAMAAsACAAMAAsACAAMAAsACAAXAAiAFwAIgAsACAAXAAiAEUARQBUAFwAIgAsACAAXAAiAFwAIgAsACAAXAAiAEUAYQBzAHQAZQByAG4AIABFAHUAcgBvAHAAZQBhAG4AIABUAGkAbQBlAFwAIgAsACAAXAAiAFwAIgA7AFwAbgBcACIARQB1AHIAbwBwAGUALwBWAGkAbABuAGkAdQBzAFwAIgAsACAANQAyADYANAAwACwAIAAwACwAIABcACIAXAAiACwAIABcACIAXAAiACwAIAA3ADIAMAAwACwAIAAwACwAIAAwACwAIAAwACwAIABcACIAXAAiACwAIABcACIAXAAiACwAIABcACIARQBVAFwAIgAsACAAXAAiAEUARQAlAFQAXAAiACwAIABcACIAXAAiACwAIABcACIARQBhAHMAdABlAHIAbgAgAEUAdQByAG8AcABlAGEAbgAlACAAVABpAG0AZQBcACIALAAgAFwAIgBcACIAXABuAH0AOwBcAG4AXABuAF8AVABJAE0ARQBaAE8ATgBFAF8ARQBVAFIATwBQAEUAXwBWAE8ATABHAE8ARwBSAEEARAAgAD0AIAB7AFwAbgBcACIARQB1AHIAbwBwAGUALwBWAG8AbABnAG8AZwByAGEAZABcACIALAAgAFwAIgBcACIALAAgAFwAIgBcACIALAAgADIAMgAzADIANgAsACAAMAAsACAAMQAwADYANgAwACwAIAAwACwAIABcACIAXAAiACwAIABcACIAXAAiACwAIAAxADQAMAAsACAAMAAsACAAXAAiAFwAIgAsACAAXAAiAEwATQBUAFwAIgAsACAAXAAiAFwAIgAsACAAXAAiAEwAbwBjAGEAbAAgAE0AZQBhAG4AIABUAGkAbQBlAFwAIgAsACAAXAAiAFwAIgA7AFwAbgBcACIARQB1AHIAbwBwAGUALwBWAG8AbABnAG8AZwByAGEAZABcACIALAAgADIAMgAzADIANgAsACAAMAAsACAAMgA2ADEANAA4ACwAIAAwACwAIAAxADAAOAAwADAALAAgADAALAAgADEANAAwACwAIAAwACwAIAAzADYAMAAwACwAIAAwACwAIABcACIAXAAiACwAIABcACIAKwAwADMAXAAiACwAIABcACIAXAAiACwAIABcACIAVQBUAEMAKwAwADMAOgAwADAAXAAiACwAIABcACIAXAAiADsAXABuAFwAIgBFAHUAcgBvAHAAZQAvAFYAbwBsAGcAbwBnAHIAYQBkAFwAIgAsACAAMgA2ADEANAA4ACwAIAAwACwAIAAzADcANgAxADQALAAgADAALAAgADEANAA0ADAAMAAsACAAMAAsACAAMwA2ADAAMAAsACAAMAAsACAAMAAsACAAMAAsACAAXAAiAFwAIgAsACAAXAAiACsAMAA0AFwAIgAsACAAXAAiAFwAIgAsACAAXAAiAFUAVABDACsAMAA0ADoAMAAwAFwAIgAsACAAXAAiAFwAIgA7AFwAbgBcACIARQB1AHIAbwBwAGUALwBWAG8AbABnAG8AZwByAGEAZABcACIALAAgADMANwA2ADEANAAsACAAMAAsACAANAA3ADIANAA3ACwAIAA3ADIAMAAwACwAIAAxADQANAAwADAALAAgADAALAAgADAALAAgADAALAAgAC0AMwA2ADAAMAAsACAAMAAsACAAXAAiAFIAdQBzAHMAaQBhAFwAIgAsACAAXAAiACsAMAA0AFwAIgAsACAAXAAiACsAMAA1AFwAIgAsACAAXAAiAFUAVABDACsAMAA0ADoAMAAwAFwAIgAsACAAXAAiAFUAVABDACsAMAA1ADoAMAAwAFwAIgA7AFwAbgBcACIARQB1AHIAbwBwAGUALwBWAG8AbABnAG8AZwByAGEAZABcACIALAAgADQANwAyADQANwAsACAANwAyADAAMAAsACAANAA4ADMANAA2ACwAIAA3ADIAMAAwACwAIAAxADAAOAAwADAALAAgADAALAAgAC0AMwA2ADAAMAAsACAAMAAsACAAMwA2ADAAMAAsACAAMAAsACAAXAAiAFIAdQBzAHMAaQBhAFwAIgAsACAAXAAiAE0AUwBLAFwAIgAsACAAXAAiAE0AUwBEAFwAIgAsACAAXAAiAE0AbwBzAGMAbwB3ACAAUwB0AGEAbgBkAGEAcgBkACAAVABpAG0AZQBcACIALAAgAFwAIgBNAG8AcwBjAG8AdwAgAEQAYQB5AGwAaQBnAGgAdAAgAFQAaQBtAGUAXAAiADsAXABuAFwAIgBFAHUAcgBvAHAAZQAvAFYAbwBsAGcAbwBnAHIAYQBkAFwAIgAsACAANAA4ADMANAA2ACwAIAA3ADIAMAAwACwAIAA0ADgANwAxADAALAAgADcAMgAwADAALAAgADEANAA0ADAAMAAsACAAMAAsACAAMwA2ADAAMAAsACAAMAAsACAALQAzADYAMAAwACwAIAAwACwAIABcACIAXAAiACwAIABcACIAKwAwADQAXAAiACwAIABcACIAXAAiACwAIABcACIAVQBUAEMAKwAwADQAOgAwADAAXAAiACwAIABcACIAXAAiADsAXABuAFwAIgBFAHUAcgBvAHAAZQAvAFYAbwBsAGcAbwBnAHIAYQBkAFwAIgAsACAANAA4ADcAMQAwACwAIAA3ADIAMAAwACwAIAA1ADUANgA0ADcALAAgADcAMgAwADAALAAgADEAMAA4ADAAMAAsACAAMAAsACAALQAzADYAMAAwACwAIAAwACwAIAAzADYAMAAwACwAIAAwACwAIABcACIAUgB1AHMAcwBpAGEAXAAiACwAIABcACIATQBTAEsAXAAiACwAIABcACIATQBTAEQAXAAiACwAIABcACIATQBvAHMAYwBvAHcAIABTAHQAYQBuAGQAYQByAGQAIABUAGkAbQBlAFwAIgAsACAAXAAiAE0AbwBzAGMAbwB3ACAARABhAHkAbABpAGcAaAB0ACAAVABpAG0AZQBcACIAOwBcAG4AXAAiAEUAdQByAG8AcABlAC8AVgBvAGwAZwBvAGcAcgBhAGQAXAAiACwAIAA1ADUANgA0ADcALAAgADcAMgAwADAALAAgADUANgA5ADUANgAsACAANwAyADAAMAAsACAAMQA0ADQAMAAwACwAIAAwACwAIAAzADYAMAAwACwAIAAwACwAIAAtADMANgAwADAALAAgADAALAAgAFwAIgBcACIALAAgAFwAIgBNAFMASwBcACIALAAgAFwAIgBcACIALAAgAFwAIgBNAG8AcwBjAG8AdwAgAFMAdABhAG4AZABhAHIAZAAgAFQAaQBtAGUAXAAiACwAIABcACIAXAAiADsAXABuAFwAIgBFAHUAcgBvAHAAZQAvAFYAbwBsAGcAbwBnAHIAYQBkAFwAIgAsACAANQA2ADkANQA2ACwAIAA3ADIAMAAwACwAIAA1ADgANAAxADkALAAgADcAMgAwADAALAAgADEAMAA4ADAAMAAsACAAMAAsACAALQAzADYAMAAwACwAIAAwACwAIAAzADYAMAAwACwAIAAwACwAIABcACIAXAAiACwAIABcACIATQBTAEsAXAAiACwAIABcACIAXAAiACwAIABcACIATQBvAHMAYwBvAHcAIABTAHQAYQBuAGQAYQByAGQAIABUAGkAbQBlAFwAIgAsACAAXAAiAFwAIgA7AFwAbgBcACIARQB1AHIAbwBwAGUALwBWAG8AbABnAG8AZwByAGEAZABcACIALAAgADUAOAA0ADEAOQAsACAANwAyADAAMAAsACAANQA5ADIAMQAwACwAIAA3ADIAMAAwACwAIAAxADQANAAwADAALAAgADAALAAgADMANgAwADAALAAgADAALAAgAC0AMwA2ADAAMAAsACAAMAAsACAAXAAiAFwAIgAsACAAXAAiACsAMAA0AFwAIgAsACAAXAAiAFwAIgAsACAAXAAiAFUAVABDACsAMAA0ADoAMAAwAFwAIgAsACAAXAAiAFwAIgA7AFwAbgBcACIARQB1AHIAbwBwAGUALwBWAG8AbABnAG8AZwByAGEAZABcACIALAAgADUAOQAyADEAMAAsACAANwAyADAAMAAsACAAXAAiAFwAIgAsACAAXAAiAFwAIgAsACAAMQAwADgAMAAwACwAIAAwACwAIAAtADMANgAwADAALAAgADAALAAgAFwAIgBcACIALAAgAFwAIgBcACIALAAgAFwAIgBcACIALAAgAFwAIgBNAFMASwBcACIALAAgAFwAIgBcACIALAAgAFwAIgBNAG8AcwBjAG8AdwAgAFMAdABhAG4AZABhAHIAZAAgAFQAaQBtAGUAXAAiACwAIABcACIAXAAiAFwAbgB9ADsAXABuAFwAbgBfAFQASQBNAEUAWgBPAE4ARQBfAEUAVQBSAE8AUABFAF8AVwBBAFIAUwBBAFcAIAA9ACAAewBcAG4AXAAiAEUAdQByAG8AcABlAC8AVwBhAHIAcwBhAHcAXAAiACwAIABcACIAXAAiACwAIABcACIAXAAiACwAIAA3ADcAMQA1ACwAIAAwACwAIAA1ADAANAAwACwAIAAwACwAIABcACIAXAAiACwAIABcACIAXAAiACwAIAAwACwAIAAwACwAIABcACIAXAAiACwAIABcACIATABNAFQAXAAiACwAIABcACIAXAAiACwAIABcACIATABvAGMAYQBsACAATQBlAGEAbgAgAFQAaQBtAGUAXAAiACwAIABcACIAXAAiADsAXABuAFwAIgBFAHUAcgBvAHAAZQAvAFcAYQByAHMAYQB3AFwAIgAsACAANwA3ADEANQAsACAAMAAsACAAMgAwADcAMQA0ACwAIAAwACwAIAA1ADAANAAwACwAIAAwACwAIAAwACwAIAAwACwAIAAtADEANAA0ADAALAAgADAALAAgAFwAIgBcACIALAAgAFwAIgBXAE0AVABcACIALAAgAFwAIgBcACIALAAgAFwAIgBXAGEAcgBzAGEAdwAgAE0AZQBhAG4AIABUAGkAbQBlAFwAIgAsACAAXAAiAFwAIgA7AFwAbgBcACIARQB1AHIAbwBwAGUALwBXAGEAcgBzAGEAdwBcACIALAAgADIAMAA3ADEANAAsACAAMAAsACAAMgAxADgANQAyACwAIAAxADAAOAAwADAALAAgADMANgAwADAALAAgADAALAAgAC0AMQA0ADQAMAAsACAAMAAsACAAMwA2ADAAMAAsACAAMAAsACAAXAAiAEMALQBFAHUAcgBcACIALAAgAFwAIgBDAEUAJQBUAFwAIgAsACAAXAAiAFwAIgAsACAAXAAiAEMAZQBuAHQAcgBhAGwAIABFAHUAcgBvAHAAZQBhAG4AJQAgAFQAaQBtAGUAXAAiACwAIABcACIAXAAiADsAXABuAFwAIgBFAHUAcgBvAHAAZQAvAFcAYQByAHMAYQB3AFwAIgAsACAAMgAxADgANQAyACwAIAAxADAAOAAwADAALAAgADIAMwAyADAANgAsACAAMAAsACAANwAyADAAMAAsACAAMAAsACAAMwA2ADAAMAAsACAAMAAsACAALQAzADYAMAAwACwAIAAwACwAIABcACIAUABvAGwAYQBuAGQAXAAiACwAIABcACIARQBFACUAVABcACIALAAgAFwAIgBcACIALAAgAFwAIgBFAGEAcwB0AGUAcgBuACAARQB1AHIAbwBwAGUAYQBuACUAIABUAGkAbQBlAFwAIgAsACAAXAAiAFwAIgA7AFwAbgBcACIARQB1AHIAbwBwAGUALwBXAGEAcgBzAGEAdwBcACIALAAgADIAMwAyADAANgAsACAAMAAsACAAMgA5ADgAMAAzACwAIAA3ADIAMAAwACwAIAAzADYAMAAwACwAIAAwACwAIAAtADMANgAwADAALAAgADAALAAgADAALAAgADAALAAgAFwAIgBQAG8AbABhAG4AZABcACIALAAgAFwAIgBDAEUAJQBUAFwAIgAsACAAXAAiAFwAIgAsACAAXAAiAEMAZQBuAHQAcgBhAGwAIABFAHUAcgBvAHAAZQBhAG4AJQAgAFQAaQBtAGUAXAAiACwAIABcACIAXAAiADsAXABuAFwAIgBFAHUAcgBvAHAAZQAvAFcAYQByAHMAYQB3AFwAIgAsACAAMgA5ADgAMAAzACwAIAA3ADIAMAAwACwAIAAzADEAMwA2ADQALAAgADAALAAgADMANgAwADAALAAgADAALAAgADAALAAgADAALAAgADAALAAgADAALAAgAFwAIgBDAC0ARQB1AHIAXAAiACwAIABcACIAQwBFACUAVABcACIALAAgAFwAIgBcACIALAAgAFwAIgBDAGUAbgB0AHIAYQBsACAARQB1AHIAbwBwAGUAYQBuACUAIABUAGkAbQBlAFwAIgAsACAAXAAiAFwAIgA7AFwAbgBcACIARQB1AHIAbwBwAGUALwBXAGEAcgBzAGEAdwBcACIALAAgADMAMQAzADYANAAsACAAMAAsACAANAAzADEANAA0ACwAIAAwACwAIAAzADYAMAAwACwAIAAwACwAIAAwACwAIAAwACwAIAAwACwAIAAwACwAIABcACIAUABvAGwAYQBuAGQAXAAiACwAIABcACIAQwBFACUAVABcACIALAAgAFwAIgBcACIALAAgAFwAIgBDAGUAbgB0AHIAYQBsACAARQB1AHIAbwBwAGUAYQBuACUAIABUAGkAbQBlAFwAIgAsACAAXAAiAFwAIgA7AFwAbgBcACIARQB1AHIAbwBwAGUALwBXAGEAcgBzAGEAdwBcACIALAAgADQAMwAxADQANAAsACAAMAAsACAANAA3ADEANgAxACwAIAAwACwAIAAzADYAMAAwACwAIAAwACwAIAAwACwAIAAwACwAIAAwACwAIAAwACwAIABcACIAVwAtAEUAdQByAFwAIgAsACAAXAAiAEMARQAlAFQAXAAiACwAIABcACIAXAAiACwAIABcACIAQwBlAG4AdAByAGEAbAAgAEUAdQByAG8AcABlAGEAbgAlACAAVABpAG0AZQBcACIALAAgAFwAIgBcACIAOwBcAG4AXAAiAEUAdQByAG8AcABlAC8AVwBhAHIAcwBhAHcAXAAiACwAIAA0ADcAMQA2ADEALAAgADAALAAgAFwAIgBcACIALAAgAFwAIgBcACIALAAgADMANgAwADAALAAgADAALAAgADAALAAgADAALAAgAFwAIgBcACIALAAgAFwAIgBcACIALAAgAFwAIgBFAFUAXAAiACwAIABcACIAQwBFACUAVABcACIALAAgAFwAIgBcACIALAAgAFwAIgBDAGUAbgB0AHIAYQBsACAARQB1AHIAbwBwAGUAYQBuACUAIABUAGkAbQBlAFwAIgAsACAAXAAiAFwAIgBcAG4AfQA7AFwAbgBcAG4AXwBUAEkATQBFAFoATwBOAEUAXwBFAFUAUgBPAFAARQBfAFoAVQBSAEkAQwBIACAAPQAgAHsAXABuAFwAIgBFAHUAcgBvAHAAZQAvAFoAdQByAGkAYwBoAFwAIgAsACAAXAAiAFwAIgAsACAAXAAiAFwAIgAsACAALQAxADkANQAwACwAIAAwACwAIAAyADAANAA4ACwAIAAwACwAIABcACIAXAAiACwAIABcACIAXAAiACwAIAAtADIANgAyACwAIAAwACwAIABcACIAXAAiACwAIABcACIATABNAFQAXAAiACwAIABcACIAXAAiACwAIABcACIATABvAGMAYQBsACAATQBlAGEAbgAgAFQAaQBtAGUAXAAiACwAIABcACIAXAAiADsAXABuAFwAIgBFAHUAcgBvAHAAZQAvAFoAdQByAGkAYwBoAFwAIgAsACAALQAxADkANQAwACwAIAAwACwAIAAxADIAOQA4ADAALAAgADAALAAgADEANwA4ADYALAAgADAALAAgAC0AMgA2ADIALAAgADAALAAgADEAOAAxADQALAAgADAALAAgAFwAIgBcACIALAAgAFwAIgBCAE0AVABcACIALAAgAFwAIgBcACIALAAgAFwAIgBCAHUAcwBpAG4AZwBlAG4AIABNAGUAYQBuACAAVABpAG0AZQBcACIALAAgAFwAIgBcACIAOwBcAG4AXAAiAEUAdQByAG8AcABlAC8AWgB1AHIAaQBjAGgAXAAiACwAIAAxADIAOQA4ADAALAAgADAALAAgADQANAA2ADAANQAsACAAMAAsACAAMwA2ADAAMAAsACAAMAAsACAAMQA4ADEANAAsACAAMAAsACAAMAAsACAAMAAsACAAXAAiAFMAdwBpAHMAcwBcACIALAAgAFwAIgBDAEUAJQBUAFwAIgAsACAAXAAiAFwAIgAsACAAXAAiAEMAZQBuAHQAcgBhAGwAIABFAHUAcgBvAHAAZQBhAG4AJQAgAFQAaQBtAGUAXAAiACwAIABcACIAXAAiADsAXABuAFwAIgBFAHUAcgBvAHAAZQAvAFoAdQByAGkAYwBoAFwAIgAsACAANAA0ADYAMAA1ACwAIAAwACwAIABcACIAXAAiACwAIABcACIAXAAiACwAIAAzADYAMAAwACwAIAAwACwAIAAwACwAIAAwACwAIABcACIAXAAiACwAIABcACIAXAAiACwAIABcACIARQBVAFwAIgAsACAAXAAiAEMARQAlAFQAXAAiACwAIABcACIAXAAiACwAIABcACIAQwBlAG4AdAByAGEAbAAgAEUAdQByAG8AcABlAGEAbgAlACAAVABpAG0AZQBcACIALAAgAFwAIgBcACIAXABuAH0AOwBcAG4AXABuAF8AVABJAE0ARQBaAE8ATgBFAF8ASQBOAEQASQBBAE4AXwBDAEgAQQBHAE8AUwAgAD0AIAB7AFwAbgBcACIASQBuAGQAaQBhAG4ALwBDAGgAYQBnAG8AcwBcACIALAAgAFwAIgBcACIALAAgAFwAIgBcACIALAAgADEANwA1ADcANgAsACAAMAAsACAAMQA3ADMAOAAwACwAIAAwACwAIABcACIAXAAiACwAIABcACIAXAAiACwAIAA2ADIAMAAsACAAMAAsACAAXAAiAFwAIgAsACAAXAAiAEwATQBUAFwAIgAsACAAXAAiAFwAIgAsACAAXAAiAEwAbwBjAGEAbAAgAE0AZQBhAG4AIABUAGkAbQBlAFwAIgAsACAAXAAiAFwAIgA7AFwAbgBcACIASQBuAGQAaQBhAG4ALwBDAGgAYQBnAG8AcwBcACIALAAgADEANwA1ADcANgAsACAAMAAsACAANQAwADAAOAAzACwAIAAwACwAIAAxADgAMAAwADAALAAgADAALAAgADYAMgAwACwAIAAwACwAIAAzADYAMAAwACwAIAAwACwAIABcACIAXAAiACwAIABcACIAKwAwADUAXAAiACwAIABcACIAXAAiACwAIABcACIAVQBUAEMAKwAwADUAOgAwADAAXAAiACwAIABcACIAXAAiADsAXABuAFwAIgBJAG4AZABpAGEAbgAvAEMAaABhAGcAbwBzAFwAIgAsACAANQAwADAAOAAzACwAIAAwACwAIABcACIAXAAiACwAIABcACIAXAAiACwAIAAyADEANgAwADAALAAgADAALAAgADMANgAwADAALAAgADAALAAgAFwAIgBcACIALAAgAFwAIgBcACIALAAgAFwAIgBcACIALAAgAFwAIgArADAANgBcACIALAAgAFwAIgBcACIALAAgAFwAIgBVAFQAQwArADAANgA6ADAAMABcACIALAAgAFwAIgBcACIAXABuAH0AOwBcAG4AXABuAF8AVABJAE0ARQBaAE8ATgBFAF8ASQBOAEQASQBBAE4AXwBNAEEATABEAEkAVgBFAFMAIAA9ACAAewBcAG4AXAAiAEkAbgBkAGkAYQBuAC8ATQBhAGwAZABpAHYAZQBzAFwAIgAsACAAXAAiAFwAIgAsACAAXAAiAFwAIgAsACAANwA3ADEANQAsACAAMAAsACAAMQA3ADYANAAwACwAIAAwACwAIABcACIAXAAiACwAIABcACIAXAAiACwAIAAwACwAIAAwACwAIABcACIAXAAiACwAIABcACIATABNAFQAXAAiACwAIABcACIAXAAiACwAIABcACIATABvAGMAYQBsACAATQBlAGEAbgAgAFQAaQBtAGUAXAAiACwAIABcACIAXAAiADsAXABuAFwAIgBJAG4AZABpAGEAbgAvAE0AYQBsAGQAaQB2AGUAcwBcACIALAAgADcANwAxADUALAAgADAALAAgADMANgA5ADMANAAsACAAMAAsACAAMQA3ADYANAAwACwAIAAwACwAIAAwACwAIAAwACwAIAAzADYAMAAsACAAMAAsACAAXAAiAFwAIgAsACAAXAAiAE0ATQBUAFwAIgAsACAAXAAiAFwAIgAsACAAXAAiAE0AYQBsAGQAaQB2AGUAcwAgAE0AZQBhAG4AIABUAGkAbQBlAFwAIgAsACAAXAAiAFwAIgA7AFwAbgBcACIASQBuAGQAaQBhAG4ALwBNAGEAbABkAGkAdgBlAHMAXAAiACwAIAAzADYAOQAzADQALAAgADAALAAgAFwAIgBcACIALAAgAFwAIgBcACIALAAgADEAOAAwADAAMAAsACAAMAAsACAAMwA2ADAALAAgADAALAAgAFwAIgBcACIALAAgAFwAIgBcACIALAAgAFwAIgBcACIALAAgAFwAIgArADAANQBcACIALAAgAFwAIgBcACIALAAgAFwAIgBVAFQAQwArADAANQA6ADAAMABcACIALAAgAFwAIgBcACIAXABuAH0AOwBcAG4AXABuAF8AVABJAE0ARQBaAE8ATgBFAF8ASQBOAEQASQBBAE4AXwBNAEEAVQBSAEkAVABJAFUAUwAgAD0AIAB7AFwAbgBcACIASQBuAGQAaQBhAG4ALwBNAGEAdQByAGkAdABpAHUAcwBcACIALAAgAFwAIgBcACIALAAgAFwAIgBcACIALAAgADEANwA1ADcANgAsACAAMAAsACAAMQAzADgAMAAwACwAIAAwACwAIABcACIAXAAiACwAIABcACIAXAAiACwAIAA2ADAAMAAsACAAMAAsACAAXAAiAFwAIgAsACAAXAAiAEwATQBUAFwAIgAsACAAXAAiAFwAIgAsACAAXAAiAEwAbwBjAGEAbAAgAE0AZQBhAG4AIABUAGkAbQBlAFwAIgAsACAAXAAiAFwAIgA7AFwAbgBcACIASQBuAGQAaQBhAG4ALwBNAGEAdQByAGkAdABpAHUAcwBcACIALAAgADEANwA1ADcANgAsACAAMAAsACAAXAAiAFwAIgAsACAAXAAiAFwAIgAsACAAMQA0ADQAMAAwACwAIAAwACwAIAA2ADAAMAAsACAAMAAsACAAXAAiAFwAIgAsACAAXAAiAFwAIgAsACAAXAAiAE0AYQB1AHIAaQB0AGkAdQBzAFwAIgAsACAAXAAiACsAMAA0AFwAIgAsACAAXAAiACsAMAA1AFwAIgAsACAAXAAiAFUAVABDACsAMAA0ADoAMAAwAFwAIgAsACAAXAAiAFUAVABDACsAMAA1ADoAMAAwAFwAIgBcAG4AfQA7AFwAbgBcAG4AXwBUAEkATQBFAFoATwBOAEUAXwBQAEEAQwBJAEYASQBDAF8AQQBQAEkAQQAgAD0AIAB7AFwAbgBcACIAUABhAGMAaQBmAGkAYwAvAEEAcABpAGEAXAAiACwAIABcACIAXAAiACwAIABcACIAXAAiACwAIAAxADIAMgA4ADQALAAgADAALAAgADQANQAxADgANAAsACAAMAAsACAAXAAiAFwAIgAsACAAXAAiAFwAIgAsACAALQA4ADYANAAwADAALAAgADAALAAgAFwAIgBcACIALAAgAFwAIgBMAE0AVABcACIALAAgAFwAIgBcACIALAAgAFwAIgBMAG8AYwBhAGwAIABNAGUAYQBuACAAVABpAG0AZQBcACIALAAgAFwAIgBcACIAOwBcAG4AXAAiAFAAYQBjAGkAZgBpAGMALwBBAHAAaQBhAFwAIgAsACAAMQAyADIAOAA0ACwAIAAwACwAIAAxADkAMAAzADcALAAgADAALAAgAC0ANAAxADIAMQA2ACwAIAAwACwAIAAtADgANgA0ADAAMAAsACAAMAAsACAALQAxADgANAAsACAAMAAsACAAXAAiAFwAIgAsACAAXAAiAEwATQBUAFwAIgAsACAAXAAiAFwAIgAsACAAXAAiAEwAbwBjAGEAbAAgAE0AZQBhAG4AIABUAGkAbQBlAFwAIgAsACAAXAAiAFwAIgA7AFwAbgBcACIAUABhAGMAaQBmAGkAYwAvAEEAcABpAGEAXAAiACwAIAAxADkAMAAzADcALAAgADAALAAgADMAMwAyADgAMgAsACAAMAAsACAALQA0ADEANAAwADAALAAgADAALAAgAC0AMQA4ADQALAAgADAALAAgADEAOAAwADAALAAgADAALAAgAFwAIgBcACIALAAgAFwAIgASIjEAMQAzADAAXAAiACwAIABcACIAXAAiACwAIABcACIAVQBUAEMAEiIxADEAOgAzADAAXAAiACwAIABcACIAXAAiADsAXABuAFwAIgBQAGEAYwBpAGYAaQBjAC8AQQBwAGkAYQBcACIALAAgADMAMwAyADgAMgAsACAAMAAsACAANQA1ADkAMgA1ACwAIAAwACwAIAAtADMAOQA2ADAAMAAsACAAMAAsACAAMQA4ADAAMAAsACAAMAAsACAAOAA2ADQAMAAwACwAIAAwACwAIABcACIAVwBTAFwAIgAsACAAXAAiABIiMQAxAFwAIgAsACAAXAAiABIiMQAwAFwAIgAsACAAXAAiAFUAVABDABIiMQAxADoAMAAwAFwAIgAsACAAXAAiAFUAVABDABIiMQAwADoAMAAwAFwAIgA7AFwAbgBcACIAUABhAGMAaQBmAGkAYwAvAEEAcABpAGEAXAAiACwAIAA1ADUAOQAyADUALAAgADAALAAgAFwAIgBcACIALAAgAFwAIgBcACIALAAgADQANgA4ADAAMAAsACAAMAAsACAAOAA2ADQAMAAwACwAIAAwACwAIABcACIAXAAiACwAIABcACIAXAAiACwAIABcACIAVwBTAFwAIgAsACAAXAAiACsAMQAzAFwAIgAsACAAXAAiACsAMQA0AFwAIgAsACAAXAAiAFUAVABDACsAMQAzADoAMAAwAFwAIgAsACAAXAAiAFUAVABDACsAMQA0ADoAMAAwAFwAIgBcAG4AfQA7AFwAbgBcAG4AXwBUAEkATQBFAFoATwBOAEUAXwBQAEEAQwBJAEYASQBDAF8AQQBVAEMASwBMAEEATgBEACAAPQAgAHsAXABuAFwAIgBQAGEAYwBpAGYAaQBjAC8AQQB1AGMAawBsAGEAbgBkAFwAIgAsACAAXAAiAFwAIgAsACAAXAAiAFwAIgAsACAAMwA2ADMAOAAsACAAMAAsACAANAAxADkANAA0ACwAIAAwACwAIABcACIAXAAiACwAIABcACIAXAAiACwAIAAtADUANAA0ACwAIAAwACwAIABcACIAXAAiACwAIABcACIATABNAFQAXAAiACwAIABcACIAXAAiACwAIABcACIATABvAGMAYQBsACAATQBlAGEAbgAgAFQAaQBtAGUAXAAiACwAIABcACIAXAAiADsAXABuAFwAIgBQAGEAYwBpAGYAaQBjAC8AQQB1AGMAawBsAGEAbgBkAFwAIgAsACAAMwA2ADMAOAAsACAAMAAsACAAMwAxADgAMgAxACwAIAAwACwAIAA0ADEANAAwADAALAAgADAALAAgAC0ANQA0ADQALAAgADAALAAgADEAOAAwADAALAAgADAALAAgAFwAIgBOAFoAXAAiACwAIABcACIATgBaACUAVABcACIALAAgAFwAIgBcACIALAAgAFwAIgBOAGUAdwAgAFoAZQBhAGwAYQBuAGQAJQAgAFQAaQBtAGUAXAAiACwAIABcACIAXAAiADsAXABuAFwAIgBQAGEAYwBpAGYAaQBjAC8AQQB1AGMAawBsAGEAbgBkAFwAIgAsACAAMwAxADgAMgAxACwAIAAwACwAIABcACIAXAAiACwAIABcACIAXAAiACwAIAA0ADMAMgAwADAALAAgADAALAAgADEAOAAwADAALAAgADAALAAgAFwAIgBcACIALAAgAFwAIgBcACIALAAgAFwAIgBOAFoAXAAiACwAIABcACIATgBaACUAVABcACIALAAgAFwAIgBcACIALAAgAFwAIgBOAGUAdwAgAFoAZQBhAGwAYQBuAGQAJQAgAFQAaQBtAGUAXAAiACwAIABcACIAXAAiAFwAbgB9ADsAXABuAFwAbgBfAFQASQBNAEUAWgBPAE4ARQBfAFAAQQBDAEkARgBJAEMAXwBCAE8AVQBHAEEASQBOAFYASQBMAEwARQAgAD0AIAB7AFwAbgBcACIAUABhAGMAaQBmAGkAYwAvAEIAbwB1AGcAYQBpAG4AdgBpAGwAbABlAFwAIgAsACAAXAAiAFwAIgAsACAAXAAiAFwAIgAsACAANwA3ADEANQAsACAAMAAsACAAMwA3ADMAMwA2ACwAIAAwACwAIABcACIAXAAiACwAIABcACIAXAAiACwAIAAtADIAMAAyADQALAAgADAALAAgAFwAIgBcACIALAAgAFwAIgBMAE0AVABcACIALAAgAFwAIgBcACIALAAgAFwAIgBMAG8AYwBhAGwAIABNAGUAYQBuACAAVABpAG0AZQBcACIALAAgAFwAIgBcACIAOwBcAG4AXAAiAFAAYQBjAGkAZgBpAGMALwBCAG8AdQBnAGEAaQBuAHYAaQBsAGwAZQBcACIALAAgADcANwAxADUALAAgADAALAAgADEAMwAxADkANAAsACAAMAAsACAAMwA1ADMAMQAyACwAIAAwACwAIAAtADIAMAAyADQALAAgADAALAAgADYAOAA4ACwAIAAwACwAIABcACIAXAAiACwAIABcACIAUABNAE0AVABcACIALAAgAFwAIgBcACIALAAgAFwAIgBQAG8AcgB0ACAATQBvAHIAZQBzAGIAeQAgAE0AZQBhAG4AIABUAGkAbQBlAFwAIgAsACAAXAAiAFwAIgA7AFwAbgBcACIAUABhAGMAaQBmAGkAYwAvAEIAbwB1AGcAYQBpAG4AdgBpAGwAbABlAFwAIgAsACAAMQAzADEAOQA0ACwAIAAwACwAIAAzADAANQA0ADEALAAgADAALAAgADMANgAwADAAMAAsACAAMAAsACAANgA4ADgALAAgADAALAAgAC0AMwA2ADAAMAAsACAAMAAsACAAXAAiAFwAIgAsACAAXAAiACsAMQAwAFwAIgAsACAAXAAiAFwAIgAsACAAXAAiAFUAVABDACsAMQAwADoAMAAwAFwAIgAsACAAXAAiAFwAIgA7AFwAbgBcACIAUABhAGMAaQBmAGkAYwAvAEIAbwB1AGcAYQBpAG4AdgBpAGwAbABlAFwAIgAsACAAMwAwADUANAAxACwAIAAwACwAIAAzADEANgA4ADgALAAgADAALAAgADMAMgA0ADAAMAAsACAAMAAsACAALQAzADYAMAAwACwAIAAwACwAIAAzADYAMAAwACwAIAAwACwAIABcACIAXAAiACwAIABcACIAKwAwADkAXAAiACwAIABcACIAXAAiACwAIABcACIAVQBUAEMAKwAwADkAOgAwADAAXAAiACwAIABcACIAXAAiADsAXABuAFwAIgBQAGEAYwBpAGYAaQBjAC8AQgBvAHUAZwBhAGkAbgB2AGkAbABsAGUAXAAiACwAIAAzADEANgA4ADgALAAgADAALAAgADUANwAwADEAOQAsACAANwAyADAAMAAsACAAMwA2ADAAMAAwACwAIAAwACwAIAAzADYAMAAwACwAIAAwACwAIAAzADYAMAAwACwAIAAwACwAIABcACIAXAAiACwAIABcACIAKwAxADAAXAAiACwAIABcACIAXAAiACwAIABcACIAVQBUAEMAKwAxADAAOgAwADAAXAAiACwAIABcACIAXAAiADsAXABuAFwAIgBQAGEAYwBpAGYAaQBjAC8AQgBvAHUAZwBhAGkAbgB2AGkAbABsAGUAXAAiACwAIAA1ADcAMAAxADkALAAgADcAMgAwADAALAAgAFwAIgBcACIALAAgAFwAIgBcACIALAAgADMAOQA2ADAAMAAsACAAMAAsACAAMwA2ADAAMAAsACAAMAAsACAAXAAiAFwAIgAsACAAXAAiAFwAIgAsACAAXAAiAFwAIgAsACAAXAAiACsAMQAxAFwAIgAsACAAXAAiAFwAIgAsACAAXAAiAFUAVABDACsAMQAxADoAMAAwAFwAIgAsACAAXAAiAFwAIgBcAG4AfQA7AFwAbgBcAG4AXwBUAEkATQBFAFoATwBOAEUAXwBQAEEAQwBJAEYASQBDAF8AQwBIAEEAVABIAEEATQAgAD0AIAB7AFwAbgBcACIAUABhAGMAaQBmAGkAYwAvAEMAaABhAHQAaABhAG0AXAAiACwAIABcACIAXAAiACwAIABcACIAXAAiACwAIAAzADYAMwA4ACwAIAAwACwAIAA0ADQAMAAyADgALAAgADAALAAgAFwAIgBcACIALAAgAFwAIgBcACIALAAgADcAMgAsACAAMAAsACAAXAAiAFwAIgAsACAAXAAiAEwATQBUAFwAIgAsACAAXAAiAFwAIgAsACAAXAAiAEwAbwBjAGEAbAAgAE0AZQBhAG4AIABUAGkAbQBlAFwAIgAsACAAXAAiAFwAIgA7AFwAbgBcACIAUABhAGMAaQBmAGkAYwAvAEMAaABhAHQAaABhAG0AXAAiACwAIAAzADYAMwA4ACwAIAAwACwAIAAzADEAOAAyADEALAAgADAALAAgADQANAAxADAAMAAsACAAMAAsACAANwAyACwAIAAwACwAIAAxADgAMAAwACwAIAAwACwAIABcACIAXAAiACwAIABcACIAKwAxADIAMQA1AFwAIgAsACAAXAAiAFwAIgAsACAAXAAiAFUAVABDACsAMQAyADoAMQA1AFwAIgAsACAAXAAiAFwAIgA7AFwAbgBcACIAUABhAGMAaQBmAGkAYwAvAEMAaABhAHQAaABhAG0AXAAiACwAIAAzADEAOAAyADEALAAgADAALAAgAFwAIgBcACIALAAgAFwAIgBcACIALAAgADQANQA5ADAAMAAsACAAMAAsACAAMQA4ADAAMAAsACAAMAAsACAAXAAiAFwAIgAsACAAXAAiAFwAIgAsACAAXAAiAEMAaABhAHQAaABhAG0AXAAiACwAIABcACIAKwAxADIANAA1AFwAIgAsACAAXAAiACsAMQAzADQANQBcACIALAAgAFwAIgBVAFQAQwArADEAMgA6ADQANQBcACIALAAgAFwAIgBVAFQAQwArADEAMwA6ADQANQBcACIAXABuAH0AOwBcAG4AXABuAF8AVABJAE0ARQBaAE8ATgBFAF8AUABBAEMASQBGAEkAQwBfAEUAQQBTAFQARQBSACAAPQAgAHsAXABuAFwAIgBQAGEAYwBpAGYAaQBjAC8ARQBhAHMAdABlAHIAXAAiACwAIABcACIAXAAiACwAIABcACIAXAAiACwAIAAxADEAMwA2ADgALAAgADAALAAgAC0AMgA2ADIANAA4ACwAIAAwACwAIABcACIAXAAiACwAIABcACIAXAAiACwAIAAwACwAIAAwACwAIABcACIAXAAiACwAIABcACIATABNAFQAXAAiACwAIABcACIAXAAiACwAIABcACIATABvAGMAYQBsACAATQBlAGEAbgAgAFQAaQBtAGUAXAAiACwAIABcACIAXAAiADsAXABuAFwAIgBQAGEAYwBpAGYAaQBjAC8ARQBhAHMAdABlAHIAXAAiACwAIAAxADEAMwA2ADgALAAgADAALAAgADIANgA5ADUAMQAsACAAMAAsACAALQAyADYAMgA0ADgALAAgADAALAAgADAALAAgADAALAAgADEAMAA0ADgALAAgADAALAAgAFwAIgBcACIALAAgAFwAIgBFAE0AVABcACIALAAgAFwAIgBcACIALAAgAFwAIgBFAGEAcwB0AGUAcgAgAE0AZQBhAG4AIABUAGkAbQBlAFwAIgAsACAAXAAiAFwAIgA7AFwAbgBcACIAUABhAGMAaQBmAGkAYwAvAEUAYQBzAHQAZQByAFwAIgAsACAAMgA2ADkANQAxACwAIAAwACwAIAA0ADUAMAA0ADEALAAgADcAMgAwADAAMAAsACAALQAyADUAMgAwADAALAAgADAALAAgADEAMAA0ADgALAAgADAALAAgADMANgAwADAALAAgADAALAAgAFwAIgBDAGgAaQBsAGUAXAAiACwAIABcACIAEiIwADcAXAAiACwAIABcACIAEiIwADYAXAAiACwAIABcACIAVQBUAEMAEiIwADcAOgAwADAAXAAiACwAIABcACIAVQBUAEMAEiIwADYAOgAwADAAXAAiADsAXABuAFwAIgBQAGEAYwBpAGYAaQBjAC8ARQBhAHMAdABlAHIAXAAiACwAIAA0ADUAMAA0ADEALAAgADcAMgAwADAAMAAsACAAXAAiAFwAIgAsACAAXAAiAFwAIgAsACAALQAyADEANgAwADAALAAgADAALAAgADMANgAwADAALAAgADAALAAgAFwAIgBcACIALAAgAFwAIgBcACIALAAgAFwAIgBDAGgAaQBsAGUAXAAiACwAIABcACIAEiIwADYAXAAiACwAIABcACIAEiIwADUAXAAiACwAIABcACIAVQBUAEMAEiIwADYAOgAwADAAXAAiACwAIABcACIAVQBUAEMAEiIwADUAOgAwADAAXAAiAFwAbgB9ADsAXABuAFwAbgBfAFQASQBNAEUAWgBPAE4ARQBfAFAAQQBDAEkARgBJAEMAXwBFAEYAQQBUAEUAIAA9ACAAewBcAG4AXAAiAFAAYQBjAGkAZgBpAGMALwBFAGYAYQB0AGUAXAAiACwAIABcACIAXAAiACwAIABcACIAXAAiACwAIAAxADkANAAxADQALAAgADAALAAgADQAMAAzADkANgAsACAAMAAsACAAXAAiAFwAIgAsACAAXAAiAFwAIgAsACAALQA3ADkANgAsACAAMAAsACAAXAAiAFwAIgAsACAAXAAiAEwATQBUAFwAIgAsACAAXAAiAFwAIgAsACAAXAAiAEwAbwBjAGEAbAAgAE0AZQBhAG4AIABUAGkAbQBlAFwAIgAsACAAXAAiAFwAIgA7AFwAbgBcACIAUABhAGMAaQBmAGkAYwAvAEUAZgBhAHQAZQBcACIALAAgADEAOQA0ADEANAAsACAAMAAsACAAXAAiAFwAIgAsACAAXAAiAFwAIgAsACAAMwA5ADYAMAAwACwAIAAwACwAIAAtADcAOQA2ACwAIAAwACwAIABcACIAXAAiACwAIABcACIAXAAiACwAIABcACIAVgBhAG4AdQBhAHQAdQBcACIALAAgAFwAIgArADEAMQBcACIALAAgAFwAIgArADEAMgBcACIALAAgAFwAIgBVAFQAQwArADEAMQA6ADAAMABcACIALAAgAFwAIgBVAFQAQwArADEAMgA6ADAAMABcACIAXABuAH0AOwBcAG4AXABuAF8AVABJAE0ARQBaAE8ATgBFAF8AUABBAEMASQBGAEkAQwBfAEYAQQBLAEEATwBGAE8AIAA9ACAAewBcAG4AXAAiAFAAYQBjAGkAZgBpAGMALwBGAGEAawBhAG8AZgBvAFwAIgAsACAAXAAiAFwAIgAsACAAXAAiAFwAIgAsACAAMQA1ADMAOAA1ACwAIAAwACwAIAAtADQAMQAwADkANgAsACAAMAAsACAAXAAiAFwAIgAsACAAXAAiAFwAIgAsACAAMQA0ADkANgAsACAAMAAsACAAXAAiAFwAIgAsACAAXAAiAEwATQBUAFwAIgAsACAAXAAiAFwAIgAsACAAXAAiAEwAbwBjAGEAbAAgAE0AZQBhAG4AIABUAGkAbQBlAFwAIgAsACAAXAAiAFwAIgA7AFwAbgBcACIAUABhAGMAaQBmAGkAYwAvAEYAYQBrAGEAbwBmAG8AXAAiACwAIAAxADUAMwA4ADUALAAgADAALAAgADUANQA5ADIANQAsACAAMAAsACAALQAzADkANgAwADAALAAgADAALAAgADEANAA5ADYALAAgADAALAAgADgANgA0ADAAMAAsACAAMAAsACAAXAAiAFwAIgAsACAAXAAiABIiMQAxAFwAIgAsACAAXAAiAFwAIgAsACAAXAAiAFUAVABDABIiMQAxADoAMAAwAFwAIgAsACAAXAAiAFwAIgA7AFwAbgBcACIAUABhAGMAaQBmAGkAYwAvAEYAYQBrAGEAbwBmAG8AXAAiACwAIAA1ADUAOQAyADUALAAgADAALAAgAFwAIgBcACIALAAgAFwAIgBcACIALAAgADQANgA4ADAAMAAsACAAMAAsACAAOAA2ADQAMAAwACwAIAAwACwAIABcACIAXAAiACwAIABcACIAXAAiACwAIABcACIAXAAiACwAIABcACIAKwAxADMAXAAiACwAIABcACIAXAAiACwAIABcACIAVQBUAEMAKwAxADMAOgAwADAAXAAiACwAIABcACIAXAAiAFwAbgB9ADsAXABuAFwAbgBfAFQASQBNAEUAWgBPAE4ARQBfAFAAQQBDAEkARgBJAEMAXwBGAEkASgBJACAAPQAgAHsAXABuAFwAIgBQAGEAYwBpAGYAaQBjAC8ARgBpAGoAaQBcACIALAAgAFwAIgBcACIALAAgAFwAIgBcACIALAAgADIAMAA3ADkANgAsACAAMAAsACAANAAyADkANAA0ACwAIAAwACwAIABcACIAXAAiACwAIABcACIAXAAiACwAIAAyADUANgAsACAAMAAsACAAXAAiAFwAIgAsACAAXAAiAEwATQBUAFwAIgAsACAAXAAiAFwAIgAsACAAXAAiAEwAbwBjAGEAbAAgAE0AZQBhAG4AIABUAGkAbQBlAFwAIgAsACAAXAAiAFwAIgA7AFwAbgBcACIAUABhAGMAaQBmAGkAYwAvAEYAaQBqAGkAXAAiACwAIAAyADAANwA5ADYALAAgADAALAAgAFwAIgBcACIALAAgAFwAIgBcACIALAAgADQAMwAyADAAMAAsACAAMAAsACAAMgA1ADYALAAgADAALAAgAFwAIgBcACIALAAgAFwAIgBcACIALAAgAFwAIgBGAGkAagBpAFwAIgAsACAAXAAiAEYASgAlAFQAXAAiACwAIABcACIAXAAiACwAIABcACIARgBpAGoAaQAlACAAVABpAG0AZQBcACIALAAgAFwAIgBcACIAXABuAH0AOwBcAG4AXABuAF8AVABJAE0ARQBaAE8ATgBFAF8AUABBAEMASQBGAEkAQwBfAEcAQQBMAEEAUABBAEcATwBTACAAPQAgAHsAXABuAFwAIgBQAGEAYwBpAGYAaQBjAC8ARwBhAGwAYQBwAGEAZwBvAHMAXAAiACwAIABcACIAXAAiACwAIABcACIAXAAiACwAIAAyADYAMwA0ADIALAAgADAALAAgAC0AMgAxADUAMAA0ACwAIAAwACwAIABcACIAXAAiACwAIABcACIAXAAiACwAIAAzADUAMAA0ACwAIAAwACwAIABcACIAXAAiACwAIABcACIATABNAFQAXAAiACwAIABcACIAXAAiACwAIABcACIATABvAGMAYQBsACAATQBlAGEAbgAgAFQAaQBtAGUAXAAiACwAIABcACIAXAAiADsAXABuAFwAIgBQAGEAYwBpAGYAaQBjAC8ARwBhAGwAYQBwAGEAZwBvAHMAXAAiACwAIAAyADYAMwA0ADIALAAgADAALAAgADQANgA0ADMAMQAsACAAMAAsACAALQAxADgAMAAwADAALAAgADAALAAgADMANQAwADQALAAgADAALAAgAC0AMwA2ADAAMAAsACAAMAAsACAAXAAiAFwAIgAsACAAXAAiABIiMAA1AFwAIgAsACAAXAAiAFwAIgAsACAAXAAiAFUAVABDABIiMAA1ADoAMAAwAFwAIgAsACAAXAAiAFwAIgA7AFwAbgBcACIAUABhAGMAaQBmAGkAYwAvAEcAYQBsAGEAcABhAGcAbwBzAFwAIgAsACAANAA2ADQAMwAxACwAIAAwACwAIABcACIAXAAiACwAIABcACIAXAAiACwAIAAtADIAMQA2ADAAMAAsACAAMAAsACAALQAzADYAMAAwACwAIAAwACwAIABcACIAXAAiACwAIABcACIAXAAiACwAIABcACIARQBjAHUAYQBkAG8AcgBcACIALAAgAFwAIgASIjAANgBcACIALAAgAFwAIgASIjAANQBcACIALAAgAFwAIgBVAFQAQwASIjAANgA6ADAAMABcACIALAAgAFwAIgBVAFQAQwASIjAANQA6ADAAMABcACIAXABuAH0AOwBcAG4AXABuAF8AVABJAE0ARQBaAE8ATgBFAF8AUABBAEMASQBGAEkAQwBfAEcAQQBNAEIASQBFAFIAIAA9ACAAewBcAG4AXAAiAFAAYQBjAGkAZgBpAGMALwBHAGEAbQBiAGkAZQByAFwAIgAsACAAXAAiAFwAIgAsACAAXAAiAFwAIgAsACAAMQA5ADYANwA2ACwAIAAwACwAIAAtADMAMgAzADgAOAAsACAAMAAsACAAXAAiAFwAIgAsACAAXAAiAFwAIgAsACAALQAxADIALAAgADAALAAgAFwAIgBcACIALAAgAFwAIgBMAE0AVABcACIALAAgAFwAIgBcACIALAAgAFwAIgBMAG8AYwBhAGwAIABNAGUAYQBuACAAVABpAG0AZQBcACIALAAgAFwAIgBcACIAOwBcAG4AXAAiAFAAYQBjAGkAZgBpAGMALwBHAGEAbQBiAGkAZQByAFwAIgAsACAAMQA5ADYANwA2ACwAIAAwACwAIABcACIAXAAiACwAIABcACIAXAAiACwAIAAtADMAMgA0ADAAMAAsACAAMAAsACAALQAxADIALAAgADAALAAgAFwAIgBcACIALAAgAFwAIgBcACIALAAgAFwAIgBcACIALAAgAFwAIgBHAEEATQBUAFwAIgAsACAAXAAiAFwAIgAsACAAXAAiAEcAYQBtAGIAaQBlAHIAIABUAGkAbQBlAFwAIgAsACAAXAAiAFwAIgBcAG4AfQA7AFwAbgBcAG4AXwBUAEkATQBFAFoATwBOAEUAXwBQAEEAQwBJAEYASQBDAF8ARwBVAEEARABBAEwAQwBBAE4AQQBMACAAPQAgAHsAXABuAFwAIgBQAGEAYwBpAGYAaQBjAC8ARwB1AGEAZABhAGwAYwBhAG4AYQBsAFwAIgAsACAAXAAiAFwAIgAsACAAXAAiAFwAIgAsACAAMQA5ADYANwA2ACwAIAAwACwAIAAzADgAMwA4ADgALAAgADAALAAgAFwAIgBcACIALAAgAFwAIgBcACIALAAgADEAMgAxADIALAAgADAALAAgAFwAIgBcACIALAAgAFwAIgBMAE0AVABcACIALAAgAFwAIgBcACIALAAgAFwAIgBMAG8AYwBhAGwAIABNAGUAYQBuACAAVABpAG0AZQBcACIALAAgAFwAIgBcACIAOwBcAG4AXAAiAFAAYQBjAGkAZgBpAGMALwBHAHUAYQBkAGEAbABjAGEAbgBhAGwAXAAiACwAIAAxADkANgA3ADYALAAgADAALAAgAFwAIgBcACIALAAgAFwAIgBcACIALAAgADMAOQA2ADAAMAAsACAAMAAsACAAMQAyADEAMgAsACAAMAAsACAAXAAiAFwAIgAsACAAXAAiAFwAIgAsACAAXAAiAFwAIgAsACAAXAAiACsAMQAxAFwAIgAsACAAXAAiAFwAIgAsACAAXAAiAFUAVABDACsAMQAxADoAMAAwAFwAIgAsACAAXAAiAFwAIgBcAG4AfQA7AFwAbgBcAG4AXwBUAEkATQBFAFoATwBOAEUAXwBQAEEAQwBJAEYASQBDAF8ARwBVAEEATQAgAD0AIAB7AFwAbgBcACIAUABhAGMAaQBmAGkAYwAvAEcAdQBhAG0AXAAiACwAIABcACIAXAAiACwAIABcACIAXAAiACwAIAAtADUAMAA2ADkALAAgADAALAAgAC0ANQAxADYANgAwACwAIAAwACwAIABcACIAXAAiACwAIABcACIAXAAiACwAIAA4ADYANAAwADAALAAgADAALAAgAFwAIgBcACIALAAgAFwAIgBMAE0AVABcACIALAAgAFwAIgBcACIALAAgAFwAIgBMAG8AYwBhAGwAIABNAGUAYQBuACAAVABpAG0AZQBcACIALAAgAFwAIgBcACIAOwBcAG4AXAAiAFAAYQBjAGkAZgBpAGMALwBHAHUAYQBtAFwAIgAsACAALQA1ADAANgA5ACwAIAAwACwAIAAxADUAMwA4ADUALAAgADAALAAgADMANAA3ADQAMAAsACAAMAAsACAAOAA2ADQAMAAwACwAIAAwACwAIAAxADIANgAwACwAIAAwACwAIABcACIAXAAiACwAIABcACIATABNAFQAXAAiACwAIABcACIAXAAiACwAIABcACIATABvAGMAYQBsACAATQBlAGEAbgAgAFQAaQBtAGUAXAAiACwAIABcACIAXAAiADsAXABuAFwAIgBQAGEAYwBpAGYAaQBjAC8ARwB1AGEAbQBcACIALAAgADEANQAzADgANQAsACAAMAAsACAAMwAwADMAMwA4ACwAIAAwACwAIAAzADYAMAAwADAALAAgADAALAAgADEAMgA2ADAALAAgADAALAAgAC0AMwA2ADAAMAAsACAAMAAsACAAXAAiAFwAIgAsACAAXAAiAEcAUwBUAFwAIgAsACAAXAAiAFwAIgAsACAAXAAiAEcAdQBhAG0AIABTAHQAYQBuAGQAYQByAGQAIABUAGkAbQBlAFwAIgAsACAAXAAiAFwAIgA7AFwAbgBcACIAUABhAGMAaQBmAGkAYwAvAEcAdQBhAG0AXAAiACwAIAAzADAAMwAzADgALAAgADAALAAgADMAMQAzADAAMgAsACAAMAAsACAAMwAyADQAMAAwACwAIAAwACwAIAAtADMANgAwADAALAAgADAALAAgADMANgAwADAALAAgADAALAAgAFwAIgBcACIALAAgAFwAIgArADAAOQBcACIALAAgAFwAIgBcACIALAAgAFwAIgBVAFQAQwArADAAOQA6ADAAMABcACIALAAgAFwAIgBcACIAOwBcAG4AXAAiAFAAYQBjAGkAZgBpAGMALwBHAHUAYQBtAFwAIgAsACAAMwAxADMAMAAyACwAIAAwACwAIAA1ADEAOQAwADEALAAgADAALAAgADMANgAwADAAMAAsACAAMAAsACAAMwA2ADAAMAAsACAAMAAsACAAMAAsACAAMAAsACAAXAAiAEcAdQBhAG0AXAAiACwAIABcACIARwAlAFQAXAAiACwAIABcACIAXAAiACwAIABcACIARwB1AGEAbQAlACAAVABpAG0AZQBcACIALAAgAFwAIgBcACIAOwBcAG4AXAAiAFAAYQBjAGkAZgBpAGMALwBHAHUAYQBtAFwAIgAsACAANQAxADkAMAAxACwAIAAwACwAIABcACIAXAAiACwAIABcACIAXAAiACwAIAAzADYAMAAwADAALAAgADAALAAgADAALAAgADAALAAgAFwAIgBcACIALAAgAFwAIgBcACIALAAgAFwAIgBcACIALAAgAFwAIgBDAGgAUwBUAFwAIgAsACAAXAAiAFwAIgAsACAAXAAiAEMAaABhAG0AbwByAHIAbwAgAFMAdABhAG4AZABhAHIAZAAgAFQAaQBtAGUAXAAiACwAIABcACIAXAAiAFwAbgB9ADsAXABuAFwAbgBfAFQASQBNAEUAWgBPAE4ARQBfAFAAQQBDAEkARgBJAEMAXwBIAE8ATgBPAEwAVQBMAFUAIAA9ACAAewBcAG4AXAAiAFAAYQBjAGkAZgBpAGMALwBIAG8AbgBvAGwAdQBsAHUAXAAiACwAIABcACIAXAAiACwAIABcACIAXAAiACwAIAAxADMANQA3ADEALAAgADQAMwAyADAAMAAsACAALQAzADcAOAA4ADYALAAgADAALAAgAFwAIgBcACIALAAgAFwAIgBcACIALAAgADgANgAsACAAMAAsACAAXAAiAFwAIgAsACAAXAAiAEwATQBUAFwAIgAsACAAXAAiAFwAIgAsACAAXAAiAEwAbwBjAGEAbAAgAE0AZQBhAG4AIABUAGkAbQBlAFwAIgAsACAAXAAiAFwAIgA7AFwAbgBcACIAUABhAGMAaQBmAGkAYwAvAEgAbwBuAG8AbAB1AGwAdQBcACIALAAgADEAMwA1ADcAMQAsACAANAAzADIAMAAwACwAIAAyADcAMQA5ADIALAAgADcAMgAwADAALAAgAC0AMwA3ADgAMAAwACwAIAAwACwAIAA4ADYALAAgADAALAAgADAALAAgADMANgAwADAALAAgAFwAIgBcACIALAAgAFwAIgBIAFMAVABcACIALAAgAFwAIgBcACIALAAgAFwAIgBIAGEAdwBhAGkAaQAtAEEAbABlAHUAdABpAGEAbgAgAFMAdABhAG4AZABhAHIAZAAgAFQAaQBtAGUAXAAiACwAIABcACIAXAAiADsAXABuAFwAIgBQAGEAYwBpAGYAaQBjAC8ASABvAG4AbwBsAHUAbAB1AFwAIgAsACAAMgA3ADEAOQAyACwAIAA3ADIAMAAwACwAIAAyADcAMgAxADMALAAgADQAMwAyADAAMAAsACAALQAzADcAOAAwADAALAAgADMANgAwADAALAAgADAALAAgADMANgAwADAALAAgADAALAAgAC0AMwA2ADAAMAAsACAAXAAiAFwAIgAsACAAXAAiAFwAIgAsACAAXAAiAEgARABUAFwAIgAsACAAXAAiAFwAIgAsACAAXAAiAEgAYQB3AGEAaQBpAC0AQQBsAGUAdQB0AGkAYQBuACAARABhAHkAbABpAGcAaAB0ACAAVABpAG0AZQBcACIAOwBcAG4AXAAiAFAAYQBjAGkAZgBpAGMALwBIAG8AbgBvAGwAdQBsAHUAXAAiACwAIAAyADcAMgAxADMALAAgADQAMwAyADAAMAAsACAAMwAyADMANAA0ACwAIAA3ADIAMAAwACwAIAAtADMANwA4ADAAMAAsACAAMAAsACAAMAAsACAALQAzADYAMAAwACwAIAAxADgAMAAwACwAIAAwACwAIABcACIAVQBTAFwAIgAsACAAXAAiAEgAJQBUAFwAIgAsACAAXAAiAFwAIgAsACAAXAAiAEgAYQB3AGEAaQBpAC0AQQBsAGUAdQB0AGkAYQBuACUAIABUAGkAbQBlAFwAIgAsACAAXAAiAFwAIgA7AFwAbgBcACIAUABhAGMAaQBmAGkAYwAvAEgAbwBuAG8AbAB1AGwAdQBcACIALAAgADMAMgAzADQANAAsACAANwAyADAAMAAsACAAXAAiAFwAIgAsACAAXAAiAFwAIgAsACAALQAzADYAMAAwADAALAAgADAALAAgADEAOAAwADAALAAgADAALAAgAFwAIgBcACIALAAgAFwAIgBcACIALAAgAFwAIgBcACIALAAgAFwAIgBIAFMAVABcACIALAAgAFwAIgBcACIALAAgAFwAIgBIAGEAdwBhAGkAaQAtAEEAbABlAHUAdABpAGEAbgAgAFMAdABhAG4AZABhAHIAZAAgAFQAaQBtAGUAXAAiACwAIABcACIAXAAiAFwAbgB9ADsAXABuAFwAbgBfAFQASQBNAEUAWgBPAE4ARQBfAFAAQQBDAEkARgBJAEMAXwBLAEEATgBUAE8ATgAgAD0AIAB7AFwAbgBcACIAUABhAGMAaQBmAGkAYwAvAEsAYQBuAHQAbwBuAFwAIgAsACAAXAAiAFwAIgAsACAAXAAiAFwAIgAsACAAMgA4ADcANwA2ACwAIAAwACwAIAAwACwAIAAwACwAIABcACIAXAAiACwAIABcACIAXAAiACwAIAAtADQAMwAyADAAMAAsACAAMAAsACAAXAAiAFwAIgAsACAAXAAiACsAMAAwAFwAIgAsACAAXAAiAFwAIgAsACAAXAAiAFUAVABDACsAMAAwADoAMAAwAFwAIgAsACAAXAAiAFwAIgA7AFwAbgBcACIAUABhAGMAaQBmAGkAYwAvAEsAYQBuAHQAbwBuAFwAIgAsACAAMgA4ADcANwA2ACwAIAAwACwAIAA0ADQAMQA0ADcALAAgADAALAAgAC0ANAAzADIAMAAwACwAIAAwACwAIAAtADQAMwAyADAAMAAsACAAMAAsACAAMwA2ADAAMAAsACAAMAAsACAAXAAiAFwAIgAsACAAXAAiABIiMQAyAFwAIgAsACAAXAAiAFwAIgAsACAAXAAiAFUAVABDABIiMQAyADoAMAAwAFwAIgAsACAAXAAiAFwAIgA7AFwAbgBcACIAUABhAGMAaQBmAGkAYwAvAEsAYQBuAHQAbwBuAFwAIgAsACAANAA0ADEANAA3ACwAIAAwACwAIAA0ADkANwAxADcALAAgADAALAAgAC0AMwA5ADYAMAAwACwAIAAwACwAIAAzADYAMAAwACwAIAAwACwAIAA4ADYANAAwADAALAAgADAALAAgAFwAIgBcACIALAAgAFwAIgASIjEAMQBcACIALAAgAFwAIgBcACIALAAgAFwAIgBVAFQAQwASIjEAMQA6ADAAMABcACIALAAgAFwAIgBcACIAOwBcAG4AXAAiAFAAYQBjAGkAZgBpAGMALwBLAGEAbgB0AG8AbgBcACIALAAgADQAOQA3ADEANwAsACAAMAAsACAAXAAiAFwAIgAsACAAXAAiAFwAIgAsACAANAA2ADgAMAAwACwAIAAwACwAIAA4ADYANAAwADAALAAgADAALAAgAFwAIgBcACIALAAgAFwAIgBcACIALAAgAFwAIgBcACIALAAgAFwAIgArADEAMwBcACIALAAgAFwAIgBcACIALAAgAFwAIgBVAFQAQwArADEAMwA6ADAAMABcACIALAAgAFwAIgBcACIAXABuAH0AOwBcAG4AXABuAF8AVABJAE0ARQBaAE8ATgBFAF8AUABBAEMASQBGAEkAQwBfAEsASQBSAEkAVABJAE0AQQBUAEkAIAA9ACAAewBcAG4AXAAiAFAAYQBjAGkAZgBpAGMALwBLAGkAcgBpAHQAaQBtAGEAdABpAFwAIgAsACAAXAAiAFwAIgAsACAAXAAiAFwAIgAsACAAMQA1ADMAOAA1ACwAIAAwACwAIAAtADMANwA3ADYAMAAsACAAMAAsACAAXAAiAFwAIgAsACAAXAAiAFwAIgAsACAALQA2ADQAMAAsACAAMAAsACAAXAAiAFwAIgAsACAAXAAiAEwATQBUAFwAIgAsACAAXAAiAFwAIgAsACAAXAAiAEwAbwBjAGEAbAAgAE0AZQBhAG4AIABUAGkAbQBlAFwAIgAsACAAXAAiAFwAIgA7AFwAbgBcACIAUABhAGMAaQBmAGkAYwAvAEsAaQByAGkAdABpAG0AYQB0AGkAXAAiACwAIAAxADUAMwA4ADUALAAgADAALAAgADQANAAxADQANwAsACAAMAAsACAALQAzADgANAAwADAALAAgADAALAAgAC0ANgA0ADAALAAgADAALAAgADIANAAwADAALAAgADAALAAgAFwAIgBcACIALAAgAFwAIgASIjEAMAA0ADAAXAAiACwAIABcACIAXAAiACwAIABcACIAVQBUAEMAEiIxADAAOgA0ADAAXAAiACwAIABcACIAXAAiADsAXABuAFwAIgBQAGEAYwBpAGYAaQBjAC8ASwBpAHIAaQB0AGkAbQBhAHQAaQBcACIALAAgADQANAAxADQANwAsACAAMAAsACAANAA5ADcAMQA3ACwAIAAwACwAIAAtADMANgAwADAAMAAsACAAMAAsACAAMgA0ADAAMAAsACAAMAAsACAAOAA2ADQAMAAwACwAIAAwACwAIABcACIAXAAiACwAIABcACIAEiIxADAAXAAiACwAIABcACIAXAAiACwAIABcACIAVQBUAEMAEiIxADAAOgAwADAAXAAiACwAIABcACIAXAAiADsAXABuAFwAIgBQAGEAYwBpAGYAaQBjAC8ASwBpAHIAaQB0AGkAbQBhAHQAaQBcACIALAAgADQAOQA3ADEANwAsACAAMAAsACAAXAAiAFwAIgAsACAAXAAiAFwAIgAsACAANQAwADQAMAAwACwAIAAwACwAIAA4ADYANAAwADAALAAgADAALAAgAFwAIgBcACIALAAgAFwAIgBcACIALAAgAFwAIgBcACIALAAgAFwAIgArADEANABcACIALAAgAFwAIgBcACIALAAgAFwAIgBVAFQAQwArADEANAA6ADAAMABcACIALAAgAFwAIgBcACIAXABuAH0AOwBcAG4AXABuAF8AVABJAE0ARQBaAE8ATgBFAF8AUABBAEMASQBGAEkAQwBfAEsATwBTAFIAQQBFACAAPQAgAHsAXABuAFwAIgBQAGEAYwBpAGYAaQBjAC8ASwBvAHMAcgBhAGUAXAAiACwAIABcACIAXAAiACwAIABcACIAXAAiACwAIAAtADUAMAA2ADkALAAgADAALAAgAC0ANAA3ADIAOAA0ACwAIAAwACwAIABcACIAXAAiACwAIABcACIAXAAiACwAIAA4ADYANAAwADAALAAgADAALAAgAFwAIgBcACIALAAgAFwAIgBMAE0AVABcACIALAAgAFwAIgBcACIALAAgAFwAIgBMAG8AYwBhAGwAIABNAGUAYQBuACAAVABpAG0AZQBcACIALAAgAFwAIgBcACIAOwBcAG4AXAAiAFAAYQBjAGkAZgBpAGMALwBLAG8AcwByAGEAZQBcACIALAAgAC0ANQAwADYAOQAsACAAMAAsACAAMQA1ADMAOAA1ACwAIAAwACwAIAAzADkAMQAxADYALAAgADAALAAgADgANgA0ADAAMAAsACAAMAAsACAANAA4ADQALAAgADAALAAgAFwAIgBcACIALAAgAFwAIgBMAE0AVABcACIALAAgAFwAIgBcACIALAAgAFwAIgBMAG8AYwBhAGwAIABNAGUAYQBuACAAVABpAG0AZQBcACIALAAgAFwAIgBcACIAOwBcAG4AXAAiAFAAYQBjAGkAZgBpAGMALwBLAG8AcwByAGEAZQBcACIALAAgADEANQAzADgANQAsACAAMAAsACAAMgAwADQAMAA2ACwAIAAwACwAIAAzADkANgAwADAALAAgADAALAAgADQAOAA0ACwAIAAwACwAIAAtADcAMgAwADAALAAgADAALAAgAFwAIgBcACIALAAgAFwAIgArADEAMQBcACIALAAgAFwAIgBcACIALAAgAFwAIgBVAFQAQwArADEAMQA6ADAAMABcACIALAAgAFwAIgBcACIAOwBcAG4AXAAiAFAAYQBjAGkAZgBpAGMALwBLAG8AcwByAGEAZQBcACIALAAgADIAMAA0ADAANgAsACAAMAAsACAAMgAxADkAOQAwACwAIAAwACwAIAAzADIANAAwADAALAAgADAALAAgAC0ANwAyADAAMAAsACAAMAAsACAANwAyADAAMAAsACAAMAAsACAAXAAiAFwAIgAsACAAXAAiACsAMAA5AFwAIgAsACAAXAAiAFwAIgAsACAAXAAiAFUAVABDACsAMAA5ADoAMAAwAFwAIgAsACAAXAAiAFwAIgA7AFwAbgBcACIAUABhAGMAaQBmAGkAYwAvAEsAbwBzAHIAYQBlAFwAIgAsACAAMgAxADkAOQAwACwAIAAwACwAIAAyADgANQAzADQALAAgADAALAAgADMAOQA2ADAAMAAsACAAMAAsACAANwAyADAAMAAsACAAMAAsACAALQAzADYAMAAwACwAIAAwACwAIABcACIAXAAiACwAIABcACIAKwAxADEAXAAiACwAIABcACIAXAAiACwAIABcACIAVQBUAEMAKwAxADEAOgAwADAAXAAiACwAIABcACIAXAAiADsAXABuAFwAIgBQAGEAYwBpAGYAaQBjAC8ASwBvAHMAcgBhAGUAXAAiACwAIAAyADgANQAzADQALAAgADAALAAgADMAMAAwADgANQAsACAAMAAsACAAMwA2ADAAMAAwACwAIAAwACwAIAAtADMANgAwADAALAAgADAALAAgAC0AMwA2ADAAMAAsACAAMAAsACAAXAAiAFwAIgAsACAAXAAiACsAMQAwAFwAIgAsACAAXAAiAFwAIgAsACAAXAAiAFUAVABDACsAMQAwADoAMAAwAFwAIgAsACAAXAAiAFwAIgA7AFwAbgBcACIAUABhAGMAaQBmAGkAYwAvAEsAbwBzAHIAYQBlAFwAIgAsACAAMwAwADAAOAA1ACwAIAAwACwAIAAzADEANgA2ADgALAAgADAALAAgADMAMgA0ADAAMAAsACAAMAAsACAALQAzADYAMAAwACwAIAAwACwAIAA3ADIAMAAwACwAIAAwACwAIABcACIAXAAiACwAIABcACIAKwAwADkAXAAiACwAIABcACIAXAAiACwAIABcACIAVQBUAEMAKwAwADkAOgAwADAAXAAiACwAIABcACIAXAAiADsAXABuAFwAIgBQAGEAYwBpAGYAaQBjAC8ASwBvAHMAcgBhAGUAXAAiACwAIAAzADEANgA2ADgALAAgADAALAAgADQAMAA0ADkANQAsACAAMAAsACAAMwA5ADYAMAAwACwAIAAwACwAIAA3ADIAMAAwACwAIAAwACwAIAAzADYAMAAwACwAIAAwACwAIABcACIAXAAiACwAIABcACIAKwAxADEAXAAiACwAIABcACIAXAAiACwAIABcACIAVQBUAEMAKwAxADEAOgAwADAAXAAiACwAIABcACIAXAAiADsAXABuAFwAIgBQAGEAYwBpAGYAaQBjAC8ASwBvAHMAcgBhAGUAXAAiACwAIAA0ADAANAA5ADUALAAgADAALAAgADUAMQAxADcAOQAsACAAMAAsACAANAAzADIAMAAwACwAIAAwACwAIAAzADYAMAAwACwAIAAwACwAIAAtADMANgAwADAALAAgADAALAAgAFwAIgBcACIALAAgAFwAIgArADEAMgBcACIALAAgAFwAIgBcACIALAAgAFwAIgBVAFQAQwArADEAMgA6ADAAMABcACIALAAgAFwAIgBcACIAOwBcAG4AXAAiAFAAYQBjAGkAZgBpAGMALwBLAG8AcwByAGEAZQBcACIALAAgADUAMQAxADcAOQAsACAAMAAsACAAXAAiAFwAIgAsACAAXAAiAFwAIgAsACAAMwA5ADYAMAAwACwAIAAwACwAIAAtADMANgAwADAALAAgADAALAAgAFwAIgBcACIALAAgAFwAIgBcACIALAAgAFwAIgBcACIALAAgAFwAIgArADEAMQBcACIALAAgAFwAIgBcACIALAAgAFwAIgBVAFQAQwArADEAMQA6ADAAMABcACIALAAgAFwAIgBcACIAXABuAH0AOwBcAG4AXABuAF8AVABJAE0ARQBaAE8ATgBFAF8AUABBAEMASQBGAEkAQwBfAEsAVwBBAEoAQQBMAEUASQBOACAAPQAgAHsAXABuAFwAIgBQAGEAYwBpAGYAaQBjAC8ASwB3AGEAagBhAGwAZQBpAG4AXAAiACwAIABcACIAXAAiACwAIABcACIAXAAiACwAIAAxADUAMwA4ADUALAAgADAALAAgADQAMAAxADYAMAAsACAAMAAsACAAXAAiAFwAIgAsACAAXAAiAFwAIgAsACAALQA1ADYAMAAsACAAMAAsACAAXAAiAFwAIgAsACAAXAAiAEwATQBUAFwAIgAsACAAXAAiAFwAIgAsACAAXAAiAEwAbwBjAGEAbAAgAE0AZQBhAG4AIABUAGkAbQBlAFwAIgAsACAAXAAiAFwAIgA7AFwAbgBcACIAUABhAGMAaQBmAGkAYwAvAEsAdwBhAGoAYQBsAGUAaQBuAFwAIgAsACAAMQA1ADMAOAA1ACwAIAAwACwAIAAyADgANQAzADQALAAgADAALAAgADMAOQA2ADAAMAAsACAAMAAsACAALQA1ADYAMAAsACAAMAAsACAALQAzADYAMAAwACwAIAAwACwAIABcACIAXAAiACwAIABcACIAKwAxADEAXAAiACwAIABcACIAXAAiACwAIABcACIAVQBUAEMAKwAxADEAOgAwADAAXAAiACwAIABcACIAXAAiADsAXABuAFwAIgBQAGEAYwBpAGYAaQBjAC8ASwB3AGEAagBhAGwAZQBpAG4AXAAiACwAIAAyADgANQAzADQALAAgADAALAAgADMAMAAwADgANQAsACAAMAAsACAAMwA2ADAAMAAwACwAIAAwACwAIAAtADMANgAwADAALAAgADAALAAgAC0AMwA2ADAAMAAsACAAMAAsACAAXAAiAFwAIgAsACAAXAAiACsAMQAwAFwAIgAsACAAXAAiAFwAIgAsACAAXAAiAFUAVABDACsAMQAwADoAMAAwAFwAIgAsACAAXAAiAFwAIgA7AFwAbgBcACIAUABhAGMAaQBmAGkAYwAvAEsAdwBhAGoAYQBsAGUAaQBuAFwAIgAsACAAMwAwADAAOAA1ACwAIAAwACwAIAAzADEAMQAyADYALAAgADAALAAgADMAMgA0ADAAMAAsACAAMAAsACAALQAzADYAMAAwACwAIAAwACwAIAA3ADIAMAAwACwAIAAwACwAIABcACIAXAAiACwAIABcACIAKwAwADkAXAAiACwAIABcACIAXAAiACwAIABcACIAVQBUAEMAKwAwADkAOgAwADAAXAAiACwAIABcACIAXAAiADsAXABuAFwAIgBQAGEAYwBpAGYAaQBjAC8ASwB3AGEAagBhAGwAZQBpAG4AXAAiACwAIAAzADEAMQAyADYALAAgADAALAAgADQAMAA0ADkANQAsACAAMAAsACAAMwA5ADYAMAAwACwAIAAwACwAIAA3ADIAMAAwACwAIAAwACwAIAAtADgAMgA4ADAAMAAsACAAMAAsACAAXAAiAFwAIgAsACAAXAAiACsAMQAxAFwAIgAsACAAXAAiAFwAIgAsACAAXAAiAFUAVABDACsAMQAxADoAMAAwAFwAIgAsACAAXAAiAFwAIgA7AFwAbgBcACIAUABhAGMAaQBmAGkAYwAvAEsAdwBhAGoAYQBsAGUAaQBuAFwAIgAsACAANAAwADQAOQA1ACwAIAAwACwAIAA0ADkAMgAyADAALAAgADAALAAgAC0ANAAzADIAMAAwACwAIAAwACwAIAAtADgAMgA4ADAAMAAsACAAMAAsACAAOAA2ADQAMAAwACwAIAAwACwAIABcACIAXAAiACwAIABcACIAEiIxADIAXAAiACwAIABcACIAXAAiACwAIABcACIAVQBUAEMAEiIxADIAOgAwADAAXAAiACwAIABcACIAXAAiADsAXABuAFwAIgBQAGEAYwBpAGYAaQBjAC8ASwB3AGEAagBhAGwAZQBpAG4AXAAiACwAIAA0ADkAMgAyADAALAAgADAALAAgAFwAIgBcACIALAAgAFwAIgBcACIALAAgADQAMwAyADAAMAAsACAAMAAsACAAOAA2ADQAMAAwACwAIAAwACwAIABcACIAXAAiACwAIABcACIAXAAiACwAIABcACIAXAAiACwAIABcACIAKwAxADIAXAAiACwAIABcACIAXAAiACwAIABcACIAVQBUAEMAKwAxADIAOgAwADAAXAAiACwAIABcACIAXAAiAFwAbgB9ADsAXABuAFwAbgBfAFQASQBNAEUAWgBPAE4ARQBfAFAAQQBDAEkARgBJAEMAXwBNAEEAUgBRAFUARQBTAEEAUwAgAD0AIAB7AFwAbgBcACIAUABhAGMAaQBmAGkAYwAvAE0AYQByAHEAdQBlAHMAYQBzAFwAIgAsACAAXAAiAFwAIgAsACAAXAAiAFwAIgAsACAAMQA5ADYANwA2ACwAIAAwACwAIAAtADMAMwA0ADgAMAAsACAAMAAsACAAXAAiAFwAIgAsACAAXAAiAFwAIgAsACAALQA3ADIAMAAsACAAMAAsACAAXAAiAFwAIgAsACAAXAAiAEwATQBUAFwAIgAsACAAXAAiAFwAIgAsACAAXAAiAEwAbwBjAGEAbAAgAE0AZQBhAG4AIABUAGkAbQBlAFwAIgAsACAAXAAiAFwAIgA7AFwAbgBcACIAUABhAGMAaQBmAGkAYwAvAE0AYQByAHEAdQBlAHMAYQBzAFwAIgAsACAAMQA5ADYANwA2ACwAIAAwACwAIABcACIAXAAiACwAIABcACIAXAAiACwAIAAtADMANAAyADAAMAAsACAAMAAsACAALQA3ADIAMAAsACAAMAAsACAAXAAiAFwAIgAsACAAXAAiAFwAIgAsACAAXAAiAFwAIgAsACAAXAAiAE0AQQBSAFQAXAAiACwAIABcACIAXAAiACwAIABcACIATQBhAHIAcQB1AGUAcwBhAHMAIABUAGkAbQBlAFwAIgAsACAAXAAiAFwAIgBcAG4AfQA7AFwAbgBcAG4AXwBUAEkATQBFAFoATwBOAEUAXwBQAEEAQwBJAEYASQBDAF8ATgBBAFUAUgBVACAAPQAgAHsAXABuAFwAIgBQAGEAYwBpAGYAaQBjAC8ATgBhAHUAcgB1AFwAIgAsACAAXAAiAFwAIgAsACAAXAAiAFwAIgAsACAAMgAyADcAMAA0ACwAIAAwACwAIAA0ADAAMAA2ADAALAAgADAALAAgAFwAIgBcACIALAAgAFwAIgBcACIALAAgADEAMwA0ADAALAAgADAALAAgAFwAIgBcACIALAAgAFwAIgBMAE0AVABcACIALAAgAFwAIgBcACIALAAgAFwAIgBMAG8AYwBhAGwAIABNAGUAYQBuACAAVABpAG0AZQBcACIALAAgAFwAIgBcACIAOwBcAG4AXAAiAFAAYQBjAGkAZgBpAGMALwBOAGEAdQByAHUAXAAiACwAIAAyADIANwAwADQALAAgADAALAAgADMAMAA2ADAAMAAsACAAMAAsACAANAAxADQAMAAwACwAIAAwACwAIAAxADMANAAwACwAIAAwACwAIAAtADkAMAAwADAALAAgADAALAAgAFwAIgBcACIALAAgAFwAIgArADEAMQAzADAAXAAiACwAIABcACIAXAAiACwAIABcACIAVQBUAEMAKwAxADEAOgAzADAAXAAiACwAIABcACIAXAAiADsAXABuAFwAIgBQAGEAYwBpAGYAaQBjAC8ATgBhAHUAcgB1AFwAIgAsACAAMwAwADYAMAAwACwAIAAwACwAIAAzADEANwAwADYALAAgADAALAAgADMAMgA0ADAAMAAsACAAMAAsACAALQA5ADAAMAAwACwAIAAwACwAIAA5ADAAMAAwACwAIAAwACwAIABcACIAXAAiACwAIABcACIAKwAwADkAXAAiACwAIABcACIAXAAiACwAIABcACIAVQBUAEMAKwAwADkAOgAwADAAXAAiACwAIABcACIAXAAiADsAXABuAFwAIgBQAGEAYwBpAGYAaQBjAC8ATgBhAHUAcgB1AFwAIgAsACAAMwAxADcAMAA2ACwAIAAwACwAIAA0ADMAOQAxADQALAAgADcAMgAwADAALAAgADQAMQA0ADAAMAAsACAAMAAsACAAOQAwADAAMAAsACAAMAAsACAAMQA4ADAAMAAsACAAMAAsACAAXAAiAFwAIgAsACAAXAAiACsAMQAxADMAMABcACIALAAgAFwAIgBcACIALAAgAFwAIgBVAFQAQwArADEAMQA6ADMAMABcACIALAAgAFwAIgBcACIAOwBcAG4AXAAiAFAAYQBjAGkAZgBpAGMALwBOAGEAdQByAHUAXAAiACwAIAA0ADMAOQAxADQALAAgADcAMgAwADAALAAgAFwAIgBcACIALAAgAFwAIgBcACIALAAgADQAMwAyADAAMAAsACAAMAAsACAAMQA4ADAAMAAsACAAMAAsACAAXAAiAFwAIgAsACAAXAAiAFwAIgAsACAAXAAiAFwAIgAsACAAXAAiACsAMQAyAFwAIgAsACAAXAAiAFwAIgAsACAAXAAiAFUAVABDACsAMQAyADoAMAAwAFwAIgAsACAAXAAiAFwAIgBcAG4AfQA7AFwAbgBcAG4AXwBUAEkATQBFAFoATwBOAEUAXwBQAEEAQwBJAEYASQBDAF8ATgBJAFUARQAgAD0AIAB7AFwAbgBcACIAUABhAGMAaQBmAGkAYwAvAE4AaQB1AGUAXAAiACwAIABcACIAXAAiACwAIABcACIAXAAiACwAIAAzADQAMwAwADEALAAgADAALAAgAC0ANAAwADcAOAAwACwAIAAwACwAIABcACIAXAAiACwAIABcACIAXAAiACwAIAAtADIAMAAsACAAMAAsACAAXAAiAFwAIgAsACAAXAAiAEwATQBUAFwAIgAsACAAXAAiAFwAIgAsACAAXAAiAEwAbwBjAGEAbAAgAE0AZQBhAG4AIABUAGkAbQBlAFwAIgAsACAAXAAiAFwAIgA7AFwAbgBcACIAUABhAGMAaQBmAGkAYwAvAE4AaQB1AGUAXAAiACwAIAAzADQAMwAwADEALAAgADAALAAgADMAOAA1ADcANwAsACAAMAAsACAALQA0ADAAOAAwADAALAAgADAALAAgAC0AMgAwACwAIAAwACwAIAAxADIAMAAwACwAIAAwACwAIABcACIAXAAiACwAIABcACIAEiIxADEAMgAwAFwAIgAsACAAXAAiAFwAIgAsACAAXAAiAFUAVABDABIiMQAxADoAMgAwAFwAIgAsACAAXAAiAFwAIgA7AFwAbgBcACIAUABhAGMAaQBmAGkAYwAvAE4AaQB1AGUAXAAiACwAIAAzADgANQA3ADcALAAgADAALAAgAFwAIgBcACIALAAgAFwAIgBcACIALAAgAC0AMwA5ADYAMAAwACwAIAAwACwAIAAxADIAMAAwACwAIAAwACwAIABcACIAXAAiACwAIABcACIAXAAiACwAIABcACIAXAAiACwAIABcACIAEiIxADEAXAAiACwAIABcACIAXAAiACwAIABcACIAVQBUAEMAEiIxADEAOgAwADAAXAAiACwAIABcACIAXAAiAFwAbgB9ADsAXABuAFwAbgBfAFQASQBNAEUAWgBPAE4ARQBfAFAAQQBDAEkARgBJAEMAXwBOAE8AUgBGAE8ATABLACAAPQAgAHsAXABuAFwAIgBQAGEAYwBpAGYAaQBjAC8ATgBvAHIAZgBvAGwAawBcACIALAAgAFwAIgBcACIALAAgAFwAIgBcACIALAAgADEANQAzADgANQAsACAAMAAsACAANAAwADMAMQAyACwAIAAwACwAIABcACIAXAAiACwAIABcACIAXAAiACwAIAA4ACwAIAAwACwAIABcACIAXAAiACwAIABcACIATABNAFQAXAAiACwAIABcACIAXAAiACwAIABcACIATABvAGMAYQBsACAATQBlAGEAbgAgAFQAaQBtAGUAXAAiACwAIABcACIAXAAiADsAXABuAFwAIgBQAGEAYwBpAGYAaQBjAC8ATgBvAHIAZgBvAGwAawBcACIALAAgADEANQAzADgANQAsACAAMAAsACAAMwAzADYANAA3ACwAIAAwACwAIAA0ADAAMwAyADAALAAgADAALAAgADgALAAgADAALAAgADEAMAA4ADAALAAgADAALAAgAFwAIgBcACIALAAgAFwAIgBLAE0AVABcACIALAAgAFwAIgBcACIALAAgAFwAIgBLAGkAbgBnAHMAdABvAG4AIABNAGUAYQBuACAAVABpAG0AZQBcACIALAAgAFwAIgBcACIAOwBcAG4AXAAiAFAAYQBjAGkAZgBpAGMALwBOAG8AcgBmAG8AbABrAFwAIgAsACAAMwAzADYANAA3ACwAIAAwACwAIAA0ADIAMwA0ADcALAAgADcAMgAwADAALAAgADQAMQA0ADAAMAAsACAAMAAsACAAMQAwADgAMAAsACAAMAAsACAAMAAsACAAMwA2ADAAMAAsACAAXAAiAFwAIgAsACAAXAAiAE4ARgBUAFwAIgAsACAAXAAiAFwAIgAsACAAXAAiAE4AbwByAGYAbwBsAGsAIABUAGkAbQBlAFwAIgAsACAAXAAiAFwAIgA7AFwAbgBcACIAUABhAGMAaQBmAGkAYwAvAE4AbwByAGYAbwBsAGsAXAAiACwAIAA0ADIAMwA0ADcALAAgADcAMgAwADAALAAgADQAMgA0ADcAMwAsACAAMQAwADgAMAAwACwAIAA0ADEANAAwADAALAAgADMANgAwADAALAAgADAALAAgADMANgAwADAALAAgADAALAAgAC0AMwA2ADAAMAAsACAAXAAiAFwAIgAsACAAXAAiAFwAIgAsACAAXAAiAE4ARgAlAFQAXAAiACwAIABcACIAXAAiACwAIABcACIATgBvAHIAZgBvAGwAawAlACAAVABpAG0AZQBcACIAOwBcAG4AXAAiAFAAYQBjAGkAZgBpAGMALwBOAG8AcgBmAG8AbABrAFwAIgAsACAANAAyADQANwAzACwAIAAxADAAOAAwADAALAAgADUANwAyADkAOQAsACAANwAyADAAMAAsACAANAAxADQAMAAwACwAIAAwACwAIAAwACwAIAAtADMANgAwADAALAAgAC0AMQA4ADAAMAAsACAAMAAsACAAXAAiAFwAIgAsACAAXAAiAE4ARgBUAFwAIgAsACAAXAAiAFwAIgAsACAAXAAiAE4AbwByAGYAbwBsAGsAIABUAGkAbQBlAFwAIgAsACAAXAAiAFwAIgA7AFwAbgBcACIAUABhAGMAaQBmAGkAYwAvAE4AbwByAGYAbwBsAGsAXAAiACwAIAA1ADcAMgA5ADkALAAgADcAMgAwADAALAAgADUAOAA2ADYANQAsACAAMAAsACAAMwA5ADYAMAAwACwAIAAwACwAIAAtADEAOAAwADAALAAgADAALAAgADAALAAgADAALAAgAFwAIgBcACIALAAgAFwAIgBOAEYAVABcACIALAAgAFwAIgBcACIALAAgAFwAIgBOAG8AcgBmAG8AbABrACAAVABpAG0AZQBcACIALAAgAFwAIgBcACIAOwBcAG4AXAAiAFAAYQBjAGkAZgBpAGMALwBOAG8AcgBmAG8AbABrAFwAIgAsACAANQA4ADYANgA1ACwAIAAwACwAIABcACIAXAAiACwAIABcACIAXAAiACwAIAAzADkANgAwADAALAAgADAALAAgADAALAAgADAALAAgAFwAIgBcACIALAAgAFwAIgBcACIALAAgAFwAIgBBAE4AXAAiACwAIABcACIATgBGACUAVABcACIALAAgAFwAIgBcACIALAAgAFwAIgBOAG8AcgBmAG8AbABrACUAIABUAGkAbQBlAFwAIgAsACAAXAAiAFwAIgBcAG4AfQA7AFwAbgBcAG4AXwBUAEkATQBFAFoATwBOAEUAXwBQAEEAQwBJAEYASQBDAF8ATgBPAFUATQBFAEEAIAA9ACAAewBcAG4AXAAiAFAAYQBjAGkAZgBpAGMALwBOAG8AdQBtAGUAYQBcACIALAAgAFwAIgBcACIALAAgAFwAIgBcACIALAAgADEAOQA0ADEANAAsACAAMAAsACAAMwA5ADkANAA4ACwAIAAwACwAIABcACIAXAAiACwAIABcACIAXAAiACwAIAAtADMANAA4ACwAIAAwACwAIABcACIAXAAiACwAIABcACIATABNAFQAXAAiACwAIABcACIAXAAiACwAIABcACIATABvAGMAYQBsACAATQBlAGEAbgAgAFQAaQBtAGUAXAAiACwAIABcACIAXAAiADsAXABuAFwAIgBQAGEAYwBpAGYAaQBjAC8ATgBvAHUAbQBlAGEAXAAiACwAIAAxADkANAAxADQALAAgADAALAAgAFwAIgBcACIALAAgAFwAIgBcACIALAAgADMAOQA2ADAAMAAsACAAMAAsACAALQAzADQAOAAsACAAMAAsACAAXAAiAFwAIgAsACAAXAAiAFwAIgAsACAAXAAiAE4AQwBcACIALAAgAFwAIgArADEAMQBcACIALAAgAFwAIgArADEAMgBcACIALAAgAFwAIgBVAFQAQwArADEAMQA6ADAAMABcACIALAAgAFwAIgBVAFQAQwArADEAMgA6ADAAMABcACIAXABuAH0AOwBcAG4AXABuAF8AVABJAE0ARQBaAE8ATgBFAF8AUABBAEMASQBGAEkAQwBfAFAAQQBHAE8AXwBQAEEARwBPACAAPQAgAHsAXABuAFwAIgBQAGEAYwBpAGYAaQBjAC8AUABhAGcAbwBfAFAAYQBnAG8AXAAiACwAIABcACIAXAAiACwAIABcACIAXAAiACwAIAAxADIAMgA4ADQALAAgADAALAAgADQANQA0ADMAMgAsACAAMAAsACAAXAAiAFwAIgAsACAAXAAiAFwAIgAsACAALQA4ADYANAAwADAALAAgADAALAAgAFwAIgBcACIALAAgAFwAIgBMAE0AVABcACIALAAgAFwAIgBcACIALAAgAFwAIgBMAG8AYwBhAGwAIABNAGUAYQBuACAAVABpAG0AZQBcACIALAAgAFwAIgBcACIAOwBcAG4AXAAiAFAAYQBjAGkAZgBpAGMALwBQAGEAZwBvAF8AUABhAGcAbwBcACIALAAgADEAMgAyADgANAAsACAAMAAsACAAMQA5ADAAMwA3ACwAIAAwACwAIAAtADQAMAA5ADYAOAAsACAAMAAsACAALQA4ADYANAAwADAALAAgADAALAAgADEAMwA2ADgALAAgADAALAAgAFwAIgBcACIALAAgAFwAIgBMAE0AVABcACIALAAgAFwAIgBcACIALAAgAFwAIgBMAG8AYwBhAGwAIABNAGUAYQBuACAAVABpAG0AZQBcACIALAAgAFwAIgBcACIAOwBcAG4AXAAiAFAAYQBjAGkAZgBpAGMALwBQAGEAZwBvAF8AUABhAGcAbwBcACIALAAgADEAOQAwADMANwAsACAAMAAsACAAXAAiAFwAIgAsACAAXAAiAFwAIgAsACAALQAzADkANgAwADAALAAgADAALAAgADEAMwA2ADgALAAgADAALAAgAFwAIgBcACIALAAgAFwAIgBcACIALAAgAFwAIgBcACIALAAgAFwAIgBTAFMAVABcACIALAAgAFwAIgBcACIALAAgAFwAIgBTAGEAbQBvAGEAIABTAHQAYQBuAGQAYQByAGQAIABUAGkAbQBlAFwAIgAsACAAXAAiAFwAIgBcAG4AfQA7AFwAbgBcAG4AXwBUAEkATQBFAFoATwBOAEUAXwBQAEEAQwBJAEYASQBDAF8AUABBAEwAQQBVACAAPQAgAHsAXABuAFwAIgBQAGEAYwBpAGYAaQBjAC8AUABhAGwAYQB1AFwAIgAsACAAXAAiAFwAIgAsACAAXAAiAFwAIgAsACAALQA1ADAANgA5ACwAIAAwACwAIAAtADUANAAxADIANAAsACAAMAAsACAAXAAiAFwAIgAsACAAXAAiAFwAIgAsACAAOAA2ADQAMAAwACwAIAAwACwAIABcACIAXAAiACwAIABcACIATABNAFQAXAAiACwAIABcACIAXAAiACwAIABcACIATABvAGMAYQBsACAATQBlAGEAbgAgAFQAaQBtAGUAXAAiACwAIABcACIAXAAiADsAXABuAFwAIgBQAGEAYwBpAGYAaQBjAC8AUABhAGwAYQB1AFwAIgAsACAALQA1ADAANgA5ACwAIAAwACwAIAAxADUAMwA4ADUALAAgADAALAAgADMAMgAyADcANgAsACAAMAAsACAAOAA2ADQAMAAwACwAIAAwACwAIAAxADIANAAsACAAMAAsACAAXAAiAFwAIgAsACAAXAAiAEwATQBUAFwAIgAsACAAXAAiAFwAIgAsACAAXAAiAEwAbwBjAGEAbAAgAE0AZQBhAG4AIABUAGkAbQBlAFwAIgAsACAAXAAiAFwAIgA7AFwAbgBcACIAUABhAGMAaQBmAGkAYwAvAFAAYQBsAGEAdQBcACIALAAgADEANQAzADgANQAsACAAMAAsACAAXAAiAFwAIgAsACAAXAAiAFwAIgAsACAAMwAyADQAMAAwACwAIAAwACwAIAAxADIANAAsACAAMAAsACAAXAAiAFwAIgAsACAAXAAiAFwAIgAsACAAXAAiAFwAIgAsACAAXAAiACsAMAA5AFwAIgAsACAAXAAiAFwAIgAsACAAXAAiAFUAVABDACsAMAA5ADoAMAAwAFwAIgAsACAAXAAiAFwAIgBcAG4AfQA7AFwAbgBcAG4AXwBUAEkATQBFAFoATwBOAEUAXwBQAEEAQwBJAEYASQBDAF8AUABJAFQAQwBBAEkAUgBOACAAPQAgAHsAXABuAFwAIgBQAGEAYwBpAGYAaQBjAC8AUABpAHQAYwBhAGkAcgBuAFwAIgAsACAAXAAiAFwAIgAsACAAXAAiAFwAIgAsACAAMQA1ADMAOAA1ACwAIAAwACwAIAAtADMAMQAyADIAMAAsACAAMAAsACAAXAAiAFwAIgAsACAAXAAiAFwAIgAsACAANgAyADAALAAgADAALAAgAFwAIgBcACIALAAgAFwAIgBMAE0AVABcACIALAAgAFwAIgBcACIALAAgAFwAIgBMAG8AYwBhAGwAIABNAGUAYQBuACAAVABpAG0AZQBcACIALAAgAFwAIgBcACIAOwBcAG4AXAAiAFAAYQBjAGkAZgBpAGMALwBQAGkAdABjAGEAaQByAG4AXAAiACwAIAAxADUAMwA4ADUALAAgADAALAAgADUAMAA5ADMAMAAsACAAMAAsACAALQAzADAANgAwADAALAAgADAALAAgADYAMgAwACwAIAAwACwAIAAxADgAMAAwACwAIAAwACwAIABcACIAXAAiACwAIABcACIAEiIwADgAMwAwAFwAIgAsACAAXAAiAFwAIgAsACAAXAAiAFUAVABDABIiMAA4ADoAMwAwAFwAIgAsACAAXAAiAFwAIgA7AFwAbgBcACIAUABhAGMAaQBmAGkAYwAvAFAAaQB0AGMAYQBpAHIAbgBcACIALAAgADUAMAA5ADMAMAAsACAAMAAsACAAXAAiAFwAIgAsACAAXAAiAFwAIgAsACAALQAyADgAOAAwADAALAAgADAALAAgADEAOAAwADAALAAgADAALAAgAFwAIgBcACIALAAgAFwAIgBcACIALAAgAFwAIgBcACIALAAgAFwAIgASIjAAOABcACIALAAgAFwAIgBcACIALAAgAFwAIgBVAFQAQwASIjAAOAA6ADAAMABcACIALAAgAFwAIgBcACIAXABuAH0AOwBcAG4AXABuAF8AVABJAE0ARQBaAE8ATgBFAF8AUABBAEMASQBGAEkAQwBfAFAATwBSAFQAXwBNAE8AUgBFAFMAQgBZACAAPQAgAHsAXABuAFwAIgBQAGEAYwBpAGYAaQBjAC8AUABvAHIAdABfAE0AbwByAGUAcwBiAHkAXAAiACwAIABcACIAXAAiACwAIABcACIAXAAiACwAIAA3ADcAMQA1ACwAIAAwACwAIAAzADUAMwAyADAALAAgADAALAAgAFwAIgBcACIALAAgAFwAIgBcACIALAAgAC0AOAAsACAAMAAsACAAXAAiAFwAIgAsACAAXAAiAEwATQBUAFwAIgAsACAAXAAiAFwAIgAsACAAXAAiAEwAbwBjAGEAbAAgAE0AZQBhAG4AIABUAGkAbQBlAFwAIgAsACAAXAAiAFwAIgA7AFwAbgBcACIAUABhAGMAaQBmAGkAYwAvAFAAbwByAHQAXwBNAG8AcgBlAHMAYgB5AFwAIgAsACAANwA3ADEANQAsACAAMAAsACAAMQAzADEAOQA0ACwAIAAwACwAIAAzADUAMwAxADIALAAgADAALAAgAC0AOAAsACAAMAAsACAANgA4ADgALAAgADAALAAgAFwAIgBcACIALAAgAFwAIgBQAE0ATQBUAFwAIgAsACAAXAAiAFwAIgAsACAAXAAiAFAAbwByAHQAIABNAG8AcgBlAHMAYgB5ACAATQBlAGEAbgAgAFQAaQBtAGUAXAAiACwAIABcACIAXAAiADsAXABuAFwAIgBQAGEAYwBpAGYAaQBjAC8AUABvAHIAdABfAE0AbwByAGUAcwBiAHkAXAAiACwAIAAxADMAMQA5ADQALAAgADAALAAgAFwAIgBcACIALAAgAFwAIgBcACIALAAgADMANgAwADAAMAAsACAAMAAsACAANgA4ADgALAAgADAALAAgAFwAIgBcACIALAAgAFwAIgBcACIALAAgAFwAIgBcACIALAAgAFwAIgBQAEcAVABcACIALAAgAFwAIgBcACIALAAgAFwAIgBQAGEAcAB1AGEAIABOAGUAdwAgAEcAdQBpAG4AZQBhACAAVABpAG0AZQBcACIALAAgAFwAIgBcACIAXABuAH0AOwBcAG4AXABuAF8AVABJAE0ARQBaAE8ATgBFAF8AUABBAEMASQBGAEkAQwBfAFIAQQBSAE8AVABPAE4ARwBBACAAPQAgAHsAXABuAFwAIgBQAGEAYwBpAGYAaQBjAC8AUgBhAHIAbwB0AG8AbgBnAGEAXAAiACwAIABcACIAXAAiACwAIABcACIAXAAiACwAIAAxADUAMAAxADQALAAgADAALAAgADQAOAAwADUANgAsACAAMAAsACAAXAAiAFwAIgAsACAAXAAiAFwAIgAsACAALQA4ADYANAAwADAALAAgADAALAAgAFwAIgBcACIALAAgAFwAIgBMAE0AVABcACIALAAgAFwAIgBcACIALAAgAFwAIgBMAG8AYwBhAGwAIABNAGUAYQBuACAAVABpAG0AZQBcACIALAAgAFwAIgBcACIAOwBcAG4AXAAiAFAAYQBjAGkAZgBpAGMALwBSAGEAcgBvAHQAbwBuAGcAYQBcACIALAAgADEANQAwADEANAAsACAAMAAsACAAMwA0ADMAMAAxACwAIAAwACwAIAAtADMAOAAzADQANAAsACAAMAAsACAALQA4ADYANAAwADAALAAgADAALAAgADUANAA0ACwAIAAwACwAIABcACIAXAAiACwAIABcACIATABNAFQAXAAiACwAIABcACIAXAAiACwAIABcACIATABvAGMAYQBsACAATQBlAGEAbgAgAFQAaQBtAGUAXAAiACwAIABcACIAXAAiADsAXABuAFwAIgBQAGEAYwBpAGYAaQBjAC8AUgBhAHIAbwB0AG8AbgBnAGEAXAAiACwAIAAzADQAMwAwADEALAAgADAALAAgADQAMwA4ADIANAAsACAAMAAsACAALQAzADcAOAAwADAALAAgADAALAAgADUANAA0ACwAIAAwACwAIAAxADgAMAAwACwAIAAwACwAIABcACIAXAAiACwAIABcACIAEiIxADAAMwAwAFwAIgAsACAAXAAiAFwAIgAsACAAXAAiAFUAVABDABIiMQAwADoAMwAwAFwAIgAsACAAXAAiAFwAIgA7AFwAbgBcACIAUABhAGMAaQBmAGkAYwAvAFIAYQByAG8AdABvAG4AZwBhAFwAIgAsACAANAAzADgAMgA0ACwAIAAwACwAIABcACIAXAAiACwAIABcACIAXAAiACwAIAAtADMANgAwADAAMAAsACAAMAAsACAAMQA4ADAAMAAsACAAMAAsACAAXAAiAFwAIgAsACAAXAAiAFwAIgAsACAAXAAiAEMAbwBvAGsAXAAiACwAIABcACIAEiIxADAAXAAiACwAIABcACIAEiIwADkAMwAwAFwAIgAsACAAXAAiAFUAVABDABIiMQAwADoAMAAwAFwAIgAsACAAXAAiAFUAVABDABIiMAA5ADoAMwAwAFwAIgBcAG4AfQA7AFwAbgBcAG4AXwBUAEkATQBFAFoATwBOAEUAXwBQAEEAQwBJAEYASQBDAF8AVABBAEgASQBUAEkAIAA9ACAAewBcAG4AXAAiAFAAYQBjAGkAZgBpAGMALwBUAGEAaABpAHQAaQBcACIALAAgAFwAIgBcACIALAAgAFwAIgBcACIALAAgADEAOQA2ADcANgAsACAAMAAsACAALQAzADUAOAA5ADYALAAgADAALAAgAFwAIgBcACIALAAgAFwAIgBcACIALAAgAC0AMQAwADQALAAgADAALAAgAFwAIgBcACIALAAgAFwAIgBMAE0AVABcACIALAAgAFwAIgBcACIALAAgAFwAIgBMAG8AYwBhAGwAIABNAGUAYQBuACAAVABpAG0AZQBcACIALAAgAFwAIgBcACIAOwBcAG4AXAAiAFAAYQBjAGkAZgBpAGMALwBUAGEAaABpAHQAaQBcACIALAAgADEAOQA2ADcANgAsACAAMAAsACAAXAAiAFwAIgAsACAAXAAiAFwAIgAsACAALQAzADYAMAAwADAALAAgADAALAAgAC0AMQAwADQALAAgADAALAAgAFwAIgBcACIALAAgAFwAIgBcACIALAAgAFwAIgBcACIALAAgAFwAIgBUAEEASABUAFwAIgAsACAAXAAiAFwAIgAsACAAXAAiAFwAdABUAGEAaABpAHQAaQAgAFQAaQBtAGUAXAAiACwAIABcACIAXAAiAFwAbgB9ADsAXABuAFwAbgBfAFQASQBNAEUAWgBPAE4ARQBfAFAAQQBDAEkARgBJAEMAXwBUAEEAUgBBAFcAQQAgAD0AIAB7AFwAbgBcACIAUABhAGMAaQBmAGkAYwAvAFQAYQByAGEAdwBhAFwAIgAsACAAXAAiAFwAIgAsACAAXAAiAFwAIgAsACAAMQA1ADMAOAA1ACwAIAAwACwAIAA0ADEANQAyADQALAAgADAALAAgAFwAIgBcACIALAAgAFwAIgBcACIALAAgADEANgA3ADYALAAgADAALAAgAFwAIgBcACIALAAgAFwAIgBMAE0AVABcACIALAAgAFwAIgBcACIALAAgAFwAIgBMAG8AYwBhAGwAIABNAGUAYQBuACAAVABpAG0AZQBcACIALAAgAFwAIgBcACIAOwBcAG4AXAAiAFAAYQBjAGkAZgBpAGMALwBUAGEAcgBhAHcAYQBcACIALAAgADEANQAzADgANQAsACAAMAAsACAAXAAiAFwAIgAsACAAXAAiAFwAIgAsACAANAAzADIAMAAwACwAIAAwACwAIAAxADYANwA2ACwAIAAwACwAIABcACIAXAAiACwAIABcACIAXAAiACwAIABcACIAXAAiACwAIABcACIAKwAxADIAXAAiACwAIABcACIAXAAiACwAIABcACIAVQBUAEMAKwAxADIAOgAwADAAXAAiACwAIABcACIAXAAiAFwAbgB9ADsAXABuAFwAbgBfAFQASQBNAEUAWgBPAE4ARQBfAFAAQQBDAEkARgBJAEMAXwBUAE8ATgBHAEEAVABBAFAAVQAgAD0AIAB7AFwAbgBcACIAUABhAGMAaQBmAGkAYwAvAFQAbwBuAGcAYQB0AGEAcAB1AFwAIgAsACAAXAAiAFwAIgAsACAAXAAiAFwAIgAsACAAMwAxADcAMAA4ACwAIAAwACwAIAA0ADQAMwA1ADIALAAgADAALAAgAFwAIgBcACIALAAgAFwAIgBcACIALAAgADQAOAAsACAAMAAsACAAXAAiAFwAIgAsACAAXAAiAEwATQBUAFwAIgAsACAAXAAiAFwAIgAsACAAXAAiAEwAbwBjAGEAbAAgAE0AZQBhAG4AIABUAGkAbQBlAFwAIgAsACAAXAAiAFwAIgA7AFwAbgBcACIAUABhAGMAaQBmAGkAYwAvAFQAbwBuAGcAYQB0AGEAcAB1AFwAIgAsACAAMwAxADcAMAA4ACwAIAAwACwAIAAzADcAMwAwADAALAAgADAALAAgADQANAA0ADAAMAAsACAAMAAsACAANAA4ACwAIAAwACwAIAAyADQAMAAwACwAIAAwACwAIABcACIAXAAiACwAIABcACIAKwAxADIAMgAwAFwAIgAsACAAXAAiAFwAIgAsACAAXAAiAFUAVABDACsAMQAyADoAMgAwAFwAIgAsACAAXAAiAFwAIgA7AFwAbgBcACIAUABhAGMAaQBmAGkAYwAvAFQAbwBuAGcAYQB0AGEAcAB1AFwAIgAsACAAMwA3ADMAMAAwACwAIAAwACwAIAA1ADEAMQA3ADkALAAgADAALAAgADQANgA4ADAAMAAsACAAMAAsACAAMgA0ADAAMAAsACAAMAAsACAAMAAsACAAMAAsACAAXAAiAFwAIgAsACAAXAAiACsAMQAzAFwAIgAsACAAXAAiAFwAIgAsACAAXAAiAFUAVABDACsAMQAzADoAMAAwAFwAIgAsACAAXAAiAFwAIgA7AFwAbgBcACIAUABhAGMAaQBmAGkAYwAvAFQAbwBuAGcAYQB0AGEAcAB1AFwAIgAsACAANQAxADEANwA5ACwAIAAwACwAIABcACIAXAAiACwAIABcACIAXAAiACwAIAA0ADYAOAAwADAALAAgADAALAAgADAALAAgADAALAAgAFwAIgBcACIALAAgAFwAIgBcACIALAAgAFwAIgBUAG8AbgBnAGEAXAAiACwAIABcACIAKwAxADMAXAAiACwAIABcACIAKwAxADQAXAAiACwAIABcACIAVQBUAEMAKwAxADMAOgAwADAAXAAiACwAIABcACIAVQBUAEMAKwAxADQAOgAwADAAXAAiAFwAbgB9ADsAXABuAFwAbgBcAG4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JAE0ARQBaAE8ATgBFAF8AUgBVAEwARQBfAEQAQQBUAEE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wBUAEkATQBFAFoATwBOAEUAXwBSAFUATABFAFMAXwBBAEwAQgBBAE4ASQBBACAAPQAgAHsAXABuAFwAIgBBAGwAYgBhAG4AaQBhAFwAIgAsACAAMQA5ADQAMAAsACAAMQA5ADQAMAAsACAANgAsACAAMAAsACAAMAAsACAAMQA2ACwAIAAwACwAIAAwACwAIAAzADYAMAAwACwAIABcACIAUwBcACIALAAgAFwAIgAgAFMAdQBtAG0AZQByAFwAIgA7AFwAbgBcACIAQQBsAGIAYQBuAGkAYQBcACIALAAgADEAOQA0ADIALAAgADEAOQA0ADIALAAgADEAMQAsACAAMAAsACAAMAAsACAAMgAsACAAMQAwADgAMAAwACwAIAAwACwAIAAwACwAIABcACIAXAAiACwAIABcACIAXAAiADsAXABuAFwAIgBBAGwAYgBhAG4AaQBhAFwAIgAsACAAMQA5ADQAMwAsACAAMQA5ADQAMwAsACAAMwAsACAAMAAsACAAMAAsACAAMgA5ACwAIAA3ADIAMAAwACwAIAAwACwAIAAzADYAMAAwACwAIABcACIAUwBcACIALAAgAFwAIgAgAFMAdQBtAG0AZQByAFwAIgA7AFwAbgBcACIAQQBsAGIAYQBuAGkAYQBcACIALAAgADEAOQA0ADMALAAgADEAOQA0ADMALAAgADQALAAgADAALAAgADAALAAgADEAMAAsACAAMQAwADgAMAAwACwAIAAwACwAIAAwACwAIABcACIAXAAiACwAIABcACIAXAAiADsAXABuAFwAIgBBAGwAYgBhAG4AaQBhAFwAIgAsACAAMQA5ADcANAAsACAAMQA5ADcANAAsACAANQAsACAAMAAsACAAMAAsACAANAAsACAAMAAsACAAMAAsACAAMwA2ADAAMAAsACAAXAAiAFMAXAAiACwAIABcACIAIABTAHUAbQBtAGUAcgBcACIAOwBcAG4AXAAiAEEAbABiAGEAbgBpAGEAXAAiACwAIAAxADkANwA0ACwAIAAxADkANwA0ACwAIAAxADAALAAgADAALAAgADAALAAgADIALAAgADAALAAgADAALAAgADAALAAgAFwAIgBcACIALAAgAFwAIgBcACIAOwBcAG4AXAAiAEEAbABiAGEAbgBpAGEAXAAiACwAIAAxADkANwA1ACwAIAAxADkANwA1ACwAIAA1ACwAIAAwACwAIAAwACwAIAAxACwAIAAwACwAIAAwACwAIAAzADYAMAAwACwAIABcACIAUwBcACIALAAgAFwAIgAgAFMAdQBtAG0AZQByAFwAIgA7AFwAbgBcACIAQQBsAGIAYQBuAGkAYQBcACIALAAgADEAOQA3ADUALAAgADEAOQA3ADUALAAgADEAMAAsACAAMAAsACAAMAAsACAAMgAsACAAMAAsACAAMAAsACAAMAAsACAAXAAiAFwAIgAsACAAXAAiAFwAIgA7AFwAbgBcACIAQQBsAGIAYQBuAGkAYQBcACIALAAgADEAOQA3ADYALAAgADEAOQA3ADYALAAgADUALAAgADAALAAgADAALAAgADIALAAgADAALAAgADAALAAgADMANgAwADAALAAgAFwAIgBTAFwAIgAsACAAXAAiACAAUwB1AG0AbQBlAHIAXAAiADsAXABuAFwAIgBBAGwAYgBhAG4AaQBhAFwAIgAsACAAMQA5ADcANgAsACAAMQA5ADcANgAsACAAMQAwACwAIAAwACwAIAAwACwAIAAzACwAIAAwACwAIAAwACwAIAAwACwAIABcACIAXAAiACwAIABcACIAXAAiADsAXABuAFwAIgBBAGwAYgBhAG4AaQBhAFwAIgAsACAAMQA5ADcANwAsACAAMQA5ADcANwAsACAANQAsACAAMAAsACAAMAAsACAAOAAsACAAMAAsACAAMAAsACAAMwA2ADAAMAAsACAAXAAiAFMAXAAiACwAIABcACIAIABTAHUAbQBtAGUAcgBcACIAOwBcAG4AXAAiAEEAbABiAGEAbgBpAGEAXAAiACwAIAAxADkANwA3ACwAIAAxADkANwA3ACwAIAAxADAALAAgADAALAAgADAALAAgADIALAAgADAALAAgADAALAAgADAALAAgAFwAIgBcACIALAAgAFwAIgBcACIAOwBcAG4AXAAiAEEAbABiAGEAbgBpAGEAXAAiACwAIAAxADkANwA4ACwAIAAxADkANwA4ACwAIAA1ACwAIAAwACwAIAAwACwAIAA2ACwAIAAwACwAIAAwACwAIAAzADYAMAAwACwAIABcACIAUwBcACIALAAgAFwAIgAgAFMAdQBtAG0AZQByAFwAIgA7AFwAbgBcACIAQQBsAGIAYQBuAGkAYQBcACIALAAgADEAOQA3ADgALAAgADEAOQA3ADgALAAgADEAMAAsACAAMAAsACAAMAAsACAAMQAsACAAMAAsACAAMAAsACAAMAAsACAAXAAiAFwAIgAsACAAXAAiAFwAIgA7AFwAbgBcACIAQQBsAGIAYQBuAGkAYQBcACIALAAgADEAOQA3ADkALAAgADEAOQA3ADkALAAgADUALAAgADAALAAgADAALAAgADUALAAgADAALAAgADAALAAgADMANgAwADAALAAgAFwAIgBTAFwAIgAsACAAXAAiACAAUwB1AG0AbQBlAHIAXAAiADsAXABuAFwAIgBBAGwAYgBhAG4AaQBhAFwAIgAsACAAMQA5ADcAOQAsACAAMQA5ADcAOQAsACAAOQAsACAAMAAsACAAMAAsACAAMwAwACwAIAAwACwAIAAwACwAIAAwACwAIABcACIAXAAiACwAIABcACIAXAAiADsAXABuAFwAIgBBAGwAYgBhAG4AaQBhAFwAIgAsACAAMQA5ADgAMAAsACAAMQA5ADgAMAAsACAANQAsACAAMAAsACAAMAAsACAAMwAsACAAMAAsACAAMAAsACAAMwA2ADAAMAAsACAAXAAiAFMAXAAiACwAIABcACIAIABTAHUAbQBtAGUAcgBcACIAOwBcAG4AXAAiAEEAbABiAGEAbgBpAGEAXAAiACwAIAAxADkAOAAwACwAIAAxADkAOAAwACwAIAAxADAALAAgADAALAAgADAALAAgADQALAAgADAALAAgADAALAAgADAALAAgAFwAIgBcACIALAAgAFwAIgBcACIAOwBcAG4AXAAiAEEAbABiAGEAbgBpAGEAXAAiACwAIAAxADkAOAAxACwAIAAxADkAOAAxACwAIAA0ACwAIAAwACwAIAAwACwAIAAyADYALAAgADAALAAgADAALAAgADMANgAwADAALAAgAFwAIgBTAFwAIgAsACAAXAAiACAAUwB1AG0AbQBlAHIAXAAiADsAXABuAFwAIgBBAGwAYgBhAG4AaQBhAFwAIgAsACAAMQA5ADgAMQAsACAAMQA5ADgAMQAsACAAOQAsACAAMAAsACAAMAAsACAAMgA3ACwAIAAwACwAIAAwACwAIAAwACwAIABcACIAXAAiACwAIABcACIAXAAiADsAXABuAFwAIgBBAGwAYgBhAG4AaQBhAFwAIgAsACAAMQA5ADgAMgAsACAAMQA5ADgAMgAsACAANQAsACAAMAAsACAAMAAsACAAMgAsACAAMAAsACAAMAAsACAAMwA2ADAAMAAsACAAXAAiAFMAXAAiACwAIABcACIAIABTAHUAbQBtAGUAcgBcACIAOwBcAG4AXAAiAEEAbABiAGEAbgBpAGEAXAAiACwAIAAxADkAOAAyACwAIAAxADkAOAAyACwAIAAxADAALAAgADAALAAgADAALAAgADMALAAgADAALAAgADAALAAgADAALAAgAFwAIgBcACIALAAgAFwAIgBcACIAOwBcAG4AXAAiAEEAbABiAGEAbgBpAGEAXAAiACwAIAAxADkAOAAzACwAIAAxADkAOAAzACwAIAA0ACwAIAAwACwAIAAwACwAIAAxADgALAAgADAALAAgADAALAAgADMANgAwADAALAAgAFwAIgBTAFwAIgAsACAAXAAiACAAUwB1AG0AbQBlAHIAXAAiADsAXABuAFwAIgBBAGwAYgBhAG4AaQBhAFwAIgAsACAAMQA5ADgAMwAsACAAMQA5ADgAMwAsACAAMQAwACwAIAAwACwAIAAwACwAIAAxACwAIAAwACwAIAAwACwAIAAwACwAIABcACIAXAAiACwAIABcACIAXAAiADsAXABuAFwAIgBBAGwAYgBhAG4AaQBhAFwAIgAsACAAMQA5ADgANAAsACAAMQA5ADgANAAsACAANAAsACAAMAAsACAAMAAsACAAMQAsACAAMAAsACAAMAAsACAAMwA2ADAAMAAsACAAXAAiAFMAXAAiACwAIABcACIAIABTAHUAbQBtAGUAcgBcACIAXABuAH0AOwBcAG4AXABuAF8AVABJAE0ARQBaAE8ATgBFAF8AUgBVAEwARQBTAF8AQQBMAEcARQBSAEkAQQAgAD0AIAB7AFwAbgBcACIAQQBsAGcAZQByAGkAYQBcACIALAAgADEAOQAxADYALAAgADEAOQAxADYALAAgADYALAAgADAALAAgADAALAAgADEANAAsACAAOAAyADgAMAAwACwAIAAxACwAIAAzADYAMAAwACwAIABcACIAUwBcACIALAAgAFwAIgAgAFMAdQBtAG0AZQByAFwAIgA7AFwAbgBcACIAQQBsAGcAZQByAGkAYQBcACIALAAgADEAOQAxADYALAAgADEAOQAxADkALAAgADEAMAAsACAAMQAsACAANwAsACAAMQAsACAAOAAyADgAMAAwACwAIAAxACwAIAAwACwAIABcACIAXAAiACwAIABcACIAXAAiADsAXABuAFwAIgBBAGwAZwBlAHIAaQBhAFwAIgAsACAAMQA5ADEANwAsACAAMQA5ADEANwAsACAAMwAsACAAMAAsACAAMAAsACAAMgA0ACwAIAA4ADIAOAAwADAALAAgADEALAAgADMANgAwADAALAAgAFwAIgBTAFwAIgAsACAAXAAiACAAUwB1AG0AbQBlAHIAXAAiADsAXABuAFwAIgBBAGwAZwBlAHIAaQBhAFwAIgAsACAAMQA5ADEAOAAsACAAMQA5ADEAOAAsACAAMwAsACAAMAAsACAAMAAsACAAOQAsACAAOAAyADgAMAAwACwAIAAxACwAIAAzADYAMAAwACwAIABcACIAUwBcACIALAAgAFwAIgAgAFMAdQBtAG0AZQByAFwAIgA7AFwAbgBcACIAQQBsAGcAZQByAGkAYQBcACIALAAgADEAOQAxADkALAAgADEAOQAxADkALAAgADMALAAgADAALAAgADAALAAgADEALAAgADgAMgA4ADAAMAAsACAAMQAsACAAMwA2ADAAMAAsACAAXAAiAFMAXAAiACwAIABcACIAIABTAHUAbQBtAGUAcgBcACIAOwBcAG4AXAAiAEEAbABnAGUAcgBpAGEAXAAiACwAIAAxADkAMgAwACwAIAAxADkAMgAwACwAIAAyACwAIAAwACwAIAAwACwAIAAxADQALAAgADgAMgA4ADAAMAAsACAAMQAsACAAMwA2ADAAMAAsACAAXAAiAFMAXAAiACwAIABcACIAIABTAHUAbQBtAGUAcgBcACIAOwBcAG4AXAAiAEEAbABnAGUAcgBpAGEAXAAiACwAIAAxADkAMgAwACwAIAAxADkAMgAwACwAIAAxADAALAAgADAALAAgADAALAAgADIAMwAsACAAOAAyADgAMAAwACwAIAAxACwAIAAwACwAIABcACIAXAAiACwAIABcACIAXAAiADsAXABuAFwAIgBBAGwAZwBlAHIAaQBhAFwAIgAsACAAMQA5ADIAMQAsACAAMQA5ADIAMQAsACAAMwAsACAAMAAsACAAMAAsACAAMQA0ACwAIAA4ADIAOAAwADAALAAgADEALAAgADMANgAwADAALAAgAFwAIgBTAFwAIgAsACAAXAAiACAAUwB1AG0AbQBlAHIAXAAiADsAXABuAFwAIgBBAGwAZwBlAHIAaQBhAFwAIgAsACAAMQA5ADIAMQAsACAAMQA5ADIAMQAsACAANgAsACAAMAAsACAAMAAsACAAMgAxACwAIAA4ADIAOAAwADAALAAgADEALAAgADAALAAgAFwAIgBcACIALAAgAFwAIgBcACIAOwBcAG4AXAAiAEEAbABnAGUAcgBpAGEAXAAiACwAIAAxADkAMwA5ACwAIAAxADkAMwA5ACwAIAA5ACwAIAAwACwAIAAwACwAIAAxADEALAAgADgAMgA4ADAAMAAsACAAMQAsACAAMwA2ADAAMAAsACAAXAAiAFMAXAAiACwAIABcACIAIABTAHUAbQBtAGUAcgBcACIAOwBcAG4AXAAiAEEAbABnAGUAcgBpAGEAXAAiACwAIAAxADkAMwA5ACwAIAAxADkAMwA5ACwAIAAxADEALAAgADAALAAgADAALAAgADEAOQAsACAAMwA2ADAAMAAsACAAMAAsACAAMAAsACAAXAAiAFwAIgAsACAAXAAiAFwAIgA7AFwAbgBcACIAQQBsAGcAZQByAGkAYQBcACIALAAgADEAOQA0ADQALAAgADEAOQA0ADQALAAgADEAMAAsACAAMAAsACAAMAAsACAAOAAsACAANwAyADAAMAAsACAAMAAsACAAMAAsACAAXAAiAFwAIgAsACAAXAAiAFwAIgA7AFwAbgBcACIAQQBsAGcAZQByAGkAYQBcACIALAAgADEAOQA0ADQALAAgADEAOQA0ADUALAAgADQALAAgADEALAAgADEALAAgADEALAAgADcAMgAwADAALAAgADAALAAgADMANgAwADAALAAgAFwAIgBTAFwAIgAsACAAXAAiACAAUwB1AG0AbQBlAHIAXAAiADsAXABuAFwAIgBBAGwAZwBlAHIAaQBhAFwAIgAsACAAMQA5ADQANQAsACAAMQA5ADQANQAsACAAOQAsACAAMAAsACAAMAAsACAAMQA2ACwAIAAzADYAMAAwACwAIAAwACwAIAAwACwAIABcACIAXAAiACwAIABcACIAXAAiADsAXABuAFwAIgBBAGwAZwBlAHIAaQBhAFwAIgAsACAAMQA5ADcAMQAsACAAMQA5ADcAMQAsACAANAAsACAAMAAsACAAMAAsACAAMgA1ACwAIAA4ADIAOAAwADAALAAgADEALAAgADMANgAwADAALAAgAFwAIgBTAFwAIgAsACAAXAAiACAAUwB1AG0AbQBlAHIAXAAiADsAXABuAFwAIgBBAGwAZwBlAHIAaQBhAFwAIgAsACAAMQA5ADcAMQAsACAAMQA5ADcAMQAsACAAOQAsACAAMAAsACAAMAAsACAAMgA2ACwAIAA4ADIAOAAwADAALAAgADEALAAgADAALAAgAFwAIgBcACIALAAgAFwAIgBcACIAOwBcAG4AXAAiAEEAbABnAGUAcgBpAGEAXAAiACwAIAAxADkANwA3ACwAIAAxADkANwA3ACwAIAA1ACwAIAAwACwAIAAwACwAIAA2ACwAIAAwACwAIAAwACwAIAAzADYAMAAwACwAIABcACIAUwBcACIALAAgAFwAIgAgAFMAdQBtAG0AZQByAFwAIgA7AFwAbgBcACIAQQBsAGcAZQByAGkAYQBcACIALAAgADEAOQA3ADcALAAgADEAOQA3ADcALAAgADEAMAAsACAAMAAsACAAMAAsACAAMgAxACwAIAAwACwAIAAwACwAIAAwACwAIABcACIAXAAiACwAIABcACIAXAAiADsAXABuAFwAIgBBAGwAZwBlAHIAaQBhAFwAIgAsACAAMQA5ADcAOAAsACAAMQA5ADcAOAAsACAAMwAsACAAMAAsACAAMAAsACAAMgA0ACwAIAAzADYAMAAwACwAIAAwACwAIAAzADYAMAAwACwAIABcACIAUwBcACIALAAgAFwAIgAgAFMAdQBtAG0AZQByAFwAIgA7AFwAbgBcACIAQQBsAGcAZQByAGkAYQBcACIALAAgADEAOQA3ADgALAAgADEAOQA3ADgALAAgADkALAAgADAALAAgADAALAAgADIAMgAsACAAMQAwADgAMAAwACwAIAAwACwAIAAwACwAIABcACIAXAAiACwAIABcACIAXAAiADsAXABuAFwAIgBBAGwAZwBlAHIAaQBhAFwAIgAsACAAMQA5ADgAMAAsACAAMQA5ADgAMAAsACAANAAsACAAMAAsACAAMAAsACAAMgA1ACwAIAAwACwAIAAwACwAIAAzADYAMAAwACwAIABcACIAUwBcACIALAAgAFwAIgAgAFMAdQBtAG0AZQByAFwAIgA7AFwAbgBcACIAQQBsAGcAZQByAGkAYQBcACIALAAgADEAOQA4ADAALAAgADEAOQA4ADAALAAgADEAMAAsACAAMAAsACAAMAAsACAAMwAxACwAIAA3ADIAMAAwACwAIAAwACwAIAAwACwAIABcACIAXAAiACwAIABcACIAXAAiAFwAbgB9ADsAXABuAFwAbgBfAFQASQBNAEUAWgBPAE4ARQBfAFIAVQBMAEUAUwBfAEEATgAgAD0AIAB7AFwAbgBcACIAQQBOAFwAIgAsACAAMQA5ADcAMQAsACAAMQA5ADgANQAsACAAMQAwACwAIAAtADEALAAgADcALAAgADAALAAgADcAMgAwADAALAAgADEALAAgADMANgAwADAALAAgAFwAIgBEAFwAIgAsACAAXAAiACAARABhAHkAbABpAGcAaAB0AFwAIgA7AFwAbgBcACIAQQBOAFwAIgAsACAAMQA5ADcAMgAsACAAMQA5ADcAMgAsACAAMgAsACAAMAAsACAAMAAsACAAMgA3ACwAIAA3ADIAMAAwACwAIAAxACwAIAAwACwAIABcACIAUwBcACIALAAgAFwAIgAgAFMAdABhAG4AZABhAHIAZABcACIAOwBcAG4AXAAiAEEATgBcACIALAAgADEAOQA3ADMALAAgADEAOQA4ADEALAAgADMALAAgADEALAAgADcALAAgADEALAAgADcAMgAwADAALAAgADEALAAgADAALAAgAFwAIgBTAFwAIgAsACAAXAAiACAAUwB0AGEAbgBkAGEAcgBkAFwAIgA7AFwAbgBcACIAQQBOAFwAIgAsACAAMQA5ADgAMgAsACAAMQA5ADgAMgAsACAANAAsACAAMQAsACAANwAsACAAMQAsACAANwAyADAAMAAsACAAMQAsACAAMAAsACAAXAAiAFMAXAAiACwAIABcACIAIABTAHQAYQBuAGQAYQByAGQAXAAiADsAXABuAFwAIgBBAE4AXAAiACwAIAAxADkAOAAzACwAIAAxADkAOAA1ACwAIAAzACwAIAAxACwAIAA3ACwAIAAxACwAIAA3ADIAMAAwACwAIAAxACwAIAAwACwAIABcACIAUwBcACIALAAgAFwAIgAgAFMAdABhAG4AZABhAHIAZABcACIAOwBcAG4AXAAiAEEATgBcACIALAAgADEAOQA4ADYALAAgADEAOQA4ADYALAAgADEAMAAsACAAMAAsACAAMAAsACAAMQA5ACwAIAA3ADIAMAAwACwAIAAxACwAIAAzADYAMAAwACwAIABcACIARABcACIALAAgAFwAIgAgAEQAYQB5AGwAaQBnAGgAdABcACIAOwBcAG4AXAAiAEEATgBcACIALAAgADEAOQA4ADYALAAgADEAOQA4ADkALAAgADMALAAgADEALAAgADcALAAgADEANQAsACAANwAyADAAMAAsACAAMQAsACAAMAAsACAAXAAiAFMAXAAiACwAIABcACIAIABTAHQAYQBuAGQAYQByAGQAXAAiADsAXABuAFwAIgBBAE4AXAAiACwAIAAxADkAOAA3ACwAIAAxADkAOQA5ACwAIAAxADAALAAgAC0AMQAsACAANwAsACAAMAAsACAANwAyADAAMAAsACAAMQAsACAAMwA2ADAAMAAsACAAXAAiAEQAXAAiACwAIABcACIAIABEAGEAeQBsAGkAZwBoAHQAXAAiADsAXABuAFwAIgBBAE4AXAAiACwAIAAxADkAOQAwACwAIAAxADkAOQA1ACwAIAAzACwAIAAxACwAIAA3ACwAIAAxACwAIAA3ADIAMAAwACwAIAAxACwAIAAwACwAIABcACIAUwBcACIALAAgAFwAIgAgAFMAdABhAG4AZABhAHIAZABcACIAOwBcAG4AXAAiAEEATgBcACIALAAgADEAOQA5ADYALAAgADIAMAAwADUALAAgADMALAAgAC0AMQAsACAANwAsACAAMAAsACAANwAyADAAMAAsACAAMQAsACAAMAAsACAAXAAiAFMAXAAiACwAIABcACIAIABTAHQAYQBuAGQAYQByAGQAXAAiADsAXABuAFwAIgBBAE4AXAAiACwAIAAyADAAMAAwACwAIAAyADAAMAAwACwAIAA4ACwAIAAtADEALAAgADcALAAgADAALAAgADcAMgAwADAALAAgADEALAAgADMANgAwADAALAAgAFwAIgBEAFwAIgAsACAAXAAiACAARABhAHkAbABpAGcAaAB0AFwAIgA7AFwAbgBcACIAQQBOAFwAIgAsACAAMgAwADAAMQAsACAAMgAwADAANwAsACAAMQAwACwAIAAtADEALAAgADcALAAgADAALAAgADcAMgAwADAALAAgADEALAAgADMANgAwADAALAAgAFwAIgBEAFwAIgAsACAAXAAiACAARABhAHkAbABpAGcAaAB0AFwAIgA7AFwAbgBcACIAQQBOAFwAIgAsACAAMgAwADAANgAsACAAMgAwADAANgAsACAANAAsACAAMQAsACAANwAsACAAMQAsACAANwAyADAAMAAsACAAMQAsACAAMAAsACAAXAAiAFMAXAAiACwAIABcACIAIABTAHQAYQBuAGQAYQByAGQAXAAiADsAXABuAFwAIgBBAE4AXAAiACwAIAAyADAAMAA3ACwAIAAyADAAMAA3ACwAIAAzACwAIAAtADEALAAgADcALAAgADAALAAgADcAMgAwADAALAAgADEALAAgADAALAAgAFwAIgBTAFwAIgAsACAAXAAiACAAUwB0AGEAbgBkAGEAcgBkAFwAIgA7AFwAbgBcACIAQQBOAFwAIgAsACAAMgAwADAAOAAsACAAXAAiAFwAIgAsACAANAAsACAAMQAsACAANwAsACAAMQAsACAANwAyADAAMAAsACAAMQAsACAAMAAsACAAXAAiAFMAXAAiACwAIABcACIAIABTAHQAYQBuAGQAYQByAGQAXAAiADsAXABuAFwAIgBBAE4AXAAiACwAIAAyADAAMAA4ACwAIABcACIAXAAiACwAIAAxADAALAAgADEALAAgADcALAAgADEALAAgADcAMgAwADAALAAgADEALAAgADMANgAwADAALAAgAFwAIgBEAFwAIgAsACAAXAAiACAARABhAHkAbABpAGcAaAB0AFwAIgBcAG4AfQA7AFwAbgBcAG4AXwBUAEkATQBFAFoATwBOAEUAXwBSAFUATABFAFMAXwBBAFEAIAA9ACAAewBcAG4AXAAiAEEAUQBcACIALAAgADEAOQA3ADEALAAgADEAOQA3ADEALAAgADEAMAAsACAALQAxACwAIAA3ACwAIAAwACwAIAA3ADIAMAAwACwAIAAxACwAIAAzADYAMAAwACwAIABcACIARABcACIALAAgAFwAIgAgAEQAYQB5AGwAaQBnAGgAdABcACIAOwBcAG4AXAAiAEEAUQBcACIALAAgADEAOQA3ADIALAAgADEAOQA3ADIALAAgADIALAAgAC0AMQAsACAANwAsACAAMAAsACAANwAyADAAMAAsACAAMQAsACAAMAAsACAAXAAiAFMAXAAiACwAIABcACIAIABTAHQAYQBuAGQAYQByAGQAXAAiADsAXABuAFwAIgBBAFEAXAAiACwAIAAxADkAOAA5ACwAIAAxADkAOQAxACwAIAAxADAALAAgAC0AMQAsACAANwAsACAAMAAsACAANwAyADAAMAAsACAAMQAsACAAMwA2ADAAMAAsACAAXAAiAEQAXAAiACwAIABcACIAIABEAGEAeQBsAGkAZwBoAHQAXAAiADsAXABuAFwAIgBBAFEAXAAiACwAIAAxADkAOQAwACwAIAAxADkAOQAyACwAIAAzACwAIAAxACwAIAA3ACwAIAAxACwAIAA3ADIAMAAwACwAIAAxACwAIAAwACwAIABcACIAUwBcACIALAAgAFwAIgAgAFMAdABhAG4AZABhAHIAZABcACIAXABuAH0AOwBcAG4AXABuAF8AVABJAE0ARQBaAE8ATgBFAF8AUgBVAEwARQBTAF8AQQBSAEcAIAA9ACAAewBcAG4AXAAiAEEAcgBnAFwAIgAsACAAMQA5ADMAMAAsACAAMQA5ADMAMAAsACAAMQAyACwAIAAwACwAIAAwACwAIAAxACwAIAAwACwAIAAwACwAIAAzADYAMAAwACwAIABcACIAXAAiACwAIABcACIAXAAiADsAXABuAFwAIgBBAHIAZwBcACIALAAgADEAOQAzADEALAAgADEAOQAzADEALAAgADQALAAgADAALAAgADAALAAgADEALAAgADAALAAgADAALAAgADAALAAgAFwAIgBcACIALAAgAFwAIgBcACIAOwBcAG4AXAAiAEEAcgBnAFwAIgAsACAAMQA5ADMAMQAsACAAMQA5ADMAMQAsACAAMQAwACwAIAAwACwAIAAwACwAIAAxADUALAAgADAALAAgADAALAAgADMANgAwADAALAAgAFwAIgBcACIALAAgAFwAIgBcACIAOwBcAG4AXAAiAEEAcgBnAFwAIgAsACAAMQA5ADMAMgAsACAAMQA5ADMAOQAsACAAMQAxACwAIAAwACwAIAAwACwAIAAxACwAIAAwACwAIAAwACwAIAAzADYAMAAwACwAIABcACIAXAAiACwAIABcACIAXAAiADsAXABuAFwAIgBBAHIAZwBcACIALAAgADEAOQAzADIALAAgADEAOQA0ADAALAAgADMALAAgADAALAAgADAALAAgADEALAAgADAALAAgADAALAAgADAALAAgAFwAIgBcACIALAAgAFwAIgBcACIAOwBcAG4AXAAiAEEAcgBnAFwAIgAsACAAMQA5ADQAMAAsACAAMQA5ADQAMAAsACAANwAsACAAMAAsACAAMAAsACAAMQAsACAAMAAsACAAMAAsACAAMwA2ADAAMAAsACAAXAAiAFwAIgAsACAAXAAiAFwAIgA7AFwAbgBcACIAQQByAGcAXAAiACwAIAAxADkANAAxACwAIAAxADkANAAxACwAIAA2ACwAIAAwACwAIAAwACwAIAAxADUALAAgADAALAAgADAALAAgADAALAAgAFwAIgBcACIALAAgAFwAIgBcACIAOwBcAG4AXAAiAEEAcgBnAFwAIgAsACAAMQA5ADQAMQAsACAAMQA5ADQAMQAsACAAMQAwACwAIAAwACwAIAAwACwAIAAxADUALAAgADAALAAgADAALAAgADMANgAwADAALAAgAFwAIgBcACIALAAgAFwAIgBcACIAOwBcAG4AXAAiAEEAcgBnAFwAIgAsACAAMQA5ADQAMwAsACAAMQA5ADQAMwAsACAAOAAsACAAMAAsACAAMAAsACAAMQAsACAAMAAsACAAMAAsACAAMAAsACAAXAAiAFwAIgAsACAAXAAiAFwAIgA7AFwAbgBcACIAQQByAGcAXAAiACwAIAAxADkANAAzACwAIAAxADkANAAzACwAIAAxADAALAAgADAALAAgADAALAAgADEANQAsACAAMAAsACAAMAAsACAAMwA2ADAAMAAsACAAXAAiAFwAIgAsACAAXAAiAFwAIgA7AFwAbgBcACIAQQByAGcAXAAiACwAIAAxADkANAA2ACwAIAAxADkANAA2ACwAIAAzACwAIAAwACwAIAAwACwAIAAxACwAIAAwACwAIAAwACwAIAAwACwAIABcACIAXAAiACwAIABcACIAXAAiADsAXABuAFwAIgBBAHIAZwBcACIALAAgADEAOQA0ADYALAAgADEAOQA0ADYALAAgADEAMAAsACAAMAAsACAAMAAsACAAMQAsACAAMAAsACAAMAAsACAAMwA2ADAAMAAsACAAXAAiAFwAIgAsACAAXAAiAFwAIgA7AFwAbgBcACIAQQByAGcAXAAiACwAIAAxADkANgAzACwAIAAxADkANgAzACwAIAAxADAALAAgADAALAAgADAALAAgADEALAAgADAALAAgADAALAAgADAALAAgAFwAIgBcACIALAAgAFwAIgBcACIAOwBcAG4AXAAiAEEAcgBnAFwAIgAsACAAMQA5ADYAMwAsACAAMQA5ADYAMwAsACAAMQAyACwAIAAwACwAIAAwACwAIAAxADUALAAgADAALAAgADAALAAgADMANgAwADAALAAgAFwAIgBcACIALAAgAFwAIgBcACIAOwBcAG4AXAAiAEEAcgBnAFwAIgAsACAAMQA5ADYANAAsACAAMQA5ADYANgAsACAAMwAsACAAMAAsACAAMAAsACAAMQAsACAAMAAsACAAMAAsACAAMAAsACAAXAAiAFwAIgAsACAAXAAiAFwAIgA7AFwAbgBcACIAQQByAGcAXAAiACwAIAAxADkANgA0ACwAIAAxADkANgA2ACwAIAAxADAALAAgADAALAAgADAALAAgADEANQAsACAAMAAsACAAMAAsACAAMwA2ADAAMAAsACAAXAAiAFwAIgAsACAAXAAiAFwAIgA7AFwAbgBcACIAQQByAGcAXAAiACwAIAAxADkANgA3ACwAIAAxADkANgA3ACwAIAA0ACwAIAAwACwAIAAwACwAIAAyACwAIAAwACwAIAAwACwAIAAwACwAIABcACIAXAAiACwAIABcACIAXAAiADsAXABuAFwAIgBBAHIAZwBcACIALAAgADEAOQA2ADcALAAgADEAOQA2ADgALAAgADEAMAAsACAAMQAsACAANwAsACAAMQAsACAAMAAsACAAMAAsACAAMwA2ADAAMAAsACAAXAAiAFwAIgAsACAAXAAiAFwAIgA7AFwAbgBcACIAQQByAGcAXAAiACwAIAAxADkANgA4ACwAIAAxADkANgA5ACwAIAA0ACwAIAAxACwAIAA3ACwAIAAxACwAIAAwACwAIAAwACwAIAAwACwAIABcACIAXAAiACwAIABcACIAXAAiADsAXABuAFwAIgBBAHIAZwBcACIALAAgADEAOQA3ADQALAAgADEAOQA3ADQALAAgADEALAAgADAALAAgADAALAAgADIAMwAsACAAMAAsACAAMAAsACAAMwA2ADAAMAAsACAAXAAiAFwAIgAsACAAXAAiAFwAIgA7AFwAbgBcACIAQQByAGcAXAAiACwAIAAxADkANwA0ACwAIAAxADkANwA0ACwAIAA1ACwAIAAwACwAIAAwACwAIAAxACwAIAAwACwAIAAwACwAIAAwACwAIABcACIAXAAiACwAIABcACIAXAAiADsAXABuAFwAIgBBAHIAZwBcACIALAAgADEAOQA4ADgALAAgADEAOQA4ADgALAAgADEAMgAsACAAMAAsACAAMAAsACAAMQAsACAAMAAsACAAMAAsACAAMwA2ADAAMAAsACAAXAAiAFwAIgAsACAAXAAiAFwAIgA7AFwAbgBcACIAQQByAGcAXAAiACwAIAAxADkAOAA5ACwAIAAxADkAOQAyACwAIAAxADAALAAgADEALAAgADcALAAgADEANQAsACAAMAAsACAAMAAsACAAMwA2ADAAMAAsACAAXAAiAFwAIgAsACAAXAAiAFwAIgA7AFwAbgBcACIAQQByAGcAXAAiACwAIAAxADkAOAA5ACwAIAAxADkAOQAzACwAIAAzACwAIAAxACwAIAA3ACwAIAAxACwAIAAwACwAIAAwACwAIAAwACwAIABcACIAXAAiACwAIABcACIAXAAiADsAXABuAFwAIgBBAHIAZwBcACIALAAgADEAOQA5ADkALAAgADEAOQA5ADkALAAgADEAMAAsACAAMQAsACAANwAsACAAMQAsACAAMAAsACAAMAAsACAAMwA2ADAAMAAsACAAXAAiAFwAIgAsACAAXAAiAFwAIgA7AFwAbgBcACIAQQByAGcAXAAiACwAIAAyADAAMAAwACwAIAAyADAAMAAwACwAIAAzACwAIAAwACwAIAAwACwAIAAzACwAIAAwACwAIAAwACwAIAAwACwAIABcACIAXAAiACwAIABcACIAXAAiADsAXABuAFwAIgBBAHIAZwBcACIALAAgADIAMAAwADcALAAgADIAMAAwADcALAAgADEAMgAsACAAMAAsACAAMAAsACAAMwAwACwAIAAwACwAIAAwACwAIAAzADYAMAAwACwAIABcACIAXAAiACwAIABcACIAXAAiADsAXABuAFwAIgBBAHIAZwBcACIALAAgADIAMAAwADgALAAgADIAMAAwADgALAAgADEAMAAsACAAMQAsACAANwAsACAAMQA1ACwAIAAwACwAIAAwACwAIAAzADYAMAAwACwAIABcACIAXAAiACwAIABcACIAXAAiADsAXABuAFwAIgBBAHIAZwBcACIALAAgADIAMAAwADgALAAgADIAMAAwADkALAAgADMALAAgADEALAAgADcALAAgADEANQAsACAAMAAsACAAMAAsACAAMAAsACAAXAAiAFwAIgAsACAAXAAiAFwAIgBcAG4AfQA7AFwAbgBcAG4AXwBUAEkATQBFAFoATwBOAEUAXwBSAFUATABFAFMAXwBBAFIATQBFAE4ASQBBACAAPQAgAHsAXABuAFwAIgBBAHIAbQBlAG4AaQBhAFwAIgAsACAAMgAwADEAMQAsACAAMgAwADEAMQAsACAAMwAsACAALQAxACwAIAA3ACwAIAAwACwAIAA3ADIAMAAwACwAIAAxACwAIAAzADYAMAAwACwAIABcACIAXAAiACwAIABcACIAXAAiADsAXABuAFwAIgBBAHIAbQBlAG4AaQBhAFwAIgAsACAAMgAwADEAMQAsACAAMgAwADEAMQAsACAAMQAwACwAIAAtADEALAAgADcALAAgADAALAAgADcAMgAwADAALAAgADEALAAgADAALAAgAFwAIgBcACIALAAgAFwAIgBcACIAXABuAH0AOwBcAG4AXABuAF8AVABJAE0ARQBaAE8ATgBFAF8AUgBVAEwARQBTAF8AQQBTACAAPQAgAHsAXABuAFwAIgBBAFMAXAAiACwAIAAxADkANwAxACwAIAAxADkAOAA1ACwAIAAxADAALAAgAC0AMQAsACAANwAsACAAMAAsACAANwAyADAAMAAsACAAMQAsACAAMwA2ADAAMAAsACAAXAAiAEQAXAAiACwAIABcACIAIABEAGEAeQBsAGkAZwBoAHQAXAAiADsAXABuAFwAIgBBAFMAXAAiACwAIAAxADkANwAyACwAIAAxADkANwAyACwAIAAyACwAIAAwACwAIAAwACwAIAAyADcALAAgADcAMgAwADAALAAgADEALAAgADAALAAgAFwAIgBTAFwAIgAsACAAXAAiACAAUwB0AGEAbgBkAGEAcgBkAFwAIgA7AFwAbgBcACIAQQBTAFwAIgAsACAAMQA5ADcAMwAsACAAMQA5ADgANQAsACAAMwAsACAAMQAsACAANwAsACAAMQAsACAANwAyADAAMAAsACAAMQAsACAAMAAsACAAXAAiAFMAXAAiACwAIABcACIAIABTAHQAYQBuAGQAYQByAGQAXAAiADsAXABuAFwAIgBBAFMAXAAiACwAIAAxADkAOAA2ACwAIAAxADkAOAA2ACwAIAAxADAALAAgADAALAAgADAALAAgADEAOQAsACAANwAyADAAMAAsACAAMQAsACAAMwA2ADAAMAAsACAAXAAiAEQAXAAiACwAIABcACIAIABEAGEAeQBsAGkAZwBoAHQAXAAiADsAXABuAFwAIgBBAFMAXAAiACwAIAAxADkAOAA2ACwAIAAxADkAOQAwACwAIAAzACwAIAAxACwAIAA3ACwAIAAxADUALAAgADcAMgAwADAALAAgADEALAAgADAALAAgAFwAIgBTAFwAIgAsACAAXAAiACAAUwB0AGEAbgBkAGEAcgBkAFwAIgA7AFwAbgBcACIAQQBTAFwAIgAsACAAMQA5ADgANwAsACAAMgAwADAANwAsACAAMQAwACwAIAAtADEALAAgADcALAAgADAALAAgADcAMgAwADAALAAgADEALAAgADMANgAwADAALAAgAFwAIgBEAFwAIgAsACAAXAAiACAARABhAHkAbABpAGcAaAB0AFwAIgA7AFwAbgBcACIAQQBTAFwAIgAsACAAMQA5ADkAMQAsACAAMQA5ADkAMQAsACAAMwAsACAAMAAsACAAMAAsACAAMwAsACAANwAyADAAMAAsACAAMQAsACAAMAAsACAAXAAiAFMAXAAiACwAIABcACIAIABTAHQAYQBuAGQAYQByAGQAXAAiADsAXABuAFwAIgBBAFMAXAAiACwAIAAxADkAOQAyACwAIAAxADkAOQAyACwAIAAzACwAIAAwACwAIAAwACwAIAAyADIALAAgADcAMgAwADAALAAgADEALAAgADAALAAgAFwAIgBTAFwAIgAsACAAXAAiACAAUwB0AGEAbgBkAGEAcgBkAFwAIgA7AFwAbgBcACIAQQBTAFwAIgAsACAAMQA5ADkAMwAsACAAMQA5ADkAMwAsACAAMwAsACAAMAAsACAAMAAsACAANwAsACAANwAyADAAMAAsACAAMQAsACAAMAAsACAAXAAiAFMAXAAiACwAIABcACIAIABTAHQAYQBuAGQAYQByAGQAXAAiADsAXABuAFwAIgBBAFMAXAAiACwAIAAxADkAOQA0ACwAIAAxADkAOQA0ACwAIAAzACwAIAAwACwAIAAwACwAIAAyADAALAAgADcAMgAwADAALAAgADEALAAgADAALAAgAFwAIgBTAFwAIgAsACAAXAAiACAAUwB0AGEAbgBkAGEAcgBkAFwAIgA7AFwAbgBcACIAQQBTAFwAIgAsACAAMQA5ADkANQAsACAAMgAwADAANQAsACAAMwAsACAALQAxACwAIAA3ACwAIAAwACwAIAA3ADIAMAAwACwAIAAxACwAIAAwACwAIABcACIAUwBcACIALAAgAFwAIgAgAFMAdABhAG4AZABhAHIAZABcACIAOwBcAG4AXAAiAEEAUwBcACIALAAgADIAMAAwADYALAAgADIAMAAwADYALAAgADQALAAgADAALAAgADAALAAgADIALAAgADcAMgAwADAALAAgADEALAAgADAALAAgAFwAIgBTAFwAIgAsACAAXAAiACAAUwB0AGEAbgBkAGEAcgBkAFwAIgA7AFwAbgBcACIAQQBTAFwAIgAsACAAMgAwADAANwAsACAAMgAwADAANwAsACAAMwAsACAALQAxACwAIAA3ACwAIAAwACwAIAA3ADIAMAAwACwAIAAxACwAIAAwACwAIABcACIAUwBcACIALAAgAFwAIgAgAFMAdABhAG4AZABhAHIAZABcACIAOwBcAG4AXAAiAEEAUwBcACIALAAgADIAMAAwADgALAAgAFwAIgBcACIALAAgADQALAAgADEALAAgADcALAAgADEALAAgADcAMgAwADAALAAgADEALAAgADAALAAgAFwAIgBTAFwAIgAsACAAXAAiACAAUwB0AGEAbgBkAGEAcgBkAFwAIgA7AFwAbgBcACIAQQBTAFwAIgAsACAAMgAwADAAOAAsACAAXAAiAFwAIgAsACAAMQAwACwAIAAxACwAIAA3ACwAIAAxACwAIAA3ADIAMAAwACwAIAAxACwAIAAzADYAMAAwACwAIABcACIARABcACIALAAgAFwAIgAgAEQAYQB5AGwAaQBnAGgAdABcACIAXABuAH0AOwBcAG4AXABuAF8AVABJAE0ARQBaAE8ATgBFAF8AUgBVAEwARQBTAF8AQQBUACAAPQAgAHsAXABuAFwAIgBBAFQAXAAiACwAIAAxADkAMQA2ACwAIAAxADkAMQA2ACwAIAAxADAALAAgADEALAAgADcALAAgADEALAAgADcAMgAwADAALAAgADEALAAgADMANgAwADAALAAgAFwAIgBEAFwAIgAsACAAXAAiACAARABhAHkAbABpAGcAaAB0AFwAIgA7AFwAbgBcACIAQQBUAFwAIgAsACAAMQA5ADEANwAsACAAMQA5ADEANwAsACAAMwAsACAALQAxACwAIAA3ACwAIAAwACwAIAA3ADIAMAAwACwAIAAxACwAIAAwACwAIABcACIAUwBcACIALAAgAFwAIgAgAFMAdABhAG4AZABhAHIAZABcACIAOwBcAG4AXAAiAEEAVABcACIALAAgADEAOQAxADcALAAgADEAOQAxADgALAAgADEAMAAsACAAMQAsACAANwAsACAAMgAyACwAIAA3ADIAMAAwACwAIAAxACwAIAAzADYAMAAwACwAIABcACIARABcACIALAAgAFwAIgAgAEQAYQB5AGwAaQBnAGgAdABcACIAOwBcAG4AXAAiAEEAVABcACIALAAgADEAOQAxADgALAAgADEAOQAxADkALAAgADMALAAgADEALAAgADcALAAgADEALAAgADcAMgAwADAALAAgADEALAAgADAALAAgAFwAIgBTAFwAIgAsACAAXAAiACAAUwB0AGEAbgBkAGEAcgBkAFwAIgA7AFwAbgBcACIAQQBUAFwAIgAsACAAMQA5ADYANwAsACAAMQA5ADYANwAsACAAMQAwACwAIAAxACwAIAA3ACwAIAAxACwAIAA3ADIAMAAwACwAIAAxACwAIAAzADYAMAAwACwAIABcACIARABcACIALAAgAFwAIgAgAEQAYQB5AGwAaQBnAGgAdABcACIAOwBcAG4AXAAiAEEAVABcACIALAAgADEAOQA2ADgALAAgADEAOQA2ADgALAAgADMALAAgADEALAAgADcALAAgADIAOQAsACAANwAyADAAMAAsACAAMQAsACAAMAAsACAAXAAiAFMAXAAiACwAIABcACIAIABTAHQAYQBuAGQAYQByAGQAXAAiADsAXABuAFwAIgBBAFQAXAAiACwAIAAxADkANgA4ACwAIAAxADkAOAA1ACwAIAAxADAALAAgAC0AMQAsACAANwAsACAAMAAsACAANwAyADAAMAAsACAAMQAsACAAMwA2ADAAMAAsACAAXAAiAEQAXAAiACwAIABcACIAIABEAGEAeQBsAGkAZwBoAHQAXAAiADsAXABuAFwAIgBBAFQAXAAiACwAIAAxADkANgA5ACwAIAAxADkANwAxACwAIAAzACwAIAAxACwAIAA3ACwAIAA4ACwAIAA3ADIAMAAwACwAIAAxACwAIAAwACwAIABcACIAUwBcACIALAAgAFwAIgAgAFMAdABhAG4AZABhAHIAZABcACIAOwBcAG4AXAAiAEEAVABcACIALAAgADEAOQA3ADIALAAgADEAOQA3ADIALAAgADIALAAgAC0AMQAsACAANwAsACAAMAAsACAANwAyADAAMAAsACAAMQAsACAAMAAsACAAXAAiAFMAXAAiACwAIABcACIAIABTAHQAYQBuAGQAYQByAGQAXAAiADsAXABuAFwAIgBBAFQAXAAiACwAIAAxADkANwAzACwAIAAxADkAOAAxACwAIAAzACwAIAAxACwAIAA3ACwAIAAxACwAIAA3ADIAMAAwACwAIAAxACwAIAAwACwAIABcACIAUwBcACIALAAgAFwAIgAgAFMAdABhAG4AZABhAHIAZABcACIAOwBcAG4AXAAiAEEAVABcACIALAAgADEAOQA4ADIALAAgADEAOQA4ADMALAAgADMALAAgAC0AMQAsACAANwAsACAAMAAsACAANwAyADAAMAAsACAAMQAsACAAMAAsACAAXAAiAFMAXAAiACwAIABcACIAIABTAHQAYQBuAGQAYQByAGQAXAAiADsAXABuAFwAIgBBAFQAXAAiACwAIAAxADkAOAA0ACwAIAAxADkAOAA2ACwAIAAzACwAIAAxACwAIAA3ACwAIAAxACwAIAA3ADIAMAAwACwAIAAxACwAIAAwACwAIABcACIAUwBcACIALAAgAFwAIgAgAFMAdABhAG4AZABhAHIAZABcACIAOwBcAG4AXAAiAEEAVABcACIALAAgADEAOQA4ADYALAAgADEAOQA4ADYALAAgADEAMAAsACAAMQAsACAANwAsACAAMQA1ACwAIAA3ADIAMAAwACwAIAAxACwAIAAzADYAMAAwACwAIABcACIARABcACIALAAgAFwAIgAgAEQAYQB5AGwAaQBnAGgAdABcACIAOwBcAG4AXAAiAEEAVABcACIALAAgADEAOQA4ADcALAAgADEAOQA4ADcALAAgADEAMAAsACAAMQAsACAANwAsACAAMgAyACwAIAA3ADIAMAAwACwAIAAxACwAIAAzADYAMAAwACwAIABcACIARABcACIALAAgAFwAIgAgAEQAYQB5AGwAaQBnAGgAdABcACIAOwBcAG4AXAAiAEEAVABcACIALAAgADEAOQA4ADcALAAgADEAOQA5ADAALAAgADMALAAgADEALAAgADcALAAgADEANQAsACAANwAyADAAMAAsACAAMQAsACAAMAAsACAAXAAiAFMAXAAiACwAIABcACIAIABTAHQAYQBuAGQAYQByAGQAXAAiADsAXABuAFwAIgBBAFQAXAAiACwAIAAxADkAOAA4ACwAIAAxADkAOQAwACwAIAAxADAALAAgAC0AMQAsACAANwAsACAAMAAsACAANwAyADAAMAAsACAAMQAsACAAMwA2ADAAMAAsACAAXAAiAEQAXAAiACwAIABcACIAIABEAGEAeQBsAGkAZwBoAHQAXAAiADsAXABuAFwAIgBBAFQAXAAiACwAIAAxADkAOQAxACwAIAAxADkAOQA5ACwAIAAxADAALAAgADEALAAgADcALAAgADEALAAgADcAMgAwADAALAAgADEALAAgADMANgAwADAALAAgAFwAIgBEAFwAIgAsACAAXAAiACAARABhAHkAbABpAGcAaAB0AFwAIgA7AFwAbgBcACIAQQBUAFwAIgAsACAAMQA5ADkAMQAsACAAMgAwADAANQAsACAAMwAsACAALQAxACwAIAA3ACwAIAAwACwAIAA3ADIAMAAwACwAIAAxACwAIAAwACwAIABcACIAUwBcACIALAAgAFwAIgAgAFMAdABhAG4AZABhAHIAZABcACIAOwBcAG4AXAAiAEEAVABcACIALAAgADIAMAAwADAALAAgADIAMAAwADAALAAgADgALAAgAC0AMQAsACAANwAsACAAMAAsACAANwAyADAAMAAsACAAMQAsACAAMwA2ADAAMAAsACAAXAAiAEQAXAAiACwAIABcACIAIABEAGEAeQBsAGkAZwBoAHQAXAAiADsAXABuAFwAIgBBAFQAXAAiACwAIAAyADAAMAAxACwAIABcACIAXAAiACwAIAAxADAALAAgADEALAAgADcALAAgADEALAAgADcAMgAwADAALAAgADEALAAgADMANgAwADAALAAgAFwAIgBEAFwAIgAsACAAXAAiACAARABhAHkAbABpAGcAaAB0AFwAIgA7AFwAbgBcACIAQQBUAFwAIgAsACAAMgAwADAANgAsACAAMgAwADAANgAsACAANAAsACAAMQAsACAANwAsACAAMQAsACAANwAyADAAMAAsACAAMQAsACAAMAAsACAAXAAiAFMAXAAiACwAIABcACIAIABTAHQAYQBuAGQAYQByAGQAXAAiADsAXABuAFwAIgBBAFQAXAAiACwAIAAyADAAMAA3ACwAIAAyADAAMAA3ACwAIAAzACwAIAAtADEALAAgADcALAAgADAALAAgADcAMgAwADAALAAgADEALAAgADAALAAgAFwAIgBTAFwAIgAsACAAXAAiACAAUwB0AGEAbgBkAGEAcgBkAFwAIgA7AFwAbgBcACIAQQBUAFwAIgAsACAAMgAwADAAOAAsACAAXAAiAFwAIgAsACAANAAsACAAMQAsACAANwAsACAAMQAsACAANwAyADAAMAAsACAAMQAsACAAMAAsACAAXAAiAFMAXAAiACwAIABcACIAIABTAHQAYQBuAGQAYQByAGQAXAAiAFwAbgB9ADsAXABuAFwAbgBfAFQASQBNAEUAWgBPAE4ARQBfAFIAVQBMAEUAUwBfAEEAVQBTACAAPQAgAHsAXABuAFwAIgBBAHUAcwBcACIALAAgADEAOQAxADcALAAgADEAOQAxADcALAAgADEALAAgADAALAAgADAALAAgADEALAAgADcAMgAwADAALAAgADEALAAgADMANgAwADAALAAgAFwAIgBEAFwAIgAsACAAXAAiACAARABhAHkAbABpAGcAaAB0AFwAIgA7AFwAbgBcACIAQQB1AHMAXAAiACwAIAAxADkAMQA3ACwAIAAxADkAMQA3ACwAIAAzACwAIAAtADEALAAgADcALAAgADAALAAgADcAMgAwADAALAAgADEALAAgADAALAAgAFwAIgBTAFwAIgAsACAAXAAiACAAUwB0AGEAbgBkAGEAcgBkAFwAIgA7AFwAbgBcACIAQQB1AHMAXAAiACwAIAAxADkANAAyACwAIAAxADkANAAyACwAIAAxACwAIAAwACwAIAAwACwAIAAxACwAIAA3ADIAMAAwACwAIAAxACwAIAAzADYAMAAwACwAIABcACIARABcACIALAAgAFwAIgAgAEQAYQB5AGwAaQBnAGgAdABcACIAOwBcAG4AXAAiAEEAdQBzAFwAIgAsACAAMQA5ADQAMgAsACAAMQA5ADQAMgAsACAAMwAsACAALQAxACwAIAA3ACwAIAAwACwAIAA3ADIAMAAwACwAIAAxACwAIAAwACwAIABcACIAUwBcACIALAAgAFwAIgAgAFMAdABhAG4AZABhAHIAZABcACIAOwBcAG4AXAAiAEEAdQBzAFwAIgAsACAAMQA5ADQAMgAsACAAMQA5ADQAMgAsACAAOQAsACAAMAAsACAAMAAsACAAMgA3ACwAIAA3ADIAMAAwACwAIAAxACwAIAAzADYAMAAwACwAIABcACIARABcACIALAAgAFwAIgAgAEQAYQB5AGwAaQBnAGgAdABcACIAOwBcAG4AXAAiAEEAdQBzAFwAIgAsACAAMQA5ADQAMwAsACAAMQA5ADQAMwAsACAAMQAwACwAIAAwACwAIAAwACwAIAAzACwAIAA3ADIAMAAwACwAIAAxACwAIAAzADYAMAAwACwAIABcACIARABcACIALAAgAFwAIgAgAEQAYQB5AGwAaQBnAGgAdABcACIAOwBcAG4AXAAiAEEAdQBzAFwAIgAsACAAMQA5ADQAMwAsACAAMQA5ADQANAAsACAAMwAsACAALQAxACwAIAA3ACwAIAAwACwAIAA3ADIAMAAwACwAIAAxACwAIAAwACwAIABcACIAUwBcACIALAAgAFwAIgAgAFMAdABhAG4AZABhAHIAZABcACIAXABuAH0AOwBcAG4AXABuAF8AVABJAE0ARQBaAE8ATgBFAF8AUgBVAEwARQBTAF8AQQBVAFMAVABSAEkAQQAgAD0AIAB7AFwAbgBcACIAQQB1AHMAdAByAGkAYQBcACIALAAgADEAOQAyADAALAAgADEAOQAyADAALAAgADQALAAgADAALAAgADAALAAgADUALAAgADcAMgAwADAALAAgADEALAAgADMANgAwADAALAAgAFwAIgBTAFwAIgAsACAAXAAiACAAUwB1AG0AbQBlAHIAXAAiADsAXABuAFwAIgBBAHUAcwB0AHIAaQBhAFwAIgAsACAAMQA5ADIAMAAsACAAMQA5ADIAMAAsACAAOQAsACAAMAAsACAAMAAsACAAMQAzACwAIAA3ADIAMAAwACwAIAAxACwAIAAwACwAIABcACIAXAAiACwAIABcACIAXAAiADsAXABuAFwAIgBBAHUAcwB0AHIAaQBhAFwAIgAsACAAMQA5ADQANgAsACAAMQA5ADQANgAsACAANAAsACAAMAAsACAAMAAsACAAMQA0ACwAIAA3ADIAMAAwACwAIAAxACwAIAAzADYAMAAwACwAIABcACIAUwBcACIALAAgAFwAIgAgAFMAdQBtAG0AZQByAFwAIgA7AFwAbgBcACIAQQB1AHMAdAByAGkAYQBcACIALAAgADEAOQA0ADYALAAgADEAOQA0ADYALAAgADEAMAAsACAAMAAsACAAMAAsACAANwAsACAANwAyADAAMAAsACAAMQAsACAAMAAsACAAXAAiAFwAIgAsACAAXAAiAFwAIgA7AFwAbgBcACIAQQB1AHMAdAByAGkAYQBcACIALAAgADEAOQA0ADcALAAgADEAOQA0ADcALAAgADQALAAgADAALAAgADAALAAgADYALAAgADcAMgAwADAALAAgADEALAAgADMANgAwADAALAAgAFwAIgBTAFwAIgAsACAAXAAiACAAUwB1AG0AbQBlAHIAXAAiADsAXABuAFwAIgBBAHUAcwB0AHIAaQBhAFwAIgAsACAAMQA5ADQANwAsACAAMQA5ADQAOAAsACAAMQAwACwAIAAxACwAIAA3ACwAIAAxACwAIAA3ADIAMAAwACwAIAAxACwAIAAwACwAIABcACIAXAAiACwAIABcACIAXAAiADsAXABuAFwAIgBBAHUAcwB0AHIAaQBhAFwAIgAsACAAMQA5ADQAOAAsACAAMQA5ADQAOAAsACAANAAsACAAMAAsACAAMAAsACAAMQA4ACwAIAA3ADIAMAAwACwAIAAxACwAIAAzADYAMAAwACwAIABcACIAUwBcACIALAAgAFwAIgAgAFMAdQBtAG0AZQByAFwAIgA7AFwAbgBcACIAQQB1AHMAdAByAGkAYQBcACIALAAgADEAOQA4ADAALAAgADEAOQA4ADAALAAgADQALAAgADAALAAgADAALAAgADYALAAgADAALAAgADAALAAgADMANgAwADAALAAgAFwAIgBTAFwAIgAsACAAXAAiACAAUwB1AG0AbQBlAHIAXAAiADsAXABuAFwAIgBBAHUAcwB0AHIAaQBhAFwAIgAsACAAMQA5ADgAMAAsACAAMQA5ADgAMAAsACAAOQAsACAAMAAsACAAMAAsACAAMgA4ACwAIAAwACwAIAAwACwAIAAwACwAIABcACIAXAAiACwAIABcACIAXAAiAFwAbgB9ADsAXABuAFwAbgBfAFQASQBNAEUAWgBPAE4ARQBfAFIAVQBMAEUAUwBfAEEAVgAgAD0AIAB7AFwAbgBcACIAQQBWAFwAIgAsACAAMQA5ADcAMQAsACAAMQA5ADgANQAsACAAMQAwACwAIAAtADEALAAgADcALAAgADAALAAgADcAMgAwADAALAAgADEALAAgADMANgAwADAALAAgAFwAIgBEAFwAIgAsACAAXAAiACAARABhAHkAbABpAGcAaAB0AFwAIgA7AFwAbgBcACIAQQBWAFwAIgAsACAAMQA5ADcAMgAsACAAMQA5ADcAMgAsACAAMgAsACAALQAxACwAIAA3ACwAIAAwACwAIAA3ADIAMAAwACwAIAAxACwAIAAwACwAIABcACIAUwBcACIALAAgAFwAIgAgAFMAdABhAG4AZABhAHIAZABcACIAOwBcAG4AXAAiAEEAVgBcACIALAAgADEAOQA3ADMALAAgADEAOQA4ADUALAAgADMALAAgADEALAAgADcALAAgADEALAAgADcAMgAwADAALAAgADEALAAgADAALAAgAFwAIgBTAFwAIgAsACAAXAAiACAAUwB0AGEAbgBkAGEAcgBkAFwAIgA7AFwAbgBcACIAQQBWAFwAIgAsACAAMQA5ADgANgAsACAAMQA5ADgANwAsACAAMQAwACwAIAAxACwAIAA3ACwAIAAxADUALAAgADcAMgAwADAALAAgADEALAAgADMANgAwADAALAAgAFwAIgBEAFwAIgAsACAAXAAiACAARABhAHkAbABpAGcAaAB0AFwAIgA7AFwAbgBcACIAQQBWAFwAIgAsACAAMQA5ADgANgAsACAAMQA5ADkAMAAsACAAMwAsACAAMQAsACAANwAsACAAMQA1ACwAIAA3ADIAMAAwACwAIAAxACwAIAAwACwAIABcACIAUwBcACIALAAgAFwAIgAgAFMAdABhAG4AZABhAHIAZABcACIAOwBcAG4AXAAiAEEAVgBcACIALAAgADEAOQA4ADgALAAgADEAOQA5ADkALAAgADEAMAAsACAALQAxACwAIAA3ACwAIAAwACwAIAA3ADIAMAAwACwAIAAxACwAIAAzADYAMAAwACwAIABcACIARABcACIALAAgAFwAIgAgAEQAYQB5AGwAaQBnAGgAdABcACIAOwBcAG4AXAAiAEEAVgBcACIALAAgADEAOQA5ADEALAAgADEAOQA5ADQALAAgADMALAAgADEALAAgADcALAAgADEALAAgADcAMgAwADAALAAgADEALAAgADAALAAgAFwAIgBTAFwAIgAsACAAXAAiACAAUwB0AGEAbgBkAGEAcgBkAFwAIgA7AFwAbgBcACIAQQBWAFwAIgAsACAAMQA5ADkANQAsACAAMgAwADAANQAsACAAMwAsACAALQAxACwAIAA3ACwAIAAwACwAIAA3ADIAMAAwACwAIAAxACwAIAAwACwAIABcACIAUwBcACIALAAgAFwAIgAgAFMAdABhAG4AZABhAHIAZABcACIAOwBcAG4AXAAiAEEAVgBcACIALAAgADIAMAAwADAALAAgADIAMAAwADAALAAgADgALAAgAC0AMQAsACAANwAsACAAMAAsACAANwAyADAAMAAsACAAMQAsACAAMwA2ADAAMAAsACAAXAAiAEQAXAAiACwAIABcACIAIABEAGEAeQBsAGkAZwBoAHQAXAAiADsAXABuAFwAIgBBAFYAXAAiACwAIAAyADAAMAAxACwAIAAyADAAMAA3ACwAIAAxADAALAAgAC0AMQAsACAANwAsACAAMAAsACAANwAyADAAMAAsACAAMQAsACAAMwA2ADAAMAAsACAAXAAiAEQAXAAiACwAIABcACIAIABEAGEAeQBsAGkAZwBoAHQAXAAiADsAXABuAFwAIgBBAFYAXAAiACwAIAAyADAAMAA2ACwAIAAyADAAMAA2ACwAIAA0ACwAIAAxACwAIAA3ACwAIAAxACwAIAA3ADIAMAAwACwAIAAxACwAIAAwACwAIABcACIAUwBcACIALAAgAFwAIgAgAFMAdABhAG4AZABhAHIAZABcACIAOwBcAG4AXAAiAEEAVgBcACIALAAgADIAMAAwADcALAAgADIAMAAwADcALAAgADMALAAgAC0AMQAsACAANwAsACAAMAAsACAANwAyADAAMAAsACAAMQAsACAAMAAsACAAXAAiAFMAXAAiACwAIABcACIAIABTAHQAYQBuAGQAYQByAGQAXAAiADsAXABuAFwAIgBBAFYAXAAiACwAIAAyADAAMAA4ACwAIABcACIAXAAiACwAIAA0ACwAIAAxACwAIAA3ACwAIAAxACwAIAA3ADIAMAAwACwAIAAxACwAIAAwACwAIABcACIAUwBcACIALAAgAFwAIgAgAFMAdABhAG4AZABhAHIAZABcACIAOwBcAG4AXAAiAEEAVgBcACIALAAgADIAMAAwADgALAAgAFwAIgBcACIALAAgADEAMAAsACAAMQAsACAANwAsACAAMQAsACAANwAyADAAMAAsACAAMQAsACAAMwA2ADAAMAAsACAAXAAiAEQAXAAiACwAIABcACIAIABEAGEAeQBsAGkAZwBoAHQAXAAiAFwAbgB9ADsAXABuAFwAbgBfAFQASQBNAEUAWgBPAE4ARQBfAFIAVQBMAEUAUwBfAEEAVwAgAD0AIAB7AFwAbgBcACIAQQBXAFwAIgAsACAAMQA5ADcANAAsACAAMQA5ADcANAAsACAAMQAwACwAIAAtADEALAAgADcALAAgADAALAAgADcAMgAwADAALAAgADEALAAgADMANgAwADAALAAgAFwAIgBEAFwAIgAsACAAXAAiACAARABhAHkAbABpAGcAaAB0AFwAIgA7AFwAbgBcACIAQQBXAFwAIgAsACAAMQA5ADcANQAsACAAMQA5ADcANQAsACAAMwAsACAAMQAsACAANwAsACAAMQAsACAANwAyADAAMAAsACAAMQAsACAAMAAsACAAXAAiAFMAXAAiACwAIABcACIAIABTAHQAYQBuAGQAYQByAGQAXAAiADsAXABuAFwAIgBBAFcAXAAiACwAIAAxADkAOAAzACwAIAAxADkAOAAzACwAIAAxADAALAAgAC0AMQAsACAANwAsACAAMAAsACAANwAyADAAMAAsACAAMQAsACAAMwA2ADAAMAAsACAAXAAiAEQAXAAiACwAIABcACIAIABEAGEAeQBsAGkAZwBoAHQAXAAiADsAXABuAFwAIgBBAFcAXAAiACwAIAAxADkAOAA0ACwAIAAxADkAOAA0ACwAIAAzACwAIAAxACwAIAA3ACwAIAAxACwAIAA3ADIAMAAwACwAIAAxACwAIAAwACwAIABcACIAUwBcACIALAAgAFwAIgAgAFMAdABhAG4AZABhAHIAZABcACIAOwBcAG4AXAAiAEEAVwBcACIALAAgADEAOQA5ADEALAAgADEAOQA5ADEALAAgADEAMQAsACAAMAAsACAAMAAsACAAMQA3ACwAIAA3ADIAMAAwACwAIAAxACwAIAAzADYAMAAwACwAIABcACIARABcACIALAAgAFwAIgAgAEQAYQB5AGwAaQBnAGgAdABcACIAOwBcAG4AXAAiAEEAVwBcACIALAAgADEAOQA5ADIALAAgADEAOQA5ADIALAAgADMALAAgADEALAAgADcALAAgADEALAAgADcAMgAwADAALAAgADEALAAgADAALAAgAFwAIgBTAFwAIgAsACAAXAAiACAAUwB0AGEAbgBkAGEAcgBkAFwAIgA7AFwAbgBcACIAQQBXAFwAIgAsACAAMgAwADAANgAsACAAMgAwADAANgAsACAAMQAyACwAIAAwACwAIAAwACwAIAAzACwAIAA3ADIAMAAwACwAIAAxACwAIAAzADYAMAAwACwAIABcACIARABcACIALAAgAFwAIgAgAEQAYQB5AGwAaQBnAGgAdABcACIAOwBcAG4AXAAiAEEAVwBcACIALAAgADIAMAAwADcALAAgADIAMAAwADgALAAgADEAMAAsACAALQAxACwAIAA3ACwAIAAwACwAIAA3ADIAMAAwACwAIAAxACwAIAAzADYAMAAwACwAIABcACIARABcACIALAAgAFwAIgAgAEQAYQB5AGwAaQBnAGgAdABcACIAOwBcAG4AXAAiAEEAVwBcACIALAAgADIAMAAwADcALAAgADIAMAAwADkALAAgADMALAAgAC0AMQAsACAANwAsACAAMAAsACAANwAyADAAMAAsACAAMQAsACAAMAAsACAAXAAiAFMAXAAiACwAIABcACIAIABTAHQAYQBuAGQAYQByAGQAXAAiAFwAbgB9ADsAXABuAFwAbgBfAFQASQBNAEUAWgBPAE4ARQBfAFIAVQBMAEUAUwBfAEEAWgBFAFIAIAA9ACAAewBcAG4AXAAiAEEAegBlAHIAXAAiACwAIAAxADkAOQA3ACwAIAAyADAAMQA1ACwAIAAzACwAIAAtADEALAAgADcALAAgADAALAAgADEANAA0ADAAMAAsACAAMAAsACAAMwA2ADAAMAAsACAAXAAiAFwAIgAsACAAXAAiAFwAIgA7AFwAbgBcACIAQQB6AGUAcgBcACIALAAgADEAOQA5ADcALAAgADIAMAAxADUALAAgADEAMAAsACAALQAxACwAIAA3ACwAIAAwACwAIAAxADgAMAAwADAALAAgADAALAAgADAALAAgAFwAIgBcACIALAAgAFwAIgBcACIAXABuAH0AOwBcAG4AXABuAF8AVABJAE0ARQBaAE8ATgBFAF8AUgBVAEwARQBTAF8AQgBBAFIAQgAgAD0AIAB7AFwAbgBcACIAQgBhAHIAYgBcACIALAAgADEAOQA0ADIALAAgADEAOQA0ADIALAAgADQALAAgADAALAAgADAALAAgADEAOQAsACAAMQA4ADAAMAAwACwAIAAyACwAIAAzADYAMAAwACwAIABcACIARABcACIALAAgAFwAIgAgAEQAYQB5AGwAaQBnAGgAdABcACIAOwBcAG4AXAAiAEIAYQByAGIAXAAiACwAIAAxADkANAAyACwAIAAxADkANAAyACwAIAA4ACwAIAAwACwAIAAwACwAIAAzADEALAAgADIAMQA2ADAAMAAsACAAMgAsACAAMAAsACAAXAAiAFMAXAAiACwAIABcACIAIABTAHQAYQBuAGQAYQByAGQAXAAiADsAXABuAFwAIgBCAGEAcgBiAFwAIgAsACAAMQA5ADQAMwAsACAAMQA5ADQAMwAsACAANQAsACAAMAAsACAAMAAsACAAMgAsACAAMQA4ADAAMAAwACwAIAAyACwAIAAzADYAMAAwACwAIABcACIARABcACIALAAgAFwAIgAgAEQAYQB5AGwAaQBnAGgAdABcACIAOwBcAG4AXAAiAEIAYQByAGIAXAAiACwAIAAxADkANAAzACwAIAAxADkANAAzACwAIAA5ACwAIAAwACwAIAAwACwAIAA1ACwAIAAyADEANgAwADAALAAgADIALAAgADAALAAgAFwAIgBTAFwAIgAsACAAXAAiACAAUwB0AGEAbgBkAGEAcgBkAFwAIgA7AFwAbgBcACIAQgBhAHIAYgBcACIALAAgADEAOQA0ADQALAAgADEAOQA0ADQALAAgADQALAAgADAALAAgADAALAAgADEAMAAsACAAMQA4ADAAMAAwACwAIAAyACwAIAAxADgAMAAwACwAIABcACIAXAAiACwAIABcACIAXAAiADsAXABuAFwAIgBCAGEAcgBiAFwAIgAsACAAMQA5ADQANAAsACAAMQA5ADQANAAsACAAOQAsACAAMAAsACAAMAAsACAAMQAwACwAIAAyADEANgAwADAALAAgADIALAAgADAALAAgAFwAIgBTAFwAIgAsACAAXAAiACAAUwB0AGEAbgBkAGEAcgBkAFwAIgA7AFwAbgBcACIAQgBhAHIAYgBcACIALAAgADEAOQA3ADcALAAgADEAOQA3ADcALAAgADYALAAgADAALAAgADAALAAgADEAMgAsACAANwAyADAAMAAsACAAMAAsACAAMwA2ADAAMAAsACAAXAAiAEQAXAAiACwAIABcACIAIABEAGEAeQBsAGkAZwBoAHQAXAAiADsAXABuAFwAIgBCAGEAcgBiAFwAIgAsACAAMQA5ADcANwAsACAAMQA5ADcAOAAsACAAMQAwACwAIAAxACwAIAA3ACwAIAAxACwAIAA3ADIAMAAwACwAIAAwACwAIAAwACwAIABcACIAUwBcACIALAAgAFwAIgAgAFMAdABhAG4AZABhAHIAZABcACIAOwBcAG4AXAAiAEIAYQByAGIAXAAiACwAIAAxADkANwA4ACwAIAAxADkAOAAwACwAIAA0ACwAIAAxACwAIAA3ACwAIAAxADUALAAgADcAMgAwADAALAAgADAALAAgADMANgAwADAALAAgAFwAIgBEAFwAIgAsACAAXAAiACAARABhAHkAbABpAGcAaAB0AFwAIgA7AFwAbgBcACIAQgBhAHIAYgBcACIALAAgADEAOQA3ADkALAAgADEAOQA3ADkALAAgADkALAAgADAALAAgADAALAAgADMAMAAsACAANwAyADAAMAAsACAAMAAsACAAMAAsACAAXAAiAFMAXAAiACwAIABcACIAIABTAHQAYQBuAGQAYQByAGQAXAAiADsAXABuAFwAIgBCAGEAcgBiAFwAIgAsACAAMQA5ADgAMAAsACAAMQA5ADgAMAAsACAAOQAsACAAMAAsACAAMAAsACAAMgA1ACwAIAA3ADIAMAAwACwAIAAwACwAIAAwACwAIABcACIAUwBcACIALAAgAFwAIgAgAFMAdABhAG4AZABhAHIAZABcACIAXABuAH0AOwBcAG4AXABuAF8AVABJAE0ARQBaAE8ATgBFAF8AUgBVAEwARQBTAF8AQgBFAEwARwBJAFUATQAgAD0AIAB7AFwAbgBcACIAQgBlAGwAZwBpAHUAbQBcACIALAAgADEAOQAxADgALAAgADEAOQAxADgALAAgADMALAAgADAALAAgADAALAAgADkALAAgADAALAAgADEALAAgADMANgAwADAALAAgAFwAIgBTAFwAIgAsACAAXAAiACAAUwB1AG0AbQBlAHIAXAAiADsAXABuAFwAIgBCAGUAbABnAGkAdQBtAFwAIgAsACAAMQA5ADEAOAAsACAAMQA5ADEAOQAsACAAMQAwACwAIAAxACwAIAA2ACwAIAAxACwAIAA4ADIAOAAwADAALAAgADEALAAgADAALAAgAFwAIgBcACIALAAgAFwAIgBcACIAOwBcAG4AXAAiAEIAZQBsAGcAaQB1AG0AXAAiACwAIAAxADkAMQA5ACwAIAAxADkAMQA5ACwAIAAzACwAIAAwACwAIAAwACwAIAAxACwAIAA4ADIAOAAwADAALAAgADEALAAgADMANgAwADAALAAgAFwAIgBTAFwAIgAsACAAXAAiACAAUwB1AG0AbQBlAHIAXAAiADsAXABuAFwAIgBCAGUAbABnAGkAdQBtAFwAIgAsACAAMQA5ADIAMAAsACAAMQA5ADIAMAAsACAAMgAsACAAMAAsACAAMAAsACAAMQA0ACwAIAA4ADIAOAAwADAALAAgADEALAAgADMANgAwADAALAAgAFwAIgBTAFwAIgAsACAAXAAiACAAUwB1AG0AbQBlAHIAXAAiADsAXABuAFwAIgBCAGUAbABnAGkAdQBtAFwAIgAsACAAMQA5ADIAMAAsACAAMQA5ADIAMAAsACAAMQAwACwAIAAwACwAIAAwACwAIAAyADMALAAgADgAMgA4ADAAMAAsACAAMQAsACAAMAAsACAAXAAiAFwAIgAsACAAXAAiAFwAIgA7AFwAbgBcACIAQgBlAGwAZwBpAHUAbQBcACIALAAgADEAOQAyADEALAAgADEAOQAyADEALAAgADMALAAgADAALAAgADAALAAgADEANAAsACAAOAAyADgAMAAwACwAIAAxACwAIAAzADYAMAAwACwAIABcACIAUwBcACIALAAgAFwAIgAgAFMAdQBtAG0AZQByAFwAIgA7AFwAbgBcACIAQgBlAGwAZwBpAHUAbQBcACIALAAgADEAOQAyADEALAAgADEAOQAyADEALAAgADEAMAAsACAAMAAsACAAMAAsACAAMgA1ACwAIAA4ADIAOAAwADAALAAgADEALAAgADAALAAgAFwAIgBcACIALAAgAFwAIgBcACIAOwBcAG4AXAAiAEIAZQBsAGcAaQB1AG0AXAAiACwAIAAxADkAMgAyACwAIAAxADkAMgAyACwAIAAzACwAIAAwACwAIAAwACwAIAAyADUALAAgADgAMgA4ADAAMAAsACAAMQAsACAAMwA2ADAAMAAsACAAXAAiAFMAXAAiACwAIABcACIAIABTAHUAbQBtAGUAcgBcACIAOwBcAG4AXAAiAEIAZQBsAGcAaQB1AG0AXAAiACwAIAAxADkAMgAyACwAIAAxADkAMgA3ACwAIAAxADAALAAgADEALAAgADYALAAgADEALAAgADgAMgA4ADAAMAAsACAAMQAsACAAMAAsACAAXAAiAFwAIgAsACAAXAAiAFwAIgA7AFwAbgBcACIAQgBlAGwAZwBpAHUAbQBcACIALAAgADEAOQAyADMALAAgADEAOQAyADMALAAgADQALAAgADAALAAgADAALAAgADIAMQAsACAAOAAyADgAMAAwACwAIAAxACwAIAAzADYAMAAwACwAIABcACIAUwBcACIALAAgAFwAIgAgAFMAdQBtAG0AZQByAFwAIgA7AFwAbgBcACIAQgBlAGwAZwBpAHUAbQBcACIALAAgADEAOQAyADQALAAgADEAOQAyADQALAAgADMALAAgADAALAAgADAALAAgADIAOQAsACAAOAAyADgAMAAwACwAIAAxACwAIAAzADYAMAAwACwAIABcACIAUwBcACIALAAgAFwAIgAgAFMAdQBtAG0AZQByAFwAIgA7AFwAbgBcACIAQgBlAGwAZwBpAHUAbQBcACIALAAgADEAOQAyADUALAAgADEAOQAyADUALAAgADQALAAgADAALAAgADAALAAgADQALAAgADgAMgA4ADAAMAAsACAAMQAsACAAMwA2ADAAMAAsACAAXAAiAFMAXAAiACwAIABcACIAIABTAHUAbQBtAGUAcgBcACIAOwBcAG4AXAAiAEIAZQBsAGcAaQB1AG0AXAAiACwAIAAxADkAMgA2ACwAIAAxADkAMgA2ACwAIAA0ACwAIAAwACwAIAAwACwAIAAxADcALAAgADgAMgA4ADAAMAAsACAAMQAsACAAMwA2ADAAMAAsACAAXAAiAFMAXAAiACwAIABcACIAIABTAHUAbQBtAGUAcgBcACIAOwBcAG4AXAAiAEIAZQBsAGcAaQB1AG0AXAAiACwAIAAxADkAMgA3ACwAIAAxADkAMgA3ACwAIAA0ACwAIAAwACwAIAAwACwAIAA5ACwAIAA4ADIAOAAwADAALAAgADEALAAgADMANgAwADAALAAgAFwAIgBTAFwAIgAsACAAXAAiACAAUwB1AG0AbQBlAHIAXAAiADsAXABuAFwAIgBCAGUAbABnAGkAdQBtAFwAIgAsACAAMQA5ADIAOAAsACAAMQA5ADIAOAAsACAANAAsACAAMAAsACAAMAAsACAAMQA0ACwAIAA4ADIAOAAwADAALAAgADEALAAgADMANgAwADAALAAgAFwAIgBTAFwAIgAsACAAXAAiACAAUwB1AG0AbQBlAHIAXAAiADsAXABuAFwAIgBCAGUAbABnAGkAdQBtAFwAIgAsACAAMQA5ADIAOAAsACAAMQA5ADMAOAAsACAAMQAwACwAIAAxACwAIAA3ACwAIAAyACwAIAA3ADIAMAAwACwAIAAxACwAIAAwACwAIABcACIAXAAiACwAIABcACIAXAAiADsAXABuAFwAIgBCAGUAbABnAGkAdQBtAFwAIgAsACAAMQA5ADIAOQAsACAAMQA5ADIAOQAsACAANAAsACAAMAAsACAAMAAsACAAMgAxACwAIAA3ADIAMAAwACwAIAAxACwAIAAzADYAMAAwACwAIABcACIAUwBcACIALAAgAFwAIgAgAFMAdQBtAG0AZQByAFwAIgA7AFwAbgBcACIAQgBlAGwAZwBpAHUAbQBcACIALAAgADEAOQAzADAALAAgADEAOQAzADAALAAgADQALAAgADAALAAgADAALAAgADEAMwAsACAANwAyADAAMAAsACAAMQAsACAAMwA2ADAAMAAsACAAXAAiAFMAXAAiACwAIABcACIAIABTAHUAbQBtAGUAcgBcACIAOwBcAG4AXAAiAEIAZQBsAGcAaQB1AG0AXAAiACwAIAAxADkAMwAxACwAIAAxADkAMwAxACwAIAA0ACwAIAAwACwAIAAwACwAIAAxADkALAAgADcAMgAwADAALAAgADEALAAgADMANgAwADAALAAgAFwAIgBTAFwAIgAsACAAXAAiACAAUwB1AG0AbQBlAHIAXAAiADsAXABuAFwAIgBCAGUAbABnAGkAdQBtAFwAIgAsACAAMQA5ADMAMgAsACAAMQA5ADMAMgAsACAANAAsACAAMAAsACAAMAAsACAAMwAsACAANwAyADAAMAAsACAAMQAsACAAMwA2ADAAMAAsACAAXAAiAFMAXAAiACwAIABcACIAIABTAHUAbQBtAGUAcgBcACIAOwBcAG4AXAAiAEIAZQBsAGcAaQB1AG0AXAAiACwAIAAxADkAMwAzACwAIAAxADkAMwAzACwAIAAzACwAIAAwACwAIAAwACwAIAAyADYALAAgADcAMgAwADAALAAgADEALAAgADMANgAwADAALAAgAFwAIgBTAFwAIgAsACAAXAAiACAAUwB1AG0AbQBlAHIAXAAiADsAXABuAFwAIgBCAGUAbABnAGkAdQBtAFwAIgAsACAAMQA5ADMANAAsACAAMQA5ADMANAAsACAANAAsACAAMAAsACAAMAAsACAAOAAsACAANwAyADAAMAAsACAAMQAsACAAMwA2ADAAMAAsACAAXAAiAFMAXAAiACwAIABcACIAIABTAHUAbQBtAGUAcgBcACIAOwBcAG4AXAAiAEIAZQBsAGcAaQB1AG0AXAAiACwAIAAxADkAMwA1ACwAIAAxADkAMwA1ACwAIAAzACwAIAAwACwAIAAwACwAIAAzADEALAAgADcAMgAwADAALAAgADEALAAgADMANgAwADAALAAgAFwAIgBTAFwAIgAsACAAXAAiACAAUwB1AG0AbQBlAHIAXAAiADsAXABuAFwAIgBCAGUAbABnAGkAdQBtAFwAIgAsACAAMQA5ADMANgAsACAAMQA5ADMANgAsACAANAAsACAAMAAsACAAMAAsACAAMQA5ACwAIAA3ADIAMAAwACwAIAAxACwAIAAzADYAMAAwACwAIABcACIAUwBcACIALAAgAFwAIgAgAFMAdQBtAG0AZQByAFwAIgA7AFwAbgBcACIAQgBlAGwAZwBpAHUAbQBcACIALAAgADEAOQAzADcALAAgADEAOQAzADcALAAgADQALAAgADAALAAgADAALAAgADQALAAgADcAMgAwADAALAAgADEALAAgADMANgAwADAALAAgAFwAIgBTAFwAIgAsACAAXAAiACAAUwB1AG0AbQBlAHIAXAAiADsAXABuAFwAIgBCAGUAbABnAGkAdQBtAFwAIgAsACAAMQA5ADMAOAAsACAAMQA5ADMAOAAsACAAMwAsACAAMAAsACAAMAAsACAAMgA3ACwAIAA3ADIAMAAwACwAIAAxACwAIAAzADYAMAAwACwAIABcACIAUwBcACIALAAgAFwAIgAgAFMAdQBtAG0AZQByAFwAIgA7AFwAbgBcACIAQgBlAGwAZwBpAHUAbQBcACIALAAgADEAOQAzADkALAAgADEAOQAzADkALAAgADQALAAgADAALAAgADAALAAgADEANgAsACAANwAyADAAMAAsACAAMQAsACAAMwA2ADAAMAAsACAAXAAiAFMAXAAiACwAIABcACIAIABTAHUAbQBtAGUAcgBcACIAOwBcAG4AXAAiAEIAZQBsAGcAaQB1AG0AXAAiACwAIAAxADkAMwA5ACwAIAAxADkAMwA5ACwAIAAxADEALAAgADAALAAgADAALAAgADEAOQAsACAANwAyADAAMAAsACAAMQAsACAAMAAsACAAXAAiAFwAIgAsACAAXAAiAFwAIgA7AFwAbgBcACIAQgBlAGwAZwBpAHUAbQBcACIALAAgADEAOQA0ADAALAAgADEAOQA0ADAALAAgADIALAAgADAALAAgADAALAAgADIANQAsACAANwAyADAAMAAsACAAMQAsACAAMwA2ADAAMAAsACAAXAAiAFMAXAAiACwAIABcACIAIABTAHUAbQBtAGUAcgBcACIAOwBcAG4AXAAiAEIAZQBsAGcAaQB1AG0AXAAiACwAIAAxADkANAA0ACwAIAAxADkANAA0ACwAIAA5ACwAIAAwACwAIAAwACwAIAAxADcALAAgADcAMgAwADAALAAgADEALAAgADAALAAgAFwAIgBcACIALAAgAFwAIgBcACIAOwBcAG4AXAAiAEIAZQBsAGcAaQB1AG0AXAAiACwAIAAxADkANAA1ACwAIAAxADkANAA1ACwAIAA0ACwAIAAwACwAIAAwACwAIAAyACwAIAA3ADIAMAAwACwAIAAxACwAIAAzADYAMAAwACwAIABcACIAUwBcACIALAAgAFwAIgAgAFMAdQBtAG0AZQByAFwAIgA7AFwAbgBcACIAQgBlAGwAZwBpAHUAbQBcACIALAAgADEAOQA0ADUALAAgADEAOQA0ADUALAAgADkALAAgADAALAAgADAALAAgADEANgAsACAANwAyADAAMAAsACAAMQAsACAAMAAsACAAXAAiAFwAIgAsACAAXAAiAFwAIgA7AFwAbgBcACIAQgBlAGwAZwBpAHUAbQBcACIALAAgADEAOQA0ADYALAAgADEAOQA0ADYALAAgADUALAAgADAALAAgADAALAAgADEAOQAsACAANwAyADAAMAAsACAAMQAsACAAMwA2ADAAMAAsACAAXAAiAFMAXAAiACwAIABcACIAIABTAHUAbQBtAGUAcgBcACIAOwBcAG4AXAAiAEIAZQBsAGcAaQB1AG0AXAAiACwAIAAxADkANAA2ACwAIAAxADkANAA2ACwAIAAxADAALAAgADAALAAgADAALAAgADcALAAgADcAMgAwADAALAAgADEALAAgADAALAAgAFwAIgBcACIALAAgAFwAIgBcACIAXABuAH0AOwBcAG4AXABuAF8AVABJAE0ARQBaAE8ATgBFAF8AUgBVAEwARQBTAF8AQgBFAEwASQBaAEUAIAA9ACAAewBcAG4AXAAiAEIAZQBsAGkAegBlAFwAIgAsACAAMQA5ADEAOAAsACAAMQA5ADQAMQAsACAAMQAwACwAIAAxACwAIAA2ACwAIAAxACwAIAA4ADYANAAwADAALAAgADAALAAgADEAOAAwADAALAAgAFwAIgASIjAANQAzADAAXAAiACwAIABcACIAVQBUAEMAEiIwADUAOgAzADAAXAAiADsAXABuAFwAIgBCAGUAbABpAHoAZQBcACIALAAgADEAOQAxADkALAAgADEAOQA0ADIALAAgADIALAAgADEALAAgADYALAAgADgALAAgADgANgA0ADAAMAAsACAAMAAsACAAMAAsACAAXAAiAEMAUwBUAFwAIgAsACAAXAAiAEMAZQBuAHQAcgBhAGwAIABTAHQAYQBuAGQAYQByAGQAIABUAGkAbQBlAFwAIgA7AFwAbgBcACIAQgBlAGwAaQB6AGUAXAAiACwAIAAxADkANAAyACwAIAAxADkANAAyACwAIAA2ACwAIAAwACwAIAAwACwAIAAyADcALAAgADgANgA0ADAAMAAsACAAMAAsACAAMwA2ADAAMAAsACAAXAAiAEMAVwBUAFwAIgAsACAAXAAiAEMAZQBuAHQAcgBhAGwAIABXAGEAcgAgAFQAaQBtAGUAXAAiADsAXABuAFwAIgBCAGUAbABpAHoAZQBcACIALAAgADEAOQA0ADUALAAgADEAOQA0ADUALAAgADgALAAgADAALAAgADAALAAgADEANAAsACAAOAAyADgAMAAwACwAIAAyACwAIAAzADYAMAAwACwAIABcACIAQwBQAFQAXAAiACwAIABcACIAQwBlAG4AdAByAGEAbAAgAFAAZQBhAGMAZQAgAFQAaQBtAGUAXAAiADsAXABuAFwAIgBCAGUAbABpAHoAZQBcACIALAAgADEAOQA0ADUALAAgADEAOQA0ADUALAAgADEAMgAsACAAMAAsACAAMAAsACAAMQA1ACwAIAA4ADYANAAwADAALAAgADAALAAgADAALAAgAFwAIgBDAFMAVABcACIALAAgAFwAIgBDAGUAbgB0AHIAYQBsACAAUwB0AGEAbgBkAGEAcgBkACAAVABpAG0AZQBcACIAOwBcAG4AXAAiAEIAZQBsAGkAegBlAFwAIgAsACAAMQA5ADQANwAsACAAMQA5ADYANwAsACAAMQAwACwAIAAxACwAIAA2ACwAIAAxACwAIAA4ADYANAAwADAALAAgADAALAAgADEAOAAwADAALAAgAFwAIgASIjAANQAzADAAXAAiACwAIABcACIAVQBUAEMAEiIwADUAOgAzADAAXAAiADsAXABuAFwAIgBCAGUAbABpAHoAZQBcACIALAAgADEAOQA0ADgALAAgADEAOQA2ADgALAAgADIALAAgADEALAAgADYALAAgADgALAAgADgANgA0ADAAMAAsACAAMAAsACAAMAAsACAAXAAiAEMAUwBUAFwAIgAsACAAXAAiAEMAZQBuAHQAcgBhAGwAIABTAHQAYQBuAGQAYQByAGQAIABUAGkAbQBlAFwAIgA7AFwAbgBcACIAQgBlAGwAaQB6AGUAXAAiACwAIAAxADkANwAzACwAIAAxADkANwAzACwAIAAxADIALAAgADAALAAgADAALAAgADUALAAgADAALAAgADAALAAgADMANgAwADAALAAgAFwAIgBDAEQAVABcACIALAAgAFwAIgBDAGUAbgB0AHIAYQBsACAARABhAHkAbABpAGcAaAB0ACAAVABpAG0AZQBcACIAOwBcAG4AXAAiAEIAZQBsAGkAegBlAFwAIgAsACAAMQA5ADcANAAsACAAMQA5ADcANAAsACAAMgAsACAAMAAsACAAMAAsACAAOQAsACAAMAAsACAAMAAsACAAMAAsACAAXAAiAEMAUwBUAFwAIgAsACAAXAAiAEMAZQBuAHQAcgBhAGwAIABTAHQAYQBuAGQAYQByAGQAIABUAGkAbQBlAFwAIgA7AFwAbgBcACIAQgBlAGwAaQB6AGUAXAAiACwAIAAxADkAOAAyACwAIAAxADkAOAAyACwAIAAxADIALAAgADAALAAgADAALAAgADEAOAAsACAAMAAsACAAMAAsACAAMwA2ADAAMAAsACAAXAAiAEMARABUAFwAIgAsACAAXAAiAEMAZQBuAHQAcgBhAGwAIABEAGEAeQBsAGkAZwBoAHQAIABUAGkAbQBlAFwAIgA7AFwAbgBcACIAQgBlAGwAaQB6AGUAXAAiACwAIAAxADkAOAAzACwAIAAxADkAOAAzACwAIAAyACwAIAAwACwAIAAwACwAIAAxADIALAAgADAALAAgADAALAAgADAALAAgAFwAIgBDAFMAVABcACIALAAgAFwAIgBDAGUAbgB0AHIAYQBsACAAUwB0AGEAbgBkAGEAcgBkACAAVABpAG0AZQBcACIAXABuAH0AOwBcAG4AXABuAF8AVABJAE0ARQBaAE8ATgBFAF8AUgBVAEwARQBTAF8AQgBFAFIATQBVAEQAQQAgAD0AIAB7AFwAbgBcACIAQgBlAHIAbQB1AGQAYQBcACIALAAgADEAOQAxADcALAAgADEAOQAxADcALAAgADQALAAgADAALAAgADAALAAgADUALAAgADgANgA0ADAAMAAsACAAMAAsACAAMwA2ADAAMAAsACAAXAAiAFwAIgAsACAAXAAiAFwAIgA7AFwAbgBcACIAQgBlAHIAbQB1AGQAYQBcACIALAAgADEAOQAxADcALAAgADEAOQAxADcALAAgADkALAAgADAALAAgADAALAAgADMAMAAsACAAOAA2ADQAMAAwACwAIAAwACwAIAAwACwAIABcACIAXAAiACwAIABcACIAXAAiADsAXABuAFwAIgBCAGUAcgBtAHUAZABhAFwAIgAsACAAMQA5ADEAOAAsACAAMQA5ADEAOAAsACAANAAsACAAMAAsACAAMAAsACAAMQAzACwAIAA4ADYANAAwADAALAAgADAALAAgADMANgAwADAALAAgAFwAIgBcACIALAAgAFwAIgBcACIAOwBcAG4AXAAiAEIAZQByAG0AdQBkAGEAXAAiACwAIAAxADkAMQA4ACwAIAAxADkAMQA4ACwAIAA5ACwAIAAwACwAIAAwACwAIAAxADUALAAgADgANgA0ADAAMAAsACAAMAAsACAAMAAsACAAXAAiAFMAXAAiACwAIABcACIAIABTAHQAYQBuAGQAYQByAGQAXAAiADsAXABuAFwAIgBCAGUAcgBtAHUAZABhAFwAIgAsACAAMQA5ADQAMgAsACAAMQA5ADQAMgAsACAAMQAsACAAMAAsACAAMAAsACAAMQAxACwAIAA3ADIAMAAwACwAIAAwACwAIAAzADYAMAAwACwAIABcACIARABcACIALAAgAFwAIgAgAEQAYQB5AGwAaQBnAGgAdABcACIAOwBcAG4AXAAiAEIAZQByAG0AdQBkAGEAXAAiACwAIAAxADkANAAyACwAIAAxADkANAAyACwAIAAxADAALAAgADAALAAgADAALAAgADEAOAAsACAANwAyADAAMAAsACAAMAAsACAAMAAsACAAXAAiAFMAXAAiACwAIABcACIAIABTAHQAYQBuAGQAYQByAGQAXAAiADsAXABuAFwAIgBCAGUAcgBtAHUAZABhAFwAIgAsACAAMQA5ADQAMwAsACAAMQA5ADQAMwAsACAAMwAsACAAMAAsACAAMAAsACAAMgAxACwAIAA3ADIAMAAwACwAIAAwACwAIAAzADYAMAAwACwAIABcACIARABcACIALAAgAFwAIgAgAEQAYQB5AGwAaQBnAGgAdABcACIAOwBcAG4AXAAiAEIAZQByAG0AdQBkAGEAXAAiACwAIAAxADkANAAzACwAIAAxADkANAAzACwAIAAxADAALAAgADAALAAgADAALAAgADMAMQAsACAANwAyADAAMAAsACAAMAAsACAAMAAsACAAXAAiAFMAXAAiACwAIABcACIAIABTAHQAYQBuAGQAYQByAGQAXAAiADsAXABuAFwAIgBCAGUAcgBtAHUAZABhAFwAIgAsACAAMQA5ADQANAAsACAAMQA5ADQANQAsACAAMwAsACAAMQAsACAANwAsACAAOAAsACAANwAyADAAMAAsACAAMAAsACAAMwA2ADAAMAAsACAAXAAiAEQAXAAiACwAIABcACIAIABEAGEAeQBsAGkAZwBoAHQAXAAiADsAXABuAFwAIgBCAGUAcgBtAHUAZABhAFwAIgAsACAAMQA5ADQANAAsACAAMQA5ADQANQAsACAAMQAxACwAIAAxACwAIAA3ACwAIAAxACwAIAA3ADIAMAAwACwAIAAwACwAIAAwACwAIABcACIAUwBcACIALAAgAFwAIgAgAFMAdABhAG4AZABhAHIAZABcACIAOwBcAG4AXAAiAEIAZQByAG0AdQBkAGEAXAAiACwAIAAxADkANAA3ACwAIAAxADkANAA3ACwAIAA1ACwAIAAxACwAIAA3ACwAIAAxADUALAAgADcAMgAwADAALAAgADAALAAgADMANgAwADAALAAgAFwAIgBEAFwAIgAsACAAXAAiACAARABhAHkAbABpAGcAaAB0AFwAIgA7AFwAbgBcACIAQgBlAHIAbQB1AGQAYQBcACIALAAgADEAOQA0ADcALAAgADEAOQA0ADcALAAgADkALAAgADEALAAgADcALAAgADgALAAgADcAMgAwADAALAAgADAALAAgADAALAAgAFwAIgBTAFwAIgAsACAAXAAiACAAUwB0AGEAbgBkAGEAcgBkAFwAIgA7AFwAbgBcACIAQgBlAHIAbQB1AGQAYQBcACIALAAgADEAOQA0ADgALAAgADEAOQA1ADIALAAgADUALAAgADEALAAgADcALAAgADIAMgAsACAANwAyADAAMAAsACAAMAAsACAAMwA2ADAAMAAsACAAXAAiAEQAXAAiACwAIABcACIAIABEAGEAeQBsAGkAZwBoAHQAXAAiADsAXABuAFwAIgBCAGUAcgBtAHUAZABhAFwAIgAsACAAMQA5ADQAOAAsACAAMQA5ADUAMgAsACAAOQAsACAAMQAsACAANwAsACAAMQAsACAANwAyADAAMAAsACAAMAAsACAAMAAsACAAXAAiAFMAXAAiACwAIABcACIAIABTAHQAYQBuAGQAYQByAGQAXAAiADsAXABuAFwAIgBCAGUAcgBtAHUAZABhAFwAIgAsACAAMQA5ADUANgAsACAAMQA5ADUANgAsACAANQAsACAAMQAsACAANwAsACAAMgAyACwAIAA3ADIAMAAwACwAIAAwACwAIAAzADYAMAAwACwAIABcACIARABcACIALAAgAFwAIgAgAEQAYQB5AGwAaQBnAGgAdABcACIAOwBcAG4AXAAiAEIAZQByAG0AdQBkAGEAXAAiACwAIAAxADkANQA2ACwAIAAxADkANQA2ACwAIAAxADAALAAgAC0AMQAsACAANwAsACAAMAAsACAANwAyADAAMAAsACAAMAAsACAAMAAsACAAXAAiAFMAXAAiACwAIABcACIAIABTAHQAYQBuAGQAYQByAGQAXAAiAFwAbgB9ADsAXABuAFwAbgBfAFQASQBNAEUAWgBPAE4ARQBfAFIAVQBMAEUAUwBfAEIAUgBBAFoASQBMACAAPQAgAHsAXABuAFwAIgBCAHIAYQB6AGkAbABcACIALAAgADEAOQAzADEALAAgADEAOQAzADEALAAgADEAMAAsACAAMAAsACAAMAAsACAAMwAsACAAMwA5ADYAMAAwACwAIAAwACwAIAAzADYAMAAwACwAIABcACIAXAAiACwAIABcACIAXAAiADsAXABuAFwAIgBCAHIAYQB6AGkAbABcACIALAAgADEAOQAzADIALAAgADEAOQAzADIALAAgADEAMAAsACAAMAAsACAAMAAsACAAMwAsACAAMAAsACAAMAAsACAAMwA2ADAAMAAsACAAXAAiAFwAIgAsACAAXAAiAFwAIgA7AFwAbgBcACIAQgByAGEAegBpAGwAXAAiACwAIAAxADkAMwAyACwAIAAxADkAMwAzACwAIAA0ACwAIAAwACwAIAAwACwAIAAxACwAIAAwACwAIAAwACwAIAAwACwAIABcACIAXAAiACwAIABcACIAXAAiADsAXABuAFwAIgBCAHIAYQB6AGkAbABcACIALAAgADEAOQA0ADkALAAgADEAOQA1ADIALAAgADEAMgAsACAAMAAsACAAMAAsACAAMQAsACAAMAAsACAAMAAsACAAMwA2ADAAMAAsACAAXAAiAFwAIgAsACAAXAAiAFwAIgA7AFwAbgBcACIAQgByAGEAegBpAGwAXAAiACwAIAAxADkANQAwACwAIAAxADkANQAwACwAIAA0ACwAIAAwACwAIAAwACwAIAAxADYALAAgADMANgAwADAALAAgADAALAAgADAALAAgAFwAIgBcACIALAAgAFwAIgBcACIAOwBcAG4AXAAiAEIAcgBhAHoAaQBsAFwAIgAsACAAMQA5ADUAMQAsACAAMQA5ADUAMgAsACAANAAsACAAMAAsACAAMAAsACAAMQAsACAAMAAsACAAMAAsACAAMAAsACAAXAAiAFwAIgAsACAAXAAiAFwAIgA7AFwAbgBcACIAQgByAGEAegBpAGwAXAAiACwAIAAxADkANQAzACwAIAAxADkANQAzACwAIAAzACwAIAAwACwAIAAwACwAIAAxACwAIAAwACwAIAAwACwAIAAwACwAIABcACIAXAAiACwAIABcACIAXAAiADsAXABuAFwAIgBCAHIAYQB6AGkAbABcACIALAAgADEAOQA2ADMALAAgADEAOQA2ADMALAAgADEAMgAsACAAMAAsACAAMAAsACAAOQAsACAAMAAsACAAMAAsACAAMwA2ADAAMAAsACAAXAAiAFwAIgAsACAAXAAiAFwAIgA7AFwAbgBcACIAQgByAGEAegBpAGwAXAAiACwAIAAxADkANgA0ACwAIAAxADkANgA0ACwAIAAzACwAIAAwACwAIAAwACwAIAAxACwAIAAwACwAIAAwACwAIAAwACwAIABcACIAXAAiACwAIABcACIAXAAiADsAXABuAFwAIgBCAHIAYQB6AGkAbABcACIALAAgADEAOQA2ADUALAAgADEAOQA2ADUALAAgADEALAAgADAALAAgADAALAAgADMAMQAsACAAMAAsACAAMAAsACAAMwA2ADAAMAAsACAAXAAiAFwAIgAsACAAXAAiAFwAIgA7AFwAbgBcACIAQgByAGEAegBpAGwAXAAiACwAIAAxADkANgA1ACwAIAAxADkANgA1ACwAIAAzACwAIAAwACwAIAAwACwAIAAzADEALAAgADAALAAgADAALAAgADAALAAgAFwAIgBcACIALAAgAFwAIgBcACIAOwBcAG4AXAAiAEIAcgBhAHoAaQBsAFwAIgAsACAAMQA5ADYANQAsACAAMQA5ADYANQAsACAAMQAyACwAIAAwACwAIAAwACwAIAAxACwAIAAwACwAIAAwACwAIAAzADYAMAAwACwAIABcACIAXAAiACwAIABcACIAXAAiADsAXABuAFwAIgBCAHIAYQB6AGkAbABcACIALAAgADEAOQA2ADYALAAgADEAOQA2ADcALAAgADEAMQAsACAAMAAsACAAMAAsACAAMQAsACAAMAAsACAAMAAsACAAMwA2ADAAMAAsACAAXAAiAFwAIgAsACAAXAAiAFwAIgA7AFwAbgBcACIAQgByAGEAegBpAGwAXAAiACwAIAAxADkANgA2ACwAIAAxADkANgA4ACwAIAAzACwAIAAwACwAIAAwACwAIAAxACwAIAAwACwAIAAwACwAIAAwACwAIABcACIAXAAiACwAIABcACIAXAAiADsAXABuAFwAIgBCAHIAYQB6AGkAbABcACIALAAgADEAOQA4ADUALAAgADEAOQA4ADUALAAgADEAMQAsACAAMAAsACAAMAAsACAAMgAsACAAMAAsACAAMAAsACAAMwA2ADAAMAAsACAAXAAiAFwAIgAsACAAXAAiAFwAIgA7AFwAbgBcACIAQgByAGEAegBpAGwAXAAiACwAIAAxADkAOAA2ACwAIAAxADkAOAA2ACwAIAAzACwAIAAwACwAIAAwACwAIAAxADUALAAgADAALAAgADAALAAgADAALAAgAFwAIgBcACIALAAgAFwAIgBcACIAOwBcAG4AXAAiAEIAcgBhAHoAaQBsAFwAIgAsACAAMQA5ADgANgAsACAAMQA5ADgANgAsACAAMQAwACwAIAAwACwAIAAwACwAIAAyADUALAAgADAALAAgADAALAAgADMANgAwADAALAAgAFwAIgBcACIALAAgAFwAIgBcACIAOwBcAG4AXAAiAEIAcgBhAHoAaQBsAFwAIgAsACAAMQA5ADgANwAsACAAMQA5ADgANwAsACAAMgAsACAAMAAsACAAMAAsACAAMQA0ACwAIAAwACwAIAAwACwAIAAwACwAIABcACIAXAAiACwAIABcACIAXAAiADsAXABuAFwAIgBCAHIAYQB6AGkAbABcACIALAAgADEAOQA4ADcALAAgADEAOQA4ADcALAAgADEAMAAsACAAMAAsACAAMAAsACAAMgA1ACwAIAAwACwAIAAwACwAIAAzADYAMAAwACwAIABcACIAXAAiACwAIABcACIAXAAiADsAXABuAFwAIgBCAHIAYQB6AGkAbABcACIALAAgADEAOQA4ADgALAAgADEAOQA4ADgALAAgADIALAAgADAALAAgADAALAAgADcALAAgADAALAAgADAALAAgADAALAAgAFwAIgBcACIALAAgAFwAIgBcACIAOwBcAG4AXAAiAEIAcgBhAHoAaQBsAFwAIgAsACAAMQA5ADgAOAAsACAAMQA5ADgAOAAsACAAMQAwACwAIAAwACwAIAAwACwAIAAxADYALAAgADAALAAgADAALAAgADMANgAwADAALAAgAFwAIgBcACIALAAgAFwAIgBcACIAOwBcAG4AXAAiAEIAcgBhAHoAaQBsAFwAIgAsACAAMQA5ADgAOQAsACAAMQA5ADgAOQAsACAAMQAsACAAMAAsACAAMAAsACAAMgA5ACwAIAAwACwAIAAwACwAIAAwACwAIABcACIAXAAiACwAIABcACIAXAAiADsAXABuAFwAIgBCAHIAYQB6AGkAbABcACIALAAgADEAOQA4ADkALAAgADEAOQA4ADkALAAgADEAMAAsACAAMAAsACAAMAAsACAAMQA1ACwAIAAwACwAIAAwACwAIAAzADYAMAAwACwAIABcACIAXAAiACwAIABcACIAXAAiADsAXABuAFwAIgBCAHIAYQB6AGkAbABcACIALAAgADEAOQA5ADAALAAgADEAOQA5ADAALAAgADIALAAgADAALAAgADAALAAgADEAMQAsACAAMAAsACAAMAAsACAAMAAsACAAXAAiAFwAIgAsACAAXAAiAFwAIgA7AFwAbgBcACIAQgByAGEAegBpAGwAXAAiACwAIAAxADkAOQAwACwAIAAxADkAOQAwACwAIAAxADAALAAgADAALAAgADAALAAgADIAMQAsACAAMAAsACAAMAAsACAAMwA2ADAAMAAsACAAXAAiAFwAIgAsACAAXAAiAFwAIgA7AFwAbgBcACIAQgByAGEAegBpAGwAXAAiACwAIAAxADkAOQAxACwAIAAxADkAOQAxACwAIAAyACwAIAAwACwAIAAwACwAIAAxADcALAAgADAALAAgADAALAAgADAALAAgAFwAIgBcACIALAAgAFwAIgBcACIAOwBcAG4AXAAiAEIAcgBhAHoAaQBsAFwAIgAsACAAMQA5ADkAMQAsACAAMQA5ADkAMQAsACAAMQAwACwAIAAwACwAIAAwACwAIAAyADAALAAgADAALAAgADAALAAgADMANgAwADAALAAgAFwAIgBcACIALAAgAFwAIgBcACIAOwBcAG4AXAAiAEIAcgBhAHoAaQBsAFwAIgAsACAAMQA5ADkAMgAsACAAMQA5ADkAMgAsACAAMgAsACAAMAAsACAAMAAsACAAOQAsACAAMAAsACAAMAAsACAAMAAsACAAXAAiAFwAIgAsACAAXAAiAFwAIgA7AFwAbgBcACIAQgByAGEAegBpAGwAXAAiACwAIAAxADkAOQAyACwAIAAxADkAOQAyACwAIAAxADAALAAgADAALAAgADAALAAgADIANQAsACAAMAAsACAAMAAsACAAMwA2ADAAMAAsACAAXAAiAFwAIgAsACAAXAAiAFwAIgA7AFwAbgBcACIAQgByAGEAegBpAGwAXAAiACwAIAAxADkAOQAzACwAIAAxADkAOQAzACwAIAAxACwAIAAwACwAIAAwACwAIAAzADEALAAgADAALAAgADAALAAgADAALAAgAFwAIgBcACIALAAgAFwAIgBcACIAOwBcAG4AXAAiAEIAcgBhAHoAaQBsAFwAIgAsACAAMQA5ADkAMwAsACAAMQA5ADkANQAsACAAMQAwACwAIAAxACwAIAA3ACwAIAAxADEALAAgADAALAAgADAALAAgADMANgAwADAALAAgAFwAIgBcACIALAAgAFwAIgBcACIAOwBcAG4AXAAiAEIAcgBhAHoAaQBsAFwAIgAsACAAMQA5ADkANAAsACAAMQA5ADkANQAsACAAMgAsACAAMQAsACAANwAsACAAMQA1ACwAIAAwACwAIAAwACwAIAAwACwAIABcACIAXAAiACwAIABcACIAXAAiADsAXABuAFwAIgBCAHIAYQB6AGkAbABcACIALAAgADEAOQA5ADYALAAgADEAOQA5ADYALAAgADIALAAgADAALAAgADAALAAgADEAMQAsACAAMAAsACAAMAAsACAAMAAsACAAXAAiAFwAIgAsACAAXAAiAFwAIgA7AFwAbgBcACIAQgByAGEAegBpAGwAXAAiACwAIAAxADkAOQA2ACwAIAAxADkAOQA2ACwAIAAxADAALAAgADAALAAgADAALAAgADYALAAgADAALAAgADAALAAgADMANgAwADAALAAgAFwAIgBcACIALAAgAFwAIgBcACIAOwBcAG4AXAAiAEIAcgBhAHoAaQBsAFwAIgAsACAAMQA5ADkANwAsACAAMQA5ADkANwAsACAAMgAsACAAMAAsACAAMAAsACAAMQA2ACwAIAAwACwAIAAwACwAIAAwACwAIABcACIAXAAiACwAIABcACIAXAAiADsAXABuAFwAIgBCAHIAYQB6AGkAbABcACIALAAgADEAOQA5ADcALAAgADEAOQA5ADcALAAgADEAMAAsACAAMAAsACAAMAAsACAANgAsACAAMAAsACAAMAAsACAAMwA2ADAAMAAsACAAXAAiAFwAIgAsACAAXAAiAFwAIgA7AFwAbgBcACIAQgByAGEAegBpAGwAXAAiACwAIAAxADkAOQA4ACwAIAAxADkAOQA4ACwAIAAzACwAIAAwACwAIAAwACwAIAAxACwAIAAwACwAIAAwACwAIAAwACwAIABcACIAXAAiACwAIABcACIAXAAiADsAXABuAFwAIgBCAHIAYQB6AGkAbABcACIALAAgADEAOQA5ADgALAAgADEAOQA5ADgALAAgADEAMAAsACAAMAAsACAAMAAsACAAMQAxACwAIAAwACwAIAAwACwAIAAzADYAMAAwACwAIABcACIAXAAiACwAIABcACIAXAAiADsAXABuAFwAIgBCAHIAYQB6AGkAbABcACIALAAgADEAOQA5ADkALAAgADEAOQA5ADkALAAgADIALAAgADAALAAgADAALAAgADIAMQAsACAAMAAsACAAMAAsACAAMAAsACAAXAAiAFwAIgAsACAAXAAiAFwAIgA7AFwAbgBcACIAQgByAGEAegBpAGwAXAAiACwAIAAxADkAOQA5ACwAIAAxADkAOQA5ACwAIAAxADAALAAgADAALAAgADAALAAgADMALAAgADAALAAgADAALAAgADMANgAwADAALAAgAFwAIgBcACIALAAgAFwAIgBcACIAOwBcAG4AXAAiAEIAcgBhAHoAaQBsAFwAIgAsACAAMgAwADAAMAAsACAAMgAwADAAMAAsACAAMgAsACAAMAAsACAAMAAsACAAMgA3ACwAIAAwACwAIAAwACwAIAAwACwAIABcACIAXAAiACwAIABcACIAXAAiADsAXABuAFwAIgBCAHIAYQB6AGkAbABcACIALAAgADIAMAAwADAALAAgADIAMAAwADEALAAgADEAMAAsACAAMQAsACAANwAsACAAOAAsACAAMAAsACAAMAAsACAAMwA2ADAAMAAsACAAXAAiAFwAIgAsACAAXAAiAFwAIgA7AFwAbgBcACIAQgByAGEAegBpAGwAXAAiACwAIAAyADAAMAAxACwAIAAyADAAMAA2ACwAIAAyACwAIAAxACwAIAA3ACwAIAAxADUALAAgADAALAAgADAALAAgADAALAAgAFwAIgBcACIALAAgAFwAIgBcACIAOwBcAG4AXAAiAEIAcgBhAHoAaQBsAFwAIgAsACAAMgAwADAAMgAsACAAMgAwADAAMgAsACAAMQAxACwAIAAwACwAIAAwACwAIAAzACwAIAAwACwAIAAwACwAIAAzADYAMAAwACwAIABcACIAXAAiACwAIABcACIAXAAiADsAXABuAFwAIgBCAHIAYQB6AGkAbABcACIALAAgADIAMAAwADMALAAgADIAMAAwADMALAAgADEAMAAsACAAMAAsACAAMAAsACAAMQA5ACwAIAAwACwAIAAwACwAIAAzADYAMAAwACwAIABcACIAXAAiACwAIABcACIAXAAiADsAXABuAFwAIgBCAHIAYQB6AGkAbABcACIALAAgADIAMAAwADQALAAgADIAMAAwADQALAAgADEAMQAsACAAMAAsACAAMAAsACAAMgAsACAAMAAsACAAMAAsACAAMwA2ADAAMAAsACAAXAAiAFwAIgAsACAAXAAiAFwAIgA7AFwAbgBcACIAQgByAGEAegBpAGwAXAAiACwAIAAyADAAMAA1ACwAIAAyADAAMAA1ACwAIAAxADAALAAgADAALAAgADAALAAgADEANgAsACAAMAAsACAAMAAsACAAMwA2ADAAMAAsACAAXAAiAFwAIgAsACAAXAAiAFwAIgA7AFwAbgBcACIAQgByAGEAegBpAGwAXAAiACwAIAAyADAAMAA2ACwAIAAyADAAMAA2ACwAIAAxADEALAAgADAALAAgADAALAAgADUALAAgADAALAAgADAALAAgADMANgAwADAALAAgAFwAIgBcACIALAAgAFwAIgBcACIAOwBcAG4AXAAiAEIAcgBhAHoAaQBsAFwAIgAsACAAMgAwADAANwAsACAAMgAwADAANwAsACAAMgAsACAAMAAsACAAMAAsACAAMgA1ACwAIAAwACwAIAAwACwAIAAwACwAIABcACIAXAAiACwAIABcACIAXAAiADsAXABuAFwAIgBCAHIAYQB6AGkAbABcACIALAAgADIAMAAwADcALAAgADIAMAAwADcALAAgADEAMAAsACAAMQAsACAANwAsACAAOAAsACAAMAAsACAAMAAsACAAMwA2ADAAMAAsACAAXAAiAFwAIgAsACAAXAAiAFwAIgA7AFwAbgBcACIAQgByAGEAegBpAGwAXAAiACwAIAAyADAAMAA4ACwAIAAyADAAMQAxACwAIAAyACwAIAAxACwAIAA3ACwAIAAxADUALAAgADAALAAgADAALAAgADAALAAgAFwAIgBcACIALAAgAFwAIgBcACIAOwBcAG4AXAAiAEIAcgBhAHoAaQBsAFwAIgAsACAAMgAwADAAOAAsACAAMgAwADEANwAsACAAMQAwACwAIAAxACwAIAA3ACwAIAAxADUALAAgADAALAAgADAALAAgADMANgAwADAALAAgAFwAIgBcACIALAAgAFwAIgBcACIAOwBcAG4AXAAiAEIAcgBhAHoAaQBsAFwAIgAsACAAMgAwADEAMgAsACAAMgAwADEAMgAsACAAMgAsACAAMQAsACAANwAsACAAMgAyACwAIAAwACwAIAAwACwAIAAwACwAIABcACIAXAAiACwAIABcACIAXAAiADsAXABuAFwAIgBCAHIAYQB6AGkAbABcACIALAAgADIAMAAxADMALAAgADIAMAAxADQALAAgADIALAAgADEALAAgADcALAAgADEANQAsACAAMAAsACAAMAAsACAAMAAsACAAXAAiAFwAIgAsACAAXAAiAFwAIgA7AFwAbgBcACIAQgByAGEAegBpAGwAXAAiACwAIAAyADAAMQA1ACwAIAAyADAAMQA1ACwAIAAyACwAIAAxACwAIAA3ACwAIAAyADIALAAgADAALAAgADAALAAgADAALAAgAFwAIgBcACIALAAgAFwAIgBcACIAOwBcAG4AXAAiAEIAcgBhAHoAaQBsAFwAIgAsACAAMgAwADEANgAsACAAMgAwADEAOQAsACAAMgAsACAAMQAsACAANwAsACAAMQA1ACwAIAAwACwAIAAwACwAIAAwACwAIABcACIAXAAiACwAIABcACIAXAAiADsAXABuAFwAIgBCAHIAYQB6AGkAbABcACIALAAgADIAMAAxADgALAAgADIAMAAxADgALAAgADEAMQAsACAAMQAsACAANwAsACAAMQAsACAAMAAsACAAMAAsACAAMwA2ADAAMAAsACAAXAAiAFwAIgAsACAAXAAiAFwAIgBcAG4AfQA7AFwAbgBcAG4AXwBUAEkATQBFAFoATwBOAEUAXwBSAFUATABFAFMAXwBCAFUATABHACAAPQAgAHsAXABuAFwAIgBCAHUAbABnAFwAIgAsACAAMQA5ADcAOQAsACAAMQA5ADcAOQAsACAAMwAsACAAMAAsACAAMAAsACAAMwAxACwAIAA4ADIAOAAwADAALAAgADAALAAgADMANgAwADAALAAgAFwAIgBTAFwAIgAsACAAXAAiACAAUwB1AG0AbQBlAHIAXAAiADsAXABuAFwAIgBCAHUAbABnAFwAIgAsACAAMQA5ADcAOQAsACAAMQA5ADcAOQAsACAAMQAwACwAIAAwACwAIAAwACwAIAAxACwAIAAzADYAMAAwACwAIAAwACwAIAAwACwAIABcACIAXAAiACwAIABcACIAXAAiADsAXABuAFwAIgBCAHUAbABnAFwAIgAsACAAMQA5ADgAMAAsACAAMQA5ADgAMAAsACAAOQAsACAAMAAsACAAMAAsACAAMgA5ACwAIAAzADYAMAAwACwAIAAwACwAIAAwACwAIABcACIAXAAiACwAIABcACIAXAAiADsAXABuAFwAIgBCAHUAbABnAFwAIgAsACAAMQA5ADgAMAAsACAAMQA5ADgAMgAsACAANAAsACAAMQAsACAANgAsACAAMQAsACAAOAAyADgAMAAwACwAIAAwACwAIAAzADYAMAAwACwAIABcACIAUwBcACIALAAgAFwAIgAgAFMAdQBtAG0AZQByAFwAIgA7AFwAbgBcACIAQgB1AGwAZwBcACIALAAgADEAOQA4ADEALAAgADEAOQA4ADEALAAgADkALAAgADAALAAgADAALAAgADIANwAsACAANwAyADAAMAAsACAAMAAsACAAMAAsACAAXAAiAFwAIgAsACAAXAAiAFwAIgBcAG4AfQA7AFwAbgBcAG4AXwBUAEkATQBFAFoATwBOAEUAXwBSAFUATABFAFMAXwBDAEEAIAA9ACAAewBcAG4AXAAiAEMAQQBcACIALAAgADEAOQA0ADgALAAgADEAOQA0ADgALAAgADMALAAgADAALAAgADAALAAgADEANAAsACAANwAyADYAMAAsACAAMAAsACAAMwA2ADAAMAAsACAAXAAiAEQAXAAiACwAIABcACIAIABEAGEAeQBsAGkAZwBoAHQAXAAiADsAXABuAFwAIgBDAEEAXAAiACwAIAAxADkANAA5ACwAIAAxADkANAA5ACwAIAAxACwAIAAwACwAIAAwACwAIAAxACwAIAA3ADIAMAAwACwAIAAwACwAIAAwACwAIABcACIAUwBcACIALAAgAFwAIgAgAFMAdABhAG4AZABhAHIAZABcACIAOwBcAG4AXAAiAEMAQQBcACIALAAgADEAOQA1ADAALAAgADEAOQA2ADEALAAgADkALAAgAC0AMQAsACAANwAsACAAMAAsACAANwAyADAAMAAsACAAMAAsACAAMAAsACAAXAAiAFMAXAAiACwAIABcACIAIABTAHQAYQBuAGQAYQByAGQAXAAiADsAXABuAFwAIgBDAEEAXAAiACwAIAAxADkANQAwACwAIAAxADkANgA2ACwAIAA0ACwAIAAtADEALAAgADcALAAgADAALAAgADMANgAwADAALAAgADAALAAgADMANgAwADAALAAgAFwAIgBEAFwAIgAsACAAXAAiACAARABhAHkAbABpAGcAaAB0AFwAIgA7AFwAbgBcACIAQwBBAFwAIgAsACAAMQA5ADYAMgAsACAAMQA5ADYANgAsACAAMQAwACwAIAAtADEALAAgADcALAAgADAALAAgADcAMgAwADAALAAgADAALAAgADAALAAgAFwAIgBTAFwAIgAsACAAXAAiACAAUwB0AGEAbgBkAGEAcgBkAFwAIgBcAG4AfQA7AFwAbgBcAG4AXwBUAEkATQBFAFoATwBOAEUAXwBSAFUATABFAFMAXwBDAEEATgBBAEQAQQAgAD0AIAB7AFwAbgBcACIAQwBhAG4AYQBkAGEAXAAiACwAIAAxADkAMQA4ACwAIAAxADkAMQA4ACwAIAA0ACwAIAAwACwAIAAwACwAIAAxADQALAAgADcAMgAwADAALAAgADAALAAgADMANgAwADAALAAgAFwAIgBEAFwAIgAsACAAXAAiACAARABhAHkAbABpAGcAaAB0AFwAIgA7AFwAbgBcACIAQwBhAG4AYQBkAGEAXAAiACwAIAAxADkAMQA4ACwAIAAxADkAMQA4ACwAIAAxADAALAAgADAALAAgADAALAAgADIANwAsACAANwAyADAAMAAsACAAMAAsACAAMAAsACAAXAAiAFMAXAAiACwAIABcACIAIABTAHQAYQBuAGQAYQByAGQAXAAiADsAXABuAFwAIgBDAGEAbgBhAGQAYQBcACIALAAgADEAOQA0ADIALAAgADEAOQA0ADIALAAgADIALAAgADAALAAgADAALAAgADkALAAgADcAMgAwADAALAAgADAALAAgADMANgAwADAALAAgAFwAIgBXAFwAIgAsACAAXAAiACAAVwBhAHIAXAAiADsAXABuAFwAIgBDAGEAbgBhAGQAYQBcACIALAAgADEAOQA0ADUALAAgADEAOQA0ADUALAAgADgALAAgADAALAAgADAALAAgADEANAAsACAAOAAyADgAMAAwACwAIAAyACwAIAAzADYAMAAwACwAIABcACIAUABcACIALAAgAFwAIgAgAFAAZQBhAGMAZQBcACIAOwBcAG4AXAAiAEMAYQBuAGEAZABhAFwAIgAsACAAMQA5ADQANQAsACAAMQA5ADQANQAsACAAOQAsACAAMAAsACAAMAAsACAAMwAwACwAIAA3ADIAMAAwACwAIAAwACwAIAAwACwAIABcACIAUwBcACIALAAgAFwAIgAgAFMAdABhAG4AZABhAHIAZABcACIAOwBcAG4AXAAiAEMAYQBuAGEAZABhAFwAIgAsACAAMQA5ADcANAAsACAAMQA5ADgANgAsACAANAAsACAALQAxACwAIAA3ACwAIAAwACwAIAA3ADIAMAAwACwAIAAwACwAIAAzADYAMAAwACwAIABcACIARABcACIALAAgAFwAIgAgAEQAYQB5AGwAaQBnAGgAdABcACIAOwBcAG4AXAAiAEMAYQBuAGEAZABhAFwAIgAsACAAMQA5ADcANAAsACAAMgAwADAANgAsACAAMQAwACwAIAAtADEALAAgADcALAAgADAALAAgADcAMgAwADAALAAgADAALAAgADAALAAgAFwAIgBTAFwAIgAsACAAXAAiACAAUwB0AGEAbgBkAGEAcgBkAFwAIgA7AFwAbgBcACIAQwBhAG4AYQBkAGEAXAAiACwAIAAxADkAOAA3ACwAIAAyADAAMAA2ACwAIAA0ACwAIAAxACwAIAA3ACwAIAAxACwAIAA3ADIAMAAwACwAIAAwACwAIAAzADYAMAAwACwAIABcACIARABcACIALAAgAFwAIgAgAEQAYQB5AGwAaQBnAGgAdABcACIAOwBcAG4AXAAiAEMAYQBuAGEAZABhAFwAIgAsACAAMgAwADAANwAsACAAXAAiAFwAIgAsACAAMwAsACAAMQAsACAANwAsACAAOAAsACAANwAyADAAMAAsACAAMAAsACAAMwA2ADAAMAAsACAAXAAiAEQAXAAiACwAIABcACIAIABEAGEAeQBsAGkAZwBoAHQAXAAiADsAXABuAFwAIgBDAGEAbgBhAGQAYQBcACIALAAgADIAMAAwADcALAAgAFwAIgBcACIALAAgADEAMQAsACAAMQAsACAANwAsACAAMQAsACAANwAyADAAMAAsACAAMAAsACAAMAAsACAAXAAiAFMAXAAiACwAIABcACIAIABTAHQAYQBuAGQAYQByAGQAXAAiAFwAbgB9ADsAXABuAFwAbgBfAFQASQBNAEUAWgBPAE4ARQBfAFIAVQBMAEUAUwBfAEMARQBVAFIAIAA9ACAAewBcAG4AXAAiAEMALQBFAHUAcgBcACIALAAgADEAOQAxADYALAAgADEAOQAxADYALAAgADQALAAgADAALAAgADAALAAgADMAMAAsACAAOAAyADgAMAAwACwAIAAwACwAIAAzADYAMAAwACwAIABcACIAUwBcACIALAAgAFwAIgAgAFMAdQBtAG0AZQByAFwAIgA7AFwAbgBcACIAQwAtAEUAdQByAFwAIgAsACAAMQA5ADEANgAsACAAMQA5ADEANgAsACAAMQAwACwAIAAwACwAIAAwACwAIAAxACwAIAAzADYAMAAwACwAIAAwACwAIAAwACwAIABcACIAXAAiACwAIABcACIAXAAiADsAXABuAFwAIgBDAC0ARQB1AHIAXAAiACwAIAAxADkAMQA3ACwAIAAxADkAMQA4ACwAIAA0ACwAIAAxACwAIAAxACwAIAAxADUALAAgADcAMgAwADAALAAgADEALAAgADMANgAwADAALAAgAFwAIgBTAFwAIgAsACAAXAAiACAAUwB1AG0AbQBlAHIAXAAiADsAXABuAFwAIgBDAC0ARQB1AHIAXAAiACwAIAAxADkAMQA3ACwAIAAxADkAMQA4ACwAIAA5ACwAIAAxACwAIAAxACwAIAAxADUALAAgADcAMgAwADAALAAgADEALAAgADAALAAgAFwAIgBcACIALAAgAFwAIgBcACIAOwBcAG4AXAAiAEMALQBFAHUAcgBcACIALAAgADEAOQA0ADAALAAgADEAOQA0ADAALAAgADQALAAgADAALAAgADAALAAgADEALAAgADcAMgAwADAALAAgADEALAAgADMANgAwADAALAAgAFwAIgBTAFwAIgAsACAAXAAiACAAUwB1AG0AbQBlAHIAXAAiADsAXABuAFwAIgBDAC0ARQB1AHIAXAAiACwAIAAxADkANAAyACwAIAAxADkANAAyACwAIAAxADEALAAgADAALAAgADAALAAgADIALAAgADcAMgAwADAALAAgADEALAAgADAALAAgAFwAIgBcACIALAAgAFwAIgBcACIAOwBcAG4AXAAiAEMALQBFAHUAcgBcACIALAAgADEAOQA0ADMALAAgADEAOQA0ADMALAAgADMALAAgADAALAAgADAALAAgADIAOQAsACAANwAyADAAMAAsACAAMQAsACAAMwA2ADAAMAAsACAAXAAiAFMAXAAiACwAIABcACIAIABTAHUAbQBtAGUAcgBcACIAOwBcAG4AXAAiAEMALQBFAHUAcgBcACIALAAgADEAOQA0ADMALAAgADEAOQA0ADMALAAgADEAMAAsACAAMAAsACAAMAAsACAANAAsACAANwAyADAAMAAsACAAMQAsACAAMAAsACAAXAAiAFwAIgAsACAAXAAiAFwAIgA7AFwAbgBcACIAQwAtAEUAdQByAFwAIgAsACAAMQA5ADQANAAsACAAMQA5ADQANAAsACAAMQAwACwAIAAwACwAIAAwACwAIAAyACwAIAA3ADIAMAAwACwAIAAxACwAIAAwACwAIABcACIAXAAiACwAIABcACIAXAAiADsAXABuAFwAIgBDAC0ARQB1AHIAXAAiACwAIAAxADkANAA0ACwAIAAxADkANAA1ACwAIAA0ACwAIAAxACwAIAAxACwAIAAxACwAIAA3ADIAMAAwACwAIAAxACwAIAAzADYAMAAwACwAIABcACIAUwBcACIALAAgAFwAIgAgAFMAdQBtAG0AZQByAFwAIgA7AFwAbgBcACIAQwAtAEUAdQByAFwAIgAsACAAMQA5ADQANQAsACAAMQA5ADQANQAsACAAOQAsACAAMAAsACAAMAAsACAAMQA2ACwAIAA3ADIAMAAwACwAIAAxACwAIAAwACwAIABcACIAXAAiACwAIABcACIAXAAiADsAXABuAFwAIgBDAC0ARQB1AHIAXAAiACwAIAAxADkANwA3ACwAIAAxADkANwA3ACwAIAA5ACwAIAAtADEALAAgADcALAAgADAALAAgADcAMgAwADAALAAgADEALAAgADAALAAgAFwAIgBcACIALAAgAFwAIgBcACIAOwBcAG4AXAAiAEMALQBFAHUAcgBcACIALAAgADEAOQA3ADcALAAgADEAOQA4ADAALAAgADQALAAgADEALAAgADcALAAgADEALAAgADcAMgAwADAALAAgADEALAAgADMANgAwADAALAAgAFwAIgBTAFwAIgAsACAAXAAiACAAUwB1AG0AbQBlAHIAXAAiADsAXABuAFwAIgBDAC0ARQB1AHIAXAAiACwAIAAxADkANwA4ACwAIAAxADkANwA4ACwAIAAxADAALAAgADAALAAgADAALAAgADEALAAgADcAMgAwADAALAAgADEALAAgADAALAAgAFwAIgBcACIALAAgAFwAIgBcACIAOwBcAG4AXAAiAEMALQBFAHUAcgBcACIALAAgADEAOQA3ADkALAAgADEAOQA5ADUALAAgADkALAAgAC0AMQAsACAANwAsACAAMAAsACAANwAyADAAMAAsACAAMQAsACAAMAAsACAAXAAiAFwAIgAsACAAXAAiAFwAIgA7AFwAbgBcACIAQwAtAEUAdQByAFwAIgAsACAAMQA5ADgAMQAsACAAXAAiAFwAIgAsACAAMwAsACAALQAxACwAIAA3ACwAIAAwACwAIAA3ADIAMAAwACwAIAAxACwAIAAzADYAMAAwACwAIABcACIAUwBcACIALAAgAFwAIgAgAFMAdQBtAG0AZQByAFwAIgA7AFwAbgBcACIAQwAtAEUAdQByAFwAIgAsACAAMQA5ADkANgAsACAAXAAiAFwAIgAsACAAMQAwACwAIAAtADEALAAgADcALAAgADAALAAgADcAMgAwADAALAAgADEALAAgADAALAAgAFwAIgBcACIALAAgAFwAIgBcACIAXABuAH0AOwBcAG4AXABuAF8AVABJAE0ARQBaAE8ATgBFAF8AUgBVAEwARQBTAF8AQwBIAEEAVABIAEEATQAgAD0AIAB7AFwAbgBcACIAQwBoAGEAdABoAGEAbQBcACIALAAgADEAOQA3ADQALAAgADEAOQA3ADQALAAgADEAMQAsACAAMQAsACAANwAsACAAMQAsACAAOQA5ADAAMAAsACAAMQAsACAAMwA2ADAAMAAsACAAXAAiAFwAIgAsACAAXAAiAFwAIgA7AFwAbgBcACIAQwBoAGEAdABoAGEAbQBcACIALAAgADEAOQA3ADUALAAgADEAOQA3ADUALAAgADIALAAgAC0AMQAsACAANwAsACAAMAAsACAAOQA5ADAAMAAsACAAMQAsACAAMAAsACAAXAAiAFwAIgAsACAAXAAiAFwAIgA7AFwAbgBcACIAQwBoAGEAdABoAGEAbQBcACIALAAgADEAOQA3ADUALAAgADEAOQA4ADgALAAgADEAMAAsACAALQAxACwAIAA3ACwAIAAwACwAIAA5ADkAMAAwACwAIAAxACwAIAAzADYAMAAwACwAIABcACIAXAAiACwAIABcACIAXAAiADsAXABuAFwAIgBDAGgAYQB0AGgAYQBtAFwAIgAsACAAMQA5ADcANgAsACAAMQA5ADgAOQAsACAAMwAsACAAMQAsACAANwAsACAAMQAsACAAOQA5ADAAMAAsACAAMQAsACAAMAAsACAAXAAiAFwAIgAsACAAXAAiAFwAIgA7AFwAbgBcACIAQwBoAGEAdABoAGEAbQBcACIALAAgADEAOQA4ADkALAAgADEAOQA4ADkALAAgADEAMAAsACAAMQAsACAANwAsACAAOAAsACAAOQA5ADAAMAAsACAAMQAsACAAMwA2ADAAMAAsACAAXAAiAFwAIgAsACAAXAAiAFwAIgA7AFwAbgBcACIAQwBoAGEAdABoAGEAbQBcACIALAAgADEAOQA5ADAALAAgADIAMAAwADYALAAgADEAMAAsACAAMQAsACAANwAsACAAMQAsACAAOQA5ADAAMAAsACAAMQAsACAAMwA2ADAAMAAsACAAXAAiAFwAIgAsACAAXAAiAFwAIgA7AFwAbgBcACIAQwBoAGEAdABoAGEAbQBcACIALAAgADEAOQA5ADAALAAgADIAMAAwADcALAAgADMALAAgADEALAAgADcALAAgADEANQAsACAAOQA5ADAAMAAsACAAMQAsACAAMAAsACAAXAAiAFwAIgAsACAAXAAiAFwAIgA7AFwAbgBcACIAQwBoAGEAdABoAGEAbQBcACIALAAgADIAMAAwADcALAAgAFwAIgBcACIALAAgADkALAAgAC0AMQAsACAANwAsACAAMAAsACAAOQA5ADAAMAAsACAAMQAsACAAMwA2ADAAMAAsACAAXAAiAFwAIgAsACAAXAAiAFwAIgA7AFwAbgBcACIAQwBoAGEAdABoAGEAbQBcACIALAAgADIAMAAwADgALAAgAFwAIgBcACIALAAgADQALAAgADEALAAgADcALAAgADEALAAgADkAOQAwADAALAAgADEALAAgADAALAAgAFwAIgBcACIALAAgAFwAIgBcACIAXABuAH0AOwBcAG4AXABuAF8AVABJAE0ARQBaAE8ATgBFAF8AUgBVAEwARQBTAF8AQwBIAEkAQwBBAEcATwAgAD0AIAB7AFwAbgBcACIAQwBoAGkAYwBhAGcAbwBcACIALAAgADEAOQAyADAALAAgADEAOQAyADAALAAgADYALAAgADAALAAgADAALAAgADEAMwAsACAANwAyADAAMAAsACAAMAAsACAAMwA2ADAAMAAsACAAXAAiAEQAXAAiACwAIABcACIAIABEAGEAeQBsAGkAZwBoAHQAXAAiADsAXABuAFwAIgBDAGgAaQBjAGEAZwBvAFwAIgAsACAAMQA5ADIAMAAsACAAMQA5ADIAMQAsACAAMQAwACwAIAAtADEALAAgADcALAAgADAALAAgADcAMgAwADAALAAgADAALAAgADAALAAgAFwAIgBTAFwAIgAsACAAXAAiACAAUwB0AGEAbgBkAGEAcgBkAFwAIgA7AFwAbgBcACIAQwBoAGkAYwBhAGcAbwBcACIALAAgADEAOQAyADEALAAgADEAOQAyADEALAAgADMALAAgAC0AMQAsACAANwAsACAAMAAsACAANwAyADAAMAAsACAAMAAsACAAMwA2ADAAMAAsACAAXAAiAEQAXAAiACwAIABcACIAIABEAGEAeQBsAGkAZwBoAHQAXAAiADsAXABuAFwAIgBDAGgAaQBjAGEAZwBvAFwAIgAsACAAMQA5ADIAMgAsACAAMQA5ADUANAAsACAAOQAsACAALQAxACwAIAA3ACwAIAAwACwAIAA3ADIAMAAwACwAIAAwACwAIAAwACwAIABcACIAUwBcACIALAAgAFwAIgAgAFMAdABhAG4AZABhAHIAZABcACIAOwBcAG4AXAAiAEMAaABpAGMAYQBnAG8AXAAiACwAIAAxADkAMgAyACwAIAAxADkANgA2ACwAIAA0ACwAIAAtADEALAAgADcALAAgADAALAAgADcAMgAwADAALAAgADAALAAgADMANgAwADAALAAgAFwAIgBEAFwAIgAsACAAXAAiACAARABhAHkAbABpAGcAaAB0AFwAIgA7AFwAbgBcACIAQwBoAGkAYwBhAGcAbwBcACIALAAgADEAOQA1ADUALAAgADEAOQA2ADYALAAgADEAMAAsACAALQAxACwAIAA3ACwAIAAwACwAIAA3ADIAMAAwACwAIAAwACwAIAAwACwAIABcACIAUwBcACIALAAgAFwAIgAgAFMAdABhAG4AZABhAHIAZABcACIAXABuAH0AOwBcAG4AXABuAF8AVABJAE0ARQBaAE8ATgBFAF8AUgBVAEwARQBTAF8AQwBIAEkATABFACAAPQAgAHsAXABuAFwAIgBDAGgAaQBsAGUAXAAiACwAIAAxADkAMgA3ACwAIAAxADkAMwAxACwAIAA5ACwAIAAwACwAIAAwACwAIAAxACwAIAAwACwAIAAwACwAIAAzADYAMAAwACwAIABcACIAXAAiACwAIABcACIAXAAiADsAXABuAFwAIgBDAGgAaQBsAGUAXAAiACwAIAAxADkAMgA4ACwAIAAxADkAMwAyACwAIAA0ACwAIAAwACwAIAAwACwAIAAxACwAIAAwACwAIAAwACwAIAAwACwAIABcACIAXAAiACwAIABcACIAXAAiADsAXABuAFwAIgBDAGgAaQBsAGUAXAAiACwAIAAxADkANgA4ACwAIAAxADkANgA4ACwAIAAxADEALAAgADAALAAgADAALAAgADMALAAgADEANAA0ADAAMAAsACAAMgAsACAAMwA2ADAAMAAsACAAXAAiAFwAIgAsACAAXAAiAFwAIgA7AFwAbgBcACIAQwBoAGkAbABlAFwAIgAsACAAMQA5ADYAOQAsACAAMQA5ADYAOQAsACAAMwAsACAAMAAsACAAMAAsACAAMwAwACwAIAAxADAAOAAwADAALAAgADIALAAgADAALAAgAFwAIgBcACIALAAgAFwAIgBcACIAOwBcAG4AXAAiAEMAaABpAGwAZQBcACIALAAgADEAOQA2ADkALAAgADEAOQA2ADkALAAgADEAMQAsACAAMAAsACAAMAAsACAAMgAzACwAIAAxADQANAAwADAALAAgADIALAAgADMANgAwADAALAAgAFwAIgBcACIALAAgAFwAIgBcACIAOwBcAG4AXAAiAEMAaABpAGwAZQBcACIALAAgADEAOQA3ADAALAAgADEAOQA3ADAALAAgADMALAAgADAALAAgADAALAAgADIAOQAsACAAMQAwADgAMAAwACwAIAAyACwAIAAwACwAIABcACIAXAAiACwAIABcACIAXAAiADsAXABuAFwAIgBDAGgAaQBsAGUAXAAiACwAIAAxADkANwAwACwAIAAxADkANwAyACwAIAAxADAALAAgADEALAAgADcALAAgADkALAAgADEANAA0ADAAMAAsACAAMgAsACAAMwA2ADAAMAAsACAAXAAiAFwAIgAsACAAXAAiAFwAIgA7AFwAbgBcACIAQwBoAGkAbABlAFwAIgAsACAAMQA5ADcAMQAsACAAMQA5ADcAMQAsACAAMwAsACAAMAAsACAAMAAsACAAMQA0ACwAIAAxADAAOAAwADAALAAgADIALAAgADAALAAgAFwAIgBcACIALAAgAFwAIgBcACIAOwBcAG4AXAAiAEMAaABpAGwAZQBcACIALAAgADEAOQA3ADIALAAgADEAOQA4ADYALAAgADMALAAgADEALAAgADcALAAgADkALAAgADEAMAA4ADAAMAAsACAAMgAsACAAMAAsACAAXAAiAFwAIgAsACAAXAAiAFwAIgA7AFwAbgBcACIAQwBoAGkAbABlAFwAIgAsACAAMQA5ADcAMwAsACAAMQA5ADcAMwAsACAAOQAsACAAMAAsACAAMAAsACAAMwAwACwAIAAxADQANAAwADAALAAgADIALAAgADMANgAwADAALAAgAFwAIgBcACIALAAgAFwAIgBcACIAOwBcAG4AXAAiAEMAaABpAGwAZQBcACIALAAgADEAOQA3ADQALAAgADEAOQA4ADcALAAgADEAMAAsACAAMQAsACAANwAsACAAOQAsACAAMQA0ADQAMAAwACwAIAAyACwAIAAzADYAMAAwACwAIABcACIAXAAiACwAIABcACIAXAAiADsAXABuAFwAIgBDAGgAaQBsAGUAXAAiACwAIAAxADkAOAA3ACwAIAAxADkAOAA3ACwAIAA0ACwAIAAwACwAIAAwACwAIAAxADIALAAgADEAMAA4ADAAMAAsACAAMgAsACAAMAAsACAAXAAiAFwAIgAsACAAXAAiAFwAIgA7AFwAbgBcACIAQwBoAGkAbABlAFwAIgAsACAAMQA5ADgAOAAsACAAMQA5ADgAOQAsACAAMQAwACwAIAAxACwAIAA3ACwAIAA5ACwAIAAxADQANAAwADAALAAgADIALAAgADMANgAwADAALAAgAFwAIgBcACIALAAgAFwAIgBcACIAOwBcAG4AXAAiAEMAaABpAGwAZQBcACIALAAgADEAOQA4ADgALAAgADEAOQA5ADAALAAgADMALAAgADEALAAgADcALAAgADkALAAgADEAMAA4ADAAMAAsACAAMgAsACAAMAAsACAAXAAiAFwAIgAsACAAXAAiAFwAIgA7AFwAbgBcACIAQwBoAGkAbABlAFwAIgAsACAAMQA5ADkAMAAsACAAMQA5ADkAMAAsACAAOQAsACAAMAAsACAAMAAsACAAMQA2ACwAIAAxADQANAAwADAALAAgADIALAAgADMANgAwADAALAAgAFwAIgBcACIALAAgAFwAIgBcACIAOwBcAG4AXAAiAEMAaABpAGwAZQBcACIALAAgADEAOQA5ADEALAAgADEAOQA5ADYALAAgADMALAAgADEALAAgADcALAAgADkALAAgADEAMAA4ADAAMAAsACAAMgAsACAAMAAsACAAXAAiAFwAIgAsACAAXAAiAFwAIgA7AFwAbgBcACIAQwBoAGkAbABlAFwAIgAsACAAMQA5ADkAMQAsACAAMQA5ADkANwAsACAAMQAwACwAIAAxACwAIAA3ACwAIAA5ACwAIAAxADQANAAwADAALAAgADIALAAgADMANgAwADAALAAgAFwAIgBcACIALAAgAFwAIgBcACIAOwBcAG4AXAAiAEMAaABpAGwAZQBcACIALAAgADEAOQA5ADcALAAgADEAOQA5ADcALAAgADMALAAgADAALAAgADAALAAgADMAMAAsACAAMQAwADgAMAAwACwAIAAyACwAIAAwACwAIABcACIAXAAiACwAIABcACIAXAAiADsAXABuAFwAIgBDAGgAaQBsAGUAXAAiACwAIAAxADkAOQA4ACwAIAAxADkAOQA4ACwAIAAzACwAIAAxACwAIAA3ACwAIAA5ACwAIAAxADAAOAAwADAALAAgADIALAAgADAALAAgAFwAIgBcACIALAAgAFwAIgBcACIAOwBcAG4AXAAiAEMAaABpAGwAZQBcACIALAAgADEAOQA5ADgALAAgADEAOQA5ADgALAAgADkALAAgADAALAAgADAALAAgADIANwAsACAAMQA0ADQAMAAwACwAIAAyACwAIAAzADYAMAAwACwAIABcACIAXAAiACwAIABcACIAXAAiADsAXABuAFwAIgBDAGgAaQBsAGUAXAAiACwAIAAxADkAOQA5ACwAIAAxADkAOQA5ACwAIAA0ACwAIAAwACwAIAAwACwAIAA0ACwAIAAxADAAOAAwADAALAAgADIALAAgADAALAAgAFwAIgBcACIALAAgAFwAIgBcACIAOwBcAG4AXAAiAEMAaABpAGwAZQBcACIALAAgADEAOQA5ADkALAAgADIAMAAxADAALAAgADEAMAAsACAAMQAsACAANwAsACAAOQAsACAAMQA0ADQAMAAwACwAIAAyACwAIAAzADYAMAAwACwAIABcACIAXAAiACwAIABcACIAXAAiADsAXABuAFwAIgBDAGgAaQBsAGUAXAAiACwAIAAyADAAMAAwACwAIAAyADAAMAA3ACwAIAAzACwAIAAxACwAIAA3ACwAIAA5ACwAIAAxADAAOAAwADAALAAgADIALAAgADAALAAgAFwAIgBcACIALAAgAFwAIgBcACIAOwBcAG4AXAAiAEMAaABpAGwAZQBcACIALAAgADIAMAAwADgALAAgADIAMAAwADgALAAgADMALAAgADAALAAgADAALAAgADMAMAAsACAAMQAwADgAMAAwACwAIAAyACwAIAAwACwAIABcACIAXAAiACwAIABcACIAXAAiADsAXABuAFwAIgBDAGgAaQBsAGUAXAAiACwAIAAyADAAMAA5ACwAIAAyADAAMAA5ACwAIAAzACwAIAAxACwAIAA3ACwAIAA5ACwAIAAxADAAOAAwADAALAAgADIALAAgADAALAAgAFwAIgBcACIALAAgAFwAIgBcACIAOwBcAG4AXAAiAEMAaABpAGwAZQBcACIALAAgADIAMAAxADAALAAgADIAMAAxADAALAAgADQALAAgADEALAAgADcALAAgADEALAAgADEAMAA4ADAAMAAsACAAMgAsACAAMAAsACAAXAAiAFwAIgAsACAAXAAiAFwAIgA7AFwAbgBcACIAQwBoAGkAbABlAFwAIgAsACAAMgAwADEAMQAsACAAMgAwADEAMQAsACAANQAsACAAMQAsACAANwAsACAAMgAsACAAMQAwADgAMAAwACwAIAAyACwAIAAwACwAIABcACIAXAAiACwAIABcACIAXAAiADsAXABuAFwAIgBDAGgAaQBsAGUAXAAiACwAIAAyADAAMQAxACwAIAAyADAAMQAxACwAIAA4ACwAIAAxACwAIAA3ACwAIAAxADYALAAgADEANAA0ADAAMAAsACAAMgAsACAAMwA2ADAAMAAsACAAXAAiAFwAIgAsACAAXAAiAFwAIgA7AFwAbgBcACIAQwBoAGkAbABlAFwAIgAsACAAMgAwADEAMgAsACAAMgAwADEANAAsACAANAAsACAAMQAsACAANwAsACAAMgAzACwAIAAxADAAOAAwADAALAAgADIALAAgADAALAAgAFwAIgBcACIALAAgAFwAIgBcACIAOwBcAG4AXAAiAEMAaABpAGwAZQBcACIALAAgADIAMAAxADIALAAgADIAMAAxADQALAAgADkALAAgADEALAAgADcALAAgADIALAAgADEANAA0ADAAMAAsACAAMgAsACAAMwA2ADAAMAAsACAAXAAiAFwAIgAsACAAXAAiAFwAIgA7AFwAbgBcACIAQwBoAGkAbABlAFwAIgAsACAAMgAwADEANgAsACAAMgAwADEAOAAsACAANQAsACAAMQAsACAANwAsACAAOQAsACAAMQAwADgAMAAwACwAIAAyACwAIAAwACwAIABcACIAXAAiACwAIABcACIAXAAiADsAXABuAFwAIgBDAGgAaQBsAGUAXAAiACwAIAAyADAAMQA2ACwAIAAyADAAMQA4ACwAIAA4ACwAIAAxACwAIAA3ACwAIAA5ACwAIAAxADQANAAwADAALAAgADIALAAgADMANgAwADAALAAgAFwAIgBcACIALAAgAFwAIgBcACIAOwBcAG4AXAAiAEMAaABpAGwAZQBcACIALAAgADIAMAAxADkALAAgAFwAIgBcACIALAAgADQALAAgADEALAAgADcALAAgADIALAAgADEAMAA4ADAAMAAsACAAMgAsACAAMAAsACAAXAAiAFwAIgAsACAAXAAiAFwAIgA7AFwAbgBcACIAQwBoAGkAbABlAFwAIgAsACAAMgAwADEAOQAsACAAMgAwADIAMQAsACAAOQAsACAAMQAsACAANwAsACAAMgAsACAAMQA0ADQAMAAwACwAIAAyACwAIAAzADYAMAAwACwAIABcACIAXAAiACwAIABcACIAXAAiADsAXABuAFwAIgBDAGgAaQBsAGUAXAAiACwAIAAyADAAMgAyACwAIAAyADAAMgAyACwAIAA5ACwAIAAxACwAIAA3ACwAIAA5ACwAIAAxADQANAAwADAALAAgADIALAAgADMANgAwADAALAAgAFwAIgBcACIALAAgAFwAIgBcACIAOwBcAG4AXAAiAEMAaABpAGwAZQBcACIALAAgADIAMAAyADMALAAgAFwAIgBcACIALAAgADkALAAgADEALAAgADcALAAgADIALAAgADEANAA0ADAAMAAsACAAMgAsACAAMwA2ADAAMAAsACAAXAAiAFwAIgAsACAAXAAiAFwAIgBcAG4AfQA7AFwAbgBcAG4AXwBUAEkATQBFAFoATwBOAEUAXwBSAFUATABFAFMAXwBDAE8AIAA9ACAAewBcAG4AXAAiAEMATwBcACIALAAgADEAOQA5ADIALAAgADEAOQA5ADIALAAgADUALAAgADAALAAgADAALAAgADMALAAgADAALAAgADAALAAgADMANgAwADAALAAgAFwAIgBcACIALAAgAFwAIgBcACIAOwBcAG4AXAAiAEMATwBcACIALAAgADEAOQA5ADMALAAgADEAOQA5ADMALAAgADIALAAgADAALAAgADAALAAgADYALAAgADgANgA0ADAAMAAsACAAMAAsACAAMAAsACAAXAAiAFwAIgAsACAAXAAiAFwAIgBcAG4AfQA7AFwAbgBcAG4AXwBUAEkATQBFAFoATwBOAEUAXwBSAFUATABFAFMAXwBDAE8ATwBLACAAPQAgAHsAXABuAFwAIgBDAG8AbwBrAFwAIgAsACAAMQA5ADcAOAAsACAAMQA5ADcAOAAsACAAMQAxACwAIAAwACwAIAAwACwAIAAxADIALAAgADAALAAgADAALAAgADEAOAAwADAALAAgAFwAIgBcACIALAAgAFwAIgBcACIAOwBcAG4AXAAiAEMAbwBvAGsAXAAiACwAIAAxADkANwA5ACwAIAAxADkAOQAwACwAIAAxADAALAAgAC0AMQAsACAANwAsACAAMAAsACAAMAAsACAAMAAsACAAMQA4ADAAMAAsACAAXAAiAFwAIgAsACAAXAAiAFwAIgA7AFwAbgBcACIAQwBvAG8AawBcACIALAAgADEAOQA3ADkALAAgADEAOQA5ADEALAAgADMALAAgADEALAAgADcALAAgADEALAAgADAALAAgADAALAAgADAALAAgAFwAIgBcACIALAAgAFwAIgBcACIAXABuAH0AOwBcAG4AXABuAF8AVABJAE0ARQBaAE8ATgBFAF8AUgBVAEwARQBTAF8AQwBSACAAPQAgAHsAXABuAFwAIgBDAFIAXAAiACwAIAAxADkANwA5ACwAIAAxADkAOAAwACwAIAAyACwAIAAtADEALAAgADcALAAgADAALAAgADAALAAgADAALAAgADMANgAwADAALAAgAFwAIgBEAFwAIgAsACAAXAAiACAARABhAHkAbABpAGcAaAB0AFwAIgA7AFwAbgBcACIAQwBSAFwAIgAsACAAMQA5ADcAOQAsACAAMQA5ADgAMAAsACAANgAsACAAMQAsACAANwAsACAAMQAsACAAMAAsACAAMAAsACAAMAAsACAAXAAiAFMAXAAiACwAIABcACIAIABTAHQAYQBuAGQAYQByAGQAXAAiADsAXABuAFwAIgBDAFIAXAAiACwAIAAxADkAOQAxACwAIAAxADkAOQAxACwAIAA3ACwAIAAwACwAIAAwACwAIAAxACwAIAAwACwAIAAwACwAIAAwACwAIABcACIAUwBcACIALAAgAFwAIgAgAFMAdABhAG4AZABhAHIAZABcACIAOwBcAG4AXAAiAEMAUgBcACIALAAgADEAOQA5ADEALAAgADEAOQA5ADIALAAgADEALAAgADEALAAgADYALAAgADEANQAsACAAMAAsACAAMAAsACAAMwA2ADAAMAAsACAAXAAiAEQAXAAiACwAIABcACIAIABEAGEAeQBsAGkAZwBoAHQAXAAiADsAXABuAFwAIgBDAFIAXAAiACwAIAAxADkAOQAyACwAIAAxADkAOQAyACwAIAAzACwAIAAwACwAIAAwACwAIAAxADUALAAgADAALAAgADAALAAgADAALAAgAFwAIgBTAFwAIgAsACAAXAAiACAAUwB0AGEAbgBkAGEAcgBkAFwAIgBcAG4AfQA7AFwAbgBcAG4AXwBUAEkATQBFAFoATwBOAEUAXwBSAFUATABFAFMAXwBDAFUAQgBBACAAPQAgAHsAXABuAFwAIgBDAHUAYgBhAFwAIgAsACAAMQA5ADIAOAAsACAAMQA5ADIAOAAsACAANgAsACAAMAAsACAAMAAsACAAMQAwACwAIAAwACwAIAAwACwAIAAzADYAMAAwACwAIABcACIARABcACIALAAgAFwAIgAgAEQAYQB5AGwAaQBnAGgAdABcACIAOwBcAG4AXAAiAEMAdQBiAGEAXAAiACwAIAAxADkAMgA4ACwAIAAxADkAMgA4ACwAIAAxADAALAAgADAALAAgADAALAAgADEAMAAsACAAMAAsACAAMAAsACAAMAAsACAAXAAiAFMAXAAiACwAIABcACIAIABTAHQAYQBuAGQAYQByAGQAXAAiADsAXABuAFwAIgBDAHUAYgBhAFwAIgAsACAAMQA5ADQAMAAsACAAMQA5ADQAMgAsACAANgAsACAAMQAsACAANwAsACAAMQAsACAAMAAsACAAMAAsACAAMwA2ADAAMAAsACAAXAAiAEQAXAAiACwAIABcACIAIABEAGEAeQBsAGkAZwBoAHQAXAAiADsAXABuAFwAIgBDAHUAYgBhAFwAIgAsACAAMQA5ADQAMAAsACAAMQA5ADQAMgAsACAAOQAsACAAMQAsACAANwAsACAAMQAsACAAMAAsACAAMAAsACAAMAAsACAAXAAiAFMAXAAiACwAIABcACIAIABTAHQAYQBuAGQAYQByAGQAXAAiADsAXABuAFwAIgBDAHUAYgBhAFwAIgAsACAAMQA5ADQANQAsACAAMQA5ADQANgAsACAANgAsACAAMQAsACAANwAsACAAMQAsACAAMAAsACAAMAAsACAAMwA2ADAAMAAsACAAXAAiAEQAXAAiACwAIABcACIAIABEAGEAeQBsAGkAZwBoAHQAXAAiADsAXABuAFwAIgBDAHUAYgBhAFwAIgAsACAAMQA5ADQANQAsACAAMQA5ADQANgAsACAAOQAsACAAMQAsACAANwAsACAAMQAsACAAMAAsACAAMAAsACAAMAAsACAAXAAiAFMAXAAiACwAIABcACIAIABTAHQAYQBuAGQAYQByAGQAXAAiADsAXABuAFwAIgBDAHUAYgBhAFwAIgAsACAAMQA5ADYANQAsACAAMQA5ADYANQAsACAANgAsACAAMAAsACAAMAAsACAAMQAsACAAMAAsACAAMAAsACAAMwA2ADAAMAAsACAAXAAiAEQAXAAiACwAIABcACIAIABEAGEAeQBsAGkAZwBoAHQAXAAiADsAXABuAFwAIgBDAHUAYgBhAFwAIgAsACAAMQA5ADYANQAsACAAMQA5ADYANQAsACAAOQAsACAAMAAsACAAMAAsACAAMwAwACwAIAAwACwAIAAwACwAIAAwACwAIABcACIAUwBcACIALAAgAFwAIgAgAFMAdABhAG4AZABhAHIAZABcACIAOwBcAG4AXAAiAEMAdQBiAGEAXAAiACwAIAAxADkANgA2ACwAIAAxADkANgA2ACwAIAA1ACwAIAAwACwAIAAwACwAIAAyADkALAAgADAALAAgADAALAAgADMANgAwADAALAAgAFwAIgBEAFwAIgAsACAAXAAiACAARABhAHkAbABpAGcAaAB0AFwAIgA7AFwAbgBcACIAQwB1AGIAYQBcACIALAAgADEAOQA2ADYALAAgADEAOQA2ADYALAAgADEAMAAsACAAMAAsACAAMAAsACAAMgAsACAAMAAsACAAMAAsACAAMAAsACAAXAAiAFMAXAAiACwAIABcACIAIABTAHQAYQBuAGQAYQByAGQAXAAiADsAXABuAFwAIgBDAHUAYgBhAFwAIgAsACAAMQA5ADYANwAsACAAMQA5ADYANwAsACAANAAsACAAMAAsACAAMAAsACAAOAAsACAAMAAsACAAMAAsACAAMwA2ADAAMAAsACAAXAAiAEQAXAAiACwAIABcACIAIABEAGEAeQBsAGkAZwBoAHQAXAAiADsAXABuAFwAIgBDAHUAYgBhAFwAIgAsACAAMQA5ADYANwAsACAAMQA5ADYAOAAsACAAOQAsACAAMQAsACAANwAsACAAOAAsACAAMAAsACAAMAAsACAAMAAsACAAXAAiAFMAXAAiACwAIABcACIAIABTAHQAYQBuAGQAYQByAGQAXAAiADsAXABuAFwAIgBDAHUAYgBhAFwAIgAsACAAMQA5ADYAOAAsACAAMQA5ADYAOAAsACAANAAsACAAMAAsACAAMAAsACAAMQA0ACwAIAAwACwAIAAwACwAIAAzADYAMAAwACwAIABcACIARABcACIALAAgAFwAIgAgAEQAYQB5AGwAaQBnAGgAdABcACIAOwBcAG4AXAAiAEMAdQBiAGEAXAAiACwAIAAxADkANgA5ACwAIAAxADkANwAxACwAIAAxADAALAAgAC0AMQAsACAANwAsACAAMAAsACAAMAAsACAAMAAsACAAMAAsACAAXAAiAFMAXAAiACwAIABcACIAIABTAHQAYQBuAGQAYQByAGQAXAAiADsAXABuAFwAIgBDAHUAYgBhAFwAIgAsACAAMQA5ADYAOQAsACAAMQA5ADcANwAsACAANAAsACAALQAxACwAIAA3ACwAIAAwACwAIAAwACwAIAAwACwAIAAzADYAMAAwACwAIABcACIARABcACIALAAgAFwAIgAgAEQAYQB5AGwAaQBnAGgAdABcACIAOwBcAG4AXAAiAEMAdQBiAGEAXAAiACwAIAAxADkANwAyACwAIAAxADkANwA0ACwAIAAxADAALAAgADAALAAgADAALAAgADgALAAgADAALAAgADAALAAgADAALAAgAFwAIgBTAFwAIgAsACAAXAAiACAAUwB0AGEAbgBkAGEAcgBkAFwAIgA7AFwAbgBcACIAQwB1AGIAYQBcACIALAAgADEAOQA3ADUALAAgADEAOQA3ADcALAAgADEAMAAsACAALQAxACwAIAA3ACwAIAAwACwAIAAwACwAIAAwACwAIAAwACwAIABcACIAUwBcACIALAAgAFwAIgAgAFMAdABhAG4AZABhAHIAZABcACIAOwBcAG4AXAAiAEMAdQBiAGEAXAAiACwAIAAxADkANwA4ACwAIAAxADkANwA4ACwAIAA1ACwAIAAwACwAIAAwACwAIAA3ACwAIAAwACwAIAAwACwAIAAzADYAMAAwACwAIABcACIARABcACIALAAgAFwAIgAgAEQAYQB5AGwAaQBnAGgAdABcACIAOwBcAG4AXAAiAEMAdQBiAGEAXAAiACwAIAAxADkANwA4ACwAIAAxADkAOQAwACwAIAAxADAALAAgADEALAAgADcALAAgADgALAAgADAALAAgADAALAAgADAALAAgAFwAIgBTAFwAIgAsACAAXAAiACAAUwB0AGEAbgBkAGEAcgBkAFwAIgA7AFwAbgBcACIAQwB1AGIAYQBcACIALAAgADEAOQA3ADkALAAgADEAOQA4ADAALAAgADMALAAgADEALAAgADcALAAgADEANQAsACAAMAAsACAAMAAsACAAMwA2ADAAMAAsACAAXAAiAEQAXAAiACwAIABcACIAIABEAGEAeQBsAGkAZwBoAHQAXAAiADsAXABuAFwAIgBDAHUAYgBhAFwAIgAsACAAMQA5ADgAMQAsACAAMQA5ADgANQAsACAANQAsACAAMQAsACAANwAsACAANQAsACAAMAAsACAAMAAsACAAMwA2ADAAMAAsACAAXAAiAEQAXAAiACwAIABcACIAIABEAGEAeQBsAGkAZwBoAHQAXAAiADsAXABuAFwAIgBDAHUAYgBhAFwAIgAsACAAMQA5ADgANgAsACAAMQA5ADgAOQAsACAAMwAsACAAMQAsACAANwAsACAAMQA0ACwAIAAwACwAIAAwACwAIAAzADYAMAAwACwAIABcACIARABcACIALAAgAFwAIgAgAEQAYQB5AGwAaQBnAGgAdABcACIAOwBcAG4AXAAiAEMAdQBiAGEAXAAiACwAIAAxADkAOQAwACwAIAAxADkAOQA3ACwAIAA0ACwAIAAxACwAIAA3ACwAIAAxACwAIAAwACwAIAAwACwAIAAzADYAMAAwACwAIABcACIARABcACIALAAgAFwAIgAgAEQAYQB5AGwAaQBnAGgAdABcACIAOwBcAG4AXAAiAEMAdQBiAGEAXAAiACwAIAAxADkAOQAxACwAIAAxADkAOQA1ACwAIAAxADAALAAgADEALAAgADcALAAgADgALAAgADAALAAgADEALAAgADAALAAgAFwAIgBTAFwAIgAsACAAXAAiACAAUwB0AGEAbgBkAGEAcgBkAFwAIgA7AFwAbgBcACIAQwB1AGIAYQBcACIALAAgADEAOQA5ADYALAAgADEAOQA5ADYALAAgADEAMAAsACAAMAAsACAAMAAsACAANgAsACAAMAAsACAAMQAsACAAMAAsACAAXAAiAFMAXAAiACwAIABcACIAIABTAHQAYQBuAGQAYQByAGQAXAAiADsAXABuAFwAIgBDAHUAYgBhAFwAIgAsACAAMQA5ADkANwAsACAAMQA5ADkANwAsACAAMQAwACwAIAAwACwAIAAwACwAIAAxADIALAAgADAALAAgADEALAAgADAALAAgAFwAIgBTAFwAIgAsACAAXAAiACAAUwB0AGEAbgBkAGEAcgBkAFwAIgA7AFwAbgBcACIAQwB1AGIAYQBcACIALAAgADEAOQA5ADgALAAgADEAOQA5ADkALAAgADMALAAgAC0AMQAsACAANwAsACAAMAAsACAAMAAsACAAMQAsACAAMwA2ADAAMAAsACAAXAAiAEQAXAAiACwAIABcACIAIABEAGEAeQBsAGkAZwBoAHQAXAAiADsAXABuAFwAIgBDAHUAYgBhAFwAIgAsACAAMQA5ADkAOAAsACAAMgAwADAAMwAsACAAMQAwACwAIAAtADEALAAgADcALAAgADAALAAgADAALAAgADEALAAgADAALAAgAFwAIgBTAFwAIgAsACAAXAAiACAAUwB0AGEAbgBkAGEAcgBkAFwAIgA7AFwAbgBcACIAQwB1AGIAYQBcACIALAAgADIAMAAwADAALAAgADIAMAAwADMALAAgADQALAAgADEALAAgADcALAAgADEALAAgADAALAAgADEALAAgADMANgAwADAALAAgAFwAIgBEAFwAIgAsACAAXAAiACAARABhAHkAbABpAGcAaAB0AFwAIgA7AFwAbgBcACIAQwB1AGIAYQBcACIALAAgADIAMAAwADQALAAgADIAMAAwADQALAAgADMALAAgAC0AMQAsACAANwAsACAAMAAsACAAMAAsACAAMQAsACAAMwA2ADAAMAAsACAAXAAiAEQAXAAiACwAIABcACIAIABEAGEAeQBsAGkAZwBoAHQAXAAiADsAXABuAFwAIgBDAHUAYgBhAFwAIgAsACAAMgAwADAANgAsACAAMgAwADEAMAAsACAAMQAwACwAIAAtADEALAAgADcALAAgADAALAAgADAALAAgADEALAAgADAALAAgAFwAIgBTAFwAIgAsACAAXAAiACAAUwB0AGEAbgBkAGEAcgBkAFwAIgA7AFwAbgBcACIAQwB1AGIAYQBcACIALAAgADIAMAAwADcALAAgADIAMAAwADcALAAgADMALAAgADEALAAgADcALAAgADgALAAgADAALAAgADEALAAgADMANgAwADAALAAgAFwAIgBEAFwAIgAsACAAXAAiACAARABhAHkAbABpAGcAaAB0AFwAIgA7AFwAbgBcACIAQwB1AGIAYQBcACIALAAgADIAMAAwADgALAAgADIAMAAwADgALAAgADMALAAgADEALAAgADcALAAgADEANQAsACAAMAAsACAAMQAsACAAMwA2ADAAMAAsACAAXAAiAEQAXAAiACwAIABcACIAIABEAGEAeQBsAGkAZwBoAHQAXAAiADsAXABuAFwAIgBDAHUAYgBhAFwAIgAsACAAMgAwADAAOQAsACAAMgAwADEAMAAsACAAMwAsACAAMQAsACAANwAsACAAOAAsACAAMAAsACAAMQAsACAAMwA2ADAAMAAsACAAXAAiAEQAXAAiACwAIABcACIAIABEAGEAeQBsAGkAZwBoAHQAXAAiADsAXABuAFwAIgBDAHUAYgBhAFwAIgAsACAAMgAwADEAMQAsACAAMgAwADEAMQAsACAAMwAsACAAMQAsACAANwAsACAAMQA1ACwAIAAwACwAIAAxACwAIAAzADYAMAAwACwAIABcACIARABcACIALAAgAFwAIgAgAEQAYQB5AGwAaQBnAGgAdABcACIAOwBcAG4AXAAiAEMAdQBiAGEAXAAiACwAIAAyADAAMQAxACwAIAAyADAAMQAxACwAIAAxADEALAAgADAALAAgADAALAAgADEAMwAsACAAMAAsACAAMQAsACAAMAAsACAAXAAiAFMAXAAiACwAIABcACIAIABTAHQAYQBuAGQAYQByAGQAXAAiADsAXABuAFwAIgBDAHUAYgBhAFwAIgAsACAAMgAwADEAMgAsACAAXAAiAFwAIgAsACAAMQAxACwAIAAxACwAIAA3ACwAIAAxACwAIAAwACwAIAAxACwAIAAwACwAIABcACIAUwBcACIALAAgAFwAIgAgAFMAdABhAG4AZABhAHIAZABcACIAOwBcAG4AXAAiAEMAdQBiAGEAXAAiACwAIAAyADAAMQAyACwAIAAyADAAMQAyACwAIAA0ACwAIAAwACwAIAAwACwAIAAxACwAIAAwACwAIAAxACwAIAAzADYAMAAwACwAIABcACIARABcACIALAAgAFwAIgAgAEQAYQB5AGwAaQBnAGgAdABcACIAOwBcAG4AXAAiAEMAdQBiAGEAXAAiACwAIAAyADAAMQAzACwAIABcACIAXAAiACwAIAAzACwAIAAxACwAIAA3ACwAIAA4ACwAIAAwACwAIAAxACwAIAAzADYAMAAwACwAIABcACIARABcACIALAAgAFwAIgAgAEQAYQB5AGwAaQBnAGgAdABcACIAXABuAH0AOwBcAG4AXABuAF8AVABJAE0ARQBaAE8ATgBFAF8AUgBVAEwARQBTAF8AQwBZAFAAUgBVAFMAIAA9ACAAewBcAG4AXAAiAEMAeQBwAHIAdQBzAFwAIgAsACAAMQA5ADcANQAsACAAMQA5ADcANQAsACAANAAsACAAMAAsACAAMAAsACAAMQAzACwAIAAwACwAIAAwACwAIAAzADYAMAAwACwAIABcACIAUwBcACIALAAgAFwAIgAgAFMAdQBtAG0AZQByAFwAIgA7AFwAbgBcACIAQwB5AHAAcgB1AHMAXAAiACwAIAAxADkANwA1ACwAIAAxADkANwA1ACwAIAAxADAALAAgADAALAAgADAALAAgADEAMgAsACAAMAAsACAAMAAsACAAMAAsACAAXAAiAFwAIgAsACAAXAAiAFwAIgA7AFwAbgBcACIAQwB5AHAAcgB1AHMAXAAiACwAIAAxADkANwA2ACwAIAAxADkANwA2ACwAIAA1ACwAIAAwACwAIAAwACwAIAAxADUALAAgADAALAAgADAALAAgADMANgAwADAALAAgAFwAIgBTAFwAIgAsACAAXAAiACAAUwB1AG0AbQBlAHIAXAAiADsAXABuAFwAIgBDAHkAcAByAHUAcwBcACIALAAgADEAOQA3ADYALAAgADEAOQA3ADYALAAgADEAMAAsACAAMAAsACAAMAAsACAAMQAxACwAIAAwACwAIAAwACwAIAAwACwAIABcACIAXAAiACwAIABcACIAXAAiADsAXABuAFwAIgBDAHkAcAByAHUAcwBcACIALAAgADEAOQA3ADcALAAgADEAOQA3ADcALAAgADkALAAgADAALAAgADAALAAgADIANQAsACAAMAAsACAAMAAsACAAMAAsACAAXAAiAFwAIgAsACAAXAAiAFwAIgA7AFwAbgBcACIAQwB5AHAAcgB1AHMAXAAiACwAIAAxADkANwA3ACwAIAAxADkAOAAwACwAIAA0ACwAIAAxACwAIAA3ACwAIAAxACwAIAAwACwAIAAwACwAIAAzADYAMAAwACwAIABcACIAUwBcACIALAAgAFwAIgAgAFMAdQBtAG0AZQByAFwAIgA7AFwAbgBcACIAQwB5AHAAcgB1AHMAXAAiACwAIAAxADkANwA4ACwAIAAxADkANwA4ACwAIAAxADAALAAgADAALAAgADAALAAgADIALAAgADAALAAgADAALAAgADAALAAgAFwAIgBcACIALAAgAFwAIgBcACIAOwBcAG4AXAAiAEMAeQBwAHIAdQBzAFwAIgAsACAAMQA5ADcAOQAsACAAMQA5ADkANwAsACAAOQAsACAALQAxACwAIAA3ACwAIAAwACwAIAAwACwAIAAwACwAIAAwACwAIABcACIAXAAiACwAIABcACIAXAAiADsAXABuAFwAIgBDAHkAcAByAHUAcwBcACIALAAgADEAOQA4ADEALAAgADEAOQA5ADgALAAgADMALAAgAC0AMQAsACAANwAsACAAMAAsACAAMAAsACAAMAAsACAAMwA2ADAAMAAsACAAXAAiAFMAXAAiACwAIABcACIAIABTAHUAbQBtAGUAcgBcACIAXABuAH0AOwBcAG4AXABuAF8AVABJAE0ARQBaAE8ATgBFAF8AUgBVAEwARQBTAF8AQwBaAEUAQwBIACAAPQAgAHsAXABuAFwAIgBDAHoAZQBjAGgAXAAiACwAIAAxADkANAA1ACwAIAAxADkANAA1ACwAIAA0ACwAIAAxACwAIAAxACwAIAAxACwAIAA3ADIAMAAwACwAIAAxACwAIAAzADYAMAAwACwAIABcACIAUwBcACIALAAgAFwAIgAgAFMAdQBtAG0AZQByAFwAIgA7AFwAbgBcACIAQwB6AGUAYwBoAFwAIgAsACAAMQA5ADQANQAsACAAMQA5ADQANQAsACAAMQAwACwAIAAwACwAIAAwACwAIAAxACwAIAA3ADIAMAAwACwAIAAxACwAIAAwACwAIABcACIAXAAiACwAIABcACIAXAAiADsAXABuAFwAIgBDAHoAZQBjAGgAXAAiACwAIAAxADkANAA2ACwAIAAxADkANAA2ACwAIAA1ACwAIAAwACwAIAAwACwAIAA2ACwAIAA3ADIAMAAwACwAIAAxACwAIAAzADYAMAAwACwAIABcACIAUwBcACIALAAgAFwAIgAgAFMAdQBtAG0AZQByAFwAIgA7AFwAbgBcACIAQwB6AGUAYwBoAFwAIgAsACAAMQA5ADQANgAsACAAMQA5ADQAOQAsACAAMQAwACwAIAAxACwAIAA3ACwAIAAxACwAIAA3ADIAMAAwACwAIAAxACwAIAAwACwAIABcACIAXAAiACwAIABcACIAXAAiADsAXABuAFwAIgBDAHoAZQBjAGgAXAAiACwAIAAxADkANAA3ACwAIAAxADkANAA4ACwAIAA0ACwAIAAxACwAIAA3ACwAIAAxADUALAAgADcAMgAwADAALAAgADEALAAgADMANgAwADAALAAgAFwAIgBTAFwAIgAsACAAXAAiACAAUwB1AG0AbQBlAHIAXAAiADsAXABuAFwAIgBDAHoAZQBjAGgAXAAiACwAIAAxADkANAA5ACwAIAAxADkANAA5ACwAIAA0ACwAIAAwACwAIAAwACwAIAA5ACwAIAA3ADIAMAAwACwAIAAxACwAIAAzADYAMAAwACwAIABcACIAUwBcACIALAAgAFwAIgAgAFMAdQBtAG0AZQByAFwAIgBcAG4AfQA7AFwAbgBcAG4AXwBUAEkATQBFAFoATwBOAEUAXwBSAFUATABFAFMAXwBEAEUATgBWAEUAUgAgAD0AIAB7AFwAbgBcACIARABlAG4AdgBlAHIAXAAiACwAIAAxADkAMgAwACwAIAAxADkAMgAwACwAIAAxADAALAAgAC0AMQAsACAANwAsACAAMAAsACAANwAyADAAMAAsACAAMAAsACAAMAAsACAAXAAiAFMAXAAiACwAIABcACIAIABTAHQAYQBuAGQAYQByAGQAXAAiADsAXABuAFwAIgBEAGUAbgB2AGUAcgBcACIALAAgADEAOQAyADAALAAgADEAOQAyADEALAAgADMALAAgAC0AMQAsACAANwAsACAAMAAsACAANwAyADAAMAAsACAAMAAsACAAMwA2ADAAMAAsACAAXAAiAEQAXAAiACwAIABcACIAIABEAGEAeQBsAGkAZwBoAHQAXAAiADsAXABuAFwAIgBEAGUAbgB2AGUAcgBcACIALAAgADEAOQAyADEALAAgADEAOQAyADEALAAgADUALAAgADAALAAgADAALAAgADIAMgAsACAANwAyADAAMAAsACAAMAAsACAAMAAsACAAXAAiAFMAXAAiACwAIABcACIAIABTAHQAYQBuAGQAYQByAGQAXAAiADsAXABuAFwAIgBEAGUAbgB2AGUAcgBcACIALAAgADEAOQA2ADUALAAgADEAOQA2ADYALAAgADQALAAgAC0AMQAsACAANwAsACAAMAAsACAANwAyADAAMAAsACAAMAAsACAAMwA2ADAAMAAsACAAXAAiAEQAXAAiACwAIABcACIAIABEAGEAeQBsAGkAZwBoAHQAXAAiADsAXABuAFwAIgBEAGUAbgB2AGUAcgBcACIALAAgADEAOQA2ADUALAAgADEAOQA2ADYALAAgADEAMAAsACAALQAxACwAIAA3ACwAIAAwACwAIAA3ADIAMAAwACwAIAAwACwAIAAwACwAIABcACIAUwBcACIALAAgAFwAIgAgAFMAdABhAG4AZABhAHIAZABcACIAXABuAH0AOwBcAG4AXABuAF8AVABJAE0ARQBaAE8ATgBFAF8AUgBVAEwARQBTAF8ARABFAFQAUgBPAEkAVAAgAD0AIAB7AFwAbgBcACIARABlAHQAcgBvAGkAdABcACIALAAgADEAOQA0ADgALAAgADEAOQA0ADgALAAgADQALAAgAC0AMQAsACAANwAsACAAMAAsACAANwAyADAAMAAsACAAMAAsACAAMwA2ADAAMAAsACAAXAAiAEQAXAAiACwAIABcACIAIABEAGEAeQBsAGkAZwBoAHQAXAAiADsAXABuAFwAIgBEAGUAdAByAG8AaQB0AFwAIgAsACAAMQA5ADQAOAAsACAAMQA5ADQAOAAsACAAOQAsACAALQAxACwAIAA3ACwAIAAwACwAIAA3ADIAMAAwACwAIAAwACwAIAAwACwAIABcACIAUwBcACIALAAgAFwAIgAgAFMAdABhAG4AZABhAHIAZABcACIAXABuAH0AOwBcAG4AXABuAF8AVABJAE0ARQBaAE8ATgBFAF8AUgBVAEwARQBTAF8ARABIAEEASwBBACAAPQAgAHsAXABuAFwAIgBEAGgAYQBrAGEAXAAiACwAIAAyADAAMAA5ACwAIAAyADAAMAA5ACwAIAA2ACwAIAAwACwAIAAwACwAIAAxADkALAAgADgAMgA4ADAAMAAsACAAMAAsACAAMwA2ADAAMAAsACAAXAAiAFwAIgAsACAAXAAiAFwAIgA7AFwAbgBcACIARABoAGEAawBhAFwAIgAsACAAMgAwADAAOQAsACAAMgAwADAAOQAsACAAMQAyACwAIAAwACwAIAAwACwAIAAzADEALAAgADgANgA0ADAAMAAsACAAMAAsACAAMAAsACAAXAAiAFwAIgAsACAAXAAiAFwAIgBcAG4AfQA7AFwAbgBcAG4AXwBUAEkATQBFAFoATwBOAEUAXwBSAFUATABFAFMAXwBEAFIAIAA9ACAAewBcAG4AXAAiAEQAUgBcACIALAAgADEAOQA2ADYALAAgADEAOQA2ADYALAAgADEAMAAsACAAMAAsACAAMAAsACAAMwAwACwAIAAwACwAIAAwACwAIAAzADYAMAAwACwAIABcACIARQBEAFQAXAAiACwAIABcACIARQBhAHMAdABlAHIAbgAgAEQAYQB5AGwAaQBnAGgAdAAgAFQAaQBtAGUAXAAiADsAXABuAFwAIgBEAFIAXAAiACwAIAAxADkANgA3ACwAIAAxADkANgA3ACwAIAAyACwAIAAwACwAIAAwACwAIAAyADgALAAgADAALAAgADAALAAgADAALAAgAFwAIgBFAFMAVABcACIALAAgAFwAIgBFAGEAcwB0AGUAcgBuACAAUwB0AGEAbgBkAGEAcgBkACAAVABpAG0AZQBcACIAOwBcAG4AXAAiAEQAUgBcACIALAAgADEAOQA2ADkALAAgADEAOQA3ADMALAAgADEAMAAsACAALQAxACwAIAA3ACwAIAAwACwAIAAwACwAIAAwACwAIAAxADgAMAAwACwAIABcACIAEiIwADQAMwAwAFwAIgAsACAAXAAiAFUAVABDABIiMAA0ADoAMwAwAFwAIgA7AFwAbgBcACIARABSAFwAIgAsACAAMQA5ADcAMAAsACAAMQA5ADcAMAAsACAAMgAsACAAMAAsACAAMAAsACAAMgAxACwAIAAwACwAIAAwACwAIAAwACwAIABcACIARQBTAFQAXAAiACwAIABcACIARQBhAHMAdABlAHIAbgAgAFMAdABhAG4AZABhAHIAZAAgAFQAaQBtAGUAXAAiADsAXABuAFwAIgBEAFIAXAAiACwAIAAxADkANwAxACwAIAAxADkANwAxACwAIAAxACwAIAAwACwAIAAwACwAIAAyADAALAAgADAALAAgADAALAAgADAALAAgAFwAIgBFAFMAVABcACIALAAgAFwAIgBFAGEAcwB0AGUAcgBuACAAUwB0AGEAbgBkAGEAcgBkACAAVABpAG0AZQBcACIAOwBcAG4AXAAiAEQAUgBcACIALAAgADEAOQA3ADIALAAgADEAOQA3ADQALAAgADEALAAgADAALAAgADAALAAgADIAMQAsACAAMAAsACAAMAAsACAAMAAsACAAXAAiAEUAUwBUAFwAIgAsACAAXAAiAEUAYQBzAHQAZQByAG4AIABTAHQAYQBuAGQAYQByAGQAIABUAGkAbQBlAFwAIgBcAG4AfQA7AFwAbgBcAG4AXwBUAEkATQBFAFoATwBOAEUAXwBSAFUATABFAFMAXwBFAEMAVQBBAEQATwBSACAAPQAgAHsAXABuAFwAIgBFAGMAdQBhAGQAbwByAFwAIgAsACAAMQA5ADkAMgAsACAAMQA5ADkAMgAsACAAMQAxACwAIAAwACwAIAAwACwAIAAyADgALAAgADAALAAgADAALAAgADMANgAwADAALAAgAFwAIgBcACIALAAgAFwAIgBcACIAOwBcAG4AXAAiAEUAYwB1AGEAZABvAHIAXAAiACwAIAAxADkAOQAzACwAIAAxADkAOQAzACwAIAAyACwAIAAwACwAIAAwACwAIAA1ACwAIAAwACwAIAAwACwAIAAwACwAIABcACIAXAAiACwAIABcACIAXAAiAFwAbgB9ADsAXABuAFwAbgBfAFQASQBNAEUAWgBPAE4ARQBfAFIAVQBMAEUAUwBfAEUARABNACAAPQAgAHsAXABuAFwAIgBFAGQAbQBcACIALAAgADEAOQAxADgALAAgADEAOQAxADgALAAgADEAMAAsACAAMAAsACAAMAAsACAAMgA3ACwAIAA3ADIAMAAwACwAIAAwACwAIAAwACwAIABcACIAUwBcACIALAAgAFwAIgAgAFMAdABhAG4AZABhAHIAZABcACIAOwBcAG4AXAAiAEUAZABtAFwAIgAsACAAMQA5ADEAOAAsACAAMQA5ADEAOQAsACAANAAsACAAMQAsACAANwAsACAAOAAsACAANwAyADAAMAAsACAAMAAsACAAMwA2ADAAMAAsACAAXAAiAEQAXAAiACwAIABcACIAIABEAGEAeQBsAGkAZwBoAHQAXAAiADsAXABuAFwAIgBFAGQAbQBcACIALAAgADEAOQAxADkALAAgADEAOQAxADkALAAgADUALAAgADAALAAgADAALAAgADIANwAsACAANwAyADAAMAAsACAAMAAsACAAMAAsACAAXAAiAFMAXAAiACwAIABcACIAIABTAHQAYQBuAGQAYQByAGQAXAAiADsAXABuAFwAIgBFAGQAbQBcACIALAAgADEAOQAyADAALAAgADEAOQAyADAALAAgADEAMAAsACAALQAxACwAIAA3ACwAIAAwACwAIAA3ADIAMAAwACwAIAAwACwAIAAwACwAIABcACIAUwBcACIALAAgAFwAIgAgAFMAdABhAG4AZABhAHIAZABcACIAOwBcAG4AXAAiAEUAZABtAFwAIgAsACAAMQA5ADIAMAAsACAAMQA5ADIAMwAsACAANAAsACAALQAxACwAIAA3ACwAIAAwACwAIAA3ADIAMAAwACwAIAAwACwAIAAzADYAMAAwACwAIABcACIARABcACIALAAgAFwAIgAgAEQAYQB5AGwAaQBnAGgAdABcACIAOwBcAG4AXAAiAEUAZABtAFwAIgAsACAAMQA5ADIAMQAsACAAMQA5ADIAMwAsACAAOQAsACAALQAxACwAIAA3ACwAIAAwACwAIAA3ADIAMAAwACwAIAAwACwAIAAwACwAIABcACIAUwBcACIALAAgAFwAIgAgAFMAdABhAG4AZABhAHIAZABcACIAOwBcAG4AXAAiAEUAZABtAFwAIgAsACAAMQA5ADQAMgAsACAAMQA5ADQAMgAsACAAMgAsACAAMAAsACAAMAAsACAAOQAsACAANwAyADAAMAAsACAAMAAsACAAMwA2ADAAMAAsACAAXAAiAFcAXAAiACwAIABcACIAIABXAGEAcgBcACIAOwBcAG4AXAAiAEUAZABtAFwAIgAsACAAMQA5ADQANQAsACAAMQA5ADQANQAsACAAOAAsACAAMAAsACAAMAAsACAAMQA0ACwAIAA4ADIAOAAwADAALAAgADIALAAgADMANgAwADAALAAgAFwAIgBQAFwAIgAsACAAXAAiACAAUABlAGEAYwBlAFwAIgA7AFwAbgBcACIARQBkAG0AXAAiACwAIAAxADkANAA1ACwAIAAxADkANAA1ACwAIAA5ACwAIAAtADEALAAgADcALAAgADAALAAgADcAMgAwADAALAAgADAALAAgADAALAAgAFwAIgBTAFwAIgAsACAAXAAiACAAUwB0AGEAbgBkAGEAcgBkAFwAIgA7AFwAbgBcACIARQBkAG0AXAAiACwAIAAxADkANAA3ACwAIAAxADkANAA3ACwAIAA0ACwAIAAtADEALAAgADcALAAgADAALAAgADcAMgAwADAALAAgADAALAAgADMANgAwADAALAAgAFwAIgBEAFwAIgAsACAAXAAiACAARABhAHkAbABpAGcAaAB0AFwAIgA7AFwAbgBcACIARQBkAG0AXAAiACwAIAAxADkANAA3ACwAIAAxADkANAA3ACwAIAA5ACwAIAAtADEALAAgADcALAAgADAALAAgADcAMgAwADAALAAgADAALAAgADAALAAgAFwAIgBTAFwAIgAsACAAXAAiACAAUwB0AGEAbgBkAGEAcgBkAFwAIgA7AFwAbgBcACIARQBkAG0AXAAiACwAIAAxADkANwAyACwAIAAxADkAOAA2ACwAIAA0ACwAIAAtADEALAAgADcALAAgADAALAAgADcAMgAwADAALAAgADAALAAgADMANgAwADAALAAgAFwAIgBEAFwAIgAsACAAXAAiACAARABhAHkAbABpAGcAaAB0AFwAIgA7AFwAbgBcACIARQBkAG0AXAAiACwAIAAxADkANwAyACwAIAAyADAAMAA2ACwAIAAxADAALAAgAC0AMQAsACAANwAsACAAMAAsACAANwAyADAAMAAsACAAMAAsACAAMAAsACAAXAAiAFMAXAAiACwAIABcACIAIABTAHQAYQBuAGQAYQByAGQAXAAiAFwAbgB9ADsAXABuAFwAbgBfAFQASQBNAEUAWgBPAE4ARQBfAFIAVQBMAEUAUwBfAEUARQBVAFIAIAA9ACAAewBcAG4AXAAiAEUALQBFAHUAcgBcACIALAAgADEAOQA3ADcALAAgADEAOQA3ADcALAAgADkALAAgAC0AMQAsACAANwAsACAAMAAsACAAMAAsACAAMAAsACAAMAAsACAAXAAiAFwAIgAsACAAXAAiAFwAIgA7AFwAbgBcACIARQAtAEUAdQByAFwAIgAsACAAMQA5ADcANwAsACAAMQA5ADgAMAAsACAANAAsACAAMQAsACAANwAsACAAMQAsACAAMAAsACAAMAAsACAAMwA2ADAAMAAsACAAXAAiAFMAXAAiACwAIABcACIAIABTAHUAbQBtAGUAcgBcACIAOwBcAG4AXAAiAEUALQBFAHUAcgBcACIALAAgADEAOQA3ADgALAAgADEAOQA3ADgALAAgADEAMAAsACAAMAAsACAAMAAsACAAMQAsACAAMAAsACAAMAAsACAAMAAsACAAXAAiAFwAIgAsACAAXAAiAFwAIgA7AFwAbgBcACIARQAtAEUAdQByAFwAIgAsACAAMQA5ADcAOQAsACAAMQA5ADkANQAsACAAOQAsACAALQAxACwAIAA3ACwAIAAwACwAIAAwACwAIAAwACwAIAAwACwAIABcACIAXAAiACwAIABcACIAXAAiADsAXABuAFwAIgBFAC0ARQB1AHIAXAAiACwAIAAxADkAOAAxACwAIABcACIAXAAiACwAIAAzACwAIAAtADEALAAgADcALAAgADAALAAgADAALAAgADAALAAgADMANgAwADAALAAgAFwAIgBTAFwAIgAsACAAXAAiACAAUwB1AG0AbQBlAHIAXAAiADsAXABuAFwAIgBFAC0ARQB1AHIAXAAiACwAIAAxADkAOQA2ACwAIABcACIAXAAiACwAIAAxADAALAAgAC0AMQAsACAANwAsACAAMAAsACAAMAAsACAAMAAsACAAMAAsACAAXAAiAFwAIgAsACAAXAAiAFwAIgBcAG4AfQA7AFwAbgBcAG4AXwBUAEkATQBFAFoATwBOAEUAXwBSAFUATABFAFMAXwBFAEUAVQBSAEEAUwBJAEEAIAA9ACAAewBcAG4AXAAiAEUALQBFAHUAcgBBAHMAaQBhAFwAIgAsACAAMQA5ADcAOQAsACAAMQA5ADkANQAsACAAOQAsACAALQAxACwAIAA3ACwAIAAwACwAIAAwACwAIAAwACwAIAAwACwAIABcACIAXAAiACwAIABcACIAXAAiADsAXABuAFwAIgBFAC0ARQB1AHIAQQBzAGkAYQBcACIALAAgADEAOQA4ADEALAAgAFwAIgBcACIALAAgADMALAAgAC0AMQAsACAANwAsACAAMAAsACAAMAAsACAAMAAsACAAMwA2ADAAMAAsACAAXAAiAFwAIgAsACAAXAAiAFwAIgA7AFwAbgBcACIARQAtAEUAdQByAEEAcwBpAGEAXAAiACwAIAAxADkAOQA2ACwAIABcACIAXAAiACwAIAAxADAALAAgAC0AMQAsACAANwAsACAAMAAsACAAMAAsACAAMAAsACAAMAAsACAAXAAiAFwAIgAsACAAXAAiAFwAIgBcAG4AfQA7AFwAbgBcAG4AXwBUAEkATQBFAFoATwBOAEUAXwBSAFUATABFAFMAXwBFAEcAWQBQAFQAIAA9ACAAewBcAG4AXAAiAEUAZwB5AHAAdABcACIALAAgADEAOQA0ADAALAAgADEAOQA0ADAALAAgADcALAAgADAALAAgADAALAAgADEANQAsACAAMAAsACAAMAAsACAAMwA2ADAAMAAsACAAXAAiAFMAXAAiACwAIABcACIAIABTAHUAbQBtAGUAcgBcACIAOwBcAG4AXAAiAEUAZwB5AHAAdABcACIALAAgADEAOQA0ADAALAAgADEAOQA0ADAALAAgADEAMAAsACAAMAAsACAAMAAsACAAMQAsACAAMAAsACAAMAAsACAAMAAsACAAXAAiAFwAIgAsACAAXAAiAFwAIgA7AFwAbgBcACIARQBnAHkAcAB0AFwAIgAsACAAMQA5ADQAMQAsACAAMQA5ADQAMQAsACAANAAsACAAMAAsACAAMAAsACAAMQA1ACwAIAAwACwAIAAwACwAIAAzADYAMAAwACwAIABcACIAUwBcACIALAAgAFwAIgAgAFMAdQBtAG0AZQByAFwAIgA7AFwAbgBcACIARQBnAHkAcAB0AFwAIgAsACAAMQA5ADQAMQAsACAAMQA5ADQAMQAsACAAOQAsACAAMAAsACAAMAAsACAAMQA2ACwAIAAwACwAIAAwACwAIAAwACwAIABcACIAXAAiACwAIABcACIAXAAiADsAXABuAFwAIgBFAGcAeQBwAHQAXAAiACwAIAAxADkANAAyACwAIAAxADkANAAyACwAIAAxADAALAAgADAALAAgADAALAAgADIANwAsACAAMAAsACAAMAAsACAAMAAsACAAXAAiAFwAIgAsACAAXAAiAFwAIgA7AFwAbgBcACIARQBnAHkAcAB0AFwAIgAsACAAMQA5ADQAMgAsACAAMQA5ADQANAAsACAANAAsACAAMAAsACAAMAAsACAAMQAsACAAMAAsACAAMAAsACAAMwA2ADAAMAAsACAAXAAiAFMAXAAiACwAIABcACIAIABTAHUAbQBtAGUAcgBcACIAOwBcAG4AXAAiAEUAZwB5AHAAdABcACIALAAgADEAOQA0ADMALAAgADEAOQA0ADUALAAgADEAMQAsACAAMAAsACAAMAAsACAAMQAsACAAMAAsACAAMAAsACAAMAAsACAAXAAiAFwAIgAsACAAXAAiAFwAIgA7AFwAbgBcACIARQBnAHkAcAB0AFwAIgAsACAAMQA5ADQANQAsACAAMQA5ADQANQAsACAANAAsACAAMAAsACAAMAAsACAAMQA2ACwAIAAwACwAIAAwACwAIAAzADYAMAAwACwAIABcACIAUwBcACIALAAgAFwAIgAgAFMAdQBtAG0AZQByAFwAIgA7AFwAbgBcACIARQBnAHkAcAB0AFwAIgAsACAAMQA5ADUANwAsACAAMQA5ADUANwAsACAANQAsACAAMAAsACAAMAAsACAAMQAwACwAIAAwACwAIAAwACwAIAAzADYAMAAwACwAIABcACIAUwBcACIALAAgAFwAIgAgAFMAdQBtAG0AZQByAFwAIgA7AFwAbgBcACIARQBnAHkAcAB0AFwAIgAsACAAMQA5ADUANwAsACAAMQA5ADUAOAAsACAAMQAwACwAIAAwACwAIAAwACwAIAAxACwAIAAwACwAIAAwACwAIAAwACwAIABcACIAXAAiACwAIABcACIAXAAiADsAXABuAFwAIgBFAGcAeQBwAHQAXAAiACwAIAAxADkANQA4ACwAIAAxADkANQA4ACwAIAA1ACwAIAAwACwAIAAwACwAIAAxACwAIAAwACwAIAAwACwAIAAzADYAMAAwACwAIABcACIAUwBcACIALAAgAFwAIgAgAFMAdQBtAG0AZQByAFwAIgA7AFwAbgBcACIARQBnAHkAcAB0AFwAIgAsACAAMQA5ADUAOQAsACAAMQA5ADYANQAsACAAOQAsACAAMAAsACAAMAAsACAAMwAwACwAIAAxADAAOAAwADAALAAgADAALAAgADAALAAgAFwAIgBcACIALAAgAFwAIgBcACIAOwBcAG4AXAAiAEUAZwB5AHAAdABcACIALAAgADEAOQA1ADkALAAgADEAOQA4ADEALAAgADUALAAgADAALAAgADAALAAgADEALAAgADMANgAwADAALAAgADAALAAgADMANgAwADAALAAgAFwAIgBTAFwAIgAsACAAXAAiACAAUwB1AG0AbQBlAHIAXAAiADsAXABuAFwAIgBFAGcAeQBwAHQAXAAiACwAIAAxADkANgA2ACwAIAAxADkAOQA0ACwAIAAxADAALAAgADAALAAgADAALAAgADEALAAgADEAMAA4ADAAMAAsACAAMAAsACAAMAAsACAAXAAiAFwAIgAsACAAXAAiAFwAIgA7AFwAbgBcACIARQBnAHkAcAB0AFwAIgAsACAAMQA5ADgAMgAsACAAMQA5ADgAMgAsACAANwAsACAAMAAsACAAMAAsACAAMgA1ACwAIAAzADYAMAAwACwAIAAwACwAIAAzADYAMAAwACwAIABcACIAUwBcACIALAAgAFwAIgAgAFMAdQBtAG0AZQByAFwAIgA7AFwAbgBcACIARQBnAHkAcAB0AFwAIgAsACAAMQA5ADgAMwAsACAAMQA5ADgAMwAsACAANwAsACAAMAAsACAAMAAsACAAMQAyACwAIAAzADYAMAAwACwAIAAwACwAIAAzADYAMAAwACwAIABcACIAUwBcACIALAAgAFwAIgAgAFMAdQBtAG0AZQByAFwAIgA7AFwAbgBcACIARQBnAHkAcAB0AFwAIgAsACAAMQA5ADgANAAsACAAMQA5ADgAOAAsACAANQAsACAAMAAsACAAMAAsACAAMQAsACAAMwA2ADAAMAAsACAAMAAsACAAMwA2ADAAMAAsACAAXAAiAFMAXAAiACwAIABcACIAIABTAHUAbQBtAGUAcgBcACIAOwBcAG4AXAAiAEUAZwB5AHAAdABcACIALAAgADEAOQA4ADkALAAgADEAOQA4ADkALAAgADUALAAgADAALAAgADAALAAgADYALAAgADMANgAwADAALAAgADAALAAgADMANgAwADAALAAgAFwAIgBTAFwAIgAsACAAXAAiACAAUwB1AG0AbQBlAHIAXAAiADsAXABuAFwAIgBFAGcAeQBwAHQAXAAiACwAIAAxADkAOQAwACwAIAAxADkAOQA0ACwAIAA1ACwAIAAwACwAIAAwACwAIAAxACwAIAAzADYAMAAwACwAIAAwACwAIAAzADYAMAAwACwAIABcACIAUwBcACIALAAgAFwAIgAgAFMAdQBtAG0AZQByAFwAIgA7AFwAbgBcACIARQBnAHkAcAB0AFwAIgAsACAAMQA5ADkANQAsACAAMgAwADAANQAsACAAOQAsACAALQAxACwAIAA0ACwAIAAwACwAIAA4ADYANAAwADAALAAgADAALAAgADAALAAgAFwAIgBcACIALAAgAFwAIgBcACIAOwBcAG4AXAAiAEUAZwB5AHAAdABcACIALAAgADEAOQA5ADUALAAgADIAMAAxADAALAAgADQALAAgAC0AMQAsACAANQAsACAAMAAsACAAMAAsACAAMQAsACAAMwA2ADAAMAAsACAAXAAiAFMAXAAiACwAIABcACIAIABTAHUAbQBtAGUAcgBcACIAOwBcAG4AXAAiAEUAZwB5AHAAdABcACIALAAgADIAMAAwADYALAAgADIAMAAwADYALAAgADkALAAgADAALAAgADAALAAgADIAMQAsACAAOAA2ADQAMAAwACwAIAAwACwAIAAwACwAIABcACIAXAAiACwAIABcACIAXAAiADsAXABuAFwAIgBFAGcAeQBwAHQAXAAiACwAIAAyADAAMAA3ACwAIAAyADAAMAA3ACwAIAA5ACwAIAAxACwAIAA0ACwAIAAxACwAIAA4ADYANAAwADAALAAgADAALAAgADAALAAgAFwAIgBcACIALAAgAFwAIgBcACIAOwBcAG4AXAAiAEUAZwB5AHAAdABcACIALAAgADIAMAAwADgALAAgADIAMAAwADgALAAgADgALAAgAC0AMQAsACAANAAsACAAMAAsACAAOAA2ADQAMAAwACwAIAAwACwAIAAwACwAIABcACIAXAAiACwAIABcACIAXAAiADsAXABuAFwAIgBFAGcAeQBwAHQAXAAiACwAIAAyADAAMAA5ACwAIAAyADAAMAA5ACwAIAA4ACwAIAAwACwAIAAwACwAIAAyADAALAAgADgANgA0ADAAMAAsACAAMAAsACAAMAAsACAAXAAiAFwAIgAsACAAXAAiAFwAIgA7AFwAbgBcACIARQBnAHkAcAB0AFwAIgAsACAAMgAwADEAMAAsACAAMgAwADEAMAAsACAAOAAsACAAMAAsACAAMAAsACAAMQAwACwAIAA4ADYANAAwADAALAAgADAALAAgADAALAAgAFwAIgBcACIALAAgAFwAIgBcACIAOwBcAG4AXAAiAEUAZwB5AHAAdABcACIALAAgADIAMAAxADAALAAgADIAMAAxADAALAAgADkALAAgAC0AMQAsACAANAAsACAAMAAsACAAOAA2ADQAMAAwACwAIAAwACwAIAAwACwAIABcACIAXAAiACwAIABcACIAXAAiADsAXABuAFwAIgBFAGcAeQBwAHQAXAAiACwAIAAyADAAMQAwACwAIAAyADAAMQAwACwAIAA5ACwAIAAwACwAIAAwACwAIAA5ACwAIAA4ADYANAAwADAALAAgADAALAAgADMANgAwADAALAAgAFwAIgBTAFwAIgAsACAAXAAiACAAUwB1AG0AbQBlAHIAXAAiADsAXABuAFwAIgBFAGcAeQBwAHQAXAAiACwAIAAyADAAMQA0ACwAIAAyADAAMQA0ACwAIAA1ACwAIAAwACwAIAAwACwAIAAxADUALAAgADgANgA0ADAAMAAsACAAMAAsACAAMwA2ADAAMAAsACAAXAAiAFMAXAAiACwAIABcACIAIABTAHUAbQBtAGUAcgBcACIAOwBcAG4AXAAiAEUAZwB5AHAAdABcACIALAAgADIAMAAxADQALAAgADIAMAAxADQALAAgADYALAAgADAALAAgADAALAAgADIANgAsACAAOAA2ADQAMAAwACwAIAAwACwAIAAwACwAIABcACIAXAAiACwAIABcACIAXAAiADsAXABuAFwAIgBFAGcAeQBwAHQAXAAiACwAIAAyADAAMQA0ACwAIAAyADAAMQA0ACwAIAA3ACwAIAAwACwAIAAwACwAIAAzADEALAAgADgANgA0ADAAMAAsACAAMAAsACAAMwA2ADAAMAAsACAAXAAiAFMAXAAiACwAIABcACIAIABTAHUAbQBtAGUAcgBcACIAOwBcAG4AXAAiAEUAZwB5AHAAdABcACIALAAgADIAMAAxADQALAAgADIAMAAxADQALAAgADkALAAgAC0AMQAsACAANAAsACAAMAAsACAAOAA2ADQAMAAwACwAIAAwACwAIAAwACwAIABcACIAXAAiACwAIABcACIAXAAiADsAXABuAFwAIgBFAGcAeQBwAHQAXAAiACwAIAAyADAAMgAzACwAIABcACIAXAAiACwAIAA0ACwAIAAtADEALAAgADUALAAgADAALAAgADAALAAgADAALAAgADMANgAwADAALAAgAFwAIgBTAFwAIgAsACAAXAAiACAAUwB1AG0AbQBlAHIAXAAiADsAXABuAFwAIgBFAGcAeQBwAHQAXAAiACwAIAAyADAAMgAzACwAIABcACIAXAAiACwAIAAxADAALAAgAC0AMQAsACAANAAsACAAMAAsACAAOAA2ADQAMAAwACwAIAAwACwAIAAwACwAIABcACIAXAAiACwAIABcACIAXAAiAFwAbgB9ADsAXABuAFwAbgBfAFQASQBNAEUAWgBPAE4ARQBfAFIAVQBMAEUAUwBfAEUARwBZAFAAVABBAFMASQBBACAAPQAgAHsAXABuAFwAIgBFAGcAeQBwAHQAQQBzAGkAYQBcACIALAAgADEAOQA1ADcALAAgADEAOQA1ADcALAAgADUALAAgADAALAAgADAALAAgADEAMAAsACAAMAAsACAAMAAsACAAMwA2ADAAMAAsACAAXAAiAFMAXAAiACwAIABcACIAIABTAHUAbQBtAGUAcgBcACIAOwBcAG4AXAAiAEUAZwB5AHAAdABBAHMAaQBhAFwAIgAsACAAMQA5ADUANwAsACAAMQA5ADUAOAAsACAAMQAwACwAIAAwACwAIAAwACwAIAAxACwAIAAwACwAIAAwACwAIAAwACwAIABcACIAXAAiACwAIABcACIAXAAiADsAXABuAFwAIgBFAGcAeQBwAHQAQQBzAGkAYQBcACIALAAgADEAOQA1ADgALAAgADEAOQA1ADgALAAgADUALAAgADAALAAgADAALAAgADEALAAgADAALAAgADAALAAgADMANgAwADAALAAgAFwAIgBTAFwAIgAsACAAXAAiACAAUwB1AG0AbQBlAHIAXAAiADsAXABuAFwAIgBFAGcAeQBwAHQAQQBzAGkAYQBcACIALAAgADEAOQA1ADkALAAgADEAOQA2ADUALAAgADkALAAgADAALAAgADAALAAgADMAMAAsACAAMQAwADgAMAAwACwAIAAwACwAIAAwACwAIABcACIAXAAiACwAIABcACIAXAAiADsAXABuAFwAIgBFAGcAeQBwAHQAQQBzAGkAYQBcACIALAAgADEAOQA1ADkALAAgADEAOQA2ADcALAAgADUALAAgADAALAAgADAALAAgADEALAAgADMANgAwADAALAAgADAALAAgADMANgAwADAALAAgAFwAIgBTAFwAIgAsACAAXAAiACAAUwB1AG0AbQBlAHIAXAAiADsAXABuAFwAIgBFAGcAeQBwAHQAQQBzAGkAYQBcACIALAAgADEAOQA2ADYALAAgADEAOQA2ADYALAAgADEAMAAsACAAMAAsACAAMAAsACAAMQAsACAAMQAwADgAMAAwACwAIAAwACwAIAAwACwAIABcACIAXAAiACwAIABcACIAXAAiAFwAbgB9ADsAXABuAFwAbgBfAFQASQBNAEUAWgBPAE4ARQBfAFIAVQBMAEUAUwBfAEUASQBSAEUAIAA9ACAAewBcAG4AXAAiAEUAaQByAGUAXAAiACwAIAAxADkANwAxACwAIAAxADkANwAxACwAIAAxADAALAAgADAALAAgADAALAAgADMAMQAsACAANwAyADAAMAAsACAAMgAsACAALQAzADYAMAAwACwAIABcACIAXAAiACwAIABcACIAXAAiADsAXABuAFwAIgBFAGkAcgBlAFwAIgAsACAAMQA5ADcAMgAsACAAMQA5ADgAMAAsACAAMwAsACAAMQAsACAANwAsACAAMQA2ACwAIAA3ADIAMAAwACwAIAAyACwAIAAwACwAIABcACIAXAAiACwAIABcACIAXAAiADsAXABuAFwAIgBFAGkAcgBlAFwAIgAsACAAMQA5ADcAMgAsACAAMQA5ADgAMAAsACAAMQAwACwAIAAxACwAIAA3ACwAIAAyADMALAAgADcAMgAwADAALAAgADIALAAgAC0AMwA2ADAAMAAsACAAXAAiAFwAIgAsACAAXAAiAFwAIgA7AFwAbgBcACIARQBpAHIAZQBcACIALAAgADEAOQA4ADEALAAgAFwAIgBcACIALAAgADMALAAgAC0AMQAsACAANwAsACAAMAAsACAAMwA2ADAAMAAsACAAMgAsACAAMAAsACAAXAAiAFwAIgAsACAAXAAiAFwAIgA7AFwAbgBcACIARQBpAHIAZQBcACIALAAgADEAOQA4ADEALAAgADEAOQA4ADkALAAgADEAMAAsACAAMQAsACAANwAsACAAMgAzACwAIAAzADYAMAAwACwAIAAyACwAIAAtADMANgAwADAALAAgAFwAIgBcACIALAAgAFwAIgBcACIAOwBcAG4AXAAiAEUAaQByAGUAXAAiACwAIAAxADkAOQAwACwAIAAxADkAOQA1ACwAIAAxADAALAAgADEALAAgADcALAAgADIAMgAsACAAMwA2ADAAMAAsACAAMgAsACAALQAzADYAMAAwACwAIABcACIAXAAiACwAIABcACIAXAAiADsAXABuAFwAIgBFAGkAcgBlAFwAIgAsACAAMQA5ADkANgAsACAAXAAiAFwAIgAsACAAMQAwACwAIAAtADEALAAgADcALAAgADAALAAgADMANgAwADAALAAgADIALAAgAC0AMwA2ADAAMAAsACAAXAAiAFwAIgAsACAAXAAiAFwAIgBcAG4AfQA7AFwAbgBcAG4AXwBUAEkATQBFAFoATwBOAEUAXwBSAFUATABFAFMAXwBFAFUAIAA9ACAAewBcAG4AXAAiAEUAVQBcACIALAAgADEAOQA3ADcALAAgADEAOQA3ADcALAAgADkALAAgAC0AMQAsACAANwAsACAAMAAsACAAMwA2ADAAMAAsACAAMgAsACAAMAAsACAAXAAiAFwAIgAsACAAXAAiAFwAIgA7AFwAbgBcACIARQBVAFwAIgAsACAAMQA5ADcANwAsACAAMQA5ADgAMAAsACAANAAsACAAMQAsACAANwAsACAAMQAsACAAMwA2ADAAMAAsACAAMgAsACAAMwA2ADAAMAAsACAAXAAiAFMAXAAiACwAIABcACIAIABTAHUAbQBtAGUAcgBcACIAOwBcAG4AXAAiAEUAVQBcACIALAAgADEAOQA3ADgALAAgADEAOQA3ADgALAAgADEAMAAsACAAMAAsACAAMAAsACAAMQAsACAAMwA2ADAAMAAsACAAMgAsACAAMAAsACAAXAAiAFwAIgAsACAAXAAiAFwAIgA7AFwAbgBcACIARQBVAFwAIgAsACAAMQA5ADcAOQAsACAAMQA5ADkANQAsACAAOQAsACAALQAxACwAIAA3ACwAIAAwACwAIAAzADYAMAAwACwAIAAyACwAIAAwACwAIABcACIAXAAiACwAIABcACIAXAAiADsAXABuAFwAIgBFAFUAXAAiACwAIAAxADkAOAAxACwAIABcACIAXAAiACwAIAAzACwAIAAtADEALAAgADcALAAgADAALAAgADMANgAwADAALAAgADIALAAgADMANgAwADAALAAgAFwAIgBTAFwAIgAsACAAXAAiACAAUwB1AG0AbQBlAHIAXAAiADsAXABuAFwAIgBFAFUAXAAiACwAIAAxADkAOQA2ACwAIABcACIAXAAiACwAIAAxADAALAAgAC0AMQAsACAANwAsACAAMAAsACAAMwA2ADAAMAAsACAAMgAsACAAMAAsACAAXAAiAFwAIgAsACAAXAAiAFwAIgBcAG4AfQA7AFwAbgBcAG4AXwBUAEkATQBFAFoATwBOAEUAXwBSAFUATABFAFMAXwBFAFUAQQBTAEkAQQAgAD0AIAB7AFwAbgBcACIARQBVAEEAcwBpAGEAXAAiACwAIAAxADkANwA5ACwAIAAxADkAOQA1ACwAIAA5ACwAIAAtADEALAAgADcALAAgADAALAAgADMANgAwADAALAAgADIALAAgADAALAAgAFwAIgBcACIALAAgAFwAIgBcACIAOwBcAG4AXAAiAEUAVQBBAHMAaQBhAFwAIgAsACAAMQA5ADgAMQAsACAAXAAiAFwAIgAsACAAMwAsACAALQAxACwAIAA3ACwAIAAwACwAIAAzADYAMAAwACwAIAAyACwAIAAzADYAMAAwACwAIABcACIAUwBcACIALAAgAFwAIgAgAFMAdQBtAG0AZQByAFwAIgA7AFwAbgBcACIARQBVAEEAcwBpAGEAXAAiACwAIAAxADkAOQA2ACwAIABcACIAXAAiACwAIAAxADAALAAgAC0AMQAsACAANwAsACAAMAAsACAAMwA2ADAAMAAsACAAMgAsACAAMAAsACAAXAAiAFwAIgAsACAAXAAiAFwAIgBcAG4AfQA7AFwAbgBcAG4AXwBUAEkATQBFAFoATwBOAEUAXwBSAFUATABFAFMAXwBGAEEATABLACAAPQAgAHsAXABuAFwAIgBGAGEAbABrAFwAIgAsACAAMQA5ADMANwAsACAAMQA5ADMAOAAsACAAOQAsACAALQAxACwAIAA3ACwAIAAwACwAIAAwACwAIAAwACwAIAAzADYAMAAwACwAIABcACIAXAAiACwAIABcACIAXAAiADsAXABuAFwAIgBGAGEAbABrAFwAIgAsACAAMQA5ADMAOAAsACAAMQA5ADQAMgAsACAAMwAsACAAMQAsACAANwAsACAAMQA5ACwAIAAwACwAIAAwACwAIAAwACwAIABcACIAXAAiACwAIABcACIAXAAiADsAXABuAFwAIgBGAGEAbABrAFwAIgAsACAAMQA5ADMAOQAsACAAMQA5ADMAOQAsACAAMQAwACwAIAAwACwAIAAwACwAIAAxACwAIAAwACwAIAAwACwAIAAzADYAMAAwACwAIABcACIAXAAiACwAIABcACIAXAAiADsAXABuAFwAIgBGAGEAbABrAFwAIgAsACAAMQA5ADQAMAAsACAAMQA5ADQAMgAsACAAOQAsACAALQAxACwAIAA3ACwAIAAwACwAIAAwACwAIAAwACwAIAAzADYAMAAwACwAIABcACIAXAAiACwAIABcACIAXAAiADsAXABuAFwAIgBGAGEAbABrAFwAIgAsACAAMQA5ADQAMwAsACAAMQA5ADQAMwAsACAAMQAsACAAMAAsACAAMAAsACAAMQAsACAAMAAsACAAMAAsACAAMAAsACAAXAAiAFwAIgAsACAAXAAiAFwAIgA7AFwAbgBcACIARgBhAGwAawBcACIALAAgADEAOQA4ADMALAAgADEAOQA4ADMALAAgADkALAAgAC0AMQAsACAANwAsACAAMAAsACAAMAAsACAAMAAsACAAMwA2ADAAMAAsACAAXAAiAFwAIgAsACAAXAAiAFwAIgA7AFwAbgBcACIARgBhAGwAawBcACIALAAgADEAOQA4ADQALAAgADEAOQA4ADQALAAgADkALAAgADAALAAgADAALAAgADEANgAsACAAMAAsACAAMAAsACAAMwA2ADAAMAAsACAAXAAiAFwAIgAsACAAXAAiAFwAIgA7AFwAbgBcACIARgBhAGwAawBcACIALAAgADEAOQA4ADQALAAgADEAOQA4ADUALAAgADQALAAgAC0AMQAsACAANwAsACAAMAAsACAAMAAsACAAMAAsACAAMAAsACAAXAAiAFwAIgAsACAAXAAiAFwAIgA7AFwAbgBcACIARgBhAGwAawBcACIALAAgADEAOQA4ADUALAAgADIAMAAwADAALAAgADkALAAgADEALAAgADcALAAgADkALAAgADAALAAgADAALAAgADMANgAwADAALAAgAFwAIgBcACIALAAgAFwAIgBcACIAOwBcAG4AXAAiAEYAYQBsAGsAXAAiACwAIAAxADkAOAA2ACwAIAAyADAAMAAwACwAIAA0ACwAIAAxACwAIAA3ACwAIAAxADYALAAgADAALAAgADAALAAgADAALAAgAFwAIgBcACIALAAgAFwAIgBcACIAOwBcAG4AXAAiAEYAYQBsAGsAXAAiACwAIAAyADAAMAAxACwAIAAyADAAMQAwACwAIAA0ACwAIAAxACwAIAA3ACwAIAAxADUALAAgADcAMgAwADAALAAgADAALAAgADAALAAgAFwAIgBcACIALAAgAFwAIgBcACIAOwBcAG4AXAAiAEYAYQBsAGsAXAAiACwAIAAyADAAMAAxACwAIAAyADAAMQAwACwAIAA5ACwAIAAxACwAIAA3ACwAIAAxACwAIAA3ADIAMAAwACwAIAAwACwAIAAzADYAMAAwACwAIABcACIAXAAiACwAIABcACIAXAAiAFwAbgB9ADsAXABuAFwAbgBfAFQASQBNAEUAWgBPAE4ARQBfAFIAVQBMAEUAUwBfAEYASQBKAEkAIAA9ACAAewBcAG4AXAAiAEYAaQBqAGkAXAAiACwAIAAxADkAOQA4ACwAIAAxADkAOQA5ACwAIAAxADEALAAgADEALAAgADcALAAgADEALAAgADcAMgAwADAALAAgADAALAAgADMANgAwADAALAAgAFwAIgBcACIALAAgAFwAIgBcACIAOwBcAG4AXAAiAEYAaQBqAGkAXAAiACwAIAAxADkAOQA5ACwAIAAyADAAMAAwACwAIAAyACwAIAAtADEALAAgADcALAAgADAALAAgADEAMAA4ADAAMAAsACAAMAAsACAAMAAsACAAXAAiAFwAIgAsACAAXAAiAFwAIgA7AFwAbgBcACIARgBpAGoAaQBcACIALAAgADIAMAAwADkALAAgADIAMAAwADkALAAgADEAMQAsACAAMAAsACAAMAAsACAAMgA5ACwAIAA3ADIAMAAwACwAIAAwACwAIAAzADYAMAAwACwAIABcACIAXAAiACwAIABcACIAXAAiADsAXABuAFwAIgBGAGkAagBpAFwAIgAsACAAMgAwADEAMAAsACAAMgAwADEAMAAsACAAMwAsACAALQAxACwAIAA3ACwAIAAwACwAIAAxADAAOAAwADAALAAgADAALAAgADAALAAgAFwAIgBcACIALAAgAFwAIgBcACIAOwBcAG4AXAAiAEYAaQBqAGkAXAAiACwAIAAyADAAMQAwACwAIAAyADAAMQAzACwAIAAxADAALAAgADEALAAgADcALAAgADIAMQAsACAANwAyADAAMAAsACAAMAAsACAAMwA2ADAAMAAsACAAXAAiAFwAIgAsACAAXAAiAFwAIgA7AFwAbgBcACIARgBpAGoAaQBcACIALAAgADIAMAAxADEALAAgADIAMAAxADEALAAgADMALAAgADEALAAgADcALAAgADEALAAgADEAMAA4ADAAMAAsACAAMAAsACAAMAAsACAAXAAiAFwAIgAsACAAXAAiAFwAIgA7AFwAbgBcACIARgBpAGoAaQBcACIALAAgADIAMAAxADIALAAgADIAMAAxADMALAAgADEALAAgADEALAAgADcALAAgADEAOAAsACAAMQAwADgAMAAwACwAIAAwACwAIAAwACwAIABcACIAXAAiACwAIABcACIAXAAiADsAXABuAFwAIgBGAGkAagBpAFwAIgAsACAAMgAwADEANAAsACAAMgAwADEANAAsACAAMQAsACAAMQAsACAANwAsACAAMQA4ACwAIAA3ADIAMAAwACwAIAAwACwAIAAwACwAIABcACIAXAAiACwAIABcACIAXAAiADsAXABuAFwAIgBGAGkAagBpAFwAIgAsACAAMgAwADEANAAsACAAMgAwADEAOAAsACAAMQAxACwAIAAxACwAIAA3ACwAIAAxACwAIAA3ADIAMAAwACwAIAAwACwAIAAzADYAMAAwACwAIABcACIAXAAiACwAIABcACIAXAAiADsAXABuAFwAIgBGAGkAagBpAFwAIgAsACAAMgAwADEANQAsACAAMgAwADIAMQAsACAAMQAsACAAMQAsACAANwAsACAAMQAyACwAIAAxADAAOAAwADAALAAgADAALAAgADAALAAgAFwAIgBcACIALAAgAFwAIgBcACIAOwBcAG4AXAAiAEYAaQBqAGkAXAAiACwAIAAyADAAMQA5ACwAIAAyADAAMQA5ACwAIAAxADEALAAgADEALAAgADcALAAgADgALAAgADcAMgAwADAALAAgADAALAAgADMANgAwADAALAAgAFwAIgBcACIALAAgAFwAIgBcACIAOwBcAG4AXAAiAEYAaQBqAGkAXAAiACwAIAAyADAAMgAwACwAIAAyADAAMgAwACwAIAAxADIALAAgADAALAAgADAALAAgADIAMAAsACAANwAyADAAMAAsACAAMAAsACAAMwA2ADAAMAAsACAAXAAiAFwAIgAsACAAXAAiAFwAIgBcAG4AfQA7AFwAbgBcAG4AXwBUAEkATQBFAFoATwBOAEUAXwBSAFUATABFAFMAXwBGAEkATgBMAEEATgBEACAAPQAgAHsAXABuAFwAIgBGAGkAbgBsAGEAbgBkAFwAIgAsACAAMQA5ADQAMgAsACAAMQA5ADQAMgAsACAANAAsACAAMAAsACAAMAAsACAAMgAsACAAOAA2ADQAMAAwACwAIAAwACwAIAAzADYAMAAwACwAIABcACIAUwBcACIALAAgAFwAIgAgAFMAdQBtAG0AZQByAFwAIgA7AFwAbgBcACIARgBpAG4AbABhAG4AZABcACIALAAgADEAOQA0ADIALAAgADEAOQA0ADIALAAgADEAMAAsACAAMAAsACAAMAAsACAANAAsACAAMwA2ADAAMAAsACAAMAAsACAAMAAsACAAXAAiAFwAIgAsACAAXAAiAFwAIgA7AFwAbgBcACIARgBpAG4AbABhAG4AZABcACIALAAgADEAOQA4ADEALAAgADEAOQA4ADIALAAgADMALAAgAC0AMQAsACAANwAsACAAMAAsACAANwAyADAAMAAsACAAMAAsACAAMwA2ADAAMAAsACAAXAAiAFMAXAAiACwAIABcACIAIABTAHUAbQBtAGUAcgBcACIAOwBcAG4AXAAiAEYAaQBuAGwAYQBuAGQAXAAiACwAIAAxADkAOAAxACwAIAAxADkAOAAyACwAIAA5ACwAIAAtADEALAAgADcALAAgADAALAAgADEAMAA4ADAAMAAsACAAMAAsACAAMAAsACAAXAAiAFwAIgAsACAAXAAiAFwAIgBcAG4AfQA7AFwAbgBcAG4AXwBUAEkATQBFAFoATwBOAEUAXwBSAFUATABFAFMAXwBGAFIAQQBOAEMARQAgAD0AIAB7AFwAbgBcACIARgByAGEAbgBjAGUAXAAiACwAIAAxADkAMQA2ACwAIAAxADkAMQA2ACwAIAA2ACwAIAAwACwAIAAwACwAIAAxADQALAAgADgAMgA4ADAAMAAsACAAMQAsACAAMwA2ADAAMAAsACAAXAAiAFMAXAAiACwAIABcACIAIABTAHUAbQBtAGUAcgBcACIAOwBcAG4AXAAiAEYAcgBhAG4AYwBlAFwAIgAsACAAMQA5ADEANgAsACAAMQA5ADEAOQAsACAAMQAwACwAIAAxACwAIAA3ACwAIAAxACwAIAA4ADIAOAAwADAALAAgADEALAAgADAALAAgAFwAIgBcACIALAAgAFwAIgBcACIAOwBcAG4AXAAiAEYAcgBhAG4AYwBlAFwAIgAsACAAMQA5ADEANwAsACAAMQA5ADEANwAsACAAMwAsACAAMAAsACAAMAAsACAAMgA0ACwAIAA4ADIAOAAwADAALAAgADEALAAgADMANgAwADAALAAgAFwAIgBTAFwAIgAsACAAXAAiACAAUwB1AG0AbQBlAHIAXAAiADsAXABuAFwAIgBGAHIAYQBuAGMAZQBcACIALAAgADEAOQAxADgALAAgADEAOQAxADgALAAgADMALAAgADAALAAgADAALAAgADkALAAgADgAMgA4ADAAMAAsACAAMQAsACAAMwA2ADAAMAAsACAAXAAiAFMAXAAiACwAIABcACIAIABTAHUAbQBtAGUAcgBcACIAOwBcAG4AXAAiAEYAcgBhAG4AYwBlAFwAIgAsACAAMQA5ADEAOQAsACAAMQA5ADEAOQAsACAAMwAsACAAMAAsACAAMAAsACAAMQAsACAAOAAyADgAMAAwACwAIAAxACwAIAAzADYAMAAwACwAIABcACIAUwBcACIALAAgAFwAIgAgAFMAdQBtAG0AZQByAFwAIgA7AFwAbgBcACIARgByAGEAbgBjAGUAXAAiACwAIAAxADkAMgAwACwAIAAxADkAMgAwACwAIAAyACwAIAAwACwAIAAwACwAIAAxADQALAAgADgAMgA4ADAAMAAsACAAMQAsACAAMwA2ADAAMAAsACAAXAAiAFMAXAAiACwAIABcACIAIABTAHUAbQBtAGUAcgBcACIAOwBcAG4AXAAiAEYAcgBhAG4AYwBlAFwAIgAsACAAMQA5ADIAMAAsACAAMQA5ADIAMAAsACAAMQAwACwAIAAwACwAIAAwACwAIAAyADMALAAgADgAMgA4ADAAMAAsACAAMQAsACAAMAAsACAAXAAiAFwAIgAsACAAXAAiAFwAIgA7AFwAbgBcACIARgByAGEAbgBjAGUAXAAiACwAIAAxADkAMgAxACwAIAAxADkAMgAxACwAIAAzACwAIAAwACwAIAAwACwAIAAxADQALAAgADgAMgA4ADAAMAAsACAAMQAsACAAMwA2ADAAMAAsACAAXAAiAFMAXAAiACwAIABcACIAIABTAHUAbQBtAGUAcgBcACIAOwBcAG4AXAAiAEYAcgBhAG4AYwBlAFwAIgAsACAAMQA5ADIAMQAsACAAMQA5ADIAMQAsACAAMQAwACwAIAAwACwAIAAwACwAIAAyADUALAAgADgAMgA4ADAAMAAsACAAMQAsACAAMAAsACAAXAAiAFwAIgAsACAAXAAiAFwAIgA7AFwAbgBcACIARgByAGEAbgBjAGUAXAAiACwAIAAxADkAMgAyACwAIAAxADkAMgAyACwAIAAzACwAIAAwACwAIAAwACwAIAAyADUALAAgADgAMgA4ADAAMAAsACAAMQAsACAAMwA2ADAAMAAsACAAXAAiAFMAXAAiACwAIABcACIAIABTAHUAbQBtAGUAcgBcACIAOwBcAG4AXAAiAEYAcgBhAG4AYwBlAFwAIgAsACAAMQA5ADIAMgAsACAAMQA5ADMAOAAsACAAMQAwACwAIAAxACwAIAA2ACwAIAAxACwAIAA4ADIAOAAwADAALAAgADEALAAgADAALAAgAFwAIgBcACIALAAgAFwAIgBcACIAOwBcAG4AXAAiAEYAcgBhAG4AYwBlAFwAIgAsACAAMQA5ADIAMwAsACAAMQA5ADIAMwAsACAANQAsACAAMAAsACAAMAAsACAAMgA2ACwAIAA4ADIAOAAwADAALAAgADEALAAgADMANgAwADAALAAgAFwAIgBTAFwAIgAsACAAXAAiACAAUwB1AG0AbQBlAHIAXAAiADsAXABuAFwAIgBGAHIAYQBuAGMAZQBcACIALAAgADEAOQAyADQALAAgADEAOQAyADQALAAgADMALAAgADAALAAgADAALAAgADIAOQAsACAAOAAyADgAMAAwACwAIAAxACwAIAAzADYAMAAwACwAIABcACIAUwBcACIALAAgAFwAIgAgAFMAdQBtAG0AZQByAFwAIgA7AFwAbgBcACIARgByAGEAbgBjAGUAXAAiACwAIAAxADkAMgA1ACwAIAAxADkAMgA1ACwAIAA0ACwAIAAwACwAIAAwACwAIAA0ACwAIAA4ADIAOAAwADAALAAgADEALAAgADMANgAwADAALAAgAFwAIgBTAFwAIgAsACAAXAAiACAAUwB1AG0AbQBlAHIAXAAiADsAXABuAFwAIgBGAHIAYQBuAGMAZQBcACIALAAgADEAOQAyADYALAAgADEAOQAyADYALAAgADQALAAgADAALAAgADAALAAgADEANwAsACAAOAAyADgAMAAwACwAIAAxACwAIAAzADYAMAAwACwAIABcACIAUwBcACIALAAgAFwAIgAgAFMAdQBtAG0AZQByAFwAIgA7AFwAbgBcACIARgByAGEAbgBjAGUAXAAiACwAIAAxADkAMgA3ACwAIAAxADkAMgA3ACwAIAA0ACwAIAAwACwAIAAwACwAIAA5ACwAIAA4ADIAOAAwADAALAAgADEALAAgADMANgAwADAALAAgAFwAIgBTAFwAIgAsACAAXAAiACAAUwB1AG0AbQBlAHIAXAAiADsAXABuAFwAIgBGAHIAYQBuAGMAZQBcACIALAAgADEAOQAyADgALAAgADEAOQAyADgALAAgADQALAAgADAALAAgADAALAAgADEANAAsACAAOAAyADgAMAAwACwAIAAxACwAIAAzADYAMAAwACwAIABcACIAUwBcACIALAAgAFwAIgAgAFMAdQBtAG0AZQByAFwAIgA7AFwAbgBcACIARgByAGEAbgBjAGUAXAAiACwAIAAxADkAMgA5ACwAIAAxADkAMgA5ACwAIAA0ACwAIAAwACwAIAAwACwAIAAyADAALAAgADgAMgA4ADAAMAAsACAAMQAsACAAMwA2ADAAMAAsACAAXAAiAFMAXAAiACwAIABcACIAIABTAHUAbQBtAGUAcgBcACIAOwBcAG4AXAAiAEYAcgBhAG4AYwBlAFwAIgAsACAAMQA5ADMAMAAsACAAMQA5ADMAMAAsACAANAAsACAAMAAsACAAMAAsACAAMQAyACwAIAA4ADIAOAAwADAALAAgADEALAAgADMANgAwADAALAAgAFwAIgBTAFwAIgAsACAAXAAiACAAUwB1AG0AbQBlAHIAXAAiADsAXABuAFwAIgBGAHIAYQBuAGMAZQBcACIALAAgADEAOQAzADEALAAgADEAOQAzADEALAAgADQALAAgADAALAAgADAALAAgADEAOAAsACAAOAAyADgAMAAwACwAIAAxACwAIAAzADYAMAAwACwAIABcACIAUwBcACIALAAgAFwAIgAgAFMAdQBtAG0AZQByAFwAIgA7AFwAbgBcACIARgByAGEAbgBjAGUAXAAiACwAIAAxADkAMwAyACwAIAAxADkAMwAyACwAIAA0ACwAIAAwACwAIAAwACwAIAAyACwAIAA4ADIAOAAwADAALAAgADEALAAgADMANgAwADAALAAgAFwAIgBTAFwAIgAsACAAXAAiACAAUwB1AG0AbQBlAHIAXAAiADsAXABuAFwAIgBGAHIAYQBuAGMAZQBcACIALAAgADEAOQAzADMALAAgADEAOQAzADMALAAgADMALAAgADAALAAgADAALAAgADIANQAsACAAOAAyADgAMAAwACwAIAAxACwAIAAzADYAMAAwACwAIABcACIAUwBcACIALAAgAFwAIgAgAFMAdQBtAG0AZQByAFwAIgA7AFwAbgBcACIARgByAGEAbgBjAGUAXAAiACwAIAAxADkAMwA0ACwAIAAxADkAMwA0ACwAIAA0ACwAIAAwACwAIAAwACwAIAA3ACwAIAA4ADIAOAAwADAALAAgADEALAAgADMANgAwADAALAAgAFwAIgBTAFwAIgAsACAAXAAiACAAUwB1AG0AbQBlAHIAXAAiADsAXABuAFwAIgBGAHIAYQBuAGMAZQBcACIALAAgADEAOQAzADUALAAgADEAOQAzADUALAAgADMALAAgADAALAAgADAALAAgADMAMAAsACAAOAAyADgAMAAwACwAIAAxACwAIAAzADYAMAAwACwAIABcACIAUwBcACIALAAgAFwAIgAgAFMAdQBtAG0AZQByAFwAIgA7AFwAbgBcACIARgByAGEAbgBjAGUAXAAiACwAIAAxADkAMwA2ACwAIAAxADkAMwA2ACwAIAA0ACwAIAAwACwAIAAwACwAIAAxADgALAAgADgAMgA4ADAAMAAsACAAMQAsACAAMwA2ADAAMAAsACAAXAAiAFMAXAAiACwAIABcACIAIABTAHUAbQBtAGUAcgBcACIAOwBcAG4AXAAiAEYAcgBhAG4AYwBlAFwAIgAsACAAMQA5ADMANwAsACAAMQA5ADMANwAsACAANAAsACAAMAAsACAAMAAsACAAMwAsACAAOAAyADgAMAAwACwAIAAxACwAIAAzADYAMAAwACwAIABcACIAUwBcACIALAAgAFwAIgAgAFMAdQBtAG0AZQByAFwAIgA7AFwAbgBcACIARgByAGEAbgBjAGUAXAAiACwAIAAxADkAMwA4ACwAIAAxADkAMwA4ACwAIAAzACwAIAAwACwAIAAwACwAIAAyADYALAAgADgAMgA4ADAAMAAsACAAMQAsACAAMwA2ADAAMAAsACAAXAAiAFMAXAAiACwAIABcACIAIABTAHUAbQBtAGUAcgBcACIAOwBcAG4AXAAiAEYAcgBhAG4AYwBlAFwAIgAsACAAMQA5ADMAOQAsACAAMQA5ADMAOQAsACAANAAsACAAMAAsACAAMAAsACAAMQA1ACwAIAA4ADIAOAAwADAALAAgADEALAAgADMANgAwADAALAAgAFwAIgBTAFwAIgAsACAAXAAiACAAUwB1AG0AbQBlAHIAXAAiADsAXABuAFwAIgBGAHIAYQBuAGMAZQBcACIALAAgADEAOQAzADkALAAgADEAOQAzADkALAAgADEAMQAsACAAMAAsACAAMAAsACAAMQA4ACwAIAA4ADIAOAAwADAALAAgADEALAAgADAALAAgAFwAIgBcACIALAAgAFwAIgBcACIAOwBcAG4AXAAiAEYAcgBhAG4AYwBlAFwAIgAsACAAMQA5ADQAMAAsACAAMQA5ADQAMAAsACAAMgAsACAAMAAsACAAMAAsACAAMgA1ACwAIAA3ADIAMAAwACwAIAAwACwAIAAzADYAMAAwACwAIABcACIAUwBcACIALAAgAFwAIgAgAFMAdQBtAG0AZQByAFwAIgA7AFwAbgBcACIARgByAGEAbgBjAGUAXAAiACwAIAAxADkANAAxACwAIAAxADkANAAxACwAIAA1ACwAIAAwACwAIAAwACwAIAA1ACwAIAAwACwAIAAwACwAIAA3ADIAMAAwACwAIABcACIATQBcACIALAAgAFwAIgAgAE0AaQBkAHMAdQBtAG0AZQByAFwAIgA7AFwAbgBcACIARgByAGEAbgBjAGUAXAAiACwAIAAxADkANAAxACwAIAAxADkANAAxACwAIAAxADAALAAgADAALAAgADAALAAgADYALAAgADAALAAgADAALAAgADMANgAwADAALAAgAFwAIgBTAFwAIgAsACAAXAAiACAAUwB1AG0AbQBlAHIAXAAiADsAXABuAFwAIgBGAHIAYQBuAGMAZQBcACIALAAgADEAOQA0ADIALAAgADEAOQA0ADIALAAgADMALAAgADAALAAgADAALAAgADkALAAgADAALAAgADAALAAgADcAMgAwADAALAAgAFwAIgBNAFwAIgAsACAAXAAiACAATQBpAGQAcwB1AG0AbQBlAHIAXAAiADsAXABuAFwAIgBGAHIAYQBuAGMAZQBcACIALAAgADEAOQA0ADIALAAgADEAOQA0ADIALAAgADEAMQAsACAAMAAsACAAMAAsACAAMgAsACAAMQAwADgAMAAwACwAIAAwACwAIAAzADYAMAAwACwAIABcACIAUwBcACIALAAgAFwAIgAgAFMAdQBtAG0AZQByAFwAIgA7AFwAbgBcACIARgByAGEAbgBjAGUAXAAiACwAIAAxADkANAAzACwAIAAxADkANAAzACwAIAAzACwAIAAwACwAIAAwACwAIAAyADkALAAgADcAMgAwADAALAAgADAALAAgADcAMgAwADAALAAgAFwAIgBNAFwAIgAsACAAXAAiACAATQBpAGQAcwB1AG0AbQBlAHIAXAAiADsAXABuAFwAIgBGAHIAYQBuAGMAZQBcACIALAAgADEAOQA0ADMALAAgADEAOQA0ADMALAAgADEAMAAsACAAMAAsACAAMAAsACAANAAsACAAMQAwADgAMAAwACwAIAAwACwAIAAzADYAMAAwACwAIABcACIAUwBcACIALAAgAFwAIgAgAFMAdQBtAG0AZQByAFwAIgA7AFwAbgBcACIARgByAGEAbgBjAGUAXAAiACwAIAAxADkANAA0ACwAIAAxADkANAA0ACwAIAA0ACwAIAAwACwAIAAwACwAIAAzACwAIAA3ADIAMAAwACwAIAAwACwAIAA3ADIAMAAwACwAIABcACIATQBcACIALAAgAFwAIgAgAE0AaQBkAHMAdQBtAG0AZQByAFwAIgA7AFwAbgBcACIARgByAGEAbgBjAGUAXAAiACwAIAAxADkANAA0ACwAIAAxADkANAA0ACwAIAAxADAALAAgADAALAAgADAALAAgADgALAAgADMANgAwADAALAAgADAALAAgADMANgAwADAALAAgAFwAIgBTAFwAIgAsACAAXAAiACAAUwB1AG0AbQBlAHIAXAAiADsAXABuAFwAIgBGAHIAYQBuAGMAZQBcACIALAAgADEAOQA0ADUALAAgADEAOQA0ADUALAAgADQALAAgADAALAAgADAALAAgADIALAAgADcAMgAwADAALAAgADAALAAgADcAMgAwADAALAAgAFwAIgBNAFwAIgAsACAAXAAiACAATQBpAGQAcwB1AG0AbQBlAHIAXAAiADsAXABuAFwAIgBGAHIAYQBuAGMAZQBcACIALAAgADEAOQA0ADUALAAgADEAOQA0ADUALAAgADkALAAgADAALAAgADAALAAgADEANgAsACAAMQAwADgAMAAwACwAIAAwACwAIAAwACwAIABcACIAXAAiACwAIABcACIAXAAiADsAXABuAFwAIgBGAHIAYQBuAGMAZQBcACIALAAgADEAOQA3ADYALAAgADEAOQA3ADYALAAgADMALAAgADAALAAgADAALAAgADIAOAAsACAAMwA2ADAAMAAsACAAMAAsACAAMwA2ADAAMAAsACAAXAAiAFMAXAAiACwAIABcACIAIABTAHUAbQBtAGUAcgBcACIAOwBcAG4AXAAiAEYAcgBhAG4AYwBlAFwAIgAsACAAMQA5ADcANgAsACAAMQA5ADcANgAsACAAOQAsACAAMAAsACAAMAAsACAAMgA2ACwAIAAzADYAMAAwACwAIAAwACwAIAAwACwAIABcACIAXAAiACwAIABcACIAXAAiAFwAbgB9ADsAXABuAFwAbgBfAFQASQBNAEUAWgBPAE4ARQBfAFIAVQBMAEUAUwBfAEcAQgBFAEkAUgBFACAAPQAgAHsAXABuAFwAIgBHAEIALQBFAGkAcgBlAFwAIgAsACAAMQA5ADEANgAsACAAMQA5ADEANgAsACAANQAsACAAMAAsACAAMAAsACAAMgAxACwAIAA3ADIAMAAwACwAIAAxACwAIAAzADYAMAAwACwAIABcACIAQgBTAFQAXAAiACwAIABcACIAQgByAGkAdABpAHMAaAAgAFMAdQBtAG0AZQByACAAVABpAG0AZQBcACIAOwBcAG4AXAAiAEcAQgAtAEUAaQByAGUAXAAiACwAIAAxADkAMQA2ACwAIAAxADkAMQA2ACwAIAAxADAALAAgADAALAAgADAALAAgADEALAAgADcAMgAwADAALAAgADEALAAgADAALAAgAFwAIgBHAE0AVABcACIALAAgAFwAIgBHAHIAZQBlAG4AdwBpAGMAaAAgAE0AZQBhAG4AIABUAGkAbQBlAFwAIgA7AFwAbgBcACIARwBCAC0ARQBpAHIAZQBcACIALAAgADEAOQAxADcALAAgADEAOQAxADcALAAgADQALAAgADAALAAgADAALAAgADgALAAgADcAMgAwADAALAAgADEALAAgADMANgAwADAALAAgAFwAIgBCAFMAVABcACIALAAgAFwAIgBCAHIAaQB0AGkAcwBoACAAUwB1AG0AbQBlAHIAIABUAGkAbQBlAFwAIgA7AFwAbgBcACIARwBCAC0ARQBpAHIAZQBcACIALAAgADEAOQAxADcALAAgADEAOQAxADcALAAgADkALAAgADAALAAgADAALAAgADEANwAsACAANwAyADAAMAAsACAAMQAsACAAMAAsACAAXAAiAEcATQBUAFwAIgAsACAAXAAiAEcAcgBlAGUAbgB3AGkAYwBoACAATQBlAGEAbgAgAFQAaQBtAGUAXAAiADsAXABuAFwAIgBHAEIALQBFAGkAcgBlAFwAIgAsACAAMQA5ADEAOAAsACAAMQA5ADEAOAAsACAAMwAsACAAMAAsACAAMAAsACAAMgA0ACwAIAA3ADIAMAAwACwAIAAxACwAIAAzADYAMAAwACwAIABcACIAQgBTAFQAXAAiACwAIABcACIAQgByAGkAdABpAHMAaAAgAFMAdQBtAG0AZQByACAAVABpAG0AZQBcACIAOwBcAG4AXAAiAEcAQgAtAEUAaQByAGUAXAAiACwAIAAxADkAMQA4ACwAIAAxADkAMQA4ACwAIAA5ACwAIAAwACwAIAAwACwAIAAzADAALAAgADcAMgAwADAALAAgADEALAAgADAALAAgAFwAIgBHAE0AVABcACIALAAgAFwAIgBHAHIAZQBlAG4AdwBpAGMAaAAgAE0AZQBhAG4AIABUAGkAbQBlAFwAIgA7AFwAbgBcACIARwBCAC0ARQBpAHIAZQBcACIALAAgADEAOQAxADkALAAgADEAOQAxADkALAAgADMALAAgADAALAAgADAALAAgADMAMAAsACAANwAyADAAMAAsACAAMQAsACAAMwA2ADAAMAAsACAAXAAiAEIAUwBUAFwAIgAsACAAXAAiAEIAcgBpAHQAaQBzAGgAIABTAHUAbQBtAGUAcgAgAFQAaQBtAGUAXAAiADsAXABuAFwAIgBHAEIALQBFAGkAcgBlAFwAIgAsACAAMQA5ADEAOQAsACAAMQA5ADEAOQAsACAAOQAsACAAMAAsACAAMAAsACAAMgA5ACwAIAA3ADIAMAAwACwAIAAxACwAIAAwACwAIABcACIARwBNAFQAXAAiACwAIABcACIARwByAGUAZQBuAHcAaQBjAGgAIABNAGUAYQBuACAAVABpAG0AZQBcACIAOwBcAG4AXAAiAEcAQgAtAEUAaQByAGUAXAAiACwAIAAxADkAMgAwACwAIAAxADkAMgAwACwAIAAzACwAIAAwACwAIAAwACwAIAAyADgALAAgADcAMgAwADAALAAgADEALAAgADMANgAwADAALAAgAFwAIgBCAFMAVABcACIALAAgAFwAIgBCAHIAaQB0AGkAcwBoACAAUwB1AG0AbQBlAHIAIABUAGkAbQBlAFwAIgA7AFwAbgBcACIARwBCAC0ARQBpAHIAZQBcACIALAAgADEAOQAyADAALAAgADEAOQAyADAALAAgADEAMAAsACAAMAAsACAAMAAsACAAMgA1ACwAIAA3ADIAMAAwACwAIAAxACwAIAAwACwAIABcACIARwBNAFQAXAAiACwAIABcACIARwByAGUAZQBuAHcAaQBjAGgAIABNAGUAYQBuACAAVABpAG0AZQBcACIAOwBcAG4AXAAiAEcAQgAtAEUAaQByAGUAXAAiACwAIAAxADkAMgAxACwAIAAxADkAMgAxACwAIAA0ACwAIAAwACwAIAAwACwAIAAzACwAIAA3ADIAMAAwACwAIAAxACwAIAAzADYAMAAwACwAIABcACIAQgBTAFQAXAAiACwAIABcACIAQgByAGkAdABpAHMAaAAgAFMAdQBtAG0AZQByACAAVABpAG0AZQBcACIAOwBcAG4AXAAiAEcAQgAtAEUAaQByAGUAXAAiACwAIAAxADkAMgAxACwAIAAxADkAMgAxACwAIAAxADAALAAgADAALAAgADAALAAgADMALAAgADcAMgAwADAALAAgADEALAAgADAALAAgAFwAIgBHAE0AVABcACIALAAgAFwAIgBHAHIAZQBlAG4AdwBpAGMAaAAgAE0AZQBhAG4AIABUAGkAbQBlAFwAIgA7AFwAbgBcACIARwBCAC0ARQBpAHIAZQBcACIALAAgADEAOQAyADIALAAgADEAOQAyADIALAAgADMALAAgADAALAAgADAALAAgADIANgAsACAANwAyADAAMAAsACAAMQAsACAAMwA2ADAAMAAsACAAXAAiAEIAUwBUAFwAIgAsACAAXAAiAEIAcgBpAHQAaQBzAGgAIABTAHUAbQBtAGUAcgAgAFQAaQBtAGUAXAAiADsAXABuAFwAIgBHAEIALQBFAGkAcgBlAFwAIgAsACAAMQA5ADIAMgAsACAAMQA5ADIAMgAsACAAMQAwACwAIAAwACwAIAAwACwAIAA4ACwAIAA3ADIAMAAwACwAIAAxACwAIAAwACwAIABcACIARwBNAFQAXAAiACwAIABcACIARwByAGUAZQBuAHcAaQBjAGgAIABNAGUAYQBuACAAVABpAG0AZQBcACIAOwBcAG4AXAAiAEcAQgAtAEUAaQByAGUAXAAiACwAIAAxADkAMgAzACwAIAAxADkAMgAzACwAIAA0ACwAIAAxACwAIAA3ACwAIAAxADYALAAgADcAMgAwADAALAAgADEALAAgADMANgAwADAALAAgAFwAIgBCAFMAVABcACIALAAgAFwAIgBCAHIAaQB0AGkAcwBoACAAUwB1AG0AbQBlAHIAIABUAGkAbQBlAFwAIgA7AFwAbgBcACIARwBCAC0ARQBpAHIAZQBcACIALAAgADEAOQAyADMALAAgADEAOQAyADQALAAgADkALAAgADEALAAgADcALAAgADEANgAsACAANwAyADAAMAAsACAAMQAsACAAMAAsACAAXAAiAEcATQBUAFwAIgAsACAAXAAiAEcAcgBlAGUAbgB3AGkAYwBoACAATQBlAGEAbgAgAFQAaQBtAGUAXAAiADsAXABuAFwAIgBHAEIALQBFAGkAcgBlAFwAIgAsACAAMQA5ADIANAAsACAAMQA5ADIANAAsACAANAAsACAAMQAsACAANwAsACAAOQAsACAANwAyADAAMAAsACAAMQAsACAAMwA2ADAAMAAsACAAXAAiAEIAUwBUAFwAIgAsACAAXAAiAEIAcgBpAHQAaQBzAGgAIABTAHUAbQBtAGUAcgAgAFQAaQBtAGUAXAAiADsAXABuAFwAIgBHAEIALQBFAGkAcgBlAFwAIgAsACAAMQA5ADIANQAsACAAMQA5ADIANgAsACAANAAsACAAMQAsACAANwAsACAAMQA2ACwAIAA3ADIAMAAwACwAIAAxACwAIAAzADYAMAAwACwAIABcACIAQgBTAFQAXAAiACwAIABcACIAQgByAGkAdABpAHMAaAAgAFMAdQBtAG0AZQByACAAVABpAG0AZQBcACIAOwBcAG4AXAAiAEcAQgAtAEUAaQByAGUAXAAiACwAIAAxADkAMgA1ACwAIAAxADkAMwA4ACwAIAAxADAALAAgADEALAAgADcALAAgADIALAAgADcAMgAwADAALAAgADEALAAgADAALAAgAFwAIgBHAE0AVABcACIALAAgAFwAIgBHAHIAZQBlAG4AdwBpAGMAaAAgAE0AZQBhAG4AIABUAGkAbQBlAFwAIgA7AFwAbgBcACIARwBCAC0ARQBpAHIAZQBcACIALAAgADEAOQAyADcALAAgADEAOQAyADcALAAgADQALAAgADEALAAgADcALAAgADkALAAgADcAMgAwADAALAAgADEALAAgADMANgAwADAALAAgAFwAIgBCAFMAVABcACIALAAgAFwAIgBCAHIAaQB0AGkAcwBoACAAUwB1AG0AbQBlAHIAIABUAGkAbQBlAFwAIgA7AFwAbgBcACIARwBCAC0ARQBpAHIAZQBcACIALAAgADEAOQAyADgALAAgADEAOQAyADkALAAgADQALAAgADEALAAgADcALAAgADEANgAsACAANwAyADAAMAAsACAAMQAsACAAMwA2ADAAMAAsACAAXAAiAEIAUwBUAFwAIgAsACAAXAAiAEIAcgBpAHQAaQBzAGgAIABTAHUAbQBtAGUAcgAgAFQAaQBtAGUAXAAiADsAXABuAFwAIgBHAEIALQBFAGkAcgBlAFwAIgAsACAAMQA5ADMAMAAsACAAMQA5ADMAMAAsACAANAAsACAAMQAsACAANwAsACAAOQAsACAANwAyADAAMAAsACAAMQAsACAAMwA2ADAAMAAsACAAXAAiAEIAUwBUAFwAIgAsACAAXAAiAEIAcgBpAHQAaQBzAGgAIABTAHUAbQBtAGUAcgAgAFQAaQBtAGUAXAAiADsAXABuAFwAIgBHAEIALQBFAGkAcgBlAFwAIgAsACAAMQA5ADMAMQAsACAAMQA5ADMAMgAsACAANAAsACAAMQAsACAANwAsACAAMQA2ACwAIAA3ADIAMAAwACwAIAAxACwAIAAzADYAMAAwACwAIABcACIAQgBTAFQAXAAiACwAIABcACIAQgByAGkAdABpAHMAaAAgAFMAdQBtAG0AZQByACAAVABpAG0AZQBcACIAOwBcAG4AXAAiAEcAQgAtAEUAaQByAGUAXAAiACwAIAAxADkAMwAzACwAIAAxADkAMwAzACwAIAA0ACwAIAAxACwAIAA3ACwAIAA5ACwAIAA3ADIAMAAwACwAIAAxACwAIAAzADYAMAAwACwAIABcACIAQgBTAFQAXAAiACwAIABcACIAQgByAGkAdABpAHMAaAAgAFMAdQBtAG0AZQByACAAVABpAG0AZQBcACIAOwBcAG4AXAAiAEcAQgAtAEUAaQByAGUAXAAiACwAIAAxADkAMwA0ACwAIAAxADkAMwA0ACwAIAA0ACwAIAAxACwAIAA3ACwAIAAxADYALAAgADcAMgAwADAALAAgADEALAAgADMANgAwADAALAAgAFwAIgBCAFMAVABcACIALAAgAFwAIgBCAHIAaQB0AGkAcwBoACAAUwB1AG0AbQBlAHIAIABUAGkAbQBlAFwAIgA7AFwAbgBcACIARwBCAC0ARQBpAHIAZQBcACIALAAgADEAOQAzADUALAAgADEAOQAzADUALAAgADQALAAgADEALAAgADcALAAgADkALAAgADcAMgAwADAALAAgADEALAAgADMANgAwADAALAAgAFwAIgBCAFMAVABcACIALAAgAFwAIgBCAHIAaQB0AGkAcwBoACAAUwB1AG0AbQBlAHIAIABUAGkAbQBlAFwAIgA7AFwAbgBcACIARwBCAC0ARQBpAHIAZQBcACIALAAgADEAOQAzADYALAAgADEAOQAzADcALAAgADQALAAgADEALAAgADcALAAgADEANgAsACAANwAyADAAMAAsACAAMQAsACAAMwA2ADAAMAAsACAAXAAiAEIAUwBUAFwAIgAsACAAXAAiAEIAcgBpAHQAaQBzAGgAIABTAHUAbQBtAGUAcgAgAFQAaQBtAGUAXAAiADsAXABuAFwAIgBHAEIALQBFAGkAcgBlAFwAIgAsACAAMQA5ADMAOAAsACAAMQA5ADMAOAAsACAANAAsACAAMQAsACAANwAsACAAOQAsACAANwAyADAAMAAsACAAMQAsACAAMwA2ADAAMAAsACAAXAAiAEIAUwBUAFwAIgAsACAAXAAiAEIAcgBpAHQAaQBzAGgAIABTAHUAbQBtAGUAcgAgAFQAaQBtAGUAXAAiADsAXABuAFwAIgBHAEIALQBFAGkAcgBlAFwAIgAsACAAMQA5ADMAOQAsACAAMQA5ADMAOQAsACAANAAsACAAMQAsACAANwAsACAAMQA2ACwAIAA3ADIAMAAwACwAIAAxACwAIAAzADYAMAAwACwAIABcACIAQgBTAFQAXAAiACwAIABcACIAQgByAGkAdABpAHMAaAAgAFMAdQBtAG0AZQByACAAVABpAG0AZQBcACIAOwBcAG4AXAAiAEcAQgAtAEUAaQByAGUAXAAiACwAIAAxADkAMwA5ACwAIAAxADkAMwA5ACwAIAAxADEALAAgADEALAAgADcALAAgADEANgAsACAANwAyADAAMAAsACAAMQAsACAAMAAsACAAXAAiAEcATQBUAFwAIgAsACAAXAAiAEcAcgBlAGUAbgB3AGkAYwBoACAATQBlAGEAbgAgAFQAaQBtAGUAXAAiADsAXABuAFwAIgBHAEIALQBFAGkAcgBlAFwAIgAsACAAMQA5ADQAMAAsACAAMQA5ADQAMAAsACAAMgAsACAAMQAsACAANwAsACAAMgAzACwAIAA3ADIAMAAwACwAIAAxACwAIAAzADYAMAAwACwAIABcACIAQgBTAFQAXAAiACwAIABcACIAQgByAGkAdABpAHMAaAAgAFMAdQBtAG0AZQByACAAVABpAG0AZQBcACIAOwBcAG4AXAAiAEcAQgAtAEUAaQByAGUAXAAiACwAIAAxADkANAAxACwAIAAxADkANAAxACwAIAA1ACwAIAAxACwAIAA3ACwAIAAyACwAIAAzADYAMAAwACwAIAAxACwAIAA3ADIAMAAwACwAIABcACIAQgBEAFMAVABcACIALAAgAFwAIgBCAHIAaQB0AGkAcwBoACAARABvAHUAYgBsAGUAIABTAHUAbQBtAGUAcgAgAFQAaQBtAGUAXAAiADsAXABuAFwAIgBHAEIALQBFAGkAcgBlAFwAIgAsACAAMQA5ADQAMQAsACAAMQA5ADQAMwAsACAAOAAsACAAMQAsACAANwAsACAAOQAsACAAMwA2ADAAMAAsACAAMQAsACAAMwA2ADAAMAAsACAAXAAiAEIAUwBUAFwAIgAsACAAXAAiAEIAcgBpAHQAaQBzAGgAIABTAHUAbQBtAGUAcgAgAFQAaQBtAGUAXAAiADsAXABuAFwAIgBHAEIALQBFAGkAcgBlAFwAIgAsACAAMQA5ADQAMgAsACAAMQA5ADQANAAsACAANAAsACAAMQAsACAANwAsACAAMgAsACAAMwA2ADAAMAAsACAAMQAsACAANwAyADAAMAAsACAAXAAiAEIARABTAFQAXAAiACwAIABcACIAQgByAGkAdABpAHMAaAAgAEQAbwB1AGIAbABlACAAUwB1AG0AbQBlAHIAIABUAGkAbQBlAFwAIgA7AFwAbgBcACIARwBCAC0ARQBpAHIAZQBcACIALAAgADEAOQA0ADQALAAgADEAOQA0ADQALAAgADkALAAgADEALAAgADcALAAgADEANgAsACAAMwA2ADAAMAAsACAAMQAsACAAMwA2ADAAMAAsACAAXAAiAEIAUwBUAFwAIgAsACAAXAAiAEIAcgBpAHQAaQBzAGgAIABTAHUAbQBtAGUAcgAgAFQAaQBtAGUAXAAiADsAXABuAFwAIgBHAEIALQBFAGkAcgBlAFwAIgAsACAAMQA5ADQANQAsACAAMQA5ADQANQAsACAANAAsACAAMQAsACAAMQAsACAAMgAsACAAMwA2ADAAMAAsACAAMQAsACAANwAyADAAMAAsACAAXAAiAEIARABTAFQAXAAiACwAIABcACIAQgByAGkAdABpAHMAaAAgAEQAbwB1AGIAbABlACAAUwB1AG0AbQBlAHIAIABUAGkAbQBlAFwAIgA7AFwAbgBcACIARwBCAC0ARQBpAHIAZQBcACIALAAgADEAOQA0ADUALAAgADEAOQA0ADUALAAgADcALAAgADEALAAgADcALAAgADkALAAgADMANgAwADAALAAgADEALAAgADMANgAwADAALAAgAFwAIgBCAFMAVABcACIALAAgAFwAIgBCAHIAaQB0AGkAcwBoACAAUwB1AG0AbQBlAHIAIABUAGkAbQBlAFwAIgA7AFwAbgBcACIARwBCAC0ARQBpAHIAZQBcACIALAAgADEAOQA0ADUALAAgADEAOQA0ADYALAAgADEAMAAsACAAMQAsACAANwAsACAAMgAsACAANwAyADAAMAAsACAAMQAsACAAMAAsACAAXAAiAEcATQBUAFwAIgAsACAAXAAiAEcAcgBlAGUAbgB3AGkAYwBoACAATQBlAGEAbgAgAFQAaQBtAGUAXAAiADsAXABuAFwAIgBHAEIALQBFAGkAcgBlAFwAIgAsACAAMQA5ADQANgAsACAAMQA5ADQANgAsACAANAAsACAAMQAsACAANwAsACAAOQAsACAANwAyADAAMAAsACAAMQAsACAAMwA2ADAAMAAsACAAXAAiAEIAUwBUAFwAIgAsACAAXAAiAEIAcgBpAHQAaQBzAGgAIABTAHUAbQBtAGUAcgAgAFQAaQBtAGUAXAAiADsAXABuAFwAIgBHAEIALQBFAGkAcgBlAFwAIgAsACAAMQA5ADQANwAsACAAMQA5ADQANwAsACAAMwAsACAAMAAsACAAMAAsACAAMQA2ACwAIAA3ADIAMAAwACwAIAAxACwAIAAzADYAMAAwACwAIABcACIAQgBTAFQAXAAiACwAIABcACIAQgByAGkAdABpAHMAaAAgAFMAdQBtAG0AZQByACAAVABpAG0AZQBcACIAOwBcAG4AXAAiAEcAQgAtAEUAaQByAGUAXAAiACwAIAAxADkANAA3ACwAIAAxADkANAA3ACwAIAA0ACwAIAAwACwAIAAwACwAIAAxADMALAAgADMANgAwADAALAAgADEALAAgADcAMgAwADAALAAgAFwAIgBCAEQAUwBUAFwAIgAsACAAXAAiAEIAcgBpAHQAaQBzAGgAIABEAG8AdQBiAGwAZQAgAFMAdQBtAG0AZQByACAAVABpAG0AZQBcACIAOwBcAG4AXAAiAEcAQgAtAEUAaQByAGUAXAAiACwAIAAxADkANAA3ACwAIAAxADkANAA3ACwAIAA4ACwAIAAwACwAIAAwACwAIAAxADAALAAgADMANgAwADAALAAgADEALAAgADMANgAwADAALAAgAFwAIgBCAFMAVABcACIALAAgAFwAIgBCAHIAaQB0AGkAcwBoACAAUwB1AG0AbQBlAHIAIABUAGkAbQBlAFwAIgA7AFwAbgBcACIARwBCAC0ARQBpAHIAZQBcACIALAAgADEAOQA0ADcALAAgADEAOQA0ADcALAAgADEAMQAsACAAMAAsACAAMAAsACAAMgAsACAANwAyADAAMAAsACAAMQAsACAAMAAsACAAXAAiAEcATQBUAFwAIgAsACAAXAAiAEcAcgBlAGUAbgB3AGkAYwBoACAATQBlAGEAbgAgAFQAaQBtAGUAXAAiADsAXABuAFwAIgBHAEIALQBFAGkAcgBlAFwAIgAsACAAMQA5ADQAOAAsACAAMQA5ADQAOAAsACAAMwAsACAAMAAsACAAMAAsACAAMQA0ACwAIAA3ADIAMAAwACwAIAAxACwAIAAzADYAMAAwACwAIABcACIAQgBTAFQAXAAiACwAIABcACIAQgByAGkAdABpAHMAaAAgAFMAdQBtAG0AZQByACAAVABpAG0AZQBcACIAOwBcAG4AXAAiAEcAQgAtAEUAaQByAGUAXAAiACwAIAAxADkANAA4ACwAIAAxADkANAA4ACwAIAAxADAALAAgADAALAAgADAALAAgADMAMQAsACAANwAyADAAMAAsACAAMQAsACAAMAAsACAAXAAiAEcATQBUAFwAIgAsACAAXAAiAEcAcgBlAGUAbgB3AGkAYwBoACAATQBlAGEAbgAgAFQAaQBtAGUAXAAiADsAXABuAFwAIgBHAEIALQBFAGkAcgBlAFwAIgAsACAAMQA5ADQAOQAsACAAMQA5ADQAOQAsACAANAAsACAAMAAsACAAMAAsACAAMwAsACAANwAyADAAMAAsACAAMQAsACAAMwA2ADAAMAAsACAAXAAiAEIAUwBUAFwAIgAsACAAXAAiAEIAcgBpAHQAaQBzAGgAIABTAHUAbQBtAGUAcgAgAFQAaQBtAGUAXAAiADsAXABuAFwAIgBHAEIALQBFAGkAcgBlAFwAIgAsACAAMQA5ADQAOQAsACAAMQA5ADQAOQAsACAAMQAwACwAIAAwACwAIAAwACwAIAAzADAALAAgADcAMgAwADAALAAgADEALAAgADAALAAgAFwAIgBHAE0AVABcACIALAAgAFwAIgBHAHIAZQBlAG4AdwBpAGMAaAAgAE0AZQBhAG4AIABUAGkAbQBlAFwAIgA7AFwAbgBcACIARwBCAC0ARQBpAHIAZQBcACIALAAgADEAOQA1ADAALAAgADEAOQA1ADIALAAgADQALAAgADEALAAgADcALAAgADEANAAsACAANwAyADAAMAAsACAAMQAsACAAMwA2ADAAMAAsACAAXAAiAEIAUwBUAFwAIgAsACAAXAAiAEIAcgBpAHQAaQBzAGgAIABTAHUAbQBtAGUAcgAgAFQAaQBtAGUAXAAiADsAXABuAFwAIgBHAEIALQBFAGkAcgBlAFwAIgAsACAAMQA5ADUAMAAsACAAMQA5ADUAMgAsACAAMQAwACwAIAAxACwAIAA3ACwAIAAyADEALAAgADcAMgAwADAALAAgADEALAAgADAALAAgAFwAIgBHAE0AVABcACIALAAgAFwAIgBHAHIAZQBlAG4AdwBpAGMAaAAgAE0AZQBhAG4AIABUAGkAbQBlAFwAIgA7AFwAbgBcACIARwBCAC0ARQBpAHIAZQBcACIALAAgADEAOQA1ADMALAAgADEAOQA1ADMALAAgADQALAAgADEALAAgADcALAAgADEANgAsACAANwAyADAAMAAsACAAMQAsACAAMwA2ADAAMAAsACAAXAAiAEIAUwBUAFwAIgAsACAAXAAiAEIAcgBpAHQAaQBzAGgAIABTAHUAbQBtAGUAcgAgAFQAaQBtAGUAXAAiADsAXABuAFwAIgBHAEIALQBFAGkAcgBlAFwAIgAsACAAMQA5ADUAMwAsACAAMQA5ADYAMAAsACAAMQAwACwAIAAxACwAIAA3ACwAIAAyACwAIAA3ADIAMAAwACwAIAAxACwAIAAwACwAIABcACIARwBNAFQAXAAiACwAIABcACIARwByAGUAZQBuAHcAaQBjAGgAIABNAGUAYQBuACAAVABpAG0AZQBcACIAOwBcAG4AXAAiAEcAQgAtAEUAaQByAGUAXAAiACwAIAAxADkANQA0ACwAIAAxADkANQA0ACwAIAA0ACwAIAAxACwAIAA3ACwAIAA5ACwAIAA3ADIAMAAwACwAIAAxACwAIAAzADYAMAAwACwAIABcACIAQgBTAFQAXAAiACwAIABcACIAQgByAGkAdABpAHMAaAAgAFMAdQBtAG0AZQByACAAVABpAG0AZQBcACIAOwBcAG4AXAAiAEcAQgAtAEUAaQByAGUAXAAiACwAIAAxADkANQA1ACwAIAAxADkANQA2ACwAIAA0ACwAIAAxACwAIAA3ACwAIAAxADYALAAgADcAMgAwADAALAAgADEALAAgADMANgAwADAALAAgAFwAIgBCAFMAVABcACIALAAgAFwAIgBCAHIAaQB0AGkAcwBoACAAUwB1AG0AbQBlAHIAIABUAGkAbQBlAFwAIgA7AFwAbgBcACIARwBCAC0ARQBpAHIAZQBcACIALAAgADEAOQA1ADcALAAgADEAOQA1ADcALAAgADQALAAgADEALAAgADcALAAgADkALAAgADcAMgAwADAALAAgADEALAAgADMANgAwADAALAAgAFwAIgBCAFMAVABcACIALAAgAFwAIgBCAHIAaQB0AGkAcwBoACAAUwB1AG0AbQBlAHIAIABUAGkAbQBlAFwAIgA7AFwAbgBcACIARwBCAC0ARQBpAHIAZQBcACIALAAgADEAOQA1ADgALAAgADEAOQA1ADkALAAgADQALAAgADEALAAgADcALAAgADEANgAsACAANwAyADAAMAAsACAAMQAsACAAMwA2ADAAMAAsACAAXAAiAEIAUwBUAFwAIgAsACAAXAAiAEIAcgBpAHQAaQBzAGgAIABTAHUAbQBtAGUAcgAgAFQAaQBtAGUAXAAiADsAXABuAFwAIgBHAEIALQBFAGkAcgBlAFwAIgAsACAAMQA5ADYAMAAsACAAMQA5ADYAMAAsACAANAAsACAAMQAsACAANwAsACAAOQAsACAANwAyADAAMAAsACAAMQAsACAAMwA2ADAAMAAsACAAXAAiAEIAUwBUAFwAIgAsACAAXAAiAEIAcgBpAHQAaQBzAGgAIABTAHUAbQBtAGUAcgAgAFQAaQBtAGUAXAAiADsAXABuAFwAIgBHAEIALQBFAGkAcgBlAFwAIgAsACAAMQA5ADYAMQAsACAAMQA5ADYAMwAsACAAMwAsACAALQAxACwAIAA3ACwAIAAwACwAIAA3ADIAMAAwACwAIAAxACwAIAAzADYAMAAwACwAIABcACIAQgBTAFQAXAAiACwAIABcACIAQgByAGkAdABpAHMAaAAgAFMAdQBtAG0AZQByACAAVABpAG0AZQBcACIAOwBcAG4AXAAiAEcAQgAtAEUAaQByAGUAXAAiACwAIAAxADkANgAxACwAIAAxADkANgA4ACwAIAAxADAALAAgADEALAAgADcALAAgADIAMwAsACAANwAyADAAMAAsACAAMQAsACAAMAAsACAAXAAiAEcATQBUAFwAIgAsACAAXAAiAEcAcgBlAGUAbgB3AGkAYwBoACAATQBlAGEAbgAgAFQAaQBtAGUAXAAiADsAXABuAFwAIgBHAEIALQBFAGkAcgBlAFwAIgAsACAAMQA5ADYANAAsACAAMQA5ADYANwAsACAAMwAsACAAMQAsACAANwAsACAAMQA5ACwAIAA3ADIAMAAwACwAIAAxACwAIAAzADYAMAAwACwAIABcACIAQgBTAFQAXAAiACwAIABcACIAQgByAGkAdABpAHMAaAAgAFMAdQBtAG0AZQByACAAVABpAG0AZQBcACIAOwBcAG4AXAAiAEcAQgAtAEUAaQByAGUAXAAiACwAIAAxADkANgA4ACwAIAAxADkANgA4ACwAIAAyACwAIAAwACwAIAAwACwAIAAxADgALAAgADcAMgAwADAALAAgADEALAAgADMANgAwADAALAAgAFwAIgBCAFMAVABcACIALAAgAFwAIgBCAHIAaQB0AGkAcwBoACAAUwB1AG0AbQBlAHIAIABUAGkAbQBlAFwAIgA7AFwAbgBcACIARwBCAC0ARQBpAHIAZQBcACIALAAgADEAOQA3ADIALAAgADEAOQA4ADAALAAgADMALAAgADEALAAgADcALAAgADEANgAsACAANwAyADAAMAAsACAAMQAsACAAMwA2ADAAMAAsACAAXAAiAEIAUwBUAFwAIgAsACAAXAAiAEIAcgBpAHQAaQBzAGgAIABTAHUAbQBtAGUAcgAgAFQAaQBtAGUAXAAiADsAXABuAFwAIgBHAEIALQBFAGkAcgBlAFwAIgAsACAAMQA5ADcAMgAsACAAMQA5ADgAMAAsACAAMQAwACwAIAAxACwAIAA3ACwAIAAyADMALAAgADcAMgAwADAALAAgADEALAAgADAALAAgAFwAIgBHAE0AVABcACIALAAgAFwAIgBHAHIAZQBlAG4AdwBpAGMAaAAgAE0AZQBhAG4AIABUAGkAbQBlAFwAIgA7AFwAbgBcACIARwBCAC0ARQBpAHIAZQBcACIALAAgADEAOQA4ADEALAAgADEAOQA4ADkALAAgADEAMAAsACAAMQAsACAANwAsACAAMgAzACwAIAAzADYAMAAwACwAIAAyACwAIAAwACwAIABcACIARwBNAFQAXAAiACwAIABcACIARwByAGUAZQBuAHcAaQBjAGgAIABNAGUAYQBuACAAVABpAG0AZQBcACIAOwBcAG4AXAAiAEcAQgAtAEUAaQByAGUAXAAiACwAIAAxADkAOAAxACwAIAAxADkAOQA1ACwAIAAzACwAIAAtADEALAAgADcALAAgADAALAAgADMANgAwADAALAAgADIALAAgADMANgAwADAALAAgAFwAIgBCAFMAVABcACIALAAgAFwAIgBCAHIAaQB0AGkAcwBoACAAUwB1AG0AbQBlAHIAIABUAGkAbQBlAFwAIgA7AFwAbgBcACIARwBCAC0ARQBpAHIAZQBcACIALAAgADEAOQA5ADAALAAgADEAOQA5ADUALAAgADEAMAAsACAAMQAsACAANwAsACAAMgAyACwAIAAzADYAMAAwACwAIAAyACwAIAAwACwAIABcACIARwBNAFQAXAAiACwAIABcACIARwByAGUAZQBuAHcAaQBjAGgAIABNAGUAYQBuACAAVABpAG0AZQBcACIAXABuAH0AOwBcAG4AXABuAF8AVABJAE0ARQBaAE8ATgBFAF8AUgBVAEwARQBTAF8ARwBFAFIATQBBAE4AWQAgAD0AIAB7AFwAbgBcACIARwBlAHIAbQBhAG4AeQBcACIALAAgADEAOQA0ADYALAAgADEAOQA0ADYALAAgADQALAAgADAALAAgADAALAAgADEANAAsACAANwAyADAAMAAsACAAMQAsACAAMwA2ADAAMAAsACAAXAAiAFMAXAAiACwAIABcACIAIABTAHUAbQBtAGUAcgBcACIAOwBcAG4AXAAiAEcAZQByAG0AYQBuAHkAXAAiACwAIAAxADkANAA2ACwAIAAxADkANAA2ACwAIAAxADAALAAgADAALAAgADAALAAgADcALAAgADcAMgAwADAALAAgADEALAAgADAALAAgAFwAIgBcACIALAAgAFwAIgBcACIAOwBcAG4AXAAiAEcAZQByAG0AYQBuAHkAXAAiACwAIAAxADkANAA3ACwAIAAxADkANAA3ACwAIAA0ACwAIAAwACwAIAAwACwAIAA2ACwAIAAxADAAOAAwADAALAAgADEALAAgADMANgAwADAALAAgAFwAIgBTAFwAIgAsACAAXAAiACAAUwB1AG0AbQBlAHIAXAAiADsAXABuAFwAIgBHAGUAcgBtAGEAbgB5AFwAIgAsACAAMQA5ADQANwAsACAAMQA5ADQANwAsACAANQAsACAAMAAsACAAMAAsACAAMQAxACwAIAA3ADIAMAAwACwAIAAxACwAIAA3ADIAMAAwACwAIABcACIATQBcACIALAAgAFwAIgAgAE0AaQBkAHMAdQBtAG0AZQByAFwAIgA7AFwAbgBcACIARwBlAHIAbQBhAG4AeQBcACIALAAgADEAOQA0ADcALAAgADEAOQA0ADcALAAgADYALAAgADAALAAgADAALAAgADIAOQAsACAAMQAwADgAMAAwACwAIAAwACwAIAAzADYAMAAwACwAIABcACIAUwBcACIALAAgAFwAIgAgAFMAdQBtAG0AZQByAFwAIgA7AFwAbgBcACIARwBlAHIAbQBhAG4AeQBcACIALAAgADEAOQA0ADcALAAgADEAOQA0ADkALAAgADEAMAAsACAAMQAsACAANwAsACAAMQAsACAANwAyADAAMAAsACAAMQAsACAAMAAsACAAXAAiAFwAIgAsACAAXAAiAFwAIgA7AFwAbgBcACIARwBlAHIAbQBhAG4AeQBcACIALAAgADEAOQA0ADgALAAgADEAOQA0ADgALAAgADQALAAgADAALAAgADAALAAgADEAOAAsACAANwAyADAAMAAsACAAMQAsACAAMwA2ADAAMAAsACAAXAAiAFMAXAAiACwAIABcACIAIABTAHUAbQBtAGUAcgBcACIAOwBcAG4AXAAiAEcAZQByAG0AYQBuAHkAXAAiACwAIAAxADkANAA5ACwAIAAxADkANAA5ACwAIAA0ACwAIAAwACwAIAAwACwAIAAxADAALAAgADcAMgAwADAALAAgADEALAAgADMANgAwADAALAAgAFwAIgBTAFwAIgAsACAAXAAiACAAUwB1AG0AbQBlAHIAXAAiAFwAbgB9ADsAXABuAFwAbgBfAFQASQBNAEUAWgBPAE4ARQBfAFIAVQBMAEUAUwBfAEcAUgBFAEUAQwBFACAAPQAgAHsAXABuAFwAIgBHAHIAZQBlAGMAZQBcACIALAAgADEAOQAzADIALAAgADEAOQAzADIALAAgADcALAAgADAALAAgADAALAAgADcALAAgADAALAAgADAALAAgADMANgAwADAALAAgAFwAIgBTAFwAIgAsACAAXAAiACAAUwB1AG0AbQBlAHIAXAAiADsAXABuAFwAIgBHAHIAZQBlAGMAZQBcACIALAAgADEAOQAzADIALAAgADEAOQAzADIALAAgADkALAAgADAALAAgADAALAAgADEALAAgADAALAAgADAALAAgADAALAAgAFwAIgBcACIALAAgAFwAIgBcACIAOwBcAG4AXAAiAEcAcgBlAGUAYwBlAFwAIgAsACAAMQA5ADQAMQAsACAAMQA5ADQAMQAsACAANAAsACAAMAAsACAAMAAsACAANwAsACAAMAAsACAAMAAsACAAMwA2ADAAMAAsACAAXAAiAFMAXAAiACwAIABcACIAIABTAHUAbQBtAGUAcgBcACIAOwBcAG4AXAAiAEcAcgBlAGUAYwBlAFwAIgAsACAAMQA5ADQAMgAsACAAMQA5ADQAMgAsACAAMQAxACwAIAAwACwAIAAwACwAIAAyACwAIAAxADAAOAAwADAALAAgADAALAAgADAALAAgAFwAIgBcACIALAAgAFwAIgBcACIAOwBcAG4AXAAiAEcAcgBlAGUAYwBlAFwAIgAsACAAMQA5ADQAMwAsACAAMQA5ADQAMwAsACAAMwAsACAAMAAsACAAMAAsACAAMwAwACwAIAAwACwAIAAwACwAIAAzADYAMAAwACwAIABcACIAUwBcACIALAAgAFwAIgAgAFMAdQBtAG0AZQByAFwAIgA7AFwAbgBcACIARwByAGUAZQBjAGUAXAAiACwAIAAxADkANAAzACwAIAAxADkANAAzACwAIAAxADAALAAgADAALAAgADAALAAgADQALAAgADAALAAgADAALAAgADAALAAgAFwAIgBcACIALAAgAFwAIgBcACIAOwBcAG4AXAAiAEcAcgBlAGUAYwBlAFwAIgAsACAAMQA5ADUAMgAsACAAMQA5ADUAMgAsACAANwAsACAAMAAsACAAMAAsACAAMQAsACAAMAAsACAAMAAsACAAMwA2ADAAMAAsACAAXAAiAFMAXAAiACwAIABcACIAIABTAHUAbQBtAGUAcgBcACIAOwBcAG4AXAAiAEcAcgBlAGUAYwBlAFwAIgAsACAAMQA5ADUAMgAsACAAMQA5ADUAMgAsACAAMQAxACwAIAAwACwAIAAwACwAIAAyACwAIAAwACwAIAAwACwAIAAwACwAIABcACIAXAAiACwAIABcACIAXAAiADsAXABuAFwAIgBHAHIAZQBlAGMAZQBcACIALAAgADEAOQA3ADUALAAgADEAOQA3ADUALAAgADQALAAgADAALAAgADAALAAgADEAMgAsACAAMAAsACAAMQAsACAAMwA2ADAAMAAsACAAXAAiAFMAXAAiACwAIABcACIAIABTAHUAbQBtAGUAcgBcACIAOwBcAG4AXAAiAEcAcgBlAGUAYwBlAFwAIgAsACAAMQA5ADcANQAsACAAMQA5ADcANQAsACAAMQAxACwAIAAwACwAIAAwACwAIAAyADYALAAgADAALAAgADEALAAgADAALAAgAFwAIgBcACIALAAgAFwAIgBcACIAOwBcAG4AXAAiAEcAcgBlAGUAYwBlAFwAIgAsACAAMQA5ADcANgAsACAAMQA5ADcANgAsACAANAAsACAAMAAsACAAMAAsACAAMQAxACwAIAA3ADIAMAAwACwAIAAxACwAIAAzADYAMAAwACwAIABcACIAUwBcACIALAAgAFwAIgAgAFMAdQBtAG0AZQByAFwAIgA7AFwAbgBcACIARwByAGUAZQBjAGUAXAAiACwAIAAxADkANwA2ACwAIAAxADkANwA2ACwAIAAxADAALAAgADAALAAgADAALAAgADEAMAAsACAANwAyADAAMAAsACAAMQAsACAAMAAsACAAXAAiAFwAIgAsACAAXAAiAFwAIgA7AFwAbgBcACIARwByAGUAZQBjAGUAXAAiACwAIAAxADkANwA3ACwAIAAxADkANwA3ACwAIAA5ACwAIAAwACwAIAAwACwAIAAyADYALAAgADcAMgAwADAALAAgADEALAAgADAALAAgAFwAIgBcACIALAAgAFwAIgBcACIAOwBcAG4AXAAiAEcAcgBlAGUAYwBlAFwAIgAsACAAMQA5ADcANwAsACAAMQA5ADcAOAAsACAANAAsACAAMQAsACAANwAsACAAMQAsACAANwAyADAAMAAsACAAMQAsACAAMwA2ADAAMAAsACAAXAAiAFMAXAAiACwAIABcACIAIABTAHUAbQBtAGUAcgBcACIAOwBcAG4AXAAiAEcAcgBlAGUAYwBlAFwAIgAsACAAMQA5ADcAOAAsACAAMQA5ADcAOAAsACAAOQAsACAAMAAsACAAMAAsACAAMgA0ACwAIAAxADQANAAwADAALAAgADAALAAgADAALAAgAFwAIgBcACIALAAgAFwAIgBcACIAOwBcAG4AXAAiAEcAcgBlAGUAYwBlAFwAIgAsACAAMQA5ADcAOQAsACAAMQA5ADcAOQAsACAANAAsACAAMAAsACAAMAAsACAAMQAsACAAMwAyADQAMAAwACwAIAAwACwAIAAzADYAMAAwACwAIABcACIAUwBcACIALAAgAFwAIgAgAFMAdQBtAG0AZQByAFwAIgA7AFwAbgBcACIARwByAGUAZQBjAGUAXAAiACwAIAAxADkANwA5ACwAIAAxADkANwA5ACwAIAA5ACwAIAAwACwAIAAwACwAIAAyADkALAAgADcAMgAwADAALAAgADAALAAgADAALAAgAFwAIgBcACIALAAgAFwAIgBcACIAOwBcAG4AXAAiAEcAcgBlAGUAYwBlAFwAIgAsACAAMQA5ADgAMAAsACAAMQA5ADgAMAAsACAANAAsACAAMAAsACAAMAAsACAAMQAsACAAMAAsACAAMAAsACAAMwA2ADAAMAAsACAAXAAiAFMAXAAiACwAIABcACIAIABTAHUAbQBtAGUAcgBcACIAOwBcAG4AXAAiAEcAcgBlAGUAYwBlAFwAIgAsACAAMQA5ADgAMAAsACAAMQA5ADgAMAAsACAAOQAsACAAMAAsACAAMAAsACAAMgA4ACwAIAAwACwAIAAwACwAIAAwACwAIABcACIAXAAiACwAIABcACIAXAAiAFwAbgB9ADsAXABuAFwAbgBfAFQASQBNAEUAWgBPAE4ARQBfAFIAVQBMAEUAUwBfAEcAVQBBAE0AIAA9ACAAewBcAG4AXAAiAEcAdQBhAG0AXAAiACwAIAAxADkANQA5ACwAIAAxADkANQA5ACwAIAA2ACwAIAAwACwAIAAwACwAIAAyADcALAAgADcAMgAwADAALAAgADAALAAgADMANgAwADAALAAgAFwAIgBEAFwAIgAsACAAXAAiACAARABhAHkAbABpAGcAaAB0AFwAIgA7AFwAbgBcACIARwB1AGEAbQBcACIALAAgADEAOQA2ADEALAAgADEAOQA2ADEALAAgADEALAAgADAALAAgADAALAAgADIAOQAsACAANwAyADAAMAAsACAAMAAsACAAMAAsACAAXAAiAFMAXAAiACwAIABcACIAIABTAHQAYQBuAGQAYQByAGQAXAAiADsAXABuAFwAIgBHAHUAYQBtAFwAIgAsACAAMQA5ADYANwAsACAAMQA5ADYANwAsACAAOQAsACAAMAAsACAAMAAsACAAMQAsACAANwAyADAAMAAsACAAMAAsACAAMwA2ADAAMAAsACAAXAAiAEQAXAAiACwAIABcACIAIABEAGEAeQBsAGkAZwBoAHQAXAAiADsAXABuAFwAIgBHAHUAYQBtAFwAIgAsACAAMQA5ADYAOQAsACAAMQA5ADYAOQAsACAAMQAsACAAMAAsACAAMAAsACAAMgA2ACwAIAA2ADAALAAgADAALAAgADAALAAgAFwAIgBTAFwAIgAsACAAXAAiACAAUwB0AGEAbgBkAGEAcgBkAFwAIgA7AFwAbgBcACIARwB1AGEAbQBcACIALAAgADEAOQA2ADkALAAgADEAOQA2ADkALAAgADYALAAgADAALAAgADAALAAgADIAMgAsACAANwAyADAAMAAsACAAMAAsACAAMwA2ADAAMAAsACAAXAAiAEQAXAAiACwAIABcACIAIABEAGEAeQBsAGkAZwBoAHQAXAAiADsAXABuAFwAIgBHAHUAYQBtAFwAIgAsACAAMQA5ADYAOQAsACAAMQA5ADYAOQAsACAAOAAsACAAMAAsACAAMAAsACAAMwAxACwAIAA3ADIAMAAwACwAIAAwACwAIAAwACwAIABcACIAUwBcACIALAAgAFwAIgAgAFMAdABhAG4AZABhAHIAZABcACIAOwBcAG4AXAAiAEcAdQBhAG0AXAAiACwAIAAxADkANwAwACwAIAAxADkANwAxACwAIAA0ACwAIAAtADEALAAgADcALAAgADAALAAgADcAMgAwADAALAAgADAALAAgADMANgAwADAALAAgAFwAIgBEAFwAIgAsACAAXAAiACAARABhAHkAbABpAGcAaAB0AFwAIgA7AFwAbgBcACIARwB1AGEAbQBcACIALAAgADEAOQA3ADAALAAgADEAOQA3ADEALAAgADkALAAgADEALAAgADcALAAgADEALAAgADcAMgAwADAALAAgADAALAAgADAALAAgAFwAIgBTAFwAIgAsACAAXAAiACAAUwB0AGEAbgBkAGEAcgBkAFwAIgA7AFwAbgBcACIARwB1AGEAbQBcACIALAAgADEAOQA3ADMALAAgADEAOQA3ADMALAAgADEAMgAsACAAMAAsACAAMAAsACAAMQA2ACwAIAA3ADIAMAAwACwAIAAwACwAIAAzADYAMAAwACwAIABcACIARABcACIALAAgAFwAIgAgAEQAYQB5AGwAaQBnAGgAdABcACIAOwBcAG4AXAAiAEcAdQBhAG0AXAAiACwAIAAxADkANwA0ACwAIAAxADkANwA0ACwAIAAyACwAIAAwACwAIAAwACwAIAAyADQALAAgADcAMgAwADAALAAgADAALAAgADAALAAgAFwAIgBTAFwAIgAsACAAXAAiACAAUwB0AGEAbgBkAGEAcgBkAFwAIgA7AFwAbgBcACIARwB1AGEAbQBcACIALAAgADEAOQA3ADYALAAgADEAOQA3ADYALAAgADUALAAgADAALAAgADAALAAgADIANgAsACAANwAyADAAMAAsACAAMAAsACAAMwA2ADAAMAAsACAAXAAiAEQAXAAiACwAIABcACIAIABEAGEAeQBsAGkAZwBoAHQAXAAiADsAXABuAFwAIgBHAHUAYQBtAFwAIgAsACAAMQA5ADcANgAsACAAMQA5ADcANgAsACAAOAAsACAAMAAsACAAMAAsACAAMgAyACwAIAA3ADIANgAwACwAIAAwACwAIAAwACwAIABcACIAUwBcACIALAAgAFwAIgAgAFMAdABhAG4AZABhAHIAZABcACIAOwBcAG4AXAAiAEcAdQBhAG0AXAAiACwAIAAxADkANwA3ACwAIAAxADkANwA3ACwAIAA0ACwAIAAwACwAIAAwACwAIAAyADQALAAgADcAMgAwADAALAAgADAALAAgADMANgAwADAALAAgAFwAIgBEAFwAIgAsACAAXAAiACAARABhAHkAbABpAGcAaAB0AFwAIgA7AFwAbgBcACIARwB1AGEAbQBcACIALAAgADEAOQA3ADcALAAgADEAOQA3ADcALAAgADgALAAgADAALAAgADAALAAgADIAOAAsACAANwAyADAAMAAsACAAMAAsACAAMAAsACAAXAAiAFMAXAAiACwAIABcACIAIABTAHQAYQBuAGQAYQByAGQAXAAiAFwAbgB9ADsAXABuAFwAbgBfAFQASQBNAEUAWgBPAE4ARQBfAFIAVQBMAEUAUwBfAEcAVQBBAFQAIAA9ACAAewBcAG4AXAAiAEcAdQBhAHQAXAAiACwAIAAxADkANwAzACwAIAAxADkANwAzACwAIAAxADEALAAgADAALAAgADAALAAgADIANQAsACAAMAAsACAAMAAsACAAMwA2ADAAMAAsACAAXAAiAEQAXAAiACwAIABcACIAIABEAGEAeQBsAGkAZwBoAHQAXAAiADsAXABuAFwAIgBHAHUAYQB0AFwAIgAsACAAMQA5ADcANAAsACAAMQA5ADcANAAsACAAMgAsACAAMAAsACAAMAAsACAAMgA0ACwAIAAwACwAIAAwACwAIAAwACwAIABcACIAUwBcACIALAAgAFwAIgAgAFMAdABhAG4AZABhAHIAZABcACIAOwBcAG4AXAAiAEcAdQBhAHQAXAAiACwAIAAxADkAOAAzACwAIAAxADkAOAAzACwAIAA1ACwAIAAwACwAIAAwACwAIAAyADEALAAgADAALAAgADAALAAgADMANgAwADAALAAgAFwAIgBEAFwAIgAsACAAXAAiACAARABhAHkAbABpAGcAaAB0AFwAIgA7AFwAbgBcACIARwB1AGEAdABcACIALAAgADEAOQA4ADMALAAgADEAOQA4ADMALAAgADkALAAgADAALAAgADAALAAgADIAMgAsACAAMAAsACAAMAAsACAAMAAsACAAXAAiAFMAXAAiACwAIABcACIAIABTAHQAYQBuAGQAYQByAGQAXAAiADsAXABuAFwAIgBHAHUAYQB0AFwAIgAsACAAMQA5ADkAMQAsACAAMQA5ADkAMQAsACAAMwAsACAAMAAsACAAMAAsACAAMgAzACwAIAAwACwAIAAwACwAIAAzADYAMAAwACwAIABcACIARABcACIALAAgAFwAIgAgAEQAYQB5AGwAaQBnAGgAdABcACIAOwBcAG4AXAAiAEcAdQBhAHQAXAAiACwAIAAxADkAOQAxACwAIAAxADkAOQAxACwAIAA5ACwAIAAwACwAIAAwACwAIAA3ACwAIAAwACwAIAAwACwAIAAwACwAIABcACIAUwBcACIALAAgAFwAIgAgAFMAdABhAG4AZABhAHIAZABcACIAOwBcAG4AXAAiAEcAdQBhAHQAXAAiACwAIAAyADAAMAA2ACwAIAAyADAAMAA2ACwAIAA0ACwAIAAwACwAIAAwACwAIAAzADAALAAgADAALAAgADAALAAgADMANgAwADAALAAgAFwAIgBEAFwAIgAsACAAXAAiACAARABhAHkAbABpAGcAaAB0AFwAIgA7AFwAbgBcACIARwB1AGEAdABcACIALAAgADIAMAAwADYALAAgADIAMAAwADYALAAgADEAMAAsACAAMAAsACAAMAAsACAAMQAsACAAMAAsACAAMAAsACAAMAAsACAAXAAiAFMAXAAiACwAIABcACIAIABTAHQAYQBuAGQAYQByAGQAXAAiAFwAbgB9ADsAXABuAFwAbgBfAFQASQBNAEUAWgBPAE4ARQBfAFIAVQBMAEUAUwBfAEgAQQBJAFQASQAgAD0AIAB7AFwAbgBcACIASABhAGkAdABpAFwAIgAsACAAMQA5ADgAMwAsACAAMQA5ADgAMwAsACAANQAsACAAMAAsACAAMAAsACAAOAAsACAAMAAsACAAMAAsACAAMwA2ADAAMAAsACAAXAAiAEQAXAAiACwAIABcACIAIABEAGEAeQBsAGkAZwBoAHQAXAAiADsAXABuAFwAIgBIAGEAaQB0AGkAXAAiACwAIAAxADkAOAAzACwAIAAxADkAOAA3ACwAIAAxADAALAAgAC0AMQAsACAANwAsACAAMAAsACAAMAAsACAAMAAsACAAMAAsACAAXAAiAFMAXAAiACwAIABcACIAIABTAHQAYQBuAGQAYQByAGQAXAAiADsAXABuAFwAIgBIAGEAaQB0AGkAXAAiACwAIAAxADkAOAA0ACwAIAAxADkAOAA3ACwAIAA0ACwAIAAtADEALAAgADcALAAgADAALAAgADAALAAgADAALAAgADMANgAwADAALAAgAFwAIgBEAFwAIgAsACAAXAAiACAARABhAHkAbABpAGcAaAB0AFwAIgA7AFwAbgBcACIASABhAGkAdABpAFwAIgAsACAAMQA5ADgAOAAsACAAMQA5ADkANwAsACAANAAsACAAMQAsACAANwAsACAAMQAsACAAMwA2ADAAMAAsACAAMQAsACAAMwA2ADAAMAAsACAAXAAiAEQAXAAiACwAIABcACIAIABEAGEAeQBsAGkAZwBoAHQAXAAiADsAXABuAFwAIgBIAGEAaQB0AGkAXAAiACwAIAAxADkAOAA4ACwAIAAxADkAOQA3ACwAIAAxADAALAAgAC0AMQAsACAANwAsACAAMAAsACAAMwA2ADAAMAAsACAAMQAsACAAMAAsACAAXAAiAFMAXAAiACwAIABcACIAIABTAHQAYQBuAGQAYQByAGQAXAAiADsAXABuAFwAIgBIAGEAaQB0AGkAXAAiACwAIAAyADAAMAA1ACwAIAAyADAAMAA2ACwAIAA0ACwAIAAxACwAIAA3ACwAIAAxACwAIAAwACwAIAAwACwAIAAzADYAMAAwACwAIABcACIARABcACIALAAgAFwAIgAgAEQAYQB5AGwAaQBnAGgAdABcACIAOwBcAG4AXAAiAEgAYQBpAHQAaQBcACIALAAgADIAMAAwADUALAAgADIAMAAwADYALAAgADEAMAAsACAALQAxACwAIAA3ACwAIAAwACwAIAAwACwAIAAwACwAIAAwACwAIABcACIAUwBcACIALAAgAFwAIgAgAFMAdABhAG4AZABhAHIAZABcACIAOwBcAG4AXAAiAEgAYQBpAHQAaQBcACIALAAgADIAMAAxADIALAAgADIAMAAxADUALAAgADMALAAgADEALAAgADcALAAgADgALAAgADcAMgAwADAALAAgADAALAAgADMANgAwADAALAAgAFwAIgBEAFwAIgAsACAAXAAiACAARABhAHkAbABpAGcAaAB0AFwAIgA7AFwAbgBcACIASABhAGkAdABpAFwAIgAsACAAMgAwADEAMgAsACAAMgAwADEANQAsACAAMQAxACwAIAAxACwAIAA3ACwAIAAxACwAIAA3ADIAMAAwACwAIAAwACwAIAAwACwAIABcACIAUwBcACIALAAgAFwAIgAgAFMAdABhAG4AZABhAHIAZABcACIAOwBcAG4AXAAiAEgAYQBpAHQAaQBcACIALAAgADIAMAAxADcALAAgAFwAIgBcACIALAAgADMALAAgADEALAAgADcALAAgADgALAAgADcAMgAwADAALAAgADAALAAgADMANgAwADAALAAgAFwAIgBEAFwAIgAsACAAXAAiACAARABhAHkAbABpAGcAaAB0AFwAIgA7AFwAbgBcACIASABhAGkAdABpAFwAIgAsACAAMgAwADEANwAsACAAXAAiAFwAIgAsACAAMQAxACwAIAAxACwAIAA3ACwAIAAxACwAIAA3ADIAMAAwACwAIAAwACwAIAAwACwAIABcACIAUwBcACIALAAgAFwAIgAgAFMAdABhAG4AZABhAHIAZABcACIAXABuAH0AOwBcAG4AXABuAF8AVABJAE0ARQBaAE8ATgBFAF8AUgBVAEwARQBTAF8ASABBAEwASQBGAEEAWAAgAD0AIAB7AFwAbgBcACIASABhAGwAaQBmAGEAeABcACIALAAgADEAOQAxADYALAAgADEAOQAxADYALAAgADQALAAgADAALAAgADAALAAgADEALAAgADAALAAgADAALAAgADMANgAwADAALAAgAFwAIgBEAFwAIgAsACAAXAAiACAARABhAHkAbABpAGcAaAB0AFwAIgA7AFwAbgBcACIASABhAGwAaQBmAGEAeABcACIALAAgADEAOQAxADYALAAgADEAOQAxADYALAAgADEAMAAsACAAMAAsACAAMAAsACAAMQAsACAAMAAsACAAMAAsACAAMAAsACAAXAAiAFMAXAAiACwAIABcACIAIABTAHQAYQBuAGQAYQByAGQAXAAiADsAXABuAFwAIgBIAGEAbABpAGYAYQB4AFwAIgAsACAAMQA5ADIAMAAsACAAMQA5ADIAMAAsACAANQAsACAAMAAsACAAMAAsACAAOQAsACAAMAAsACAAMAAsACAAMwA2ADAAMAAsACAAXAAiAEQAXAAiACwAIABcACIAIABEAGEAeQBsAGkAZwBoAHQAXAAiADsAXABuAFwAIgBIAGEAbABpAGYAYQB4AFwAIgAsACAAMQA5ADIAMAAsACAAMQA5ADIAMAAsACAAOAAsACAAMAAsACAAMAAsACAAMgA5ACwAIAAwACwAIAAwACwAIAAwACwAIABcACIAUwBcACIALAAgAFwAIgAgAFMAdABhAG4AZABhAHIAZABcACIAOwBcAG4AXAAiAEgAYQBsAGkAZgBhAHgAXAAiACwAIAAxADkAMgAxACwAIAAxADkAMgAxACwAIAA1ACwAIAAwACwAIAAwACwAIAA2ACwAIAAwACwAIAAwACwAIAAzADYAMAAwACwAIABcACIARABcACIALAAgAFwAIgAgAEQAYQB5AGwAaQBnAGgAdABcACIAOwBcAG4AXAAiAEgAYQBsAGkAZgBhAHgAXAAiACwAIAAxADkAMgAxACwAIAAxADkAMgAyACwAIAA5ACwAIAAwACwAIAAwACwAIAA1ACwAIAAwACwAIAAwACwAIAAwACwAIABcACIAUwBcACIALAAgAFwAIgAgAFMAdABhAG4AZABhAHIAZABcACIAOwBcAG4AXAAiAEgAYQBsAGkAZgBhAHgAXAAiACwAIAAxADkAMgAyACwAIAAxADkAMgAyACwAIAA0ACwAIAAwACwAIAAwACwAIAAzADAALAAgADAALAAgADAALAAgADMANgAwADAALAAgAFwAIgBEAFwAIgAsACAAXAAiACAARABhAHkAbABpAGcAaAB0AFwAIgA7AFwAbgBcACIASABhAGwAaQBmAGEAeABcACIALAAgADEAOQAyADMALAAgADEAOQAyADMALAAgADkALAAgADAALAAgADAALAAgADQALAAgADAALAAgADAALAAgADAALAAgAFwAIgBTAFwAIgAsACAAXAAiACAAUwB0AGEAbgBkAGEAcgBkAFwAIgA7AFwAbgBcACIASABhAGwAaQBmAGEAeABcACIALAAgADEAOQAyADMALAAgADEAOQAyADUALAAgADUALAAgADEALAAgADcALAAgADEALAAgADAALAAgADAALAAgADMANgAwADAALAAgAFwAIgBEAFwAIgAsACAAXAAiACAARABhAHkAbABpAGcAaAB0AFwAIgA7AFwAbgBcACIASABhAGwAaQBmAGEAeABcACIALAAgADEAOQAyADQALAAgADEAOQAyADQALAAgADkALAAgADAALAAgADAALAAgADEANQAsACAAMAAsACAAMAAsACAAMAAsACAAXAAiAFMAXAAiACwAIABcACIAIABTAHQAYQBuAGQAYQByAGQAXAAiADsAXABuAFwAIgBIAGEAbABpAGYAYQB4AFwAIgAsACAAMQA5ADIANQAsACAAMQA5ADIANQAsACAAOQAsACAAMAAsACAAMAAsACAAMgA4ACwAIAAwACwAIAAwACwAIAAwACwAIABcACIAUwBcACIALAAgAFwAIgAgAFMAdABhAG4AZABhAHIAZABcACIAOwBcAG4AXAAiAEgAYQBsAGkAZgBhAHgAXAAiACwAIAAxADkAMgA2ACwAIAAxADkAMgA2ACwAIAA1ACwAIAAwACwAIAAwACwAIAAxADYALAAgADAALAAgADAALAAgADMANgAwADAALAAgAFwAIgBEAFwAIgAsACAAXAAiACAARABhAHkAbABpAGcAaAB0AFwAIgA7AFwAbgBcACIASABhAGwAaQBmAGEAeABcACIALAAgADEAOQAyADYALAAgADEAOQAyADYALAAgADkALAAgADAALAAgADAALAAgADEAMwAsACAAMAAsACAAMAAsACAAMAAsACAAXAAiAFMAXAAiACwAIABcACIAIABTAHQAYQBuAGQAYQByAGQAXAAiADsAXABuAFwAIgBIAGEAbABpAGYAYQB4AFwAIgAsACAAMQA5ADIANwAsACAAMQA5ADIANwAsACAANQAsACAAMAAsACAAMAAsACAAMQAsACAAMAAsACAAMAAsACAAMwA2ADAAMAAsACAAXAAiAEQAXAAiACwAIABcACIAIABEAGEAeQBsAGkAZwBoAHQAXAAiADsAXABuAFwAIgBIAGEAbABpAGYAYQB4AFwAIgAsACAAMQA5ADIANwAsACAAMQA5ADIANwAsACAAOQAsACAAMAAsACAAMAAsACAAMgA2ACwAIAAwACwAIAAwACwAIAAwACwAIABcACIAUwBcACIALAAgAFwAIgAgAFMAdABhAG4AZABhAHIAZABcACIAOwBcAG4AXAAiAEgAYQBsAGkAZgBhAHgAXAAiACwAIAAxADkAMgA4ACwAIAAxADkAMgA4ACwAIAA5ACwAIAAwACwAIAAwACwAIAA5ACwAIAAwACwAIAAwACwAIAAwACwAIABcACIAUwBcACIALAAgAFwAIgAgAFMAdABhAG4AZABhAHIAZABcACIAOwBcAG4AXAAiAEgAYQBsAGkAZgBhAHgAXAAiACwAIAAxADkAMgA4ACwAIAAxADkAMwAxACwAIAA1ACwAIAAxACwAIAA3ACwAIAA4ACwAIAAwACwAIAAwACwAIAAzADYAMAAwACwAIABcACIARABcACIALAAgAFwAIgAgAEQAYQB5AGwAaQBnAGgAdABcACIAOwBcAG4AXAAiAEgAYQBsAGkAZgBhAHgAXAAiACwAIAAxADkAMgA5ACwAIAAxADkAMgA5ACwAIAA5ACwAIAAwACwAIAAwACwAIAAzACwAIAAwACwAIAAwACwAIAAwACwAIABcACIAUwBcACIALAAgAFwAIgAgAFMAdABhAG4AZABhAHIAZABcACIAOwBcAG4AXAAiAEgAYQBsAGkAZgBhAHgAXAAiACwAIAAxADkAMwAwACwAIAAxADkAMwAwACwAIAA5ACwAIAAwACwAIAAwACwAIAAxADUALAAgADAALAAgADAALAAgADAALAAgAFwAIgBTAFwAIgAsACAAXAAiACAAUwB0AGEAbgBkAGEAcgBkAFwAIgA7AFwAbgBcACIASABhAGwAaQBmAGEAeABcACIALAAgADEAOQAzADEALAAgADEAOQAzADIALAAgADkALAAgADEALAAgADEALAAgADIANAAsACAAMAAsACAAMAAsACAAMAAsACAAXAAiAFMAXAAiACwAIABcACIAIABTAHQAYQBuAGQAYQByAGQAXAAiADsAXABuAFwAIgBIAGEAbABpAGYAYQB4AFwAIgAsACAAMQA5ADMAMgAsACAAMQA5ADMAMgAsACAANQAsACAAMAAsACAAMAAsACAAMQAsACAAMAAsACAAMAAsACAAMwA2ADAAMAAsACAAXAAiAEQAXAAiACwAIABcACIAIABEAGEAeQBsAGkAZwBoAHQAXAAiADsAXABuAFwAIgBIAGEAbABpAGYAYQB4AFwAIgAsACAAMQA5ADMAMwAsACAAMQA5ADMAMwAsACAANAAsACAAMAAsACAAMAAsACAAMwAwACwAIAAwACwAIAAwACwAIAAzADYAMAAwACwAIABcACIARABcACIALAAgAFwAIgAgAEQAYQB5AGwAaQBnAGgAdABcACIAOwBcAG4AXAAiAEgAYQBsAGkAZgBhAHgAXAAiACwAIAAxADkAMwAzACwAIAAxADkAMwAzACwAIAAxADAALAAgADAALAAgADAALAAgADIALAAgADAALAAgADAALAAgADAALAAgAFwAIgBTAFwAIgAsACAAXAAiACAAUwB0AGEAbgBkAGEAcgBkAFwAIgA7AFwAbgBcACIASABhAGwAaQBmAGEAeABcACIALAAgADEAOQAzADQALAAgADEAOQAzADQALAAgADUALAAgADAALAAgADAALAAgADIAMAAsACAAMAAsACAAMAAsACAAMwA2ADAAMAAsACAAXAAiAEQAXAAiACwAIABcACIAIABEAGEAeQBsAGkAZwBoAHQAXAAiADsAXABuAFwAIgBIAGEAbABpAGYAYQB4AFwAIgAsACAAMQA5ADMANAAsACAAMQA5ADMANAAsACAAOQAsACAAMAAsACAAMAAsACAAMQA2ACwAIAAwACwAIAAwACwAIAAwACwAIABcACIAUwBcACIALAAgAFwAIgAgAFMAdABhAG4AZABhAHIAZABcACIAOwBcAG4AXAAiAEgAYQBsAGkAZgBhAHgAXAAiACwAIAAxADkAMwA1ACwAIAAxADkAMwA1ACwAIAA2ACwAIAAwACwAIAAwACwAIAAyACwAIAAwACwAIAAwACwAIAAzADYAMAAwACwAIABcACIARABcACIALAAgAFwAIgAgAEQAYQB5AGwAaQBnAGgAdABcACIAOwBcAG4AXAAiAEgAYQBsAGkAZgBhAHgAXAAiACwAIAAxADkAMwA1ACwAIAAxADkAMwA1ACwAIAA5ACwAIAAwACwAIAAwACwAIAAzADAALAAgADAALAAgADAALAAgADAALAAgAFwAIgBTAFwAIgAsACAAXAAiACAAUwB0AGEAbgBkAGEAcgBkAFwAIgA7AFwAbgBcACIASABhAGwAaQBmAGEAeABcACIALAAgADEAOQAzADYALAAgADEAOQAzADYALAAgADYALAAgADAALAAgADAALAAgADEALAAgADAALAAgADAALAAgADMANgAwADAALAAgAFwAIgBEAFwAIgAsACAAXAAiACAARABhAHkAbABpAGcAaAB0AFwAIgA7AFwAbgBcACIASABhAGwAaQBmAGEAeABcACIALAAgADEAOQAzADYALAAgADEAOQAzADYALAAgADkALAAgADAALAAgADAALAAgADEANAAsACAAMAAsACAAMAAsACAAMAAsACAAXAAiAFMAXAAiACwAIABcACIAIABTAHQAYQBuAGQAYQByAGQAXAAiADsAXABuAFwAIgBIAGEAbABpAGYAYQB4AFwAIgAsACAAMQA5ADMANwAsACAAMQA5ADMAOAAsACAANQAsACAAMQAsACAANwAsACAAMQAsACAAMAAsACAAMAAsACAAMwA2ADAAMAAsACAAXAAiAEQAXAAiACwAIABcACIAIABEAGEAeQBsAGkAZwBoAHQAXAAiADsAXABuAFwAIgBIAGEAbABpAGYAYQB4AFwAIgAsACAAMQA5ADMANwAsACAAMQA5ADQAMQAsACAAOQAsACAAMQAsACAAMQAsACAAMgA0ACwAIAAwACwAIAAwACwAIAAwACwAIABcACIAUwBcACIALAAgAFwAIgAgAFMAdABhAG4AZABhAHIAZABcACIAOwBcAG4AXAAiAEgAYQBsAGkAZgBhAHgAXAAiACwAIAAxADkAMwA5ACwAIAAxADkAMwA5ACwAIAA1ACwAIAAwACwAIAAwACwAIAAyADgALAAgADAALAAgADAALAAgADMANgAwADAALAAgAFwAIgBEAFwAIgAsACAAXAAiACAARABhAHkAbABpAGcAaAB0AFwAIgA7AFwAbgBcACIASABhAGwAaQBmAGEAeABcACIALAAgADEAOQA0ADAALAAgADEAOQA0ADEALAAgADUALAAgADEALAAgADcALAAgADEALAAgADAALAAgADAALAAgADMANgAwADAALAAgAFwAIgBEAFwAIgAsACAAXAAiACAARABhAHkAbABpAGcAaAB0AFwAIgA7AFwAbgBcACIASABhAGwAaQBmAGEAeABcACIALAAgADEAOQA0ADYALAAgADEAOQA0ADkALAAgADQALAAgAC0AMQAsACAANwAsACAAMAAsACAANwAyADAAMAAsACAAMAAsACAAMwA2ADAAMAAsACAAXAAiAEQAXAAiACwAIABcACIAIABEAGEAeQBsAGkAZwBoAHQAXAAiADsAXABuAFwAIgBIAGEAbABpAGYAYQB4AFwAIgAsACAAMQA5ADQANgAsACAAMQA5ADQAOQAsACAAOQAsACAALQAxACwAIAA3ACwAIAAwACwAIAA3ADIAMAAwACwAIAAwACwAIAAwACwAIABcACIAUwBcACIALAAgAFwAIgAgAFMAdABhAG4AZABhAHIAZABcACIAOwBcAG4AXAAiAEgAYQBsAGkAZgBhAHgAXAAiACwAIAAxADkANQAxACwAIAAxADkANQA0ACwAIAA0ACwAIAAtADEALAAgADcALAAgADAALAAgADcAMgAwADAALAAgADAALAAgADMANgAwADAALAAgAFwAIgBEAFwAIgAsACAAXAAiACAARABhAHkAbABpAGcAaAB0AFwAIgA7AFwAbgBcACIASABhAGwAaQBmAGEAeABcACIALAAgADEAOQA1ADEALAAgADEAOQA1ADQALAAgADkALAAgAC0AMQAsACAANwAsACAAMAAsACAANwAyADAAMAAsACAAMAAsACAAMAAsACAAXAAiAFMAXAAiACwAIABcACIAIABTAHQAYQBuAGQAYQByAGQAXAAiADsAXABuAFwAIgBIAGEAbABpAGYAYQB4AFwAIgAsACAAMQA5ADUANgAsACAAMQA5ADUAOQAsACAANAAsACAALQAxACwAIAA3ACwAIAAwACwAIAA3ADIAMAAwACwAIAAwACwAIAAzADYAMAAwACwAIABcACIARABcACIALAAgAFwAIgAgAEQAYQB5AGwAaQBnAGgAdABcACIAOwBcAG4AXAAiAEgAYQBsAGkAZgBhAHgAXAAiACwAIAAxADkANQA2ACwAIAAxADkANQA5ACwAIAA5ACwAIAAtADEALAAgADcALAAgADAALAAgADcAMgAwADAALAAgADAALAAgADAALAAgAFwAIgBTAFwAIgAsACAAXAAiACAAUwB0AGEAbgBkAGEAcgBkAFwAIgA7AFwAbgBcACIASABhAGwAaQBmAGEAeABcACIALAAgADEAOQA2ADIALAAgADEAOQA3ADMALAAgADQALAAgAC0AMQAsACAANwAsACAAMAAsACAANwAyADAAMAAsACAAMAAsACAAMwA2ADAAMAAsACAAXAAiAEQAXAAiACwAIABcACIAIABEAGEAeQBsAGkAZwBoAHQAXAAiADsAXABuAFwAIgBIAGEAbABpAGYAYQB4AFwAIgAsACAAMQA5ADYAMgAsACAAMQA5ADcAMwAsACAAMQAwACwAIAAtADEALAAgADcALAAgADAALAAgADcAMgAwADAALAAgADAALAAgADAALAAgAFwAIgBTAFwAIgAsACAAXAAiACAAUwB0AGEAbgBkAGEAcgBkAFwAIgBcAG4AfQA7AFwAbgBcAG4AXwBUAEkATQBFAFoATwBOAEUAXwBSAFUATABFAFMAXwBIAEsAIAA9ACAAewBcAG4AXAAiAEgASwBcACIALAAgADEAOQA0ADYALAAgADEAOQA0ADYALAAgADQALAAgADAALAAgADAALAAgADIAMQAsACAAMAAsACAAMAAsACAAMwA2ADAAMAAsACAAXAAiAFMAXAAiACwAIABcACIAIABTAHUAbQBtAGUAcgBcACIAOwBcAG4AXAAiAEgASwBcACIALAAgADEAOQA0ADYALAAgADEAOQA0ADYALAAgADEAMgAsACAAMAAsACAAMAAsACAAMQAsACAAMQAyADYAMAAwACwAIAAxACwAIAAwACwAIABcACIAXAAiACwAIABcACIAXAAiADsAXABuAFwAIgBIAEsAXAAiACwAIAAxADkANAA3ACwAIAAxADkANAA3ACwAIAA0ACwAIAAwACwAIAAwACwAIAAxADMALAAgADEAMgA2ADAAMAAsACAAMQAsACAAMwA2ADAAMAAsACAAXAAiAFMAXAAiACwAIABcACIAIABTAHUAbQBtAGUAcgBcACIAOwBcAG4AXAAiAEgASwBcACIALAAgADEAOQA0ADcALAAgADEAOQA0ADcALAAgADEAMQAsACAAMAAsACAAMAAsACAAMwAwACwAIAAxADIANgAwADAALAAgADEALAAgADAALAAgAFwAIgBcACIALAAgAFwAIgBcACIAOwBcAG4AXAAiAEgASwBcACIALAAgADEAOQA0ADgALAAgADEAOQA0ADgALAAgADUALAAgADAALAAgADAALAAgADIALAAgADEAMgA2ADAAMAAsACAAMQAsACAAMwA2ADAAMAAsACAAXAAiAFMAXAAiACwAIABcACIAIABTAHUAbQBtAGUAcgBcACIAOwBcAG4AXAAiAEgASwBcACIALAAgADEAOQA0ADgALAAgADEAOQA1ADIALAAgADEAMAAsACAAMQAsACAANwAsACAAMgA4ACwAIAAxADIANgAwADAALAAgADEALAAgADAALAAgAFwAIgBcACIALAAgAFwAIgBcACIAOwBcAG4AXAAiAEgASwBcACIALAAgADEAOQA0ADkALAAgADEAOQA1ADMALAAgADQALAAgADEALAAgADcALAAgADEALAAgADEAMgA2ADAAMAAsACAAMAAsACAAMwA2ADAAMAAsACAAXAAiAFMAXAAiACwAIABcACIAIABTAHUAbQBtAGUAcgBcACIAOwBcAG4AXAAiAEgASwBcACIALAAgADEAOQA1ADMALAAgADEAOQA2ADQALAAgADEAMAAsACAAMQAsACAANwAsACAAMwAxACwAIAAxADIANgAwADAALAAgADAALAAgADAALAAgAFwAIgBcACIALAAgAFwAIgBcACIAOwBcAG4AXAAiAEgASwBcACIALAAgADEAOQA1ADQALAAgADEAOQA2ADQALAAgADMALAAgADEALAAgADcALAAgADEAOAAsACAAMQAyADYAMAAwACwAIAAwACwAIAAzADYAMAAwACwAIABcACIAUwBcACIALAAgAFwAIgAgAFMAdQBtAG0AZQByAFwAIgA7AFwAbgBcACIASABLAFwAIgAsACAAMQA5ADYANQAsACAAMQA5ADcANgAsACAANAAsACAAMQAsACAANwAsACAAMQA2ACwAIAAxADIANgAwADAALAAgADAALAAgADMANgAwADAALAAgAFwAIgBTAFwAIgAsACAAXAAiACAAUwB1AG0AbQBlAHIAXAAiADsAXABuAFwAIgBIAEsAXAAiACwAIAAxADkANgA1ACwAIAAxADkANwA2ACwAIAAxADAALAAgADEALAAgADcALAAgADEANgAsACAAMQAyADYAMAAwACwAIAAwACwAIAAwACwAIABcACIAXAAiACwAIABcACIAXAAiADsAXABuAFwAIgBIAEsAXAAiACwAIAAxADkANwAzACwAIAAxADkANwAzACwAIAAxADIALAAgADAALAAgADAALAAgADMAMAAsACAAMQAyADYAMAAwACwAIAAwACwAIAAzADYAMAAwACwAIABcACIAUwBcACIALAAgAFwAIgAgAFMAdQBtAG0AZQByAFwAIgA7AFwAbgBcACIASABLAFwAIgAsACAAMQA5ADcAOQAsACAAMQA5ADcAOQAsACAANQAsACAAMAAsACAAMAAsACAAMQAzACwAIAAxADIANgAwADAALAAgADAALAAgADMANgAwADAALAAgAFwAIgBTAFwAIgAsACAAXAAiACAAUwB1AG0AbQBlAHIAXAAiADsAXABuAFwAIgBIAEsAXAAiACwAIAAxADkANwA5ACwAIAAxADkANwA5ACwAIAAxADAALAAgADAALAAgADAALAAgADIAMQAsACAAMQAyADYAMAAwACwAIAAwACwAIAAwACwAIABcACIAXAAiACwAIABcACIAXAAiAFwAbgB9ADsAXABuAFwAbgBfAFQASQBNAEUAWgBPAE4ARQBfAFIAVQBMAEUAUwBfAEgATwBMAEkARABBAFkAIAA9ACAAewBcAG4AXAAiAEgAbwBsAGkAZABhAHkAXAAiACwAIAAxADkAOQAyACwAIAAxADkAOQAzACwAIAAxADAALAAgAC0AMQAsACAANwAsACAAMAAsACAANwAyADAAMAAsACAAMQAsACAAMwA2ADAAMAAsACAAXAAiAEQAXAAiACwAIABcACIAIABEAGEAeQBsAGkAZwBoAHQAXAAiADsAXABuAFwAIgBIAG8AbABpAGQAYQB5AFwAIgAsACAAMQA5ADkAMwAsACAAMQA5ADkANAAsACAAMwAsACAAMQAsACAANwAsACAAMQAsACAANwAyADAAMAAsACAAMQAsACAAMAAsACAAXAAiAFMAXAAiACwAIABcACIAIABTAHQAYQBuAGQAYQByAGQAXAAiAFwAbgB9ADsAXABuAFwAbgBfAFQASQBNAEUAWgBPAE4ARQBfAFIAVQBMAEUAUwBfAEgATwBOAEQAIAA9ACAAewBcAG4AXAAiAEgAbwBuAGQAXAAiACwAIAAxADkAOAA3ACwAIAAxADkAOAA4ACwAIAA1ACwAIAAxACwAIAA3ACwAIAAxACwAIAAwACwAIAAwACwAIAAzADYAMAAwACwAIABcACIARABcACIALAAgAFwAIgAgAEQAYQB5AGwAaQBnAGgAdABcACIAOwBcAG4AXAAiAEgAbwBuAGQAXAAiACwAIAAxADkAOAA3ACwAIAAxADkAOAA4ACwAIAA5ACwAIAAtADEALAAgADcALAAgADAALAAgADAALAAgADAALAAgADAALAAgAFwAIgBTAFwAIgAsACAAXAAiACAAUwB0AGEAbgBkAGEAcgBkAFwAIgA7AFwAbgBcACIASABvAG4AZABcACIALAAgADIAMAAwADYALAAgADIAMAAwADYALAAgADUALAAgADEALAAgADcALAAgADEALAAgADAALAAgADAALAAgADMANgAwADAALAAgAFwAIgBEAFwAIgAsACAAXAAiACAARABhAHkAbABpAGcAaAB0AFwAIgA7AFwAbgBcACIASABvAG4AZABcACIALAAgADIAMAAwADYALAAgADIAMAAwADYALAAgADgALAAgADEALAAgADEALAAgADEALAAgADAALAAgADAALAAgADAALAAgAFwAIgBTAFwAIgAsACAAXAAiACAAUwB0AGEAbgBkAGEAcgBkAFwAIgBcAG4AfQA7AFwAbgBcAG4AXwBUAEkATQBFAFoATwBOAEUAXwBSAFUATABFAFMAXwBIAFUATgBHAEEAUgBZACAAPQAgAHsAXABuAFwAIgBIAHUAbgBnAGEAcgB5AFwAIgAsACAAMQA5ADEAOAAsACAAMQA5ADEAOQAsACAANAAsACAAMAAsACAAMAAsACAAMQA1ACwAIAA3ADIAMAAwACwAIAAwACwAIAAzADYAMAAwACwAIABcACIAUwBcACIALAAgAFwAIgAgAFMAdQBtAG0AZQByAFwAIgA7AFwAbgBcACIASAB1AG4AZwBhAHIAeQBcACIALAAgADEAOQAxADgALAAgADEAOQAyADAALAAgADkALAAgADEALAAgADEALAAgADEANQAsACAAMQAwADgAMAAwACwAIAAwACwAIAAwACwAIABcACIAXAAiACwAIABcACIAXAAiADsAXABuAFwAIgBIAHUAbgBnAGEAcgB5AFwAIgAsACAAMQA5ADIAMAAsACAAMQA5ADIAMAAsACAANAAsACAAMAAsACAAMAAsACAANQAsACAANwAyADAAMAAsACAAMAAsACAAMwA2ADAAMAAsACAAXAAiAFMAXAAiACwAIABcACIAIABTAHUAbQBtAGUAcgBcACIAOwBcAG4AXAAiAEgAdQBuAGcAYQByAHkAXAAiACwAIAAxADkANAA1ACwAIAAxADkANAA1ACwAIAA1ACwAIAAwACwAIAAwACwAIAAxACwAIAA4ADIAOAAwADAALAAgADAALAAgADMANgAwADAALAAgAFwAIgBTAFwAIgAsACAAXAAiACAAUwB1AG0AbQBlAHIAXAAiADsAXABuAFwAIgBIAHUAbgBnAGEAcgB5AFwAIgAsACAAMQA5ADQANQAsACAAMQA5ADQANQAsACAAMQAxACwAIAAwACwAIAAwACwAIAAxACwAIAAzADYAMAAwACwAIAAwACwAIAAwACwAIABcACIAXAAiACwAIABcACIAXAAiADsAXABuAFwAIgBIAHUAbgBnAGEAcgB5AFwAIgAsACAAMQA5ADQANgAsACAAMQA5ADQANgAsACAAMwAsACAAMAAsACAAMAAsACAAMwAxACwAIAA3ADIAMAAwACwAIAAxACwAIAAzADYAMAAwACwAIABcACIAUwBcACIALAAgAFwAIgAgAFMAdQBtAG0AZQByAFwAIgA7AFwAbgBcACIASAB1AG4AZwBhAHIAeQBcACIALAAgADEAOQA0ADYALAAgADEAOQA0ADYALAAgADEAMAAsACAAMAAsACAAMAAsACAANwAsACAANwAyADAAMAAsACAAMAAsACAAMAAsACAAXAAiAFwAIgAsACAAXAAiAFwAIgA7AFwAbgBcACIASAB1AG4AZwBhAHIAeQBcACIALAAgADEAOQA0ADcALAAgADEAOQA0ADkALAAgADQALAAgADEALAAgADcALAAgADQALAAgADcAMgAwADAALAAgADEALAAgADMANgAwADAALAAgAFwAIgBTAFwAIgAsACAAXAAiACAAUwB1AG0AbQBlAHIAXAAiADsAXABuAFwAIgBIAHUAbgBnAGEAcgB5AFwAIgAsACAAMQA5ADQANwAsACAAMQA5ADQAOQAsACAAMQAwACwAIAAxACwAIAA3ACwAIAAxACwAIAA3ADIAMAAwACwAIAAxACwAIAAwACwAIABcACIAXAAiACwAIABcACIAXAAiADsAXABuAFwAIgBIAHUAbgBnAGEAcgB5AFwAIgAsACAAMQA5ADUANAAsACAAMQA5ADUANAAsACAANQAsACAAMAAsACAAMAAsACAAMgAzACwAIAAwACwAIAAwACwAIAAzADYAMAAwACwAIABcACIAUwBcACIALAAgAFwAIgAgAFMAdQBtAG0AZQByAFwAIgA7AFwAbgBcACIASAB1AG4AZwBhAHIAeQBcACIALAAgADEAOQA1ADQALAAgADEAOQA1ADQALAAgADEAMAAsACAAMAAsACAAMAAsACAAMwAsACAAMAAsACAAMAAsACAAMAAsACAAXAAiAFwAIgAsACAAXAAiAFwAIgA7AFwAbgBcACIASAB1AG4AZwBhAHIAeQBcACIALAAgADEAOQA1ADUALAAgADEAOQA1ADUALAAgADUALAAgADAALAAgADAALAAgADIAMgAsACAANwAyADAAMAAsACAAMAAsACAAMwA2ADAAMAAsACAAXAAiAFMAXAAiACwAIABcACIAIABTAHUAbQBtAGUAcgBcACIAOwBcAG4AXAAiAEgAdQBuAGcAYQByAHkAXAAiACwAIAAxADkANQA1ACwAIAAxADkANQA1ACwAIAAxADAALAAgADAALAAgADAALAAgADIALAAgADEAMAA4ADAAMAAsACAAMAAsACAAMAAsACAAXAAiAFwAIgAsACAAXAAiAFwAIgA7AFwAbgBcACIASAB1AG4AZwBhAHIAeQBcACIALAAgADEAOQA1ADYALAAgADEAOQA1ADcALAAgADYALAAgADEALAAgADcALAAgADEALAAgADcAMgAwADAALAAgADAALAAgADMANgAwADAALAAgAFwAIgBTAFwAIgAsACAAXAAiACAAUwB1AG0AbQBlAHIAXAAiADsAXABuAFwAIgBIAHUAbgBnAGEAcgB5AFwAIgAsACAAMQA5ADUANgAsACAAMQA5ADUANwAsACAAOQAsACAALQAxACwAIAA3ACwAIAAwACwAIAAxADAAOAAwADAALAAgADAALAAgADAALAAgAFwAIgBcACIALAAgAFwAIgBcACIAOwBcAG4AXAAiAEgAdQBuAGcAYQByAHkAXAAiACwAIAAxADkAOAAwACwAIAAxADkAOAAwACwAIAA0ACwAIAAwACwAIAAwACwAIAA2ACwAIAAwACwAIAAwACwAIAAzADYAMAAwACwAIABcACIAUwBcACIALAAgAFwAIgAgAFMAdQBtAG0AZQByAFwAIgA7AFwAbgBcACIASAB1AG4AZwBhAHIAeQBcACIALAAgADEAOQA4ADAALAAgADEAOQA4ADAALAAgADkALAAgADAALAAgADAALAAgADIAOAAsACAAMwA2ADAAMAAsACAAMAAsACAAMAAsACAAXAAiAFwAIgAsACAAXAAiAFwAIgA7AFwAbgBcACIASAB1AG4AZwBhAHIAeQBcACIALAAgADEAOQA4ADEALAAgADEAOQA4ADMALAAgADMALAAgAC0AMQAsACAANwAsACAAMAAsACAAMAAsACAAMAAsACAAMwA2ADAAMAAsACAAXAAiAFMAXAAiACwAIABcACIAIABTAHUAbQBtAGUAcgBcACIAOwBcAG4AXAAiAEgAdQBuAGcAYQByAHkAXAAiACwAIAAxADkAOAAxACwAIAAxADkAOAAzACwAIAA5ACwAIAAtADEALAAgADcALAAgADAALAAgADMANgAwADAALAAgADAALAAgADAALAAgAFwAIgBcACIALAAgAFwAIgBcACIAXABuAH0AOwBcAG4AXABuAF8AVABJAE0ARQBaAE8ATgBFAF8AUgBVAEwARQBTAF8ASQBOAEQASQBBAE4AQQBQAE8ATABJAFMAIAA9ACAAewBcAG4AXAAiAEkAbgBkAGkAYQBuAGEAcABvAGwAaQBzAFwAIgAsACAAMQA5ADQAMQAsACAAMQA5ADQAMQAsACAANgAsACAAMAAsACAAMAAsACAAMgAyACwAIAA3ADIAMAAwACwAIAAwACwAIAAzADYAMAAwACwAIABcACIARABcACIALAAgAFwAIgAgAEQAYQB5AGwAaQBnAGgAdABcACIAOwBcAG4AXAAiAEkAbgBkAGkAYQBuAGEAcABvAGwAaQBzAFwAIgAsACAAMQA5ADQAMQAsACAAMQA5ADUANAAsACAAOQAsACAALQAxACwAIAA3ACwAIAAwACwAIAA3ADIAMAAwACwAIAAwACwAIAAwACwAIABcACIAUwBcACIALAAgAFwAIgAgAFMAdABhAG4AZABhAHIAZABcACIAOwBcAG4AXAAiAEkAbgBkAGkAYQBuAGEAcABvAGwAaQBzAFwAIgAsACAAMQA5ADQANgAsACAAMQA5ADUANAAsACAANAAsACAALQAxACwAIAA3ACwAIAAwACwAIAA3ADIAMAAwACwAIAAwACwAIAAzADYAMAAwACwAIABcACIARABcACIALAAgAFwAIgAgAEQAYQB5AGwAaQBnAGgAdABcACIAXABuAH0AOwBcAG4AXABuAF8AVABJAE0ARQBaAE8ATgBFAF8AUgBVAEwARQBTAF8ASQBSAEEATgAgAD0AIAB7AFwAbgBcACIASQByAGEAbgBcACIALAAgADEAOQAxADAALAAgADEAOQAxADAALAAgADEALAAgADAALAAgADAALAAgADEALAAgADAALAAgADAALAAgADAALAAgAFwAIgBcACIALAAgAFwAIgBcACIAOwBcAG4AXAAiAEkAcgBhAG4AXAAiACwAIAAxADkANwA3ACwAIAAxADkANwA3ACwAIAAzACwAIAAwACwAIAAwACwAIAAyADEALAAgADgAMgA4ADAAMAAsACAAMAAsACAAMwA2ADAAMAAsACAAXAAiAFwAIgAsACAAXAAiAFwAIgA7AFwAbgBcACIASQByAGEAbgBcACIALAAgADEAOQA3ADcALAAgADEAOQA3ADcALAAgADEAMAAsACAAMAAsACAAMAAsACAAMgAwACwAIAA4ADYANAAwADAALAAgADAALAAgADAALAAgAFwAIgBcACIALAAgAFwAIgBcACIAOwBcAG4AXAAiAEkAcgBhAG4AXAAiACwAIAAxADkANwA4ACwAIAAxADkANwA4ACwAIAAzACwAIAAwACwAIAAwACwAIAAyADQALAAgADgANgA0ADAAMAAsACAAMAAsACAAMwA2ADAAMAAsACAAXAAiAFwAIgAsACAAXAAiAFwAIgA7AFwAbgBcACIASQByAGEAbgBcACIALAAgADEAOQA3ADgALAAgADEAOQA3ADgALAAgADgALAAgADAALAAgADAALAAgADUALAAgADMANgAwADAALAAgADAALAAgADAALAAgAFwAIgBcACIALAAgAFwAIgBcACIAOwBcAG4AXAAiAEkAcgBhAG4AXAAiACwAIAAxADkANwA5ACwAIAAxADkANwA5ACwAIAA1ACwAIAAwACwAIAAwACwAIAAyADYALAAgADgANgA0ADAAMAAsACAAMAAsACAAMwA2ADAAMAAsACAAXAAiAFwAIgAsACAAXAAiAFwAIgA7AFwAbgBcACIASQByAGEAbgBcACIALAAgADEAOQA3ADkALAAgADEAOQA3ADkALAAgADkALAAgADAALAAgADAALAAgADEAOAAsACAAOAA2ADQAMAAwACwAIAAwACwAIAAwACwAIABcACIAXAAiACwAIABcACIAXAAiADsAXABuAFwAIgBJAHIAYQBuAFwAIgAsACAAMQA5ADgAMAAsACAAMQA5ADgAMAAsACAAMwAsACAAMAAsACAAMAAsACAAMgAwACwAIAA4ADYANAAwADAALAAgADAALAAgADMANgAwADAALAAgAFwAIgBcACIALAAgAFwAIgBcACIAOwBcAG4AXAAiAEkAcgBhAG4AXAAiACwAIAAxADkAOAAwACwAIAAxADkAOAAwACwAIAA5ACwAIAAwACwAIAAwACwAIAAyADIALAAgADgANgA0ADAAMAAsACAAMAAsACAAMAAsACAAXAAiAFwAIgAsACAAXAAiAFwAIgA7AFwAbgBcACIASQByAGEAbgBcACIALAAgADEAOQA5ADEALAAgADEAOQA5ADEALAAgADUALAAgADAALAAgADAALAAgADIALAAgADgANgA0ADAAMAAsACAAMAAsACAAMwA2ADAAMAAsACAAXAAiAFwAIgAsACAAXAAiAFwAIgA7AFwAbgBcACIASQByAGEAbgBcACIALAAgADEAOQA5ADEALAAgADEAOQA5ADUALAAgADkALAAgADAALAAgADAALAAgADIAMQAsACAAOAA2ADQAMAAwACwAIAAwACwAIAAwACwAIABcACIAXAAiACwAIABcACIAXAAiADsAXABuAFwAIgBJAHIAYQBuAFwAIgAsACAAMQA5ADkAMgAsACAAMQA5ADkANQAsACAAMwAsACAAMAAsACAAMAAsACAAMgAxACwAIAA4ADYANAAwADAALAAgADAALAAgADMANgAwADAALAAgAFwAIgBcACIALAAgAFwAIgBcACIAOwBcAG4AXAAiAEkAcgBhAG4AXAAiACwAIAAxADkAOQA2ACwAIAAxADkAOQA2ACwAIAAzACwAIAAwACwAIAAwACwAIAAyADAALAAgADgANgA0ADAAMAAsACAAMAAsACAAMwA2ADAAMAAsACAAXAAiAFwAIgAsACAAXAAiAFwAIgA7AFwAbgBcACIASQByAGEAbgBcACIALAAgADEAOQA5ADYALAAgADEAOQA5ADYALAAgADkALAAgADAALAAgADAALAAgADIAMAAsACAAOAA2ADQAMAAwACwAIAAwACwAIAAwACwAIABcACIAXAAiACwAIABcACIAXAAiADsAXABuAFwAIgBJAHIAYQBuAFwAIgAsACAAMQA5ADkANwAsACAAMQA5ADkAOQAsACAAMwAsACAAMAAsACAAMAAsACAAMgAxACwAIAA4ADYANAAwADAALAAgADAALAAgADMANgAwADAALAAgAFwAIgBcACIALAAgAFwAIgBcACIAOwBcAG4AXAAiAEkAcgBhAG4AXAAiACwAIAAxADkAOQA3ACwAIAAxADkAOQA5ACwAIAA5ACwAIAAwACwAIAAwACwAIAAyADEALAAgADgANgA0ADAAMAAsACAAMAAsACAAMAAsACAAXAAiAFwAIgAsACAAXAAiAFwAIgA7AFwAbgBcACIASQByAGEAbgBcACIALAAgADIAMAAwADAALAAgADIAMAAwADAALAAgADMALAAgADAALAAgADAALAAgADIAMAAsACAAOAA2ADQAMAAwACwAIAAwACwAIAAzADYAMAAwACwAIABcACIAXAAiACwAIABcACIAXAAiADsAXABuAFwAIgBJAHIAYQBuAFwAIgAsACAAMgAwADAAMAAsACAAMgAwADAAMAAsACAAOQAsACAAMAAsACAAMAAsACAAMgAwACwAIAA4ADYANAAwADAALAAgADAALAAgADAALAAgAFwAIgBcACIALAAgAFwAIgBcACIAOwBcAG4AXAAiAEkAcgBhAG4AXAAiACwAIAAyADAAMAAxACwAIAAyADAAMAAzACwAIAAzACwAIAAwACwAIAAwACwAIAAyADEALAAgADgANgA0ADAAMAAsACAAMAAsACAAMwA2ADAAMAAsACAAXAAiAFwAIgAsACAAXAAiAFwAIgA7AFwAbgBcACIASQByAGEAbgBcACIALAAgADIAMAAwADEALAAgADIAMAAwADMALAAgADkALAAgADAALAAgADAALAAgADIAMQAsACAAOAA2ADQAMAAwACwAIAAwACwAIAAwACwAIABcACIAXAAiACwAIABcACIAXAAiADsAXABuAFwAIgBJAHIAYQBuAFwAIgAsACAAMgAwADAANAAsACAAMgAwADAANAAsACAAMwAsACAAMAAsACAAMAAsACAAMgAwACwAIAA4ADYANAAwADAALAAgADAALAAgADMANgAwADAALAAgAFwAIgBcACIALAAgAFwAIgBcACIAOwBcAG4AXAAiAEkAcgBhAG4AXAAiACwAIAAyADAAMAA0ACwAIAAyADAAMAA0ACwAIAA5ACwAIAAwACwAIAAwACwAIAAyADAALAAgADgANgA0ADAAMAAsACAAMAAsACAAMAAsACAAXAAiAFwAIgAsACAAXAAiAFwAIgA7AFwAbgBcACIASQByAGEAbgBcACIALAAgADIAMAAwADUALAAgADIAMAAwADUALAAgADMALAAgADAALAAgADAALAAgADIAMQAsACAAOAA2ADQAMAAwACwAIAAwACwAIAAzADYAMAAwACwAIABcACIAXAAiACwAIABcACIAXAAiADsAXABuAFwAIgBJAHIAYQBuAFwAIgAsACAAMgAwADAANQAsACAAMgAwADAANQAsACAAOQAsACAAMAAsACAAMAAsACAAMgAxACwAIAA4ADYANAAwADAALAAgADAALAAgADAALAAgAFwAIgBcACIALAAgAFwAIgBcACIAOwBcAG4AXAAiAEkAcgBhAG4AXAAiACwAIAAyADAAMAA4ACwAIAAyADAAMAA4ACwAIAAzACwAIAAwACwAIAAwACwAIAAyADAALAAgADgANgA0ADAAMAAsACAAMAAsACAAMwA2ADAAMAAsACAAXAAiAFwAIgAsACAAXAAiAFwAIgA7AFwAbgBcACIASQByAGEAbgBcACIALAAgADIAMAAwADgALAAgADIAMAAwADgALAAgADkALAAgADAALAAgADAALAAgADIAMAAsACAAOAA2ADQAMAAwACwAIAAwACwAIAAwACwAIABcACIAXAAiACwAIABcACIAXAAiADsAXABuAFwAIgBJAHIAYQBuAFwAIgAsACAAMgAwADAAOQAsACAAMgAwADEAMQAsACAAMwAsACAAMAAsACAAMAAsACAAMgAxACwAIAA4ADYANAAwADAALAAgADAALAAgADMANgAwADAALAAgAFwAIgBcACIALAAgAFwAIgBcACIAOwBcAG4AXAAiAEkAcgBhAG4AXAAiACwAIAAyADAAMAA5ACwAIAAyADAAMQAxACwAIAA5ACwAIAAwACwAIAAwACwAIAAyADEALAAgADgANgA0ADAAMAAsACAAMAAsACAAMAAsACAAXAAiAFwAIgAsACAAXAAiAFwAIgA7AFwAbgBcACIASQByAGEAbgBcACIALAAgADIAMAAxADIALAAgADIAMAAxADIALAAgADMALAAgADAALAAgADAALAAgADIAMAAsACAAOAA2ADQAMAAwACwAIAAwACwAIAAzADYAMAAwACwAIABcACIAXAAiACwAIABcACIAXAAiADsAXABuAFwAIgBJAHIAYQBuAFwAIgAsACAAMgAwADEAMgAsACAAMgAwADEAMgAsACAAOQAsACAAMAAsACAAMAAsACAAMgAwACwAIAA4ADYANAAwADAALAAgADAALAAgADAALAAgAFwAIgBcACIALAAgAFwAIgBcACIAOwBcAG4AXAAiAEkAcgBhAG4AXAAiACwAIAAyADAAMQAzACwAIAAyADAAMQA1ACwAIAAzACwAIAAwACwAIAAwACwAIAAyADEALAAgADgANgA0ADAAMAAsACAAMAAsACAAMwA2ADAAMAAsACAAXAAiAFwAIgAsACAAXAAiAFwAIgA7AFwAbgBcACIASQByAGEAbgBcACIALAAgADIAMAAxADMALAAgADIAMAAxADUALAAgADkALAAgADAALAAgADAALAAgADIAMQAsACAAOAA2ADQAMAAwACwAIAAwACwAIAAwACwAIABcACIAXAAiACwAIABcACIAXAAiADsAXABuAFwAIgBJAHIAYQBuAFwAIgAsACAAMgAwADEANgAsACAAMgAwADEANgAsACAAMwAsACAAMAAsACAAMAAsACAAMgAwACwAIAA4ADYANAAwADAALAAgADAALAAgADMANgAwADAALAAgAFwAIgBcACIALAAgAFwAIgBcACIAOwBcAG4AXAAiAEkAcgBhAG4AXAAiACwAIAAyADAAMQA2ACwAIAAyADAAMQA2ACwAIAA5ACwAIAAwACwAIAAwACwAIAAyADAALAAgADgANgA0ADAAMAAsACAAMAAsACAAMAAsACAAXAAiAFwAIgAsACAAXAAiAFwAIgA7AFwAbgBcACIASQByAGEAbgBcACIALAAgADIAMAAxADcALAAgADIAMAAxADkALAAgADMALAAgADAALAAgADAALAAgADIAMQAsACAAOAA2ADQAMAAwACwAIAAwACwAIAAzADYAMAAwACwAIABcACIAXAAiACwAIABcACIAXAAiADsAXABuAFwAIgBJAHIAYQBuAFwAIgAsACAAMgAwADEANwAsACAAMgAwADEAOQAsACAAOQAsACAAMAAsACAAMAAsACAAMgAxACwAIAA4ADYANAAwADAALAAgADAALAAgADAALAAgAFwAIgBcACIALAAgAFwAIgBcACIAOwBcAG4AXAAiAEkAcgBhAG4AXAAiACwAIAAyADAAMgAwACwAIAAyADAAMgAwACwAIAAzACwAIAAwACwAIAAwACwAIAAyADAALAAgADgANgA0ADAAMAAsACAAMAAsACAAMwA2ADAAMAAsACAAXAAiAFwAIgAsACAAXAAiAFwAIgA7AFwAbgBcACIASQByAGEAbgBcACIALAAgADIAMAAyADAALAAgADIAMAAyADAALAAgADkALAAgADAALAAgADAALAAgADIAMAAsACAAOAA2ADQAMAAwACwAIAAwACwAIAAwACwAIABcACIAXAAiACwAIABcACIAXAAiADsAXABuAFwAIgBJAHIAYQBuAFwAIgAsACAAMgAwADIAMQAsACAAMgAwADIAMgAsACAAMwAsACAAMAAsACAAMAAsACAAMgAxACwAIAA4ADYANAAwADAALAAgADAALAAgADMANgAwADAALAAgAFwAIgBcACIALAAgAFwAIgBcACIAOwBcAG4AXAAiAEkAcgBhAG4AXAAiACwAIAAyADAAMgAxACwAIAAyADAAMgAyACwAIAA5ACwAIAAwACwAIAAwACwAIAAyADEALAAgADgANgA0ADAAMAAsACAAMAAsACAAMAAsACAAXAAiAFwAIgAsACAAXAAiAFwAIgBcAG4AfQA7AFwAbgBcAG4AXwBUAEkATQBFAFoATwBOAEUAXwBSAFUATABFAFMAXwBJAFIAQQBRACAAPQAgAHsAXABuAFwAIgBJAHIAYQBxAFwAIgAsACAAMQA5ADgAMgAsACAAMQA5ADgAMgAsACAANQAsACAAMAAsACAAMAAsACAAMQAsACAAMAAsACAAMAAsACAAMwA2ADAAMAAsACAAXAAiAFwAIgAsACAAXAAiAFwAIgA7AFwAbgBcACIASQByAGEAcQBcACIALAAgADEAOQA4ADIALAAgADEAOQA4ADQALAAgADEAMAAsACAAMAAsACAAMAAsACAAMQAsACAAMAAsACAAMAAsACAAMAAsACAAXAAiAFwAIgAsACAAXAAiAFwAIgA7AFwAbgBcACIASQByAGEAcQBcACIALAAgADEAOQA4ADMALAAgADEAOQA4ADMALAAgADMALAAgADAALAAgADAALAAgADMAMQAsACAAMAAsACAAMAAsACAAMwA2ADAAMAAsACAAXAAiAFwAIgAsACAAXAAiAFwAIgA7AFwAbgBcACIASQByAGEAcQBcACIALAAgADEAOQA4ADQALAAgADEAOQA4ADUALAAgADQALAAgADAALAAgADAALAAgADEALAAgADAALAAgADAALAAgADMANgAwADAALAAgAFwAIgBcACIALAAgAFwAIgBcACIAOwBcAG4AXAAiAEkAcgBhAHEAXAAiACwAIAAxADkAOAA1ACwAIAAxADkAOQAwACwAIAA5ACwAIAAtADEALAAgADcALAAgADAALAAgADMANgAwADAALAAgADEALAAgADAALAAgAFwAIgBcACIALAAgAFwAIgBcACIAOwBcAG4AXAAiAEkAcgBhAHEAXAAiACwAIAAxADkAOAA2ACwAIAAxADkAOQAwACwAIAAzACwAIAAtADEALAAgADcALAAgADAALAAgADMANgAwADAALAAgADEALAAgADMANgAwADAALAAgAFwAIgBcACIALAAgAFwAIgBcACIAOwBcAG4AXAAiAEkAcgBhAHEAXAAiACwAIAAxADkAOQAxACwAIAAyADAAMAA3ACwAIAA0ACwAIAAwACwAIAAwACwAIAAxACwAIAAxADAAOAAwADAALAAgADEALAAgADMANgAwADAALAAgAFwAIgBcACIALAAgAFwAIgBcACIAOwBcAG4AXAAiAEkAcgBhAHEAXAAiACwAIAAxADkAOQAxACwAIAAyADAAMAA3ACwAIAAxADAALAAgADAALAAgADAALAAgADEALAAgADEAMAA4ADAAMAAsACAAMQAsACAAMAAsACAAXAAiAFwAIgAsACAAXAAiAFwAIgBcAG4AfQA7AFwAbgBcAG4AXwBUAEkATQBFAFoATwBOAEUAXwBSAFUATABFAFMAXwBJAFQAQQBMAFkAIAA9ACAAewBcAG4AXAAiAEkAdABhAGwAeQBcACIALAAgADEAOQAxADYALAAgADEAOQAxADYALAAgADYALAAgADAALAAgADAALAAgADMALAAgADgANgA0ADAAMAAsACAAMAAsACAAMwA2ADAAMAAsACAAXAAiAFMAXAAiACwAIABcACIAIABTAHUAbQBtAGUAcgBcACIAOwBcAG4AXAAiAEkAdABhAGwAeQBcACIALAAgADEAOQAxADYALAAgADEAOQAxADcALAAgADkALAAgADAALAAgADAALAAgADMAMAAsACAAOAA2ADQAMAAwACwAIAAwACwAIAAwACwAIABcACIAXAAiACwAIABcACIAXAAiADsAXABuAFwAIgBJAHQAYQBsAHkAXAAiACwAIAAxADkAMQA3ACwAIAAxADkAMQA3ACwAIAAzACwAIAAwACwAIAAwACwAIAAzADEALAAgADgANgA0ADAAMAAsACAAMAAsACAAMwA2ADAAMAAsACAAXAAiAFMAXAAiACwAIABcACIAIABTAHUAbQBtAGUAcgBcACIAOwBcAG4AXAAiAEkAdABhAGwAeQBcACIALAAgADEAOQAxADgALAAgADEAOQAxADgALAAgADMALAAgADAALAAgADAALAAgADkALAAgADgANgA0ADAAMAAsACAAMAAsACAAMwA2ADAAMAAsACAAXAAiAFMAXAAiACwAIABcACIAIABTAHUAbQBtAGUAcgBcACIAOwBcAG4AXAAiAEkAdABhAGwAeQBcACIALAAgADEAOQAxADgALAAgADEAOQAxADgALAAgADEAMAAsACAAMAAsACAAMAAsACAANgAsACAAOAA2ADQAMAAwACwAIAAwACwAIAAwACwAIABcACIAXAAiACwAIABcACIAXAAiADsAXABuAFwAIgBJAHQAYQBsAHkAXAAiACwAIAAxADkAMQA5ACwAIAAxADkAMQA5ACwAIAAzACwAIAAwACwAIAAwACwAIAAxACwAIAA4ADYANAAwADAALAAgADAALAAgADMANgAwADAALAAgAFwAIgBTAFwAIgAsACAAXAAiACAAUwB1AG0AbQBlAHIAXAAiADsAXABuAFwAIgBJAHQAYQBsAHkAXAAiACwAIAAxADkAMQA5ACwAIAAxADkAMQA5ACwAIAAxADAALAAgADAALAAgADAALAAgADQALAAgADgANgA0ADAAMAAsACAAMAAsACAAMAAsACAAXAAiAFwAIgAsACAAXAAiAFwAIgA7AFwAbgBcACIASQB0AGEAbAB5AFwAIgAsACAAMQA5ADIAMAAsACAAMQA5ADIAMAAsACAAMwAsACAAMAAsACAAMAAsACAAMgAwACwAIAA4ADYANAAwADAALAAgADAALAAgADMANgAwADAALAAgAFwAIgBTAFwAIgAsACAAXAAiACAAUwB1AG0AbQBlAHIAXAAiADsAXABuAFwAIgBJAHQAYQBsAHkAXAAiACwAIAAxADkAMgAwACwAIAAxADkAMgAwACwAIAA5ACwAIAAwACwAIAAwACwAIAAxADgALAAgADgANgA0ADAAMAAsACAAMAAsACAAMAAsACAAXAAiAFwAIgAsACAAXAAiAFwAIgA7AFwAbgBcACIASQB0AGEAbAB5AFwAIgAsACAAMQA5ADQAMAAsACAAMQA5ADQAMAAsACAANgAsACAAMAAsACAAMAAsACAAMQA0ACwAIAA4ADYANAAwADAALAAgADAALAAgADMANgAwADAALAAgAFwAIgBTAFwAIgAsACAAXAAiACAAUwB1AG0AbQBlAHIAXAAiADsAXABuAFwAIgBJAHQAYQBsAHkAXAAiACwAIAAxADkANAAyACwAIAAxADkANAAyACwAIAAxADEALAAgADAALAAgADAALAAgADIALAAgADcAMgAwADAALAAgADEALAAgADAALAAgAFwAIgBcACIALAAgAFwAIgBcACIAOwBcAG4AXAAiAEkAdABhAGwAeQBcACIALAAgADEAOQA0ADMALAAgADEAOQA0ADMALAAgADMALAAgADAALAAgADAALAAgADIAOQAsACAANwAyADAAMAAsACAAMQAsACAAMwA2ADAAMAAsACAAXAAiAFMAXAAiACwAIABcACIAIABTAHUAbQBtAGUAcgBcACIAOwBcAG4AXAAiAEkAdABhAGwAeQBcACIALAAgADEAOQA0ADMALAAgADEAOQA0ADMALAAgADEAMAAsACAAMAAsACAAMAAsACAANAAsACAANwAyADAAMAAsACAAMQAsACAAMAAsACAAXAAiAFwAIgAsACAAXAAiAFwAIgA7AFwAbgBcACIASQB0AGEAbAB5AFwAIgAsACAAMQA5ADQANAAsACAAMQA5ADQANAAsACAANAAsACAAMAAsACAAMAAsACAAMgAsACAANwAyADAAMAAsACAAMQAsACAAMwA2ADAAMAAsACAAXAAiAFMAXAAiACwAIABcACIAIABTAHUAbQBtAGUAcgBcACIAOwBcAG4AXAAiAEkAdABhAGwAeQBcACIALAAgADEAOQA0ADQALAAgADEAOQA0ADQALAAgADkALAAgADAALAAgADAALAAgADEANwAsACAANwAyADAAMAAsACAAMQAsACAAMAAsACAAXAAiAFwAIgAsACAAXAAiAFwAIgA7AFwAbgBcACIASQB0AGEAbAB5AFwAIgAsACAAMQA5ADQANQAsACAAMQA5ADQANQAsACAANAAsACAAMAAsACAAMAAsACAAMgAsACAANwAyADAAMAAsACAAMAAsACAAMwA2ADAAMAAsACAAXAAiAFMAXAAiACwAIABcACIAIABTAHUAbQBtAGUAcgBcACIAOwBcAG4AXAAiAEkAdABhAGwAeQBcACIALAAgADEAOQA0ADUALAAgADEAOQA0ADUALAAgADkALAAgADAALAAgADAALAAgADEANQAsACAAMwA2ADAAMAAsACAAMAAsACAAMAAsACAAXAAiAFwAIgAsACAAXAAiAFwAIgA7AFwAbgBcACIASQB0AGEAbAB5AFwAIgAsACAAMQA5ADQANgAsACAAMQA5ADQANgAsACAAMwAsACAAMAAsACAAMAAsACAAMQA3ACwAIAA3ADIAMAAwACwAIAAxACwAIAAzADYAMAAwACwAIABcACIAUwBcACIALAAgAFwAIgAgAFMAdQBtAG0AZQByAFwAIgA7AFwAbgBcACIASQB0AGEAbAB5AFwAIgAsACAAMQA5ADQANgAsACAAMQA5ADQANgAsACAAMQAwACwAIAAwACwAIAAwACwAIAA2ACwAIAA3ADIAMAAwACwAIAAxACwAIAAwACwAIABcACIAXAAiACwAIABcACIAXAAiADsAXABuAFwAIgBJAHQAYQBsAHkAXAAiACwAIAAxADkANAA3ACwAIAAxADkANAA3ACwAIAAzACwAIAAwACwAIAAwACwAIAAxADYALAAgADAALAAgADEALAAgADMANgAwADAALAAgAFwAIgBTAFwAIgAsACAAXAAiACAAUwB1AG0AbQBlAHIAXAAiADsAXABuAFwAIgBJAHQAYQBsAHkAXAAiACwAIAAxADkANAA3ACwAIAAxADkANAA3ACwAIAAxADAALAAgADAALAAgADAALAAgADUALAAgADAALAAgADEALAAgADAALAAgAFwAIgBcACIALAAgAFwAIgBcACIAOwBcAG4AXAAiAEkAdABhAGwAeQBcACIALAAgADEAOQA0ADgALAAgADEAOQA0ADgALAAgADIALAAgADAALAAgADAALAAgADIAOQAsACAANwAyADAAMAAsACAAMQAsACAAMwA2ADAAMAAsACAAXAAiAFMAXAAiACwAIABcACIAIABTAHUAbQBtAGUAcgBcACIAOwBcAG4AXAAiAEkAdABhAGwAeQBcACIALAAgADEAOQA0ADgALAAgADEAOQA0ADgALAAgADEAMAAsACAAMAAsACAAMAAsACAAMwAsACAANwAyADAAMAAsACAAMQAsACAAMAAsACAAXAAiAFwAIgAsACAAXAAiAFwAIgA7AFwAbgBcACIASQB0AGEAbAB5AFwAIgAsACAAMQA5ADYANgAsACAAMQA5ADYANgAsACAAOQAsACAAMAAsACAAMAAsACAAMgA0ACwAIAA4ADYANAAwADAALAAgADAALAAgADAALAAgAFwAIgBcACIALAAgAFwAIgBcACIAOwBcAG4AXAAiAEkAdABhAGwAeQBcACIALAAgADEAOQA2ADYALAAgADEAOQA2ADgALAAgADUALAAgADEALAAgADcALAAgADIAMgAsACAAMAAsACAAMQAsACAAMwA2ADAAMAAsACAAXAAiAFMAXAAiACwAIABcACIAIABTAHUAbQBtAGUAcgBcACIAOwBcAG4AXAAiAEkAdABhAGwAeQBcACIALAAgADEAOQA2ADcALAAgADEAOQA2ADkALAAgADkALAAgADEALAAgADcALAAgADIAMgAsACAAMAAsACAAMQAsACAAMAAsACAAXAAiAFwAIgAsACAAXAAiAFwAIgA7AFwAbgBcACIASQB0AGEAbAB5AFwAIgAsACAAMQA5ADYAOQAsACAAMQA5ADYAOQAsACAANgAsACAAMAAsACAAMAAsACAAMQAsACAAMAAsACAAMQAsACAAMwA2ADAAMAAsACAAXAAiAFMAXAAiACwAIABcACIAIABTAHUAbQBtAGUAcgBcACIAOwBcAG4AXAAiAEkAdABhAGwAeQBcACIALAAgADEAOQA3ADAALAAgADEAOQA3ADAALAAgADUALAAgADAALAAgADAALAAgADMAMQAsACAAMAAsACAAMQAsACAAMwA2ADAAMAAsACAAXAAiAFMAXAAiACwAIABcACIAIABTAHUAbQBtAGUAcgBcACIAOwBcAG4AXAAiAEkAdABhAGwAeQBcACIALAAgADEAOQA3ADAALAAgADEAOQA3ADAALAAgADkALAAgAC0AMQAsACAANwAsACAAMAAsACAAMAAsACAAMQAsACAAMAAsACAAXAAiAFwAIgAsACAAXAAiAFwAIgA7AFwAbgBcACIASQB0AGEAbAB5AFwAIgAsACAAMQA5ADcAMQAsACAAMQA5ADcAMQAsACAAOQAsACAALQAxACwAIAA3ACwAIAAwACwAIAAwACwAIAAxACwAIAAwACwAIABcACIAXAAiACwAIABcACIAXAAiADsAXABuAFwAIgBJAHQAYQBsAHkAXAAiACwAIAAxADkANwAxACwAIAAxADkANwAyACwAIAA1ACwAIAAxACwAIAA3ACwAIAAyADIALAAgADAALAAgADEALAAgADMANgAwADAALAAgAFwAIgBTAFwAIgAsACAAXAAiACAAUwB1AG0AbQBlAHIAXAAiADsAXABuAFwAIgBJAHQAYQBsAHkAXAAiACwAIAAxADkANwAyACwAIAAxADkANwAyACwAIAAxADAALAAgADAALAAgADAALAAgADEALAAgADAALAAgADEALAAgADAALAAgAFwAIgBcACIALAAgAFwAIgBcACIAOwBcAG4AXAAiAEkAdABhAGwAeQBcACIALAAgADEAOQA3ADMALAAgADEAOQA3ADMALAAgADYALAAgADAALAAgADAALAAgADMALAAgADAALAAgADEALAAgADMANgAwADAALAAgAFwAIgBTAFwAIgAsACAAXAAiACAAUwB1AG0AbQBlAHIAXAAiADsAXABuAFwAIgBJAHQAYQBsAHkAXAAiACwAIAAxADkANwAzACwAIAAxADkANwA0ACwAIAA5ACwAIAAtADEALAAgADcALAAgADAALAAgADAALAAgADEALAAgADAALAAgAFwAIgBcACIALAAgAFwAIgBcACIAOwBcAG4AXAAiAEkAdABhAGwAeQBcACIALAAgADEAOQA3ADQALAAgADEAOQA3ADQALAAgADUALAAgADAALAAgADAALAAgADIANgAsACAAMAAsACAAMQAsACAAMwA2ADAAMAAsACAAXAAiAFMAXAAiACwAIABcACIAIABTAHUAbQBtAGUAcgBcACIAOwBcAG4AXAAiAEkAdABhAGwAeQBcACIALAAgADEAOQA3ADUALAAgADEAOQA3ADUALAAgADYALAAgADAALAAgADAALAAgADEALAAgADAALAAgADEALAAgADMANgAwADAALAAgAFwAIgBTAFwAIgAsACAAXAAiACAAUwB1AG0AbQBlAHIAXAAiADsAXABuAFwAIgBJAHQAYQBsAHkAXAAiACwAIAAxADkANwA1ACwAIAAxADkANwA3ACwAIAA5ACwAIAAtADEALAAgADcALAAgADAALAAgADAALAAgADEALAAgADAALAAgAFwAIgBcACIALAAgAFwAIgBcACIAOwBcAG4AXAAiAEkAdABhAGwAeQBcACIALAAgADEAOQA3ADYALAAgADEAOQA3ADYALAAgADUALAAgADAALAAgADAALAAgADMAMAAsACAAMAAsACAAMQAsACAAMwA2ADAAMAAsACAAXAAiAFMAXAAiACwAIABcACIAIABTAHUAbQBtAGUAcgBcACIAOwBcAG4AXAAiAEkAdABhAGwAeQBcACIALAAgADEAOQA3ADcALAAgADEAOQA3ADkALAAgADUALAAgADEALAAgADcALAAgADIAMgAsACAAMAAsACAAMQAsACAAMwA2ADAAMAAsACAAXAAiAFMAXAAiACwAIABcACIAIABTAHUAbQBtAGUAcgBcACIAOwBcAG4AXAAiAEkAdABhAGwAeQBcACIALAAgADEAOQA3ADgALAAgADEAOQA3ADgALAAgADEAMAAsACAAMAAsACAAMAAsACAAMQAsACAAMAAsACAAMQAsACAAMAAsACAAXAAiAFwAIgAsACAAXAAiAFwAIgA7AFwAbgBcACIASQB0AGEAbAB5AFwAIgAsACAAMQA5ADcAOQAsACAAMQA5ADcAOQAsACAAOQAsACAAMAAsACAAMAAsACAAMwAwACwAIAAwACwAIAAxACwAIAAwACwAIABcACIAXAAiACwAIABcACIAXAAiAFwAbgB9ADsAXABuAFwAbgBfAFQASQBNAEUAWgBPAE4ARQBfAFIAVQBMAEUAUwBfAEoAQQBQAEEATgAgAD0AIAB7AFwAbgBcACIASgBhAHAAYQBuAFwAIgAsACAAMQA5ADQAOAAsACAAMQA5ADQAOAAsACAANQAsACAAMQAsACAANgAsACAAMQAsACAAOAA2ADQAMAAwACwAIAAwACwAIAAzADYAMAAwACwAIABcACIARABcACIALAAgAFwAIgAgAEQAYQB5AGwAaQBnAGgAdABcACIAOwBcAG4AXAAiAEoAYQBwAGEAbgBcACIALAAgADEAOQA0ADgALAAgADEAOQA1ADEALAAgADkALAAgADEALAAgADYALAAgADgALAAgADkAMAAwADAAMAAsACAAMAAsACAAMAAsACAAXAAiAFMAXAAiACwAIABcACIAIABTAHQAYQBuAGQAYQByAGQAXAAiADsAXABuAFwAIgBKAGEAcABhAG4AXAAiACwAIAAxADkANAA5ACwAIAAxADkANAA5ACwAIAA0ACwAIAAxACwAIAA2ACwAIAAxACwAIAA4ADYANAAwADAALAAgADAALAAgADMANgAwADAALAAgAFwAIgBEAFwAIgAsACAAXAAiACAARABhAHkAbABpAGcAaAB0AFwAIgA7AFwAbgBcACIASgBhAHAAYQBuAFwAIgAsACAAMQA5ADUAMAAsACAAMQA5ADUAMQAsACAANQAsACAAMQAsACAANgAsACAAMQAsACAAOAA2ADQAMAAwACwAIAAwACwAIAAzADYAMAAwACwAIABcACIARABcACIALAAgAFwAIgAgAEQAYQB5AGwAaQBnAGgAdABcACIAXABuAH0AOwBcAG4AXABuAF8AVABJAE0ARQBaAE8ATgBFAF8AUgBVAEwARQBTAF8ASgBPAFIARABBAE4AIAA9ACAAewBcAG4AXAAiAEoAbwByAGQAYQBuAFwAIgAsACAAMQA5ADcAMwAsACAAMQA5ADcAMwAsACAANgAsACAAMAAsACAAMAAsACAANgAsACAAMAAsACAAMAAsACAAMwA2ADAAMAAsACAAXAAiAFMAXAAiACwAIABcACIAIABTAHUAbQBtAGUAcgBcACIAOwBcAG4AXAAiAEoAbwByAGQAYQBuAFwAIgAsACAAMQA5ADcAMwAsACAAMQA5ADcANQAsACAAMQAwACwAIAAwACwAIAAwACwAIAAxACwAIAAwACwAIAAwACwAIAAwACwAIABcACIAXAAiACwAIABcACIAXAAiADsAXABuAFwAIgBKAG8AcgBkAGEAbgBcACIALAAgADEAOQA3ADQALAAgADEAOQA3ADcALAAgADUALAAgADAALAAgADAALAAgADEALAAgADAALAAgADAALAAgADMANgAwADAALAAgAFwAIgBTAFwAIgAsACAAXAAiACAAUwB1AG0AbQBlAHIAXAAiADsAXABuAFwAIgBKAG8AcgBkAGEAbgBcACIALAAgADEAOQA3ADYALAAgADEAOQA3ADYALAAgADEAMQAsACAAMAAsACAAMAAsACAAMQAsACAAMAAsACAAMAAsACAAMAAsACAAXAAiAFwAIgAsACAAXAAiAFwAIgA7AFwAbgBcACIASgBvAHIAZABhAG4AXAAiACwAIAAxADkANwA3ACwAIAAxADkANwA3ACwAIAAxADAALAAgADAALAAgADAALAAgADEALAAgADAALAAgADAALAAgADAALAAgAFwAIgBcACIALAAgAFwAIgBcACIAOwBcAG4AXAAiAEoAbwByAGQAYQBuAFwAIgAsACAAMQA5ADcAOAAsACAAMQA5ADcAOAAsACAANAAsACAAMAAsACAAMAAsACAAMwAwACwAIAAwACwAIAAwACwAIAAzADYAMAAwACwAIABcACIAUwBcACIALAAgAFwAIgAgAFMAdQBtAG0AZQByAFwAIgA7AFwAbgBcACIASgBvAHIAZABhAG4AXAAiACwAIAAxADkANwA4ACwAIAAxADkANwA4ACwAIAA5ACwAIAAwACwAIAAwACwAIAAzADAALAAgADAALAAgADAALAAgADAALAAgAFwAIgBcACIALAAgAFwAIgBcACIAOwBcAG4AXAAiAEoAbwByAGQAYQBuAFwAIgAsACAAMQA5ADgANQAsACAAMQA5ADgANQAsACAANAAsACAAMAAsACAAMAAsACAAMQAsACAAMAAsACAAMAAsACAAMwA2ADAAMAAsACAAXAAiAFMAXAAiACwAIABcACIAIABTAHUAbQBtAGUAcgBcACIAOwBcAG4AXAAiAEoAbwByAGQAYQBuAFwAIgAsACAAMQA5ADgANQAsACAAMQA5ADgANQAsACAAMQAwACwAIAAwACwAIAAwACwAIAAxACwAIAAwACwAIAAwACwAIAAwACwAIABcACIAXAAiACwAIABcACIAXAAiADsAXABuAFwAIgBKAG8AcgBkAGEAbgBcACIALAAgADEAOQA4ADYALAAgADEAOQA4ADgALAAgADQALAAgADEALAAgADUALAAgADEALAAgADAALAAgADAALAAgADMANgAwADAALAAgAFwAIgBTAFwAIgAsACAAXAAiACAAUwB1AG0AbQBlAHIAXAAiADsAXABuAFwAIgBKAG8AcgBkAGEAbgBcACIALAAgADEAOQA4ADYALAAgADEAOQA5ADAALAAgADEAMAAsACAAMQAsACAANQAsACAAMQAsACAAMAAsACAAMAAsACAAMAAsACAAXAAiAFwAIgAsACAAXAAiAFwAIgA7AFwAbgBcACIASgBvAHIAZABhAG4AXAAiACwAIAAxADkAOAA5ACwAIAAxADkAOAA5ACwAIAA1ACwAIAAwACwAIAAwACwAIAA4ACwAIAAwACwAIAAwACwAIAAzADYAMAAwACwAIABcACIAUwBcACIALAAgAFwAIgAgAFMAdQBtAG0AZQByAFwAIgA7AFwAbgBcACIASgBvAHIAZABhAG4AXAAiACwAIAAxADkAOQAwACwAIAAxADkAOQAwACwAIAA0ACwAIAAwACwAIAAwACwAIAAyADcALAAgADAALAAgADAALAAgADMANgAwADAALAAgAFwAIgBTAFwAIgAsACAAXAAiACAAUwB1AG0AbQBlAHIAXAAiADsAXABuAFwAIgBKAG8AcgBkAGEAbgBcACIALAAgADEAOQA5ADEALAAgADEAOQA5ADEALAAgADQALAAgADAALAAgADAALAAgADEANwAsACAAMAAsACAAMAAsACAAMwA2ADAAMAAsACAAXAAiAFMAXAAiACwAIABcACIAIABTAHUAbQBtAGUAcgBcACIAOwBcAG4AXAAiAEoAbwByAGQAYQBuAFwAIgAsACAAMQA5ADkAMQAsACAAMQA5ADkAMQAsACAAOQAsACAAMAAsACAAMAAsACAAMgA3ACwAIAAwACwAIAAwACwAIAAwACwAIABcACIAXAAiACwAIABcACIAXAAiADsAXABuAFwAIgBKAG8AcgBkAGEAbgBcACIALAAgADEAOQA5ADIALAAgADEAOQA5ADIALAAgADQALAAgADAALAAgADAALAAgADEAMAAsACAAMAAsACAAMAAsACAAMwA2ADAAMAAsACAAXAAiAFMAXAAiACwAIABcACIAIABTAHUAbQBtAGUAcgBcACIAOwBcAG4AXAAiAEoAbwByAGQAYQBuAFwAIgAsACAAMQA5ADkAMgAsACAAMQA5ADkAMwAsACAAMQAwACwAIAAxACwAIAA1ACwAIAAxACwAIAAwACwAIAAwACwAIAAwACwAIABcACIAXAAiACwAIABcACIAXAAiADsAXABuAFwAIgBKAG8AcgBkAGEAbgBcACIALAAgADEAOQA5ADMALAAgADEAOQA5ADgALAAgADQALAAgADEALAAgADUALAAgADEALAAgADAALAAgADAALAAgADMANgAwADAALAAgAFwAIgBTAFwAIgAsACAAXAAiACAAUwB1AG0AbQBlAHIAXAAiADsAXABuAFwAIgBKAG8AcgBkAGEAbgBcACIALAAgADEAOQA5ADQALAAgADEAOQA5ADQALAAgADkALAAgADEALAAgADUALAAgADEANQAsACAAMAAsACAAMAAsACAAMAAsACAAXAAiAFwAIgAsACAAXAAiAFwAIgA7AFwAbgBcACIASgBvAHIAZABhAG4AXAAiACwAIAAxADkAOQA1ACwAIAAxADkAOQA4ACwAIAA5ACwAIAAxACwAIAA1ACwAIAAxADUALAAgADAALAAgADEALAAgADAALAAgAFwAIgBcACIALAAgAFwAIgBcACIAOwBcAG4AXAAiAEoAbwByAGQAYQBuAFwAIgAsACAAMQA5ADkAOQAsACAAMQA5ADkAOQAsACAANwAsACAAMAAsACAAMAAsACAAMQAsACAAMAAsACAAMQAsACAAMwA2ADAAMAAsACAAXAAiAFMAXAAiACwAIABcACIAIABTAHUAbQBtAGUAcgBcACIAOwBcAG4AXAAiAEoAbwByAGQAYQBuAFwAIgAsACAAMQA5ADkAOQAsACAAMgAwADAAMgAsACAAOQAsACAALQAxACwAIAA1ACwAIAAwACwAIAAwACwAIAAxACwAIAAwACwAIABcACIAXAAiACwAIABcACIAXAAiADsAXABuAFwAIgBKAG8AcgBkAGEAbgBcACIALAAgADIAMAAwADAALAAgADIAMAAwADEALAAgADMALAAgAC0AMQAsACAANAAsACAAMAAsACAAMAAsACAAMQAsACAAMwA2ADAAMAAsACAAXAAiAFMAXAAiACwAIABcACIAIABTAHUAbQBtAGUAcgBcACIAOwBcAG4AXAAiAEoAbwByAGQAYQBuAFwAIgAsACAAMgAwADAAMgAsACAAMgAwADEAMgAsACAAMwAsACAALQAxACwAIAA0ACwAIAAwACwAIAA4ADYANAAwADAALAAgADAALAAgADMANgAwADAALAAgAFwAIgBTAFwAIgAsACAAXAAiACAAUwB1AG0AbQBlAHIAXAAiADsAXABuAFwAIgBKAG8AcgBkAGEAbgBcACIALAAgADIAMAAwADMALAAgADIAMAAwADMALAAgADEAMAAsACAAMAAsACAAMAAsACAAMgA0ACwAIAAwACwAIAAxACwAIAAwACwAIABcACIAXAAiACwAIABcACIAXAAiADsAXABuAFwAIgBKAG8AcgBkAGEAbgBcACIALAAgADIAMAAwADQALAAgADIAMAAwADQALAAgADEAMAAsACAAMAAsACAAMAAsACAAMQA1ACwAIAAwACwAIAAxACwAIAAwACwAIABcACIAXAAiACwAIABcACIAXAAiADsAXABuAFwAIgBKAG8AcgBkAGEAbgBcACIALAAgADIAMAAwADUALAAgADIAMAAwADUALAAgADkALAAgAC0AMQAsACAANQAsACAAMAAsACAAMAAsACAAMQAsACAAMAAsACAAXAAiAFwAIgAsACAAXAAiAFwAIgA7AFwAbgBcACIASgBvAHIAZABhAG4AXAAiACwAIAAyADAAMAA2ACwAIAAyADAAMQAxACwAIAAxADAALAAgAC0AMQAsACAANQAsACAAMAAsACAAMAAsACAAMQAsACAAMAAsACAAXAAiAFwAIgAsACAAXAAiAFwAIgA7AFwAbgBcACIASgBvAHIAZABhAG4AXAAiACwAIAAyADAAMQAzACwAIAAyADAAMQAzACwAIAAxADIALAAgADAALAAgADAALAAgADIAMAAsACAAMAAsACAAMAAsACAAMAAsACAAXAAiAFwAIgAsACAAXAAiAFwAIgA7AFwAbgBcACIASgBvAHIAZABhAG4AXAAiACwAIAAyADAAMQA0ACwAIAAyADAAMgAxACwAIAAzACwAIAAtADEALAAgADQALAAgADAALAAgADgANgA0ADAAMAAsACAAMAAsACAAMwA2ADAAMAAsACAAXAAiAFMAXAAiACwAIABcACIAIABTAHUAbQBtAGUAcgBcACIAOwBcAG4AXAAiAEoAbwByAGQAYQBuAFwAIgAsACAAMgAwADEANAAsACAAMgAwADIAMgAsACAAMQAwACwAIAAtADEALAAgADUALAAgADAALAAgADAALAAgADEALAAgADAALAAgAFwAIgBcACIALAAgAFwAIgBcACIAOwBcAG4AXAAiAEoAbwByAGQAYQBuAFwAIgAsACAAMgAwADIAMgAsACAAMgAwADIAMgAsACAAMgAsACAALQAxACwAIAA0ACwAIAAwACwAIAA4ADYANAAwADAALAAgADAALAAgADMANgAwADAALAAgAFwAIgBTAFwAIgAsACAAXAAiACAAUwB1AG0AbQBlAHIAXAAiAFwAbgB9ADsAXABuAFwAbgBfAFQASQBNAEUAWgBPAE4ARQBfAFIAVQBMAEUAUwBfAEsAWQBSAEcAWQBaACAAPQAgAHsAXABuAFwAIgBLAHkAcgBnAHkAegBcACIALAAgADEAOQA5ADIALAAgADEAOQA5ADYALAAgADQALAAgADEALAAgADcALAAgADcALAAgADAALAAgADEALAAgADMANgAwADAALAAgAFwAIgBcACIALAAgAFwAIgBcACIAOwBcAG4AXAAiAEsAeQByAGcAeQB6AFwAIgAsACAAMQA5ADkAMgAsACAAMQA5ADkANgAsACAAOQAsACAALQAxACwAIAA3ACwAIAAwACwAIAAwACwAIAAwACwAIAAwACwAIABcACIAXAAiACwAIABcACIAXAAiADsAXABuAFwAIgBLAHkAcgBnAHkAegBcACIALAAgADEAOQA5ADcALAAgADIAMAAwADQALAAgADEAMAAsACAALQAxACwAIAA3ACwAIAAwACwAIAA5ADAAMAAwACwAIAAwACwAIAAwACwAIABcACIAXAAiACwAIABcACIAXAAiADsAXABuAFwAIgBLAHkAcgBnAHkAegBcACIALAAgADEAOQA5ADcALAAgADIAMAAwADUALAAgADMALAAgAC0AMQAsACAANwAsACAAMAAsACAAOQAwADAAMAAsACAAMAAsACAAMwA2ADAAMAAsACAAXAAiAFwAIgAsACAAXAAiAFwAIgBcAG4AfQA7AFwAbgBcAG4AXwBUAEkATQBFAFoATwBOAEUAXwBSAFUATABFAFMAXwBMAEEAVABWAEkAQQAgAD0AIAB7AFwAbgBcACIATABhAHQAdgBpAGEAXAAiACwAIAAxADkAOAA5ACwAIAAxADkAOQA2ACwAIAAzACwAIAAtADEALAAgADcALAAgADAALAAgADcAMgAwADAALAAgADEALAAgADMANgAwADAALAAgAFwAIgBTAFwAIgAsACAAXAAiACAAUwB1AG0AbQBlAHIAXAAiADsAXABuAFwAIgBMAGEAdAB2AGkAYQBcACIALAAgADEAOQA4ADkALAAgADEAOQA5ADYALAAgADkALAAgAC0AMQAsACAANwAsACAAMAAsACAANwAyADAAMAAsACAAMQAsACAAMAAsACAAXAAiAFwAIgAsACAAXAAiAFwAIgBcAG4AfQA7AFwAbgBcAG4AXwBUAEkATQBFAFoATwBOAEUAXwBSAFUATABFAFMAXwBMAEUAQgBBAE4ATwBOACAAPQAgAHsAXABuAFwAIgBMAGUAYgBhAG4AbwBuAFwAIgAsACAAMQA5ADIAMAAsACAAMQA5ADIAMAAsACAAMwAsACAAMAAsACAAMAAsACAAMgA4ACwAIAAwACwAIAAwACwAIAAzADYAMAAwACwAIABcACIAUwBcACIALAAgAFwAIgAgAFMAdQBtAG0AZQByAFwAIgA7AFwAbgBcACIATABlAGIAYQBuAG8AbgBcACIALAAgADEAOQAyADAALAAgADEAOQAyADAALAAgADEAMAAsACAAMAAsACAAMAAsACAAMgA1ACwAIAAwACwAIAAwACwAIAAwACwAIABcACIAXAAiACwAIABcACIAXAAiADsAXABuAFwAIgBMAGUAYgBhAG4AbwBuAFwAIgAsACAAMQA5ADIAMQAsACAAMQA5ADIAMQAsACAANAAsACAAMAAsACAAMAAsACAAMwAsACAAMAAsACAAMAAsACAAMwA2ADAAMAAsACAAXAAiAFMAXAAiACwAIABcACIAIABTAHUAbQBtAGUAcgBcACIAOwBcAG4AXAAiAEwAZQBiAGEAbgBvAG4AXAAiACwAIAAxADkAMgAxACwAIAAxADkAMgAxACwAIAAxADAALAAgADAALAAgADAALAAgADMALAAgADAALAAgADAALAAgADAALAAgAFwAIgBcACIALAAgAFwAIgBcACIAOwBcAG4AXAAiAEwAZQBiAGEAbgBvAG4AXAAiACwAIAAxADkAMgAyACwAIAAxADkAMgAyACwAIAAzACwAIAAwACwAIAAwACwAIAAyADYALAAgADAALAAgADAALAAgADMANgAwADAALAAgAFwAIgBTAFwAIgAsACAAXAAiACAAUwB1AG0AbQBlAHIAXAAiADsAXABuAFwAIgBMAGUAYgBhAG4AbwBuAFwAIgAsACAAMQA5ADIAMgAsACAAMQA5ADIAMgAsACAAMQAwACwAIAAwACwAIAAwACwAIAA4ACwAIAAwACwAIAAwACwAIAAwACwAIABcACIAXAAiACwAIABcACIAXAAiADsAXABuAFwAIgBMAGUAYgBhAG4AbwBuAFwAIgAsACAAMQA5ADIAMwAsACAAMQA5ADIAMwAsACAANAAsACAAMAAsACAAMAAsACAAMgAyACwAIAAwACwAIAAwACwAIAAzADYAMAAwACwAIABcACIAUwBcACIALAAgAFwAIgAgAFMAdQBtAG0AZQByAFwAIgA7AFwAbgBcACIATABlAGIAYQBuAG8AbgBcACIALAAgADEAOQAyADMALAAgADEAOQAyADMALAAgADkALAAgADAALAAgADAALAAgADEANgAsACAAMAAsACAAMAAsACAAMAAsACAAXAAiAFwAIgAsACAAXAAiAFwAIgA7AFwAbgBcACIATABlAGIAYQBuAG8AbgBcACIALAAgADEAOQA1ADcALAAgADEAOQA2ADEALAAgADUALAAgADAALAAgADAALAAgADEALAAgADAALAAgADAALAAgADMANgAwADAALAAgAFwAIgBTAFwAIgAsACAAXAAiACAAUwB1AG0AbQBlAHIAXAAiADsAXABuAFwAIgBMAGUAYgBhAG4AbwBuAFwAIgAsACAAMQA5ADUANwAsACAAMQA5ADYAMQAsACAAMQAwACwAIAAwACwAIAAwACwAIAAxACwAIAAwACwAIAAwACwAIAAwACwAIABcACIAXAAiACwAIABcACIAXAAiADsAXABuAFwAIgBMAGUAYgBhAG4AbwBuAFwAIgAsACAAMQA5ADcAMgAsACAAMQA5ADcAMgAsACAANgAsACAAMAAsACAAMAAsACAAMgAyACwAIAAwACwAIAAwACwAIAAzADYAMAAwACwAIABcACIAUwBcACIALAAgAFwAIgAgAFMAdQBtAG0AZQByAFwAIgA7AFwAbgBcACIATABlAGIAYQBuAG8AbgBcACIALAAgADEAOQA3ADIALAAgADEAOQA3ADcALAAgADEAMAAsACAAMAAsACAAMAAsACAAMQAsACAAMAAsACAAMAAsACAAMAAsACAAXAAiAFwAIgAsACAAXAAiAFwAIgA7AFwAbgBcACIATABlAGIAYQBuAG8AbgBcACIALAAgADEAOQA3ADMALAAgADEAOQA3ADcALAAgADUALAAgADAALAAgADAALAAgADEALAAgADAALAAgADAALAAgADMANgAwADAALAAgAFwAIgBTAFwAIgAsACAAXAAiACAAUwB1AG0AbQBlAHIAXAAiADsAXABuAFwAIgBMAGUAYgBhAG4AbwBuAFwAIgAsACAAMQA5ADcAOAAsACAAMQA5ADcAOAAsACAANAAsACAAMAAsACAAMAAsACAAMwAwACwAIAAwACwAIAAwACwAIAAzADYAMAAwACwAIABcACIAUwBcACIALAAgAFwAIgAgAFMAdQBtAG0AZQByAFwAIgA7AFwAbgBcACIATABlAGIAYQBuAG8AbgBcACIALAAgADEAOQA3ADgALAAgADEAOQA3ADgALAAgADkALAAgADAALAAgADAALAAgADMAMAAsACAAMAAsACAAMAAsACAAMAAsACAAXAAiAFwAIgAsACAAXAAiAFwAIgA7AFwAbgBcACIATABlAGIAYQBuAG8AbgBcACIALAAgADEAOQA4ADQALAAgADEAOQA4ADcALAAgADUALAAgADAALAAgADAALAAgADEALAAgADAALAAgADAALAAgADMANgAwADAALAAgAFwAIgBTAFwAIgAsACAAXAAiACAAUwB1AG0AbQBlAHIAXAAiADsAXABuAFwAIgBMAGUAYgBhAG4AbwBuAFwAIgAsACAAMQA5ADgANAAsACAAMQA5ADkAMQAsACAAMQAwACwAIAAwACwAIAAwACwAIAAxADYALAAgADAALAAgADAALAAgADAALAAgAFwAIgBcACIALAAgAFwAIgBcACIAOwBcAG4AXAAiAEwAZQBiAGEAbgBvAG4AXAAiACwAIAAxADkAOAA4ACwAIAAxADkAOAA4ACwAIAA2ACwAIAAwACwAIAAwACwAIAAxACwAIAAwACwAIAAwACwAIAAzADYAMAAwACwAIABcACIAUwBcACIALAAgAFwAIgAgAFMAdQBtAG0AZQByAFwAIgA7AFwAbgBcACIATABlAGIAYQBuAG8AbgBcACIALAAgADEAOQA4ADkALAAgADEAOQA4ADkALAAgADUALAAgADAALAAgADAALAAgADEAMAAsACAAMAAsACAAMAAsACAAMwA2ADAAMAAsACAAXAAiAFMAXAAiACwAIABcACIAIABTAHUAbQBtAGUAcgBcACIAOwBcAG4AXAAiAEwAZQBiAGEAbgBvAG4AXAAiACwAIAAxADkAOQAwACwAIAAxADkAOQAyACwAIAA1ACwAIAAwACwAIAAwACwAIAAxACwAIAAwACwAIAAwACwAIAAzADYAMAAwACwAIABcACIAUwBcACIALAAgAFwAIgAgAFMAdQBtAG0AZQByAFwAIgA7AFwAbgBcACIATABlAGIAYQBuAG8AbgBcACIALAAgADEAOQA5ADIALAAgADEAOQA5ADIALAAgADEAMAAsACAAMAAsACAAMAAsACAANAAsACAAMAAsACAAMAAsACAAMAAsACAAXAAiAFwAIgAsACAAXAAiAFwAIgA7AFwAbgBcACIATABlAGIAYQBuAG8AbgBcACIALAAgADEAOQA5ADMALAAgAFwAIgBcACIALAAgADMALAAgAC0AMQAsACAANwAsACAAMAAsACAAMAAsACAAMAAsACAAMwA2ADAAMAAsACAAXAAiAFMAXAAiACwAIABcACIAIABTAHUAbQBtAGUAcgBcACIAOwBcAG4AXAAiAEwAZQBiAGEAbgBvAG4AXAAiACwAIAAxADkAOQAzACwAIAAxADkAOQA4ACwAIAA5ACwAIAAtADEALAAgADcALAAgADAALAAgADAALAAgADAALAAgADAALAAgAFwAIgBcACIALAAgAFwAIgBcACIAOwBcAG4AXAAiAEwAZQBiAGEAbgBvAG4AXAAiACwAIAAxADkAOQA5ACwAIABcACIAXAAiACwAIAAxADAALAAgAC0AMQAsACAANwAsACAAMAAsACAAMAAsACAAMAAsACAAMAAsACAAXAAiAFwAIgAsACAAXAAiAFwAIgBcAG4AfQA7AFwAbgBcAG4AXwBUAEkATQBFAFoATwBOAEUAXwBSAFUATABFAFMAXwBMAEgAIAA9ACAAewBcAG4AXAAiAEwASABcACIALAAgADEAOQA4ADEALAAgADEAOQA4ADQALAAgADEAMAAsACAALQAxACwAIAA3ACwAIAAwACwAIAA3ADIAMAAwACwAIAAwACwAIAAzADYAMAAwACwAIABcACIAXAAiACwAIABcACIAXAAiADsAXABuAFwAIgBMAEgAXAAiACwAIAAxADkAOAAyACwAIAAxADkAOAA1ACwAIAAzACwAIAAxACwAIAA3ACwAIAAxACwAIAA3ADIAMAAwACwAIAAwACwAIAAwACwAIABcACIAXAAiACwAIABcACIAXAAiADsAXABuAFwAIgBMAEgAXAAiACwAIAAxADkAOAA1ACwAIAAxADkAOAA1ACwAIAAxADAALAAgAC0AMQAsACAANwAsACAAMAAsACAANwAyADAAMAAsACAAMAAsACAAMQA4ADAAMAAsACAAXAAiAFwAIgAsACAAXAAiAFwAIgA7AFwAbgBcACIATABIAFwAIgAsACAAMQA5ADgANgAsACAAMQA5ADgANgAsACAAMQAwACwAIAAwACwAIAAwACwAIAAxADkALAAgADcAMgAwADAALAAgADAALAAgADEAOAAwADAALAAgAFwAIgBcACIALAAgAFwAIgBcACIAOwBcAG4AXAAiAEwASABcACIALAAgADEAOQA4ADYALAAgADEAOQA4ADkALAAgADMALAAgADEALAAgADcALAAgADEANQAsACAANwAyADAAMAAsACAAMAAsACAAMAAsACAAXAAiAFwAIgAsACAAXAAiAFwAIgA7AFwAbgBcACIATABIAFwAIgAsACAAMQA5ADgANwAsACAAMQA5ADkAOQAsACAAMQAwACwAIAAtADEALAAgADcALAAgADAALAAgADcAMgAwADAALAAgADAALAAgADEAOAAwADAALAAgAFwAIgBcACIALAAgAFwAIgBcACIAOwBcAG4AXAAiAEwASABcACIALAAgADEAOQA5ADAALAAgADEAOQA5ADUALAAgADMALAAgADEALAAgADcALAAgADEALAAgADcAMgAwADAALAAgADAALAAgADAALAAgAFwAIgBcACIALAAgAFwAIgBcACIAOwBcAG4AXAAiAEwASABcACIALAAgADEAOQA5ADYALAAgADIAMAAwADUALAAgADMALAAgAC0AMQAsACAANwAsACAAMAAsACAANwAyADAAMAAsACAAMAAsACAAMAAsACAAXAAiAFwAIgAsACAAXAAiAFwAIgA7AFwAbgBcACIATABIAFwAIgAsACAAMgAwADAAMAAsACAAMgAwADAAMAAsACAAOAAsACAALQAxACwAIAA3ACwAIAAwACwAIAA3ADIAMAAwACwAIAAwACwAIAAxADgAMAAwACwAIABcACIAXAAiACwAIABcACIAXAAiADsAXABuAFwAIgBMAEgAXAAiACwAIAAyADAAMAAxACwAIAAyADAAMAA3ACwAIAAxADAALAAgAC0AMQAsACAANwAsACAAMAAsACAANwAyADAAMAAsACAAMAAsACAAMQA4ADAAMAAsACAAXAAiAFwAIgAsACAAXAAiAFwAIgA7AFwAbgBcACIATABIAFwAIgAsACAAMgAwADAANgAsACAAMgAwADAANgAsACAANAAsACAAMQAsACAANwAsACAAMQAsACAANwAyADAAMAAsACAAMAAsACAAMAAsACAAXAAiAFwAIgAsACAAXAAiAFwAIgA7AFwAbgBcACIATABIAFwAIgAsACAAMgAwADAANwAsACAAMgAwADAANwAsACAAMwAsACAALQAxACwAIAA3ACwAIAAwACwAIAA3ADIAMAAwACwAIAAwACwAIAAwACwAIABcACIAXAAiACwAIABcACIAXAAiADsAXABuAFwAIgBMAEgAXAAiACwAIAAyADAAMAA4ACwAIABcACIAXAAiACwAIAA0ACwAIAAxACwAIAA3ACwAIAAxACwAIAA3ADIAMAAwACwAIAAwACwAIAAwACwAIABcACIAXAAiACwAIABcACIAXAAiADsAXABuAFwAIgBMAEgAXAAiACwAIAAyADAAMAA4ACwAIABcACIAXAAiACwAIAAxADAALAAgADEALAAgADcALAAgADEALAAgADcAMgAwADAALAAgADAALAAgADEAOAAwADAALAAgAFwAIgBcACIALAAgAFwAIgBcACIAXABuAH0AOwBcAG4AXABuAF8AVABJAE0ARQBaAE8ATgBFAF8AUgBVAEwARQBTAF8ATABJAEIAWQBBACAAPQAgAHsAXABuAFwAIgBMAGkAYgB5AGEAXAAiACwAIAAxADkANQAxACwAIAAxADkANQAxACwAIAAxADAALAAgADAALAAgADAALAAgADEANAAsACAANwAyADAAMAAsACAAMAAsACAAMwA2ADAAMAAsACAAXAAiAFMAXAAiACwAIABcACIAIABTAHUAbQBtAGUAcgBcACIAOwBcAG4AXAAiAEwAaQBiAHkAYQBcACIALAAgADEAOQA1ADIALAAgADEAOQA1ADIALAAgADEALAAgADAALAAgADAALAAgADEALAAgADAALAAgADAALAAgADAALAAgAFwAIgBcACIALAAgAFwAIgBcACIAOwBcAG4AXAAiAEwAaQBiAHkAYQBcACIALAAgADEAOQA1ADMALAAgADEAOQA1ADMALAAgADEAMAAsACAAMAAsACAAMAAsACAAOQAsACAANwAyADAAMAAsACAAMAAsACAAMwA2ADAAMAAsACAAXAAiAFMAXAAiACwAIABcACIAIABTAHUAbQBtAGUAcgBcACIAOwBcAG4AXAAiAEwAaQBiAHkAYQBcACIALAAgADEAOQA1ADQALAAgADEAOQA1ADQALAAgADEALAAgADAALAAgADAALAAgADEALAAgADAALAAgADAALAAgADAALAAgAFwAIgBcACIALAAgAFwAIgBcACIAOwBcAG4AXAAiAEwAaQBiAHkAYQBcACIALAAgADEAOQA1ADUALAAgADEAOQA1ADUALAAgADkALAAgADAALAAgADAALAAgADMAMAAsACAAMAAsACAAMAAsACAAMwA2ADAAMAAsACAAXAAiAFMAXAAiACwAIABcACIAIABTAHUAbQBtAGUAcgBcACIAOwBcAG4AXAAiAEwAaQBiAHkAYQBcACIALAAgADEAOQA1ADYALAAgADEAOQA1ADYALAAgADEALAAgADAALAAgADAALAAgADEALAAgADAALAAgADAALAAgADAALAAgAFwAIgBcACIALAAgAFwAIgBcACIAOwBcAG4AXAAiAEwAaQBiAHkAYQBcACIALAAgADEAOQA4ADIALAAgADEAOQA4ADQALAAgADQALAAgADAALAAgADAALAAgADEALAAgADAALAAgADAALAAgADMANgAwADAALAAgAFwAIgBTAFwAIgAsACAAXAAiACAAUwB1AG0AbQBlAHIAXAAiADsAXABuAFwAIgBMAGkAYgB5AGEAXAAiACwAIAAxADkAOAAyACwAIAAxADkAOAA1ACwAIAAxADAALAAgADAALAAgADAALAAgADEALAAgADAALAAgADAALAAgADAALAAgAFwAIgBcACIALAAgAFwAIgBcACIAOwBcAG4AXAAiAEwAaQBiAHkAYQBcACIALAAgADEAOQA4ADUALAAgADEAOQA4ADUALAAgADQALAAgADAALAAgADAALAAgADYALAAgADAALAAgADAALAAgADMANgAwADAALAAgAFwAIgBTAFwAIgAsACAAXAAiACAAUwB1AG0AbQBlAHIAXAAiADsAXABuAFwAIgBMAGkAYgB5AGEAXAAiACwAIAAxADkAOAA2ACwAIAAxADkAOAA2ACwAIAA0ACwAIAAwACwAIAAwACwAIAA0ACwAIAAwACwAIAAwACwAIAAzADYAMAAwACwAIABcACIAUwBcACIALAAgAFwAIgAgAFMAdQBtAG0AZQByAFwAIgA7AFwAbgBcACIATABpAGIAeQBhAFwAIgAsACAAMQA5ADgANgAsACAAMQA5ADgANgAsACAAMQAwACwAIAAwACwAIAAwACwAIAAzACwAIAAwACwAIAAwACwAIAAwACwAIABcACIAXAAiACwAIABcACIAXAAiADsAXABuAFwAIgBMAGkAYgB5AGEAXAAiACwAIAAxADkAOAA3ACwAIAAxADkAOAA5ACwAIAA0ACwAIAAwACwAIAAwACwAIAAxACwAIAAwACwAIAAwACwAIAAzADYAMAAwACwAIABcACIAUwBcACIALAAgAFwAIgAgAFMAdQBtAG0AZQByAFwAIgA7AFwAbgBcACIATABpAGIAeQBhAFwAIgAsACAAMQA5ADgANwAsACAAMQA5ADgAOQAsACAAMQAwACwAIAAwACwAIAAwACwAIAAxACwAIAAwACwAIAAwACwAIAAwACwAIABcACIAXAAiACwAIABcACIAXAAiADsAXABuAFwAIgBMAGkAYgB5AGEAXAAiACwAIAAxADkAOQA3ACwAIAAxADkAOQA3ACwAIAA0ACwAIAAwACwAIAAwACwAIAA0ACwAIAAwACwAIAAwACwAIAAzADYAMAAwACwAIABcACIAUwBcACIALAAgAFwAIgAgAFMAdQBtAG0AZQByAFwAIgA7AFwAbgBcACIATABpAGIAeQBhAFwAIgAsACAAMQA5ADkANwAsACAAMQA5ADkANwAsACAAMQAwACwAIAAwACwAIAAwACwAIAA0ACwAIAAwACwAIAAwACwAIAAwACwAIABcACIAXAAiACwAIABcACIAXAAiADsAXABuAFwAIgBMAGkAYgB5AGEAXAAiACwAIAAyADAAMQAzACwAIAAyADAAMQAzACwAIAAzACwAIAAtADEALAAgADUALAAgADAALAAgADMANgAwADAALAAgADAALAAgADMANgAwADAALAAgAFwAIgBTAFwAIgAsACAAXAAiACAAUwB1AG0AbQBlAHIAXAAiADsAXABuAFwAIgBMAGkAYgB5AGEAXAAiACwAIAAyADAAMQAzACwAIAAyADAAMQAzACwAIAAxADAALAAgAC0AMQAsACAANQAsACAAMAAsACAANwAyADAAMAAsACAAMAAsACAAMAAsACAAXAAiAFwAIgAsACAAXAAiAFwAIgBcAG4AfQA7AFwAbgBcAG4AXwBUAEkATQBFAFoATwBOAEUAXwBSAFUATABFAFMAXwBMAE8AVQBJAFMAVgBJAEwATABFACAAPQAgAHsAXABuAFwAIgBMAG8AdQBpAHMAdgBpAGwAbABlAFwAIgAsACAAMQA5ADIAMQAsACAAMQA5ADIAMQAsACAANQAsACAAMAAsACAAMAAsACAAMQAsACAANwAyADAAMAAsACAAMAAsACAAMwA2ADAAMAAsACAAXAAiAEQAXAAiACwAIABcACIAIABEAGEAeQBsAGkAZwBoAHQAXAAiADsAXABuAFwAIgBMAG8AdQBpAHMAdgBpAGwAbABlAFwAIgAsACAAMQA5ADIAMQAsACAAMQA5ADIAMQAsACAAOQAsACAAMAAsACAAMAAsACAAMQAsACAANwAyADAAMAAsACAAMAAsACAAMAAsACAAXAAiAFMAXAAiACwAIABcACIAIABTAHQAYQBuAGQAYQByAGQAXAAiADsAXABuAFwAIgBMAG8AdQBpAHMAdgBpAGwAbABlAFwAIgAsACAAMQA5ADQAMQAsACAAMQA5ADQAMQAsACAANAAsACAALQAxACwAIAA3ACwAIAAwACwAIAA3ADIAMAAwACwAIAAwACwAIAAzADYAMAAwACwAIABcACIARABcACIALAAgAFwAIgAgAEQAYQB5AGwAaQBnAGgAdABcACIAOwBcAG4AXAAiAEwAbwB1AGkAcwB2AGkAbABsAGUAXAAiACwAIAAxADkANAAxACwAIAAxADkANAAxACwAIAA5ACwAIAAtADEALAAgADcALAAgADAALAAgADcAMgAwADAALAAgADAALAAgADAALAAgAFwAIgBTAFwAIgAsACAAXAAiACAAUwB0AGEAbgBkAGEAcgBkAFwAIgA7AFwAbgBcACIATABvAHUAaQBzAHYAaQBsAGwAZQBcACIALAAgADEAOQA0ADYALAAgADEAOQA0ADYALAAgADQALAAgAC0AMQAsACAANwAsACAAMAAsACAANgAwACwAIAAwACwAIAAzADYAMAAwACwAIABcACIARABcACIALAAgAFwAIgAgAEQAYQB5AGwAaQBnAGgAdABcACIAOwBcAG4AXAAiAEwAbwB1AGkAcwB2AGkAbABsAGUAXAAiACwAIAAxADkANAA2ACwAIAAxADkANAA2ACwAIAA2ACwAIAAwACwAIAAwACwAIAAyACwAIAA3ADIAMAAwACwAIAAwACwAIAAwACwAIABcACIAUwBcACIALAAgAFwAIgAgAFMAdABhAG4AZABhAHIAZABcACIAOwBcAG4AXAAiAEwAbwB1AGkAcwB2AGkAbABsAGUAXAAiACwAIAAxADkANQAwACwAIAAxADkANQA1ACwAIAA5ACwAIAAtADEALAAgADcALAAgADAALAAgADcAMgAwADAALAAgADAALAAgADAALAAgAFwAIgBTAFwAIgAsACAAXAAiACAAUwB0AGEAbgBkAGEAcgBkAFwAIgA7AFwAbgBcACIATABvAHUAaQBzAHYAaQBsAGwAZQBcACIALAAgADEAOQA1ADAALAAgADEAOQA2ADEALAAgADQALAAgAC0AMQAsACAANwAsACAAMAAsACAANwAyADAAMAAsACAAMAAsACAAMwA2ADAAMAAsACAAXAAiAEQAXAAiACwAIABcACIAIABEAGEAeQBsAGkAZwBoAHQAXAAiADsAXABuAFwAIgBMAG8AdQBpAHMAdgBpAGwAbABlAFwAIgAsACAAMQA5ADUANgAsACAAMQA5ADYAMQAsACAAMQAwACwAIAAtADEALAAgADcALAAgADAALAAgADcAMgAwADAALAAgADAALAAgADAALAAgAFwAIgBTAFwAIgAsACAAXAAiACAAUwB0AGEAbgBkAGEAcgBkAFwAIgBcAG4AfQA7AFwAbgBcAG4AXwBUAEkATQBFAFoATwBOAEUAXwBSAFUATABFAFMAXwBNAEEAQwBBAFUAIAA9ACAAewBcAG4AXAAiAE0AYQBjAGEAdQBcACIALAAgADEAOQA0ADIALAAgADEAOQA0ADIALAAgADEAMQAsACAAMAAsACAAMAAsACAAMQA3ACwAIAA4ADIAOAAwADAALAAgADAALAAgADAALAAgAFwAIgBcACIALAAgAFwAIgBcACIAOwBcAG4AXAAiAE0AYQBjAGEAdQBcACIALAAgADEAOQA0ADIALAAgADEAOQA0ADMALAAgADQALAAgADAALAAgADAALAAgADMAMAAsACAAOAAyADgAMAAwACwAIAAwACwAIAAzADYAMAAwACwAIABcACIAXAAiACwAIABcACIAXAAiADsAXABuAFwAIgBNAGEAYwBhAHUAXAAiACwAIAAxADkANAAzACwAIAAxADkANAAzACwAIAA5ACwAIAAwACwAIAAwACwAIAAzADAALAAgADgAMgA4ADAAMAAsACAAMAAsACAAMAAsACAAXAAiAFMAXAAiACwAIABcACIAIABTAHQAYQBuAGQAYQByAGQAXAAiADsAXABuAFwAIgBNAGEAYwBhAHUAXAAiACwAIAAxADkANAA2ACwAIAAxADkANAA2ACwAIAA0ACwAIAAwACwAIAAwACwAIAAzADAALAAgADgAMgA4ADAAMAAsACAAMQAsACAAMwA2ADAAMAAsACAAXAAiAEQAXAAiACwAIABcACIAIABEAGEAeQBsAGkAZwBoAHQAXAAiADsAXABuAFwAIgBNAGEAYwBhAHUAXAAiACwAIAAxADkANAA2ACwAIAAxADkANAA2ACwAIAA5ACwAIAAwACwAIAAwACwAIAAzADAALAAgADgAMgA4ADAAMAAsACAAMQAsACAAMAAsACAAXAAiAFMAXAAiACwAIABcACIAIABTAHQAYQBuAGQAYQByAGQAXAAiADsAXABuAFwAIgBNAGEAYwBhAHUAXAAiACwAIAAxADkANAA3ACwAIAAxADkANAA3ACwAIAA0ACwAIAAwACwAIAAwACwAIAAxADkALAAgADgAMgA4ADAAMAAsACAAMQAsACAAMwA2ADAAMAAsACAAXAAiAEQAXAAiACwAIABcACIAIABEAGEAeQBsAGkAZwBoAHQAXAAiADsAXABuAFwAIgBNAGEAYwBhAHUAXAAiACwAIAAxADkANAA3ACwAIAAxADkANAA3ACwAIAAxADEALAAgADAALAAgADAALAAgADMAMAAsACAAOAAyADgAMAAwACwAIAAxACwAIAAwACwAIABcACIAUwBcACIALAAgAFwAIgAgAFMAdABhAG4AZABhAHIAZABcACIAOwBcAG4AXAAiAE0AYQBjAGEAdQBcACIALAAgADEAOQA0ADgALAAgADEAOQA0ADgALAAgADUALAAgADAALAAgADAALAAgADIALAAgADgAMgA4ADAAMAAsACAAMQAsACAAMwA2ADAAMAAsACAAXAAiAEQAXAAiACwAIABcACIAIABEAGEAeQBsAGkAZwBoAHQAXAAiADsAXABuAFwAIgBNAGEAYwBhAHUAXAAiACwAIAAxADkANAA4ACwAIAAxADkANAA4ACwAIAAxADAALAAgADAALAAgADAALAAgADMAMQAsACAAOAAyADgAMAAwACwAIAAxACwAIAAwACwAIABcACIAUwBcACIALAAgAFwAIgAgAFMAdABhAG4AZABhAHIAZABcACIAOwBcAG4AXAAiAE0AYQBjAGEAdQBcACIALAAgADEAOQA0ADkALAAgADEAOQA1ADAALAAgADQALAAgADEALAAgADYALAAgADEALAAgADgAMgA4ADAAMAAsACAAMQAsACAAMwA2ADAAMAAsACAAXAAiAEQAXAAiACwAIABcACIAIABEAGEAeQBsAGkAZwBoAHQAXAAiADsAXABuAFwAIgBNAGEAYwBhAHUAXAAiACwAIAAxADkANAA5ACwAIAAxADkANQAwACwAIAAxADAALAAgAC0AMQAsACAANgAsACAAMAAsACAAOAAyADgAMAAwACwAIAAxACwAIAAwACwAIABcACIAUwBcACIALAAgAFwAIgAgAFMAdABhAG4AZABhAHIAZABcACIAOwBcAG4AXAAiAE0AYQBjAGEAdQBcACIALAAgADEAOQA1ADEALAAgADEAOQA1ADEALAAgADMALAAgADAALAAgADAALAAgADMAMQAsACAAOAAyADgAMAAwACwAIAAxACwAIAAzADYAMAAwACwAIABcACIARABcACIALAAgAFwAIgAgAEQAYQB5AGwAaQBnAGgAdABcACIAOwBcAG4AXAAiAE0AYQBjAGEAdQBcACIALAAgADEAOQA1ADEALAAgADEAOQA1ADEALAAgADEAMAAsACAAMAAsACAAMAAsACAAMgA4ACwAIAA4ADIAOAAwADAALAAgADEALAAgADAALAAgAFwAIgBTAFwAIgAsACAAXAAiACAAUwB0AGEAbgBkAGEAcgBkAFwAIgA7AFwAbgBcACIATQBhAGMAYQB1AFwAIgAsACAAMQA5ADUAMgAsACAAMQA5ADUAMgAsACAAMQAxACwAIAAwACwAIAAwACwAIAAxACwAIAA4ADIAOAAwADAALAAgADEALAAgADAALAAgAFwAIgBTAFwAIgAsACAAXAAiACAAUwB0AGEAbgBkAGEAcgBkAFwAIgA7AFwAbgBcACIATQBhAGMAYQB1AFwAIgAsACAAMQA5ADUAMgAsACAAMQA5ADUAMwAsACAANAAsACAAMQAsACAANgAsACAAMQAsACAAOAAyADgAMAAwACwAIAAxACwAIAAzADYAMAAwACwAIABcACIARABcACIALAAgAFwAIgAgAEQAYQB5AGwAaQBnAGgAdABcACIAOwBcAG4AXAAiAE0AYQBjAGEAdQBcACIALAAgADEAOQA1ADMALAAgADEAOQA1ADQALAAgADEAMAAsACAALQAxACwAIAA2ACwAIAAwACwAIAA4ADIAOAAwADAALAAgADEALAAgADAALAAgAFwAIgBTAFwAIgAsACAAXAAiACAAUwB0AGEAbgBkAGEAcgBkAFwAIgA7AFwAbgBcACIATQBhAGMAYQB1AFwAIgAsACAAMQA5ADUANAAsACAAMQA5ADUANgAsACAAMwAsACAAMQAsACAANgAsACAAMQA3ACwAIAA4ADIAOAAwADAALAAgADEALAAgADMANgAwADAALAAgAFwAIgBEAFwAIgAsACAAXAAiACAARABhAHkAbABpAGcAaAB0AFwAIgA7AFwAbgBcACIATQBhAGMAYQB1AFwAIgAsACAAMQA5ADUANQAsACAAMQA5ADUANQAsACAAMQAxACwAIAAwACwAIAAwACwAIAA1ACwAIAA4ADIAOAAwADAALAAgADEALAAgADAALAAgAFwAIgBTAFwAIgAsACAAXAAiACAAUwB0AGEAbgBkAGEAcgBkAFwAIgA7AFwAbgBcACIATQBhAGMAYQB1AFwAIgAsACAAMQA5ADUANgAsACAAMQA5ADYANAAsACAAMQAxACwAIAAxACwAIAA3ACwAIAAxACwAIAAxADIANgAwADAALAAgADAALAAgADAALAAgAFwAIgBTAFwAIgAsACAAXAAiACAAUwB0AGEAbgBkAGEAcgBkAFwAIgA7AFwAbgBcACIATQBhAGMAYQB1AFwAIgAsACAAMQA5ADUANwAsACAAMQA5ADYANAAsACAAMwAsACAAMQAsACAANwAsACAAMQA4ACwAIAAxADIANgAwADAALAAgADAALAAgADMANgAwADAALAAgAFwAIgBEAFwAIgAsACAAXAAiACAARABhAHkAbABpAGcAaAB0AFwAIgA7AFwAbgBcACIATQBhAGMAYQB1AFwAIgAsACAAMQA5ADYANQAsACAAMQA5ADYANgAsACAAMQAwACwAIAAxACwAIAA3ACwAIAAxADYALAAgADkAMAAwADAALAAgADAALAAgADAALAAgAFwAIgBTAFwAIgAsACAAXAAiACAAUwB0AGEAbgBkAGEAcgBkAFwAIgA7AFwAbgBcACIATQBhAGMAYQB1AFwAIgAsACAAMQA5ADYANQAsACAAMQA5ADcAMwAsACAANAAsACAAMQAsACAANwAsACAAMQA2ACwAIAAxADIANgAwADAALAAgADAALAAgADMANgAwADAALAAgAFwAIgBEAFwAIgAsACAAXAAiACAARABhAHkAbABpAGcAaAB0AFwAIgA7AFwAbgBcACIATQBhAGMAYQB1AFwAIgAsACAAMQA5ADYANwAsACAAMQA5ADcANgAsACAAMQAwACwAIAAxACwAIAA3ACwAIAAxADYALAAgADEAMgA2ADAAMAAsACAAMAAsACAAMAAsACAAXAAiAFMAXAAiACwAIABcACIAIABTAHQAYQBuAGQAYQByAGQAXAAiADsAXABuAFwAIgBNAGEAYwBhAHUAXAAiACwAIAAxADkANwAzACwAIAAxADkANwAzACwAIAAxADIALAAgADAALAAgADAALAAgADMAMAAsACAAMQAyADYAMAAwACwAIAAwACwAIAAzADYAMAAwACwAIABcACIARABcACIALAAgAFwAIgAgAEQAYQB5AGwAaQBnAGgAdABcACIAOwBcAG4AXAAiAE0AYQBjAGEAdQBcACIALAAgADEAOQA3ADUALAAgADEAOQA3ADYALAAgADQALAAgADEALAAgADcALAAgADEANgAsACAAMQAyADYAMAAwACwAIAAwACwAIAAzADYAMAAwACwAIABcACIARABcACIALAAgAFwAIgAgAEQAYQB5AGwAaQBnAGgAdABcACIAOwBcAG4AXAAiAE0AYQBjAGEAdQBcACIALAAgADEAOQA3ADkALAAgADEAOQA3ADkALAAgADUALAAgADAALAAgADAALAAgADEAMwAsACAAMQAyADYAMAAwACwAIAAwACwAIAAzADYAMAAwACwAIABcACIARABcACIALAAgAFwAIgAgAEQAYQB5AGwAaQBnAGgAdABcACIAOwBcAG4AXAAiAE0AYQBjAGEAdQBcACIALAAgADEAOQA3ADkALAAgADEAOQA3ADkALAAgADEAMAAsACAAMQAsACAANwAsACAAMQA2ACwAIAAxADIANgAwADAALAAgADAALAAgADAALAAgAFwAIgBTAFwAIgAsACAAXAAiACAAUwB0AGEAbgBkAGEAcgBkAFwAIgBcAG4AfQA7AFwAbgBcAG4AXwBUAEkATQBFAFoATwBOAEUAXwBSAFUATABFAFMAXwBNAEEATABUAEEAIAA9ACAAewBcAG4AXAAiAE0AYQBsAHQAYQBcACIALAAgADEAOQA3ADMALAAgADEAOQA3ADMALAAgADMALAAgADAALAAgADAALAAgADMAMQAsACAAMAAsACAAMQAsACAAMwA2ADAAMAAsACAAXAAiAFMAXAAiACwAIABcACIAIABTAHUAbQBtAGUAcgBcACIAOwBcAG4AXAAiAE0AYQBsAHQAYQBcACIALAAgADEAOQA3ADMALAAgADEAOQA3ADMALAAgADkALAAgADAALAAgADAALAAgADIAOQAsACAAMAAsACAAMQAsACAAMAAsACAAXAAiAFwAIgAsACAAXAAiAFwAIgA7AFwAbgBcACIATQBhAGwAdABhAFwAIgAsACAAMQA5ADcANAAsACAAMQA5ADcANAAsACAANAAsACAAMAAsACAAMAAsACAAMgAxACwAIAAwACwAIAAxACwAIAAzADYAMAAwACwAIABcACIAUwBcACIALAAgAFwAIgAgAFMAdQBtAG0AZQByAFwAIgA7AFwAbgBcACIATQBhAGwAdABhAFwAIgAsACAAMQA5ADcANAAsACAAMQA5ADcANAAsACAAOQAsACAAMAAsACAAMAAsACAAMQA2ACwAIAAwACwAIAAxACwAIAAwACwAIABcACIAXAAiACwAIABcACIAXAAiADsAXABuAFwAIgBNAGEAbAB0AGEAXAAiACwAIAAxADkANwA1ACwAIAAxADkANwA5ACwAIAA0ACwAIAAxACwAIAA3ACwAIAAxADUALAAgADcAMgAwADAALAAgADAALAAgADMANgAwADAALAAgAFwAIgBTAFwAIgAsACAAXAAiACAAUwB1AG0AbQBlAHIAXAAiADsAXABuAFwAIgBNAGEAbAB0AGEAXAAiACwAIAAxADkANwA1ACwAIAAxADkAOAAwACwAIAA5ACwAIAAxACwAIAA3ACwAIAAxADUALAAgADcAMgAwADAALAAgADAALAAgADAALAAgAFwAIgBcACIALAAgAFwAIgBcACIAOwBcAG4AXAAiAE0AYQBsAHQAYQBcACIALAAgADEAOQA4ADAALAAgADEAOQA4ADAALAAgADMALAAgADAALAAgADAALAAgADMAMQAsACAANwAyADAAMAAsACAAMAAsACAAMwA2ADAAMAAsACAAXAAiAFMAXAAiACwAIABcACIAIABTAHUAbQBtAGUAcgBcACIAXABuAH0AOwBcAG4AXABuAF8AVABJAE0ARQBaAE8ATgBFAF8AUgBVAEwARQBTAF8ATQBBAFIARQBOAEcATwAgAD0AIAB7AFwAbgBcACIATQBhAHIAZQBuAGcAbwBcACIALAAgADEAOQA1ADEALAAgADEAOQA1ADEALAAgADQALAAgAC0AMQAsACAANwAsACAAMAAsACAANwAyADAAMAAsACAAMAAsACAAMwA2ADAAMAAsACAAXAAiAEQAXAAiACwAIABcACIAIABEAGEAeQBsAGkAZwBoAHQAXAAiADsAXABuAFwAIgBNAGEAcgBlAG4AZwBvAFwAIgAsACAAMQA5ADUAMQAsACAAMQA5ADUAMQAsACAAOQAsACAALQAxACwAIAA3ACwAIAAwACwAIAA3ADIAMAAwACwAIAAwACwAIAAwACwAIABcACIAUwBcACIALAAgAFwAIgAgAFMAdABhAG4AZABhAHIAZABcACIAOwBcAG4AXAAiAE0AYQByAGUAbgBnAG8AXAAiACwAIAAxADkANQA0ACwAIAAxADkANgAwACwAIAA0ACwAIAAtADEALAAgADcALAAgADAALAAgADcAMgAwADAALAAgADAALAAgADMANgAwADAALAAgAFwAIgBEAFwAIgAsACAAXAAiACAARABhAHkAbABpAGcAaAB0AFwAIgA7AFwAbgBcACIATQBhAHIAZQBuAGcAbwBcACIALAAgADEAOQA1ADQALAAgADEAOQA2ADAALAAgADkALAAgAC0AMQAsACAANwAsACAAMAAsACAANwAyADAAMAAsACAAMAAsACAAMAAsACAAXAAiAFMAXAAiACwAIABcACIAIABTAHQAYQBuAGQAYQByAGQAXAAiAFwAbgB9ADsAXABuAFwAbgBfAFQASQBNAEUAWgBPAE4ARQBfAFIAVQBMAEUAUwBfAE0AQQBVAFIASQBUAEkAVQBTACAAPQAgAHsAXABuAFwAIgBNAGEAdQByAGkAdABpAHUAcwBcACIALAAgADEAOQA4ADIALAAgADEAOQA4ADIALAAgADEAMAAsACAAMAAsACAAMAAsACAAMQAwACwAIAAwACwAIAAwACwAIAAzADYAMAAwACwAIABcACIAXAAiACwAIABcACIAXAAiADsAXABuAFwAIgBNAGEAdQByAGkAdABpAHUAcwBcACIALAAgADEAOQA4ADMALAAgADEAOQA4ADMALAAgADMALAAgADAALAAgADAALAAgADIAMQAsACAAMAAsACAAMAAsACAAMAAsACAAXAAiAFwAIgAsACAAXAAiAFwAIgA7AFwAbgBcACIATQBhAHUAcgBpAHQAaQB1AHMAXAAiACwAIAAyADAAMAA4ACwAIAAyADAAMAA4ACwAIAAxADAALAAgAC0AMQAsACAANwAsACAAMAAsACAANwAyADAAMAAsACAAMAAsACAAMwA2ADAAMAAsACAAXAAiAFwAIgAsACAAXAAiAFwAIgA7AFwAbgBcACIATQBhAHUAcgBpAHQAaQB1AHMAXAAiACwAIAAyADAAMAA5ACwAIAAyADAAMAA5ACwAIAAzACwAIAAtADEALAAgADcALAAgADAALAAgADcAMgAwADAALAAgADAALAAgADAALAAgAFwAIgBcACIALAAgAFwAIgBcACIAXABuAH0AOwBcAG4AXABuAF8AVABJAE0ARQBaAE8ATgBFAF8AUgBVAEwARQBTAF8ATQBFAE4ATwBNAEkATgBFAEUAIAA9ACAAewBcAG4AXAAiAE0AZQBuAG8AbQBpAG4AZQBlAFwAIgAsACAAMQA5ADQANgAsACAAMQA5ADQANgAsACAANAAsACAALQAxACwAIAA3ACwAIAAwACwAIAA3ADIAMAAwACwAIAAwACwAIAAzADYAMAAwACwAIABcACIARABcACIALAAgAFwAIgAgAEQAYQB5AGwAaQBnAGgAdABcACIAOwBcAG4AXAAiAE0AZQBuAG8AbQBpAG4AZQBlAFwAIgAsACAAMQA5ADQANgAsACAAMQA5ADQANgAsACAAOQAsACAALQAxACwAIAA3ACwAIAAwACwAIAA3ADIAMAAwACwAIAAwACwAIAAwACwAIABcACIAUwBcACIALAAgAFwAIgAgAFMAdABhAG4AZABhAHIAZABcACIAOwBcAG4AXAAiAE0AZQBuAG8AbQBpAG4AZQBlAFwAIgAsACAAMQA5ADYANgAsACAAMQA5ADYANgAsACAANAAsACAALQAxACwAIAA3ACwAIAAwACwAIAA3ADIAMAAwACwAIAAwACwAIAAzADYAMAAwACwAIABcACIARABcACIALAAgAFwAIgAgAEQAYQB5AGwAaQBnAGgAdABcACIAOwBcAG4AXAAiAE0AZQBuAG8AbQBpAG4AZQBlAFwAIgAsACAAMQA5ADYANgAsACAAMQA5ADYANgAsACAAMQAwACwAIAAtADEALAAgADcALAAgADAALAAgADcAMgAwADAALAAgADAALAAgADAALAAgAFwAIgBTAFwAIgAsACAAXAAiACAAUwB0AGEAbgBkAGEAcgBkAFwAIgBcAG4AfQA7AFwAbgBcAG4AXwBUAEkATQBFAFoATwBOAEUAXwBSAFUATABFAFMAXwBNAEUAWABJAEMATwAgAD0AIAB7AFwAbgBcACIATQBlAHgAaQBjAG8AXAAiACwAIAAxADkAMwAxACwAIAAxADkAMwAxACwAIAA1ACwAIAAwACwAIAAwACwAIAAxACwAIAA4ADIAOAAwADAALAAgADAALAAgADMANgAwADAALAAgAFwAIgBEAFwAIgAsACAAXAAiACAARABhAHkAbABpAGcAaAB0AFwAIgA7AFwAbgBcACIATQBlAHgAaQBjAG8AXAAiACwAIAAxADkAMwAxACwAIAAxADkAMwAxACwAIAAxADAALAAgADAALAAgADAALAAgADEALAAgADAALAAgADAALAAgADAALAAgAFwAIgBTAFwAIgAsACAAXAAiACAAUwB0AGEAbgBkAGEAcgBkAFwAIgA7AFwAbgBcACIATQBlAHgAaQBjAG8AXAAiACwAIAAxADkAMwA5ACwAIAAxADkAMwA5ACwAIAAyACwAIAAwACwAIAAwACwAIAA1ACwAIAAwACwAIAAwACwAIAAzADYAMAAwACwAIABcACIARABcACIALAAgAFwAIgAgAEQAYQB5AGwAaQBnAGgAdABcACIAOwBcAG4AXAAiAE0AZQB4AGkAYwBvAFwAIgAsACAAMQA5ADMAOQAsACAAMQA5ADMAOQAsACAANgAsACAAMAAsACAAMAAsACAAMgA1ACwAIAAwACwAIAAwACwAIAAwACwAIABcACIAUwBcACIALAAgAFwAIgAgAFMAdABhAG4AZABhAHIAZABcACIAOwBcAG4AXAAiAE0AZQB4AGkAYwBvAFwAIgAsACAAMQA5ADQAMAAsACAAMQA5ADQAMAAsACAAMQAyACwAIAAwACwAIAAwACwAIAA5ACwAIAAwACwAIAAwACwAIAAzADYAMAAwACwAIABcACIARABcACIALAAgAFwAIgAgAEQAYQB5AGwAaQBnAGgAdABcACIAOwBcAG4AXAAiAE0AZQB4AGkAYwBvAFwAIgAsACAAMQA5ADQAMQAsACAAMQA5ADQAMQAsACAANAAsACAAMAAsACAAMAAsACAAMQAsACAAMAAsACAAMAAsACAAMAAsACAAXAAiAFMAXAAiACwAIABcACIAIABTAHQAYQBuAGQAYQByAGQAXAAiADsAXABuAFwAIgBNAGUAeABpAGMAbwBcACIALAAgADEAOQA0ADMALAAgADEAOQA0ADMALAAgADEAMgAsACAAMAAsACAAMAAsACAAMQA2ACwAIAAwACwAIAAwACwAIAAzADYAMAAwACwAIABcACIAVwBcACIALAAgAFwAIgAgAFcAYQByAFwAIgA7AFwAbgBcACIATQBlAHgAaQBjAG8AXAAiACwAIAAxADkANAA0ACwAIAAxADkANAA0ACwAIAA1ACwAIAAwACwAIAAwACwAIAAxACwAIAAwACwAIAAwACwAIAAwACwAIABcACIAUwBcACIALAAgAFwAIgAgAFMAdABhAG4AZABhAHIAZABcACIAOwBcAG4AXAAiAE0AZQB4AGkAYwBvAFwAIgAsACAAMQA5ADUAMAAsACAAMQA5ADUAMAAsACAAMgAsACAAMAAsACAAMAAsACAAMQAyACwAIAAwACwAIAAwACwAIAAzADYAMAAwACwAIABcACIARABcACIALAAgAFwAIgAgAEQAYQB5AGwAaQBnAGgAdABcACIAOwBcAG4AXAAiAE0AZQB4AGkAYwBvAFwAIgAsACAAMQA5ADUAMAAsACAAMQA5ADUAMAAsACAANwAsACAAMAAsACAAMAAsACAAMwAwACwAIAAwACwAIAAwACwAIAAwACwAIABcACIAUwBcACIALAAgAFwAIgAgAFMAdABhAG4AZABhAHIAZABcACIAOwBcAG4AXAAiAE0AZQB4AGkAYwBvAFwAIgAsACAAMQA5ADkANgAsACAAMgAwADAAMAAsACAANAAsACAAMQAsACAANwAsACAAMQAsACAANwAyADAAMAAsACAAMAAsACAAMwA2ADAAMAAsACAAXAAiAEQAXAAiACwAIABcACIAIABEAGEAeQBsAGkAZwBoAHQAXAAiADsAXABuAFwAIgBNAGUAeABpAGMAbwBcACIALAAgADEAOQA5ADYALAAgADIAMAAwADAALAAgADEAMAAsACAALQAxACwAIAA3ACwAIAAwACwAIAA3ADIAMAAwACwAIAAwACwAIAAwACwAIABcACIAUwBcACIALAAgAFwAIgAgAFMAdABhAG4AZABhAHIAZABcACIAOwBcAG4AXAAiAE0AZQB4AGkAYwBvAFwAIgAsACAAMgAwADAAMQAsACAAMgAwADAAMQAsACAANQAsACAAMQAsACAANwAsACAAMQAsACAANwAyADAAMAAsACAAMAAsACAAMwA2ADAAMAAsACAAXAAiAEQAXAAiACwAIABcACIAIABEAGEAeQBsAGkAZwBoAHQAXAAiADsAXABuAFwAIgBNAGUAeABpAGMAbwBcACIALAAgADIAMAAwADEALAAgADIAMAAwADEALAAgADkALAAgAC0AMQAsACAANwAsACAAMAAsACAANwAyADAAMAAsACAAMAAsACAAMAAsACAAXAAiAFMAXAAiACwAIABcACIAIABTAHQAYQBuAGQAYQByAGQAXAAiADsAXABuAFwAIgBNAGUAeABpAGMAbwBcACIALAAgADIAMAAwADIALAAgADIAMAAyADIALAAgADQALAAgADEALAAgADcALAAgADEALAAgADcAMgAwADAALAAgADAALAAgADMANgAwADAALAAgAFwAIgBEAFwAIgAsACAAXAAiACAARABhAHkAbABpAGcAaAB0AFwAIgA7AFwAbgBcACIATQBlAHgAaQBjAG8AXAAiACwAIAAyADAAMAAyACwAIAAyADAAMgAyACwAIAAxADAALAAgAC0AMQAsACAANwAsACAAMAAsACAANwAyADAAMAAsACAAMAAsACAAMAAsACAAXAAiAFMAXAAiACwAIABcACIAIABTAHQAYQBuAGQAYQByAGQAXAAiAFwAbgB9ADsAXABuAFwAbgBfAFQASQBNAEUAWgBPAE4ARQBfAFIAVQBMAEUAUwBfAE0ATwBMAEQATwBWAEEAIAA9ACAAewBcAG4AXAAiAE0AbwBsAGQAbwB2AGEAXAAiACwAIAAxADkAOQA3ACwAIABcACIAXAAiACwAIAAzACwAIAAtADEALAAgADcALAAgADAALAAgADcAMgAwADAALAAgADAALAAgADMANgAwADAALAAgAFwAIgBTAFwAIgAsACAAXAAiACAAUwB1AG0AbQBlAHIAXAAiADsAXABuAFwAIgBNAG8AbABkAG8AdgBhAFwAIgAsACAAMQA5ADkANwAsACAAXAAiAFwAIgAsACAAMQAwACwAIAAtADEALAAgADcALAAgADAALAAgADEAMAA4ADAAMAAsACAAMAAsACAAMAAsACAAXAAiAFwAIgAsACAAXAAiAFwAIgBcAG4AfQA7AFwAbgBcAG4AXwBUAEkATQBFAFoATwBOAEUAXwBSAFUATABFAFMAXwBNAE8ATgBDAFQATwBOACAAPQAgAHsAXABuAFwAIgBNAG8AbgBjAHQAbwBuAFwAIgAsACAAMQA5ADMAMwAsACAAMQA5ADMANQAsACAANgAsACAAMQAsACAANwAsACAAOAAsACAAMwA2ADAAMAAsACAAMAAsACAAMwA2ADAAMAAsACAAXAAiAEQAXAAiACwAIABcACIAIABEAGEAeQBsAGkAZwBoAHQAXAAiADsAXABuAFwAIgBNAG8AbgBjAHQAbwBuAFwAIgAsACAAMQA5ADMAMwAsACAAMQA5ADMANQAsACAAOQAsACAAMQAsACAANwAsACAAOAAsACAAMwA2ADAAMAAsACAAMAAsACAAMAAsACAAXAAiAFMAXAAiACwAIABcACIAIABTAHQAYQBuAGQAYQByAGQAXAAiADsAXABuAFwAIgBNAG8AbgBjAHQAbwBuAFwAIgAsACAAMQA5ADMANgAsACAAMQA5ADMAOAAsACAANgAsACAAMQAsACAANwAsACAAMQAsACAAMwA2ADAAMAAsACAAMAAsACAAMwA2ADAAMAAsACAAXAAiAEQAXAAiACwAIABcACIAIABEAGEAeQBsAGkAZwBoAHQAXAAiADsAXABuAFwAIgBNAG8AbgBjAHQAbwBuAFwAIgAsACAAMQA5ADMANgAsACAAMQA5ADMAOAAsACAAOQAsACAAMQAsACAANwAsACAAMQAsACAAMwA2ADAAMAAsACAAMAAsACAAMAAsACAAXAAiAFMAXAAiACwAIABcACIAIABTAHQAYQBuAGQAYQByAGQAXAAiADsAXABuAFwAIgBNAG8AbgBjAHQAbwBuAFwAIgAsACAAMQA5ADMAOQAsACAAMQA5ADMAOQAsACAANQAsACAAMAAsACAAMAAsACAAMgA3ACwAIAAzADYAMAAwACwAIAAwACwAIAAzADYAMAAwACwAIABcACIARABcACIALAAgAFwAIgAgAEQAYQB5AGwAaQBnAGgAdABcACIAOwBcAG4AXAAiAE0AbwBuAGMAdABvAG4AXAAiACwAIAAxADkAMwA5ACwAIAAxADkANAAxACwAIAA5ACwAIAAxACwAIAA2ACwAIAAyADEALAAgADMANgAwADAALAAgADAALAAgADAALAAgAFwAIgBTAFwAIgAsACAAXAAiACAAUwB0AGEAbgBkAGEAcgBkAFwAIgA7AFwAbgBcACIATQBvAG4AYwB0AG8AbgBcACIALAAgADEAOQA0ADAALAAgADEAOQA0ADAALAAgADUALAAgADAALAAgADAALAAgADEAOQAsACAAMwA2ADAAMAAsACAAMAAsACAAMwA2ADAAMAAsACAAXAAiAEQAXAAiACwAIABcACIAIABEAGEAeQBsAGkAZwBoAHQAXAAiADsAXABuAFwAIgBNAG8AbgBjAHQAbwBuAFwAIgAsACAAMQA5ADQAMQAsACAAMQA5ADQAMQAsACAANQAsACAAMAAsACAAMAAsACAANAAsACAAMwA2ADAAMAAsACAAMAAsACAAMwA2ADAAMAAsACAAXAAiAEQAXAAiACwAIABcACIAIABEAGEAeQBsAGkAZwBoAHQAXAAiADsAXABuAFwAIgBNAG8AbgBjAHQAbwBuAFwAIgAsACAAMQA5ADQANgAsACAAMQA5ADUANgAsACAAOQAsACAALQAxACwAIAA3ACwAIAAwACwAIAA3ADIAMAAwACwAIAAwACwAIAAwACwAIABcACIAUwBcACIALAAgAFwAIgAgAFMAdABhAG4AZABhAHIAZABcACIAOwBcAG4AXAAiAE0AbwBuAGMAdABvAG4AXAAiACwAIAAxADkANAA2ACwAIAAxADkANwAyACwAIAA0ACwAIAAtADEALAAgADcALAAgADAALAAgADcAMgAwADAALAAgADAALAAgADMANgAwADAALAAgAFwAIgBEAFwAIgAsACAAXAAiACAARABhAHkAbABpAGcAaAB0AFwAIgA7AFwAbgBcACIATQBvAG4AYwB0AG8AbgBcACIALAAgADEAOQA1ADcALAAgADEAOQA3ADIALAAgADEAMAAsACAALQAxACwAIAA3ACwAIAAwACwAIAA3ADIAMAAwACwAIAAwACwAIAAwACwAIABcACIAUwBcACIALAAgAFwAIgAgAFMAdABhAG4AZABhAHIAZABcACIAOwBcAG4AXAAiAE0AbwBuAGMAdABvAG4AXAAiACwAIAAxADkAOQAzACwAIAAyADAAMAA2ACwAIAA0ACwAIAAxACwAIAA3ACwAIAAxACwAIAA2ADAALAAgADAALAAgADMANgAwADAALAAgAFwAIgBEAFwAIgAsACAAXAAiACAARABhAHkAbABpAGcAaAB0AFwAIgA7AFwAbgBcACIATQBvAG4AYwB0AG8AbgBcACIALAAgADEAOQA5ADMALAAgADIAMAAwADYALAAgADEAMAAsACAALQAxACwAIAA3ACwAIAAwACwAIAA2ADAALAAgADAALAAgADAALAAgAFwAIgBTAFwAIgAsACAAXAAiACAAUwB0AGEAbgBkAGEAcgBkAFwAIgBcAG4AfQA7AFwAbgBcAG4AXwBUAEkATQBFAFoATwBOAEUAXwBSAFUATABFAFMAXwBNAE8ATgBHAE8ATAAgAD0AIAB7AFwAbgBcACIATQBvAG4AZwBvAGwAXAAiACwAIAAxADkAOAAzACwAIAAxADkAOAAzACwAIAAxADAALAAgADAALAAgADAALAAgADEALAAgADAALAAgADAALAAgADAALAAgAFwAIgBcACIALAAgAFwAIgBcACIAOwBcAG4AXAAiAE0AbwBuAGcAbwBsAFwAIgAsACAAMQA5ADgAMwAsACAAMQA5ADgANAAsACAANAAsACAAMAAsACAAMAAsACAAMQAsACAAMAAsACAAMAAsACAAMwA2ADAAMAAsACAAXAAiAFwAIgAsACAAXAAiAFwAIgA7AFwAbgBcACIATQBvAG4AZwBvAGwAXAAiACwAIAAxADkAOAA0ACwAIAAxADkAOQA4ACwAIAA5ACwAIAAtADEALAAgADcALAAgADAALAAgADAALAAgADAALAAgADAALAAgAFwAIgBcACIALAAgAFwAIgBcACIAOwBcAG4AXAAiAE0AbwBuAGcAbwBsAFwAIgAsACAAMQA5ADgANQAsACAAMQA5ADkAOAAsACAAMwAsACAALQAxACwAIAA3ACwAIAAwACwAIAAwACwAIAAwACwAIAAzADYAMAAwACwAIABcACIAXAAiACwAIABcACIAXAAiADsAXABuAFwAIgBNAG8AbgBnAG8AbABcACIALAAgADIAMAAwADEALAAgADIAMAAwADEALAAgADQALAAgAC0AMQAsACAANgAsACAAMAAsACAANwAyADAAMAAsACAAMAAsACAAMwA2ADAAMAAsACAAXAAiAFwAIgAsACAAXAAiAFwAIgA7AFwAbgBcACIATQBvAG4AZwBvAGwAXAAiACwAIAAyADAAMAAxACwAIAAyADAAMAA2ACwAIAA5ACwAIAAtADEALAAgADYALAAgADAALAAgADcAMgAwADAALAAgADAALAAgADAALAAgAFwAIgBcACIALAAgAFwAIgBcACIAOwBcAG4AXAAiAE0AbwBuAGcAbwBsAFwAIgAsACAAMgAwADAAMgAsACAAMgAwADAANgAsACAAMwAsACAALQAxACwAIAA2ACwAIAAwACwAIAA3ADIAMAAwACwAIAAwACwAIAAzADYAMAAwACwAIABcACIAXAAiACwAIABcACIAXAAiADsAXABuAFwAIgBNAG8AbgBnAG8AbABcACIALAAgADIAMAAxADUALAAgADIAMAAxADYALAAgADMALAAgAC0AMQAsACAANgAsACAAMAAsACAANwAyADAAMAAsACAAMAAsACAAMwA2ADAAMAAsACAAXAAiAFwAIgAsACAAXAAiAFwAIgA7AFwAbgBcACIATQBvAG4AZwBvAGwAXAAiACwAIAAyADAAMQA1ACwAIAAyADAAMQA2ACwAIAA5ACwAIAAtADEALAAgADYALAAgADAALAAgADAALAAgADAALAAgADAALAAgAFwAIgBcACIALAAgAFwAIgBcACIAXABuAH0AOwBcAG4AXABuAF8AVABJAE0ARQBaAE8ATgBFAF8AUgBVAEwARQBTAF8ATQBPAFIATwBDAEMATwBfADAAMQAgAD0AIAB7AFwAbgBcACIATQBvAHIAbwBjAGMAbwBcACIALAAgADEAOQAzADkALAAgADEAOQAzADkALAAgADkALAAgADAALAAgADAALAAgADEAMgAsACAAMAAsACAAMAAsACAAMwA2ADAAMAAsACAAXAAiAFwAIgAsACAAXAAiAFwAIgA7AFwAbgBcACIATQBvAHIAbwBjAGMAbwBcACIALAAgADEAOQAzADkALAAgADEAOQAzADkALAAgADEAMQAsACAAMAAsACAAMAAsACAAMQA5ACwAIAAwACwAIAAwACwAIAAwACwAIABcACIAXAAiACwAIABcACIAXAAiADsAXABuAFwAIgBNAG8AcgBvAGMAYwBvAFwAIgAsACAAMQA5ADQAMAAsACAAMQA5ADQAMAAsACAAMgAsACAAMAAsACAAMAAsACAAMgA1ACwAIAAwACwAIAAwACwAIAAzADYAMAAwACwAIABcACIAXAAiACwAIABcACIAXAAiADsAXABuAFwAIgBNAG8AcgBvAGMAYwBvAFwAIgAsACAAMQA5ADQANQAsACAAMQA5ADQANQAsACAAMQAxACwAIAAwACwAIAAwACwAIAAxADgALAAgADAALAAgADAALAAgADAALAAgAFwAIgBcACIALAAgAFwAIgBcACIAOwBcAG4AXAAiAE0AbwByAG8AYwBjAG8AXAAiACwAIAAxADkANQAwACwAIAAxADkANQAwACwAIAA2ACwAIAAwACwAIAAwACwAIAAxADEALAAgADAALAAgADAALAAgADMANgAwADAALAAgAFwAIgBcACIALAAgAFwAIgBcACIAOwBcAG4AXAAiAE0AbwByAG8AYwBjAG8AXAAiACwAIAAxADkANQAwACwAIAAxADkANQAwACwAIAAxADAALAAgADAALAAgADAALAAgADIAOQAsACAAMAAsACAAMAAsACAAMAAsACAAXAAiAFwAIgAsACAAXAAiAFwAIgA7AFwAbgBcACIATQBvAHIAbwBjAGMAbwBcACIALAAgADEAOQA2ADcALAAgADEAOQA2ADcALAAgADYALAAgADAALAAgADAALAAgADMALAAgADQAMwAyADAAMAAsACAAMAAsACAAMwA2ADAAMAAsACAAXAAiAFwAIgAsACAAXAAiAFwAIgA7AFwAbgBcACIATQBvAHIAbwBjAGMAbwBcACIALAAgADEAOQA2ADcALAAgADEAOQA2ADcALAAgADEAMAAsACAAMAAsACAAMAAsACAAMQAsACAAMAAsACAAMAAsACAAMAAsACAAXAAiAFwAIgAsACAAXAAiAFwAIgA7AFwAbgBcACIATQBvAHIAbwBjAGMAbwBcACIALAAgADEAOQA3ADQALAAgADEAOQA3ADQALAAgADYALAAgADAALAAgADAALAAgADIANAAsACAAMAAsACAAMAAsACAAMwA2ADAAMAAsACAAXAAiAFwAIgAsACAAXAAiAFwAIgA7AFwAbgBcACIATQBvAHIAbwBjAGMAbwBcACIALAAgADEAOQA3ADQALAAgADEAOQA3ADQALAAgADkALAAgADAALAAgADAALAAgADEALAAgADAALAAgADAALAAgADAALAAgAFwAIgBcACIALAAgAFwAIgBcACIAOwBcAG4AXAAiAE0AbwByAG8AYwBjAG8AXAAiACwAIAAxADkANwA2ACwAIAAxADkANwA2ACwAIAA4ACwAIAAwACwAIAAwACwAIAAxACwAIAAwACwAIAAwACwAIAAwACwAIABcACIAXAAiACwAIABcACIAXAAiADsAXABuAFwAIgBNAG8AcgBvAGMAYwBvAFwAIgAsACAAMQA5ADcANgAsACAAMQA5ADcANwAsACAANQAsACAAMAAsACAAMAAsACAAMQAsACAAMAAsACAAMAAsACAAMwA2ADAAMAAsACAAXAAiAFwAIgAsACAAXAAiAFwAIgA7AFwAbgBcACIATQBvAHIAbwBjAGMAbwBcACIALAAgADEAOQA3ADcALAAgADEAOQA3ADcALAAgADkALAAgADAALAAgADAALAAgADIAOAAsACAAMAAsACAAMAAsACAAMAAsACAAXAAiAFwAIgAsACAAXAAiAFwAIgA7AFwAbgBcACIATQBvAHIAbwBjAGMAbwBcACIALAAgADEAOQA3ADgALAAgADEAOQA3ADgALAAgADYALAAgADAALAAgADAALAAgADEALAAgADAALAAgADAALAAgADMANgAwADAALAAgAFwAIgBcACIALAAgAFwAIgBcACIAOwBcAG4AXAAiAE0AbwByAG8AYwBjAG8AXAAiACwAIAAxADkANwA4ACwAIAAxADkANwA4ACwAIAA4ACwAIAAwACwAIAAwACwAIAA0ACwAIAAwACwAIAAwACwAIAAwACwAIABcACIAXAAiACwAIABcACIAXAAiADsAXABuAFwAIgBNAG8AcgBvAGMAYwBvAFwAIgAsACAAMgAwADAAOAAsACAAMgAwADAAOAAsACAANgAsACAAMAAsACAAMAAsACAAMQAsACAAMAAsACAAMAAsACAAMwA2ADAAMAAsACAAXAAiAFwAIgAsACAAXAAiAFwAIgA7AFwAbgBcACIATQBvAHIAbwBjAGMAbwBcACIALAAgADIAMAAwADgALAAgADIAMAAwADgALAAgADkALAAgADAALAAgADAALAAgADEALAAgADAALAAgADAALAAgADAALAAgAFwAIgBcACIALAAgAFwAIgBcACIAOwBcAG4AXAAiAE0AbwByAG8AYwBjAG8AXAAiACwAIAAyADAAMAA5ACwAIAAyADAAMAA5ACwAIAA2ACwAIAAwACwAIAAwACwAIAAxACwAIAAwACwAIAAwACwAIAAzADYAMAAwACwAIABcACIAXAAiACwAIABcACIAXAAiADsAXABuAFwAIgBNAG8AcgBvAGMAYwBvAFwAIgAsACAAMgAwADAAOQAsACAAMgAwADAAOQAsACAAOAAsACAAMAAsACAAMAAsACAAMgAxACwAIAAwACwAIAAwACwAIAAwACwAIABcACIAXAAiACwAIABcACIAXAAiADsAXABuAFwAIgBNAG8AcgBvAGMAYwBvAFwAIgAsACAAMgAwADEAMAAsACAAMgAwADEAMAAsACAANQAsACAAMAAsACAAMAAsACAAMgAsACAAMAAsACAAMAAsACAAMwA2ADAAMAAsACAAXAAiAFwAIgAsACAAXAAiAFwAIgA7AFwAbgBcACIATQBvAHIAbwBjAGMAbwBcACIALAAgADIAMAAxADAALAAgADIAMAAxADAALAAgADgALAAgADAALAAgADAALAAgADgALAAgADAALAAgADAALAAgADAALAAgAFwAIgBcACIALAAgAFwAIgBcACIAOwBcAG4AXAAiAE0AbwByAG8AYwBjAG8AXAAiACwAIAAyADAAMQAxACwAIAAyADAAMQAxACwAIAA0ACwAIAAwACwAIAAwACwAIAAzACwAIAAwACwAIAAwACwAIAAzADYAMAAwACwAIABcACIAXAAiACwAIABcACIAXAAiADsAXABuAFwAIgBNAG8AcgBvAGMAYwBvAFwAIgAsACAAMgAwADEAMQAsACAAMgAwADEAMQAsACAANwAsACAAMAAsACAAMAAsACAAMwAxACwAIAAwACwAIAAwACwAIAAwACwAIABcACIAXAAiACwAIABcACIAXAAiADsAXABuAFwAIgBNAG8AcgBvAGMAYwBvAFwAIgAsACAAMgAwADEAMgAsACAAMgAwADEAMgAsACAANwAsACAAMAAsACAAMAAsACAAMgAwACwAIAAxADAAOAAwADAALAAgADAALAAgADAALAAgAFwAIgBcACIALAAgAFwAIgBcACIAOwBcAG4AXAAiAE0AbwByAG8AYwBjAG8AXAAiACwAIAAyADAAMQAyACwAIAAyADAAMQAyACwAIAA4ACwAIAAwACwAIAAwACwAIAAyADAALAAgADcAMgAwADAALAAgADAALAAgADMANgAwADAALAAgAFwAIgBcACIALAAgAFwAIgBcACIAOwBcAG4AXAAiAE0AbwByAG8AYwBjAG8AXAAiACwAIAAyADAAMQAyACwAIAAyADAAMQAyACwAIAA5ACwAIAAwACwAIAAwACwAIAAzADAALAAgADEAMAA4ADAAMAAsACAAMAAsACAAMAAsACAAXAAiAFwAIgAsACAAXAAiAFwAIgA7AFwAbgBcACIATQBvAHIAbwBjAGMAbwBcACIALAAgADIAMAAxADIALAAgADIAMAAxADMALAAgADQALAAgAC0AMQAsACAANwAsACAAMAAsACAANwAyADAAMAAsACAAMAAsACAAMwA2ADAAMAAsACAAXAAiAFwAIgAsACAAXAAiAFwAIgA7AFwAbgBcACIATQBvAHIAbwBjAGMAbwBcACIALAAgADIAMAAxADMALAAgADIAMAAxADMALAAgADcALAAgADAALAAgADAALAAgADcALAAgADEAMAA4ADAAMAAsACAAMAAsACAAMAAsACAAXAAiAFwAIgAsACAAXAAiAFwAIgA7AFwAbgBcACIATQBvAHIAbwBjAGMAbwBcACIALAAgADIAMAAxADMALAAgADIAMAAxADMALAAgADgALAAgADAALAAgADAALAAgADEAMAAsACAANwAyADAAMAAsACAAMAAsACAAMwA2ADAAMAAsACAAXAAiAFwAIgAsACAAXAAiAFwAIgA7AFwAbgBcACIATQBvAHIAbwBjAGMAbwBcACIALAAgADIAMAAxADMALAAgADIAMAAxADgALAAgADEAMAAsACAALQAxACwAIAA3ACwAIAAwACwAIAAxADAAOAAwADAALAAgADAALAAgADAALAAgAFwAIgBcACIALAAgAFwAIgBcACIAOwBcAG4AXAAiAE0AbwByAG8AYwBjAG8AXAAiACwAIAAyADAAMQA0ACwAIAAyADAAMQA0ACwAIAA2ACwAIAAwACwAIAAwACwAIAAyADgALAAgADEAMAA4ADAAMAAsACAAMAAsACAAMAAsACAAXAAiAFwAIgAsACAAXAAiAFwAIgA7AFwAbgBcACIATQBvAHIAbwBjAGMAbwBcACIALAAgADIAMAAxADQALAAgADIAMAAxADQALAAgADgALAAgADAALAAgADAALAAgADIALAAgADcAMgAwADAALAAgADAALAAgADMANgAwADAALAAgAFwAIgBcACIALAAgAFwAIgBcACIAOwBcAG4AXAAiAE0AbwByAG8AYwBjAG8AXAAiACwAIAAyADAAMQA0ACwAIAAyADAAMQA4ACwAIAAzACwAIAAtADEALAAgADcALAAgADAALAAgADcAMgAwADAALAAgADAALAAgADMANgAwADAALAAgAFwAIgBcACIALAAgAFwAIgBcACIAOwBcAG4AXAAiAE0AbwByAG8AYwBjAG8AXAAiACwAIAAyADAAMQA1ACwAIAAyADAAMQA1ACwAIAA2ACwAIAAwACwAIAAwACwAIAAxADQALAAgADEAMAA4ADAAMAAsACAAMAAsACAAMAAsACAAXAAiAFwAIgAsACAAXAAiAFwAIgA7AFwAbgBcACIATQBvAHIAbwBjAGMAbwBcACIALAAgADIAMAAxADUALAAgADIAMAAxADUALAAgADcALAAgADAALAAgADAALAAgADEAOQAsACAANwAyADAAMAAsACAAMAAsACAAMwA2ADAAMAAsACAAXAAiAFwAIgAsACAAXAAiAFwAIgA7AFwAbgBcACIATQBvAHIAbwBjAGMAbwBcACIALAAgADIAMAAxADYALAAgADIAMAAxADYALAAgADYALAAgADAALAAgADAALAAgADUALAAgADEAMAA4ADAAMAAsACAAMAAsACAAMAAsACAAXAAiAFwAIgAsACAAXAAiAFwAIgA7AFwAbgBcACIATQBvAHIAbwBjAGMAbwBcACIALAAgADIAMAAxADYALAAgADIAMAAxADYALAAgADcALAAgADAALAAgADAALAAgADEAMAAsACAANwAyADAAMAAsACAAMAAsACAAMwA2ADAAMAAsACAAXAAiAFwAIgAsACAAXAAiAFwAIgA7AFwAbgBcACIATQBvAHIAbwBjAGMAbwBcACIALAAgADIAMAAxADcALAAgADIAMAAxADcALAAgADUALAAgADAALAAgADAALAAgADIAMQAsACAAMQAwADgAMAAwACwAIAAwACwAIAAwACwAIABcACIAXAAiACwAIABcACIAXAAiADsAXABuAFwAIgBNAG8AcgBvAGMAYwBvAFwAIgAsACAAMgAwADEANwAsACAAMgAwADEANwAsACAANwAsACAAMAAsACAAMAAsACAAMgAsACAANwAyADAAMAAsACAAMAAsACAAMwA2ADAAMAAsACAAXAAiAFwAIgAsACAAXAAiAFwAIgA7AFwAbgBcACIATQBvAHIAbwBjAGMAbwBcACIALAAgADIAMAAxADgALAAgADIAMAAxADgALAAgADUALAAgADAALAAgADAALAAgADEAMwAsACAAMQAwADgAMAAwACwAIAAwACwAIAAwACwAIABcACIAXAAiACwAIABcACIAXAAiADsAXABuAFwAIgBNAG8AcgBvAGMAYwBvAFwAIgAsACAAMgAwADEAOAAsACAAMgAwADEAOAAsACAANgAsACAAMAAsACAAMAAsACAAMQA3ACwAIAA3ADIAMAAwACwAIAAwACwAIAAzADYAMAAwACwAIABcACIAXAAiACwAIABcACIAXAAiADsAXABuAFwAIgBNAG8AcgBvAGMAYwBvAFwAIgAsACAAMgAwADEAOQAsACAAMgAwADEAOQAsACAANQAsACAAMAAsACAAMAAsACAANQAsACAAMQAwADgAMAAwACwAIAAwACwAIAAtADMANgAwADAALAAgAFwAIgBcACIALAAgAFwAIgBcACIAOwBcAG4AXAAiAE0AbwByAG8AYwBjAG8AXAAiACwAIAAyADAAMQA5ACwAIAAyADAAMQA5ACwAIAA2ACwAIAAwACwAIAAwACwAIAA5ACwAIAA3ADIAMAAwACwAIAAwACwAIAAwACwAIABcACIAXAAiACwAIABcACIAXAAiADsAXABuAFwAIgBNAG8AcgBvAGMAYwBvAFwAIgAsACAAMgAwADIAMAAsACAAMgAwADIAMAAsACAANAAsACAAMAAsACAAMAAsACAAMQA5ACwAIAAxADAAOAAwADAALAAgADAALAAgAC0AMwA2ADAAMAAsACAAXAAiAFwAIgAsACAAXAAiAFwAIgA7AFwAbgBcACIATQBvAHIAbwBjAGMAbwBcACIALAAgADIAMAAyADAALAAgADIAMAAyADAALAAgADUALAAgADAALAAgADAALAAgADMAMQAsACAANwAyADAAMAAsACAAMAAsACAAMAAsACAAXAAiAFwAIgAsACAAXAAiAFwAIgA7AFwAbgBcACIATQBvAHIAbwBjAGMAbwBcACIALAAgADIAMAAyADEALAAgADIAMAAyADEALAAgADQALAAgADAALAAgADAALAAgADEAMQAsACAAMQAwADgAMAAwACwAIAAwACwAIAAtADMANgAwADAALAAgAFwAIgBcACIALAAgAFwAIgBcACIAOwBcAG4AXAAiAE0AbwByAG8AYwBjAG8AXAAiACwAIAAyADAAMgAxACwAIAAyADAAMgAxACwAIAA1ACwAIAAwACwAIAAwACwAIAAxADYALAAgADcAMgAwADAALAAgADAALAAgADAALAAgAFwAIgBcACIALAAgAFwAIgBcACIAOwBcAG4AXAAiAE0AbwByAG8AYwBjAG8AXAAiACwAIAAyADAAMgAyACwAIAAyADAAMgAyACwAIAAzACwAIAAwACwAIAAwACwAIAAyADcALAAgADEAMAA4ADAAMAAsACAAMAAsACAALQAzADYAMAAwACwAIABcACIAXAAiACwAIABcACIAXAAiADsAXABuAFwAIgBNAG8AcgBvAGMAYwBvAFwAIgAsACAAMgAwADIAMgAsACAAMgAwADIAMgAsACAANQAsACAAMAAsACAAMAAsACAAOAAsACAANwAyADAAMAAsACAAMAAsACAAMAAsACAAXAAiAFwAIgAsACAAXAAiAFwAIgA7AFwAbgBcACIATQBvAHIAbwBjAGMAbwBcACIALAAgADIAMAAyADMALAAgADIAMAAyADMALAAgADMALAAgADAALAAgADAALAAgADEAOQAsACAAMQAwADgAMAAwACwAIAAwACwAIAAtADMANgAwADAALAAgAFwAIgBcACIALAAgAFwAIgBcACIAOwBcAG4AXAAiAE0AbwByAG8AYwBjAG8AXAAiACwAIAAyADAAMgAzACwAIAAyADAAMgAzACwAIAA0ACwAIAAwACwAIAAwACwAIAAyADMALAAgADcAMgAwADAALAAgADAALAAgADAALAAgAFwAIgBcACIALAAgAFwAIgBcACIAOwBcAG4AXAAiAE0AbwByAG8AYwBjAG8AXAAiACwAIAAyADAAMgA0ACwAIAAyADAAMgA0ACwAIAAzACwAIAAwACwAIAAwACwAIAAxADAALAAgADEAMAA4ADAAMAAsACAAMAAsACAALQAzADYAMAAwACwAIABcACIAXAAiACwAIABcACIAXAAiADsAXABuAFwAIgBNAG8AcgBvAGMAYwBvAFwAIgAsACAAMgAwADIANAAsACAAMgAwADIANAAsACAANAAsACAAMAAsACAAMAAsACAAMQA0ACwAIAA3ADIAMAAwACwAIAAwACwAIAAwACwAIABcACIAXAAiACwAIABcACIAXAAiADsAXABuAFwAIgBNAG8AcgBvAGMAYwBvAFwAIgAsACAAMgAwADIANQAsACAAMgAwADIANQAsACAAMgAsACAAMAAsACAAMAAsACAAMgAzACwAIAAxADAAOAAwADAALAAgADAALAAgAC0AMwA2ADAAMAAsACAAXAAiAFwAIgAsACAAXAAiAFwAIgA7AFwAbgBcACIATQBvAHIAbwBjAGMAbwBcACIALAAgADIAMAAyADUALAAgADIAMAAyADUALAAgADQALAAgADAALAAgADAALAAgADYALAAgADcAMgAwADAALAAgADAALAAgADAALAAgAFwAIgBcACIALAAgAFwAIgBcACIAOwBcAG4AXAAiAE0AbwByAG8AYwBjAG8AXAAiACwAIAAyADAAMgA2ACwAIAAyADAAMgA2ACwAIAAyACwAIAAwACwAIAAwACwAIAAxADUALAAgADEAMAA4ADAAMAAsACAAMAAsACAALQAzADYAMAAwACwAIABcACIAXAAiACwAIABcACIAXAAiADsAXABuAFwAIgBNAG8AcgBvAGMAYwBvAFwAIgAsACAAMgAwADIANgAsACAAMgAwADIANgAsACAAMwAsACAAMAAsACAAMAAsACAAMgAyACwAIAA3ADIAMAAwACwAIAAwACwAIAAwACwAIABcACIAXAAiACwAIABcACIAXAAiADsAXABuAFwAIgBNAG8AcgBvAGMAYwBvAFwAIgAsACAAMgAwADIANwAsACAAMgAwADIANwAsACAAMgAsACAAMAAsACAAMAAsACAANwAsACAAMQAwADgAMAAwACwAIAAwACwAIAAtADMANgAwADAALAAgAFwAIgBcACIALAAgAFwAIgBcACIAOwBcAG4AXAAiAE0AbwByAG8AYwBjAG8AXAAiACwAIAAyADAAMgA3ACwAIAAyADAAMgA3ACwAIAAzACwAIAAwACwAIAAwACwAIAAxADQALAAgADcAMgAwADAALAAgADAALAAgADAALAAgAFwAIgBcACIALAAgAFwAIgBcACIAOwBcAG4AXAAiAE0AbwByAG8AYwBjAG8AXAAiACwAIAAyADAAMgA4ACwAIAAyADAAMgA4ACwAIAAxACwAIAAwACwAIAAwACwAIAAyADMALAAgADEAMAA4ADAAMAAsACAAMAAsACAALQAzADYAMAAwACwAIABcACIAXAAiACwAIABcACIAXAAiADsAXABuAFwAIgBNAG8AcgBvAGMAYwBvAFwAIgAsACAAMgAwADIAOAAsACAAMgAwADIAOAAsACAAMwAsACAAMAAsACAAMAAsACAANQAsACAANwAyADAAMAAsACAAMAAsACAAMAAsACAAXAAiAFwAIgAsACAAXAAiAFwAIgA7AFwAbgBcACIATQBvAHIAbwBjAGMAbwBcACIALAAgADIAMAAyADkALAAgADIAMAAyADkALAAgADEALAAgADAALAAgADAALAAgADEANAAsACAAMQAwADgAMAAwACwAIAAwACwAIAAtADMANgAwADAALAAgAFwAIgBcACIALAAgAFwAIgBcACIAOwBcAG4AXAAiAE0AbwByAG8AYwBjAG8AXAAiACwAIAAyADAAMgA5ACwAIAAyADAAMgA5ACwAIAAyACwAIAAwACwAIAAwACwAIAAxADgALAAgADcAMgAwADAALAAgADAALAAgADAALAAgAFwAIgBcACIALAAgAFwAIgBcACIAOwBcAG4AXAAiAE0AbwByAG8AYwBjAG8AXAAiACwAIAAyADAAMgA5ACwAIAAyADAAMgA5ACwAIAAxADIALAAgADAALAAgADAALAAgADMAMAAsACAAMQAwADgAMAAwACwAIAAwACwAIAAtADMANgAwADAALAAgAFwAIgBcACIALAAgAFwAIgBcACIAOwBcAG4AXAAiAE0AbwByAG8AYwBjAG8AXAAiACwAIAAyADAAMwAwACwAIAAyADAAMwAwACwAIAAyACwAIAAwACwAIAAwACwAIAAxADAALAAgADcAMgAwADAALAAgADAALAAgADAALAAgAFwAIgBcACIALAAgAFwAIgBcACIAOwBcAG4AXAAiAE0AbwByAG8AYwBjAG8AXAAiACwAIAAyADAAMwAwACwAIAAyADAAMwAwACwAIAAxADIALAAgADAALAAgADAALAAgADIAMgAsACAAMQAwADgAMAAwACwAIAAwACwAIAAtADMANgAwADAALAAgAFwAIgBcACIALAAgAFwAIgBcACIAOwBcAG4AXAAiAE0AbwByAG8AYwBjAG8AXAAiACwAIAAyADAAMwAxACwAIAAyADAAMwAxACwAIAAxACwAIAAwACwAIAAwACwAIAAyADYALAAgADcAMgAwADAALAAgADAALAAgADAALAAgAFwAIgBcACIALAAgAFwAIgBcACIAOwBcAG4AXAAiAE0AbwByAG8AYwBjAG8AXAAiACwAIAAyADAAMwAxACwAIAAyADAAMwAxACwAIAAxADIALAAgADAALAAgADAALAAgADEANAAsACAAMQAwADgAMAAwACwAIAAwACwAIAAtADMANgAwADAALAAgAFwAIgBcACIALAAgAFwAIgBcACIAOwBcAG4AXAAiAE0AbwByAG8AYwBjAG8AXAAiACwAIAAyADAAMwAyACwAIAAyADAAMwAyACwAIAAxACwAIAAwACwAIAAwACwAIAAxADgALAAgADcAMgAwADAALAAgADAALAAgADAALAAgAFwAIgBcACIALAAgAFwAIgBcACIAOwBcAG4AXAAiAE0AbwByAG8AYwBjAG8AXAAiACwAIAAyADAAMwAyACwAIAAyADAAMwAyACwAIAAxADEALAAgADAALAAgADAALAAgADIAOAAsACAAMQAwADgAMAAwACwAIAAwACwAIAAtADMANgAwADAALAAgAFwAIgBcACIALAAgAFwAIgBcACIAOwBcAG4AXAAiAE0AbwByAG8AYwBjAG8AXAAiACwAIAAyADAAMwAzACwAIAAyADAAMwAzACwAIAAxACwAIAAwACwAIAAwACwAIAA5ACwAIAA3ADIAMAAwACwAIAAwACwAIAAwACwAIABcACIAXAAiACwAIABcACIAXAAiADsAXABuAFwAIgBNAG8AcgBvAGMAYwBvAFwAIgAsACAAMgAwADMAMwAsACAAMgAwADMAMwAsACAAMQAxACwAIAAwACwAIAAwACwAIAAyADAALAAgADEAMAA4ADAAMAAsACAAMAAsACAALQAzADYAMAAwACwAIABcACIAXAAiACwAIABcACIAXAAiADsAXABuAFwAIgBNAG8AcgBvAGMAYwBvAFwAIgAsACAAMgAwADMAMwAsACAAMgAwADMAMwAsACAAMQAyACwAIAAwACwAIAAwACwAIAAyADUALAAgADcAMgAwADAALAAgADAALAAgADAALAAgAFwAIgBcACIALAAgAFwAIgBcACIAOwBcAG4AXAAiAE0AbwByAG8AYwBjAG8AXAAiACwAIAAyADAAMwA0ACwAIAAyADAAMwA0ACwAIAAxADEALAAgADAALAAgADAALAAgADUALAAgADEAMAA4ADAAMAAsACAAMAAsACAALQAzADYAMAAwACwAIABcACIAXAAiACwAIABcACIAXAAiADsAXABuAFwAIgBNAG8AcgBvAGMAYwBvAFwAIgAsACAAMgAwADMANAAsACAAMgAwADMANAAsACAAMQAyACwAIAAwACwAIAAwACwAIAAxADcALAAgADcAMgAwADAALAAgADAALAAgADAALAAgAFwAIgBcACIALAAgAFwAIgBcACIAOwBcAG4AXAAiAE0AbwByAG8AYwBjAG8AXAAiACwAIAAyADAAMwA1ACwAIAAyADAAMwA1ACwAIAAxADAALAAgADAALAAgADAALAAgADIAOAAsACAAMQAwADgAMAAwACwAIAAwACwAIAAtADMANgAwADAALAAgAFwAIgBcACIALAAgAFwAIgBcACIAOwBcAG4AXAAiAE0AbwByAG8AYwBjAG8AXAAiACwAIAAyADAAMwA1ACwAIAAyADAAMwA1ACwAIAAxADIALAAgADAALAAgADAALAAgADkALAAgADcAMgAwADAALAAgADAALAAgADAALAAgAFwAIgBcACIALAAgAFwAIgBcACIAOwBcAG4AXAAiAE0AbwByAG8AYwBjAG8AXAAiACwAIAAyADAAMwA2ACwAIAAyADAAMwA2ACwAIAAxADAALAAgADAALAAgADAALAAgADEAOQAsACAAMQAwADgAMAAwACwAIAAwACwAIAAtADMANgAwADAALAAgAFwAIgBcACIALAAgAFwAIgBcACIAOwBcAG4AXAAiAE0AbwByAG8AYwBjAG8AXAAiACwAIAAyADAAMwA2ACwAIAAyADAAMwA2ACwAIAAxADEALAAgADAALAAgADAALAAgADIAMwAsACAANwAyADAAMAAsACAAMAAsACAAMAAsACAAXAAiAFwAIgAsACAAXAAiAFwAIgA7AFwAbgBcACIATQBvAHIAbwBjAGMAbwBcACIALAAgADIAMAAzADcALAAgADIAMAAzADcALAAgADEAMAAsACAAMAAsACAAMAAsACAANAAsACAAMQAwADgAMAAwACwAIAAwACwAIAAtADMANgAwADAALAAgAFwAIgBcACIALAAgAFwAIgBcACIAOwBcAG4AXAAiAE0AbwByAG8AYwBjAG8AXAAiACwAIAAyADAAMwA3ACwAIAAyADAAMwA3ACwAIAAxADEALAAgADAALAAgADAALAAgADEANQAsACAANwAyADAAMAAsACAAMAAsACAAMAAsACAAXAAiAFwAIgAsACAAXAAiAFwAIgA7AFwAbgBcACIATQBvAHIAbwBjAGMAbwBcACIALAAgADIAMAAzADgALAAgADIAMAAzADgALAAgADkALAAgADAALAAgADAALAAgADIANgAsACAAMQAwADgAMAAwACwAIAAwACwAIAAtADMANgAwADAALAAgAFwAIgBcACIALAAgAFwAIgBcACIAOwBcAG4AXAAiAE0AbwByAG8AYwBjAG8AXAAiACwAIAAyADAAMwA4ACwAIAAyADAAMwA4ACwAIAAxADAALAAgADAALAAgADAALAAgADMAMQAsACAANwAyADAAMAAsACAAMAAsACAAMAAsACAAXAAiAFwAIgAsACAAXAAiAFwAIgA7AFwAbgBcACIATQBvAHIAbwBjAGMAbwBcACIALAAgADIAMAAzADkALAAgADIAMAAzADkALAAgADkALAAgADAALAAgADAALAAgADEAOAAsACAAMQAwADgAMAAwACwAIAAwACwAIAAtADMANgAwADAALAAgAFwAIgBcACIALAAgAFwAIgBcACIAOwBcAG4AXAAiAE0AbwByAG8AYwBjAG8AXAAiACwAIAAyADAAMwA5ACwAIAAyADAAMwA5ACwAIAAxADAALAAgADAALAAgADAALAAgADIAMwAsACAANwAyADAAMAAsACAAMAAsACAAMAAsACAAXAAiAFwAIgAsACAAXAAiAFwAIgA7AFwAbgBcACIATQBvAHIAbwBjAGMAbwBcACIALAAgADIAMAA0ADAALAAgADIAMAA0ADAALAAgADkALAAgADAALAAgADAALAAgADIALAAgADEAMAA4ADAAMAAsACAAMAAsACAALQAzADYAMAAwACwAIABcACIAXAAiACwAIABcACIAXAAiADsAXABuAFwAIgBNAG8AcgBvAGMAYwBvAFwAIgAsACAAMgAwADQAMAAsACAAMgAwADQAMAAsACAAMQAwACwAIAAwACwAIAAwACwAIAAxADQALAAgADcAMgAwADAALAAgADAALAAgADAALAAgAFwAIgBcACIALAAgAFwAIgBcACIAOwBcAG4AXAAiAE0AbwByAG8AYwBjAG8AXAAiACwAIAAyADAANAAxACwAIAAyADAANAAxACwAIAA4ACwAIAAwACwAIAAwACwAIAAyADUALAAgADEAMAA4ADAAMAAsACAAMAAsACAALQAzADYAMAAwACwAIABcACIAXAAiACwAIABcACIAXAAiADsAXABuAFwAIgBNAG8AcgBvAGMAYwBvAFwAIgAsACAAMgAwADQAMQAsACAAMgAwADQAMQAsACAAOQAsACAAMAAsACAAMAAsACAAMgA5ACwAIAA3ADIAMAAwACwAIAAwACwAIAAwACwAIABcACIAXAAiACwAIABcACIAXAAiADsAXABuAFwAIgBNAG8AcgBvAGMAYwBvAFwAIgAsACAAMgAwADQAMgAsACAAMgAwADQAMgAsACAAOAAsACAAMAAsACAAMAAsACAAMQAwACwAIAAxADAAOAAwADAALAAgADAALAAgAC0AMwA2ADAAMAAsACAAXAAiAFwAIgAsACAAXAAiAFwAIgA7AFwAbgBcACIATQBvAHIAbwBjAGMAbwBcACIALAAgADIAMAA0ADIALAAgADIAMAA0ADIALAAgADkALAAgADAALAAgADAALAAgADIAMQAsACAANwAyADAAMAAsACAAMAAsACAAMAAsACAAXAAiAFwAIgAsACAAXAAiAFwAIgA7AFwAbgBcACIATQBvAHIAbwBjAGMAbwBcACIALAAgADIAMAA0ADMALAAgADIAMAA0ADMALAAgADgALAAgADAALAAgADAALAAgADIALAAgADEAMAA4ADAAMAAsACAAMAAsACAALQAzADYAMAAwACwAIABcACIAXAAiACwAIABcACIAXAAiADsAXABuAFwAIgBNAG8AcgBvAGMAYwBvAFwAIgAsACAAMgAwADQAMwAsACAAMgAwADQAMwAsACAAOQAsACAAMAAsACAAMAAsACAAMQAzACwAIAA3ADIAMAAwACwAIAAwACwAIAAwACwAIABcACIAXAAiACwAIABcACIAXAAiADsAXABuAFwAIgBNAG8AcgBvAGMAYwBvAFwAIgAsACAAMgAwADQANAAsACAAMgAwADQANAAsACAANwAsACAAMAAsACAAMAAsACAAMgA0ACwAIAAxADAAOAAwADAALAAgADAALAAgAC0AMwA2ADAAMAAsACAAXAAiAFwAIgAsACAAXAAiAFwAIgA7AFwAbgBcACIATQBvAHIAbwBjAGMAbwBcACIALAAgADIAMAA0ADQALAAgADIAMAA0ADQALAAgADgALAAgADAALAAgADAALAAgADIAOAAsACAANwAyADAAMAAsACAAMAAsACAAMAAsACAAXAAiAFwAIgAsACAAXAAiAFwAIgA7AFwAbgBcACIATQBvAHIAbwBjAGMAbwBcACIALAAgADIAMAA0ADUALAAgADIAMAA0ADUALAAgADcALAAgADAALAAgADAALAAgADkALAAgADEAMAA4ADAAMAAsACAAMAAsACAALQAzADYAMAAwACwAIABcACIAXAAiACwAIABcACIAXAAiADsAXABuAFwAIgBNAG8AcgBvAGMAYwBvAFwAIgAsACAAMgAwADQANQAsACAAMgAwADQANQAsACAAOAAsACAAMAAsACAAMAAsACAAMgAwACwAIAA3ADIAMAAwACwAIAAwACwAIAAwACwAIABcACIAXAAiACwAIABcACIAXAAiADsAXABuAFwAIgBNAG8AcgBvAGMAYwBvAFwAIgAsACAAMgAwADQANgAsACAAMgAwADQANgAsACAANwAsACAAMAAsACAAMAAsACAAMQAsACAAMQAwADgAMAAwACwAIAAwACwAIAAtADMANgAwADAALAAgAFwAIgBcACIALAAgAFwAIgBcACIAOwBcAG4AXAAiAE0AbwByAG8AYwBjAG8AXAAiACwAIAAyADAANAA2ACwAIAAyADAANAA2ACwAIAA4ACwAIAAwACwAIAAwACwAIAA1ACwAIAA3ADIAMAAwACwAIAAwACwAIAAwACwAIABcACIAXAAiACwAIABcACIAXAAiADsAXABuAFwAIgBNAG8AcgBvAGMAYwBvAFwAIgAsACAAMgAwADQANwAsACAAMgAwADQANwAsACAANgAsACAAMAAsACAAMAAsACAAMgAzACwAIAAxADAAOAAwADAALAAgADAALAAgAC0AMwA2ADAAMAAsACAAXAAiAFwAIgAsACAAXAAiAFwAIgA7AFwAbgBcACIATQBvAHIAbwBjAGMAbwBcACIALAAgADIAMAA0ADcALAAgADIAMAA0ADcALAAgADcALAAgADAALAAgADAALAAgADIAOAAsACAANwAyADAAMAAsACAAMAAsACAAMAAsACAAXAAiAFwAIgAsACAAXAAiAFwAIgA7AFwAbgBcACIATQBvAHIAbwBjAGMAbwBcACIALAAgADIAMAA0ADgALAAgADIAMAA0ADgALAAgADYALAAgADAALAAgADAALAAgADcALAAgADEAMAA4ADAAMAAsACAAMAAsACAALQAzADYAMAAwACwAIABcACIAXAAiACwAIABcACIAXAAiADsAXABuAFwAIgBNAG8AcgBvAGMAYwBvAFwAIgAsACAAMgAwADQAOAAsACAAMgAwADQAOAAsACAANwAsACAAMAAsACAAMAAsACAAMQA5ACwAIAA3ADIAMAAwACwAIAAwACwAIAAwACwAIABcACIAXAAiACwAIABcACIAXAAiADsAXABuAFwAIgBNAG8AcgBvAGMAYwBvAFwAIgAsACAAMgAwADQAOQAsACAAMgAwADQAOQAsACAANQAsACAAMAAsACAAMAAsACAAMwAwACwAIAAxADAAOAAwADAALAAgADAALAAgAC0AMwA2ADAAMAAsACAAXAAiAFwAIgAsACAAXAAiAFwAIgA7AFwAbgBcACIATQBvAHIAbwBjAGMAbwBcACIALAAgADIAMAA0ADkALAAgADIAMAA0ADkALAAgADcALAAgADAALAAgADAALAAgADQALAAgADcAMgAwADAALAAgADAALAAgADAALAAgAFwAIgBcACIALAAgAFwAIgBcACIAOwBcAG4AXAAiAE0AbwByAG8AYwBjAG8AXAAiACwAIAAyADAANQAwACwAIAAyADAANQAwACwAIAA1ACwAIAAwACwAIAAwACwAIAAxADUALAAgADEAMAA4ADAAMAAsACAAMAAsACAALQAzADYAMAAwACwAIABcACIAXAAiACwAIABcACIAXAAiADsAXABuAFwAIgBNAG8AcgBvAGMAYwBvAFwAIgAsACAAMgAwADUAMAAsACAAMgAwADUAMAAsACAANgAsACAAMAAsACAAMAAsACAAMgA2ACwAIAA3ADIAMAAwACwAIAAwACwAIAAwACwAIABcACIAXAAiACwAIABcACIAXAAiADsAXABuAFwAIgBNAG8AcgBvAGMAYwBvAFwAIgAsACAAMgAwADUAMQAsACAAMgAwADUAMQAsACAANQAsACAAMAAsACAAMAAsACAANwAsACAAMQAwADgAMAAwACwAIAAwACwAIAAtADMANgAwADAALAAgAFwAIgBcACIALAAgAFwAIgBcACIAOwBcAG4AXAAiAE0AbwByAG8AYwBjAG8AXAAiACwAIAAyADAANQAxACwAIAAyADAANQAxACwAIAA2ACwAIAAwACwAIAAwACwAIAAxADgALAAgADcAMgAwADAALAAgADAALAAgADAALAAgAFwAIgBcACIALAAgAFwAIgBcACIAOwBcAG4AXAAiAE0AbwByAG8AYwBjAG8AXAAiACwAIAAyADAANQAyACwAIAAyADAANQAyACwAIAA0ACwAIAAwACwAIAAwACwAIAAyADgALAAgADEAMAA4ADAAMAAsACAAMAAsACAALQAzADYAMAAwACwAIABcACIAXAAiACwAIABcACIAXAAiADsAXABuAFwAIgBNAG8AcgBvAGMAYwBvAFwAIgAsACAAMgAwADUAMgAsACAAMgAwADUAMgAsACAANgAsACAAMAAsACAAMAAsACAAMgAsACAANwAyADAAMAAsACAAMAAsACAAMAAsACAAXAAiAFwAIgAsACAAXAAiAFwAIgA7AFwAbgBcACIATQBvAHIAbwBjAGMAbwBcACIALAAgADIAMAA1ADMALAAgADIAMAA1ADMALAAgADQALAAgADAALAAgADAALAAgADEAMwAsACAAMQAwADgAMAAwACwAIAAwACwAIAAtADMANgAwADAALAAgAFwAIgBcACIALAAgAFwAIgBcACIAOwBcAG4AXAAiAE0AbwByAG8AYwBjAG8AXAAiACwAIAAyADAANQAzACwAIAAyADAANQAzACwAIAA1ACwAIAAwACwAIAAwACwAIAAyADUALAAgADcAMgAwADAALAAgADAALAAgADAALAAgAFwAIgBcACIALAAgAFwAIgBcACIAOwBcAG4AXAAiAE0AbwByAG8AYwBjAG8AXAAiACwAIAAyADAANQA0ACwAIAAyADAANQA0ACwAIAA0ACwAIAAwACwAIAAwACwAIAA1ACwAIAAxADAAOAAwADAALAAgADAALAAgAC0AMwA2ADAAMAAsACAAXAAiAFwAIgAsACAAXAAiAFwAIgA7AFwAbgBcACIATQBvAHIAbwBjAGMAbwBcACIALAAgADIAMAA1ADQALAAgADIAMAA1ADQALAAgADUALAAgADAALAAgADAALAAgADEAMAAsACAANwAyADAAMAAsACAAMAAsACAAMAAsACAAXAAiAFwAIgAsACAAXAAiAFwAIgA7AFwAbgBcACIATQBvAHIAbwBjAGMAbwBcACIALAAgADIAMAA1ADUALAAgADIAMAA1ADUALAAgADMALAAgADAALAAgADAALAAgADIAOAAsACAAMQAwADgAMAAwACwAIAAwACwAIAAtADMANgAwADAALAAgAFwAIgBcACIALAAgAFwAIgBcACIAOwBcAG4AXAAiAE0AbwByAG8AYwBjAG8AXAAiACwAIAAyADAANQA1ACwAIAAyADAANQA1ACwAIAA1ACwAIAAwACwAIAAwACwAIAAyACwAIAA3ADIAMAAwACwAIAAwACwAIAAwACwAIABcACIAXAAiACwAIABcACIAXAAiADsAXABuAFwAIgBNAG8AcgBvAGMAYwBvAFwAIgAsACAAMgAwADUANgAsACAAMgAwADUANgAsACAAMwAsACAAMAAsACAAMAAsACAAMQAyACwAIAAxADAAOAAwADAALAAgADAALAAgAC0AMwA2ADAAMAAsACAAXAAiAFwAIgAsACAAXAAiAFwAIgA7AFwAbgBcACIATQBvAHIAbwBjAGMAbwBcACIALAAgADIAMAA1ADYALAAgADIAMAA1ADYALAAgADQALAAgADAALAAgADAALAAgADIAMwAsACAANwAyADAAMAAsACAAMAAsACAAMAAsACAAXAAiAFwAIgAsACAAXAAiAFwAIgA7AFwAbgBcACIATQBvAHIAbwBjAGMAbwBcACIALAAgADIAMAA1ADcALAAgADIAMAA1ADcALAAgADMALAAgADAALAAgADAALAAgADQALAAgADEAMAA4ADAAMAAsACAAMAAsACAALQAzADYAMAAwACwAIABcACIAXAAiACwAIABcACIAXAAiADsAXABuAFwAIgBNAG8AcgBvAGMAYwBvAFwAIgAsACAAMgAwADUANwAsACAAMgAwADUANwAsACAANAAsACAAMAAsACAAMAAsACAAOAAsACAANwAyADAAMAAsACAAMAAsACAAMAAsACAAXAAiAFwAIgAsACAAXAAiAFwAIgA7AFwAbgBcACIATQBvAHIAbwBjAGMAbwBcACIALAAgADIAMAA1ADgALAAgADIAMAA1ADgALAAgADIALAAgADAALAAgADAALAAgADEANwAsACAAMQAwADgAMAAwACwAIAAwACwAIAAtADMANgAwADAALAAgAFwAIgBcACIALAAgAFwAIgBcACIAOwBcAG4AXAAiAE0AbwByAG8AYwBjAG8AXAAiACwAIAAyADAANQA4ACwAIAAyADAANQA4ACwAIAAzACwAIAAwACwAIAAwACwAIAAzADEALAAgADcAMgAwADAALAAgADAALAAgADAALAAgAFwAIgBcACIALAAgAFwAIgBcACIAOwBcAG4AXAAiAE0AbwByAG8AYwBjAG8AXAAiACwAIAAyADAANQA5ACwAIAAyADAANQA5ACwAIAAyACwAIAAwACwAIAAwACwAIAA5ACwAIAAxADAAOAAwADAALAAgADAALAAgAC0AMwA2ADAAMAAsACAAXAAiAFwAIgAsACAAXAAiAFwAIgA7AFwAbgBcACIATQBvAHIAbwBjAGMAbwBcACIALAAgADIAMAA1ADkALAAgADIAMAA1ADkALAAgADMALAAgADAALAAgADAALAAgADIAMwAsACAANwAyADAAMAAsACAAMAAsACAAMAAsACAAXAAiAFwAIgAsACAAXAAiAFwAIgA7AFwAbgBcACIATQBvAHIAbwBjAGMAbwBcACIALAAgADIAMAA2ADAALAAgADIAMAA2ADAALAAgADIALAAgADAALAAgADAALAAgADEALAAgADEAMAA4ADAAMAAsACAAMAAsACAALQAzADYAMAAwACwAIABcACIAXAAiACwAIABcACIAXAAiADsAXABuAFwAIgBNAG8AcgBvAGMAYwBvAFwAIgAsACAAMgAwADYAMAAsACAAMgAwADYAMAAsACAAMwAsACAAMAAsACAAMAAsACAANwAsACAANwAyADAAMAAsACAAMAAsACAAMAAsACAAXAAiAFwAIgAsACAAXAAiAFwAIgA7AFwAbgBcACIATQBvAHIAbwBjAGMAbwBcACIALAAgADIAMAA2ADEALAAgADIAMAA2ADEALAAgADEALAAgADAALAAgADAALAAgADEANgAsACAAMQAwADgAMAAwACwAIAAwACwAIAAtADMANgAwADAALAAgAFwAIgBcACIALAAgAFwAIgBcACIAOwBcAG4AXAAiAE0AbwByAG8AYwBjAG8AXAAiACwAIAAyADAANgAxACwAIAAyADAANgAxACwAIAAyACwAIAAwACwAIAAwACwAIAAyADcALAAgADcAMgAwADAALAAgADAALAAgADAALAAgAFwAIgBcACIALAAgAFwAIgBcACIAOwBcAG4AXAAiAE0AbwByAG8AYwBjAG8AXAAiACwAIAAyADAANgAyACwAIAAyADAANgAyACwAIAAxACwAIAAwACwAIAAwACwAIAA4ACwAIAAxADAAOAAwADAALAAgADAALAAgAC0AMwA2ADAAMAAsACAAXAAiAFwAIgAsACAAXAAiAFwAIgA7AFwAbgBcACIATQBvAHIAbwBjAGMAbwBcACIALAAgADIAMAA2ADIALAAgADIAMAA2ADIALAAgADIALAAgADAALAAgADAALAAgADEAMgAsACAANwAyADAAMAAsACAAMAAsACAAMAAsACAAXAAiAFwAIgAsACAAXAAiAFwAIgA7AFwAbgBcACIATQBvAHIAbwBjAGMAbwBcACIALAAgADIAMAA2ADIALAAgADIAMAA2ADIALAAgADEAMgAsACAAMAAsACAAMAAsACAAMwAxACwAIAAxADAAOAAwADAALAAgADAALAAgAC0AMwA2ADAAMAAsACAAXAAiAFwAIgAsACAAXAAiAFwAIgA7AFwAbgBcACIATQBvAHIAbwBjAGMAbwBcACIALAAgADIAMAA2ADMALAAgADIAMAA2ADMALAAgADIALAAgADAALAAgADAALAAgADQALAAgADcAMgAwADAALAAgADAALAAgADAALAAgAFwAIgBcACIALAAgAFwAIgBcACIAOwBcAG4AXAAiAE0AbwByAG8AYwBjAG8AXAAiACwAIAAyADAANgAzACwAIAAyADAANgAzACwAIAAxADIALAAgADAALAAgADAALAAgADEANgAsACAAMQAwADgAMAAwACwAIAAwACwAIAAtADMANgAwADAALAAgAFwAIgBcACIALAAgAFwAIgBcACIAOwBcAG4AXAAiAE0AbwByAG8AYwBjAG8AXAAiACwAIAAyADAANgA0ACwAIAAyADAANgA0ACwAIAAxACwAIAAwACwAIAAwACwAIAAyADcALAAgADcAMgAwADAALAAgADAALAAgADAALAAgAFwAIgBcACIALAAgAFwAIgBcACIAOwBcAG4AXAAiAE0AbwByAG8AYwBjAG8AXAAiACwAIAAyADAANgA0ACwAIAAyADAANgA0ACwAIAAxADIALAAgADAALAAgADAALAAgADcALAAgADEAMAA4ADAAMAAsACAAMAAsACAALQAzADYAMAAwACwAIABcACIAXAAiACwAIABcACIAXAAiAFwAbgB9ADsAXABuAFwAbgBfAFQASQBNAEUAWgBPAE4ARQBfAFIAVQBMAEUAUwBfAE0ATwBSAE8AQwBDAE8AXwAwADIAIAA9ACAAewBcAG4AXAAiAE0AbwByAG8AYwBjAG8AXAAiACwAIAAyADAANgA1ACwAIAAyADAANgA1ACwAIAAxACwAIAAwACwAIAAwACwAIAAxADEALAAgADcAMgAwADAALAAgADAALAAgADAALAAgAFwAIgBcACIALAAgAFwAIgBcACIAOwBcAG4AXAAiAE0AbwByAG8AYwBjAG8AXAAiACwAIAAyADAANgA1ACwAIAAyADAANgA1ACwAIAAxADEALAAgADAALAAgADAALAAgADIAMgAsACAAMQAwADgAMAAwACwAIAAwACwAIAAtADMANgAwADAALAAgAFwAIgBcACIALAAgAFwAIgBcACIAOwBcAG4AXAAiAE0AbwByAG8AYwBjAG8AXAAiACwAIAAyADAANgA2ACwAIAAyADAANgA2ACwAIAAxACwAIAAwACwAIAAwACwAIAAzACwAIAA3ADIAMAAwACwAIAAwACwAIAAwACwAIABcACIAXAAiACwAIABcACIAXAAiADsAXABuAFwAIgBNAG8AcgBvAGMAYwBvAFwAIgAsACAAMgAwADYANgAsACAAMgAwADYANgAsACAAMQAxACwAIAAwACwAIAAwACwAIAAxADQALAAgADEAMAA4ADAAMAAsACAAMAAsACAALQAzADYAMAAwACwAIABcACIAXAAiACwAIABcACIAXAAiADsAXABuAFwAIgBNAG8AcgBvAGMAYwBvAFwAIgAsACAAMgAwADYANgAsACAAMgAwADYANgAsACAAMQAyACwAIAAwACwAIAAwACwAIAAyADYALAAgADcAMgAwADAALAAgADAALAAgADAALAAgAFwAIgBcACIALAAgAFwAIgBcACIAOwBcAG4AXAAiAE0AbwByAG8AYwBjAG8AXAAiACwAIAAyADAANgA3ACwAIAAyADAANgA3ACwAIAAxADEALAAgADAALAAgADAALAAgADYALAAgADEAMAA4ADAAMAAsACAAMAAsACAALQAzADYAMAAwACwAIABcACIAXAAiACwAIABcACIAXAAiADsAXABuAFwAIgBNAG8AcgBvAGMAYwBvAFwAIgAsACAAMgAwADYANwAsACAAMgAwADYANwAsACAAMQAyACwAIAAwACwAIAAwACwAIAAxADEALAAgADcAMgAwADAALAAgADAALAAgADAALAAgAFwAIgBcACIALAAgAFwAIgBcACIAOwBcAG4AXAAiAE0AbwByAG8AYwBjAG8AXAAiACwAIAAyADAANgA4ACwAIAAyADAANgA4ACwAIAAxADAALAAgADAALAAgADAALAAgADIAMQAsACAAMQAwADgAMAAwACwAIAAwACwAIAAtADMANgAwADAALAAgAFwAIgBcACIALAAgAFwAIgBcACIAOwBcAG4AXAAiAE0AbwByAG8AYwBjAG8AXAAiACwAIAAyADAANgA4ACwAIAAyADAANgA4ACwAIAAxADIALAAgADAALAAgADAALAAgADIALAAgADcAMgAwADAALAAgADAALAAgADAALAAgAFwAIgBcACIALAAgAFwAIgBcACIAOwBcAG4AXAAiAE0AbwByAG8AYwBjAG8AXAAiACwAIAAyADAANgA5ACwAIAAyADAANgA5ACwAIAAxADAALAAgADAALAAgADAALAAgADEAMwAsACAAMQAwADgAMAAwACwAIAAwACwAIAAtADMANgAwADAALAAgAFwAIgBcACIALAAgAFwAIgBcACIAOwBcAG4AXAAiAE0AbwByAG8AYwBjAG8AXAAiACwAIAAyADAANgA5ACwAIAAyADAANgA5ACwAIAAxADEALAAgADAALAAgADAALAAgADEANwAsACAANwAyADAAMAAsACAAMAAsACAAMAAsACAAXAAiAFwAIgAsACAAXAAiAFwAIgA7AFwAbgBcACIATQBvAHIAbwBjAGMAbwBcACIALAAgADIAMAA3ADAALAAgADIAMAA3ADAALAAgADEAMAAsACAAMAAsACAAMAAsACAANQAsACAAMQAwADgAMAAwACwAIAAwACwAIAAtADMANgAwADAALAAgAFwAIgBcACIALAAgAFwAIgBcACIAOwBcAG4AXAAiAE0AbwByAG8AYwBjAG8AXAAiACwAIAAyADAANwAwACwAIAAyADAANwAwACwAIAAxADEALAAgADAALAAgADAALAAgADkALAAgADcAMgAwADAALAAgADAALAAgADAALAAgAFwAIgBcACIALAAgAFwAIgBcACIAOwBcAG4AXAAiAE0AbwByAG8AYwBjAG8AXAAiACwAIAAyADAANwAxACwAIAAyADAANwAxACwAIAA5ACwAIAAwACwAIAAwACwAIAAyADAALAAgADEAMAA4ADAAMAAsACAAMAAsACAALQAzADYAMAAwACwAIABcACIAXAAiACwAIABcACIAXAAiADsAXABuAFwAIgBNAG8AcgBvAGMAYwBvAFwAIgAsACAAMgAwADcAMQAsACAAMgAwADcAMQAsACAAMQAxACwAIAAwACwAIAAwACwAIAAxACwAIAA3ADIAMAAwACwAIAAwACwAIAAwACwAIABcACIAXAAiACwAIABcACIAXAAiADsAXABuAFwAIgBNAG8AcgBvAGMAYwBvAFwAIgAsACAAMgAwADcAMgAsACAAMgAwADcAMgAsACAAOQAsACAAMAAsACAAMAAsACAAMQAxACwAIAAxADAAOAAwADAALAAgADAALAAgAC0AMwA2ADAAMAAsACAAXAAiAFwAIgAsACAAXAAiAFwAIgA7AFwAbgBcACIATQBvAHIAbwBjAGMAbwBcACIALAAgADIAMAA3ADIALAAgADIAMAA3ADIALAAgADEAMAAsACAAMAAsACAAMAAsACAAMQA2ACwAIAA3ADIAMAAwACwAIAAwACwAIAAwACwAIABcACIAXAAiACwAIABcACIAXAAiADsAXABuAFwAIgBNAG8AcgBvAGMAYwBvAFwAIgAsACAAMgAwADcAMwAsACAAMgAwADcAMwAsACAAOAAsACAAMAAsACAAMAAsACAAMgA3ACwAIAAxADAAOAAwADAALAAgADAALAAgAC0AMwA2ADAAMAAsACAAXAAiAFwAIgAsACAAXAAiAFwAIgA7AFwAbgBcACIATQBvAHIAbwBjAGMAbwBcACIALAAgADIAMAA3ADMALAAgADIAMAA3ADMALAAgADEAMAAsACAAMAAsACAAMAAsACAAOAAsACAANwAyADAAMAAsACAAMAAsACAAMAAsACAAXAAiAFwAIgAsACAAXAAiAFwAIgA7AFwAbgBcACIATQBvAHIAbwBjAGMAbwBcACIALAAgADIAMAA3ADQALAAgADIAMAA3ADQALAAgADgALAAgADAALAAgADAALAAgADEAOQAsACAAMQAwADgAMAAwACwAIAAwACwAIAAtADMANgAwADAALAAgAFwAIgBcACIALAAgAFwAIgBcACIAOwBcAG4AXAAiAE0AbwByAG8AYwBjAG8AXAAiACwAIAAyADAANwA0ACwAIAAyADAANwA0ACwAIAA5ACwAIAAwACwAIAAwACwAIAAzADAALAAgADcAMgAwADAALAAgADAALAAgADAALAAgAFwAIgBcACIALAAgAFwAIgBcACIAOwBcAG4AXAAiAE0AbwByAG8AYwBjAG8AXAAiACwAIAAyADAANwA1ACwAIAAyADAANwA1ACwAIAA4ACwAIAAwACwAIAAwACwAIAAxADEALAAgADEAMAA4ADAAMAAsACAAMAAsACAALQAzADYAMAAwACwAIABcACIAXAAiACwAIABcACIAXAAiADsAXABuAFwAIgBNAG8AcgBvAGMAYwBvAFwAIgAsACAAMgAwADcANQAsACAAMgAwADcANQAsACAAOQAsACAAMAAsACAAMAAsACAAMQA1ACwAIAA3ADIAMAAwACwAIAAwACwAIAAwACwAIABcACIAXAAiACwAIABcACIAXAAiADsAXABuAFwAIgBNAG8AcgBvAGMAYwBvAFwAIgAsACAAMgAwADcANgAsACAAMgAwADcANgAsACAANwAsACAAMAAsACAAMAAsACAAMgA2ACwAIAAxADAAOAAwADAALAAgADAALAAgAC0AMwA2ADAAMAAsACAAXAAiAFwAIgAsACAAXAAiAFwAIgA7AFwAbgBcACIATQBvAHIAbwBjAGMAbwBcACIALAAgADIAMAA3ADYALAAgADIAMAA3ADYALAAgADkALAAgADAALAAgADAALAAgADYALAAgADcAMgAwADAALAAgADAALAAgADAALAAgAFwAIgBcACIALAAgAFwAIgBcACIAOwBcAG4AXAAiAE0AbwByAG8AYwBjAG8AXAAiACwAIAAyADAANwA3ACwAIAAyADAANwA3ACwAIAA3ACwAIAAwACwAIAAwACwAIAAxADgALAAgADEAMAA4ADAAMAAsACAAMAAsACAALQAzADYAMAAwACwAIABcACIAXAAiACwAIABcACIAXAAiADsAXABuAFwAIgBNAG8AcgBvAGMAYwBvAFwAIgAsACAAMgAwADcANwAsACAAMgAwADcANwAsACAAOAAsACAAMAAsACAAMAAsACAAMgAyACwAIAA3ADIAMAAwACwAIAAwACwAIAAwACwAIABcACIAXAAiACwAIABcACIAXAAiADsAXABuAFwAIgBNAG8AcgBvAGMAYwBvAFwAIgAsACAAMgAwADcAOAAsACAAMgAwADcAOAAsACAANwAsACAAMAAsACAAMAAsACAAMQAwACwAIAAxADAAOAAwADAALAAgADAALAAgAC0AMwA2ADAAMAAsACAAXAAiAFwAIgAsACAAXAAiAFwAIgA7AFwAbgBcACIATQBvAHIAbwBjAGMAbwBcACIALAAgADIAMAA3ADgALAAgADIAMAA3ADgALAAgADgALAAgADAALAAgADAALAAgADEANAAsACAANwAyADAAMAAsACAAMAAsACAAMAAsACAAXAAiAFwAIgAsACAAXAAiAFwAIgA7AFwAbgBcACIATQBvAHIAbwBjAGMAbwBcACIALAAgADIAMAA3ADkALAAgADIAMAA3ADkALAAgADYALAAgADAALAAgADAALAAgADIANQAsACAAMQAwADgAMAAwACwAIAAwACwAIAAtADMANgAwADAALAAgAFwAIgBcACIALAAgAFwAIgBcACIAOwBcAG4AXAAiAE0AbwByAG8AYwBjAG8AXAAiACwAIAAyADAANwA5ACwAIAAyADAANwA5ACwAIAA4ACwAIAAwACwAIAAwACwAIAA2ACwAIAA3ADIAMAAwACwAIAAwACwAIAAwACwAIABcACIAXAAiACwAIABcACIAXAAiADsAXABuAFwAIgBNAG8AcgBvAGMAYwBvAFwAIgAsACAAMgAwADgAMAAsACAAMgAwADgAMAAsACAANgAsACAAMAAsACAAMAAsACAAMQA2ACwAIAAxADAAOAAwADAALAAgADAALAAgAC0AMwA2ADAAMAAsACAAXAAiAFwAIgAsACAAXAAiAFwAIgA7AFwAbgBcACIATQBvAHIAbwBjAGMAbwBcACIALAAgADIAMAA4ADAALAAgADIAMAA4ADAALAAgADcALAAgADAALAAgADAALAAgADIAMQAsACAANwAyADAAMAAsACAAMAAsACAAMAAsACAAXAAiAFwAIgAsACAAXAAiAFwAIgA7AFwAbgBcACIATQBvAHIAbwBjAGMAbwBcACIALAAgADIAMAA4ADEALAAgADIAMAA4ADEALAAgADYALAAgADAALAAgADAALAAgADEALAAgADEAMAA4ADAAMAAsACAAMAAsACAALQAzADYAMAAwACwAIABcACIAXAAiACwAIABcACIAXAAiADsAXABuAFwAIgBNAG8AcgBvAGMAYwBvAFwAIgAsACAAMgAwADgAMQAsACAAMgAwADgAMQAsACAANwAsACAAMAAsACAAMAAsACAAMQAzACwAIAA3ADIAMAAwACwAIAAwACwAIAAwACwAIABcACIAXAAiACwAIABcACIAXAAiADsAXABuAFwAIgBNAG8AcgBvAGMAYwBvAFwAIgAsACAAMgAwADgAMgAsACAAMgAwADgAMgAsACAANQAsACAAMAAsACAAMAAsACAAMgA0ACwAIAAxADAAOAAwADAALAAgADAALAAgAC0AMwA2ADAAMAAsACAAXAAiAFwAIgAsACAAXAAiAFwAIgA7AFwAbgBcACIATQBvAHIAbwBjAGMAbwBcACIALAAgADIAMAA4ADIALAAgADIAMAA4ADIALAAgADYALAAgADAALAAgADAALAAgADIAOAAsACAANwAyADAAMAAsACAAMAAsACAAMAAsACAAXAAiAFwAIgAsACAAXAAiAFwAIgA7AFwAbgBcACIATQBvAHIAbwBjAGMAbwBcACIALAAgADIAMAA4ADMALAAgADIAMAA4ADMALAAgADUALAAgADAALAAgADAALAAgADEANgAsACAAMQAwADgAMAAwACwAIAAwACwAIAAtADMANgAwADAALAAgAFwAIgBcACIALAAgAFwAIgBcACIAOwBcAG4AXAAiAE0AbwByAG8AYwBjAG8AXAAiACwAIAAyADAAOAAzACwAIAAyADAAOAAzACwAIAA2ACwAIAAwACwAIAAwACwAIAAyADAALAAgADcAMgAwADAALAAgADAALAAgADAALAAgAFwAIgBcACIALAAgAFwAIgBcACIAOwBcAG4AXAAiAE0AbwByAG8AYwBjAG8AXAAiACwAIAAyADAAOAA0ACwAIAAyADAAOAA0ACwAIAA0ACwAIAAwACwAIAAwACwAIAAzADAALAAgADEAMAA4ADAAMAAsACAAMAAsACAALQAzADYAMAAwACwAIABcACIAXAAiACwAIABcACIAXAAiADsAXABuAFwAIgBNAG8AcgBvAGMAYwBvAFwAIgAsACAAMgAwADgANAAsACAAMgAwADgANAAsACAANgAsACAAMAAsACAAMAAsACAAMQAxACwAIAA3ADIAMAAwACwAIAAwACwAIAAwACwAIABcACIAXAAiACwAIABcACIAXAAiADsAXABuAFwAIgBNAG8AcgBvAGMAYwBvAFwAIgAsACAAMgAwADgANQAsACAAMgAwADgANQAsACAANAAsACAAMAAsACAAMAAsACAAMgAyACwAIAAxADAAOAAwADAALAAgADAALAAgAC0AMwA2ADAAMAAsACAAXAAiAFwAIgAsACAAXAAiAFwAIgA7AFwAbgBcACIATQBvAHIAbwBjAGMAbwBcACIALAAgADIAMAA4ADUALAAgADIAMAA4ADUALAAgADUALAAgADAALAAgADAALAAgADIANwAsACAANwAyADAAMAAsACAAMAAsACAAMAAsACAAXAAiAFwAIgAsACAAXAAiAFwAIgA7AFwAbgBcACIATQBvAHIAbwBjAGMAbwBcACIALAAgADIAMAA4ADYALAAgADIAMAA4ADYALAAgADQALAAgADAALAAgADAALAAgADEANAAsACAAMQAwADgAMAAwACwAIAAwACwAIAAtADMANgAwADAALAAgAFwAIgBcACIALAAgAFwAIgBcACIAOwBcAG4AXAAiAE0AbwByAG8AYwBjAG8AXAAiACwAIAAyADAAOAA2ACwAIAAyADAAOAA2ACwAIAA1ACwAIAAwACwAIAAwACwAIAAxADkALAAgADcAMgAwADAALAAgADAALAAgADAALAAgAFwAIgBcACIALAAgAFwAIgBcACIAOwBcAG4AXAAiAE0AbwByAG8AYwBjAG8AXAAiACwAIAAyADAAOAA3ACwAIAAyADAAOAA3ACwAIAAzACwAIAAwACwAIAAwACwAIAAzADAALAAgADEAMAA4ADAAMAAsACAAMAAsACAALQAzADYAMAAwACwAIABcACIAXAAiACwAIABcACIAXAAiADsAXABuAFwAIgBNAG8AcgBvAGMAYwBvAFwAIgAsACAAMgAwADgANwAsACAAMgAwADgANwAsACAANQAsACAAMAAsACAAMAAsACAAMQAxACwAIAA3ADIAMAAwACwAIAAwACwAIAAwACwAIABcACIAXAAiACwAIABcACIAXAAiAFwAbgB9ADsAXABuAFwAbgBfAFQASQBNAEUAWgBPAE4ARQBfAFIAVQBMAEUAUwBfAE4AQQBNAEkAQgBJAEEAIAA9ACAAewBcAG4AXAAiAE4AYQBtAGkAYgBpAGEAXAAiACwAIAAxADkAOQA0ACwAIAAxADkAOQA0ACwAIAAzACwAIAAwACwAIAAwACwAIAAyADEALAAgADAALAAgADAALAAgAC0AMwA2ADAAMAAsACAAXAAiAFcAQQBUAFwAIgAsACAAXAAiAFcAZQBzAHQAIABBAGYAcgBpAGMAYQAgAFQAaQBtAGUAXAAiADsAXABuAFwAIgBOAGEAbQBpAGIAaQBhAFwAIgAsACAAMQA5ADkANAAsACAAMgAwADEANwAsACAAOQAsACAAMQAsACAANwAsACAAMQAsACAANwAyADAAMAAsACAAMAAsACAAMAAsACAAXAAiAEMAQQBUAFwAIgAsACAAXAAiAEMAZQBuAHQAcgBhAGwAIABBAGYAcgBpAGMAYQAgAFQAaQBtAGUAXAAiADsAXABuAFwAIgBOAGEAbQBpAGIAaQBhAFwAIgAsACAAMQA5ADkANQAsACAAMgAwADEANwAsACAANAAsACAAMQAsACAANwAsACAAMQAsACAANwAyADAAMAAsACAAMAAsACAALQAzADYAMAAwACwAIABcACIAVwBBAFQAXAAiACwAIABcACIAVwBlAHMAdAAgAEEAZgByAGkAYwBhACAAVABpAG0AZQBcACIAXABuAH0AOwBcAG4AXABuAF8AVABJAE0ARQBaAE8ATgBFAF8AUgBVAEwARQBTAF8ATgBCAE8AUgBOAEUATwAgAD0AIAB7AFwAbgBcACIATgBCAG8AcgBuAGUAbwBcACIALAAgADEAOQAzADUALAAgADEAOQA0ADEALAAgADkALAAgADAALAAgADAALAAgADEANAAsACAAMAAsACAAMAAsACAAMQAyADAAMAAsACAAXAAiAFwAIgAsACAAXAAiAFwAIgA7AFwAbgBcACIATgBCAG8AcgBuAGUAbwBcACIALAAgADEAOQAzADUALAAgADEAOQA0ADEALAAgADEAMgAsACAAMAAsACAAMAAsACAAMQA0ACwAIAAwACwAIAAwACwAIAAwACwAIABcACIAXAAiACwAIABcACIAXAAiAFwAbgB9ADsAXABuAFwAbgBfAFQASQBNAEUAWgBPAE4ARQBfAFIAVQBMAEUAUwBfAE4AQwAgAD0AIAB7AFwAbgBcACIATgBDAFwAIgAsACAAMQA5ADcANwAsACAAMQA5ADcAOAAsACAAMQAyACwAIAAxACwAIAA3ACwAIAAxACwAIAAwACwAIAAwACwAIAAzADYAMAAwACwAIABcACIAXAAiACwAIABcACIAXAAiADsAXABuAFwAIgBOAEMAXAAiACwAIAAxADkANwA4ACwAIAAxADkANwA5ACwAIAAyACwAIAAwACwAIAAwACwAIAAyADcALAAgADAALAAgADAALAAgADAALAAgAFwAIgBcACIALAAgAFwAIgBcACIAOwBcAG4AXAAiAE4AQwBcACIALAAgADEAOQA5ADYALAAgADEAOQA5ADYALAAgADEAMgAsACAAMAAsACAAMAAsACAAMQAsACAANwAyADAAMAAsACAAMQAsACAAMwA2ADAAMAAsACAAXAAiAFwAIgAsACAAXAAiAFwAIgA7AFwAbgBcACIATgBDAFwAIgAsACAAMQA5ADkANwAsACAAMQA5ADkANwAsACAAMwAsACAAMAAsACAAMAAsACAAMgAsACAANwAyADAAMAAsACAAMQAsACAAMAAsACAAXAAiAFwAIgAsACAAXAAiAFwAIgBcAG4AfQA7AFwAbgBcAG4AXwBUAEkATQBFAFoATwBOAEUAXwBSAFUATABFAFMAXwBOAEkAQwAgAD0AIAB7AFwAbgBcACIATgBpAGMAXAAiACwAIAAxADkANwA5ACwAIAAxADkAOAAwACwAIAAzACwAIAAxACwAIAA3ACwAIAAxADYALAAgADAALAAgADAALAAgADMANgAwADAALAAgAFwAIgBEAFwAIgAsACAAXAAiACAARABhAHkAbABpAGcAaAB0AFwAIgA7AFwAbgBcACIATgBpAGMAXAAiACwAIAAxADkANwA5ACwAIAAxADkAOAAwACwAIAA2ACwAIAAxACwAIAAxACwAIAAyADMALAAgADAALAAgADAALAAgADAALAAgAFwAIgBTAFwAIgAsACAAXAAiACAAUwB0AGEAbgBkAGEAcgBkAFwAIgA7AFwAbgBcACIATgBpAGMAXAAiACwAIAAyADAAMAA1ACwAIAAyADAAMAA1ACwAIAA0ACwAIAAwACwAIAAwACwAIAAxADAALAAgADAALAAgADAALAAgADMANgAwADAALAAgAFwAIgBEAFwAIgAsACAAXAAiACAARABhAHkAbABpAGcAaAB0AFwAIgA7AFwAbgBcACIATgBpAGMAXAAiACwAIAAyADAAMAA1ACwAIAAyADAAMAA1ACwAIAAxADAALAAgADEALAAgADcALAAgADEALAAgADAALAAgADAALAAgADAALAAgAFwAIgBTAFwAIgAsACAAXAAiACAAUwB0AGEAbgBkAGEAcgBkAFwAIgA7AFwAbgBcACIATgBpAGMAXAAiACwAIAAyADAAMAA2ACwAIAAyADAAMAA2ACwAIAA0ACwAIAAwACwAIAAwACwAIAAzADAALAAgADcAMgAwADAALAAgADAALAAgADMANgAwADAALAAgAFwAIgBEAFwAIgAsACAAXAAiACAARABhAHkAbABpAGcAaAB0AFwAIgA7AFwAbgBcACIATgBpAGMAXAAiACwAIAAyADAAMAA2ACwAIAAyADAAMAA2ACwAIAAxADAALAAgADEALAAgADcALAAgADEALAAgADMANgAwADAALAAgADAALAAgADAALAAgAFwAIgBTAFwAIgAsACAAXAAiACAAUwB0AGEAbgBkAGEAcgBkAFwAIgBcAG4AfQA7AFwAbgBcAG4AXwBUAEkATQBFAFoATwBOAEUAXwBSAFUATABFAFMAXwBOAFQAXwBZAEsAIAA9ACAAewBcAG4AXAAiAE4AVABfAFkASwBcACIALAAgADEAOQAxADgALAAgADEAOQAxADgALAAgADQALAAgADAALAAgADAALAAgADEANAAsACAANwAyADAAMAAsACAAMAAsACAAMwA2ADAAMAAsACAAXAAiAEQAXAAiACwAIABcACIAIABEAGEAeQBsAGkAZwBoAHQAXAAiADsAXABuAFwAIgBOAFQAXwBZAEsAXAAiACwAIAAxADkAMQA4ACwAIAAxADkAMQA4ACwAIAAxADAALAAgADAALAAgADAALAAgADIANwAsACAANwAyADAAMAAsACAAMAAsACAAMAAsACAAXAAiAFMAXAAiACwAIABcACIAIABTAHQAYQBuAGQAYQByAGQAXAAiADsAXABuAFwAIgBOAFQAXwBZAEsAXAAiACwAIAAxADkAMQA5ACwAIAAxADkAMQA5ACwAIAA1ACwAIAAwACwAIAAwACwAIAAyADUALAAgADcAMgAwADAALAAgADAALAAgADMANgAwADAALAAgAFwAIgBEAFwAIgAsACAAXAAiACAARABhAHkAbABpAGcAaAB0AFwAIgA7AFwAbgBcACIATgBUAF8AWQBLAFwAIgAsACAAMQA5ADEAOQAsACAAMQA5ADEAOQAsACAAMQAxACwAIAAwACwAIAAwACwAIAAxACwAIAAwACwAIAAwACwAIAAwACwAIABcACIAUwBcACIALAAgAFwAIgAgAFMAdABhAG4AZABhAHIAZABcACIAOwBcAG4AXAAiAE4AVABfAFkASwBcACIALAAgADEAOQA0ADIALAAgADEAOQA0ADIALAAgADIALAAgADAALAAgADAALAAgADkALAAgADcAMgAwADAALAAgADAALAAgADMANgAwADAALAAgAFwAIgBXAFwAIgAsACAAXAAiACAAVwBhAHIAXAAiADsAXABuAFwAIgBOAFQAXwBZAEsAXAAiACwAIAAxADkANAA1ACwAIAAxADkANAA1ACwAIAA4ACwAIAAwACwAIAAwACwAIAAxADQALAAgADgAMgA4ADAAMAAsACAAMgAsACAAMwA2ADAAMAAsACAAXAAiAFAAXAAiACwAIABcACIAIABQAGUAYQBjAGUAXAAiADsAXABuAFwAIgBOAFQAXwBZAEsAXAAiACwAIAAxADkANAA1ACwAIAAxADkANAA1ACwAIAA5ACwAIAAwACwAIAAwACwAIAAzADAALAAgADcAMgAwADAALAAgADAALAAgADAALAAgAFwAIgBTAFwAIgAsACAAXAAiACAAUwB0AGEAbgBkAGEAcgBkAFwAIgA7AFwAbgBcACIATgBUAF8AWQBLAFwAIgAsACAAMQA5ADcAMgAsACAAMQA5ADgANgAsACAANAAsACAALQAxACwAIAA3ACwAIAAwACwAIAA3ADIAMAAwACwAIAAwACwAIAAzADYAMAAwACwAIABcACIARABcACIALAAgAFwAIgAgAEQAYQB5AGwAaQBnAGgAdABcACIAOwBcAG4AXAAiAE4AVABfAFkASwBcACIALAAgADEAOQA3ADIALAAgADIAMAAwADYALAAgADEAMAAsACAALQAxACwAIAA3ACwAIAAwACwAIAA3ADIAMAAwACwAIAAwACwAIAAwACwAIABcACIAUwBcACIALAAgAFwAIgAgAFMAdABhAG4AZABhAHIAZABcACIAOwBcAG4AXAAiAE4AVABfAFkASwBcACIALAAgADEAOQA4ADcALAAgADIAMAAwADYALAAgADQALAAgADEALAAgADcALAAgADEALAAgADcAMgAwADAALAAgADAALAAgADMANgAwADAALAAgAFwAIgBEAFwAIgAsACAAXAAiACAARABhAHkAbABpAGcAaAB0AFwAIgBcAG4AfQA7AFwAbgBcAG4AXwBUAEkATQBFAFoATwBOAEUAXwBSAFUATABFAFMAXwBOAFkAQwAgAD0AIAB7AFwAbgBcACIATgBZAEMAXAAiACwAIAAxADkAMgAwACwAIAAxADkAMgAwACwAIAAzACwAIAAtADEALAAgADcALAAgADAALAAgADcAMgAwADAALAAgADAALAAgADMANgAwADAALAAgAFwAIgBEAFwAIgAsACAAXAAiACAARABhAHkAbABpAGcAaAB0AFwAIgA7AFwAbgBcACIATgBZAEMAXAAiACwAIAAxADkAMgAwACwAIAAxADkAMgAwACwAIAAxADAALAAgAC0AMQAsACAANwAsACAAMAAsACAANwAyADAAMAAsACAAMAAsACAAMAAsACAAXAAiAFMAXAAiACwAIABcACIAIABTAHQAYQBuAGQAYQByAGQAXAAiADsAXABuAFwAIgBOAFkAQwBcACIALAAgADEAOQAyADEALAAgADEAOQA1ADQALAAgADkALAAgAC0AMQAsACAANwAsACAAMAAsACAANwAyADAAMAAsACAAMAAsACAAMAAsACAAXAAiAFMAXAAiACwAIABcACIAIABTAHQAYQBuAGQAYQByAGQAXAAiADsAXABuAFwAIgBOAFkAQwBcACIALAAgADEAOQAyADEALAAgADEAOQA2ADYALAAgADQALAAgAC0AMQAsACAANwAsACAAMAAsACAANwAyADAAMAAsACAAMAAsACAAMwA2ADAAMAAsACAAXAAiAEQAXAAiACwAIABcACIAIABEAGEAeQBsAGkAZwBoAHQAXAAiADsAXABuAFwAIgBOAFkAQwBcACIALAAgADEAOQA1ADUALAAgADEAOQA2ADYALAAgADEAMAAsACAALQAxACwAIAA3ACwAIAAwACwAIAA3ADIAMAAwACwAIAAwACwAIAAwACwAIABcACIAUwBcACIALAAgAFwAIgAgAFMAdABhAG4AZABhAHIAZABcACIAXABuAH0AOwBcAG4AXABuAF8AVABJAE0ARQBaAE8ATgBFAF8AUgBVAEwARQBTAF8ATgBaACAAPQAgAHsAXABuAFwAIgBOAFoAXAAiACwAIAAxADkAMgA3ACwAIAAxADkAMgA3ACwAIAAxADEALAAgADAALAAgADAALAAgADYALAAgADcAMgAwADAALAAgADAALAAgADMANgAwADAALAAgAFwAIgBTAFwAIgAsACAAXAAiACAAUwB1AG0AbQBlAHIAXAAiADsAXABuAFwAIgBOAFoAXAAiACwAIAAxADkAMgA4ACwAIAAxADkAMgA4ACwAIAAzACwAIAAwACwAIAAwACwAIAA0ACwAIAA3ADIAMAAwACwAIAAwACwAIAAwACwAIABcACIATQBcACIALAAgAFwAIgAgAE0AZQBhAG4AXAAiADsAXABuAFwAIgBOAFoAXAAiACwAIAAxADkAMgA4ACwAIAAxADkAMwAzACwAIAAxADAALAAgADEALAAgADcALAAgADgALAAgADcAMgAwADAALAAgADAALAAgADEAOAAwADAALAAgAFwAIgBTAFwAIgAsACAAXAAiACAAUwB1AG0AbQBlAHIAXAAiADsAXABuAFwAIgBOAFoAXAAiACwAIAAxADkAMgA5ACwAIAAxADkAMwAzACwAIAAzACwAIAAxACwAIAA3ACwAIAAxADUALAAgADcAMgAwADAALAAgADAALAAgADAALAAgAFwAIgBNAFwAIgAsACAAXAAiACAATQBlAGEAbgBcACIAOwBcAG4AXAAiAE4AWgBcACIALAAgADEAOQAzADQALAAgADEAOQA0ADAALAAgADQALAAgAC0AMQAsACAANwAsACAAMAAsACAANwAyADAAMAAsACAAMAAsACAAMAAsACAAXAAiAE0AXAAiACwAIABcACIAIABNAGUAYQBuAFwAIgA7AFwAbgBcACIATgBaAFwAIgAsACAAMQA5ADMANAAsACAAMQA5ADQAMAAsACAAOQAsACAALQAxACwAIAA3ACwAIAAwACwAIAA3ADIAMAAwACwAIAAwACwAIAAxADgAMAAwACwAIABcACIAUwBcACIALAAgAFwAIgAgAFMAdQBtAG0AZQByAFwAIgA7AFwAbgBcACIATgBaAFwAIgAsACAAMQA5ADQANgAsACAAMQA5ADQANgAsACAAMQAsACAAMAAsACAAMAAsACAAMQAsACAAMAAsACAAMAAsACAAMAAsACAAXAAiAFMAXAAiACwAIABcACIAIABTAHQAYQBuAGQAYQByAGQAXAAiADsAXABuAFwAIgBOAFoAXAAiACwAIAAxADkANwA0ACwAIAAxADkANwA0ACwAIAAxADEALAAgADEALAAgADcALAAgADEALAAgADcAMgAwADAALAAgADEALAAgADMANgAwADAALAAgAFwAIgBEAFwAIgAsACAAXAAiACAARABhAHkAbABpAGcAaAB0AFwAIgA7AFwAbgBcACIATgBaAFwAIgAsACAAMQA5ADcANQAsACAAMQA5ADcANQAsACAAMgAsACAALQAxACwAIAA3ACwAIAAwACwAIAA3ADIAMAAwACwAIAAxACwAIAAwACwAIABcACIAUwBcACIALAAgAFwAIgAgAFMAdABhAG4AZABhAHIAZABcACIAOwBcAG4AXAAiAE4AWgBcACIALAAgADEAOQA3ADUALAAgADEAOQA4ADgALAAgADEAMAAsACAALQAxACwAIAA3ACwAIAAwACwAIAA3ADIAMAAwACwAIAAxACwAIAAzADYAMAAwACwAIABcACIARABcACIALAAgAFwAIgAgAEQAYQB5AGwAaQBnAGgAdABcACIAOwBcAG4AXAAiAE4AWgBcACIALAAgADEAOQA3ADYALAAgADEAOQA4ADkALAAgADMALAAgADEALAAgADcALAAgADEALAAgADcAMgAwADAALAAgADEALAAgADAALAAgAFwAIgBTAFwAIgAsACAAXAAiACAAUwB0AGEAbgBkAGEAcgBkAFwAIgA7AFwAbgBcACIATgBaAFwAIgAsACAAMQA5ADgAOQAsACAAMQA5ADgAOQAsACAAMQAwACwAIAAxACwAIAA3ACwAIAA4ACwAIAA3ADIAMAAwACwAIAAxACwAIAAzADYAMAAwACwAIABcACIARABcACIALAAgAFwAIgAgAEQAYQB5AGwAaQBnAGgAdABcACIAOwBcAG4AXAAiAE4AWgBcACIALAAgADEAOQA5ADAALAAgADIAMAAwADYALAAgADEAMAAsACAAMQAsACAANwAsACAAMQAsACAANwAyADAAMAAsACAAMQAsACAAMwA2ADAAMAAsACAAXAAiAEQAXAAiACwAIABcACIAIABEAGEAeQBsAGkAZwBoAHQAXAAiADsAXABuAFwAIgBOAFoAXAAiACwAIAAxADkAOQAwACwAIAAyADAAMAA3ACwAIAAzACwAIAAxACwAIAA3ACwAIAAxADUALAAgADcAMgAwADAALAAgADEALAAgADAALAAgAFwAIgBTAFwAIgAsACAAXAAiACAAUwB0AGEAbgBkAGEAcgBkAFwAIgA7AFwAbgBcACIATgBaAFwAIgAsACAAMgAwADAANwAsACAAXAAiAFwAIgAsACAAOQAsACAALQAxACwAIAA3ACwAIAAwACwAIAA3ADIAMAAwACwAIAAxACwAIAAzADYAMAAwACwAIABcACIARABcACIALAAgAFwAIgAgAEQAYQB5AGwAaQBnAGgAdABcACIAOwBcAG4AXAAiAE4AWgBcACIALAAgADIAMAAwADgALAAgAFwAIgBcACIALAAgADQALAAgADEALAAgADcALAAgADEALAAgADcAMgAwADAALAAgADEALAAgADAALAAgAFwAIgBTAFwAIgAsACAAXAAiACAAUwB0AGEAbgBkAGEAcgBkAFwAIgBcAG4AfQA7AFwAbgBcAG4AXwBUAEkATQBFAFoATwBOAEUAXwBSAFUATABFAFMAXwBQAEEASwBJAFMAVABBAE4AIAA9ACAAewBcAG4AXAAiAFAAYQBrAGkAcwB0AGEAbgBcACIALAAgADIAMAAwADIALAAgADIAMAAwADIALAAgADQALAAgADEALAAgADcALAAgADIALAAgADAALAAgADAALAAgADMANgAwADAALAAgAFwAIgBTAFwAIgAsACAAXAAiACAAUwB1AG0AbQBlAHIAXAAiADsAXABuAFwAIgBQAGEAawBpAHMAdABhAG4AXAAiACwAIAAyADAAMAAyACwAIAAyADAAMAAyACwAIAAxADAALAAgADEALAAgADcALAAgADIALAAgADAALAAgADAALAAgADAALAAgAFwAIgBcACIALAAgAFwAIgBcACIAOwBcAG4AXAAiAFAAYQBrAGkAcwB0AGEAbgBcACIALAAgADIAMAAwADgALAAgADIAMAAwADgALAAgADYALAAgADAALAAgADAALAAgADEALAAgADAALAAgADAALAAgADMANgAwADAALAAgAFwAIgBTAFwAIgAsACAAXAAiACAAUwB1AG0AbQBlAHIAXAAiADsAXABuAFwAIgBQAGEAawBpAHMAdABhAG4AXAAiACwAIAAyADAAMAA4ACwAIAAyADAAMAA5ACwAIAAxADEALAAgADAALAAgADAALAAgADEALAAgADAALAAgADAALAAgADAALAAgAFwAIgBcACIALAAgAFwAIgBcACIAOwBcAG4AXAAiAFAAYQBrAGkAcwB0AGEAbgBcACIALAAgADIAMAAwADkALAAgADIAMAAwADkALAAgADQALAAgADAALAAgADAALAAgADEANQAsACAAMAAsACAAMAAsACAAMwA2ADAAMAAsACAAXAAiAFMAXAAiACwAIABcACIAIABTAHUAbQBtAGUAcgBcACIAXABuAH0AOwBcAG4AXABuAF8AVABJAE0ARQBaAE8ATgBFAF8AUgBVAEwARQBTAF8AUABBAEwARQBTAFQASQBOAEUAIAA9ACAAewBcAG4AXAAiAFAAYQBsAGUAcwB0AGkAbgBlAFwAIgAsACAAMQA5ADkAOQAsACAAMgAwADAAMwAsACAAMQAwACwAIAAxACwAIAA1ACwAIAAxADUALAAgADAALAAgADAALAAgADAALAAgAFwAIgBcACIALAAgAFwAIgBcACIAOwBcAG4AXAAiAFAAYQBsAGUAcwB0AGkAbgBlAFwAIgAsACAAMQA5ADkAOQAsACAAMgAwADAANQAsACAANAAsACAAMQAsACAANQAsACAAMQA1ACwAIAAwACwAIAAwACwAIAAzADYAMAAwACwAIABcACIAUwBcACIALAAgAFwAIgAgAFMAdQBtAG0AZQByAFwAIgA7AFwAbgBcACIAUABhAGwAZQBzAHQAaQBuAGUAXAAiACwAIAAyADAAMAA0ACwAIAAyADAAMAA0ACwAIAAxADAALAAgADAALAAgADAALAAgADEALAAgADMANgAwADAALAAgADAALAAgADAALAAgAFwAIgBcACIALAAgAFwAIgBcACIAOwBcAG4AXAAiAFAAYQBsAGUAcwB0AGkAbgBlAFwAIgAsACAAMgAwADAANQAsACAAMgAwADAANQAsACAAMQAwACwAIAAwACwAIAAwACwAIAA0ACwAIAA3ADIAMAAwACwAIAAwACwAIAAwACwAIABcACIAXAAiACwAIABcACIAXAAiADsAXABuAFwAIgBQAGEAbABlAHMAdABpAG4AZQBcACIALAAgADIAMAAwADYALAAgADIAMAAwADYALAAgADkALAAgADAALAAgADAALAAgADIAMgAsACAAMAAsACAAMAAsACAAMAAsACAAXAAiAFwAIgAsACAAXAAiAFwAIgA7AFwAbgBcACIAUABhAGwAZQBzAHQAaQBuAGUAXAAiACwAIAAyADAAMAA2ACwAIAAyADAAMAA3ACwAIAA0ACwAIAAwACwAIAAwACwAIAAxACwAIAAwACwAIAAwACwAIAAzADYAMAAwACwAIABcACIAUwBcACIALAAgAFwAIgAgAFMAdQBtAG0AZQByAFwAIgA7AFwAbgBcACIAUABhAGwAZQBzAHQAaQBuAGUAXAAiACwAIAAyADAAMAA3ACwAIAAyADAAMAA3ACwAIAA5ACwAIAAwACwAIAAwACwAIAAxADMALAAgADcAMgAwADAALAAgADAALAAgADAALAAgAFwAIgBcACIALAAgAFwAIgBcACIAOwBcAG4AXAAiAFAAYQBsAGUAcwB0AGkAbgBlAFwAIgAsACAAMgAwADAAOAAsACAAMgAwADAAOAAsACAAOQAsACAAMAAsACAAMAAsACAAMQAsACAAMAAsACAAMAAsACAAMAAsACAAXAAiAFwAIgAsACAAXAAiAFwAIgA7AFwAbgBcACIAUABhAGwAZQBzAHQAaQBuAGUAXAAiACwAIAAyADAAMAA4ACwAIAAyADAAMAA5ACwAIAAzACwAIAAtADEALAAgADUALAAgADAALAAgADAALAAgADAALAAgADMANgAwADAALAAgAFwAIgBTAFwAIgAsACAAXAAiACAAUwB1AG0AbQBlAHIAXAAiADsAXABuAFwAIgBQAGEAbABlAHMAdABpAG4AZQBcACIALAAgADIAMAAwADkALAAgADIAMAAwADkALAAgADkALAAgADAALAAgADAALAAgADQALAAgADMANgAwADAALAAgADAALAAgADAALAAgAFwAIgBcACIALAAgAFwAIgBcACIAOwBcAG4AXAAiAFAAYQBsAGUAcwB0AGkAbgBlAFwAIgAsACAAMgAwADEAMAAsACAAMgAwADEAMAAsACAAMwAsACAAMAAsACAAMAAsACAAMgA2ACwAIAAwACwAIAAwACwAIAAzADYAMAAwACwAIABcACIAUwBcACIALAAgAFwAIgAgAFMAdQBtAG0AZQByAFwAIgA7AFwAbgBcACIAUABhAGwAZQBzAHQAaQBuAGUAXAAiACwAIAAyADAAMQAwACwAIAAyADAAMQAwACwAIAA4ACwAIAAwACwAIAAwACwAIAAxADEALAAgADAALAAgADAALAAgADAALAAgAFwAIgBcACIALAAgAFwAIgBcACIAOwBcAG4AXAAiAFAAYQBsAGUAcwB0AGkAbgBlAFwAIgAsACAAMgAwADEAMQAsACAAMgAwADEAMQAsACAANAAsACAAMAAsACAAMAAsACAAMQAsACAANgAwACwAIAAwACwAIAAzADYAMAAwACwAIABcACIAUwBcACIALAAgAFwAIgAgAFMAdQBtAG0AZQByAFwAIgA7AFwAbgBcACIAUABhAGwAZQBzAHQAaQBuAGUAXAAiACwAIAAyADAAMQAxACwAIAAyADAAMQAxACwAIAA4ACwAIAAwACwAIAAwACwAIAAxACwAIAAwACwAIAAwACwAIAAwACwAIABcACIAXAAiACwAIABcACIAXAAiADsAXABuAFwAIgBQAGEAbABlAHMAdABpAG4AZQBcACIALAAgADIAMAAxADEALAAgADIAMAAxADEALAAgADgALAAgADAALAAgADAALAAgADMAMAAsACAAMAAsACAAMAAsACAAMwA2ADAAMAAsACAAXAAiAFMAXAAiACwAIABcACIAIABTAHUAbQBtAGUAcgBcACIAOwBcAG4AXAAiAFAAYQBsAGUAcwB0AGkAbgBlAFwAIgAsACAAMgAwADEAMQAsACAAMgAwADEAMQAsACAAOQAsACAAMAAsACAAMAAsACAAMwAwACwAIAAwACwAIAAwACwAIAAwACwAIABcACIAXAAiACwAIABcACIAXAAiADsAXABuAFwAIgBQAGEAbABlAHMAdABpAG4AZQBcACIALAAgADIAMAAxADIALAAgADIAMAAxADIALAAgADkALAAgADAALAAgADAALAAgADIAMQAsACAAMwA2ADAAMAAsACAAMAAsACAAMAAsACAAXAAiAFwAIgAsACAAXAAiAFwAIgA7AFwAbgBcACIAUABhAGwAZQBzAHQAaQBuAGUAXAAiACwAIAAyADAAMQAyACwAIAAyADAAMQA0ACwAIAAzACwAIAAtADEALAAgADQALAAgADAALAAgADgANgA0ADAAMAAsACAAMAAsACAAMwA2ADAAMAAsACAAXAAiAFMAXAAiACwAIABcACIAIABTAHUAbQBtAGUAcgBcACIAOwBcAG4AXAAiAFAAYQBsAGUAcwB0AGkAbgBlAFwAIgAsACAAMgAwADEAMwAsACAAMgAwADEAMwAsACAAOQAsACAAMAAsACAAMAAsACAAMgA3ACwAIAAwACwAIAAwACwAIAAwACwAIABcACIAXAAiACwAIABcACIAXAAiADsAXABuAFwAIgBQAGEAbABlAHMAdABpAG4AZQBcACIALAAgADIAMAAxADQALAAgADIAMAAxADQALAAgADEAMAAsACAAMAAsACAAMAAsACAAMgA0ACwAIAAwACwAIAAwACwAIAAwACwAIABcACIAXAAiACwAIABcACIAXAAiADsAXABuAFwAIgBQAGEAbABlAHMAdABpAG4AZQBcACIALAAgADIAMAAxADUALAAgADIAMAAxADUALAAgADMALAAgADAALAAgADAALAAgADIAOAAsACAAMAAsACAAMAAsACAAMwA2ADAAMAAsACAAXAAiAFMAXAAiACwAIABcACIAIABTAHUAbQBtAGUAcgBcACIAOwBcAG4AXAAiAFAAYQBsAGUAcwB0AGkAbgBlAFwAIgAsACAAMgAwADEANQAsACAAMgAwADEANQAsACAAMQAwACwAIAAwACwAIAAwACwAIAAyADMALAAgADMANgAwADAALAAgADAALAAgADAALAAgAFwAIgBcACIALAAgAFwAIgBcACIAOwBcAG4AXAAiAFAAYQBsAGUAcwB0AGkAbgBlAFwAIgAsACAAMgAwADEANgAsACAAMgAwADEAOAAsACAAMwAsACAAMgAsACAANgAsACAAMwAwACwAIAAzADYAMAAwACwAIAAwACwAIAAzADYAMAAwACwAIABcACIAUwBcACIALAAgAFwAIgAgAFMAdQBtAG0AZQByAFwAIgA7AFwAbgBcACIAUABhAGwAZQBzAHQAaQBuAGUAXAAiACwAIAAyADAAMQA2ACwAIAAyADAAMQA4ACwAIAAxADAALAAgADIALAAgADYALAAgADMAMAAsACAAMwA2ADAAMAAsACAAMAAsACAAMAAsACAAXAAiAFwAIgAsACAAXAAiAFwAIgA7AFwAbgBcACIAUABhAGwAZQBzAHQAaQBuAGUAXAAiACwAIAAyADAAMQA5ACwAIAAyADAAMQA5ACwAIAAzACwAIAAwACwAIAAwACwAIAAyADkALAAgADAALAAgADAALAAgADMANgAwADAALAAgAFwAIgBTAFwAIgAsACAAXAAiACAAUwB1AG0AbQBlAHIAXAAiADsAXABuAFwAIgBQAGEAbABlAHMAdABpAG4AZQBcACIALAAgADIAMAAxADkALAAgADIAMAAxADkALAAgADEAMAAsACAAMgAsACAANgAsACAAMwAwACwAIAAwACwAIAAwACwAIAAwACwAIABcACIAXAAiACwAIABcACIAXAAiADsAXABuAFwAIgBQAGEAbABlAHMAdABpAG4AZQBcACIALAAgADIAMAAyADAALAAgADIAMAAyADAALAAgADEAMAAsACAAMAAsACAAMAAsACAAMgA0ACwAIAAzADYAMAAwACwAIAAwACwAIAAwACwAIABcACIAXAAiACwAIABcACIAXAAiADsAXABuAFwAIgBQAGEAbABlAHMAdABpAG4AZQBcACIALAAgADIAMAAyADAALAAgADIAMAAyADEALAAgADMALAAgADIALAAgADYALAAgADMAMAAsACAAMAAsACAAMAAsACAAMwA2ADAAMAAsACAAXAAiAFMAXAAiACwAIABcACIAIABTAHUAbQBtAGUAcgBcACIAOwBcAG4AXAAiAFAAYQBsAGUAcwB0AGkAbgBlAFwAIgAsACAAMgAwADIAMQAsACAAMgAwADIAMQAsACAAMQAwACwAIAAwACwAIAAwACwAIAAyADkALAAgADMANgAwADAALAAgADAALAAgADAALAAgAFwAIgBcACIALAAgAFwAIgBcACIAOwBcAG4AXAAiAFAAYQBsAGUAcwB0AGkAbgBlAFwAIgAsACAAMgAwADIAMgAsACAAMgAwADIAMgAsACAAMwAsACAAMAAsACAAMAAsACAAMgA3ACwAIAAwACwAIAAwACwAIAAzADYAMAAwACwAIABcACIAUwBcACIALAAgAFwAIgAgAFMAdQBtAG0AZQByAFwAIgA7AFwAbgBcACIAUABhAGwAZQBzAHQAaQBuAGUAXAAiACwAIAAyADAAMgAyACwAIAAyADAAMwA1ACwAIAAxADAALAAgADIALAAgADYALAAgADMAMAAsACAANwAyADAAMAAsACAAMAAsACAAMAAsACAAXAAiAFwAIgAsACAAXAAiAFwAIgA7AFwAbgBcACIAUABhAGwAZQBzAHQAaQBuAGUAXAAiACwAIAAyADAAMgAzACwAIAAyADAAMgAzACwAIAA0ACwAIAAwACwAIAAwACwAIAAyADkALAAgADcAMgAwADAALAAgADAALAAgADMANgAwADAALAAgAFwAIgBTAFwAIgAsACAAXAAiACAAUwB1AG0AbQBlAHIAXAAiADsAXABuAFwAIgBQAGEAbABlAHMAdABpAG4AZQBcACIALAAgADIAMAAyADQALAAgADIAMAAyADQALAAgADQALAAgADAALAAgADAALAAgADIAMAAsACAANwAyADAAMAAsACAAMAAsACAAMwA2ADAAMAAsACAAXAAiAFMAXAAiACwAIABcACIAIABTAHUAbQBtAGUAcgBcACIAOwBcAG4AXAAiAFAAYQBsAGUAcwB0AGkAbgBlAFwAIgAsACAAMgAwADIANQAsACAAMgAwADIANQAsACAANAAsACAAMAAsACAAMAAsACAAMQAyACwAIAA3ADIAMAAwACwAIAAwACwAIAAzADYAMAAwACwAIABcACIAUwBcACIALAAgAFwAIgAgAFMAdQBtAG0AZQByAFwAIgA7AFwAbgBcACIAUABhAGwAZQBzAHQAaQBuAGUAXAAiACwAIAAyADAAMgA2ACwAIAAyADAANQA0ACwAIAAzACwAIAAyACwAIAA2ACwAIAAzADAALAAgADcAMgAwADAALAAgADAALAAgADMANgAwADAALAAgAFwAIgBTAFwAIgAsACAAXAAiACAAUwB1AG0AbQBlAHIAXAAiADsAXABuAFwAIgBQAGEAbABlAHMAdABpAG4AZQBcACIALAAgADIAMAAzADYALAAgADIAMAAzADYALAAgADEAMAAsACAAMAAsACAAMAAsACAAMQA4ACwAIAA3ADIAMAAwACwAIAAwACwAIAAwACwAIABcACIAXAAiACwAIABcACIAXAAiADsAXABuAFwAIgBQAGEAbABlAHMAdABpAG4AZQBcACIALAAgADIAMAAzADcALAAgADIAMAAzADcALAAgADEAMAAsACAAMAAsACAAMAAsACAAMQAwACwAIAA3ADIAMAAwACwAIAAwACwAIAAwACwAIABcACIAXAAiACwAIABcACIAXAAiADsAXABuAFwAIgBQAGEAbABlAHMAdABpAG4AZQBcACIALAAgADIAMAAzADgALAAgADIAMAAzADgALAAgADkALAAgADAALAAgADAALAAgADIANQAsACAANwAyADAAMAAsACAAMAAsACAAMAAsACAAXAAiAFwAIgAsACAAXAAiAFwAIgA7AFwAbgBcACIAUABhAGwAZQBzAHQAaQBuAGUAXAAiACwAIAAyADAAMwA5ACwAIAAyADAAMwA5ACwAIAA5ACwAIAAwACwAIAAwACwAIAAxADcALAAgADcAMgAwADAALAAgADAALAAgADAALAAgAFwAIgBcACIALAAgAFwAIgBcACIAOwBcAG4AXAAiAFAAYQBsAGUAcwB0AGkAbgBlAFwAIgAsACAAMgAwADQAMAAsACAAMgAwADQAMAAsACAAOQAsACAAMAAsACAAMAAsACAAMQAsACAANwAyADAAMAAsACAAMAAsACAAMAAsACAAXAAiAFwAIgAsACAAXAAiAFwAIgA7AFwAbgBcACIAUABhAGwAZQBzAHQAaQBuAGUAXAAiACwAIAAyADAANAAwACwAIAAyADAANAAwACwAIAAxADAALAAgADAALAAgADAALAAgADIAMAAsACAANwAyADAAMAAsACAAMAAsACAAMwA2ADAAMAAsACAAXAAiAFMAXAAiACwAIABcACIAIABTAHUAbQBtAGUAcgBcACIAOwBcAG4AXAAiAFAAYQBsAGUAcwB0AGkAbgBlAFwAIgAsACAAMgAwADQAMAAsACAAMgAwADYANwAsACAAMQAwACwAIAAyACwAIAA2ACwAIAAzADAALAAgADcAMgAwADAALAAgADAALAAgADAALAAgAFwAIgBcACIALAAgAFwAIgBcACIAOwBcAG4AXAAiAFAAYQBsAGUAcwB0AGkAbgBlAFwAIgAsACAAMgAwADQAMQAsACAAMgAwADQAMQAsACAAOAAsACAAMAAsACAAMAAsACAAMgA0ACwAIAA3ADIAMAAwACwAIAAwACwAIAAwACwAIABcACIAXAAiACwAIABcACIAXAAiADsAXABuAFwAIgBQAGEAbABlAHMAdABpAG4AZQBcACIALAAgADIAMAA0ADEALAAgADIAMAA0ADEALAAgADEAMAAsACAAMAAsACAAMAAsACAANQAsACAANwAyADAAMAAsACAAMAAsACAAMwA2ADAAMAAsACAAXAAiAFMAXAAiACwAIABcACIAIABTAHUAbQBtAGUAcgBcACIAOwBcAG4AXAAiAFAAYQBsAGUAcwB0AGkAbgBlAFwAIgAsACAAMgAwADQAMgAsACAAMgAwADQAMgAsACAAOAAsACAAMAAsACAAMAAsACAAMQA2ACwAIAA3ADIAMAAwACwAIAAwACwAIAAwACwAIABcACIAXAAiACwAIABcACIAXAAiADsAXABuAFwAIgBQAGEAbABlAHMAdABpAG4AZQBcACIALAAgADIAMAA0ADIALAAgADIAMAA0ADIALAAgADkALAAgADAALAAgADAALAAgADIANwAsACAANwAyADAAMAAsACAAMAAsACAAMwA2ADAAMAAsACAAXAAiAFMAXAAiACwAIABcACIAIABTAHUAbQBtAGUAcgBcACIAOwBcAG4AXAAiAFAAYQBsAGUAcwB0AGkAbgBlAFwAIgAsACAAMgAwADQAMwAsACAAMgAwADQAMwAsACAAOAAsACAAMAAsACAAMAAsACAAMQAsACAANwAyADAAMAAsACAAMAAsACAAMAAsACAAXAAiAFwAIgAsACAAXAAiAFwAIgA7AFwAbgBcACIAUABhAGwAZQBzAHQAaQBuAGUAXAAiACwAIAAyADAANAAzACwAIAAyADAANAAzACwAIAA5ACwAIAAwACwAIAAwACwAIAAxADkALAAgADcAMgAwADAALAAgADAALAAgADMANgAwADAALAAgAFwAIgBTAFwAIgAsACAAXAAiACAAUwB1AG0AbQBlAHIAXAAiADsAXABuAFwAIgBQAGEAbABlAHMAdABpAG4AZQBcACIALAAgADIAMAA0ADQALAAgADIAMAA0ADQALAAgADcALAAgADAALAAgADAALAAgADIAMwAsACAANwAyADAAMAAsACAAMAAsACAAMAAsACAAXAAiAFwAIgAsACAAXAAiAFwAIgA7AFwAbgBcACIAUABhAGwAZQBzAHQAaQBuAGUAXAAiACwAIAAyADAANAA0ACwAIAAyADAANAA0ACwAIAA5ACwAIAAwACwAIAAwACwAIAAzACwAIAA3ADIAMAAwACwAIAAwACwAIAAzADYAMAAwACwAIABcACIAUwBcACIALAAgAFwAIgAgAFMAdQBtAG0AZQByAFwAIgA7AFwAbgBcACIAUABhAGwAZQBzAHQAaQBuAGUAXAAiACwAIAAyADAANAA1ACwAIAAyADAANAA1ACwAIAA3ACwAIAAwACwAIAAwACwAIAAxADUALAAgADcAMgAwADAALAAgADAALAAgADAALAAgAFwAIgBcACIALAAgAFwAIgBcACIAOwBcAG4AXAAiAFAAYQBsAGUAcwB0AGkAbgBlAFwAIgAsACAAMgAwADQANQAsACAAMgAwADQANQAsACAAOAAsACAAMAAsACAAMAAsACAAMgA2ACwAIAA3ADIAMAAwACwAIAAwACwAIAAzADYAMAAwACwAIABcACIAUwBcACIALAAgAFwAIgAgAFMAdQBtAG0AZQByAFwAIgA7AFwAbgBcACIAUABhAGwAZQBzAHQAaQBuAGUAXAAiACwAIAAyADAANAA2ACwAIAAyADAANAA2ACwAIAA2ACwAIAAwACwAIAAwACwAIAAzADAALAAgADcAMgAwADAALAAgADAALAAgADAALAAgAFwAIgBcACIALAAgAFwAIgBcACIAOwBcAG4AXAAiAFAAYQBsAGUAcwB0AGkAbgBlAFwAIgAsACAAMgAwADQANgAsACAAMgAwADQANgAsACAAOAAsACAAMAAsACAAMAAsACAAMQA4ACwAIAA3ADIAMAAwACwAIAAwACwAIAAzADYAMAAwACwAIABcACIAUwBcACIALAAgAFwAIgAgAFMAdQBtAG0AZQByAFwAIgA7AFwAbgBcACIAUABhAGwAZQBzAHQAaQBuAGUAXAAiACwAIAAyADAANAA3ACwAIAAyADAANAA3ACwAIAA2ACwAIAAwACwAIAAwACwAIAAyADIALAAgADcAMgAwADAALAAgADAALAAgADAALAAgAFwAIgBcACIALAAgAFwAIgBcACIAOwBcAG4AXAAiAFAAYQBsAGUAcwB0AGkAbgBlAFwAIgAsACAAMgAwADQANwAsACAAMgAwADQANwAsACAAOAAsACAAMAAsACAAMAAsACAAMwAsACAANwAyADAAMAAsACAAMAAsACAAMwA2ADAAMAAsACAAXAAiAFMAXAAiACwAIABcACIAIABTAHUAbQBtAGUAcgBcACIAOwBcAG4AXAAiAFAAYQBsAGUAcwB0AGkAbgBlAFwAIgAsACAAMgAwADQAOAAsACAAMgAwADQAOAAsACAANgAsACAAMAAsACAAMAAsACAANgAsACAANwAyADAAMAAsACAAMAAsACAAMAAsACAAXAAiAFwAIgAsACAAXAAiAFwAIgA7AFwAbgBcACIAUABhAGwAZQBzAHQAaQBuAGUAXAAiACwAIAAyADAANAA4ACwAIAAyADAANAA4ACwAIAA3ACwAIAAwACwAIAAwACwAIAAyADUALAAgADcAMgAwADAALAAgADAALAAgADMANgAwADAALAAgAFwAIgBTAFwAIgAsACAAXAAiACAAUwB1AG0AbQBlAHIAXAAiADsAXABuAFwAIgBQAGEAbABlAHMAdABpAG4AZQBcACIALAAgADIAMAA0ADkALAAgADIAMAA0ADkALAAgADUALAAgADAALAAgADAALAAgADIAOQAsACAANwAyADAAMAAsACAAMAAsACAAMAAsACAAXAAiAFwAIgAsACAAXAAiAFwAIgA7AFwAbgBcACIAUABhAGwAZQBzAHQAaQBuAGUAXAAiACwAIAAyADAANAA5ACwAIAAyADAANAA5ACwAIAA3ACwAIAAwACwAIAAwACwAIAAxADAALAAgADcAMgAwADAALAAgADAALAAgADMANgAwADAALAAgAFwAIgBTAFwAIgAsACAAXAAiACAAUwB1AG0AbQBlAHIAXAAiADsAXABuAFwAIgBQAGEAbABlAHMAdABpAG4AZQBcACIALAAgADIAMAA1ADAALAAgADIAMAA1ADAALAAgADUALAAgADAALAAgADAALAAgADIAMQAsACAANwAyADAAMAAsACAAMAAsACAAMAAsACAAXAAiAFwAIgAsACAAXAAiAFwAIgA7AFwAbgBcACIAUABhAGwAZQBzAHQAaQBuAGUAXAAiACwAIAAyADAANQAwACwAIAAyADAANQAwACwAIAA3ACwAIAAwACwAIAAwACwAIAAyACwAIAA3ADIAMAAwACwAIAAwACwAIAAzADYAMAAwACwAIABcACIAUwBcACIALAAgAFwAIgAgAFMAdQBtAG0AZQByAFwAIgA7AFwAbgBcACIAUABhAGwAZQBzAHQAaQBuAGUAXAAiACwAIAAyADAANQAxACwAIAAyADAANQAxACwAIAA1ACwAIAAwACwAIAAwACwAIAA2ACwAIAA3ADIAMAAwACwAIAAwACwAIAAwACwAIABcACIAXAAiACwAIABcACIAXAAiADsAXABuAFwAIgBQAGEAbABlAHMAdABpAG4AZQBcACIALAAgADIAMAA1ADEALAAgADIAMAA1ADEALAAgADYALAAgADAALAAgADAALAAgADIANAAsACAANwAyADAAMAAsACAAMAAsACAAMwA2ADAAMAAsACAAXAAiAFMAXAAiACwAIABcACIAIABTAHUAbQBtAGUAcgBcACIAOwBcAG4AXAAiAFAAYQBsAGUAcwB0AGkAbgBlAFwAIgAsACAAMgAwADUAMgAsACAAMgAwADUAMgAsACAANAAsACAAMAAsACAAMAAsACAAMgA3ACwAIAA3ADIAMAAwACwAIAAwACwAIAAwACwAIABcACIAXAAiACwAIABcACIAXAAiADsAXABuAFwAIgBQAGEAbABlAHMAdABpAG4AZQBcACIALAAgADIAMAA1ADIALAAgADIAMAA1ADIALAAgADYALAAgADAALAAgADAALAAgADgALAAgADcAMgAwADAALAAgADAALAAgADMANgAwADAALAAgAFwAIgBTAFwAIgAsACAAXAAiACAAUwB1AG0AbQBlAHIAXAAiADsAXABuAFwAIgBQAGEAbABlAHMAdABpAG4AZQBcACIALAAgADIAMAA1ADMALAAgADIAMAA1ADMALAAgADQALAAgADAALAAgADAALAAgADEAMgAsACAANwAyADAAMAAsACAAMAAsACAAMAAsACAAXAAiAFwAIgAsACAAXAAiAFwAIgA7AFwAbgBcACIAUABhAGwAZQBzAHQAaQBuAGUAXAAiACwAIAAyADAANQAzACwAIAAyADAANQAzACwAIAA1ACwAIAAwACwAIAAwACwAIAAzADEALAAgADcAMgAwADAALAAgADAALAAgADMANgAwADAALAAgAFwAIgBTAFwAIgAsACAAXAAiACAAUwB1AG0AbQBlAHIAXAAiADsAXABuAFwAIgBQAGEAbABlAHMAdABpAG4AZQBcACIALAAgADIAMAA1ADQALAAgADIAMAA1ADQALAAgADQALAAgADAALAAgADAALAAgADQALAAgADcAMgAwADAALAAgADAALAAgADAALAAgAFwAIgBcACIALAAgAFwAIgBcACIAOwBcAG4AXAAiAFAAYQBsAGUAcwB0AGkAbgBlAFwAIgAsACAAMgAwADUANAAsACAAMgAwADUANAAsACAANQAsACAAMAAsACAAMAAsACAAMgAzACwAIAA3ADIAMAAwACwAIAAwACwAIAAzADYAMAAwACwAIABcACIAUwBcACIALAAgAFwAIgAgAFMAdQBtAG0AZQByAFwAIgA7AFwAbgBcACIAUABhAGwAZQBzAHQAaQBuAGUAXAAiACwAIAAyADAANQA1ACwAIAAyADAANQA1ACwAIAA1ACwAIAAwACwAIAAwACwAIAA4ACwAIAA3ADIAMAAwACwAIAAwACwAIAAzADYAMAAwACwAIABcACIAUwBcACIALAAgAFwAIgAgAFMAdQBtAG0AZQByAFwAIgA7AFwAbgBcACIAUABhAGwAZQBzAHQAaQBuAGUAXAAiACwAIAAyADAANQA2ACwAIAAyADAANQA2ACwAIAA0ACwAIAAwACwAIAAwACwAIAAyADkALAAgADcAMgAwADAALAAgADAALAAgADMANgAwADAALAAgAFwAIgBTAFwAIgAsACAAXAAiACAAUwB1AG0AbQBlAHIAXAAiADsAXABuAFwAIgBQAGEAbABlAHMAdABpAG4AZQBcACIALAAgADIAMAA1ADcALAAgADIAMAA1ADcALAAgADQALAAgADAALAAgADAALAAgADEANAAsACAANwAyADAAMAAsACAAMAAsACAAMwA2ADAAMAAsACAAXAAiAFMAXAAiACwAIABcACIAIABTAHUAbQBtAGUAcgBcACIAOwBcAG4AXAAiAFAAYQBsAGUAcwB0AGkAbgBlAFwAIgAsACAAMgAwADUAOAAsACAAMgAwADUAOAAsACAANAAsACAAMAAsACAAMAAsACAANgAsACAANwAyADAAMAAsACAAMAAsACAAMwA2ADAAMAAsACAAXAAiAFMAXAAiACwAIABcACIAIABTAHUAbQBtAGUAcgBcACIAOwBcAG4AXAAiAFAAYQBsAGUAcwB0AGkAbgBlAFwAIgAsACAAMgAwADUAOQAsACAAXAAiAFwAIgAsACAAMwAsACAAMgAsACAANgAsACAAMwAwACwAIAA3ADIAMAAwACwAIAAwACwAIAAzADYAMAAwACwAIABcACIAUwBcACIALAAgAFwAIgAgAFMAdQBtAG0AZQByAFwAIgA7AFwAbgBcACIAUABhAGwAZQBzAHQAaQBuAGUAXAAiACwAIAAyADAANgA4ACwAIAAyADAANgA4ACwAIAAxADAALAAgADAALAAgADAALAAgADIAMAAsACAANwAyADAAMAAsACAAMAAsACAAMAAsACAAXAAiAFwAIgAsACAAXAAiAFwAIgA7AFwAbgBcACIAUABhAGwAZQBzAHQAaQBuAGUAXAAiACwAIAAyADAANgA5ACwAIAAyADAANgA5ACwAIAAxADAALAAgADAALAAgADAALAAgADEAMgAsACAANwAyADAAMAAsACAAMAAsACAAMAAsACAAXAAiAFwAIgAsACAAXAAiAFwAIgA7AFwAbgBcACIAUABhAGwAZQBzAHQAaQBuAGUAXAAiACwAIAAyADAANwAwACwAIAAyADAANwAwACwAIAAxADAALAAgADAALAAgADAALAAgADQALAAgADcAMgAwADAALAAgADAALAAgADAALAAgAFwAIgBcACIALAAgAFwAIgBcACIAOwBcAG4AXAAiAFAAYQBsAGUAcwB0AGkAbgBlAFwAIgAsACAAMgAwADcAMQAsACAAMgAwADcAMQAsACAAOQAsACAAMAAsACAAMAAsACAAMQA5ACwAIAA3ADIAMAAwACwAIAAwACwAIAAwACwAIABcACIAXAAiACwAIABcACIAXAAiADsAXABuAFwAIgBQAGEAbABlAHMAdABpAG4AZQBcACIALAAgADIAMAA3ADIALAAgAFwAIgBcACIALAAgADEAMAAsACAAMgAsACAANgAsACAAMwAwACwAIAA3ADIAMAAwACwAIAAwACwAIAAwACwAIABcACIAXAAiACwAIABcACIAXAAiADsAXABuAFwAIgBQAGEAbABlAHMAdABpAG4AZQBcACIALAAgADIAMAA3ADIALAAgADIAMAA3ADIALAAgADkALAAgADAALAAgADAALAAgADEAMAAsACAANwAyADAAMAAsACAAMAAsACAAMAAsACAAXAAiAFwAIgAsACAAXAAiAFwAIgA7AFwAbgBcACIAUABhAGwAZQBzAHQAaQBuAGUAXAAiACwAIAAyADAANwAyACwAIAAyADAANwAyACwAIAAxADAALAAgADAALAAgADAALAAgADIAMgAsACAANwAyADAAMAAsACAAMAAsACAAMwA2ADAAMAAsACAAXAAiAFMAXAAiACwAIABcACIAIABTAHUAbQBtAGUAcgBcACIAOwBcAG4AXAAiAFAAYQBsAGUAcwB0AGkAbgBlAFwAIgAsACAAMgAwADcAMwAsACAAMgAwADcAMwAsACAAOQAsACAAMAAsACAAMAAsACAAMgAsACAANwAyADAAMAAsACAAMAAsACAAMAAsACAAXAAiAFwAIgAsACAAXAAiAFwAIgA7AFwAbgBcACIAUABhAGwAZQBzAHQAaQBuAGUAXAAiACwAIAAyADAANwAzACwAIAAyADAANwAzACwAIAAxADAALAAgADAALAAgADAALAAgADEANAAsACAANwAyADAAMAAsACAAMAAsACAAMwA2ADAAMAAsACAAXAAiAFMAXAAiACwAIABcACIAIABTAHUAbQBtAGUAcgBcACIAOwBcAG4AXAAiAFAAYQBsAGUAcwB0AGkAbgBlAFwAIgAsACAAMgAwADcANAAsACAAMgAwADcANAAsACAAOAAsACAAMAAsACAAMAAsACAAMQA4ACwAIAA3ADIAMAAwACwAIAAwACwAIAAwACwAIABcACIAXAAiACwAIABcACIAXAAiADsAXABuAFwAIgBQAGEAbABlAHMAdABpAG4AZQBcACIALAAgADIAMAA3ADQALAAgADIAMAA3ADQALAAgADEAMAAsACAAMAAsACAAMAAsACAANgAsACAANwAyADAAMAAsACAAMAAsACAAMwA2ADAAMAAsACAAXAAiAFMAXAAiACwAIABcACIAIABTAHUAbQBtAGUAcgBcACIAOwBcAG4AXAAiAFAAYQBsAGUAcwB0AGkAbgBlAFwAIgAsACAAMgAwADcANQAsACAAMgAwADcANQAsACAAOAAsACAAMAAsACAAMAAsACAAMQAwACwAIAA3ADIAMAAwACwAIAAwACwAIAAwACwAIABcACIAXAAiACwAIABcACIAXAAiADsAXABuAFwAIgBQAGEAbABlAHMAdABpAG4AZQBcACIALAAgADIAMAA3ADUALAAgADIAMAA3ADUALAAgADkALAAgADAALAAgADAALAAgADIAMQAsACAANwAyADAAMAAsACAAMAAsACAAMwA2ADAAMAAsACAAXAAiAFMAXAAiACwAIABcACIAIABTAHUAbQBtAGUAcgBcACIAOwBcAG4AXAAiAFAAYQBsAGUAcwB0AGkAbgBlAFwAIgAsACAAMgAwADcANgAsACAAMgAwADcANgAsACAANwAsACAAMAAsACAAMAAsACAAMgA1ACwAIAA3ADIAMAAwACwAIAAwACwAIAAwACwAIABcACIAXAAiACwAIABcACIAXAAiADsAXABuAFwAIgBQAGEAbABlAHMAdABpAG4AZQBcACIALAAgADIAMAA3ADYALAAgADIAMAA3ADYALAAgADkALAAgADAALAAgADAALAAgADEAMgAsACAANwAyADAAMAAsACAAMAAsACAAMwA2ADAAMAAsACAAXAAiAFMAXAAiACwAIABcACIAIABTAHUAbQBtAGUAcgBcACIAOwBcAG4AXAAiAFAAYQBsAGUAcwB0AGkAbgBlAFwAIgAsACAAMgAwADcANwAsACAAMgAwADcANwAsACAANwAsACAAMAAsACAAMAAsACAAMQA3ACwAIAA3ADIAMAAwACwAIAAwACwAIAAwACwAIABcACIAXAAiACwAIABcACIAXAAiADsAXABuAFwAIgBQAGEAbABlAHMAdABpAG4AZQBcACIALAAgADIAMAA3ADcALAAgADIAMAA3ADcALAAgADkALAAgADAALAAgADAALAAgADQALAAgADcAMgAwADAALAAgADAALAAgADMANgAwADAALAAgAFwAIgBTAFwAIgAsACAAXAAiACAAUwB1AG0AbQBlAHIAXAAiADsAXABuAFwAIgBQAGEAbABlAHMAdABpAG4AZQBcACIALAAgADIAMAA3ADgALAAgADIAMAA3ADgALAAgADcALAAgADAALAAgADAALAAgADkALAAgADcAMgAwADAALAAgADAALAAgADAALAAgAFwAIgBcACIALAAgAFwAIgBcACIAOwBcAG4AXAAiAFAAYQBsAGUAcwB0AGkAbgBlAFwAIgAsACAAMgAwADcAOAAsACAAMgAwADcAOAAsACAAOAAsACAAMAAsACAAMAAsACAAMgAwACwAIAA3ADIAMAAwACwAIAAwACwAIAAzADYAMAAwACwAIABcACIAUwBcACIALAAgAFwAIgAgAFMAdQBtAG0AZQByAFwAIgA7AFwAbgBcACIAUABhAGwAZQBzAHQAaQBuAGUAXAAiACwAIAAyADAANwA5ACwAIAAyADAANwA5ACwAIAA2ACwAIAAwACwAIAAwACwAIAAyADQALAAgADcAMgAwADAALAAgADAALAAgADAALAAgAFwAIgBcACIALAAgAFwAIgBcACIAOwBcAG4AXAAiAFAAYQBsAGUAcwB0AGkAbgBlAFwAIgAsACAAMgAwADcAOQAsACAAMgAwADcAOQAsACAAOAAsACAAMAAsACAAMAAsACAAMQAyACwAIAA3ADIAMAAwACwAIAAwACwAIAAzADYAMAAwACwAIABcACIAUwBcACIALAAgAFwAIgAgAFMAdQBtAG0AZQByAFwAIgA7AFwAbgBcACIAUABhAGwAZQBzAHQAaQBuAGUAXAAiACwAIAAyADAAOAAwACwAIAAyADAAOAAwACwAIAA2ACwAIAAwACwAIAAwACwAIAAxADUALAAgADcAMgAwADAALAAgADAALAAgADAALAAgAFwAIgBcACIALAAgAFwAIgBcACIAOwBcAG4AXAAiAFAAYQBsAGUAcwB0AGkAbgBlAFwAIgAsACAAMgAwADgAMAAsACAAMgAwADgAMAAsACAANwAsACAAMAAsACAAMAAsACAAMgA3ACwAIAA3ADIAMAAwACwAIAAwACwAIAAzADYAMAAwACwAIABcACIAUwBcACIALAAgAFwAIgAgAFMAdQBtAG0AZQByAFwAIgA7AFwAbgBcACIAUABhAGwAZQBzAHQAaQBuAGUAXAAiACwAIAAyADAAOAAxACwAIAAyADAAOAAxACwAIAA2ACwAIAAwACwAIAAwACwAIAA3ACwAIAA3ADIAMAAwACwAIAAwACwAIAAwACwAIABcACIAXAAiACwAIABcACIAXAAiADsAXABuAFwAIgBQAGEAbABlAHMAdABpAG4AZQBcACIALAAgADIAMAA4ADEALAAgADIAMAA4ADEALAAgADcALAAgADAALAAgADAALAAgADEAOQAsACAANwAyADAAMAAsACAAMAAsACAAMwA2ADAAMAAsACAAXAAiAFMAXAAiACwAIABcACIAIABTAHUAbQBtAGUAcgBcACIAOwBcAG4AXAAiAFAAYQBsAGUAcwB0AGkAbgBlAFwAIgAsACAAMgAwADgAMgAsACAAMgAwADgAMgAsACAANQAsACAAMAAsACAAMAAsACAAMgAzACwAIAA3ADIAMAAwACwAIAAwACwAIAAwACwAIABcACIAXAAiACwAIABcACIAXAAiADsAXABuAFwAIgBQAGEAbABlAHMAdABpAG4AZQBcACIALAAgADIAMAA4ADIALAAgADIAMAA4ADIALAAgADcALAAgADAALAAgADAALAAgADEAMQAsACAANwAyADAAMAAsACAAMAAsACAAMwA2ADAAMAAsACAAXAAiAFMAXAAiACwAIABcACIAIABTAHUAbQBtAGUAcgBcACIAOwBcAG4AXAAiAFAAYQBsAGUAcwB0AGkAbgBlAFwAIgAsACAAMgAwADgAMwAsACAAMgAwADgAMwAsACAANQAsACAAMAAsACAAMAAsACAAMQA1ACwAIAA3ADIAMAAwACwAIAAwACwAIAAwACwAIABcACIAXAAiACwAIABcACIAXAAiADsAXABuAFwAIgBQAGEAbABlAHMAdABpAG4AZQBcACIALAAgADIAMAA4ADMALAAgADIAMAA4ADMALAAgADYALAAgADAALAAgADAALAAgADIANgAsACAANwAyADAAMAAsACAAMAAsACAAMwA2ADAAMAAsACAAXAAiAFMAXAAiACwAIABcACIAIABTAHUAbQBtAGUAcgBcACIAOwBcAG4AXAAiAFAAYQBsAGUAcwB0AGkAbgBlAFwAIgAsACAAMgAwADgANAAsACAAMgAwADgANAAsACAANAAsACAAMAAsACAAMAAsACAAMgA5ACwAIAA3ADIAMAAwACwAIAAwACwAIAAwACwAIABcACIAXAAiACwAIABcACIAXAAiADsAXABuAFwAIgBQAGEAbABlAHMAdABpAG4AZQBcACIALAAgADIAMAA4ADQALAAgADIAMAA4ADQALAAgADYALAAgADAALAAgADAALAAgADEANwAsACAANwAyADAAMAAsACAAMAAsACAAMwA2ADAAMAAsACAAXAAiAFMAXAAiACwAIABcACIAIABTAHUAbQBtAGUAcgBcACIAOwBcAG4AXAAiAFAAYQBsAGUAcwB0AGkAbgBlAFwAIgAsACAAMgAwADgANQAsACAAMgAwADgANQAsACAANAAsACAAMAAsACAAMAAsACAAMgAxACwAIAA3ADIAMAAwACwAIAAwACwAIAAwACwAIABcACIAXAAiACwAIABcACIAXAAiADsAXABuAFwAIgBQAGEAbABlAHMAdABpAG4AZQBcACIALAAgADIAMAA4ADUALAAgADIAMAA4ADUALAAgADYALAAgADAALAAgADAALAAgADkALAAgADcAMgAwADAALAAgADAALAAgADMANgAwADAALAAgAFwAIgBTAFwAIgAsACAAXAAiACAAUwB1AG0AbQBlAHIAXAAiADsAXABuAFwAIgBQAGEAbABlAHMAdABpAG4AZQBcACIALAAgADIAMAA4ADYALAAgADIAMAA4ADYALAAgADQALAAgADAALAAgADAALAAgADEAMwAsACAANwAyADAAMAAsACAAMAAsACAAMAAsACAAXAAiAFwAIgAsACAAXAAiAFwAIgA7AFwAbgBcACIAUABhAGwAZQBzAHQAaQBuAGUAXAAiACwAIAAyADAAOAA2ACwAIAAyADAAOAA2ACwAIAA1ACwAIAAwACwAIAAwACwAIAAyADUALAAgADcAMgAwADAALAAgADAALAAgADMANgAwADAALAAgAFwAIgBTAFwAIgAsACAAXAAiACAAUwB1AG0AbQBlAHIAXAAiAFwAbgB9ADsAXABuAFwAbgBfAFQASQBNAEUAWgBPAE4ARQBfAFIAVQBMAEUAUwBfAFAAQQBSAEEAIAA9ACAAewBcAG4AXAAiAFAAYQByAGEAXAAiACwAIAAxADkANwA1ACwAIAAxADkANwA4ACwAIAAzACwAIAAwACwAIAAwACwAIAAxACwAIAAwACwAIAAwACwAIAAwACwAIABcACIAXAAiACwAIABcACIAXAAiADsAXABuAFwAIgBQAGEAcgBhAFwAIgAsACAAMQA5ADcANQAsACAAMQA5ADgAOAAsACAAMQAwACwAIAAwACwAIAAwACwAIAAxACwAIAAwACwAIAAwACwAIAAzADYAMAAwACwAIABcACIAXAAiACwAIABcACIAXAAiADsAXABuAFwAIgBQAGEAcgBhAFwAIgAsACAAMQA5ADcAOQAsACAAMQA5ADkAMQAsACAANAAsACAAMAAsACAAMAAsACAAMQAsACAAMAAsACAAMAAsACAAMAAsACAAXAAiAFwAIgAsACAAXAAiAFwAIgA7AFwAbgBcACIAUABhAHIAYQBcACIALAAgADEAOQA4ADkALAAgADEAOQA4ADkALAAgADEAMAAsACAAMAAsACAAMAAsACAAMgAyACwAIAAwACwAIAAwACwAIAAzADYAMAAwACwAIABcACIAXAAiACwAIABcACIAXAAiADsAXABuAFwAIgBQAGEAcgBhAFwAIgAsACAAMQA5ADkAMAAsACAAMQA5ADkAMAAsACAAMQAwACwAIAAwACwAIAAwACwAIAAxACwAIAAwACwAIAAwACwAIAAzADYAMAAwACwAIABcACIAXAAiACwAIABcACIAXAAiADsAXABuAFwAIgBQAGEAcgBhAFwAIgAsACAAMQA5ADkAMQAsACAAMQA5ADkAMQAsACAAMQAwACwAIAAwACwAIAAwACwAIAA2ACwAIAAwACwAIAAwACwAIAAzADYAMAAwACwAIABcACIAXAAiACwAIABcACIAXAAiADsAXABuAFwAIgBQAGEAcgBhAFwAIgAsACAAMQA5ADkAMgAsACAAMQA5ADkAMgAsACAAMwAsACAAMAAsACAAMAAsACAAMQAsACAAMAAsACAAMAAsACAAMAAsACAAXAAiAFwAIgAsACAAXAAiAFwAIgA7AFwAbgBcACIAUABhAHIAYQBcACIALAAgADEAOQA5ADIALAAgADEAOQA5ADIALAAgADEAMAAsACAAMAAsACAAMAAsACAANQAsACAAMAAsACAAMAAsACAAMwA2ADAAMAAsACAAXAAiAFwAIgAsACAAXAAiAFwAIgA7AFwAbgBcACIAUABhAHIAYQBcACIALAAgADEAOQA5ADMALAAgADEAOQA5ADMALAAgADMALAAgADAALAAgADAALAAgADMAMQAsACAAMAAsACAAMAAsACAAMAAsACAAXAAiAFwAIgAsACAAXAAiAFwAIgA7AFwAbgBcACIAUABhAHIAYQBcACIALAAgADEAOQA5ADMALAAgADEAOQA5ADUALAAgADEAMAAsACAAMAAsACAAMAAsACAAMQAsACAAMAAsACAAMAAsACAAMwA2ADAAMAAsACAAXAAiAFwAIgAsACAAXAAiAFwAIgA7AFwAbgBcACIAUABhAHIAYQBcACIALAAgADEAOQA5ADQALAAgADEAOQA5ADUALAAgADIALAAgAC0AMQAsACAANwAsACAAMAAsACAAMAAsACAAMAAsACAAMAAsACAAXAAiAFwAIgAsACAAXAAiAFwAIgA7AFwAbgBcACIAUABhAHIAYQBcACIALAAgADEAOQA5ADYALAAgADEAOQA5ADYALAAgADMALAAgADAALAAgADAALAAgADEALAAgADAALAAgADAALAAgADAALAAgAFwAIgBcACIALAAgAFwAIgBcACIAOwBcAG4AXAAiAFAAYQByAGEAXAAiACwAIAAxADkAOQA2ACwAIAAyADAAMAAxACwAIAAxADAALAAgADEALAAgADcALAAgADEALAAgADAALAAgADAALAAgADMANgAwADAALAAgAFwAIgBcACIALAAgAFwAIgBcACIAOwBcAG4AXAAiAFAAYQByAGEAXAAiACwAIAAxADkAOQA3ACwAIAAxADkAOQA3ACwAIAAyACwAIAAtADEALAAgADcALAAgADAALAAgADAALAAgADAALAAgADAALAAgAFwAIgBcACIALAAgAFwAIgBcACIAOwBcAG4AXAAiAFAAYQByAGEAXAAiACwAIAAxADkAOQA4ACwAIAAyADAAMAAxACwAIAAzACwAIAAxACwAIAA3ACwAIAAxACwAIAAwACwAIAAwACwAIAAwACwAIABcACIAXAAiACwAIABcACIAXAAiADsAXABuAFwAIgBQAGEAcgBhAFwAIgAsACAAMgAwADAAMgAsACAAMgAwADAAMwAsACAAOQAsACAAMQAsACAANwAsACAAMQAsACAAMAAsACAAMAAsACAAMwA2ADAAMAAsACAAXAAiAFwAIgAsACAAXAAiAFwAIgA7AFwAbgBcACIAUABhAHIAYQBcACIALAAgADIAMAAwADIALAAgADIAMAAwADQALAAgADQALAAgADEALAAgADcALAAgADEALAAgADAALAAgADAALAAgADAALAAgAFwAIgBcACIALAAgAFwAIgBcACIAOwBcAG4AXAAiAFAAYQByAGEAXAAiACwAIAAyADAAMAA0ACwAIAAyADAAMAA5ACwAIAAxADAALAAgADEALAAgADcALAAgADEANQAsACAAMAAsACAAMAAsACAAMwA2ADAAMAAsACAAXAAiAFwAIgAsACAAXAAiAFwAIgA7AFwAbgBcACIAUABhAHIAYQBcACIALAAgADIAMAAwADUALAAgADIAMAAwADkALAAgADMALAAgADEALAAgADcALAAgADgALAAgADAALAAgADAALAAgADAALAAgAFwAIgBcACIALAAgAFwAIgBcACIAOwBcAG4AXAAiAFAAYQByAGEAXAAiACwAIAAyADAAMQAwACwAIABcACIAXAAiACwAIAAxADAALAAgADEALAAgADcALAAgADEALAAgADAALAAgADAALAAgADMANgAwADAALAAgAFwAIgBcACIALAAgAFwAIgBcACIAOwBcAG4AXAAiAFAAYQByAGEAXAAiACwAIAAyADAAMQAwACwAIAAyADAAMQAyACwAIAA0ACwAIAAxACwAIAA3ACwAIAA4ACwAIAAwACwAIAAwACwAIAAwACwAIABcACIAXAAiACwAIABcACIAXAAiADsAXABuAFwAIgBQAGEAcgBhAFwAIgAsACAAMgAwADEAMwAsACAAXAAiAFwAIgAsACAAMwAsACAAMQAsACAANwAsACAAMgAyACwAIAAwACwAIAAwACwAIAAwACwAIABcACIAXAAiACwAIABcACIAXAAiAFwAbgB9ADsAXABuAFwAbgBfAFQASQBNAEUAWgBPAE4ARQBfAFIAVQBMAEUAUwBfAFAARQBSAFIAWQAgAD0AIAB7AFwAbgBcACIAUABlAHIAcgB5AFwAIgAsACAAMQA5ADUANQAsACAAMQA5ADUANQAsACAANQAsACAAMAAsACAAMAAsACAAMQAsACAAMAAsACAAMAAsACAAMwA2ADAAMAAsACAAXAAiAEQAXAAiACwAIABcACIAIABEAGEAeQBsAGkAZwBoAHQAXAAiADsAXABuAFwAIgBQAGUAcgByAHkAXAAiACwAIAAxADkANQA1ACwAIAAxADkANgAwACwAIAA5ACwAIAAtADEALAAgADcALAAgADAALAAgADcAMgAwADAALAAgADAALAAgADAALAAgAFwAIgBTAFwAIgAsACAAXAAiACAAUwB0AGEAbgBkAGEAcgBkAFwAIgA7AFwAbgBcACIAUABlAHIAcgB5AFwAIgAsACAAMQA5ADUANgAsACAAMQA5ADYAMwAsACAANAAsACAALQAxACwAIAA3ACwAIAAwACwAIAA3ADIAMAAwACwAIAAwACwAIAAzADYAMAAwACwAIABcACIARABcACIALAAgAFwAIgAgAEQAYQB5AGwAaQBnAGgAdABcACIAOwBcAG4AXAAiAFAAZQByAHIAeQBcACIALAAgADEAOQA2ADEALAAgADEAOQA2ADMALAAgADEAMAAsACAALQAxACwAIAA3ACwAIAAwACwAIAA3ADIAMAAwACwAIAAwACwAIAAwACwAIABcACIAUwBcACIALAAgAFwAIgAgAFMAdABhAG4AZABhAHIAZABcACIAXABuAH0AOwBcAG4AXABuAF8AVABJAE0ARQBaAE8ATgBFAF8AUgBVAEwARQBTAF8AUABFAFIAVQAgAD0AIAB7AFwAbgBcACIAUABlAHIAdQBcACIALAAgADEAOQAzADgALAAgADEAOQAzADgALAAgADEALAAgADAALAAgADAALAAgADEALAAgADAALAAgADAALAAgADMANgAwADAALAAgAFwAIgBcACIALAAgAFwAIgBcACIAOwBcAG4AXAAiAFAAZQByAHUAXAAiACwAIAAxADkAMwA4ACwAIAAxADkAMwA4ACwAIAA0ACwAIAAwACwAIAAwACwAIAAxACwAIAAwACwAIAAwACwAIAAwACwAIABcACIAXAAiACwAIABcACIAXAAiADsAXABuAFwAIgBQAGUAcgB1AFwAIgAsACAAMQA5ADMAOAAsACAAMQA5ADMAOQAsACAAOQAsACAALQAxACwAIAA3ACwAIAAwACwAIAAwACwAIAAwACwAIAAzADYAMAAwACwAIABcACIAXAAiACwAIABcACIAXAAiADsAXABuAFwAIgBQAGUAcgB1AFwAIgAsACAAMQA5ADMAOQAsACAAMQA5ADQAMAAsACAAMwAsACAAMQAsACAANwAsACAAMgA0ACwAIAAwACwAIAAwACwAIAAwACwAIABcACIAXAAiACwAIABcACIAXAAiADsAXABuAFwAIgBQAGUAcgB1AFwAIgAsACAAMQA5ADgANgAsACAAMQA5ADgANwAsACAAMQAsACAAMAAsACAAMAAsACAAMQAsACAAMAAsACAAMAAsACAAMwA2ADAAMAAsACAAXAAiAFwAIgAsACAAXAAiAFwAIgA7AFwAbgBcACIAUABlAHIAdQBcACIALAAgADEAOQA4ADYALAAgADEAOQA4ADcALAAgADQALAAgADAALAAgADAALAAgADEALAAgADAALAAgADAALAAgADAALAAgAFwAIgBcACIALAAgAFwAIgBcACIAOwBcAG4AXAAiAFAAZQByAHUAXAAiACwAIAAxADkAOQAwACwAIAAxADkAOQAwACwAIAAxACwAIAAwACwAIAAwACwAIAAxACwAIAAwACwAIAAwACwAIAAzADYAMAAwACwAIABcACIAXAAiACwAIABcACIAXAAiADsAXABuAFwAIgBQAGUAcgB1AFwAIgAsACAAMQA5ADkAMAAsACAAMQA5ADkAMAAsACAANAAsACAAMAAsACAAMAAsACAAMQAsACAAMAAsACAAMAAsACAAMAAsACAAXAAiAFwAIgAsACAAXAAiAFwAIgA7AFwAbgBcACIAUABlAHIAdQBcACIALAAgADEAOQA5ADQALAAgADEAOQA5ADQALAAgADEALAAgADAALAAgADAALAAgADEALAAgADAALAAgADAALAAgADMANgAwADAALAAgAFwAIgBcACIALAAgAFwAIgBcACIAOwBcAG4AXAAiAFAAZQByAHUAXAAiACwAIAAxADkAOQA0ACwAIAAxADkAOQA0ACwAIAA0ACwAIAAwACwAIAAwACwAIAAxACwAIAAwACwAIAAwACwAIAAwACwAIABcACIAXAAiACwAIABcACIAXAAiAFwAbgB9ADsAXABuAFwAbgBfAFQASQBNAEUAWgBPAE4ARQBfAFIAVQBMAEUAUwBfAFAASABJAEwAIAA9ACAAewBcAG4AXAAiAFAAaABpAGwAXAAiACwAIAAxADkAMwA2ACwAIAAxADkAMwA2ACwAIAAxADEALAAgADAALAAgADAALAAgADEALAAgADAALAAgADAALAAgADMANgAwADAALAAgAFwAIgBEAFwAIgAsACAAXAAiACAARABhAHkAbABpAGcAaAB0AFwAIgA7AFwAbgBcACIAUABoAGkAbABcACIALAAgADEAOQAzADcALAAgADEAOQAzADcALAAgADIALAAgADAALAAgADAALAAgADEALAAgADAALAAgADAALAAgADAALAAgAFwAIgBTAFwAIgAsACAAXAAiACAAUwB0AGEAbgBkAGEAcgBkAFwAIgA7AFwAbgBcACIAUABoAGkAbABcACIALAAgADEAOQA1ADQALAAgADEAOQA1ADQALAAgADQALAAgADAALAAgADAALAAgADEAMgAsACAAMAAsACAAMAAsACAAMwA2ADAAMAAsACAAXAAiAEQAXAAiACwAIABcACIAIABEAGEAeQBsAGkAZwBoAHQAXAAiADsAXABuAFwAIgBQAGgAaQBsAFwAIgAsACAAMQA5ADUANAAsACAAMQA5ADUANAAsACAANwAsACAAMAAsACAAMAAsACAAMQAsACAAMAAsACAAMAAsACAAMAAsACAAXAAiAFMAXAAiACwAIABcACIAIABTAHQAYQBuAGQAYQByAGQAXAAiADsAXABuAFwAIgBQAGgAaQBsAFwAIgAsACAAMQA5ADcAOAAsACAAMQA5ADcAOAAsACAAMwAsACAAMAAsACAAMAAsACAAMgAyACwAIAAwACwAIAAwACwAIAAzADYAMAAwACwAIABcACIARABcACIALAAgAFwAIgAgAEQAYQB5AGwAaQBnAGgAdABcACIAOwBcAG4AXAAiAFAAaABpAGwAXAAiACwAIAAxADkANwA4ACwAIAAxADkANwA4ACwAIAA5ACwAIAAwACwAIAAwACwAIAAyADEALAAgADAALAAgADAALAAgADAALAAgAFwAIgBTAFwAIgAsACAAXAAiACAAUwB0AGEAbgBkAGEAcgBkAFwAIgBcAG4AfQA7AFwAbgBcAG4AXwBUAEkATQBFAFoATwBOAEUAXwBSAFUATABFAFMAXwBQAEkASwBFACAAPQAgAHsAXABuAFwAIgBQAGkAawBlAFwAIgAsACAAMQA5ADUANQAsACAAMQA5ADUANQAsACAANQAsACAAMAAsACAAMAAsACAAMQAsACAAMAAsACAAMAAsACAAMwA2ADAAMAAsACAAXAAiAEQAXAAiACwAIABcACIAIABEAGEAeQBsAGkAZwBoAHQAXAAiADsAXABuAFwAIgBQAGkAawBlAFwAIgAsACAAMQA5ADUANQAsACAAMQA5ADYAMAAsACAAOQAsACAALQAxACwAIAA3ACwAIAAwACwAIAA3ADIAMAAwACwAIAAwACwAIAAwACwAIABcACIAUwBcACIALAAgAFwAIgAgAFMAdABhAG4AZABhAHIAZABcACIAOwBcAG4AXAAiAFAAaQBrAGUAXAAiACwAIAAxADkANQA2ACwAIAAxADkANgA0ACwAIAA0ACwAIAAtADEALAAgADcALAAgADAALAAgADcAMgAwADAALAAgADAALAAgADMANgAwADAALAAgAFwAIgBEAFwAIgAsACAAXAAiACAARABhAHkAbABpAGcAaAB0AFwAIgA7AFwAbgBcACIAUABpAGsAZQBcACIALAAgADEAOQA2ADEALAAgADEAOQA2ADQALAAgADEAMAAsACAALQAxACwAIAA3ACwAIAAwACwAIAA3ADIAMAAwACwAIAAwACwAIAAwACwAIABcACIAUwBcACIALAAgAFwAIgAgAFMAdABhAG4AZABhAHIAZABcACIAXABuAH0AOwBcAG4AXABuAF8AVABJAE0ARQBaAE8ATgBFAF8AUgBVAEwARQBTAF8AUABPAEwAQQBOAEQAIAA9ACAAewBcAG4AXAAiAFAAbwBsAGEAbgBkAFwAIgAsACAAMQA5ADEAOAAsACAAMQA5ADEAOQAsACAAOQAsACAAMAAsACAAMAAsACAAMQA2ACwAIAA3ADIAMAAwACwAIAAxACwAIAAwACwAIABcACIAXAAiACwAIABcACIAXAAiADsAXABuAFwAIgBQAG8AbABhAG4AZABcACIALAAgADEAOQAxADkALAAgADEAOQAxADkALAAgADQALAAgADAALAAgADAALAAgADEANQAsACAANwAyADAAMAAsACAAMQAsACAAMwA2ADAAMAAsACAAXAAiAFMAXAAiACwAIABcACIAIABTAHUAbQBtAGUAcgBcACIAOwBcAG4AXAAiAFAAbwBsAGEAbgBkAFwAIgAsACAAMQA5ADQANAAsACAAMQA5ADQANAAsACAANAAsACAAMAAsACAAMAAsACAAMwAsACAANwAyADAAMAAsACAAMQAsACAAMwA2ADAAMAAsACAAXAAiAFMAXAAiACwAIABcACIAIABTAHUAbQBtAGUAcgBcACIAOwBcAG4AXAAiAFAAbwBsAGEAbgBkAFwAIgAsACAAMQA5ADQANAAsACAAMQA5ADQANAAsACAAMQAwACwAIAAwACwAIAAwACwAIAA0ACwAIAA3ADIAMAAwACwAIAAwACwAIAAwACwAIABcACIAXAAiACwAIABcACIAXAAiADsAXABuAFwAIgBQAG8AbABhAG4AZABcACIALAAgADEAOQA0ADUALAAgADEAOQA0ADUALAAgADQALAAgADAALAAgADAALAAgADIAOQAsACAAMAAsACAAMAAsACAAMwA2ADAAMAAsACAAXAAiAFMAXAAiACwAIABcACIAIABTAHUAbQBtAGUAcgBcACIAOwBcAG4AXAAiAFAAbwBsAGEAbgBkAFwAIgAsACAAMQA5ADQANQAsACAAMQA5ADQANQAsACAAMQAxACwAIAAwACwAIAAwACwAIAAxACwAIAAwACwAIAAwACwAIAAwACwAIABcACIAXAAiACwAIABcACIAXAAiADsAXABuAFwAIgBQAG8AbABhAG4AZABcACIALAAgADEAOQA0ADYALAAgADEAOQA0ADYALAAgADQALAAgADAALAAgADAALAAgADEANAAsACAAMAAsACAAMQAsACAAMwA2ADAAMAAsACAAXAAiAFMAXAAiACwAIABcACIAIABTAHUAbQBtAGUAcgBcACIAOwBcAG4AXAAiAFAAbwBsAGEAbgBkAFwAIgAsACAAMQA5ADQANgAsACAAMQA5ADQANgAsACAAMQAwACwAIAAwACwAIAAwACwAIAA3ACwAIAA3ADIAMAAwACwAIAAxACwAIAAwACwAIABcACIAXAAiACwAIABcACIAXAAiADsAXABuAFwAIgBQAG8AbABhAG4AZABcACIALAAgADEAOQA0ADcALAAgADEAOQA0ADcALAAgADUALAAgADAALAAgADAALAAgADQALAAgADcAMgAwADAALAAgADEALAAgADMANgAwADAALAAgAFwAIgBTAFwAIgAsACAAXAAiACAAUwB1AG0AbQBlAHIAXAAiADsAXABuAFwAIgBQAG8AbABhAG4AZABcACIALAAgADEAOQA0ADcALAAgADEAOQA0ADkALAAgADEAMAAsACAAMQAsACAANwAsACAAMQAsACAANwAyADAAMAAsACAAMQAsACAAMAAsACAAXAAiAFwAIgAsACAAXAAiAFwAIgA7AFwAbgBcACIAUABvAGwAYQBuAGQAXAAiACwAIAAxADkANAA4ACwAIAAxADkANAA4ACwAIAA0ACwAIAAwACwAIAAwACwAIAAxADgALAAgADcAMgAwADAALAAgADEALAAgADMANgAwADAALAAgAFwAIgBTAFwAIgAsACAAXAAiACAAUwB1AG0AbQBlAHIAXAAiADsAXABuAFwAIgBQAG8AbABhAG4AZABcACIALAAgADEAOQA0ADkALAAgADEAOQA0ADkALAAgADQALAAgADAALAAgADAALAAgADEAMAAsACAANwAyADAAMAAsACAAMQAsACAAMwA2ADAAMAAsACAAXAAiAFMAXAAiACwAIABcACIAIABTAHUAbQBtAGUAcgBcACIAOwBcAG4AXAAiAFAAbwBsAGEAbgBkAFwAIgAsACAAMQA5ADUANwAsACAAMQA5ADUANwAsACAANgAsACAAMAAsACAAMAAsACAAMgAsACAAMwA2ADAAMAAsACAAMQAsACAAMwA2ADAAMAAsACAAXAAiAFMAXAAiACwAIABcACIAIABTAHUAbQBtAGUAcgBcACIAOwBcAG4AXAAiAFAAbwBsAGEAbgBkAFwAIgAsACAAMQA5ADUANwAsACAAMQA5ADUAOAAsACAAOQAsACAALQAxACwAIAA3ACwAIAAwACwAIAAzADYAMAAwACwAIAAxACwAIAAwACwAIABcACIAXAAiACwAIABcACIAXAAiADsAXABuAFwAIgBQAG8AbABhAG4AZABcACIALAAgADEAOQA1ADgALAAgADEAOQA1ADgALAAgADMALAAgADAALAAgADAALAAgADMAMAAsACAAMwA2ADAAMAAsACAAMQAsACAAMwA2ADAAMAAsACAAXAAiAFMAXAAiACwAIABcACIAIABTAHUAbQBtAGUAcgBcACIAOwBcAG4AXAAiAFAAbwBsAGEAbgBkAFwAIgAsACAAMQA5ADUAOQAsACAAMQA5ADUAOQAsACAANQAsACAAMAAsACAAMAAsACAAMwAxACwAIAAzADYAMAAwACwAIAAxACwAIAAzADYAMAAwACwAIABcACIAUwBcACIALAAgAFwAIgAgAFMAdQBtAG0AZQByAFwAIgA7AFwAbgBcACIAUABvAGwAYQBuAGQAXAAiACwAIAAxADkANQA5ACwAIAAxADkANgAxACwAIAAxADAALAAgADEALAAgADcALAAgADEALAAgADMANgAwADAALAAgADEALAAgADAALAAgAFwAIgBcACIALAAgAFwAIgBcACIAOwBcAG4AXAAiAFAAbwBsAGEAbgBkAFwAIgAsACAAMQA5ADYAMAAsACAAMQA5ADYAMAAsACAANAAsACAAMAAsACAAMAAsACAAMwAsACAAMwA2ADAAMAAsACAAMQAsACAAMwA2ADAAMAAsACAAXAAiAFMAXAAiACwAIABcACIAIABTAHUAbQBtAGUAcgBcACIAOwBcAG4AXAAiAFAAbwBsAGEAbgBkAFwAIgAsACAAMQA5ADYAMQAsACAAMQA5ADYANAAsACAANQAsACAALQAxACwAIAA3ACwAIAAwACwAIAAzADYAMAAwACwAIAAxACwAIAAzADYAMAAwACwAIABcACIAUwBcACIALAAgAFwAIgAgAFMAdQBtAG0AZQByAFwAIgA7AFwAbgBcACIAUABvAGwAYQBuAGQAXAAiACwAIAAxADkANgAyACwAIAAxADkANgA0ACwAIAA5ACwAIAAtADEALAAgADcALAAgADAALAAgADMANgAwADAALAAgADEALAAgADAALAAgAFwAIgBcACIALAAgAFwAIgBcACIAXABuAH0AOwBcAG4AXABuAF8AVABJAE0ARQBaAE8ATgBFAF8AUgBVAEwARQBTAF8AUABPAFIAVAAgAD0AIAB7AFwAbgBcACIAUABvAHIAdABcACIALAAgADEAOQAxADYALAAgADEAOQAxADYALAAgADYALAAgADAALAAgADAALAAgADEANwAsACAAOAAyADgAMAAwACwAIAAwACwAIAAzADYAMAAwACwAIABcACIAUwBcACIALAAgAFwAIgAgAFMAdQBtAG0AZQByAFwAIgA7AFwAbgBcACIAUABvAHIAdABcACIALAAgADEAOQAxADYALAAgADEAOQAxADYALAAgADEAMQAsACAAMAAsACAAMAAsACAAMQAsACAAMwA2ADAAMAAsACAAMAAsACAAMAAsACAAXAAiAFwAIgAsACAAXAAiAFwAIgA7AFwAbgBcACIAUABvAHIAdABcACIALAAgADEAOQAxADcALAAgADEAOQAxADcALAAgADIALAAgADAALAAgADAALAAgADIAOAAsACAAOAAyADgAMAAwACwAIAAxACwAIAAzADYAMAAwACwAIABcACIAUwBcACIALAAgAFwAIgAgAFMAdQBtAG0AZQByAFwAIgA7AFwAbgBcACIAUABvAHIAdABcACIALAAgADEAOQAxADcALAAgADEAOQAyADEALAAgADEAMAAsACAAMAAsACAAMAAsACAAMQA0ACwAIAA4ADIAOAAwADAALAAgADEALAAgADAALAAgAFwAIgBcACIALAAgAFwAIgBcACIAOwBcAG4AXAAiAFAAbwByAHQAXAAiACwAIAAxADkAMQA4ACwAIAAxADkAMQA4ACwAIAAzACwAIAAwACwAIAAwACwAIAAxACwAIAA4ADIAOAAwADAALAAgADEALAAgADMANgAwADAALAAgAFwAIgBTAFwAIgAsACAAXAAiACAAUwB1AG0AbQBlAHIAXAAiADsAXABuAFwAIgBQAG8AcgB0AFwAIgAsACAAMQA5ADEAOQAsACAAMQA5ADEAOQAsACAAMgAsACAAMAAsACAAMAAsACAAMgA4ACwAIAA4ADIAOAAwADAALAAgADEALAAgADMANgAwADAALAAgAFwAIgBTAFwAIgAsACAAXAAiACAAUwB1AG0AbQBlAHIAXAAiADsAXABuAFwAIgBQAG8AcgB0AFwAIgAsACAAMQA5ADIAMAAsACAAMQA5ADIAMAAsACAAMgAsACAAMAAsACAAMAAsACAAMgA5ACwAIAA4ADIAOAAwADAALAAgADEALAAgADMANgAwADAALAAgAFwAIgBTAFwAIgAsACAAXAAiACAAUwB1AG0AbQBlAHIAXAAiADsAXABuAFwAIgBQAG8AcgB0AFwAIgAsACAAMQA5ADIAMQAsACAAMQA5ADIAMQAsACAAMgAsACAAMAAsACAAMAAsACAAMgA4ACwAIAA4ADIAOAAwADAALAAgADEALAAgADMANgAwADAALAAgAFwAIgBTAFwAIgAsACAAXAAiACAAUwB1AG0AbQBlAHIAXAAiADsAXABuAFwAIgBQAG8AcgB0AFwAIgAsACAAMQA5ADIANAAsACAAMQA5ADIANAAsACAANAAsACAAMAAsACAAMAAsACAAMQA2ACwAIAA4ADIAOAAwADAALAAgADEALAAgADMANgAwADAALAAgAFwAIgBTAFwAIgAsACAAXAAiACAAUwB1AG0AbQBlAHIAXAAiADsAXABuAFwAIgBQAG8AcgB0AFwAIgAsACAAMQA5ADIANAAsACAAMQA5ADIANAAsACAAMQAwACwAIAAwACwAIAAwACwAIAAxADQALAAgADgAMgA4ADAAMAAsACAAMQAsACAAMAAsACAAXAAiAFwAIgAsACAAXAAiAFwAIgA7AFwAbgBcACIAUABvAHIAdABcACIALAAgADEAOQAyADYALAAgADEAOQAyADYALAAgADQALAAgADAALAAgADAALAAgADEANwAsACAAOAAyADgAMAAwACwAIAAxACwAIAAzADYAMAAwACwAIABcACIAUwBcACIALAAgAFwAIgAgAFMAdQBtAG0AZQByAFwAIgA7AFwAbgBcACIAUABvAHIAdABcACIALAAgADEAOQAyADYALAAgADEAOQAyADkALAAgADEAMAAsACAAMQAsACAANgAsACAAMQAsACAAOAAyADgAMAAwACwAIAAxACwAIAAwACwAIABcACIAXAAiACwAIABcACIAXAAiADsAXABuAFwAIgBQAG8AcgB0AFwAIgAsACAAMQA5ADIANwAsACAAMQA5ADIANwAsACAANAAsACAAMAAsACAAMAAsACAAOQAsACAAOAAyADgAMAAwACwAIAAxACwAIAAzADYAMAAwACwAIABcACIAUwBcACIALAAgAFwAIgAgAFMAdQBtAG0AZQByAFwAIgA7AFwAbgBcACIAUABvAHIAdABcACIALAAgADEAOQAyADgALAAgADEAOQAyADgALAAgADQALAAgADAALAAgADAALAAgADEANAAsACAAOAAyADgAMAAwACwAIAAxACwAIAAzADYAMAAwACwAIABcACIAUwBcACIALAAgAFwAIgAgAFMAdQBtAG0AZQByAFwAIgA7AFwAbgBcACIAUABvAHIAdABcACIALAAgADEAOQAyADkALAAgADEAOQAyADkALAAgADQALAAgADAALAAgADAALAAgADIAMAAsACAAOAAyADgAMAAwACwAIAAxACwAIAAzADYAMAAwACwAIABcACIAUwBcACIALAAgAFwAIgAgAFMAdQBtAG0AZQByAFwAIgA7AFwAbgBcACIAUABvAHIAdABcACIALAAgADEAOQAzADEALAAgADEAOQAzADEALAAgADQALAAgADAALAAgADAALAAgADEAOAAsACAAOAAyADgAMAAwACwAIAAxACwAIAAzADYAMAAwACwAIABcACIAUwBcACIALAAgAFwAIgAgAFMAdQBtAG0AZQByAFwAIgA7AFwAbgBcACIAUABvAHIAdABcACIALAAgADEAOQAzADEALAAgADEAOQAzADIALAAgADEAMAAsACAAMQAsACAANgAsACAAMQAsACAAOAAyADgAMAAwACwAIAAxACwAIAAwACwAIABcACIAXAAiACwAIABcACIAXAAiADsAXABuAFwAIgBQAG8AcgB0AFwAIgAsACAAMQA5ADMAMgAsACAAMQA5ADMAMgAsACAANAAsACAAMAAsACAAMAAsACAAMgAsACAAOAAyADgAMAAwACwAIAAxACwAIAAzADYAMAAwACwAIABcACIAUwBcACIALAAgAFwAIgAgAFMAdQBtAG0AZQByAFwAIgA7AFwAbgBcACIAUABvAHIAdABcACIALAAgADEAOQAzADQALAAgADEAOQAzADQALAAgADQALAAgADAALAAgADAALAAgADcALAAgADgAMgA4ADAAMAAsACAAMQAsACAAMwA2ADAAMAAsACAAXAAiAFMAXAAiACwAIABcACIAIABTAHUAbQBtAGUAcgBcACIAOwBcAG4AXAAiAFAAbwByAHQAXAAiACwAIAAxADkAMwA0ACwAIAAxADkAMwA4ACwAIAAxADAALAAgADEALAAgADYALAAgADEALAAgADgAMgA4ADAAMAAsACAAMQAsACAAMAAsACAAXAAiAFwAIgAsACAAXAAiAFwAIgA7AFwAbgBcACIAUABvAHIAdABcACIALAAgADEAOQAzADUALAAgADEAOQAzADUALAAgADMALAAgADAALAAgADAALAAgADMAMAAsACAAOAAyADgAMAAwACwAIAAxACwAIAAzADYAMAAwACwAIABcACIAUwBcACIALAAgAFwAIgAgAFMAdQBtAG0AZQByAFwAIgA7AFwAbgBcACIAUABvAHIAdABcACIALAAgADEAOQAzADYALAAgADEAOQAzADYALAAgADQALAAgADAALAAgADAALAAgADEAOAAsACAAOAAyADgAMAAwACwAIAAxACwAIAAzADYAMAAwACwAIABcACIAUwBcACIALAAgAFwAIgAgAFMAdQBtAG0AZQByAFwAIgA7AFwAbgBcACIAUABvAHIAdABcACIALAAgADEAOQAzADcALAAgADEAOQAzADcALAAgADQALAAgADAALAAgADAALAAgADMALAAgADgAMgA4ADAAMAAsACAAMQAsACAAMwA2ADAAMAAsACAAXAAiAFMAXAAiACwAIABcACIAIABTAHUAbQBtAGUAcgBcACIAOwBcAG4AXAAiAFAAbwByAHQAXAAiACwAIAAxADkAMwA4ACwAIAAxADkAMwA4ACwAIAAzACwAIAAwACwAIAAwACwAIAAyADYALAAgADgAMgA4ADAAMAAsACAAMQAsACAAMwA2ADAAMAAsACAAXAAiAFMAXAAiACwAIABcACIAIABTAHUAbQBtAGUAcgBcACIAOwBcAG4AXAAiAFAAbwByAHQAXAAiACwAIAAxADkAMwA5ACwAIAAxADkAMwA5ACwAIAA0ACwAIAAwACwAIAAwACwAIAAxADUALAAgADgAMgA4ADAAMAAsACAAMQAsACAAMwA2ADAAMAAsACAAXAAiAFMAXAAiACwAIABcACIAIABTAHUAbQBtAGUAcgBcACIAOwBcAG4AXAAiAFAAbwByAHQAXAAiACwAIAAxADkAMwA5ACwAIAAxADkAMwA5ACwAIAAxADEALAAgADAALAAgADAALAAgADEAOAAsACAAOAAyADgAMAAwACwAIAAxACwAIAAwACwAIABcACIAXAAiACwAIABcACIAXAAiADsAXABuAFwAIgBQAG8AcgB0AFwAIgAsACAAMQA5ADQAMAAsACAAMQA5ADQAMAAsACAAMgAsACAAMAAsACAAMAAsACAAMgA0ACwAIAA4ADIAOAAwADAALAAgADEALAAgADMANgAwADAALAAgAFwAIgBTAFwAIgAsACAAXAAiACAAUwB1AG0AbQBlAHIAXAAiADsAXABuAFwAIgBQAG8AcgB0AFwAIgAsACAAMQA5ADQAMAAsACAAMQA5ADQAMQAsACAAMQAwACwAIAAwACwAIAAwACwAIAA1ACwAIAA4ADIAOAAwADAALAAgADEALAAgADAALAAgAFwAIgBcACIALAAgAFwAIgBcACIAOwBcAG4AXAAiAFAAbwByAHQAXAAiACwAIAAxADkANAAxACwAIAAxADkANAAxACwAIAA0ACwAIAAwACwAIAAwACwAIAA1ACwAIAA4ADIAOAAwADAALAAgADEALAAgADMANgAwADAALAAgAFwAIgBTAFwAIgAsACAAXAAiACAAUwB1AG0AbQBlAHIAXAAiADsAXABuAFwAIgBQAG8AcgB0AFwAIgAsACAAMQA5ADQAMgAsACAAMQA5ADQAMgAsACAANAAsACAAMAAsACAAMAAsACAAMgA1ACwAIAA3ADkAMgAwADAALAAgADEALAAgADcAMgAwADAALAAgAFwAIgBNAFwAIgAsACAAXAAiACAATQBpAGQAcwB1AG0AbQBlAHIAXAAiADsAXABuAFwAIgBQAG8AcgB0AFwAIgAsACAAMQA5ADQAMgAsACAAMQA5ADQAMgAsACAAOAAsACAAMAAsACAAMAAsACAAMQA1ACwAIAA3ADkAMgAwADAALAAgADEALAAgADMANgAwADAALAAgAFwAIgBTAFwAIgAsACAAXAAiACAAUwB1AG0AbQBlAHIAXAAiADsAXABuAFwAIgBQAG8AcgB0AFwAIgAsACAAMQA5ADQAMgAsACAAMQA5ADQANQAsACAAMwAsACAAMQAsACAANgAsACAAOAAsACAAOAAyADgAMAAwACwAIAAxACwAIAAzADYAMAAwACwAIABcACIAUwBcACIALAAgAFwAIgAgAFMAdQBtAG0AZQByAFwAIgA7AFwAbgBcACIAUABvAHIAdABcACIALAAgADEAOQA0ADIALAAgADEAOQA0ADUALAAgADEAMAAsACAAMQAsACAANgAsACAAMgA0ACwAIAA4ADIAOAAwADAALAAgADEALAAgADAALAAgAFwAIgBcACIALAAgAFwAIgBcACIAOwBcAG4AXAAiAFAAbwByAHQAXAAiACwAIAAxADkANAAzACwAIAAxADkANAAzACwAIAA0ACwAIAAwACwAIAAwACwAIAAxADcALAAgADcAOQAyADAAMAAsACAAMQAsACAANwAyADAAMAAsACAAXAAiAE0AXAAiACwAIABcACIAIABNAGkAZABzAHUAbQBtAGUAcgBcACIAOwBcAG4AXAAiAFAAbwByAHQAXAAiACwAIAAxADkANAAzACwAIAAxADkANAA1ACwAIAA4ACwAIAAxACwAIAA2ACwAIAAyADUALAAgADcAOQAyADAAMAAsACAAMQAsACAAMwA2ADAAMAAsACAAXAAiAFMAXAAiACwAIABcACIAIABTAHUAbQBtAGUAcgBcACIAOwBcAG4AXAAiAFAAbwByAHQAXAAiACwAIAAxADkANAA0ACwAIAAxADkANAA1ACwAIAA0ACwAIAAxACwAIAA2ACwAIAAyADEALAAgADcAOQAyADAAMAAsACAAMQAsACAANwAyADAAMAAsACAAXAAiAE0AXAAiACwAIABcACIAIABNAGkAZABzAHUAbQBtAGUAcgBcACIAOwBcAG4AXAAiAFAAbwByAHQAXAAiACwAIAAxADkANAA2ACwAIAAxADkANAA2ACwAIAA0ACwAIAAxACwAIAA2ACwAIAAxACwAIAA4ADIAOAAwADAALAAgADEALAAgADMANgAwADAALAAgAFwAIgBTAFwAIgAsACAAXAAiACAAUwB1AG0AbQBlAHIAXAAiADsAXABuAFwAIgBQAG8AcgB0AFwAIgAsACAAMQA5ADQANgAsACAAMQA5ADQANgAsACAAMQAwACwAIAAxACwAIAA2ACwAIAAxACwAIAA4ADIAOAAwADAALAAgADEALAAgADAALAAgAFwAIgBcACIALAAgAFwAIgBcACIAOwBcAG4AXAAiAFAAbwByAHQAXAAiACwAIAAxADkANAA3ACwAIAAxADkANgA1ACwAIAA0ACwAIAAxACwAIAA3ACwAIAAxACwAIAA3ADIAMAAwACwAIAAxACwAIAAzADYAMAAwACwAIABcACIAUwBcACIALAAgAFwAIgAgAFMAdQBtAG0AZQByAFwAIgA7AFwAbgBcACIAUABvAHIAdABcACIALAAgADEAOQA0ADcALAAgADEAOQA2ADUALAAgADEAMAAsACAAMQAsACAANwAsACAAMQAsACAANwAyADAAMAAsACAAMQAsACAAMAAsACAAXAAiAFwAIgAsACAAXAAiAFwAIgA7AFwAbgBcACIAUABvAHIAdABcACIALAAgADEAOQA3ADcALAAgADEAOQA3ADcALAAgADMALAAgADAALAAgADAALAAgADIANwAsACAAMAAsACAAMQAsACAAMwA2ADAAMAAsACAAXAAiAFMAXAAiACwAIABcACIAIABTAHUAbQBtAGUAcgBcACIAOwBcAG4AXAAiAFAAbwByAHQAXAAiACwAIAAxADkANwA3ACwAIAAxADkANwA3ACwAIAA5ACwAIAAwACwAIAAwACwAIAAyADUALAAgADAALAAgADEALAAgADAALAAgAFwAIgBcACIALAAgAFwAIgBcACIAOwBcAG4AXAAiAFAAbwByAHQAXAAiACwAIAAxADkANwA4ACwAIAAxADkANwA4ACwAIAAxADAALAAgADAALAAgADAALAAgADEALAAgADAALAAgADEALAAgADAALAAgAFwAIgBcACIALAAgAFwAIgBcACIAOwBcAG4AXAAiAFAAbwByAHQAXAAiACwAIAAxADkANwA4ACwAIAAxADkANwA5ACwAIAA0ACwAIAAxACwAIAA3ACwAIAAxACwAIAAwACwAIAAxACwAIAAzADYAMAAwACwAIABcACIAUwBcACIALAAgAFwAIgAgAFMAdQBtAG0AZQByAFwAIgA7AFwAbgBcACIAUABvAHIAdABcACIALAAgADEAOQA3ADkALAAgADEAOQA4ADIALAAgADkALAAgAC0AMQAsACAANwAsACAAMAAsACAAMwA2ADAAMAAsACAAMQAsACAAMAAsACAAXAAiAFwAIgAsACAAXAAiAFwAIgA7AFwAbgBcACIAUABvAHIAdABcACIALAAgADEAOQA4ADAALAAgADEAOQA4ADAALAAgADMALAAgAC0AMQAsACAANwAsACAAMAAsACAAMAAsACAAMQAsACAAMwA2ADAAMAAsACAAXAAiAFMAXAAiACwAIABcACIAIABTAHUAbQBtAGUAcgBcACIAOwBcAG4AXAAiAFAAbwByAHQAXAAiACwAIAAxADkAOAAxACwAIAAxADkAOAAyACwAIAAzACwAIAAtADEALAAgADcALAAgADAALAAgADMANgAwADAALAAgADEALAAgADMANgAwADAALAAgAFwAIgBTAFwAIgAsACAAXAAiACAAUwB1AG0AbQBlAHIAXAAiADsAXABuAFwAIgBQAG8AcgB0AFwAIgAsACAAMQA5ADgAMwAsACAAMQA5ADgAMwAsACAAMwAsACAALQAxACwAIAA3ACwAIAAwACwAIAA3ADIAMAAwACwAIAAxACwAIAAzADYAMAAwACwAIABcACIAUwBcACIALAAgAFwAIgAgAFMAdQBtAG0AZQByAFwAIgBcAG4AfQA7AFwAbgBcAG4AXwBUAEkATQBFAFoATwBOAEUAXwBSAFUATABFAFMAXwBQAFIAQwAgAD0AIAB7AFwAbgBcACIAUABSAEMAXAAiACwAIAAxADkAOAA2ACwAIAAxADkAOAA2ACwAIAA1ACwAIAAwACwAIAAwACwAIAA0ACwAIAA3ADIAMAAwACwAIAAwACwAIAAzADYAMAAwACwAIABcACIARABcACIALAAgAFwAIgAgAEQAYQB5AGwAaQBnAGgAdABcACIAOwBcAG4AXAAiAFAAUgBDAFwAIgAsACAAMQA5ADgANgAsACAAMQA5ADkAMQAsACAAOQAsACAAMQAsACAANwAsACAAMQAxACwAIAA3ADIAMAAwACwAIAAwACwAIAAwACwAIABcACIAUwBcACIALAAgAFwAIgAgAFMAdABhAG4AZABhAHIAZABcACIAOwBcAG4AXAAiAFAAUgBDAFwAIgAsACAAMQA5ADgANwAsACAAMQA5ADkAMQAsACAANAAsACAAMQAsACAANwAsACAAMQAxACwAIAA3ADIAMAAwACwAIAAwACwAIAAzADYAMAAwACwAIABcACIARABcACIALAAgAFwAIgAgAEQAYQB5AGwAaQBnAGgAdABcACIAXABuAH0AOwBcAG4AXABuAF8AVABJAE0ARQBaAE8ATgBFAF8AUgBVAEwARQBTAF8AUABVAEwAQQBTAEsASQAgAD0AIAB7AFwAbgBcACIAUAB1AGwAYQBzAGsAaQBcACIALAAgADEAOQA0ADYALAAgADEAOQA1ADQALAAgADkALAAgAC0AMQAsACAANwAsACAAMAAsACAANwAyADAAMAAsACAAMAAsACAAMAAsACAAXAAiAFMAXAAiACwAIABcACIAIABTAHQAYQBuAGQAYQByAGQAXAAiADsAXABuAFwAIgBQAHUAbABhAHMAawBpAFwAIgAsACAAMQA5ADQANgAsACAAMQA5ADYAMAAsACAANAAsACAALQAxACwAIAA3ACwAIAAwACwAIAA3ADIAMAAwACwAIAAwACwAIAAzADYAMAAwACwAIABcACIARABcACIALAAgAFwAIgAgAEQAYQB5AGwAaQBnAGgAdABcACIAOwBcAG4AXAAiAFAAdQBsAGEAcwBrAGkAXAAiACwAIAAxADkANQA1ACwAIAAxADkANQA2ACwAIAAxADAALAAgAC0AMQAsACAANwAsACAAMAAsACAANwAyADAAMAAsACAAMAAsACAAMAAsACAAXAAiAFMAXAAiACwAIABcACIAIABTAHQAYQBuAGQAYQByAGQAXAAiADsAXABuAFwAIgBQAHUAbABhAHMAawBpAFwAIgAsACAAMQA5ADUANwAsACAAMQA5ADYAMAAsACAAOQAsACAALQAxACwAIAA3ACwAIAAwACwAIAA3ADIAMAAwACwAIAAwACwAIAAwACwAIABcACIAUwBcACIALAAgAFwAIgAgAFMAdABhAG4AZABhAHIAZABcACIAXABuAH0AOwBcAG4AXABuAF8AVABJAE0ARQBaAE8ATgBFAF8AUgBVAEwARQBTAF8AUgBFAEcASQBOAEEAIAA9ACAAewBcAG4AXAAiAFIAZQBnAGkAbgBhAFwAIgAsACAAMQA5ADEAOAAsACAAMQA5ADEAOAAsACAANAAsACAAMAAsACAAMAAsACAAMQA0ACwAIAA3ADIAMAAwACwAIAAwACwAIAAzADYAMAAwACwAIABcACIARABcACIALAAgAFwAIgAgAEQAYQB5AGwAaQBnAGgAdABcACIAOwBcAG4AXAAiAFIAZQBnAGkAbgBhAFwAIgAsACAAMQA5ADEAOAAsACAAMQA5ADEAOAAsACAAMQAwACwAIAAwACwAIAAwACwAIAAyADcALAAgADcAMgAwADAALAAgADAALAAgADAALAAgAFwAIgBTAFwAIgAsACAAXAAiACAAUwB0AGEAbgBkAGEAcgBkAFwAIgA7AFwAbgBcACIAUgBlAGcAaQBuAGEAXAAiACwAIAAxADkAMwAwACwAIAAxADkAMwA0ACwAIAA1ACwAIAAxACwAIAA3ACwAIAAxACwAIAAwACwAIAAwACwAIAAzADYAMAAwACwAIABcACIARABcACIALAAgAFwAIgAgAEQAYQB5AGwAaQBnAGgAdABcACIAOwBcAG4AXAAiAFIAZQBnAGkAbgBhAFwAIgAsACAAMQA5ADMAMAAsACAAMQA5ADMANAAsACAAMQAwACwAIAAxACwAIAA3ACwAIAAxACwAIAAwACwAIAAwACwAIAAwACwAIABcACIAUwBcACIALAAgAFwAIgAgAFMAdABhAG4AZABhAHIAZABcACIAOwBcAG4AXAAiAFIAZQBnAGkAbgBhAFwAIgAsACAAMQA5ADMANwAsACAAMQA5ADMANwAsACAAMQAwACwAIAAxACwAIAA3ACwAIAA4ACwAIAAwACwAIAAwACwAIAAwACwAIABcACIAUwBcACIALAAgAFwAIgAgAFMAdABhAG4AZABhAHIAZABcACIAOwBcAG4AXAAiAFIAZQBnAGkAbgBhAFwAIgAsACAAMQA5ADMANwAsACAAMQA5ADQAMQAsACAANAAsACAAMQAsACAANwAsACAAOAAsACAAMAAsACAAMAAsACAAMwA2ADAAMAAsACAAXAAiAEQAXAAiACwAIABcACIAIABEAGEAeQBsAGkAZwBoAHQAXAAiADsAXABuAFwAIgBSAGUAZwBpAG4AYQBcACIALAAgADEAOQAzADgALAAgADEAOQAzADgALAAgADEAMAAsACAAMQAsACAANwAsACAAMQAsACAAMAAsACAAMAAsACAAMAAsACAAXAAiAFMAXAAiACwAIABcACIAIABTAHQAYQBuAGQAYQByAGQAXAAiADsAXABuAFwAIgBSAGUAZwBpAG4AYQBcACIALAAgADEAOQAzADkALAAgADEAOQA0ADEALAAgADEAMAAsACAAMQAsACAANwAsACAAOAAsACAAMAAsACAAMAAsACAAMAAsACAAXAAiAFMAXAAiACwAIABcACIAIABTAHQAYQBuAGQAYQByAGQAXAAiADsAXABuAFwAIgBSAGUAZwBpAG4AYQBcACIALAAgADEAOQA0ADIALAAgADEAOQA0ADIALAAgADIALAAgADAALAAgADAALAAgADkALAAgADcAMgAwADAALAAgADAALAAgADMANgAwADAALAAgAFwAIgBXAFwAIgAsACAAXAAiACAAVwBhAHIAXAAiADsAXABuAFwAIgBSAGUAZwBpAG4AYQBcACIALAAgADEAOQA0ADUALAAgADEAOQA0ADUALAAgADgALAAgADAALAAgADAALAAgADEANAAsACAAOAAyADgAMAAwACwAIAAyACwAIAAzADYAMAAwACwAIABcACIAUABcACIALAAgAFwAIgAgAFAAZQBhAGMAZQBcACIAOwBcAG4AXAAiAFIAZQBnAGkAbgBhAFwAIgAsACAAMQA5ADQANQAsACAAMQA5ADQANQAsACAAOQAsACAALQAxACwAIAA3ACwAIAAwACwAIAA3ADIAMAAwACwAIAAwACwAIAAwACwAIABcACIAUwBcACIALAAgAFwAIgAgAFMAdABhAG4AZABhAHIAZABcACIAOwBcAG4AXAAiAFIAZQBnAGkAbgBhAFwAIgAsACAAMQA5ADQANgAsACAAMQA5ADQANgAsACAANAAsACAAMQAsACAANwAsACAAOAAsACAANwAyADAAMAAsACAAMAAsACAAMwA2ADAAMAAsACAAXAAiAEQAXAAiACwAIABcACIAIABEAGEAeQBsAGkAZwBoAHQAXAAiADsAXABuAFwAIgBSAGUAZwBpAG4AYQBcACIALAAgADEAOQA0ADYALAAgADEAOQA0ADYALAAgADEAMAAsACAAMQAsACAANwAsACAAOAAsACAANwAyADAAMAAsACAAMAAsACAAMAAsACAAXAAiAFMAXAAiACwAIABcACIAIABTAHQAYQBuAGQAYQByAGQAXAAiADsAXABuAFwAIgBSAGUAZwBpAG4AYQBcACIALAAgADEAOQA0ADcALAAgADEAOQA1ADcALAAgADQALAAgAC0AMQAsACAANwAsACAAMAAsACAANwAyADAAMAAsACAAMAAsACAAMwA2ADAAMAAsACAAXAAiAEQAXAAiACwAIABcACIAIABEAGEAeQBsAGkAZwBoAHQAXAAiADsAXABuAFwAIgBSAGUAZwBpAG4AYQBcACIALAAgADEAOQA0ADcALAAgADEAOQA1ADcALAAgADkALAAgAC0AMQAsACAANwAsACAAMAAsACAANwAyADAAMAAsACAAMAAsACAAMAAsACAAXAAiAFMAXAAiACwAIABcACIAIABTAHQAYQBuAGQAYQByAGQAXAAiADsAXABuAFwAIgBSAGUAZwBpAG4AYQBcACIALAAgADEAOQA1ADkALAAgADEAOQA1ADkALAAgADQALAAgAC0AMQAsACAANwAsACAAMAAsACAANwAyADAAMAAsACAAMAAsACAAMwA2ADAAMAAsACAAXAAiAEQAXAAiACwAIABcACIAIABEAGEAeQBsAGkAZwBoAHQAXAAiADsAXABuAFwAIgBSAGUAZwBpAG4AYQBcACIALAAgADEAOQA1ADkALAAgADEAOQA1ADkALAAgADEAMAAsACAALQAxACwAIAA3ACwAIAAwACwAIAA3ADIAMAAwACwAIAAwACwAIAAwACwAIABcACIAUwBcACIALAAgAFwAIgAgAFMAdABhAG4AZABhAHIAZABcACIAXABuAH0AOwBcAG4AXABuAF8AVABJAE0ARQBaAE8ATgBFAF8AUgBVAEwARQBTAF8AUgBPAEsAIAA9ACAAewBcAG4AXAAiAFIATwBLAFwAIgAsACAAMQA5ADQAOAAsACAAMQA5ADQAOAAsACAANgAsACAAMAAsACAAMAAsACAAMQAsACAAMAAsACAAMAAsACAAMwA2ADAAMAAsACAAXAAiAEQAXAAiACwAIABcACIAIABEAGEAeQBsAGkAZwBoAHQAXAAiADsAXABuAFwAIgBSAE8ASwBcACIALAAgADEAOQA0ADgALAAgADEAOQA0ADgALAAgADkALAAgADAALAAgADAALAAgADEAMgAsACAAOAA2ADQAMAAwACwAIAAwACwAIAAwACwAIABcACIAUwBcACIALAAgAFwAIgAgAFMAdABhAG4AZABhAHIAZABcACIAOwBcAG4AXAAiAFIATwBLAFwAIgAsACAAMQA5ADQAOQAsACAAMQA5ADQAOQAsACAANAAsACAAMAAsACAAMAAsACAAMwAsACAAMAAsACAAMAAsACAAMwA2ADAAMAAsACAAXAAiAEQAXAAiACwAIABcACIAIABEAGEAeQBsAGkAZwBoAHQAXAAiADsAXABuAFwAIgBSAE8ASwBcACIALAAgADEAOQA0ADkALAAgADEAOQA1ADEALAAgADkALAAgADEALAAgADYALAAgADcALAAgADgANgA0ADAAMAAsACAAMAAsACAAMAAsACAAXAAiAFMAXAAiACwAIABcACIAIABTAHQAYQBuAGQAYQByAGQAXAAiADsAXABuAFwAIgBSAE8ASwBcACIALAAgADEAOQA1ADAALAAgADEAOQA1ADAALAAgADQALAAgADAALAAgADAALAAgADEALAAgADAALAAgADAALAAgADMANgAwADAALAAgAFwAIgBEAFwAIgAsACAAXAAiACAARABhAHkAbABpAGcAaAB0AFwAIgA7AFwAbgBcACIAUgBPAEsAXAAiACwAIAAxADkANQAxACwAIAAxADkANQAxACwAIAA1ACwAIAAwACwAIAAwACwAIAA2ACwAIAAwACwAIAAwACwAIAAzADYAMAAwACwAIABcACIARABcACIALAAgAFwAIgAgAEQAYQB5AGwAaQBnAGgAdABcACIAOwBcAG4AXAAiAFIATwBLAFwAIgAsACAAMQA5ADUANQAsACAAMQA5ADUANQAsACAANQAsACAAMAAsACAAMAAsACAANQAsACAAMAAsACAAMAAsACAAMwA2ADAAMAAsACAAXAAiAEQAXAAiACwAIABcACIAIABEAGEAeQBsAGkAZwBoAHQAXAAiADsAXABuAFwAIgBSAE8ASwBcACIALAAgADEAOQA1ADUALAAgADEAOQA1ADUALAAgADkALAAgADAALAAgADAALAAgADgALAAgADgANgA0ADAAMAAsACAAMAAsACAAMAAsACAAXAAiAFMAXAAiACwAIABcACIAIABTAHQAYQBuAGQAYQByAGQAXAAiADsAXABuAFwAIgBSAE8ASwBcACIALAAgADEAOQA1ADYALAAgADEAOQA1ADYALAAgADUALAAgADAALAAgADAALAAgADIAMAAsACAAMAAsACAAMAAsACAAMwA2ADAAMAAsACAAXAAiAEQAXAAiACwAIABcACIAIABEAGEAeQBsAGkAZwBoAHQAXAAiADsAXABuAFwAIgBSAE8ASwBcACIALAAgADEAOQA1ADYALAAgADEAOQA1ADYALAAgADkALAAgADAALAAgADAALAAgADIAOQAsACAAOAA2ADQAMAAwACwAIAAwACwAIAAwACwAIABcACIAUwBcACIALAAgAFwAIgAgAFMAdABhAG4AZABhAHIAZABcACIAOwBcAG4AXAAiAFIATwBLAFwAIgAsACAAMQA5ADUANwAsACAAMQA5ADYAMAAsACAANQAsACAAMQAsACAANwAsACAAMQAsACAAMAAsACAAMAAsACAAMwA2ADAAMAAsACAAXAAiAEQAXAAiACwAIABcACIAIABEAGEAeQBsAGkAZwBoAHQAXAAiADsAXABuAFwAIgBSAE8ASwBcACIALAAgADEAOQA1ADcALAAgADEAOQA2ADAALAAgADkALAAgADEALAAgADYALAAgADEANwAsACAAOAA2ADQAMAAwACwAIAAwACwAIAAwACwAIABcACIAUwBcACIALAAgAFwAIgAgAFMAdABhAG4AZABhAHIAZABcACIAOwBcAG4AXAAiAFIATwBLAFwAIgAsACAAMQA5ADgANwAsACAAMQA5ADgAOAAsACAANQAsACAAMQAsACAANwAsACAAOAAsACAANwAyADAAMAAsACAAMAAsACAAMwA2ADAAMAAsACAAXAAiAEQAXAAiACwAIABcACIAIABEAGEAeQBsAGkAZwBoAHQAXAAiADsAXABuAFwAIgBSAE8ASwBcACIALAAgADEAOQA4ADcALAAgADEAOQA4ADgALAAgADEAMAAsACAAMQAsACAANwAsACAAOAAsACAAMQAwADgAMAAwACwAIAAwACwAIAAwACwAIABcACIAUwBcACIALAAgAFwAIgAgAFMAdABhAG4AZABhAHIAZABcACIAXABuAH0AOwBcAG4AXABuAF8AVABJAE0ARQBaAE8ATgBFAF8AUgBVAEwARQBTAF8AUgBPAE0AQQBOAEkAQQAgAD0AIAB7AFwAbgBcACIAUgBvAG0AYQBuAGkAYQBcACIALAAgADEAOQAzADIALAAgADEAOQAzADIALAAgADUALAAgADAALAAgADAALAAgADIAMQAsACAAMAAsACAAMQAsACAAMwA2ADAAMAAsACAAXAAiAFMAXAAiACwAIABcACIAIABTAHUAbQBtAGUAcgBcACIAOwBcAG4AXAAiAFIAbwBtAGEAbgBpAGEAXAAiACwAIAAxADkAMwAyACwAIAAxADkAMwA5ACwAIAAxADAALAAgADEALAAgADcALAAgADEALAAgADAALAAgADEALAAgADAALAAgAFwAIgBcACIALAAgAFwAIgBcACIAOwBcAG4AXAAiAFIAbwBtAGEAbgBpAGEAXAAiACwAIAAxADkAMwAzACwAIAAxADkAMwA5ACwAIAA0ACwAIAAxACwAIAA3ACwAIAAyACwAIAAwACwAIAAxACwAIAAzADYAMAAwACwAIABcACIAUwBcACIALAAgAFwAIgAgAFMAdQBtAG0AZQByAFwAIgA7AFwAbgBcACIAUgBvAG0AYQBuAGkAYQBcACIALAAgADEAOQA3ADkALAAgADEAOQA3ADkALAAgADUALAAgADAALAAgADAALAAgADIANwAsACAAMAAsACAAMAAsACAAMwA2ADAAMAAsACAAXAAiAFMAXAAiACwAIABcACIAIABTAHUAbQBtAGUAcgBcACIAOwBcAG4AXAAiAFIAbwBtAGEAbgBpAGEAXAAiACwAIAAxADkANwA5ACwAIAAxADkANwA5ACwAIAA5ACwAIAAtADEALAAgADcALAAgADAALAAgADAALAAgADAALAAgADAALAAgAFwAIgBcACIALAAgAFwAIgBcACIAOwBcAG4AXAAiAFIAbwBtAGEAbgBpAGEAXAAiACwAIAAxADkAOAAwACwAIAAxADkAOAAwACwAIAA0ACwAIAAwACwAIAAwACwAIAA1ACwAIAA4ADIAOAAwADAALAAgADAALAAgADMANgAwADAALAAgAFwAIgBTAFwAIgAsACAAXAAiACAAUwB1AG0AbQBlAHIAXAAiADsAXABuAFwAIgBSAG8AbQBhAG4AaQBhAFwAIgAsACAAMQA5ADgAMAAsACAAMQA5ADgAMAAsACAAOQAsACAALQAxACwAIAA3ACwAIAAwACwAIAAzADYAMAAwACwAIAAwACwAIAAwACwAIABcACIAXAAiACwAIABcACIAXAAiADsAXABuAFwAIgBSAG8AbQBhAG4AaQBhAFwAIgAsACAAMQA5ADkAMQAsACAAMQA5ADkAMwAsACAAMwAsACAALQAxACwAIAA3ACwAIAAwACwAIAAwACwAIAAxACwAIAAzADYAMAAwACwAIABcACIAUwBcACIALAAgAFwAIgAgAFMAdQBtAG0AZQByAFwAIgA7AFwAbgBcACIAUgBvAG0AYQBuAGkAYQBcACIALAAgADEAOQA5ADEALAAgADEAOQA5ADMALAAgADkALAAgAC0AMQAsACAANwAsACAAMAAsACAAMAAsACAAMQAsACAAMAAsACAAXAAiAFwAIgAsACAAXAAiAFwAIgBcAG4AfQA7AFwAbgBcAG4AXwBUAEkATQBFAFoATwBOAEUAXwBSAFUATABFAFMAXwBSAFUAUwBTAEkAQQAgAD0AIAB7AFwAbgBcACIAUgB1AHMAcwBpAGEAXAAiACwAIAAxADkAMQA3ACwAIAAxADkAMQA3ACwAIAA3ACwAIAAwACwAIAAwACwAIAAxACwAIAA4ADIAOAAwADAALAAgADAALAAgADMANgAwADAALAAgAFwAIgBNAFMAVABcACIALAAgAFwAIgBNAG8AcwBjAG8AdwAgAFMAdQBtAG0AZQByACAAVABpAG0AZQBcACIAOwBcAG4AXAAiAFIAdQBzAHMAaQBhAFwAIgAsACAAMQA5ADEANwAsACAAMQA5ADEANwAsACAAMQAyACwAIAAwACwAIAAwACwAIAAyADgALAAgADAALAAgADAALAAgADAALAAgAFwAIgBNAE0AVABcACIALAAgAFwAIgBNAG8AcwBjAG8AdwAgAE0AZQBhAG4AIABUAGkAbQBlAFwAIgA7AFwAbgBcACIAUgB1AHMAcwBpAGEAXAAiACwAIAAxADkAMQA4ACwAIAAxADkAMQA4ACwAIAA1ACwAIAAwACwAIAAwACwAIAAzADEALAAgADcAOQAyADAAMAAsACAAMAAsACAANwAyADAAMAAsACAAXAAiAE0ARABTAFQAXAAiACwAIABcACIATQBvAHMAYwBvAHcAIABEAG8AdQBiAGwAZQAgAFMAdQBtAG0AZQByACAAVABpAG0AZQBcACIAOwBcAG4AXAAiAFIAdQBzAHMAaQBhAFwAIgAsACAAMQA5ADEAOAAsACAAMQA5ADEAOAAsACAAOQAsACAAMAAsACAAMAAsACAAMQA2ACwAIAAzADYAMAAwACwAIAAwACwAIAAzADYAMAAwACwAIABcACIATQBTAFQAXAAiACwAIABcACIATQBvAHMAYwBvAHcAIABTAHUAbQBtAGUAcgAgAFQAaQBtAGUAXAAiADsAXABuAFwAIgBSAHUAcwBzAGkAYQBcACIALAAgADEAOQAxADkALAAgADEAOQAxADkALAAgADUALAAgADAALAAgADAALAAgADMAMQAsACAAOAAyADgAMAAwACwAIAAwACwAIAA3ADIAMAAwACwAIABcACIATQBEAFMAVABcACIALAAgAFwAIgBNAG8AcwBjAG8AdwAgAEQAbwB1AGIAbABlACAAUwB1AG0AbQBlAHIAIABUAGkAbQBlAFwAIgA7AFwAbgBcACIAUgB1AHMAcwBpAGEAXAAiACwAIAAxADkAMQA5ACwAIAAxADkAMQA5ACwAIAA3ACwAIAAwACwAIAAwACwAIAAxACwAIAAwACwAIAAyACwAIAAzADYAMAAwACwAIABcACIATQBTAEQAXAAiACwAIABcACIATQBvAHMAYwBvAHcAIABEAGEAeQBsAGkAZwBoAHQAIABUAGkAbQBlAFwAIgA7AFwAbgBcACIAUgB1AHMAcwBpAGEAXAAiACwAIAAxADkAMQA5ACwAIAAxADkAMQA5ACwAIAA4ACwAIAAwACwAIAAwACwAIAAxADYALAAgADAALAAgADAALAAgADAALAAgAFwAIgBNAFMASwBcACIALAAgAFwAIgBNAG8AcwBjAG8AdwAgAFMAdABhAG4AZABhAHIAZAAgAFQAaQBtAGUAXAAiADsAXABuAFwAIgBSAHUAcwBzAGkAYQBcACIALAAgADEAOQAyADEALAAgADEAOQAyADEALAAgADIALAAgADAALAAgADAALAAgADEANAAsACAAOAAyADgAMAAwACwAIAAwACwAIAAzADYAMAAwACwAIABcACIATQBTAEQAXAAiACwAIABcACIATQBvAHMAYwBvAHcAIABEAGEAeQBsAGkAZwBoAHQAIABUAGkAbQBlAFwAIgA7AFwAbgBcACIAUgB1AHMAcwBpAGEAXAAiACwAIAAxADkAMgAxACwAIAAxADkAMgAxACwAIAAzACwAIAAwACwAIAAwACwAIAAyADAALAAgADgAMgA4ADAAMAAsACAAMAAsACAANwAyADAAMAAsACAAXAAiACsAMAA1AFwAIgAsACAAXAAiAFUAVABDACsAMAA1ADoAMAAwAFwAIgA7AFwAbgBcACIAUgB1AHMAcwBpAGEAXAAiACwAIAAxADkAMgAxACwAIAAxADkAMgAxACwAIAA5ACwAIAAwACwAIAAwACwAIAAxACwAIAAwACwAIAAwACwAIAAzADYAMAAwACwAIABcACIATQBTAEQAXAAiACwAIABcACIATQBvAHMAYwBvAHcAIABEAGEAeQBsAGkAZwBoAHQAIABUAGkAbQBlAFwAIgA7AFwAbgBcACIAUgB1AHMAcwBpAGEAXAAiACwAIAAxADkAMgAxACwAIAAxADkAMgAxACwAIAAxADAALAAgADAALAAgADAALAAgADEALAAgADAALAAgADAALAAgADAALAAgAFwAIgBcACIALAAgAFwAIgBcACIAOwBcAG4AXAAiAFIAdQBzAHMAaQBhAFwAIgAsACAAMQA5ADgAMQAsACAAMQA5ADgAMwAsACAAMQAwACwAIAAwACwAIAAwACwAIAAxACwAIAAwACwAIAAwACwAIAAwACwAIABcACIAXAAiACwAIABcACIAXAAiADsAXABuAFwAIgBSAHUAcwBzAGkAYQBcACIALAAgADEAOQA4ADEALAAgADEAOQA4ADQALAAgADQALAAgADAALAAgADAALAAgADEALAAgADAALAAgADAALAAgADMANgAwADAALAAgAFwAIgBTAFwAIgAsACAAXAAiACAAUwB1AG0AbQBlAHIAXAAiADsAXABuAFwAIgBSAHUAcwBzAGkAYQBcACIALAAgADEAOQA4ADQALAAgADEAOQA5ADUALAAgADkALAAgAC0AMQAsACAANwAsACAAMAAsACAANwAyADAAMAAsACAAMQAsACAAMAAsACAAXAAiAFwAIgAsACAAXAAiAFwAIgA7AFwAbgBcACIAUgB1AHMAcwBpAGEAXAAiACwAIAAxADkAOAA1ACwAIAAyADAAMQAwACwAIAAzACwAIAAtADEALAAgADcALAAgADAALAAgADcAMgAwADAALAAgADEALAAgADMANgAwADAALAAgAFwAIgBTAFwAIgAsACAAXAAiACAAUwB1AG0AbQBlAHIAXAAiADsAXABuAFwAIgBSAHUAcwBzAGkAYQBcACIALAAgADEAOQA5ADYALAAgADIAMAAxADAALAAgADEAMAAsACAALQAxACwAIAA3ACwAIAAwACwAIAA3ADIAMAAwACwAIAAxACwAIAAwACwAIABcACIAXAAiACwAIABcACIAXAAiAFwAbgB9ADsAXABuAFwAbgBfAFQASQBNAEUAWgBPAE4ARQBfAFIAVQBMAEUAUwBfAFIAVQBTAFMASQBBAEEAUwBJAEEAIAA9ACAAewBcAG4AXAAiAFIAdQBzAHMAaQBhAEEAcwBpAGEAXAAiACwAIAAxADkAOAAxACwAIAAxADkAOAAzACwAIAAxADAALAAgADAALAAgADAALAAgADEALAAgADAALAAgADAALAAgADAALAAgAFwAIgBcACIALAAgAFwAIgBcACIAOwBcAG4AXAAiAFIAdQBzAHMAaQBhAEEAcwBpAGEAXAAiACwAIAAxADkAOAAxACwAIAAxADkAOAA0ACwAIAA0ACwAIAAwACwAIAAwACwAIAAxACwAIAAwACwAIAAwACwAIAAzADYAMAAwACwAIABcACIAXAAiACwAIABcACIAXAAiADsAXABuAFwAIgBSAHUAcwBzAGkAYQBBAHMAaQBhAFwAIgAsACAAMQA5ADgANAAsACAAMQA5ADkANQAsACAAOQAsACAALQAxACwAIAA3ACwAIAAwACwAIAA3ADIAMAAwACwAIAAxACwAIAAwACwAIABcACIAXAAiACwAIABcACIAXAAiADsAXABuAFwAIgBSAHUAcwBzAGkAYQBBAHMAaQBhAFwAIgAsACAAMQA5ADgANQAsACAAMgAwADEAMAAsACAAMwAsACAALQAxACwAIAA3ACwAIAAwACwAIAA3ADIAMAAwACwAIAAxACwAIAAzADYAMAAwACwAIABcACIAXAAiACwAIABcACIAXAAiADsAXABuAFwAIgBSAHUAcwBzAGkAYQBBAHMAaQBhAFwAIgAsACAAMQA5ADkANgAsACAAMgAwADEAMAAsACAAMQAwACwAIAAtADEALAAgADcALAAgADAALAAgADcAMgAwADAALAAgADEALAAgADAALAAgAFwAIgBcACIALAAgAFwAIgBcACIAXABuAH0AOwBcAG4AXABuAF8AVABJAE0ARQBaAE8ATgBFAF8AUgBVAEwARQBTAF8AUwBBACAAPQAgAHsAXABuAFwAIgBTAEEAXAAiACwAIAAxADkANAAyACwAIAAxADkANAAzACwAIAA5ACwAIAAxACwAIAA3ACwAIAAxADUALAAgADcAMgAwADAALAAgADAALAAgADMANgAwADAALAAgAFwAIgBcACIALAAgAFwAIgBcACIAOwBcAG4AXAAiAFMAQQBcACIALAAgADEAOQA0ADMALAAgADEAOQA0ADQALAAgADMALAAgADEALAAgADcALAAgADEANQAsACAANwAyADAAMAAsACAAMAAsACAAMAAsACAAXAAiAFwAIgAsACAAXAAiAFwAIgBcAG4AfQA7AFwAbgBcAG4AXwBUAEkATQBFAFoATwBOAEUAXwBSAFUATABFAFMAXwBTAEEATABWACAAPQAgAHsAXABuAFwAIgBTAGEAbAB2AFwAIgAsACAAMQA5ADgANwAsACAAMQA5ADgAOAAsACAANQAsACAAMQAsACAANwAsACAAMQAsACAAMAAsACAAMAAsACAAMwA2ADAAMAAsACAAXAAiAEQAXAAiACwAIABcACIAIABEAGEAeQBsAGkAZwBoAHQAXAAiADsAXABuAFwAIgBTAGEAbAB2AFwAIgAsACAAMQA5ADgANwAsACAAMQA5ADgAOAAsACAAOQAsACAALQAxACwAIAA3ACwAIAAwACwAIAAwACwAIAAwACwAIAAwACwAIABcACIAUwBcACIALAAgAFwAIgAgAFMAdABhAG4AZABhAHIAZABcACIAXABuAH0AOwBcAG4AXABuAF8AVABJAE0ARQBaAE8ATgBFAF8AUgBVAEwARQBTAF8AUwBBAE4ATABVAEkAUwAgAD0AIAB7AFwAbgBcACIAUwBhAG4ATAB1AGkAcwBcACIALAAgADIAMAAwADcALAAgADIAMAAwADgALAAgADEAMAAsACAAMQAsACAANwAsACAAOAAsACAAMAAsACAAMAAsACAAMwA2ADAAMAAsACAAXAAiAFwAIgAsACAAXAAiAFwAIgA7AFwAbgBcACIAUwBhAG4ATAB1AGkAcwBcACIALAAgADIAMAAwADgALAAgADIAMAAwADkALAAgADMALAAgADEALAAgADcALAAgADgALAAgADAALAAgADAALAAgADAALAAgAFwAIgBcACIALAAgAFwAIgBcACIAXABuAH0AOwBcAG4AXABuAF8AVABJAE0ARQBaAE8ATgBFAF8AUgBVAEwARQBTAF8AUwBIAEEATgBHACAAPQAgAHsAXABuAFwAIgBTAGgAYQBuAGcAXAAiACwAIAAxADkAMQA5ACwAIAAxADkAMQA5ACwAIAA0ACwAIAAwACwAIAAwACwAIAAxADIALAAgADgANgA0ADAAMAAsACAAMAAsACAAMwA2ADAAMAAsACAAXAAiAEQAXAAiACwAIABcACIAIABEAGEAeQBsAGkAZwBoAHQAXAAiADsAXABuAFwAIgBTAGgAYQBuAGcAXAAiACwAIAAxADkAMQA5ACwAIAAxADkAMQA5ACwAIAA5ACwAIAAwACwAIAAwACwAIAAzADAALAAgADgANgA0ADAAMAAsACAAMAAsACAAMAAsACAAXAAiAFMAXAAiACwAIABcACIAIABTAHQAYQBuAGQAYQByAGQAXAAiADsAXABuAFwAIgBTAGgAYQBuAGcAXAAiACwAIAAxADkANAAwACwAIAAxADkANAAwACwAIAA2ACwAIAAwACwAIAAwACwAIAAxACwAIAAwACwAIAAwACwAIAAzADYAMAAwACwAIABcACIARABcACIALAAgAFwAIgAgAEQAYQB5AGwAaQBnAGgAdABcACIAOwBcAG4AXAAiAFMAaABhAG4AZwBcACIALAAgADEAOQA0ADAALAAgADEAOQA0ADAALAAgADEAMAAsACAAMAAsACAAMAAsACAAMQAyACwAIAA4ADYANAAwADAALAAgADAALAAgADAALAAgAFwAIgBTAFwAIgAsACAAXAAiACAAUwB0AGEAbgBkAGEAcgBkAFwAIgA7AFwAbgBcACIAUwBoAGEAbgBnAFwAIgAsACAAMQA5ADQAMQAsACAAMQA5ADQAMQAsACAAMwAsACAAMAAsACAAMAAsACAAMQA1ACwAIAAwACwAIAAwACwAIAAzADYAMAAwACwAIABcACIARABcACIALAAgAFwAIgAgAEQAYQB5AGwAaQBnAGgAdABcACIAOwBcAG4AXAAiAFMAaABhAG4AZwBcACIALAAgADEAOQA0ADEALAAgADEAOQA0ADEALAAgADEAMQAsACAAMAAsACAAMAAsACAAMQAsACAAOAA2ADQAMAAwACwAIAAwACwAIAAwACwAIABcACIAUwBcACIALAAgAFwAIgAgAFMAdABhAG4AZABhAHIAZABcACIAOwBcAG4AXAAiAFMAaABhAG4AZwBcACIALAAgADEAOQA0ADIALAAgADEAOQA0ADIALAAgADEALAAgADAALAAgADAALAAgADMAMQAsACAAMAAsACAAMAAsACAAMwA2ADAAMAAsACAAXAAiAEQAXAAiACwAIABcACIAIABEAGEAeQBsAGkAZwBoAHQAXAAiADsAXABuAFwAIgBTAGgAYQBuAGcAXAAiACwAIAAxADkANAA1ACwAIAAxADkANAA1ACwAIAA5ACwAIAAwACwAIAAwACwAIAAxACwAIAA4ADYANAAwADAALAAgADAALAAgADAALAAgAFwAIgBTAFwAIgAsACAAXAAiACAAUwB0AGEAbgBkAGEAcgBkAFwAIgA7AFwAbgBcACIAUwBoAGEAbgBnAFwAIgAsACAAMQA5ADQANgAsACAAMQA5ADQANgAsACAANQAsACAAMAAsACAAMAAsACAAMQA1ACwAIAAwACwAIAAwACwAIAAzADYAMAAwACwAIABcACIARABcACIALAAgAFwAIgAgAEQAYQB5AGwAaQBnAGgAdABcACIAOwBcAG4AXAAiAFMAaABhAG4AZwBcACIALAAgADEAOQA0ADYALAAgADEAOQA0ADYALAAgADkALAAgADAALAAgADAALAAgADMAMAAsACAAOAA2ADQAMAAwACwAIAAwACwAIAAwACwAIABcACIAUwBcACIALAAgAFwAIgAgAFMAdABhAG4AZABhAHIAZABcACIAOwBcAG4AXAAiAFMAaABhAG4AZwBcACIALAAgADEAOQA0ADcALAAgADEAOQA0ADcALAAgADQALAAgADAALAAgADAALAAgADEANQAsACAAMAAsACAAMAAsACAAMwA2ADAAMAAsACAAXAAiAEQAXAAiACwAIABcACIAIABEAGEAeQBsAGkAZwBoAHQAXAAiADsAXABuAFwAIgBTAGgAYQBuAGcAXAAiACwAIAAxADkANAA3ACwAIAAxADkANAA3ACwAIAAxADAALAAgADAALAAgADAALAAgADMAMQAsACAAOAA2ADQAMAAwACwAIAAwACwAIAAwACwAIABcACIAUwBcACIALAAgAFwAIgAgAFMAdABhAG4AZABhAHIAZABcACIAOwBcAG4AXAAiAFMAaABhAG4AZwBcACIALAAgADEAOQA0ADgALAAgADEAOQA0ADkALAAgADUALAAgADAALAAgADAALAAgADEALAAgADAALAAgADAALAAgADMANgAwADAALAAgAFwAIgBEAFwAIgAsACAAXAAiACAARABhAHkAbABpAGcAaAB0AFwAIgA7AFwAbgBcACIAUwBoAGEAbgBnAFwAIgAsACAAMQA5ADQAOAAsACAAMQA5ADQAOQAsACAAOQAsACAAMAAsACAAMAAsACAAMwAwACwAIAA4ADYANAAwADAALAAgADAALAAgADAALAAgAFwAIgBTAFwAIgAsACAAXAAiACAAUwB0AGEAbgBkAGEAcgBkAFwAIgBcAG4AfQA7AFwAbgBcAG4AXwBUAEkATQBFAFoATwBOAEUAXwBSAFUATABFAFMAXwBTAE8AVgBJAEUAVABaAE8ATgBFACAAPQAgAHsAXABuAFwAIgBTAG8AdgBpAGUAdABaAG8AbgBlAFwAIgAsACAAMQA5ADQANQAsACAAMQA5ADQANQAsACAANQAsACAAMAAsACAAMAAsACAAMgA0ACwAIAA3ADIAMAAwACwAIAAwACwAIAA3ADIAMAAwACwAIABcACIATQBcACIALAAgAFwAIgAgAE0AaQBkAHMAdQBtAG0AZQByAFwAIgA7AFwAbgBcACIAUwBvAHYAaQBlAHQAWgBvAG4AZQBcACIALAAgADEAOQA0ADUALAAgADEAOQA0ADUALAAgADkALAAgADAALAAgADAALAAgADIANAAsACAAMQAwADgAMAAwACwAIAAwACwAIAAzADYAMAAwACwAIABcACIAUwBcACIALAAgAFwAIgAgAFMAdQBtAG0AZQByAFwAIgA7AFwAbgBcACIAUwBvAHYAaQBlAHQAWgBvAG4AZQBcACIALAAgADEAOQA0ADUALAAgADEAOQA0ADUALAAgADEAMQAsACAAMAAsACAAMAAsACAAMQA4ACwAIAA3ADIAMAAwACwAIAAxACwAIAAwACwAIABcACIAXAAiACwAIABcACIAXAAiAFwAbgB9ADsAXABuAFwAbgBfAFQASQBNAEUAWgBPAE4ARQBfAFIAVQBMAEUAUwBfAFMAUABBAEkATgAgAD0AIAB7AFwAbgBcACIAUwBwAGEAaQBuAFwAIgAsACAAMQA5ADEAOAAsACAAMQA5ADEAOAAsACAANAAsACAAMAAsACAAMAAsACAAMQA1ACwAIAA4ADIAOAAwADAALAAgADAALAAgADMANgAwADAALAAgAFwAIgBTAFwAIgAsACAAXAAiACAAUwB1AG0AbQBlAHIAXAAiADsAXABuAFwAIgBTAHAAYQBpAG4AXAAiACwAIAAxADkAMQA4ACwAIAAxADkAMQA5ACwAIAAxADAALAAgADAALAAgADAALAAgADYALAAgADgANgA0ADAAMAAsACAAMQAsACAAMAAsACAAXAAiAFwAIgAsACAAXAAiAFwAIgA7AFwAbgBcACIAUwBwAGEAaQBuAFwAIgAsACAAMQA5ADEAOQAsACAAMQA5ADEAOQAsACAANAAsACAAMAAsACAAMAAsACAANgAsACAAOAAyADgAMAAwACwAIAAwACwAIAAzADYAMAAwACwAIABcACIAUwBcACIALAAgAFwAIgAgAFMAdQBtAG0AZQByAFwAIgA7AFwAbgBcACIAUwBwAGEAaQBuAFwAIgAsACAAMQA5ADIANAAsACAAMQA5ADIANAAsACAANAAsACAAMAAsACAAMAAsACAAMQA2ACwAIAA4ADIAOAAwADAALAAgADAALAAgADMANgAwADAALAAgAFwAIgBTAFwAIgAsACAAXAAiACAAUwB1AG0AbQBlAHIAXAAiADsAXABuAFwAIgBTAHAAYQBpAG4AXAAiACwAIAAxADkAMgA0ACwAIAAxADkAMgA0ACwAIAAxADAALAAgADAALAAgADAALAAgADQALAAgADgANgA0ADAAMAAsACAAMQAsACAAMAAsACAAXAAiAFwAIgAsACAAXAAiAFwAIgA7AFwAbgBcACIAUwBwAGEAaQBuAFwAIgAsACAAMQA5ADIANgAsACAAMQA5ADIANgAsACAANAAsACAAMAAsACAAMAAsACAAMQA3ACwAIAA4ADIAOAAwADAALAAgADAALAAgADMANgAwADAALAAgAFwAIgBTAFwAIgAsACAAXAAiACAAUwB1AG0AbQBlAHIAXAAiADsAXABuAFwAIgBTAHAAYQBpAG4AXAAiACwAIAAxADkAMgA2ACwAIAAxADkAMgA5ACwAIAAxADAALAAgADEALAAgADYALAAgADEALAAgADgANgA0ADAAMAAsACAAMQAsACAAMAAsACAAXAAiAFwAIgAsACAAXAAiAFwAIgA7AFwAbgBcACIAUwBwAGEAaQBuAFwAIgAsACAAMQA5ADIANwAsACAAMQA5ADIANwAsACAANAAsACAAMAAsACAAMAAsACAAOQAsACAAOAAyADgAMAAwACwAIAAwACwAIAAzADYAMAAwACwAIABcACIAUwBcACIALAAgAFwAIgAgAFMAdQBtAG0AZQByAFwAIgA7AFwAbgBcACIAUwBwAGEAaQBuAFwAIgAsACAAMQA5ADIAOAAsACAAMQA5ADIAOAAsACAANAAsACAAMAAsACAAMAAsACAAMQA1ACwAIAAwACwAIAAwACwAIAAzADYAMAAwACwAIABcACIAUwBcACIALAAgAFwAIgAgAFMAdQBtAG0AZQByAFwAIgA7AFwAbgBcACIAUwBwAGEAaQBuAFwAIgAsACAAMQA5ADIAOQAsACAAMQA5ADIAOQAsACAANAAsACAAMAAsACAAMAAsACAAMgAwACwAIAA4ADIAOAAwADAALAAgADAALAAgADMANgAwADAALAAgAFwAIgBTAFwAIgAsACAAXAAiACAAUwB1AG0AbQBlAHIAXAAiADsAXABuAFwAIgBTAHAAYQBpAG4AXAAiACwAIAAxADkAMwA3ACwAIAAxADkAMwA3ACwAIAA2ACwAIAAwACwAIAAwACwAIAAxADYALAAgADgAMgA4ADAAMAAsACAAMAAsACAAMwA2ADAAMAAsACAAXAAiAFMAXAAiACwAIABcACIAIABTAHUAbQBtAGUAcgBcACIAOwBcAG4AXAAiAFMAcABhAGkAbgBcACIALAAgADEAOQAzADcALAAgADEAOQAzADcALAAgADEAMAAsACAAMAAsACAAMAAsACAAMgAsACAAOAA2ADQAMAAwACwAIAAxACwAIAAwACwAIABcACIAXAAiACwAIABcACIAXAAiADsAXABuAFwAIgBTAHAAYQBpAG4AXAAiACwAIAAxADkAMwA4ACwAIAAxADkAMwA4ACwAIAA0ACwAIAAwACwAIAAwACwAIAAyACwAIAA4ADIAOAAwADAALAAgADAALAAgADMANgAwADAALAAgAFwAIgBTAFwAIgAsACAAXAAiACAAUwB1AG0AbQBlAHIAXAAiADsAXABuAFwAIgBTAHAAYQBpAG4AXAAiACwAIAAxADkAMwA4ACwAIAAxADkAMwA4ACwAIAA0ACwAIAAwACwAIAAwACwAIAAzADAALAAgADgAMgA4ADAAMAAsACAAMAAsACAANwAyADAAMAAsACAAXAAiAE0AXAAiACwAIABcACIAIABNAGkAZABzAHUAbQBtAGUAcgBcACIAOwBcAG4AXAAiAFMAcABhAGkAbgBcACIALAAgADEAOQAzADgALAAgADEAOQAzADgALAAgADEAMAAsACAAMAAsACAAMAAsACAAMgAsACAAOAA2ADQAMAAwACwAIAAwACwAIAAzADYAMAAwACwAIABcACIAUwBcACIALAAgAFwAIgAgAFMAdQBtAG0AZQByAFwAIgA7AFwAbgBcACIAUwBwAGEAaQBuAFwAIgAsACAAMQA5ADMAOQAsACAAMQA5ADMAOQAsACAAMQAwACwAIAAwACwAIAAwACwAIAA3ACwAIAA4ADYANAAwADAALAAgADEALAAgADAALAAgAFwAIgBcACIALAAgAFwAIgBcACIAOwBcAG4AXAAiAFMAcABhAGkAbgBcACIALAAgADEAOQA0ADIALAAgADEAOQA0ADIALAAgADUALAAgADAALAAgADAALAAgADIALAAgADgAMgA4ADAAMAAsACAAMAAsACAAMwA2ADAAMAAsACAAXAAiAFMAXAAiACwAIABcACIAIABTAHUAbQBtAGUAcgBcACIAOwBcAG4AXAAiAFMAcABhAGkAbgBcACIALAAgADEAOQA0ADIALAAgADEAOQA0ADIALAAgADkALAAgADAALAAgADAALAAgADEALAAgADMANgAwADAALAAgADAALAAgADAALAAgAFwAIgBcACIALAAgAFwAIgBcACIAOwBcAG4AXAAiAFMAcABhAGkAbgBcACIALAAgADEAOQA0ADMALAAgADEAOQA0ADQALAAgADEAMAAsACAAMQAsACAANwAsACAAMQAsACAAMwA2ADAAMAAsACAAMAAsACAAMAAsACAAXAAiAFwAIgAsACAAXAAiAFwAIgA7AFwAbgBcACIAUwBwAGEAaQBuAFwAIgAsACAAMQA5ADQAMwAsACAAMQA5ADQANgAsACAANAAsACAAMQAsACAANgAsACAAMQAzACwAIAA4ADIAOAAwADAALAAgADAALAAgADMANgAwADAALAAgAFwAIgBTAFwAIgAsACAAXAAiACAAUwB1AG0AbQBlAHIAXAAiADsAXABuAFwAIgBTAHAAYQBpAG4AXAAiACwAIAAxADkANAA1ACwAIAAxADkANAA2ACwAIAA5ACwAIAAtADEALAAgADcALAAgADAALAAgADMANgAwADAALAAgADAALAAgADAALAAgAFwAIgBcACIALAAgAFwAIgBcACIAOwBcAG4AXAAiAFMAcABhAGkAbgBcACIALAAgADEAOQA0ADkALAAgADEAOQA0ADkALAAgADQALAAgADAALAAgADAALAAgADMAMAAsACAAOAAyADgAMAAwACwAIAAwACwAIAAzADYAMAAwACwAIABcACIAUwBcACIALAAgAFwAIgAgAFMAdQBtAG0AZQByAFwAIgA7AFwAbgBcACIAUwBwAGEAaQBuAFwAIgAsACAAMQA5ADQAOQAsACAAMQA5ADQAOQAsACAAMQAwACwAIAAwACwAIAAwACwAIAAyACwAIAAzADYAMAAwACwAIAAwACwAIAAwACwAIABcACIAXAAiACwAIABcACIAXAAiADsAXABuAFwAIgBTAHAAYQBpAG4AXAAiACwAIAAxADkANwA0ACwAIAAxADkANwA1ACwAIAA0ACwAIAAxACwAIAA2ACwAIAAxADIALAAgADgAMgA4ADAAMAAsACAAMAAsACAAMwA2ADAAMAAsACAAXAAiAFMAXAAiACwAIABcACIAIABTAHUAbQBtAGUAcgBcACIAOwBcAG4AXAAiAFMAcABhAGkAbgBcACIALAAgADEAOQA3ADQALAAgADEAOQA3ADUALAAgADEAMAAsACAAMQAsACAANwAsACAAMQAsACAAMwA2ADAAMAAsACAAMAAsACAAMAAsACAAXAAiAFwAIgAsACAAXAAiAFwAIgA7AFwAbgBcACIAUwBwAGEAaQBuAFwAIgAsACAAMQA5ADcANgAsACAAMQA5ADcANgAsACAAMwAsACAAMAAsACAAMAAsACAAMgA3ACwAIAA4ADIAOAAwADAALAAgADAALAAgADMANgAwADAALAAgAFwAIgBTAFwAIgAsACAAXAAiACAAUwB1AG0AbQBlAHIAXAAiADsAXABuAFwAIgBTAHAAYQBpAG4AXAAiACwAIAAxADkANwA2ACwAIAAxADkANwA3ACwAIAA5ACwAIAAtADEALAAgADcALAAgADAALAAgADMANgAwADAALAAgADAALAAgADAALAAgAFwAIgBcACIALAAgAFwAIgBcACIAOwBcAG4AXAAiAFMAcABhAGkAbgBcACIALAAgADEAOQA3ADcALAAgADEAOQA3ADcALAAgADQALAAgADAALAAgADAALAAgADIALAAgADgAMgA4ADAAMAAsACAAMAAsACAAMwA2ADAAMAAsACAAXAAiAFMAXAAiACwAIABcACIAIABTAHUAbQBtAGUAcgBcACIAOwBcAG4AXAAiAFMAcABhAGkAbgBcACIALAAgADEAOQA3ADgALAAgADEAOQA3ADgALAAgADQALAAgADAALAAgADAALAAgADIALAAgADcAMgAwADAALAAgADEALAAgADMANgAwADAALAAgAFwAIgBTAFwAIgAsACAAXAAiACAAUwB1AG0AbQBlAHIAXAAiADsAXABuAFwAIgBTAHAAYQBpAG4AXAAiACwAIAAxADkANwA4ACwAIAAxADkANwA4ACwAIAAxADAALAAgADAALAAgADAALAAgADEALAAgADcAMgAwADAALAAgADEALAAgADAALAAgAFwAIgBcACIALAAgAFwAIgBcACIAXABuAH0AOwBcAG4AXABuAF8AVABJAE0ARQBaAE8ATgBFAF8AUgBVAEwARQBTAF8AUwBQAEEASQBOAEEARgBSAEkAQwBBACAAPQAgAHsAXABuAFwAIgBTAHAAYQBpAG4AQQBmAHIAaQBjAGEAXAAiACwAIAAxADkANgA3ACwAIAAxADkANgA3ACwAIAA2ACwAIAAwACwAIAAwACwAIAAzACwAIAA0ADMAMgAwADAALAAgADAALAAgADMANgAwADAALAAgAFwAIgBTAFwAIgAsACAAXAAiACAAUwB1AG0AbQBlAHIAXAAiADsAXABuAFwAIgBTAHAAYQBpAG4AQQBmAHIAaQBjAGEAXAAiACwAIAAxADkANgA3ACwAIAAxADkANgA3ACwAIAAxADAALAAgADAALAAgADAALAAgADEALAAgADAALAAgADAALAAgADAALAAgAFwAIgBcACIALAAgAFwAIgBcACIAOwBcAG4AXAAiAFMAcABhAGkAbgBBAGYAcgBpAGMAYQBcACIALAAgADEAOQA3ADQALAAgADEAOQA3ADQALAAgADYALAAgADAALAAgADAALAAgADIANAAsACAAMAAsACAAMAAsACAAMwA2ADAAMAAsACAAXAAiAFMAXAAiACwAIABcACIAIABTAHUAbQBtAGUAcgBcACIAOwBcAG4AXAAiAFMAcABhAGkAbgBBAGYAcgBpAGMAYQBcACIALAAgADEAOQA3ADQALAAgADEAOQA3ADQALAAgADkALAAgADAALAAgADAALAAgADEALAAgADAALAAgADAALAAgADAALAAgAFwAIgBcACIALAAgAFwAIgBcACIAOwBcAG4AXAAiAFMAcABhAGkAbgBBAGYAcgBpAGMAYQBcACIALAAgADEAOQA3ADYALAAgADEAOQA3ADYALAAgADgALAAgADAALAAgADAALAAgADEALAAgADAALAAgADAALAAgADAALAAgAFwAIgBcACIALAAgAFwAIgBcACIAOwBcAG4AXAAiAFMAcABhAGkAbgBBAGYAcgBpAGMAYQBcACIALAAgADEAOQA3ADYALAAgADEAOQA3ADcALAAgADUALAAgADAALAAgADAALAAgADEALAAgADAALAAgADAALAAgADMANgAwADAALAAgAFwAIgBTAFwAIgAsACAAXAAiACAAUwB1AG0AbQBlAHIAXAAiADsAXABuAFwAIgBTAHAAYQBpAG4AQQBmAHIAaQBjAGEAXAAiACwAIAAxADkANwA3ACwAIAAxADkANwA3ACwAIAA5ACwAIAAwACwAIAAwACwAIAAyADgALAAgADAALAAgADAALAAgADAALAAgAFwAIgBcACIALAAgAFwAIgBcACIAOwBcAG4AXAAiAFMAcABhAGkAbgBBAGYAcgBpAGMAYQBcACIALAAgADEAOQA3ADgALAAgADEAOQA3ADgALAAgADYALAAgADAALAAgADAALAAgADEALAAgADAALAAgADAALAAgADMANgAwADAALAAgAFwAIgBTAFwAIgAsACAAXAAiACAAUwB1AG0AbQBlAHIAXAAiADsAXABuAFwAIgBTAHAAYQBpAG4AQQBmAHIAaQBjAGEAXAAiACwAIAAxADkANwA4ACwAIAAxADkANwA4ACwAIAA4ACwAIAAwACwAIAAwACwAIAA0ACwAIAAwACwAIAAwACwAIAAwACwAIABcACIAXAAiACwAIABcACIAXAAiAFwAbgB9ADsAXABuAFwAbgBfAFQASQBNAEUAWgBPAE4ARQBfAFIAVQBMAEUAUwBfAFMAVABBAFIASwBFACAAPQAgAHsAXABuAFwAIgBTAHQAYQByAGsAZQBcACIALAAgADEAOQA0ADcALAAgADEAOQA1ADQALAAgADkALAAgAC0AMQAsACAANwAsACAAMAAsACAANwAyADAAMAAsACAAMAAsACAAMAAsACAAXAAiAFMAXAAiACwAIABcACIAIABTAHQAYQBuAGQAYQByAGQAXAAiADsAXABuAFwAIgBTAHQAYQByAGsAZQBcACIALAAgADEAOQA0ADcALAAgADEAOQA2ADEALAAgADQALAAgAC0AMQAsACAANwAsACAAMAAsACAANwAyADAAMAAsACAAMAAsACAAMwA2ADAAMAAsACAAXAAiAEQAXAAiACwAIABcACIAIABEAGEAeQBsAGkAZwBoAHQAXAAiADsAXABuAFwAIgBTAHQAYQByAGsAZQBcACIALAAgADEAOQA1ADUALAAgADEAOQA1ADYALAAgADEAMAAsACAALQAxACwAIAA3ACwAIAAwACwAIAA3ADIAMAAwACwAIAAwACwAIAAwACwAIABcACIAUwBcACIALAAgAFwAIgAgAFMAdABhAG4AZABhAHIAZABcACIAOwBcAG4AXAAiAFMAdABhAHIAawBlAFwAIgAsACAAMQA5ADUANwAsACAAMQA5ADUAOAAsACAAOQAsACAALQAxACwAIAA3ACwAIAAwACwAIAA3ADIAMAAwACwAIAAwACwAIAAwACwAIABcACIAUwBcACIALAAgAFwAIgAgAFMAdABhAG4AZABhAHIAZABcACIAOwBcAG4AXAAiAFMAdABhAHIAawBlAFwAIgAsACAAMQA5ADUAOQAsACAAMQA5ADYAMQAsACAAMQAwACwAIAAtADEALAAgADcALAAgADAALAAgADcAMgAwADAALAAgADAALAAgADAALAAgAFwAIgBTAFwAIgAsACAAXAAiACAAUwB0AGEAbgBkAGEAcgBkAFwAIgBcAG4AfQA7AFwAbgBcAG4AXwBUAEkATQBFAFoATwBOAEUAXwBSAFUATABFAFMAXwBTAFQASgBPAEgATgBTACAAPQAgAHsAXABuAFwAIgBTAHQASgBvAGgAbgBzAFwAIgAsACAAMQA5ADEANwAsACAAMQA5ADEANwAsACAANAAsACAAMAAsACAAMAAsACAAOAAsACAANwAyADAAMAAsACAAMAAsACAAMwA2ADAAMAAsACAAXAAiAEQAXAAiACwAIABcACIAIABEAGEAeQBsAGkAZwBoAHQAXAAiADsAXABuAFwAIgBTAHQASgBvAGgAbgBzAFwAIgAsACAAMQA5ADEANwAsACAAMQA5ADEANwAsACAAOQAsACAAMAAsACAAMAAsACAAMQA3ACwAIAA3ADIAMAAwACwAIAAwACwAIAAwACwAIABcACIAUwBcACIALAAgAFwAIgAgAFMAdABhAG4AZABhAHIAZABcACIAOwBcAG4AXAAiAFMAdABKAG8AaABuAHMAXAAiACwAIAAxADkAMQA5ACwAIAAxADkAMQA5ACwAIAA1ACwAIAAwACwAIAAwACwAIAA1ACwAIAA4ADIAOAAwADAALAAgADAALAAgADMANgAwADAALAAgAFwAIgBEAFwAIgAsACAAXAAiACAARABhAHkAbABpAGcAaAB0AFwAIgA7AFwAbgBcACIAUwB0AEoAbwBoAG4AcwBcACIALAAgADEAOQAxADkALAAgADEAOQAxADkALAAgADgALAAgADAALAAgADAALAAgADEAMgAsACAAOAAyADgAMAAwACwAIAAwACwAIAAwACwAIABcACIAUwBcACIALAAgAFwAIgAgAFMAdABhAG4AZABhAHIAZABcACIAOwBcAG4AXAAiAFMAdABKAG8AaABuAHMAXAAiACwAIAAxADkAMgAwACwAIAAxADkAMwA1ACwAIAA1ACwAIAAxACwAIAA3ACwAIAAxACwAIAA4ADIAOAAwADAALAAgADAALAAgADMANgAwADAALAAgAFwAIgBEAFwAIgAsACAAXAAiACAARABhAHkAbABpAGcAaAB0AFwAIgA7AFwAbgBcACIAUwB0AEoAbwBoAG4AcwBcACIALAAgADEAOQAyADAALAAgADEAOQAzADUALAAgADEAMAAsACAALQAxACwAIAA3ACwAIAAwACwAIAA4ADIAOAAwADAALAAgADAALAAgADAALAAgAFwAIgBTAFwAIgAsACAAXAAiACAAUwB0AGEAbgBkAGEAcgBkAFwAIgA7AFwAbgBcACIAUwB0AEoAbwBoAG4AcwBcACIALAAgADEAOQAzADYALAAgADEAOQA0ADEALAAgADUALAAgADEALAAgADEALAAgADkALAAgADAALAAgADAALAAgADMANgAwADAALAAgAFwAIgBEAFwAIgAsACAAXAAiACAARABhAHkAbABpAGcAaAB0AFwAIgA7AFwAbgBcACIAUwB0AEoAbwBoAG4AcwBcACIALAAgADEAOQAzADYALAAgADEAOQA0ADEALAAgADEAMAAsACAAMQAsACAAMQAsACAAMgAsACAAMAAsACAAMAAsACAAMAAsACAAXAAiAFMAXAAiACwAIABcACIAIABTAHQAYQBuAGQAYQByAGQAXAAiADsAXABuAFwAIgBTAHQASgBvAGgAbgBzAFwAIgAsACAAMQA5ADQANgAsACAAMQA5ADUAMAAsACAANQAsACAAMQAsACAANwAsACAAOAAsACAANwAyADAAMAAsACAAMAAsACAAMwA2ADAAMAAsACAAXAAiAEQAXAAiACwAIABcACIAIABEAGEAeQBsAGkAZwBoAHQAXAAiADsAXABuAFwAIgBTAHQASgBvAGgAbgBzAFwAIgAsACAAMQA5ADQANgAsACAAMQA5ADUAMAAsACAAMQAwACwAIAAxACwAIAA3ACwAIAAyACwAIAA3ADIAMAAwACwAIAAwACwAIAAwACwAIABcACIAUwBcACIALAAgAFwAIgAgAFMAdABhAG4AZABhAHIAZABcACIAOwBcAG4AXAAiAFMAdABKAG8AaABuAHMAXAAiACwAIAAxADkANQAxACwAIAAxADkANQA5ACwAIAA5ACwAIAAtADEALAAgADcALAAgADAALAAgADcAMgAwADAALAAgADAALAAgADAALAAgAFwAIgBTAFwAIgAsACAAXAAiACAAUwB0AGEAbgBkAGEAcgBkAFwAIgA7AFwAbgBcACIAUwB0AEoAbwBoAG4AcwBcACIALAAgADEAOQA1ADEALAAgADEAOQA4ADYALAAgADQALAAgAC0AMQAsACAANwAsACAAMAAsACAANwAyADAAMAAsACAAMAAsACAAMwA2ADAAMAAsACAAXAAiAEQAXAAiACwAIABcACIAIABEAGEAeQBsAGkAZwBoAHQAXAAiADsAXABuAFwAIgBTAHQASgBvAGgAbgBzAFwAIgAsACAAMQA5ADYAMAAsACAAMQA5ADgANgAsACAAMQAwACwAIAAtADEALAAgADcALAAgADAALAAgADcAMgAwADAALAAgADAALAAgADAALAAgAFwAIgBTAFwAIgAsACAAXAAiACAAUwB0AGEAbgBkAGEAcgBkAFwAIgA7AFwAbgBcACIAUwB0AEoAbwBoAG4AcwBcACIALAAgADEAOQA4ADcALAAgADEAOQA4ADcALAAgADQALAAgADEALAAgADcALAAgADEALAAgADYAMAAsACAAMAAsACAAMwA2ADAAMAAsACAAXAAiAEQAXAAiACwAIABcACIAIABEAGEAeQBsAGkAZwBoAHQAXAAiADsAXABuAFwAIgBTAHQASgBvAGgAbgBzAFwAIgAsACAAMQA5ADgANwAsACAAMgAwADAANgAsACAAMQAwACwAIAAtADEALAAgADcALAAgADAALAAgADYAMAAsACAAMAAsACAAMAAsACAAXAAiAFMAXAAiACwAIABcACIAIABTAHQAYQBuAGQAYQByAGQAXAAiADsAXABuAFwAIgBTAHQASgBvAGgAbgBzAFwAIgAsACAAMQA5ADgAOAAsACAAMQA5ADgAOAAsACAANAAsACAAMQAsACAANwAsACAAMQAsACAANgAwACwAIAAwACwAIAA3ADIAMAAwACwAIABcACIARABEAFwAIgAsACAAXAAiACAARABvAHUAYgBsAGUAIABEAGEAeQBsAGkAZwBoAHQAXAAiADsAXABuAFwAIgBTAHQASgBvAGgAbgBzAFwAIgAsACAAMQA5ADgAOQAsACAAMgAwADAANgAsACAANAAsACAAMQAsACAANwAsACAAMQAsACAANgAwACwAIAAwACwAIAAzADYAMAAwACwAIABcACIARABcACIALAAgAFwAIgAgAEQAYQB5AGwAaQBnAGgAdABcACIAOwBcAG4AXAAiAFMAdABKAG8AaABuAHMAXAAiACwAIAAyADAAMAA3ACwAIAAyADAAMQAwACwAIAAxADEALAAgADEALAAgADcALAAgADEALAAgADYAMAAsACAAMAAsACAAMAAsACAAXAAiAFMAXAAiACwAIABcACIAIABTAHQAYQBuAGQAYQByAGQAXAAiADsAXABuAFwAIgBTAHQASgBvAGgAbgBzAFwAIgAsACAAMgAwADAANwAsACAAMgAwADEAMQAsACAAMwAsACAAMQAsACAANwAsACAAOAAsACAANgAwACwAIAAwACwAIAAzADYAMAAwACwAIABcACIARABcACIALAAgAFwAIgAgAEQAYQB5AGwAaQBnAGgAdABcACIAXABuAH0AOwBcAG4AXABuAF8AVABJAE0ARQBaAE8ATgBFAF8AUgBVAEwARQBTAF8AUwBVAEQAQQBOACAAPQAgAHsAXABuAFwAIgBTAHUAZABhAG4AXAAiACwAIAAxADkANwAwACwAIAAxADkANwAwACwAIAA1ACwAIAAwACwAIAAwACwAIAAxACwAIAAwACwAIAAwACwAIAAzADYAMAAwACwAIABcACIAUwBcACIALAAgAFwAIgAgAFMAdQBtAG0AZQByAFwAIgA7AFwAbgBcACIAUwB1AGQAYQBuAFwAIgAsACAAMQA5ADcAMAAsACAAMQA5ADgANQAsACAAMQAwACwAIAAwACwAIAAwACwAIAAxADUALAAgADAALAAgADAALAAgADAALAAgAFwAIgBcACIALAAgAFwAIgBcACIAOwBcAG4AXAAiAFMAdQBkAGEAbgBcACIALAAgADEAOQA3ADEALAAgADEAOQA3ADEALAAgADQALAAgADAALAAgADAALAAgADMAMAAsACAAMAAsACAAMAAsACAAMwA2ADAAMAAsACAAXAAiAFMAXAAiACwAIABcACIAIABTAHUAbQBtAGUAcgBcACIAOwBcAG4AXAAiAFMAdQBkAGEAbgBcACIALAAgADEAOQA3ADIALAAgADEAOQA4ADUALAAgADQALAAgAC0AMQAsACAANwAsACAAMAAsACAAMAAsACAAMAAsACAAMwA2ADAAMAAsACAAXAAiAFMAXAAiACwAIABcACIAIABTAHUAbQBtAGUAcgBcACIAXABuAH0AOwBcAG4AXABuAF8AVABJAE0ARQBaAE8ATgBFAF8AUgBVAEwARQBTAF8AUwBXAEkARgBUACAAPQAgAHsAXABuAFwAIgBTAHcAaQBmAHQAXAAiACwAIAAxADkANQA3ACwAIAAxADkANQA3ACwAIAA0ACwAIAAtADEALAAgADcALAAgADAALAAgADcAMgAwADAALAAgADAALAAgADMANgAwADAALAAgAFwAIgBEAFwAIgAsACAAXAAiACAARABhAHkAbABpAGcAaAB0AFwAIgA7AFwAbgBcACIAUwB3AGkAZgB0AFwAIgAsACAAMQA5ADUANwAsACAAMQA5ADUANwAsACAAMQAwACwAIAAtADEALAAgADcALAAgADAALAAgADcAMgAwADAALAAgADAALAAgADAALAAgAFwAIgBTAFwAIgAsACAAXAAiACAAUwB0AGEAbgBkAGEAcgBkAFwAIgA7AFwAbgBcACIAUwB3AGkAZgB0AFwAIgAsACAAMQA5ADUAOQAsACAAMQA5ADUAOQAsACAAMQAwACwAIAAtADEALAAgADcALAAgADAALAAgADcAMgAwADAALAAgADAALAAgADAALAAgAFwAIgBTAFwAIgAsACAAXAAiACAAUwB0AGEAbgBkAGEAcgBkAFwAIgA7AFwAbgBcACIAUwB3AGkAZgB0AFwAIgAsACAAMQA5ADUAOQAsACAAMQA5ADYAMQAsACAANAAsACAALQAxACwAIAA3ACwAIAAwACwAIAA3ADIAMAAwACwAIAAwACwAIAAzADYAMAAwACwAIABcACIARABcACIALAAgAFwAIgAgAEQAYQB5AGwAaQBnAGgAdABcACIAOwBcAG4AXAAiAFMAdwBpAGYAdABcACIALAAgADEAOQA2ADAALAAgADEAOQA2ADEALAAgADkALAAgAC0AMQAsACAANwAsACAAMAAsACAANwAyADAAMAAsACAAMAAsACAAMAAsACAAXAAiAFMAXAAiACwAIABcACIAIABTAHQAYQBuAGQAYQByAGQAXAAiAFwAbgB9ADsAXABuAFwAbgBfAFQASQBNAEUAWgBPAE4ARQBfAFIAVQBMAEUAUwBfAFMAVwBJAFMAUwAgAD0AIAB7AFwAbgBcACIAUwB3AGkAcwBzAFwAIgAsACAAMQA5ADQAMQAsACAAMQA5ADQAMgAsACAANQAsACAAMQAsACAAMQAsACAAMQAsACAAMwA2ADAAMAAsACAAMAAsACAAMwA2ADAAMAAsACAAXAAiAFMAXAAiACwAIABcACIAIABTAHUAbQBtAGUAcgBcACIAOwBcAG4AXAAiAFMAdwBpAHMAcwBcACIALAAgADEAOQA0ADEALAAgADEAOQA0ADIALAAgADEAMAAsACAAMQAsACAAMQAsACAAMQAsACAANwAyADAAMAAsACAAMAAsACAAMAAsACAAXAAiAFwAIgAsACAAXAAiAFwAIgBcAG4AfQA7AFwAbgBcAG4AXwBUAEkATQBFAFoATwBOAEUAXwBSAFUATABFAFMAXwBTAFkAUgBJAEEAIAA9ACAAewBcAG4AXAAiAFMAeQByAGkAYQBcACIALAAgADEAOQAyADAALAAgADEAOQAyADMALAAgADQALAAgADEALAAgADcALAAgADEANQAsACAANwAyADAAMAAsACAAMAAsACAAMwA2ADAAMAAsACAAXAAiAFMAXAAiACwAIABcACIAIABTAHUAbQBtAGUAcgBcACIAOwBcAG4AXAAiAFMAeQByAGkAYQBcACIALAAgADEAOQAyADAALAAgADEAOQAyADMALAAgADEAMAAsACAAMQAsACAANwAsACAAMQAsACAANwAyADAAMAAsACAAMAAsACAAMAAsACAAXAAiAFwAIgAsACAAXAAiAFwAIgA7AFwAbgBcACIAUwB5AHIAaQBhAFwAIgAsACAAMQA5ADYAMgAsACAAMQA5ADYAMgAsACAANAAsACAAMAAsACAAMAAsACAAMgA5ACwAIAA3ADIAMAAwACwAIAAwACwAIAAzADYAMAAwACwAIABcACIAUwBcACIALAAgAFwAIgAgAFMAdQBtAG0AZQByAFwAIgA7AFwAbgBcACIAUwB5AHIAaQBhAFwAIgAsACAAMQA5ADYAMgAsACAAMQA5ADYAMgAsACAAMQAwACwAIAAwACwAIAAwACwAIAAxACwAIAA3ADIAMAAwACwAIAAwACwAIAAwACwAIABcACIAXAAiACwAIABcACIAXAAiADsAXABuAFwAIgBTAHkAcgBpAGEAXAAiACwAIAAxADkANgAzACwAIAAxADkANgAzACwAIAA5ACwAIAAwACwAIAAwACwAIAAzADAALAAgADcAMgAwADAALAAgADAALAAgADAALAAgAFwAIgBcACIALAAgAFwAIgBcACIAOwBcAG4AXAAiAFMAeQByAGkAYQBcACIALAAgADEAOQA2ADMALAAgADEAOQA2ADUALAAgADUALAAgADAALAAgADAALAAgADEALAAgADcAMgAwADAALAAgADAALAAgADMANgAwADAALAAgAFwAIgBTAFwAIgAsACAAXAAiACAAUwB1AG0AbQBlAHIAXAAiADsAXABuAFwAIgBTAHkAcgBpAGEAXAAiACwAIAAxADkANgA0ACwAIAAxADkANgA0ACwAIAAxADAALAAgADAALAAgADAALAAgADEALAAgADcAMgAwADAALAAgADAALAAgADAALAAgAFwAIgBcACIALAAgAFwAIgBcACIAOwBcAG4AXAAiAFMAeQByAGkAYQBcACIALAAgADEAOQA2ADUALAAgADEAOQA2ADUALAAgADkALAAgADAALAAgADAALAAgADMAMAAsACAANwAyADAAMAAsACAAMAAsACAAMAAsACAAXAAiAFwAIgAsACAAXAAiAFwAIgA7AFwAbgBcACIAUwB5AHIAaQBhAFwAIgAsACAAMQA5ADYANgAsACAAMQA5ADYANgAsACAANAAsACAAMAAsACAAMAAsACAAMgA0ACwAIAA3ADIAMAAwACwAIAAwACwAIAAzADYAMAAwACwAIABcACIAUwBcACIALAAgAFwAIgAgAFMAdQBtAG0AZQByAFwAIgA7AFwAbgBcACIAUwB5AHIAaQBhAFwAIgAsACAAMQA5ADYANgAsACAAMQA5ADcANgAsACAAMQAwACwAIAAwACwAIAAwACwAIAAxACwAIAA3ADIAMAAwACwAIAAwACwAIAAwACwAIABcACIAXAAiACwAIABcACIAXAAiADsAXABuAFwAIgBTAHkAcgBpAGEAXAAiACwAIAAxADkANgA3ACwAIAAxADkANwA4ACwAIAA1ACwAIAAwACwAIAAwACwAIAAxACwAIAA3ADIAMAAwACwAIAAwACwAIAAzADYAMAAwACwAIABcACIAUwBcACIALAAgAFwAIgAgAFMAdQBtAG0AZQByAFwAIgA7AFwAbgBcACIAUwB5AHIAaQBhAFwAIgAsACAAMQA5ADcANwAsACAAMQA5ADcAOAAsACAAOQAsACAAMAAsACAAMAAsACAAMQAsACAANwAyADAAMAAsACAAMAAsACAAMAAsACAAXAAiAFwAIgAsACAAXAAiAFwAIgA7AFwAbgBcACIAUwB5AHIAaQBhAFwAIgAsACAAMQA5ADgAMwAsACAAMQA5ADgANAAsACAANAAsACAAMAAsACAAMAAsACAAOQAsACAANwAyADAAMAAsACAAMAAsACAAMwA2ADAAMAAsACAAXAAiAFMAXAAiACwAIABcACIAIABTAHUAbQBtAGUAcgBcACIAOwBcAG4AXAAiAFMAeQByAGkAYQBcACIALAAgADEAOQA4ADMALAAgADEAOQA4ADQALAAgADEAMAAsACAAMAAsACAAMAAsACAAMQAsACAANwAyADAAMAAsACAAMAAsACAAMAAsACAAXAAiAFwAIgAsACAAXAAiAFwAIgA7AFwAbgBcACIAUwB5AHIAaQBhAFwAIgAsACAAMQA5ADgANgAsACAAMQA5ADgANgAsACAAMgAsACAAMAAsACAAMAAsACAAMQA2ACwAIAA3ADIAMAAwACwAIAAwACwAIAAzADYAMAAwACwAIABcACIAUwBcACIALAAgAFwAIgAgAFMAdQBtAG0AZQByAFwAIgA7AFwAbgBcACIAUwB5AHIAaQBhAFwAIgAsACAAMQA5ADgANgAsACAAMQA5ADgANgAsACAAMQAwACwAIAAwACwAIAAwACwAIAA5ACwAIAA3ADIAMAAwACwAIAAwACwAIAAwACwAIABcACIAXAAiACwAIABcACIAXAAiADsAXABuAFwAIgBTAHkAcgBpAGEAXAAiACwAIAAxADkAOAA3ACwAIAAxADkAOAA3ACwAIAAzACwAIAAwACwAIAAwACwAIAAxACwAIAA3ADIAMAAwACwAIAAwACwAIAAzADYAMAAwACwAIABcACIAUwBcACIALAAgAFwAIgAgAFMAdQBtAG0AZQByAFwAIgA7AFwAbgBcACIAUwB5AHIAaQBhAFwAIgAsACAAMQA5ADgANwAsACAAMQA5ADgAOAAsACAAMQAwACwAIAAwACwAIAAwACwAIAAzADEALAAgADcAMgAwADAALAAgADAALAAgADAALAAgAFwAIgBcACIALAAgAFwAIgBcACIAOwBcAG4AXAAiAFMAeQByAGkAYQBcACIALAAgADEAOQA4ADgALAAgADEAOQA4ADgALAAgADMALAAgADAALAAgADAALAAgADEANQAsACAANwAyADAAMAAsACAAMAAsACAAMwA2ADAAMAAsACAAXAAiAFMAXAAiACwAIABcACIAIABTAHUAbQBtAGUAcgBcACIAOwBcAG4AXAAiAFMAeQByAGkAYQBcACIALAAgADEAOQA4ADkALAAgADEAOQA4ADkALAAgADMALAAgADAALAAgADAALAAgADMAMQAsACAANwAyADAAMAAsACAAMAAsACAAMwA2ADAAMAAsACAAXAAiAFMAXAAiACwAIABcACIAIABTAHUAbQBtAGUAcgBcACIAOwBcAG4AXAAiAFMAeQByAGkAYQBcACIALAAgADEAOQA4ADkALAAgADEAOQA4ADkALAAgADEAMAAsACAAMAAsACAAMAAsACAAMQAsACAANwAyADAAMAAsACAAMAAsACAAMAAsACAAXAAiAFwAIgAsACAAXAAiAFwAIgA7AFwAbgBcACIAUwB5AHIAaQBhAFwAIgAsACAAMQA5ADkAMAAsACAAMQA5ADkAMAAsACAANAAsACAAMAAsACAAMAAsACAAMQAsACAANwAyADAAMAAsACAAMAAsACAAMwA2ADAAMAAsACAAXAAiAFMAXAAiACwAIABcACIAIABTAHUAbQBtAGUAcgBcACIAOwBcAG4AXAAiAFMAeQByAGkAYQBcACIALAAgADEAOQA5ADAALAAgADEAOQA5ADAALAAgADkALAAgADAALAAgADAALAAgADMAMAAsACAANwAyADAAMAAsACAAMAAsACAAMAAsACAAXAAiAFwAIgAsACAAXAAiAFwAIgA7AFwAbgBcACIAUwB5AHIAaQBhAFwAIgAsACAAMQA5ADkAMQAsACAAMQA5ADkAMQAsACAANAAsACAAMAAsACAAMAAsACAAMQAsACAAMAAsACAAMAAsACAAMwA2ADAAMAAsACAAXAAiAFMAXAAiACwAIABcACIAIABTAHUAbQBtAGUAcgBcACIAOwBcAG4AXAAiAFMAeQByAGkAYQBcACIALAAgADEAOQA5ADEALAAgADEAOQA5ADIALAAgADEAMAAsACAAMAAsACAAMAAsACAAMQAsACAAMAAsACAAMAAsACAAMAAsACAAXAAiAFwAIgAsACAAXAAiAFwAIgA7AFwAbgBcACIAUwB5AHIAaQBhAFwAIgAsACAAMQA5ADkAMgAsACAAMQA5ADkAMgAsACAANAAsACAAMAAsACAAMAAsACAAOAAsACAAMAAsACAAMAAsACAAMwA2ADAAMAAsACAAXAAiAFMAXAAiACwAIABcACIAIABTAHUAbQBtAGUAcgBcACIAOwBcAG4AXAAiAFMAeQByAGkAYQBcACIALAAgADEAOQA5ADMALAAgADEAOQA5ADMALAAgADMALAAgADAALAAgADAALAAgADIANgAsACAAMAAsACAAMAAsACAAMwA2ADAAMAAsACAAXAAiAFMAXAAiACwAIABcACIAIABTAHUAbQBtAGUAcgBcACIAOwBcAG4AXAAiAFMAeQByAGkAYQBcACIALAAgADEAOQA5ADMALAAgADEAOQA5ADMALAAgADkALAAgADAALAAgADAALAAgADIANQAsACAAMAAsACAAMAAsACAAMAAsACAAXAAiAFwAIgAsACAAXAAiAFwAIgA7AFwAbgBcACIAUwB5AHIAaQBhAFwAIgAsACAAMQA5ADkANAAsACAAMQA5ADkANgAsACAANAAsACAAMAAsACAAMAAsACAAMQAsACAAMAAsACAAMAAsACAAMwA2ADAAMAAsACAAXAAiAFMAXAAiACwAIABcACIAIABTAHUAbQBtAGUAcgBcACIAOwBcAG4AXAAiAFMAeQByAGkAYQBcACIALAAgADEAOQA5ADQALAAgADIAMAAwADUALAAgADEAMAAsACAAMAAsACAAMAAsACAAMQAsACAAMAAsACAAMAAsACAAMAAsACAAXAAiAFwAIgAsACAAXAAiAFwAIgA7AFwAbgBcACIAUwB5AHIAaQBhAFwAIgAsACAAMQA5ADkANwAsACAAMQA5ADkAOAAsACAAMwAsACAALQAxACwAIAAxACwAIAAwACwAIAAwACwAIAAwACwAIAAzADYAMAAwACwAIABcACIAUwBcACIALAAgAFwAIgAgAFMAdQBtAG0AZQByAFwAIgA7AFwAbgBcACIAUwB5AHIAaQBhAFwAIgAsACAAMQA5ADkAOQAsACAAMgAwADAANgAsACAANAAsACAAMAAsACAAMAAsACAAMQAsACAAMAAsACAAMAAsACAAMwA2ADAAMAAsACAAXAAiAFMAXAAiACwAIABcACIAIABTAHUAbQBtAGUAcgBcACIAOwBcAG4AXAAiAFMAeQByAGkAYQBcACIALAAgADIAMAAwADYALAAgADIAMAAwADYALAAgADkALAAgADAALAAgADAALAAgADIAMgAsACAAMAAsACAAMAAsACAAMAAsACAAXAAiAFwAIgAsACAAXAAiAFwAIgA7AFwAbgBcACIAUwB5AHIAaQBhAFwAIgAsACAAMgAwADAANwAsACAAMgAwADAANwAsACAAMwAsACAALQAxACwAIAA1ACwAIAAwACwAIAAwACwAIAAwACwAIAAzADYAMAAwACwAIABcACIAUwBcACIALAAgAFwAIgAgAFMAdQBtAG0AZQByAFwAIgA7AFwAbgBcACIAUwB5AHIAaQBhAFwAIgAsACAAMgAwADAANwAsACAAMgAwADAANwAsACAAMQAxACwAIAAxACwAIAA1ACwAIAAxACwAIAAwACwAIAAwACwAIAAwACwAIABcACIAXAAiACwAIABcACIAXAAiADsAXABuAFwAIgBTAHkAcgBpAGEAXAAiACwAIAAyADAAMAA4ACwAIAAyADAAMAA4ACwAIAA0ACwAIAAxACwAIAA1ACwAIAAxACwAIAAwACwAIAAwACwAIAAzADYAMAAwACwAIABcACIAUwBcACIALAAgAFwAIgAgAFMAdQBtAG0AZQByAFwAIgA7AFwAbgBcACIAUwB5AHIAaQBhAFwAIgAsACAAMgAwADAAOAAsACAAMgAwADAAOAAsACAAMQAxACwAIAAwACwAIAAwACwAIAAxACwAIAAwACwAIAAwACwAIAAwACwAIABcACIAXAAiACwAIABcACIAXAAiADsAXABuAFwAIgBTAHkAcgBpAGEAXAAiACwAIAAyADAAMAA5ACwAIAAyADAAMAA5ACwAIAAzACwAIAAtADEALAAgADUALAAgADAALAAgADAALAAgADAALAAgADMANgAwADAALAAgAFwAIgBTAFwAIgAsACAAXAAiACAAUwB1AG0AbQBlAHIAXAAiADsAXABuAFwAIgBTAHkAcgBpAGEAXAAiACwAIAAyADAAMAA5ACwAIAAyADAAMgAyACwAIAAxADAALAAgAC0AMQAsACAANQAsACAAMAAsACAAMAAsACAAMAAsACAAMAAsACAAXAAiAFwAIgAsACAAXAAiAFwAIgA7AFwAbgBcACIAUwB5AHIAaQBhAFwAIgAsACAAMgAwADEAMAAsACAAMgAwADEAMQAsACAANAAsACAAMQAsACAANQAsACAAMQAsACAAMAAsACAAMAAsACAAMwA2ADAAMAAsACAAXAAiAFMAXAAiACwAIABcACIAIABTAHUAbQBtAGUAcgBcACIAOwBcAG4AXAAiAFMAeQByAGkAYQBcACIALAAgADIAMAAxADIALAAgADIAMAAyADIALAAgADMALAAgAC0AMQAsACAANQAsACAAMAAsACAAMAAsACAAMAAsACAAMwA2ADAAMAAsACAAXAAiAFMAXAAiACwAIABcACIAIABTAHUAbQBtAGUAcgBcACIAXABuAH0AOwBcAG4AXABuAF8AVABJAE0ARQBaAE8ATgBFAF8AUgBVAEwARQBTAF8AVABBAEkAVwBBAE4AIAA9ACAAewBcAG4AXAAiAFQAYQBpAHcAYQBuAFwAIgAsACAAMQA5ADQANgAsACAAMQA5ADQANgAsACAANQAsACAAMAAsACAAMAAsACAAMQA1ACwAIAAwACwAIAAwACwAIAAzADYAMAAwACwAIABcACIARABcACIALAAgAFwAIgAgAEQAYQB5AGwAaQBnAGgAdABcACIAOwBcAG4AXAAiAFQAYQBpAHcAYQBuAFwAIgAsACAAMQA5ADQANgAsACAAMQA5ADQANgAsACAAMQAwACwAIAAwACwAIAAwACwAIAAxACwAIAAwACwAIAAwACwAIAAwACwAIABcACIAUwBcACIALAAgAFwAIgAgAFMAdABhAG4AZABhAHIAZABcACIAOwBcAG4AXAAiAFQAYQBpAHcAYQBuAFwAIgAsACAAMQA5ADQANwAsACAAMQA5ADQANwAsACAANAAsACAAMAAsACAAMAAsACAAMQA1ACwAIAAwACwAIAAwACwAIAAzADYAMAAwACwAIABcACIARABcACIALAAgAFwAIgAgAEQAYQB5AGwAaQBnAGgAdABcACIAOwBcAG4AXAAiAFQAYQBpAHcAYQBuAFwAIgAsACAAMQA5ADQANwAsACAAMQA5ADQANwAsACAAMQAxACwAIAAwACwAIAAwACwAIAAxACwAIAAwACwAIAAwACwAIAAwACwAIABcACIAUwBcACIALAAgAFwAIgAgAFMAdABhAG4AZABhAHIAZABcACIAOwBcAG4AXAAiAFQAYQBpAHcAYQBuAFwAIgAsACAAMQA5ADQAOAAsACAAMQA5ADUAMQAsACAANQAsACAAMAAsACAAMAAsACAAMQAsACAAMAAsACAAMAAsACAAMwA2ADAAMAAsACAAXAAiAEQAXAAiACwAIABcACIAIABEAGEAeQBsAGkAZwBoAHQAXAAiADsAXABuAFwAIgBUAGEAaQB3AGEAbgBcACIALAAgADEAOQA0ADgALAAgADEAOQA1ADEALAAgADEAMAAsACAAMAAsACAAMAAsACAAMQAsACAAMAAsACAAMAAsACAAMAAsACAAXAAiAFMAXAAiACwAIABcACIAIABTAHQAYQBuAGQAYQByAGQAXAAiADsAXABuAFwAIgBUAGEAaQB3AGEAbgBcACIALAAgADEAOQA1ADIALAAgADEAOQA1ADIALAAgADMALAAgADAALAAgADAALAAgADEALAAgADAALAAgADAALAAgADMANgAwADAALAAgAFwAIgBEAFwAIgAsACAAXAAiACAARABhAHkAbABpAGcAaAB0AFwAIgA7AFwAbgBcACIAVABhAGkAdwBhAG4AXAAiACwAIAAxADkANQAyACwAIAAxADkANQA0ACwAIAAxADEALAAgADAALAAgADAALAAgADEALAAgADAALAAgADAALAAgADAALAAgAFwAIgBTAFwAIgAsACAAXAAiACAAUwB0AGEAbgBkAGEAcgBkAFwAIgA7AFwAbgBcACIAVABhAGkAdwBhAG4AXAAiACwAIAAxADkANQAzACwAIAAxADkANQA5ACwAIAA0ACwAIAAwACwAIAAwACwAIAAxACwAIAAwACwAIAAwACwAIAAzADYAMAAwACwAIABcACIARABcACIALAAgAFwAIgAgAEQAYQB5AGwAaQBnAGgAdABcACIAOwBcAG4AXAAiAFQAYQBpAHcAYQBuAFwAIgAsACAAMQA5ADUANQAsACAAMQA5ADYAMQAsACAAMQAwACwAIAAwACwAIAAwACwAIAAxACwAIAAwACwAIAAwACwAIAAwACwAIABcACIAUwBcACIALAAgAFwAIgAgAFMAdABhAG4AZABhAHIAZABcACIAOwBcAG4AXAAiAFQAYQBpAHcAYQBuAFwAIgAsACAAMQA5ADYAMAAsACAAMQA5ADYAMQAsACAANgAsACAAMAAsACAAMAAsACAAMQAsACAAMAAsACAAMAAsACAAMwA2ADAAMAAsACAAXAAiAEQAXAAiACwAIABcACIAIABEAGEAeQBsAGkAZwBoAHQAXAAiADsAXABuAFwAIgBUAGEAaQB3AGEAbgBcACIALAAgADEAOQA3ADQALAAgADEAOQA3ADUALAAgADQALAAgADAALAAgADAALAAgADEALAAgADAALAAgADAALAAgADMANgAwADAALAAgAFwAIgBEAFwAIgAsACAAXAAiACAARABhAHkAbABpAGcAaAB0AFwAIgA7AFwAbgBcACIAVABhAGkAdwBhAG4AXAAiACwAIAAxADkANwA0ACwAIAAxADkANwA1ACwAIAAxADAALAAgADAALAAgADAALAAgADEALAAgADAALAAgADAALAAgADAALAAgAFwAIgBTAFwAIgAsACAAXAAiACAAUwB0AGEAbgBkAGEAcgBkAFwAIgA7AFwAbgBcACIAVABhAGkAdwBhAG4AXAAiACwAIAAxADkANwA5ACwAIAAxADkANwA5ACwAIAA3ACwAIAAwACwAIAAwACwAIAAxACwAIAAwACwAIAAwACwAIAAzADYAMAAwACwAIABcACIARABcACIALAAgAFwAIgAgAEQAYQB5AGwAaQBnAGgAdABcACIAOwBcAG4AXAAiAFQAYQBpAHcAYQBuAFwAIgAsACAAMQA5ADcAOQAsACAAMQA5ADcAOQAsACAAMQAwACwAIAAwACwAIAAwACwAIAAxACwAIAAwACwAIAAwACwAIAAwACwAIABcACIAUwBcACIALAAgAFwAIgAgAFMAdABhAG4AZABhAHIAZABcACIAXABuAH0AOwBcAG4AXABuAF8AVABJAE0ARQBaAE8ATgBFAF8AUgBVAEwARQBTAF8AVABIAFUATABFACAAPQAgAHsAXABuAFwAIgBUAGgAdQBsAGUAXAAiACwAIAAxADkAOQAxACwAIAAxADkAOQAyACwAIAAzACwAIAAtADEALAAgADcALAAgADAALAAgADcAMgAwADAALAAgADAALAAgADMANgAwADAALAAgAFwAIgBEAFwAIgAsACAAXAAiACAARABhAHkAbABpAGcAaAB0AFwAIgA7AFwAbgBcACIAVABoAHUAbABlAFwAIgAsACAAMQA5ADkAMQAsACAAMQA5ADkAMgAsACAAOQAsACAALQAxACwAIAA3ACwAIAAwACwAIAA3ADIAMAAwACwAIAAwACwAIAAwACwAIABcACIAUwBcACIALAAgAFwAIgAgAFMAdABhAG4AZABhAHIAZABcACIAOwBcAG4AXAAiAFQAaAB1AGwAZQBcACIALAAgADEAOQA5ADMALAAgADIAMAAwADYALAAgADQALAAgADEALAAgADcALAAgADEALAAgADcAMgAwADAALAAgADAALAAgADMANgAwADAALAAgAFwAIgBEAFwAIgAsACAAXAAiACAARABhAHkAbABpAGcAaAB0AFwAIgA7AFwAbgBcACIAVABoAHUAbABlAFwAIgAsACAAMQA5ADkAMwAsACAAMgAwADAANgAsACAAMQAwACwAIAAtADEALAAgADcALAAgADAALAAgADcAMgAwADAALAAgADAALAAgADAALAAgAFwAIgBTAFwAIgAsACAAXAAiACAAUwB0AGEAbgBkAGEAcgBkAFwAIgA7AFwAbgBcACIAVABoAHUAbABlAFwAIgAsACAAMgAwADAANwAsACAAXAAiAFwAIgAsACAAMwAsACAAMQAsACAANwAsACAAOAAsACAANwAyADAAMAAsACAAMAAsACAAMwA2ADAAMAAsACAAXAAiAEQAXAAiACwAIABcACIAIABEAGEAeQBsAGkAZwBoAHQAXAAiADsAXABuAFwAIgBUAGgAdQBsAGUAXAAiACwAIAAyADAAMAA3ACwAIABcACIAXAAiACwAIAAxADEALAAgADEALAAgADcALAAgADEALAAgADcAMgAwADAALAAgADAALAAgADAALAAgAFwAIgBTAFwAIgAsACAAXAAiACAAUwB0AGEAbgBkAGEAcgBkAFwAIgBcAG4AfQA7AFwAbgBcAG4AXwBUAEkATQBFAFoATwBOAEUAXwBSAFUATABFAFMAXwBUAE8ATgBHAEEAIAA9ACAAewBcAG4AXAAiAFQAbwBuAGcAYQBcACIALAAgADEAOQA5ADkALAAgADEAOQA5ADkALAAgADEAMAAsACAAMAAsACAAMAAsACAANwAsACAANwAyADAAMAAsACAAMQAsACAAMwA2ADAAMAAsACAAXAAiAFwAIgAsACAAXAAiAFwAIgA7AFwAbgBcACIAVABvAG4AZwBhAFwAIgAsACAAMgAwADAAMAAsACAAMgAwADAAMAAsACAAMwAsACAAMAAsACAAMAAsACAAMQA5ACwAIAA3ADIAMAAwACwAIAAxACwAIAAwACwAIABcACIAXAAiACwAIABcACIAXAAiADsAXABuAFwAIgBUAG8AbgBnAGEAXAAiACwAIAAyADAAMAAwACwAIAAyADAAMAAxACwAIAAxADEALAAgADEALAAgADcALAAgADEALAAgADcAMgAwADAALAAgADAALAAgADMANgAwADAALAAgAFwAIgBcACIALAAgAFwAIgBcACIAOwBcAG4AXAAiAFQAbwBuAGcAYQBcACIALAAgADIAMAAwADEALAAgADIAMAAwADIALAAgADEALAAgAC0AMQAsACAANwAsACAAMAAsACAANwAyADAAMAAsACAAMAAsACAAMAAsACAAXAAiAFwAIgAsACAAXAAiAFwAIgA7AFwAbgBcACIAVABvAG4AZwBhAFwAIgAsACAAMgAwADEANgAsACAAMgAwADEANgAsACAAMQAxACwAIAAxACwAIAA3ACwAIAAxACwAIAA3ADIAMAAwACwAIAAwACwAIAAzADYAMAAwACwAIABcACIAXAAiACwAIABcACIAXAAiADsAXABuAFwAIgBUAG8AbgBnAGEAXAAiACwAIAAyADAAMQA3ACwAIAAyADAAMQA3ACwAIAAxACwAIAAxACwAIAA3ACwAIAAxADUALAAgADEAMAA4ADAAMAAsACAAMAAsACAAMAAsACAAXAAiAFwAIgAsACAAXAAiAFwAIgBcAG4AfQA7AFwAbgBcAG4AXwBUAEkATQBFAFoATwBOAEUAXwBSAFUATABFAFMAXwBUAE8AUgBPAE4AVABPACAAPQAgAHsAXABuAFwAIgBUAG8AcgBvAG4AdABvAFwAIgAsACAAMQA5ADEAOQAsACAAMQA5ADEAOQAsACAAMwAsACAAMAAsACAAMAAsACAAMwAwACwAIAA4ADQANgAwADAALAAgADAALAAgADMANgAwADAALAAgAFwAIgBEAFwAIgAsACAAXAAiACAARABhAHkAbABpAGcAaAB0AFwAIgA7AFwAbgBcACIAVABvAHIAbwBuAHQAbwBcACIALAAgADEAOQAxADkALAAgADEAOQAxADkALAAgADEAMAAsACAAMAAsACAAMAAsACAAMgA2ACwAIAAwACwAIAAwACwAIAAwACwAIABcACIAUwBcACIALAAgAFwAIgAgAFMAdABhAG4AZABhAHIAZABcACIAOwBcAG4AXAAiAFQAbwByAG8AbgB0AG8AXAAiACwAIAAxADkAMgAwACwAIAAxADkAMgAwACwAIAA1ACwAIAAwACwAIAAwACwAIAAyACwAIAA3ADIAMAAwACwAIAAwACwAIAAzADYAMAAwACwAIABcACIARABcACIALAAgAFwAIgAgAEQAYQB5AGwAaQBnAGgAdABcACIAOwBcAG4AXAAiAFQAbwByAG8AbgB0AG8AXAAiACwAIAAxADkAMgAwACwAIAAxADkAMgAwACwAIAA5ACwAIAAwACwAIAAwACwAIAAyADYALAAgADAALAAgADAALAAgADAALAAgAFwAIgBTAFwAIgAsACAAXAAiACAAUwB0AGEAbgBkAGEAcgBkAFwAIgA7AFwAbgBcACIAVABvAHIAbwBuAHQAbwBcACIALAAgADEAOQAyADEALAAgADEAOQAyADEALAAgADUALAAgADAALAAgADAALAAgADEANQAsACAANwAyADAAMAAsACAAMAAsACAAMwA2ADAAMAAsACAAXAAiAEQAXAAiACwAIABcACIAIABEAGEAeQBsAGkAZwBoAHQAXAAiADsAXABuAFwAIgBUAG8AcgBvAG4AdABvAFwAIgAsACAAMQA5ADIAMQAsACAAMQA5ADIAMQAsACAAOQAsACAAMAAsACAAMAAsACAAMQA1ACwAIAA3ADIAMAAwACwAIAAwACwAIAAwACwAIABcACIAUwBcACIALAAgAFwAIgAgAFMAdABhAG4AZABhAHIAZABcACIAOwBcAG4AXAAiAFQAbwByAG8AbgB0AG8AXAAiACwAIAAxADkAMgAyACwAIAAxADkAMgAzACwAIAA1ACwAIAAxACwAIAA3ACwAIAA4ACwAIAA3ADIAMAAwACwAIAAwACwAIAAzADYAMAAwACwAIABcACIARABcACIALAAgAFwAIgAgAEQAYQB5AGwAaQBnAGgAdABcACIAOwBcAG4AXAAiAFQAbwByAG8AbgB0AG8AXAAiACwAIAAxADkAMgAyACwAIAAxADkAMgA2ACwAIAA5ACwAIAAxACwAIAA3ACwAIAAxADUALAAgADcAMgAwADAALAAgADAALAAgADAALAAgAFwAIgBTAFwAIgAsACAAXAAiACAAUwB0AGEAbgBkAGEAcgBkAFwAIgA7AFwAbgBcACIAVABvAHIAbwBuAHQAbwBcACIALAAgADEAOQAyADQALAAgADEAOQAyADcALAAgADUALAAgADEALAAgADcALAAgADEALAAgADcAMgAwADAALAAgADAALAAgADMANgAwADAALAAgAFwAIgBEAFwAIgAsACAAXAAiACAARABhAHkAbABpAGcAaAB0AFwAIgA7AFwAbgBcACIAVABvAHIAbwBuAHQAbwBcACIALAAgADEAOQAyADcALAAgADEAOQAzADcALAAgADkALAAgADEALAAgADcALAAgADIANQAsACAANwAyADAAMAAsACAAMAAsACAAMAAsACAAXAAiAFMAXAAiACwAIABcACIAIABTAHQAYQBuAGQAYQByAGQAXAAiADsAXABuAFwAIgBUAG8AcgBvAG4AdABvAFwAIgAsACAAMQA5ADIAOAAsACAAMQA5ADMANwAsACAANAAsACAAMQAsACAANwAsACAAMgA1ACwAIAA3ADIAMAAwACwAIAAwACwAIAAzADYAMAAwACwAIABcACIARABcACIALAAgAFwAIgAgAEQAYQB5AGwAaQBnAGgAdABcACIAOwBcAG4AXAAiAFQAbwByAG8AbgB0AG8AXAAiACwAIAAxADkAMwA4ACwAIAAxADkAMwA5ACwAIAA5ACwAIAAtADEALAAgADcALAAgADAALAAgADcAMgAwADAALAAgADAALAAgADAALAAgAFwAIgBTAFwAIgAsACAAXAAiACAAUwB0AGEAbgBkAGEAcgBkAFwAIgA7AFwAbgBcACIAVABvAHIAbwBuAHQAbwBcACIALAAgADEAOQAzADgALAAgADEAOQA0ADAALAAgADQALAAgAC0AMQAsACAANwAsACAAMAAsACAANwAyADAAMAAsACAAMAAsACAAMwA2ADAAMAAsACAAXAAiAEQAXAAiACwAIABcACIAIABEAGEAeQBsAGkAZwBoAHQAXAAiADsAXABuAFwAIgBUAG8AcgBvAG4AdABvAFwAIgAsACAAMQA5ADQANQAsACAAMQA5ADQAOAAsACAAOQAsACAALQAxACwAIAA3ACwAIAAwACwAIAA3ADIAMAAwACwAIAAwACwAIAAwACwAIABcACIAUwBcACIALAAgAFwAIgAgAFMAdABhAG4AZABhAHIAZABcACIAOwBcAG4AXAAiAFQAbwByAG8AbgB0AG8AXAAiACwAIAAxADkANAA2ACwAIAAxADkANwAzACwAIAA0ACwAIAAtADEALAAgADcALAAgADAALAAgADcAMgAwADAALAAgADAALAAgADMANgAwADAALAAgAFwAIgBEAFwAIgAsACAAXAAiACAARABhAHkAbABpAGcAaAB0AFwAIgA7AFwAbgBcACIAVABvAHIAbwBuAHQAbwBcACIALAAgADEAOQA0ADkALAAgADEAOQA1ADAALAAgADEAMQAsACAALQAxACwAIAA3ACwAIAAwACwAIAA3ADIAMAAwACwAIAAwACwAIAAwACwAIABcACIAUwBcACIALAAgAFwAIgAgAFMAdABhAG4AZABhAHIAZABcACIAOwBcAG4AXAAiAFQAbwByAG8AbgB0AG8AXAAiACwAIAAxADkANQAxACwAIAAxADkANQA2ACwAIAA5ACwAIAAtADEALAAgADcALAAgADAALAAgADcAMgAwADAALAAgADAALAAgADAALAAgAFwAIgBTAFwAIgAsACAAXAAiACAAUwB0AGEAbgBkAGEAcgBkAFwAIgA7AFwAbgBcACIAVABvAHIAbwBuAHQAbwBcACIALAAgADEAOQA1ADcALAAgADEAOQA3ADMALAAgADEAMAAsACAALQAxACwAIAA3ACwAIAAwACwAIAA3ADIAMAAwACwAIAAwACwAIAAwACwAIABcACIAUwBcACIALAAgAFwAIgAgAFMAdABhAG4AZABhAHIAZABcACIAXABuAH0AOwBcAG4AXABuAF8AVABJAE0ARQBaAE8ATgBFAF8AUgBVAEwARQBTAF8AVABSAE8ATABMACAAPQAgAHsAXABuAFwAIgBUAHIAbwBsAGwAXAAiACwAIAAyADAAMAA0ACwAIABcACIAXAAiACwAIAAxADAALAAgAC0AMQAsACAANwAsACAAMAAsACAAMwA2ADAAMAAsACAAMgAsACAAMAAsACAAXAAiACsAMAAwAFwAIgAsACAAXAAiAFUAVABDACsAMAAwADoAMAAwAFwAIgA7AFwAbgBcACIAVAByAG8AbABsAFwAIgAsACAAMgAwADAANQAsACAAXAAiAFwAIgAsACAAMwAsACAALQAxACwAIAA3ACwAIAAwACwAIAAzADYAMAAwACwAIAAyACwAIAA3ADIAMAAwACwAIABcACIAKwAwADIAXAAiACwAIABcACIAVQBUAEMAKwAwADIAOgAwADAAXAAiAFwAbgB9ADsAXABuAFwAbgBfAFQASQBNAEUAWgBPAE4ARQBfAFIAVQBMAEUAUwBfAFQAVQBOAEkAUwBJAEEAIAA9ACAAewBcAG4AXAAiAFQAdQBuAGkAcwBpAGEAXAAiACwAIAAxADkAMwA5ACwAIAAxADkAMwA5ACwAIAA0ACwAIAAwACwAIAAwACwAIAAxADUALAAgADgAMgA4ADAAMAAsACAAMQAsACAAMwA2ADAAMAAsACAAXAAiAFMAXAAiACwAIABcACIAIABTAHUAbQBtAGUAcgBcACIAOwBcAG4AXAAiAFQAdQBuAGkAcwBpAGEAXAAiACwAIAAxADkAMwA5ACwAIAAxADkAMwA5ACwAIAAxADEALAAgADAALAAgADAALAAgADEAOAAsACAAOAAyADgAMAAwACwAIAAxACwAIAAwACwAIABcACIAXAAiACwAIABcACIAXAAiADsAXABuAFwAIgBUAHUAbgBpAHMAaQBhAFwAIgAsACAAMQA5ADQAMAAsACAAMQA5ADQAMAAsACAAMgAsACAAMAAsACAAMAAsACAAMgA1ACwAIAA4ADIAOAAwADAALAAgADEALAAgADMANgAwADAALAAgAFwAIgBTAFwAIgAsACAAXAAiACAAUwB1AG0AbQBlAHIAXAAiADsAXABuAFwAIgBUAHUAbgBpAHMAaQBhAFwAIgAsACAAMQA5ADQAMQAsACAAMQA5ADQAMQAsACAAMQAwACwAIAAwACwAIAAwACwAIAA2ACwAIAAwACwAIAAwACwAIAAwACwAIABcACIAXAAiACwAIABcACIAXAAiADsAXABuAFwAIgBUAHUAbgBpAHMAaQBhAFwAIgAsACAAMQA5ADQAMgAsACAAMQA5ADQAMgAsACAAMwAsACAAMAAsACAAMAAsACAAOQAsACAAMAAsACAAMAAsACAAMwA2ADAAMAAsACAAXAAiAFMAXAAiACwAIABcACIAIABTAHUAbQBtAGUAcgBcACIAOwBcAG4AXAAiAFQAdQBuAGkAcwBpAGEAXAAiACwAIAAxADkANAAyACwAIAAxADkANAAyACwAIAAxADEALAAgADAALAAgADAALAAgADIALAAgADEAMAA4ADAAMAAsACAAMAAsACAAMAAsACAAXAAiAFwAIgAsACAAXAAiAFwAIgA7AFwAbgBcACIAVAB1AG4AaQBzAGkAYQBcACIALAAgADEAOQA0ADMALAAgADEAOQA0ADMALAAgADMALAAgADAALAAgADAALAAgADIAOQAsACAANwAyADAAMAAsACAAMAAsACAAMwA2ADAAMAAsACAAXAAiAFMAXAAiACwAIABcACIAIABTAHUAbQBtAGUAcgBcACIAOwBcAG4AXAAiAFQAdQBuAGkAcwBpAGEAXAAiACwAIAAxADkANAAzACwAIAAxADkANAAzACwAIAA0ACwAIAAwACwAIAAwACwAIAAxADcALAAgADcAMgAwADAALAAgADAALAAgADAALAAgAFwAIgBcACIALAAgAFwAIgBcACIAOwBcAG4AXAAiAFQAdQBuAGkAcwBpAGEAXAAiACwAIAAxADkANAAzACwAIAAxADkANAAzACwAIAA0ACwAIAAwACwAIAAwACwAIAAyADUALAAgADcAMgAwADAALAAgADAALAAgADMANgAwADAALAAgAFwAIgBTAFwAIgAsACAAXAAiACAAUwB1AG0AbQBlAHIAXAAiADsAXABuAFwAIgBUAHUAbgBpAHMAaQBhAFwAIgAsACAAMQA5ADQAMwAsACAAMQA5ADQAMwAsACAAMQAwACwAIAAwACwAIAAwACwAIAA0ACwAIAA3ADIAMAAwACwAIAAwACwAIAAwACwAIABcACIAXAAiACwAIABcACIAXAAiADsAXABuAFwAIgBUAHUAbgBpAHMAaQBhAFwAIgAsACAAMQA5ADQANAAsACAAMQA5ADQANAAsACAAMQAwACwAIAAwACwAIAAwACwAIAA4ACwAIAAwACwAIAAwACwAIAAwACwAIABcACIAXAAiACwAIABcACIAXAAiADsAXABuAFwAIgBUAHUAbgBpAHMAaQBhAFwAIgAsACAAMQA5ADQANAAsACAAMQA5ADQANQAsACAANAAsACAAMQAsACAAMQAsACAAMQAsACAANwAyADAAMAAsACAAMAAsACAAMwA2ADAAMAAsACAAXAAiAFMAXAAiACwAIABcACIAIABTAHUAbQBtAGUAcgBcACIAOwBcAG4AXAAiAFQAdQBuAGkAcwBpAGEAXAAiACwAIAAxADkANAA1ACwAIAAxADkANAA1ACwAIAA5ACwAIAAwACwAIAAwACwAIAAxADYALAAgADAALAAgADAALAAgADAALAAgAFwAIgBcACIALAAgAFwAIgBcACIAOwBcAG4AXAAiAFQAdQBuAGkAcwBpAGEAXAAiACwAIAAxADkANwA3ACwAIAAxADkANwA3ACwAIAA0ACwAIAAwACwAIAAwACwAIAAzADAALAAgADAALAAgADEALAAgADMANgAwADAALAAgAFwAIgBTAFwAIgAsACAAXAAiACAAUwB1AG0AbQBlAHIAXAAiADsAXABuAFwAIgBUAHUAbgBpAHMAaQBhAFwAIgAsACAAMQA5ADcANwAsACAAMQA5ADcANwAsACAAOQAsACAAMAAsACAAMAAsACAAMgA0ACwAIAAwACwAIAAxACwAIAAwACwAIABcACIAXAAiACwAIABcACIAXAAiADsAXABuAFwAIgBUAHUAbgBpAHMAaQBhAFwAIgAsACAAMQA5ADcAOAAsACAAMQA5ADcAOAAsACAANQAsACAAMAAsACAAMAAsACAAMQAsACAAMAAsACAAMQAsACAAMwA2ADAAMAAsACAAXAAiAFMAXAAiACwAIABcACIAIABTAHUAbQBtAGUAcgBcACIAOwBcAG4AXAAiAFQAdQBuAGkAcwBpAGEAXAAiACwAIAAxADkANwA4ACwAIAAxADkANwA4ACwAIAAxADAALAAgADAALAAgADAALAAgADEALAAgADAALAAgADEALAAgADAALAAgAFwAIgBcACIALAAgAFwAIgBcACIAOwBcAG4AXAAiAFQAdQBuAGkAcwBpAGEAXAAiACwAIAAxADkAOAA4ACwAIAAxADkAOAA4ACwAIAA2ACwAIAAwACwAIAAwACwAIAAxACwAIAAwACwAIAAxACwAIAAzADYAMAAwACwAIABcACIAUwBcACIALAAgAFwAIgAgAFMAdQBtAG0AZQByAFwAIgA7AFwAbgBcACIAVAB1AG4AaQBzAGkAYQBcACIALAAgADEAOQA4ADgALAAgADEAOQA5ADAALAAgADkALAAgAC0AMQAsACAANwAsACAAMAAsACAAMAAsACAAMQAsACAAMAAsACAAXAAiAFwAIgAsACAAXAAiAFwAIgA7AFwAbgBcACIAVAB1AG4AaQBzAGkAYQBcACIALAAgADEAOQA4ADkALAAgADEAOQA4ADkALAAgADMALAAgADAALAAgADAALAAgADIANgAsACAAMAAsACAAMQAsACAAMwA2ADAAMAAsACAAXAAiAFMAXAAiACwAIABcACIAIABTAHUAbQBtAGUAcgBcACIAOwBcAG4AXAAiAFQAdQBuAGkAcwBpAGEAXAAiACwAIAAxADkAOQAwACwAIAAxADkAOQAwACwAIAA1ACwAIAAwACwAIAAwACwAIAAxACwAIAAwACwAIAAxACwAIAAzADYAMAAwACwAIABcACIAUwBcACIALAAgAFwAIgAgAFMAdQBtAG0AZQByAFwAIgA7AFwAbgBcACIAVAB1AG4AaQBzAGkAYQBcACIALAAgADIAMAAwADUALAAgADIAMAAwADUALAAgADUALAAgADAALAAgADAALAAgADEALAAgADAALAAgADEALAAgADMANgAwADAALAAgAFwAIgBTAFwAIgAsACAAXAAiACAAUwB1AG0AbQBlAHIAXAAiADsAXABuAFwAIgBUAHUAbgBpAHMAaQBhAFwAIgAsACAAMgAwADAANQAsACAAMgAwADAANQAsACAAOQAsACAAMAAsACAAMAAsACAAMwAwACwAIAAzADYAMAAwACwAIAAxACwAIAAwACwAIABcACIAXAAiACwAIABcACIAXAAiADsAXABuAFwAIgBUAHUAbgBpAHMAaQBhAFwAIgAsACAAMgAwADAANgAsACAAMgAwADAAOAAsACAAMwAsACAALQAxACwAIAA3ACwAIAAwACwAIAA3ADIAMAAwACwAIAAxACwAIAAzADYAMAAwACwAIABcACIAUwBcACIALAAgAFwAIgAgAFMAdQBtAG0AZQByAFwAIgA7AFwAbgBcACIAVAB1AG4AaQBzAGkAYQBcACIALAAgADIAMAAwADYALAAgADIAMAAwADgALAAgADEAMAAsACAALQAxACwAIAA3ACwAIAAwACwAIAA3ADIAMAAwACwAIAAxACwAIAAwACwAIABcACIAXAAiACwAIABcACIAXAAiAFwAbgB9ADsAXABuAFwAbgBfAFQASQBNAEUAWgBPAE4ARQBfAFIAVQBMAEUAUwBfAFQAVQBSAEsARQBZACAAPQAgAHsAXABuAFwAIgBUAHUAcgBrAGUAeQBcACIALAAgADEAOQAxADYALAAgADEAOQAxADYALAAgADUALAAgADAALAAgADAALAAgADEALAAgADAALAAgADAALAAgADMANgAwADAALAAgAFwAIgBTAFwAIgAsACAAXAAiACAAUwB1AG0AbQBlAHIAXAAiADsAXABuAFwAIgBUAHUAcgBrAGUAeQBcACIALAAgADEAOQAxADYALAAgADEAOQAxADYALAAgADEAMAAsACAAMAAsACAAMAAsACAAMQAsACAAMAAsACAAMAAsACAAMAAsACAAXAAiAFwAIgAsACAAXAAiAFwAIgA7AFwAbgBcACIAVAB1AHIAawBlAHkAXAAiACwAIAAxADkAMgAwACwAIAAxADkAMgAwACwAIAAzACwAIAAwACwAIAAwACwAIAAyADgALAAgADAALAAgADAALAAgADMANgAwADAALAAgAFwAIgBTAFwAIgAsACAAXAAiACAAUwB1AG0AbQBlAHIAXAAiADsAXABuAFwAIgBUAHUAcgBrAGUAeQBcACIALAAgADEAOQAyADAALAAgADEAOQAyADAALAAgADEAMAAsACAAMAAsACAAMAAsACAAMgA1ACwAIAAwACwAIAAwACwAIAAwACwAIABcACIAXAAiACwAIABcACIAXAAiADsAXABuAFwAIgBUAHUAcgBrAGUAeQBcACIALAAgADEAOQAyADEALAAgADEAOQAyADEALAAgADQALAAgADAALAAgADAALAAgADMALAAgADAALAAgADAALAAgADMANgAwADAALAAgAFwAIgBTAFwAIgAsACAAXAAiACAAUwB1AG0AbQBlAHIAXAAiADsAXABuAFwAIgBUAHUAcgBrAGUAeQBcACIALAAgADEAOQAyADEALAAgADEAOQAyADEALAAgADEAMAAsACAAMAAsACAAMAAsACAAMwAsACAAMAAsACAAMAAsACAAMAAsACAAXAAiAFwAIgAsACAAXAAiAFwAIgA7AFwAbgBcACIAVAB1AHIAawBlAHkAXAAiACwAIAAxADkAMgAyACwAIAAxADkAMgAyACwAIAAzACwAIAAwACwAIAAwACwAIAAyADYALAAgADAALAAgADAALAAgADMANgAwADAALAAgAFwAIgBTAFwAIgAsACAAXAAiACAAUwB1AG0AbQBlAHIAXAAiADsAXABuAFwAIgBUAHUAcgBrAGUAeQBcACIALAAgADEAOQAyADIALAAgADEAOQAyADIALAAgADEAMAAsACAAMAAsACAAMAAsACAAOAAsACAAMAAsACAAMAAsACAAMAAsACAAXAAiAFwAIgAsACAAXAAiAFwAIgA7AFwAbgBcACIAVAB1AHIAawBlAHkAXAAiACwAIAAxADkAMgA0ACwAIAAxADkAMgA0ACwAIAA1ACwAIAAwACwAIAAwACwAIAAxADMALAAgADAALAAgADAALAAgADMANgAwADAALAAgAFwAIgBTAFwAIgAsACAAXAAiACAAUwB1AG0AbQBlAHIAXAAiADsAXABuAFwAIgBUAHUAcgBrAGUAeQBcACIALAAgADEAOQAyADQALAAgADEAOQAyADUALAAgADEAMAAsACAAMAAsACAAMAAsACAAMQAsACAAMAAsACAAMAAsACAAMAAsACAAXAAiAFwAIgAsACAAXAAiAFwAIgA7AFwAbgBcACIAVAB1AHIAawBlAHkAXAAiACwAIAAxADkAMgA1ACwAIAAxADkAMgA1ACwAIAA1ACwAIAAwACwAIAAwACwAIAAxACwAIAAwACwAIAAwACwAIAAzADYAMAAwACwAIABcACIAUwBcACIALAAgAFwAIgAgAFMAdQBtAG0AZQByAFwAIgA7AFwAbgBcACIAVAB1AHIAawBlAHkAXAAiACwAIAAxADkANAAwACwAIAAxADkANAAwACwAIAA3ACwAIAAwACwAIAAwACwAIAAxACwAIAAwACwAIAAwACwAIAAzADYAMAAwACwAIABcACIAUwBcACIALAAgAFwAIgAgAFMAdQBtAG0AZQByAFwAIgA7AFwAbgBcACIAVAB1AHIAawBlAHkAXAAiACwAIAAxADkANAAwACwAIAAxADkANAAwACwAIAAxADAALAAgADAALAAgADAALAAgADYALAAgADAALAAgADAALAAgADAALAAgAFwAIgBcACIALAAgAFwAIgBcACIAOwBcAG4AXAAiAFQAdQByAGsAZQB5AFwAIgAsACAAMQA5ADQAMAAsACAAMQA5ADQAMAAsACAAMQAyACwAIAAwACwAIAAwACwAIAAxACwAIAAwACwAIAAwACwAIAAzADYAMAAwACwAIABcACIAUwBcACIALAAgAFwAIgAgAFMAdQBtAG0AZQByAFwAIgA7AFwAbgBcACIAVAB1AHIAawBlAHkAXAAiACwAIAAxADkANAAxACwAIAAxADkANAAxACwAIAA5ACwAIAAwACwAIAAwACwAIAAyADEALAAgADAALAAgADAALAAgADAALAAgAFwAIgBcACIALAAgAFwAIgBcACIAOwBcAG4AXAAiAFQAdQByAGsAZQB5AFwAIgAsACAAMQA5ADQAMgAsACAAMQA5ADQAMgAsACAANAAsACAAMAAsACAAMAAsACAAMQAsACAAMAAsACAAMAAsACAAMwA2ADAAMAAsACAAXAAiAFMAXAAiACwAIABcACIAIABTAHUAbQBtAGUAcgBcACIAOwBcAG4AXAAiAFQAdQByAGsAZQB5AFwAIgAsACAAMQA5ADQANQAsACAAMQA5ADQANQAsACAAMQAwACwAIAAwACwAIAAwACwAIAA4ACwAIAAwACwAIAAwACwAIAAwACwAIABcACIAXAAiACwAIABcACIAXAAiADsAXABuAFwAIgBUAHUAcgBrAGUAeQBcACIALAAgADEAOQA0ADYALAAgADEAOQA0ADYALAAgADYALAAgADAALAAgADAALAAgADEALAAgADAALAAgADAALAAgADMANgAwADAALAAgAFwAIgBTAFwAIgAsACAAXAAiACAAUwB1AG0AbQBlAHIAXAAiADsAXABuAFwAIgBUAHUAcgBrAGUAeQBcACIALAAgADEAOQA0ADYALAAgADEAOQA0ADYALAAgADEAMAAsACAAMAAsACAAMAAsACAAMQAsACAAMAAsACAAMAAsACAAMAAsACAAXAAiAFwAIgAsACAAXAAiAFwAIgA7AFwAbgBcACIAVAB1AHIAawBlAHkAXAAiACwAIAAxADkANAA3ACwAIAAxADkANAA4ACwAIAA0ACwAIAAxACwAIAA3ACwAIAAxADYALAAgADAALAAgADAALAAgADMANgAwADAALAAgAFwAIgBTAFwAIgAsACAAXAAiACAAUwB1AG0AbQBlAHIAXAAiADsAXABuAFwAIgBUAHUAcgBrAGUAeQBcACIALAAgADEAOQA0ADcALAAgADEAOQA1ADEALAAgADEAMAAsACAAMQAsACAANwAsACAAMgAsACAAMAAsACAAMAAsACAAMAAsACAAXAAiAFwAIgAsACAAXAAiAFwAIgA7AFwAbgBcACIAVAB1AHIAawBlAHkAXAAiACwAIAAxADkANAA5ACwAIAAxADkANAA5ACwAIAA0ACwAIAAwACwAIAAwACwAIAAxADAALAAgADAALAAgADAALAAgADMANgAwADAALAAgAFwAIgBTAFwAIgAsACAAXAAiACAAUwB1AG0AbQBlAHIAXAAiADsAXABuAFwAIgBUAHUAcgBrAGUAeQBcACIALAAgADEAOQA1ADAALAAgADEAOQA1ADAALAAgADQALAAgADAALAAgADAALAAgADEANgAsACAAMAAsACAAMAAsACAAMwA2ADAAMAAsACAAXAAiAFMAXAAiACwAIABcACIAIABTAHUAbQBtAGUAcgBcACIAOwBcAG4AXAAiAFQAdQByAGsAZQB5AFwAIgAsACAAMQA5ADUAMQAsACAAMQA5ADUAMQAsACAANAAsACAAMAAsACAAMAAsACAAMgAyACwAIAAwACwAIAAwACwAIAAzADYAMAAwACwAIABcACIAUwBcACIALAAgAFwAIgAgAFMAdQBtAG0AZQByAFwAIgA7AFwAbgBcACIAVAB1AHIAawBlAHkAXAAiACwAIAAxADkANgAyACwAIAAxADkANgAyACwAIAA3ACwAIAAwACwAIAAwACwAIAAxADUALAAgADAALAAgADAALAAgADMANgAwADAALAAgAFwAIgBTAFwAIgAsACAAXAAiACAAUwB1AG0AbQBlAHIAXAAiADsAXABuAFwAIgBUAHUAcgBrAGUAeQBcACIALAAgADEAOQA2ADMALAAgADEAOQA2ADMALAAgADEAMAAsACAAMAAsACAAMAAsACAAMwAwACwAIAAwACwAIAAwACwAIAAwACwAIABcACIAXAAiACwAIABcACIAXAAiADsAXABuAFwAIgBUAHUAcgBrAGUAeQBcACIALAAgADEAOQA2ADQALAAgADEAOQA2ADQALAAgADUALAAgADAALAAgADAALAAgADEANQAsACAAMAAsACAAMAAsACAAMwA2ADAAMAAsACAAXAAiAFMAXAAiACwAIABcACIAIABTAHUAbQBtAGUAcgBcACIAOwBcAG4AXAAiAFQAdQByAGsAZQB5AFwAIgAsACAAMQA5ADYANAAsACAAMQA5ADYANAAsACAAMQAwACwAIAAwACwAIAAwACwAIAAxACwAIAAwACwAIAAwACwAIAAwACwAIABcACIAXAAiACwAIABcACIAXAAiADsAXABuAFwAIgBUAHUAcgBrAGUAeQBcACIALAAgADEAOQA3ADMALAAgADEAOQA3ADMALAAgADYALAAgADAALAAgADAALAAgADMALAAgADMANgAwADAALAAgADAALAAgADMANgAwADAALAAgAFwAIgBTAFwAIgAsACAAXAAiACAAUwB1AG0AbQBlAHIAXAAiADsAXABuAFwAIgBUAHUAcgBrAGUAeQBcACIALAAgADEAOQA3ADMALAAgADEAOQA3ADYALAAgADEAMAAsACAAMQAsACAANwAsACAAMwAxACwAIAA3ADIAMAAwACwAIAAwACwAIAAwACwAIABcACIAXAAiACwAIABcACIAXAAiADsAXABuAFwAIgBUAHUAcgBrAGUAeQBcACIALAAgADEAOQA3ADQALAAgADEAOQA3ADQALAAgADMALAAgADAALAAgADAALAAgADMAMQAsACAANwAyADAAMAAsACAAMAAsACAAMwA2ADAAMAAsACAAXAAiAFMAXAAiACwAIABcACIAIABTAHUAbQBtAGUAcgBcACIAOwBcAG4AXAAiAFQAdQByAGsAZQB5AFwAIgAsACAAMQA5ADcANQAsACAAMQA5ADcANQAsACAAMwAsACAAMAAsACAAMAAsACAAMgAyACwAIAA3ADIAMAAwACwAIAAwACwAIAAzADYAMAAwACwAIABcACIAUwBcACIALAAgAFwAIgAgAFMAdQBtAG0AZQByAFwAIgA7AFwAbgBcACIAVAB1AHIAawBlAHkAXAAiACwAIAAxADkANwA2ACwAIAAxADkANwA2ACwAIAAzACwAIAAwACwAIAAwACwAIAAyADEALAAgADcAMgAwADAALAAgADAALAAgADMANgAwADAALAAgAFwAIgBTAFwAIgAsACAAXAAiACAAUwB1AG0AbQBlAHIAXAAiADsAXABuAFwAIgBUAHUAcgBrAGUAeQBcACIALAAgADEAOQA3ADcALAAgADEAOQA3ADgALAAgADQALAAgADEALAAgADcALAAgADEALAAgADcAMgAwADAALAAgADAALAAgADMANgAwADAALAAgAFwAIgBTAFwAIgAsACAAXAAiACAAUwB1AG0AbQBlAHIAXAAiADsAXABuAFwAIgBUAHUAcgBrAGUAeQBcACIALAAgADEAOQA3ADcALAAgADEAOQA3ADgALAAgADEAMAAsACAAMQAsACAANwAsACAAMQA1ACwAIAA3ADIAMAAwACwAIAAwACwAIAAwACwAIABcACIAXAAiACwAIABcACIAXAAiADsAXABuAFwAIgBUAHUAcgBrAGUAeQBcACIALAAgADEAOQA3ADgALAAgADEAOQA3ADgALAAgADYALAAgADAALAAgADAALAAgADIAOQAsACAAMAAsACAAMAAsACAAMAAsACAAXAAiAFwAIgAsACAAXAAiAFwAIgA7AFwAbgBcACIAVAB1AHIAawBlAHkAXAAiACwAIAAxADkAOAAzACwAIAAxADkAOAAzACwAIAA3ACwAIAAwACwAIAAwACwAIAAzADEALAAgADcAMgAwADAALAAgADAALAAgADMANgAwADAALAAgAFwAIgBTAFwAIgAsACAAXAAiACAAUwB1AG0AbQBlAHIAXAAiADsAXABuAFwAIgBUAHUAcgBrAGUAeQBcACIALAAgADEAOQA4ADMALAAgADEAOQA4ADMALAAgADEAMAAsACAAMAAsACAAMAAsACAAMgAsACAANwAyADAAMAAsACAAMAAsACAAMAAsACAAXAAiAFwAIgAsACAAXAAiAFwAIgA7AFwAbgBcACIAVAB1AHIAawBlAHkAXAAiACwAIAAxADkAOAA1ACwAIAAxADkAOAA1ACwAIAA0ACwAIAAwACwAIAAwACwAIAAyADAALAAgADMANgAwADAALAAgADEALAAgADMANgAwADAALAAgAFwAIgBTAFwAIgAsACAAXAAiACAAUwB1AG0AbQBlAHIAXAAiADsAXABuAFwAIgBUAHUAcgBrAGUAeQBcACIALAAgADEAOQA4ADUALAAgADEAOQA4ADUALAAgADkALAAgADAALAAgADAALAAgADIAOAAsACAAMwA2ADAAMAAsACAAMQAsACAAMAAsACAAXAAiAFwAIgAsACAAXAAiAFwAIgA7AFwAbgBcACIAVAB1AHIAawBlAHkAXAAiACwAIAAxADkAOAA2ACwAIAAxADkAOQAzACwAIAAzACwAIAAtADEALAAgADcALAAgADAALAAgADMANgAwADAALAAgADEALAAgADMANgAwADAALAAgAFwAIgBTAFwAIgAsACAAXAAiACAAUwB1AG0AbQBlAHIAXAAiADsAXABuAFwAIgBUAHUAcgBrAGUAeQBcACIALAAgADEAOQA4ADYALAAgADEAOQA5ADUALAAgADkALAAgAC0AMQAsACAANwAsACAAMAAsACAAMwA2ADAAMAAsACAAMQAsACAAMAAsACAAXAAiAFwAIgAsACAAXAAiAFwAIgA7AFwAbgBcACIAVAB1AHIAawBlAHkAXAAiACwAIAAxADkAOQA0ACwAIAAxADkAOQA0ACwAIAAzACwAIAAwACwAIAAwACwAIAAyADAALAAgADMANgAwADAALAAgADEALAAgADMANgAwADAALAAgAFwAIgBTAFwAIgAsACAAXAAiACAAUwB1AG0AbQBlAHIAXAAiADsAXABuAFwAIgBUAHUAcgBrAGUAeQBcACIALAAgADEAOQA5ADUALAAgADIAMAAwADYALAAgADMALAAgAC0AMQAsACAANwAsACAAMAAsACAAMwA2ADAAMAAsACAAMQAsACAAMwA2ADAAMAAsACAAXAAiAFMAXAAiACwAIABcACIAIABTAHUAbQBtAGUAcgBcACIAOwBcAG4AXAAiAFQAdQByAGsAZQB5AFwAIgAsACAAMQA5ADkANgAsACAAMgAwADAANgAsACAAMQAwACwAIAAtADEALAAgADcALAAgADAALAAgADMANgAwADAALAAgADEALAAgADAALAAgAFwAIgBcACIALAAgAFwAIgBcACIAXABuAH0AOwBcAG4AXABuAF8AVABJAE0ARQBaAE8ATgBFAF8AUgBVAEwARQBTAF8AVQBSAFUARwBVAEEAWQAgAD0AIAB7AFwAbgBcACIAVQByAHUAZwB1AGEAeQBcACIALAAgADEAOQAyADMALAAgADEAOQAyADUALAAgADEAMAAsACAAMAAsACAAMAAsACAAMQAsACAAMAAsACAAMAAsACAAMQA4ADAAMAAsACAAXAAiAFwAIgAsACAAXAAiAFwAIgA7AFwAbgBcACIAVQByAHUAZwB1AGEAeQBcACIALAAgADEAOQAyADQALAAgADEAOQAyADYALAAgADQALAAgADAALAAgADAALAAgADEALAAgADAALAAgADAALAAgADAALAAgAFwAIgBcACIALAAgAFwAIgBcACIAOwBcAG4AXAAiAFUAcgB1AGcAdQBhAHkAXAAiACwAIAAxADkAMwAzACwAIAAxADkAMwA4ACwAIAAxADAALAAgAC0AMQAsACAANwAsACAAMAAsACAAMAAsACAAMAAsACAAMQA4ADAAMAAsACAAXAAiAFwAIgAsACAAXAAiAFwAIgA7AFwAbgBcACIAVQByAHUAZwB1AGEAeQBcACIALAAgADEAOQAzADQALAAgADEAOQA0ADEALAAgADMALAAgAC0AMQAsACAANgAsACAAMAAsACAAOAA2ADQAMAAwACwAIAAwACwAIAAwACwAIABcACIAXAAiACwAIABcACIAXAAiADsAXABuAFwAIgBVAHIAdQBnAHUAYQB5AFwAIgAsACAAMQA5ADMAOQAsACAAMQA5ADMAOQAsACAAMQAwACwAIAAwACwAIAAwACwAIAAxACwAIAAwACwAIAAwACwAIAAxADgAMAAwACwAIABcACIAXAAiACwAIABcACIAXAAiADsAXABuAFwAIgBVAHIAdQBnAHUAYQB5AFwAIgAsACAAMQA5ADQAMAAsACAAMQA5ADQAMAAsACAAMQAwACwAIAAwACwAIAAwACwAIAAyADcALAAgADAALAAgADAALAAgADEAOAAwADAALAAgAFwAIgBcACIALAAgAFwAIgBcACIAOwBcAG4AXAAiAFUAcgB1AGcAdQBhAHkAXAAiACwAIAAxADkANAAxACwAIAAxADkANAAxACwAIAA4ACwAIAAwACwAIAAwACwAIAAxACwAIAAwACwAIAAwACwAIAAxADgAMAAwACwAIABcACIAXAAiACwAIABcACIAXAAiADsAXABuAFwAIgBVAHIAdQBnAHUAYQB5AFwAIgAsACAAMQA5ADQAMgAsACAAMQA5ADQAMgAsACAAMQAyACwAIAAwACwAIAAwACwAIAAxADQALAAgADAALAAgADAALAAgADEAOAAwADAALAAgAFwAIgBcACIALAAgAFwAIgBcACIAOwBcAG4AXAAiAFUAcgB1AGcAdQBhAHkAXAAiACwAIAAxADkANAAzACwAIAAxADkANAAzACwAIAAzACwAIAAwACwAIAAwACwAIAAxADQALAAgADAALAAgADAALAAgADAALAAgAFwAIgBcACIALAAgAFwAIgBcACIAOwBcAG4AXAAiAFUAcgB1AGcAdQBhAHkAXAAiACwAIAAxADkANQA5ACwAIAAxADkANQA5ACwAIAA1ACwAIAAwACwAIAAwACwAIAAyADQALAAgADAALAAgADAALAAgADEAOAAwADAALAAgAFwAIgBcACIALAAgAFwAIgBcACIAOwBcAG4AXAAiAFUAcgB1AGcAdQBhAHkAXAAiACwAIAAxADkANQA5ACwAIAAxADkANQA5ACwAIAAxADEALAAgADAALAAgADAALAAgADEANQAsACAAMAAsACAAMAAsACAAMAAsACAAXAAiAFwAIgAsACAAXAAiAFwAIgA7AFwAbgBcACIAVQByAHUAZwB1AGEAeQBcACIALAAgADEAOQA2ADAALAAgADEAOQA2ADAALAAgADEALAAgADAALAAgADAALAAgADEANwAsACAAMAAsACAAMAAsACAAMwA2ADAAMAAsACAAXAAiAFwAIgAsACAAXAAiAFwAIgA7AFwAbgBcACIAVQByAHUAZwB1AGEAeQBcACIALAAgADEAOQA2ADAALAAgADEAOQA2ADAALAAgADMALAAgADAALAAgADAALAAgADYALAAgADAALAAgADAALAAgADAALAAgAFwAIgBcACIALAAgAFwAIgBcACIAOwBcAG4AXAAiAFUAcgB1AGcAdQBhAHkAXAAiACwAIAAxADkANgA1ACwAIAAxADkANgA1ACwAIAA0ACwAIAAwACwAIAAwACwAIAA0ACwAIAAwACwAIAAwACwAIAAzADYAMAAwACwAIABcACIAXAAiACwAIABcACIAXAAiADsAXABuAFwAIgBVAHIAdQBnAHUAYQB5AFwAIgAsACAAMQA5ADYANQAsACAAMQA5ADYANQAsACAAOQAsACAAMAAsACAAMAAsACAAMgA2ACwAIAAwACwAIAAwACwAIAAwACwAIABcACIAXAAiACwAIABcACIAXAAiADsAXABuAFwAIgBVAHIAdQBnAHUAYQB5AFwAIgAsACAAMQA5ADYAOAAsACAAMQA5ADYAOAAsACAANQAsACAAMAAsACAAMAAsACAAMgA3ACwAIAAwACwAIAAwACwAIAAxADgAMAAwACwAIABcACIAXAAiACwAIABcACIAXAAiADsAXABuAFwAIgBVAHIAdQBnAHUAYQB5AFwAIgAsACAAMQA5ADYAOAAsACAAMQA5ADYAOAAsACAAMQAyACwAIAAwACwAIAAwACwAIAAxACwAIAAwACwAIAAwACwAIAAwACwAIABcACIAXAAiACwAIABcACIAXAAiADsAXABuAFwAIgBVAHIAdQBnAHUAYQB5AFwAIgAsACAAMQA5ADcAMAAsACAAMQA5ADcAMAAsACAANAAsACAAMAAsACAAMAAsACAAMgA1ACwAIAAwACwAIAAwACwAIAAzADYAMAAwACwAIABcACIAXAAiACwAIABcACIAXAAiADsAXABuAFwAIgBVAHIAdQBnAHUAYQB5AFwAIgAsACAAMQA5ADcAMAAsACAAMQA5ADcAMAAsACAANgAsACAAMAAsACAAMAAsACAAMQA0ACwAIAAwACwAIAAwACwAIAAwACwAIABcACIAXAAiACwAIABcACIAXAAiADsAXABuAFwAIgBVAHIAdQBnAHUAYQB5AFwAIgAsACAAMQA5ADcAMgAsACAAMQA5ADcAMgAsACAANAAsACAAMAAsACAAMAAsACAAMgAzACwAIAAwACwAIAAwACwAIAAzADYAMAAwACwAIABcACIAXAAiACwAIABcACIAXAAiADsAXABuAFwAIgBVAHIAdQBnAHUAYQB5AFwAIgAsACAAMQA5ADcAMgAsACAAMQA5ADcAMgAsACAANwAsACAAMAAsACAAMAAsACAAMQA2ACwAIAAwACwAIAAwACwAIAAwACwAIABcACIAXAAiACwAIABcACIAXAAiADsAXABuAFwAIgBVAHIAdQBnAHUAYQB5AFwAIgAsACAAMQA5ADcANAAsACAAMQA5ADcANAAsACAAMQAsACAAMAAsACAAMAAsACAAMQAzACwAIAAwACwAIAAwACwAIAA1ADQAMAAwACwAIABcACIAXAAiACwAIABcACIAXAAiADsAXABuAFwAIgBVAHIAdQBnAHUAYQB5AFwAIgAsACAAMQA5ADcANAAsACAAMQA5ADcANAAsACAAMwAsACAAMAAsACAAMAAsACAAMQAwACwAIAAwACwAIAAwACwAIAAxADgAMAAwACwAIABcACIAXAAiACwAIABcACIAXAAiADsAXABuAFwAIgBVAHIAdQBnAHUAYQB5AFwAIgAsACAAMQA5ADcANAAsACAAMQA5ADcANAAsACAAOQAsACAAMAAsACAAMAAsACAAMQAsACAAMAAsACAAMAAsACAAMAAsACAAXAAiAFwAIgAsACAAXAAiAFwAIgA7AFwAbgBcACIAVQByAHUAZwB1AGEAeQBcACIALAAgADEAOQA3ADQALAAgADEAOQA3ADQALAAgADEAMgAsACAAMAAsACAAMAAsACAAMgAyACwAIAAwACwAIAAwACwAIAAzADYAMAAwACwAIABcACIAXAAiACwAIABcACIAXAAiADsAXABuAFwAIgBVAHIAdQBnAHUAYQB5AFwAIgAsACAAMQA5ADcANQAsACAAMQA5ADcANQAsACAAMwAsACAAMAAsACAAMAAsACAAMwAwACwAIAAwACwAIAAwACwAIAAwACwAIABcACIAXAAiACwAIABcACIAXAAiADsAXABuAFwAIgBVAHIAdQBnAHUAYQB5AFwAIgAsACAAMQA5ADcANgAsACAAMQA5ADcANgAsACAAMQAyACwAIAAwACwAIAAwACwAIAAxADkALAAgADAALAAgADAALAAgADMANgAwADAALAAgAFwAIgBcACIALAAgAFwAIgBcACIAOwBcAG4AXAAiAFUAcgB1AGcAdQBhAHkAXAAiACwAIAAxADkANwA3ACwAIAAxADkANwA3ACwAIAAzACwAIAAwACwAIAAwACwAIAA2ACwAIAAwACwAIAAwACwAIAAwACwAIABcACIAXAAiACwAIABcACIAXAAiADsAXABuAFwAIgBVAHIAdQBnAHUAYQB5AFwAIgAsACAAMQA5ADcANwAsACAAMQA5ADcANwAsACAAMQAyACwAIAAwACwAIAAwACwAIAA0ACwAIAAwACwAIAAwACwAIAAzADYAMAAwACwAIABcACIAXAAiACwAIABcACIAXAAiADsAXABuAFwAIgBVAHIAdQBnAHUAYQB5AFwAIgAsACAAMQA5ADcAOAAsACAAMQA5ADcAOAAsACAAMQAyACwAIAAwACwAIAAwACwAIAAxADcALAAgADAALAAgADAALAAgADMANgAwADAALAAgAFwAIgBcACIALAAgAFwAIgBcACIAOwBcAG4AXAAiAFUAcgB1AGcAdQBhAHkAXAAiACwAIAAxADkANwA4ACwAIAAxADkANwA5ACwAIAAzACwAIAAxACwAIAA3ACwAIAAxACwAIAAwACwAIAAwACwAIAAwACwAIABcACIAXAAiACwAIABcACIAXAAiADsAXABuAFwAIgBVAHIAdQBnAHUAYQB5AFwAIgAsACAAMQA5ADcAOQAsACAAMQA5ADcAOQAsACAANAAsACAAMAAsACAAMAAsACAAMgA5ACwAIAAwACwAIAAwACwAIAAzADYAMAAwACwAIABcACIAXAAiACwAIABcACIAXAAiADsAXABuAFwAIgBVAHIAdQBnAHUAYQB5AFwAIgAsACAAMQA5ADgAMAAsACAAMQA5ADgAMAAsACAAMwAsACAAMAAsACAAMAAsACAAMQA2ACwAIAAwACwAIAAwACwAIAAwACwAIABcACIAXAAiACwAIABcACIAXAAiADsAXABuAFwAIgBVAHIAdQBnAHUAYQB5AFwAIgAsACAAMQA5ADgANwAsACAAMQA5ADgANwAsACAAMQAyACwAIAAwACwAIAAwACwAIAAxADQALAAgADAALAAgADAALAAgADMANgAwADAALAAgAFwAIgBcACIALAAgAFwAIgBcACIAOwBcAG4AXAAiAFUAcgB1AGcAdQBhAHkAXAAiACwAIAAxADkAOAA4ACwAIAAxADkAOAA4ACwAIAAyACwAIAAwACwAIAAwACwAIAAyADgALAAgADAALAAgADAALAAgADAALAAgAFwAIgBcACIALAAgAFwAIgBcACIAOwBcAG4AXAAiAFUAcgB1AGcAdQBhAHkAXAAiACwAIAAxADkAOAA4ACwAIAAxADkAOAA4ACwAIAAxADIALAAgADAALAAgADAALAAgADEAMQAsACAAMAAsACAAMAAsACAAMwA2ADAAMAAsACAAXAAiAFwAIgAsACAAXAAiAFwAIgA7AFwAbgBcACIAVQByAHUAZwB1AGEAeQBcACIALAAgADEAOQA4ADkALAAgADEAOQA4ADkALAAgADMALAAgADAALAAgADAALAAgADUALAAgADAALAAgADAALAAgADAALAAgAFwAIgBcACIALAAgAFwAIgBcACIAOwBcAG4AXAAiAFUAcgB1AGcAdQBhAHkAXAAiACwAIAAxADkAOAA5ACwAIAAxADkAOAA5ACwAIAAxADAALAAgADAALAAgADAALAAgADIAOQAsACAAMAAsACAAMAAsACAAMwA2ADAAMAAsACAAXAAiAFwAIgAsACAAXAAiAFwAIgA7AFwAbgBcACIAVQByAHUAZwB1AGEAeQBcACIALAAgADEAOQA5ADAALAAgADEAOQA5ADAALAAgADIALAAgADAALAAgADAALAAgADIANQAsACAAMAAsACAAMAAsACAAMAAsACAAXAAiAFwAIgAsACAAXAAiAFwAIgA7AFwAbgBcACIAVQByAHUAZwB1AGEAeQBcACIALAAgADEAOQA5ADAALAAgADEAOQA5ADEALAAgADEAMAAsACAAMQAsACAANwAsACAAMgAxACwAIAAwACwAIAAwACwAIAAzADYAMAAwACwAIABcACIAXAAiACwAIABcACIAXAAiADsAXABuAFwAIgBVAHIAdQBnAHUAYQB5AFwAIgAsACAAMQA5ADkAMQAsACAAMQA5ADkAMgAsACAAMwAsACAAMQAsACAANwAsACAAMQAsACAAMAAsACAAMAAsACAAMAAsACAAXAAiAFwAIgAsACAAXAAiAFwAIgA7AFwAbgBcACIAVQByAHUAZwB1AGEAeQBcACIALAAgADEAOQA5ADIALAAgADEAOQA5ADIALAAgADEAMAAsACAAMAAsACAAMAAsACAAMQA4ACwAIAAwACwAIAAwACwAIAAzADYAMAAwACwAIABcACIAXAAiACwAIABcACIAXAAiADsAXABuAFwAIgBVAHIAdQBnAHUAYQB5AFwAIgAsACAAMQA5ADkAMwAsACAAMQA5ADkAMwAsACAAMgAsACAAMAAsACAAMAAsACAAMgA4ACwAIAAwACwAIAAwACwAIAAwACwAIABcACIAXAAiACwAIABcACIAXAAiADsAXABuAFwAIgBVAHIAdQBnAHUAYQB5AFwAIgAsACAAMgAwADAANAAsACAAMgAwADAANAAsACAAOQAsACAAMAAsACAAMAAsACAAMQA5ACwAIAAwACwAIAAwACwAIAAzADYAMAAwACwAIABcACIAXAAiACwAIABcACIAXAAiADsAXABuAFwAIgBVAHIAdQBnAHUAYQB5AFwAIgAsACAAMgAwADAANQAsACAAMgAwADAANQAsACAAMwAsACAAMAAsACAAMAAsACAAMgA3ACwAIAA3ADIAMAAwACwAIAAwACwAIAAwACwAIABcACIAXAAiACwAIABcACIAXAAiADsAXABuAFwAIgBVAHIAdQBnAHUAYQB5AFwAIgAsACAAMgAwADAANQAsACAAMgAwADAANQAsACAAMQAwACwAIAAwACwAIAAwACwAIAA5ACwAIAA3ADIAMAAwACwAIAAwACwAIAAzADYAMAAwACwAIABcACIAXAAiACwAIABcACIAXAAiADsAXABuAFwAIgBVAHIAdQBnAHUAYQB5AFwAIgAsACAAMgAwADAANgAsACAAMgAwADEANAAsACAAMQAwACwAIAAxACwAIAA3ACwAIAAxACwAIAA3ADIAMAAwACwAIAAwACwAIAAzADYAMAAwACwAIABcACIAXAAiACwAIABcACIAXAAiADsAXABuAFwAIgBVAHIAdQBnAHUAYQB5AFwAIgAsACAAMgAwADAANgAsACAAMgAwADEANQAsACAAMwAsACAAMQAsACAANwAsACAAOAAsACAANwAyADAAMAAsACAAMAAsACAAMAAsACAAXAAiAFwAIgAsACAAXAAiAFwAIgBcAG4AfQA7AFwAbgBcAG4AXwBUAEkATQBFAFoATwBOAEUAXwBSAFUATABFAFMAXwBVAFMAIAA9ACAAewBcAG4AXAAiAFUAUwBcACIALAAgADEAOQAxADgALAAgADEAOQAxADkALAAgADMALAAgAC0AMQAsACAANwAsACAAMAAsACAANwAyADAAMAAsACAAMAAsACAAMwA2ADAAMAAsACAAXAAiAEQAXAAiACwAIABcACIAIABEAGEAeQBsAGkAZwBoAHQAXAAiADsAXABuAFwAIgBVAFMAXAAiACwAIAAxADkAMQA4ACwAIAAxADkAMQA5ACwAIAAxADAALAAgAC0AMQAsACAANwAsACAAMAAsACAANwAyADAAMAAsACAAMAAsACAAMAAsACAAXAAiAFMAXAAiACwAIABcACIAIABTAHQAYQBuAGQAYQByAGQAXAAiADsAXABuAFwAIgBVAFMAXAAiACwAIAAxADkANAAyACwAIAAxADkANAAyACwAIAAyACwAIAAwACwAIAAwACwAIAA5ACwAIAA3ADIAMAAwACwAIAAwACwAIAAzADYAMAAwACwAIABcACIAVwBcACIALAAgAFwAIgAgAFcAYQByAFwAIgA7AFwAbgBcACIAVQBTAFwAIgAsACAAMQA5ADQANQAsACAAMQA5ADQANQAsACAAOAAsACAAMAAsACAAMAAsACAAMQA0ACwAIAA4ADIAOAAwADAALAAgADIALAAgADMANgAwADAALAAgAFwAIgBQAFwAIgAsACAAXAAiACAAUABlAGEAYwBlAFwAIgA7AFwAbgBcACIAVQBTAFwAIgAsACAAMQA5ADQANQAsACAAMQA5ADQANQAsACAAOQAsACAAMAAsACAAMAAsACAAMwAwACwAIAA3ADIAMAAwACwAIAAwACwAIAAwACwAIABcACIAUwBcACIALAAgAFwAIgAgAFMAdABhAG4AZABhAHIAZABcACIAOwBcAG4AXAAiAFUAUwBcACIALAAgADEAOQA2ADcALAAgADEAOQA3ADMALAAgADQALAAgAC0AMQAsACAANwAsACAAMAAsACAANwAyADAAMAAsACAAMAAsACAAMwA2ADAAMAAsACAAXAAiAEQAXAAiACwAIABcACIAIABEAGEAeQBsAGkAZwBoAHQAXAAiADsAXABuAFwAIgBVAFMAXAAiACwAIAAxADkANgA3ACwAIAAyADAAMAA2ACwAIAAxADAALAAgAC0AMQAsACAANwAsACAAMAAsACAANwAyADAAMAAsACAAMAAsACAAMAAsACAAXAAiAFMAXAAiACwAIABcACIAIABTAHQAYQBuAGQAYQByAGQAXAAiADsAXABuAFwAIgBVAFMAXAAiACwAIAAxADkANwA0ACwAIAAxADkANwA0ACwAIAAxACwAIAAwACwAIAAwACwAIAA2ACwAIAA3ADIAMAAwACwAIAAwACwAIAAzADYAMAAwACwAIABcACIARABcACIALAAgAFwAIgAgAEQAYQB5AGwAaQBnAGgAdABcACIAOwBcAG4AXAAiAFUAUwBcACIALAAgADEAOQA3ADUALAAgADEAOQA3ADUALAAgADIALAAgAC0AMQAsACAANwAsACAAMAAsACAANwAyADAAMAAsACAAMAAsACAAMwA2ADAAMAAsACAAXAAiAEQAXAAiACwAIABcACIAIABEAGEAeQBsAGkAZwBoAHQAXAAiADsAXABuAFwAIgBVAFMAXAAiACwAIAAxADkANwA2ACwAIAAxADkAOAA2ACwAIAA0ACwAIAAtADEALAAgADcALAAgADAALAAgADcAMgAwADAALAAgADAALAAgADMANgAwADAALAAgAFwAIgBEAFwAIgAsACAAXAAiACAARABhAHkAbABpAGcAaAB0AFwAIgA7AFwAbgBcACIAVQBTAFwAIgAsACAAMQA5ADgANwAsACAAMgAwADAANgAsACAANAAsACAAMQAsACAANwAsACAAMQAsACAANwAyADAAMAAsACAAMAAsACAAMwA2ADAAMAAsACAAXAAiAEQAXAAiACwAIABcACIAIABEAGEAeQBsAGkAZwBoAHQAXAAiADsAXABuAFwAIgBVAFMAXAAiACwAIAAyADAAMAA3ACwAIABcACIAXAAiACwAIAAzACwAIAAxACwAIAA3ACwAIAA4ACwAIAA3ADIAMAAwACwAIAAwACwAIAAzADYAMAAwACwAIABcACIARABcACIALAAgAFwAIgAgAEQAYQB5AGwAaQBnAGgAdABcACIAOwBcAG4AXAAiAFUAUwBcACIALAAgADIAMAAwADcALAAgAFwAIgBcACIALAAgADEAMQAsACAAMQAsACAANwAsACAAMQAsACAANwAyADAAMAAsACAAMAAsACAAMAAsACAAXAAiAFMAXAAiACwAIABcACIAIABTAHQAYQBuAGQAYQByAGQAXAAiAFwAbgB9ADsAXABuAFwAbgBfAFQASQBNAEUAWgBPAE4ARQBfAFIAVQBMAEUAUwBfAFYAQQBOAEMAIAA9ACAAewBcAG4AXAAiAFYAYQBuAGMAXAAiACwAIAAxADkAMQA4ACwAIAAxADkAMQA4ACwAIAA0ACwAIAAwACwAIAAwACwAIAAxADQALAAgADcAMgAwADAALAAgADAALAAgADMANgAwADAALAAgAFwAIgBEAFwAIgAsACAAXAAiACAARABhAHkAbABpAGcAaAB0AFwAIgA7AFwAbgBcACIAVgBhAG4AYwBcACIALAAgADEAOQAxADgALAAgADEAOQAxADgALAAgADEAMAAsACAAMAAsACAAMAAsACAAMgA3ACwAIAA3ADIAMAAwACwAIAAwACwAIAAwACwAIABcACIAUwBcACIALAAgAFwAIgAgAFMAdABhAG4AZABhAHIAZABcACIAOwBcAG4AXAAiAFYAYQBuAGMAXAAiACwAIAAxADkANAAyACwAIAAxADkANAAyACwAIAAyACwAIAAwACwAIAAwACwAIAA5ACwAIAA3ADIAMAAwACwAIAAwACwAIAAzADYAMAAwACwAIABcACIAVwBcACIALAAgAFwAIgAgAFcAYQByAFwAIgA7AFwAbgBcACIAVgBhAG4AYwBcACIALAAgADEAOQA0ADUALAAgADEAOQA0ADUALAAgADgALAAgADAALAAgADAALAAgADEANAAsACAAOAAyADgAMAAwACwAIAAyACwAIAAzADYAMAAwACwAIABcACIAUABcACIALAAgAFwAIgAgAFAAZQBhAGMAZQBcACIAOwBcAG4AXAAiAFYAYQBuAGMAXAAiACwAIAAxADkANAA1ACwAIAAxADkANAA1ACwAIAA5ACwAIAAwACwAIAAwACwAIAAzADAALAAgADcAMgAwADAALAAgADAALAAgADAALAAgAFwAIgBTAFwAIgAsACAAXAAiACAAUwB0AGEAbgBkAGEAcgBkAFwAIgA7AFwAbgBcACIAVgBhAG4AYwBcACIALAAgADEAOQA0ADYALAAgADEAOQA0ADYALAAgADkALAAgADAALAAgADAALAAgADIAOQAsACAANwAyADAAMAAsACAAMAAsACAAMAAsACAAXAAiAFMAXAAiACwAIABcACIAIABTAHQAYQBuAGQAYQByAGQAXAAiADsAXABuAFwAIgBWAGEAbgBjAFwAIgAsACAAMQA5ADQANgAsACAAMQA5ADgANgAsACAANAAsACAALQAxACwAIAA3ACwAIAAwACwAIAA3ADIAMAAwACwAIAAwACwAIAAzADYAMAAwACwAIABcACIARABcACIALAAgAFwAIgAgAEQAYQB5AGwAaQBnAGgAdABcACIAOwBcAG4AXAAiAFYAYQBuAGMAXAAiACwAIAAxADkANAA3ACwAIAAxADkANgAxACwAIAA5ACwAIAAtADEALAAgADcALAAgADAALAAgADcAMgAwADAALAAgADAALAAgADAALAAgAFwAIgBTAFwAIgAsACAAXAAiACAAUwB0AGEAbgBkAGEAcgBkAFwAIgA7AFwAbgBcACIAVgBhAG4AYwBcACIALAAgADEAOQA2ADIALAAgADIAMAAwADYALAAgADEAMAAsACAALQAxACwAIAA3ACwAIAAwACwAIAA3ADIAMAAwACwAIAAwACwAIAAwACwAIABcACIAUwBcACIALAAgAFwAIgAgAFMAdABhAG4AZABhAHIAZABcACIAXABuAH0AOwBcAG4AXABuAF8AVABJAE0ARQBaAE8ATgBFAF8AUgBVAEwARQBTAF8AVgBBAE4AVQBBAFQAVQAgAD0AIAB7AFwAbgBcACIAVgBhAG4AdQBhAHQAdQBcACIALAAgADEAOQA3ADMALAAgADEAOQA3ADMALAAgADEAMgAsACAAMAAsACAAMAAsACAAMgAyACwAIAA0ADMAMgAwADAALAAgADIALAAgADMANgAwADAALAAgAFwAIgBcACIALAAgAFwAIgBcACIAOwBcAG4AXAAiAFYAYQBuAHUAYQB0AHUAXAAiACwAIAAxADkANwA0ACwAIAAxADkANwA0ACwAIAAzACwAIAAwACwAIAAwACwAIAAzADAALAAgADQAMwAyADAAMAAsACAAMgAsACAAMAAsACAAXAAiAFwAIgAsACAAXAAiAFwAIgA7AFwAbgBcACIAVgBhAG4AdQBhAHQAdQBcACIALAAgADEAOQA4ADMALAAgADEAOQA5ADEALAAgADkALAAgADEALAAgADYALAAgADIAMgAsACAAOAA2ADQAMAAwACwAIAAwACwAIAAzADYAMAAwACwAIABcACIAXAAiACwAIABcACIAXAAiADsAXABuAFwAIgBWAGEAbgB1AGEAdAB1AFwAIgAsACAAMQA5ADgANAAsACAAMQA5ADkAMQAsACAAMwAsACAAMQAsACAANgAsACAAMgAyACwAIAA4ADYANAAwADAALAAgADAALAAgADAALAAgAFwAIgBcACIALAAgAFwAIgBcACIAOwBcAG4AXAAiAFYAYQBuAHUAYQB0AHUAXAAiACwAIAAxADkAOQAyACwAIAAxADkAOQAyACwAIAAxADAALAAgADEALAAgADYALAAgADIAMgAsACAAOAA2ADQAMAAwACwAIAAwACwAIAAzADYAMAAwACwAIABcACIAXAAiACwAIABcACIAXAAiADsAXABuAFwAIgBWAGEAbgB1AGEAdAB1AFwAIgAsACAAMQA5ADkAMgAsACAAMQA5ADkAMwAsACAAMQAsACAAMQAsACAANgAsACAAMgAyACwAIAA4ADYANAAwADAALAAgADAALAAgADAALAAgAFwAIgBcACIALAAgAFwAIgBcACIAXABuAH0AOwBcAG4AXABuAF8AVABJAE0ARQBaAE8ATgBFAF8AUgBVAEwARQBTAF8AVgBJAE4AQwBFAE4ATgBFAFMAIAA9ACAAewBcAG4AXAAiAFYAaQBuAGMAZQBuAG4AZQBzAFwAIgAsACAAMQA5ADQANgAsACAAMQA5ADQANgAsACAANAAsACAALQAxACwAIAA3ACwAIAAwACwAIAA3ADIAMAAwACwAIAAwACwAIAAzADYAMAAwACwAIABcACIARABcACIALAAgAFwAIgAgAEQAYQB5AGwAaQBnAGgAdABcACIAOwBcAG4AXAAiAFYAaQBuAGMAZQBuAG4AZQBzAFwAIgAsACAAMQA5ADQANgAsACAAMQA5ADQANgAsACAAOQAsACAALQAxACwAIAA3ACwAIAAwACwAIAA3ADIAMAAwACwAIAAwACwAIAAwACwAIABcACIAUwBcACIALAAgAFwAIgAgAFMAdABhAG4AZABhAHIAZABcACIAOwBcAG4AXAAiAFYAaQBuAGMAZQBuAG4AZQBzAFwAIgAsACAAMQA5ADUAMwAsACAAMQA5ADUANAAsACAANAAsACAALQAxACwAIAA3ACwAIAAwACwAIAA3ADIAMAAwACwAIAAwACwAIAAzADYAMAAwACwAIABcACIARABcACIALAAgAFwAIgAgAEQAYQB5AGwAaQBnAGgAdABcACIAOwBcAG4AXAAiAFYAaQBuAGMAZQBuAG4AZQBzAFwAIgAsACAAMQA5ADUAMwAsACAAMQA5ADUAOQAsACAAOQAsACAALQAxACwAIAA3ACwAIAAwACwAIAA3ADIAMAAwACwAIAAwACwAIAAwACwAIABcACIAUwBcACIALAAgAFwAIgAgAFMAdABhAG4AZABhAHIAZABcACIAOwBcAG4AXAAiAFYAaQBuAGMAZQBuAG4AZQBzAFwAIgAsACAAMQA5ADUANQAsACAAMQA5ADUANQAsACAANQAsACAAMAAsACAAMAAsACAAMQAsACAAMAAsACAAMAAsACAAMwA2ADAAMAAsACAAXAAiAEQAXAAiACwAIABcACIAIABEAGEAeQBsAGkAZwBoAHQAXAAiADsAXABuAFwAIgBWAGkAbgBjAGUAbgBuAGUAcwBcACIALAAgADEAOQA1ADYALAAgADEAOQA2ADMALAAgADQALAAgAC0AMQAsACAANwAsACAAMAAsACAANwAyADAAMAAsACAAMAAsACAAMwA2ADAAMAAsACAAXAAiAEQAXAAiACwAIABcACIAIABEAGEAeQBsAGkAZwBoAHQAXAAiADsAXABuAFwAIgBWAGkAbgBjAGUAbgBuAGUAcwBcACIALAAgADEAOQA2ADAALAAgADEAOQA2ADAALAAgADEAMAAsACAALQAxACwAIAA3ACwAIAAwACwAIAA3ADIAMAAwACwAIAAwACwAIAAwACwAIABcACIAUwBcACIALAAgAFwAIgAgAFMAdABhAG4AZABhAHIAZABcACIAOwBcAG4AXAAiAFYAaQBuAGMAZQBuAG4AZQBzAFwAIgAsACAAMQA5ADYAMQAsACAAMQA5ADYAMQAsACAAOQAsACAALQAxACwAIAA3ACwAIAAwACwAIAA3ADIAMAAwACwAIAAwACwAIAAwACwAIABcACIAUwBcACIALAAgAFwAIgAgAFMAdABhAG4AZABhAHIAZABcACIAOwBcAG4AXAAiAFYAaQBuAGMAZQBuAG4AZQBzAFwAIgAsACAAMQA5ADYAMgAsACAAMQA5ADYAMwAsACAAMQAwACwAIAAtADEALAAgADcALAAgADAALAAgADcAMgAwADAALAAgADAALAAgADAALAAgAFwAIgBTAFwAIgAsACAAXAAiACAAUwB0AGEAbgBkAGEAcgBkAFwAIgBcAG4AfQA7AFwAbgBcAG4AXwBUAEkATQBFAFoATwBOAEUAXwBSAFUATABFAFMAXwBXAEUAVQBSACAAPQAgAHsAXABuAFwAIgBXAC0ARQB1AHIAXAAiACwAIAAxADkANwA3ACwAIAAxADkANwA3ACwAIAA5ACwAIAAtADEALAAgADcALAAgADAALAAgADMANgAwADAALAAgADEALAAgADAALAAgAFwAIgBcACIALAAgAFwAIgBcACIAOwBcAG4AXAAiAFcALQBFAHUAcgBcACIALAAgADEAOQA3ADcALAAgADEAOQA4ADAALAAgADQALAAgADEALAAgADcALAAgADEALAAgADMANgAwADAALAAgADEALAAgADMANgAwADAALAAgAFwAIgBTAFwAIgAsACAAXAAiACAAUwB1AG0AbQBlAHIAXAAiADsAXABuAFwAIgBXAC0ARQB1AHIAXAAiACwAIAAxADkANwA4ACwAIAAxADkANwA4ACwAIAAxADAALAAgADAALAAgADAALAAgADEALAAgADMANgAwADAALAAgADEALAAgADAALAAgAFwAIgBcACIALAAgAFwAIgBcACIAOwBcAG4AXAAiAFcALQBFAHUAcgBcACIALAAgADEAOQA3ADkALAAgADEAOQA5ADUALAAgADkALAAgAC0AMQAsACAANwAsACAAMAAsACAAMwA2ADAAMAAsACAAMQAsACAAMAAsACAAXAAiAFwAIgAsACAAXAAiAFwAIgA7AFwAbgBcACIAVwAtAEUAdQByAFwAIgAsACAAMQA5ADgAMQAsACAAXAAiAFwAIgAsACAAMwAsACAALQAxACwAIAA3ACwAIAAwACwAIAAzADYAMAAwACwAIAAxACwAIAAzADYAMAAwACwAIABcACIAUwBcACIALAAgAFwAIgAgAFMAdQBtAG0AZQByAFwAIgA7AFwAbgBcACIAVwAtAEUAdQByAFwAIgAsACAAMQA5ADkANgAsACAAXAAiAFwAIgAsACAAMQAwACwAIAAtADEALAAgADcALAAgADAALAAgADMANgAwADAALAAgADEALAAgADAALAAgAFwAIgBcACIALAAgAFwAIgBcACIAXABuAH0AOwBcAG4AXABuAF8AVABJAE0ARQBaAE8ATgBFAF8AUgBVAEwARQBTAF8AVwBJAE4ATgAgAD0AIAB7AFwAbgBcACIAVwBpAG4AbgBcACIALAAgADEAOQAxADYALAAgADEAOQAxADYALAAgADQALAAgADAALAAgADAALAAgADIAMwAsACAAMAAsACAAMAAsACAAMwA2ADAAMAAsACAAXAAiAEQAXAAiACwAIABcACIAIABEAGEAeQBsAGkAZwBoAHQAXAAiADsAXABuAFwAIgBXAGkAbgBuAFwAIgAsACAAMQA5ADEANgAsACAAMQA5ADEANgAsACAAOQAsACAAMAAsACAAMAAsACAAMQA3ACwAIAAwACwAIAAwACwAIAAwACwAIABcACIAUwBcACIALAAgAFwAIgAgAFMAdABhAG4AZABhAHIAZABcACIAOwBcAG4AXAAiAFcAaQBuAG4AXAAiACwAIAAxADkAMQA4ACwAIAAxADkAMQA4ACwAIAA0ACwAIAAwACwAIAAwACwAIAAxADQALAAgADcAMgAwADAALAAgADAALAAgADMANgAwADAALAAgAFwAIgBEAFwAIgAsACAAXAAiACAARABhAHkAbABpAGcAaAB0AFwAIgA7AFwAbgBcACIAVwBpAG4AbgBcACIALAAgADEAOQAxADgALAAgADEAOQAxADgALAAgADEAMAAsACAAMAAsACAAMAAsACAAMgA3ACwAIAA3ADIAMAAwACwAIAAwACwAIAAwACwAIABcACIAUwBcACIALAAgAFwAIgAgAFMAdABhAG4AZABhAHIAZABcACIAOwBcAG4AXAAiAFcAaQBuAG4AXAAiACwAIAAxADkAMwA3ACwAIAAxADkAMwA3ACwAIAA1ACwAIAAwACwAIAAwACwAIAAxADYALAAgADcAMgAwADAALAAgADAALAAgADMANgAwADAALAAgAFwAIgBEAFwAIgAsACAAXAAiACAARABhAHkAbABpAGcAaAB0AFwAIgA7AFwAbgBcACIAVwBpAG4AbgBcACIALAAgADEAOQAzADcALAAgADEAOQAzADcALAAgADkALAAgADAALAAgADAALAAgADIANgAsACAANwAyADAAMAAsACAAMAAsACAAMAAsACAAXAAiAFMAXAAiACwAIABcACIAIABTAHQAYQBuAGQAYQByAGQAXAAiADsAXABuAFwAIgBXAGkAbgBuAFwAIgAsACAAMQA5ADQAMgAsACAAMQA5ADQAMgAsACAAMgAsACAAMAAsACAAMAAsACAAOQAsACAANwAyADAAMAAsACAAMAAsACAAMwA2ADAAMAAsACAAXAAiAFcAXAAiACwAIABcACIAIABXAGEAcgBcACIAOwBcAG4AXAAiAFcAaQBuAG4AXAAiACwAIAAxADkANAA1ACwAIAAxADkANAA1ACwAIAA4ACwAIAAwACwAIAAwACwAIAAxADQALAAgADgAMgA4ADAAMAAsACAAMgAsACAAMwA2ADAAMAAsACAAXAAiAFAAXAAiACwAIABcACIAIABQAGUAYQBjAGUAXAAiADsAXABuAFwAIgBXAGkAbgBuAFwAIgAsACAAMQA5ADQANQAsACAAMQA5ADQANQAsACAAOQAsACAALQAxACwAIAA3ACwAIAAwACwAIAA3ADIAMAAwACwAIAAwACwAIAAwACwAIABcACIAUwBcACIALAAgAFwAIgAgAFMAdABhAG4AZABhAHIAZABcACIAOwBcAG4AXAAiAFcAaQBuAG4AXAAiACwAIAAxADkANAA2ACwAIAAxADkANAA2ACwAIAA1ACwAIAAwACwAIAAwACwAIAAxADIALAAgADcAMgAwADAALAAgADAALAAgADMANgAwADAALAAgAFwAIgBEAFwAIgAsACAAXAAiACAARABhAHkAbABpAGcAaAB0AFwAIgA7AFwAbgBcACIAVwBpAG4AbgBcACIALAAgADEAOQA0ADYALAAgADEAOQA0ADYALAAgADEAMAAsACAAMAAsACAAMAAsACAAMQAzACwAIAA3ADIAMAAwACwAIAAwACwAIAAwACwAIABcACIAUwBcACIALAAgAFwAIgAgAFMAdABhAG4AZABhAHIAZABcACIAOwBcAG4AXAAiAFcAaQBuAG4AXAAiACwAIAAxADkANAA3ACwAIAAxADkANAA5ACwAIAA0ACwAIAAtADEALAAgADcALAAgADAALAAgADcAMgAwADAALAAgADAALAAgADMANgAwADAALAAgAFwAIgBEAFwAIgAsACAAXAAiACAARABhAHkAbABpAGcAaAB0AFwAIgA7AFwAbgBcACIAVwBpAG4AbgBcACIALAAgADEAOQA0ADcALAAgADEAOQA0ADkALAAgADkALAAgAC0AMQAsACAANwAsACAAMAAsACAANwAyADAAMAAsACAAMAAsACAAMAAsACAAXAAiAFMAXAAiACwAIABcACIAIABTAHQAYQBuAGQAYQByAGQAXAAiADsAXABuAFwAIgBXAGkAbgBuAFwAIgAsACAAMQA5ADUAMAAsACAAMQA5ADUAMAAsACAANQAsACAAMAAsACAAMAAsACAAMQAsACAANwAyADAAMAAsACAAMAAsACAAMwA2ADAAMAAsACAAXAAiAEQAXAAiACwAIABcACIAIABEAGEAeQBsAGkAZwBoAHQAXAAiADsAXABuAFwAIgBXAGkAbgBuAFwAIgAsACAAMQA5ADUAMAAsACAAMQA5ADUAMAAsACAAOQAsACAAMAAsACAAMAAsACAAMwAwACwAIAA3ADIAMAAwACwAIAAwACwAIAAwACwAIABcACIAUwBcACIALAAgAFwAIgAgAFMAdABhAG4AZABhAHIAZABcACIAOwBcAG4AXAAiAFcAaQBuAG4AXAAiACwAIAAxADkANQAxACwAIAAxADkANQA4ACwAIAA5ACwAIAAtADEALAAgADcALAAgADAALAAgADcAMgAwADAALAAgADAALAAgADAALAAgAFwAIgBTAFwAIgAsACAAXAAiACAAUwB0AGEAbgBkAGEAcgBkAFwAIgA7AFwAbgBcACIAVwBpAG4AbgBcACIALAAgADEAOQA1ADEALAAgADEAOQA2ADAALAAgADQALAAgAC0AMQAsACAANwAsACAAMAAsACAANwAyADAAMAAsACAAMAAsACAAMwA2ADAAMAAsACAAXAAiAEQAXAAiACwAIABcACIAIABEAGEAeQBsAGkAZwBoAHQAXAAiADsAXABuAFwAIgBXAGkAbgBuAFwAIgAsACAAMQA5ADUAOQAsACAAMQA5ADUAOQAsACAAMQAwACwAIAAtADEALAAgADcALAAgADAALAAgADcAMgAwADAALAAgADAALAAgADAALAAgAFwAIgBTAFwAIgAsACAAXAAiACAAUwB0AGEAbgBkAGEAcgBkAFwAIgA7AFwAbgBcACIAVwBpAG4AbgBcACIALAAgADEAOQA2ADAALAAgADEAOQA2ADAALAAgADkALAAgAC0AMQAsACAANwAsACAAMAAsACAANwAyADAAMAAsACAAMAAsACAAMAAsACAAXAAiAFMAXAAiACwAIABcACIAIABTAHQAYQBuAGQAYQByAGQAXAAiADsAXABuAFwAIgBXAGkAbgBuAFwAIgAsACAAMQA5ADYAMwAsACAAMQA5ADYAMwAsACAANAAsACAALQAxACwAIAA3ACwAIAAwACwAIAA3ADIAMAAwACwAIAAwACwAIAAzADYAMAAwACwAIABcACIARABcACIALAAgAFwAIgAgAEQAYQB5AGwAaQBnAGgAdABcACIAOwBcAG4AXAAiAFcAaQBuAG4AXAAiACwAIAAxADkANgAzACwAIAAxADkANgAzACwAIAA5ACwAIAAwACwAIAAwACwAIAAyADIALAAgADcAMgAwADAALAAgADAALAAgADAALAAgAFwAIgBTAFwAIgAsACAAXAAiACAAUwB0AGEAbgBkAGEAcgBkAFwAIgA7AFwAbgBcACIAVwBpAG4AbgBcACIALAAgADEAOQA2ADYALAAgADEAOQA4ADYALAAgADQALAAgAC0AMQAsACAANwAsACAAMAAsACAANwAyADAAMAAsACAAMQAsACAAMwA2ADAAMAAsACAAXAAiAEQAXAAiACwAIABcACIAIABEAGEAeQBsAGkAZwBoAHQAXAAiADsAXABuAFwAIgBXAGkAbgBuAFwAIgAsACAAMQA5ADYANgAsACAAMgAwADAANQAsACAAMQAwACwAIAAtADEALAAgADcALAAgADAALAAgADcAMgAwADAALAAgADEALAAgADAALAAgAFwAIgBTAFwAIgAsACAAXAAiACAAUwB0AGEAbgBkAGEAcgBkAFwAIgA7AFwAbgBcACIAVwBpAG4AbgBcACIALAAgADEAOQA4ADcALAAgADIAMAAwADUALAAgADQALAAgADEALAAgADcALAAgADEALAAgADcAMgAwADAALAAgADEALAAgADMANgAwADAALAAgAFwAIgBEAFwAIgAsACAAXAAiACAARABhAHkAbABpAGcAaAB0AFwAIgBcAG4AfQA7AFwAbgBcAG4AXwBUAEkATQBFAFoATwBOAEUAXwBSAFUATABFAFMAXwBXAFMAIAA9ACAAewBcAG4AXAAiAFcAUwBcACIALAAgADIAMAAxADAALAAgADIAMAAxADAALAAgADkALAAgAC0AMQAsACAANwAsACAAMAAsACAAMAAsACAAMAAsACAAOAA2ADQAMAAwACwAIABcACIAXAAiACwAIABcACIAXAAiADsAXABuAFwAIgBXAFMAXAAiACwAIAAyADAAMQAxACwAIAAyADAAMQAxACwAIAA0ACwAIAAxACwAIAA2ACwAIAAxACwAIAAxADQANAAwADAALAAgADAALAAgADAALAAgAFwAIgBcACIALAAgAFwAIgBcACIAOwBcAG4AXAAiAFcAUwBcACIALAAgADIAMAAxADEALAAgADIAMAAxADEALAAgADkALAAgAC0AMQAsACAANgAsACAAMAAsACAAMQAwADgAMAAwACwAIAAwACwAIAA4ADYANAAwADAALAAgAFwAIgBcACIALAAgAFwAIgBcACIAOwBcAG4AXAAiAFcAUwBcACIALAAgADIAMAAxADIALAAgADIAMAAyADAALAAgADkALAAgAC0AMQAsACAANwAsACAAMAAsACAAMQAwADgAMAAwACwAIAAwACwAIAA4ADYANAAwADAALAAgAFwAIgBcACIALAAgAFwAIgBcACIAOwBcAG4AXAAiAFcAUwBcACIALAAgADIAMAAxADIALAAgADIAMAAyADEALAAgADQALAAgADEALAAgADcALAAgADEALAAgADEANAA0ADAAMAAsACAAMAAsACAAMAAsACAAXAAiAFwAIgAsACAAXAAiAFwAIgBcAG4AfQA7AFwAbgBcAG4AXwBUAEkATQBFAFoATwBOAEUAXwBSAFUATABFAFMAXwBZAFUASwBPAE4AIAA9ACAAewBcAG4AXAAiAFkAdQBrAG8AbgBcACIALAAgADEAOQA2ADUALAAgADEAOQA2ADUALAAgADQALAAgAC0AMQAsACAANwAsACAAMAAsACAAMAAsACAAMAAsACAANwAyADAAMAAsACAAXAAiAEQARABcACIALAAgAFwAIgAgAEQAbwB1AGIAbABlACAARABhAHkAbABpAGcAaAB0AFwAIgA7AFwAbgBcACIAWQB1AGsAbwBuAFwAIgAsACAAMQA5ADYANQAsACAAMQA5ADYANQAsACAAMQAwACwAIAAtADEALAAgADcALAAgADAALAAgADcAMgAwADAALAAgADAALAAgADAALAAgAFwAIgBTAFwAIgAsACAAXAAiACAAUwB0AGEAbgBkAGEAcgBkAFwAIgBcAG4AfQA7AFwAbgBcAG4AXwBUAEkATQBFAFoATwBOAEUAXwBSAFUATABFAFMAXwBaAEkATwBOACAAPQAgAHsAXABuAFwAIgBaAGkAbwBuAFwAIgAsACAAMQA5ADQAMAAsACAAMQA5ADQAMAAsACAANQAsACAAMAAsACAAMAAsACAAMwAxACwAIAA4ADYANAAwADAALAAgADIALAAgADMANgAwADAALAAgAFwAIgBEAFwAIgAsACAAXAAiACAARABhAHkAbABpAGcAaAB0AFwAIgA7AFwAbgBcACIAWgBpAG8AbgBcACIALAAgADEAOQA0ADAALAAgADEAOQA0ADAALAAgADkALAAgADAALAAgADAALAAgADMAMAAsACAAOAA2ADQAMAAwACwAIAAyACwAIAAwACwAIABcACIAUwBcACIALAAgAFwAIgAgAFMAdABhAG4AZABhAHIAZABcACIAOwBcAG4AXAAiAFoAaQBvAG4AXAAiACwAIAAxADkANAAwACwAIAAxADkANAAwACwAIAAxADEALAAgADAALAAgADAALAAgADEANgAsACAAOAA2ADQAMAAwACwAIAAyACwAIAAzADYAMAAwACwAIABcACIARABcACIALAAgAFwAIgAgAEQAYQB5AGwAaQBnAGgAdABcACIAOwBcAG4AXAAiAFoAaQBvAG4AXAAiACwAIAAxADkANAAyACwAIAAxADkANAA2ACwAIAAxADAALAAgADAALAAgADAALAAgADMAMQAsACAAOAA2ADQAMAAwACwAIAAyACwAIAAwACwAIABcACIAUwBcACIALAAgAFwAIgAgAFMAdABhAG4AZABhAHIAZABcACIAOwBcAG4AXAAiAFoAaQBvAG4AXAAiACwAIAAxADkANAAzACwAIAAxADkANAA0ACwAIAAzACwAIAAwACwAIAAwACwAIAAzADEALAAgADgANgA0ADAAMAAsACAAMgAsACAAMwA2ADAAMAAsACAAXAAiAEQAXAAiACwAIABcACIAIABEAGEAeQBsAGkAZwBoAHQAXAAiADsAXABuAFwAIgBaAGkAbwBuAFwAIgAsACAAMQA5ADQANQAsACAAMQA5ADQANgAsACAANAAsACAAMAAsACAAMAAsACAAMQA1ACwAIAA4ADYANAAwADAALAAgADIALAAgADMANgAwADAALAAgAFwAIgBEAFwAIgAsACAAXAAiACAARABhAHkAbABpAGcAaAB0AFwAIgA7AFwAbgBcACIAWgBpAG8AbgBcACIALAAgADEAOQA0ADgALAAgADEAOQA0ADgALAAgADUALAAgADAALAAgADAALAAgADIAMgAsACAAOAA2ADQAMAAwACwAIAAyACwAIAA3ADIAMAAwACwAIABcACIARABEAFwAIgAsACAAXAAiACAARABvAHUAYgBsAGUAIABEAGEAeQBsAGkAZwBoAHQAXAAiADsAXABuAFwAIgBaAGkAbwBuAFwAIgAsACAAMQA5ADQAOAAsACAAMQA5ADQAOAAsACAAOAAsACAAMAAsACAAMAAsACAAMwAxACwAIAA4ADYANAAwADAALAAgADIALAAgADMANgAwADAALAAgAFwAIgBEAFwAIgAsACAAXAAiACAARABhAHkAbABpAGcAaAB0AFwAIgA7AFwAbgBcACIAWgBpAG8AbgBcACIALAAgADEAOQA0ADgALAAgADEAOQA0ADkALAAgADEAMAAsACAAMAAsACAAMAAsACAAMwAxACwAIAA4ADYANAAwADAALAAgADIALAAgADAALAAgAFwAIgBTAFwAIgAsACAAXAAiACAAUwB0AGEAbgBkAGEAcgBkAFwAIgA7AFwAbgBcACIAWgBpAG8AbgBcACIALAAgADEAOQA0ADkALAAgADEAOQA0ADkALAAgADQALAAgADAALAAgADAALAAgADMAMAAsACAAOAA2ADQAMAAwACwAIAAyACwAIAAzADYAMAAwACwAIABcACIARABcACIALAAgAFwAIgAgAEQAYQB5AGwAaQBnAGgAdABcACIAOwBcAG4AXAAiAFoAaQBvAG4AXAAiACwAIAAxADkANQAwACwAIAAxADkANQAwACwAIAA0ACwAIAAwACwAIAAwACwAIAAxADUALAAgADgANgA0ADAAMAAsACAAMgAsACAAMwA2ADAAMAAsACAAXAAiAEQAXAAiACwAIABcACIAIABEAGEAeQBsAGkAZwBoAHQAXAAiADsAXABuAFwAIgBaAGkAbwBuAFwAIgAsACAAMQA5ADUAMAAsACAAMQA5ADUAMAAsACAAOQAsACAAMAAsACAAMAAsACAAMQA0ACwAIAA4ADYANAAwADAALAAgADIALAAgADAALAAgAFwAIgBTAFwAIgAsACAAXAAiACAAUwB0AGEAbgBkAGEAcgBkAFwAIgA7AFwAbgBcACIAWgBpAG8AbgBcACIALAAgADEAOQA1ADEALAAgADEAOQA1ADEALAAgADMALAAgADAALAAgADAALAAgADMAMQAsACAAOAA2ADQAMAAwACwAIAAyACwAIAAzADYAMAAwACwAIABcACIARABcACIALAAgAFwAIgAgAEQAYQB5AGwAaQBnAGgAdABcACIAOwBcAG4AXAAiAFoAaQBvAG4AXAAiACwAIAAxADkANQAxACwAIAAxADkANQAxACwAIAAxADEALAAgADAALAAgADAALAAgADEAMAAsACAAOAA2ADQAMAAwACwAIAAyACwAIAAwACwAIABcACIAUwBcACIALAAgAFwAIgAgAFMAdABhAG4AZABhAHIAZABcACIAOwBcAG4AXAAiAFoAaQBvAG4AXAAiACwAIAAxADkANQAyACwAIAAxADkANQAyACwAIAA0ACwAIAAwACwAIAAwACwAIAAxADkALAAgADgANgA0ADAAMAAsACAAMgAsACAAMwA2ADAAMAAsACAAXAAiAEQAXAAiACwAIABcACIAIABEAGEAeQBsAGkAZwBoAHQAXAAiADsAXABuAFwAIgBaAGkAbwBuAFwAIgAsACAAMQA5ADUAMgAsACAAMQA5ADUAMgAsACAAMQAwACwAIAAwACwAIAAwACwAIAAxADgALAAgADgANgA0ADAAMAAsACAAMgAsACAAMAAsACAAXAAiAFMAXAAiACwAIABcACIAIABTAHQAYQBuAGQAYQByAGQAXAAiADsAXABuAFwAIgBaAGkAbwBuAFwAIgAsACAAMQA5ADUAMwAsACAAMQA5ADUAMwAsACAANAAsACAAMAAsACAAMAAsACAAMQAxACwAIAA4ADYANAAwADAALAAgADIALAAgADMANgAwADAALAAgAFwAIgBEAFwAIgAsACAAXAAiACAARABhAHkAbABpAGcAaAB0AFwAIgA7AFwAbgBcACIAWgBpAG8AbgBcACIALAAgADEAOQA1ADMALAAgADEAOQA1ADMALAAgADkALAAgADAALAAgADAALAAgADEAMgAsACAAOAA2ADQAMAAwACwAIAAyACwAIAAwACwAIABcACIAUwBcACIALAAgAFwAIgAgAFMAdABhAG4AZABhAHIAZABcACIAOwBcAG4AXAAiAFoAaQBvAG4AXAAiACwAIAAxADkANQA0ACwAIAAxADkANQA0ACwAIAA2ACwAIAAwACwAIAAwACwAIAAxADIALAAgADgANgA0ADAAMAAsACAAMgAsACAAMwA2ADAAMAAsACAAXAAiAEQAXAAiACwAIABcACIAIABEAGEAeQBsAGkAZwBoAHQAXAAiADsAXABuAFwAIgBaAGkAbwBuAFwAIgAsACAAMQA5ADUANAAsACAAMQA5ADUANAAsACAAOQAsACAAMAAsACAAMAAsACAAMQAxACwAIAA4ADYANAAwADAALAAgADIALAAgADAALAAgAFwAIgBTAFwAIgAsACAAXAAiACAAUwB0AGEAbgBkAGEAcgBkAFwAIgA7AFwAbgBcACIAWgBpAG8AbgBcACIALAAgADEAOQA1ADUALAAgADEAOQA1ADUALAAgADYALAAgADAALAAgADAALAAgADEAMQAsACAAOAA2ADQAMAAwACwAIAAyACwAIAAzADYAMAAwACwAIABcACIARABcACIALAAgAFwAIgAgAEQAYQB5AGwAaQBnAGgAdABcACIAOwBcAG4AXAAiAFoAaQBvAG4AXAAiACwAIAAxADkANQA1ACwAIAAxADkANQA1ACwAIAA5ACwAIAAwACwAIAAwACwAIAAxADAALAAgADgANgA0ADAAMAAsACAAMgAsACAAMAAsACAAXAAiAFMAXAAiACwAIABcACIAIABTAHQAYQBuAGQAYQByAGQAXAAiADsAXABuAFwAIgBaAGkAbwBuAFwAIgAsACAAMQA5ADUANgAsACAAMQA5ADUANgAsACAANgAsACAAMAAsACAAMAAsACAAMgAsACAAOAA2ADQAMAAwACwAIAAyACwAIAAzADYAMAAwACwAIABcACIARABcACIALAAgAFwAIgAgAEQAYQB5AGwAaQBnAGgAdABcACIAOwBcAG4AXAAiAFoAaQBvAG4AXAAiACwAIAAxADkANQA2ACwAIAAxADkANQA2ACwAIAA5ACwAIAAwACwAIAAwACwAIAAyADkALAAgADgANgA0ADAAMAAsACAAMgAsACAAMAAsACAAXAAiAFMAXAAiACwAIABcACIAIABTAHQAYQBuAGQAYQByAGQAXAAiADsAXABuAFwAIgBaAGkAbwBuAFwAIgAsACAAMQA5ADUANwAsACAAMQA5ADUANwAsACAANAAsACAAMAAsACAAMAAsACAAMgA3ACwAIAA4ADYANAAwADAALAAgADIALAAgADMANgAwADAALAAgAFwAIgBEAFwAIgAsACAAXAAiACAARABhAHkAbABpAGcAaAB0AFwAIgA7AFwAbgBcACIAWgBpAG8AbgBcACIALAAgADEAOQA1ADcALAAgADEAOQA1ADcALAAgADkALAAgADAALAAgADAALAAgADIAMQAsACAAOAA2ADQAMAAwACwAIAAyACwAIAAwACwAIABcACIAUwBcACIALAAgAFwAIgAgAFMAdABhAG4AZABhAHIAZABcACIAOwBcAG4AXAAiAFoAaQBvAG4AXAAiACwAIAAxADkANwA0ACwAIAAxADkANwA0ACwAIAA3ACwAIAAwACwAIAAwACwAIAA2ACwAIAA4ADYANAAwADAALAAgADAALAAgADMANgAwADAALAAgAFwAIgBEAFwAIgAsACAAXAAiACAARABhAHkAbABpAGcAaAB0AFwAIgA7AFwAbgBcACIAWgBpAG8AbgBcACIALAAgADEAOQA3ADQALAAgADEAOQA3ADQALAAgADEAMAAsACAAMAAsACAAMAAsACAAMQAyACwAIAA4ADYANAAwADAALAAgADAALAAgADAALAAgAFwAIgBTAFwAIgAsACAAXAAiACAAUwB0AGEAbgBkAGEAcgBkAFwAIgA7AFwAbgBcACIAWgBpAG8AbgBcACIALAAgADEAOQA3ADUALAAgADEAOQA3ADUALAAgADQALAAgADAALAAgADAALAAgADEAOQAsACAAOAA2ADQAMAAwACwAIAAwACwAIAAzADYAMAAwACwAIABcACIARABcACIALAAgAFwAIgAgAEQAYQB5AGwAaQBnAGgAdABcACIAOwBcAG4AXAAiAFoAaQBvAG4AXAAiACwAIAAxADkANwA1ACwAIAAxADkANwA1ACwAIAA4ACwAIAAwACwAIAAwACwAIAAzADAALAAgADgANgA0ADAAMAAsACAAMAAsACAAMAAsACAAXAAiAFMAXAAiACwAIABcACIAIABTAHQAYQBuAGQAYQByAGQAXAAiADsAXABuAFwAIgBaAGkAbwBuAFwAIgAsACAAMQA5ADgAMAAsACAAMQA5ADgAMAAsACAAOAAsACAAMAAsACAAMAAsACAAMgAsACAAOAA2ADQAMAAwACwAIAAxACwAIAAzADYAMAAwACwAIABcACIARABcACIALAAgAFwAIgAgAEQAYQB5AGwAaQBnAGgAdABcACIAOwBcAG4AXAAiAFoAaQBvAG4AXAAiACwAIAAxADkAOAAwACwAIAAxADkAOAAwACwAIAA5ACwAIAAwACwAIAAwACwAIAAxADMALAAgADgANgA0ADAAMAAsACAAMQAsACAAMAAsACAAXAAiAFMAXAAiACwAIABcACIAIABTAHQAYQBuAGQAYQByAGQAXAAiADsAXABuAFwAIgBaAGkAbwBuAFwAIgAsACAAMQA5ADgANAAsACAAMQA5ADgANAAsACAANQAsACAAMAAsACAAMAAsACAANQAsACAAOAA2ADQAMAAwACwAIAAxACwAIAAzADYAMAAwACwAIABcACIARABcACIALAAgAFwAIgAgAEQAYQB5AGwAaQBnAGgAdABcACIAOwBcAG4AXAAiAFoAaQBvAG4AXAAiACwAIAAxADkAOAA0ACwAIAAxADkAOAA0ACwAIAA4ACwAIAAwACwAIAAwACwAIAAyADUALAAgADgANgA0ADAAMAAsACAAMQAsACAAMAAsACAAXAAiAFMAXAAiACwAIABcACIAIABTAHQAYQBuAGQAYQByAGQAXAAiADsAXABuAFwAIgBaAGkAbwBuAFwAIgAsACAAMQA5ADgANQAsACAAMQA5ADgANQAsACAANAAsACAAMAAsACAAMAAsACAAMQAzACwAIAA4ADYANAAwADAALAAgADAALAAgADMANgAwADAALAAgAFwAIgBEAFwAIgAsACAAXAAiACAARABhAHkAbABpAGcAaAB0AFwAIgA7AFwAbgBcACIAWgBpAG8AbgBcACIALAAgADEAOQA4ADUALAAgADEAOQA4ADUALAAgADgALAAgADAALAAgADAALAAgADMAMQAsACAAOAA2ADQAMAAwACwAIAAwACwAIAAwACwAIABcACIAUwBcACIALAAgAFwAIgAgAFMAdABhAG4AZABhAHIAZABcACIAOwBcAG4AXAAiAFoAaQBvAG4AXAAiACwAIAAxADkAOAA2ACwAIAAxADkAOAA2ACwAIAA1ACwAIAAwACwAIAAwACwAIAAxADcALAAgADgANgA0ADAAMAAsACAAMAAsACAAMwA2ADAAMAAsACAAXAAiAEQAXAAiACwAIABcACIAIABEAGEAeQBsAGkAZwBoAHQAXAAiADsAXABuAFwAIgBaAGkAbwBuAFwAIgAsACAAMQA5ADgANgAsACAAMQA5ADgANgAsACAAOQAsACAAMAAsACAAMAAsACAANgAsACAAOAA2ADQAMAAwACwAIAAwACwAIAAwACwAIABcACIAUwBcACIALAAgAFwAIgAgAFMAdABhAG4AZABhAHIAZABcACIAOwBcAG4AXAAiAFoAaQBvAG4AXAAiACwAIAAxADkAOAA3ACwAIAAxADkAOAA3ACwAIAA0ACwAIAAwACwAIAAwACwAIAAxADQALAAgADgANgA0ADAAMAAsACAAMAAsACAAMwA2ADAAMAAsACAAXAAiAEQAXAAiACwAIABcACIAIABEAGEAeQBsAGkAZwBoAHQAXAAiADsAXABuAFwAIgBaAGkAbwBuAFwAIgAsACAAMQA5ADgANwAsACAAMQA5ADgANwAsACAAOQAsACAAMAAsACAAMAAsACAAMQAyACwAIAA4ADYANAAwADAALAAgADAALAAgADAALAAgAFwAIgBTAFwAIgAsACAAXAAiACAAUwB0AGEAbgBkAGEAcgBkAFwAIgA7AFwAbgBcACIAWgBpAG8AbgBcACIALAAgADEAOQA4ADgALAAgADEAOQA4ADgALAAgADQALAAgADAALAAgADAALAAgADkALAAgADgANgA0ADAAMAAsACAAMAAsACAAMwA2ADAAMAAsACAAXAAiAEQAXAAiACwAIABcACIAIABEAGEAeQBsAGkAZwBoAHQAXAAiADsAXABuAFwAIgBaAGkAbwBuAFwAIgAsACAAMQA5ADgAOAAsACAAMQA5ADgAOAAsACAAOQAsACAAMAAsACAAMAAsACAAMwAsACAAOAA2ADQAMAAwACwAIAAwACwAIAAwACwAIABcACIAUwBcACIALAAgAFwAIgAgAFMAdABhAG4AZABhAHIAZABcACIAOwBcAG4AXAAiAFoAaQBvAG4AXAAiACwAIAAxADkAOAA5ACwAIAAxADkAOAA5ACwAIAA0ACwAIAAwACwAIAAwACwAIAAyADkALAAgADgANgA0ADAAMAAsACAAMAAsACAAMwA2ADAAMAAsACAAXAAiAEQAXAAiACwAIABcACIAIABEAGEAeQBsAGkAZwBoAHQAXAAiADsAXABuAFwAIgBaAGkAbwBuAFwAIgAsACAAMQA5ADgAOQAsACAAMQA5ADgAOQAsACAAOQAsACAAMAAsACAAMAAsACAAMgAsACAAOAA2ADQAMAAwACwAIAAwACwAIAAwACwAIABcACIAUwBcACIALAAgAFwAIgAgAFMAdABhAG4AZABhAHIAZABcACIAOwBcAG4AXAAiAFoAaQBvAG4AXAAiACwAIAAxADkAOQAwACwAIAAxADkAOQAwACwAIAAzACwAIAAwACwAIAAwACwAIAAyADQALAAgADgANgA0ADAAMAAsACAAMAAsACAAMwA2ADAAMAAsACAAXAAiAEQAXAAiACwAIABcACIAIABEAGEAeQBsAGkAZwBoAHQAXAAiADsAXABuAFwAIgBaAGkAbwBuAFwAIgAsACAAMQA5ADkAMAAsACAAMQA5ADkAMAAsACAAOAAsACAAMAAsACAAMAAsACAAMgA1ACwAIAA4ADYANAAwADAALAAgADAALAAgADAALAAgAFwAIgBTAFwAIgAsACAAXAAiACAAUwB0AGEAbgBkAGEAcgBkAFwAIgA7AFwAbgBcACIAWgBpAG8AbgBcACIALAAgADEAOQA5ADEALAAgADEAOQA5ADEALAAgADMALAAgADAALAAgADAALAAgADIAMwAsACAAOAA2ADQAMAAwACwAIAAwACwAIAAzADYAMAAwACwAIABcACIARABcACIALAAgAFwAIgAgAEQAYQB5AGwAaQBnAGgAdABcACIAOwBcAG4AXAAiAFoAaQBvAG4AXAAiACwAIAAxADkAOQAxACwAIAAxADkAOQAxACwAIAA4ACwAIAAwACwAIAAwACwAIAAzADEALAAgADgANgA0ADAAMAAsACAAMAAsACAAMAAsACAAXAAiAFMAXAAiACwAIABcACIAIABTAHQAYQBuAGQAYQByAGQAXAAiADsAXABuAFwAIgBaAGkAbwBuAFwAIgAsACAAMQA5ADkAMgAsACAAMQA5ADkAMgAsACAAMwAsACAAMAAsACAAMAAsACAAMgA4ACwAIAA4ADYANAAwADAALAAgADAALAAgADMANgAwADAALAAgAFwAIgBEAFwAIgAsACAAXAAiACAARABhAHkAbABpAGcAaAB0AFwAIgA7AFwAbgBcACIAWgBpAG8AbgBcACIALAAgADEAOQA5ADIALAAgADEAOQA5ADIALAAgADkALAAgADAALAAgADAALAAgADUALAAgADgANgA0ADAAMAAsACAAMAAsACAAMAAsACAAXAAiAFMAXAAiACwAIABcACIAIABTAHQAYQBuAGQAYQByAGQAXAAiADsAXABuAFwAIgBaAGkAbwBuAFwAIgAsACAAMQA5ADkAMwAsACAAMQA5ADkAMwAsACAANAAsACAAMAAsACAAMAAsACAAMgAsACAAMAAsACAAMAAsACAAMwA2ADAAMAAsACAAXAAiAEQAXAAiACwAIABcACIAIABEAGEAeQBsAGkAZwBoAHQAXAAiADsAXABuAFwAIgBaAGkAbwBuAFwAIgAsACAAMQA5ADkAMwAsACAAMQA5ADkAMwAsACAAOQAsACAAMAAsACAAMAAsACAANQAsACAAMAAsACAAMAAsACAAMAAsACAAXAAiAFMAXAAiACwAIABcACIAIABTAHQAYQBuAGQAYQByAGQAXAAiADsAXABuAFwAIgBaAGkAbwBuAFwAIgAsACAAMQA5ADkANAAsACAAMQA5ADkANAAsACAANAAsACAAMAAsACAAMAAsACAAMQAsACAAMAAsACAAMAAsACAAMwA2ADAAMAAsACAAXAAiAEQAXAAiACwAIABcACIAIABEAGEAeQBsAGkAZwBoAHQAXAAiADsAXABuAFwAIgBaAGkAbwBuAFwAIgAsACAAMQA5ADkANAAsACAAMQA5ADkANAAsACAAOAAsACAAMAAsACAAMAAsACAAMgA4ACwAIAAwACwAIAAwACwAIAAwACwAIABcACIAUwBcACIALAAgAFwAIgAgAFMAdABhAG4AZABhAHIAZABcACIAOwBcAG4AXAAiAFoAaQBvAG4AXAAiACwAIAAxADkAOQA1ACwAIAAxADkAOQA1ACwAIAAzACwAIAAwACwAIAAwACwAIAAzADEALAAgADAALAAgADAALAAgADMANgAwADAALAAgAFwAIgBEAFwAIgAsACAAXAAiACAARABhAHkAbABpAGcAaAB0AFwAIgA7AFwAbgBcACIAWgBpAG8AbgBcACIALAAgADEAOQA5ADUALAAgADEAOQA5ADUALAAgADkALAAgADAALAAgADAALAAgADMALAAgADAALAAgADAALAAgADAALAAgAFwAIgBTAFwAIgAsACAAXAAiACAAUwB0AGEAbgBkAGEAcgBkAFwAIgA7AFwAbgBcACIAWgBpAG8AbgBcACIALAAgADEAOQA5ADYALAAgADEAOQA5ADYALAAgADMALAAgADAALAAgADAALAAgADEANAAsACAAOAA2ADQAMAAwACwAIAAwACwAIAAzADYAMAAwACwAIABcACIARABcACIALAAgAFwAIgAgAEQAYQB5AGwAaQBnAGgAdABcACIAOwBcAG4AXAAiAFoAaQBvAG4AXAAiACwAIAAxADkAOQA2ACwAIAAxADkAOQA2ACwAIAA5ACwAIAAwACwAIAAwACwAIAAxADUALAAgADgANgA0ADAAMAAsACAAMAAsACAAMAAsACAAXAAiAFMAXAAiACwAIABcACIAIABTAHQAYQBuAGQAYQByAGQAXAAiADsAXABuAFwAIgBaAGkAbwBuAFwAIgAsACAAMQA5ADkANwAsACAAMQA5ADkANwAsACAAMwAsACAAMAAsACAAMAAsACAAMgAwACwAIAA4ADYANAAwADAALAAgADAALAAgADMANgAwADAALAAgAFwAIgBEAFwAIgAsACAAXAAiACAARABhAHkAbABpAGcAaAB0AFwAIgA7AFwAbgBcACIAWgBpAG8AbgBcACIALAAgADEAOQA5ADcALAAgADEAOQA5ADcALAAgADkALAAgADAALAAgADAALAAgADEAMwAsACAAOAA2ADQAMAAwACwAIAAwACwAIAAwACwAIABcACIAUwBcACIALAAgAFwAIgAgAFMAdABhAG4AZABhAHIAZABcACIAOwBcAG4AXAAiAFoAaQBvAG4AXAAiACwAIAAxADkAOQA4ACwAIAAxADkAOQA4ACwAIAAzACwAIAAwACwAIAAwACwAIAAyADAALAAgADAALAAgADAALAAgADMANgAwADAALAAgAFwAIgBEAFwAIgAsACAAXAAiACAARABhAHkAbABpAGcAaAB0AFwAIgA7AFwAbgBcACIAWgBpAG8AbgBcACIALAAgADEAOQA5ADgALAAgADEAOQA5ADgALAAgADkALAAgADAALAAgADAALAAgADYALAAgADAALAAgADAALAAgADAALAAgAFwAIgBTAFwAIgAsACAAXAAiACAAUwB0AGEAbgBkAGEAcgBkAFwAIgA7AFwAbgBcACIAWgBpAG8AbgBcACIALAAgADEAOQA5ADkALAAgADEAOQA5ADkALAAgADQALAAgADAALAAgADAALAAgADIALAAgADcAMgAwADAALAAgADAALAAgADMANgAwADAALAAgAFwAIgBEAFwAIgAsACAAXAAiACAARABhAHkAbABpAGcAaAB0AFwAIgA7AFwAbgBcACIAWgBpAG8AbgBcACIALAAgADEAOQA5ADkALAAgADEAOQA5ADkALAAgADkALAAgADAALAAgADAALAAgADMALAAgADcAMgAwADAALAAgADAALAAgADAALAAgAFwAIgBTAFwAIgAsACAAXAAiACAAUwB0AGEAbgBkAGEAcgBkAFwAIgA7AFwAbgBcACIAWgBpAG8AbgBcACIALAAgADIAMAAwADAALAAgADIAMAAwADAALAAgADQALAAgADAALAAgADAALAAgADEANAAsACAANwAyADAAMAAsACAAMAAsACAAMwA2ADAAMAAsACAAXAAiAEQAXAAiACwAIABcACIAIABEAGEAeQBsAGkAZwBoAHQAXAAiADsAXABuAFwAIgBaAGkAbwBuAFwAIgAsACAAMgAwADAAMAAsACAAMgAwADAAMAAsACAAMQAwACwAIAAwACwAIAAwACwAIAA2ACwAIAAzADYAMAAwACwAIAAwACwAIAAwACwAIABcACIAUwBcACIALAAgAFwAIgAgAFMAdABhAG4AZABhAHIAZABcACIAOwBcAG4AXAAiAFoAaQBvAG4AXAAiACwAIAAyADAAMAAxACwAIAAyADAAMAAxACwAIAA0ACwAIAAwACwAIAAwACwAIAA5ACwAIAAzADYAMAAwACwAIAAwACwAIAAzADYAMAAwACwAIABcACIARABcACIALAAgAFwAIgAgAEQAYQB5AGwAaQBnAGgAdABcACIAOwBcAG4AXAAiAFoAaQBvAG4AXAAiACwAIAAyADAAMAAxACwAIAAyADAAMAAxACwAIAA5ACwAIAAwACwAIAAwACwAIAAyADQALAAgADMANgAwADAALAAgADAALAAgADAALAAgAFwAIgBTAFwAIgAsACAAXAAiACAAUwB0AGEAbgBkAGEAcgBkAFwAIgA7AFwAbgBcACIAWgBpAG8AbgBcACIALAAgADIAMAAwADIALAAgADIAMAAwADIALAAgADMALAAgADAALAAgADAALAAgADIAOQAsACAAMwA2ADAAMAAsACAAMAAsACAAMwA2ADAAMAAsACAAXAAiAEQAXAAiACwAIABcACIAIABEAGEAeQBsAGkAZwBoAHQAXAAiADsAXABuAFwAIgBaAGkAbwBuAFwAIgAsACAAMgAwADAAMgAsACAAMgAwADAAMgAsACAAMQAwACwAIAAwACwAIAAwACwAIAA3ACwAIAAzADYAMAAwACwAIAAwACwAIAAwACwAIABcACIAUwBcACIALAAgAFwAIgAgAFMAdABhAG4AZABhAHIAZABcACIAOwBcAG4AXAAiAFoAaQBvAG4AXAAiACwAIAAyADAAMAAzACwAIAAyADAAMAAzACwAIAAzACwAIAAwACwAIAAwACwAIAAyADgALAAgADMANgAwADAALAAgADAALAAgADMANgAwADAALAAgAFwAIgBEAFwAIgAsACAAXAAiACAARABhAHkAbABpAGcAaAB0AFwAIgA7AFwAbgBcACIAWgBpAG8AbgBcACIALAAgADIAMAAwADMALAAgADIAMAAwADMALAAgADEAMAAsACAAMAAsACAAMAAsACAAMwAsACAAMwA2ADAAMAAsACAAMAAsACAAMAAsACAAXAAiAFMAXAAiACwAIABcACIAIABTAHQAYQBuAGQAYQByAGQAXAAiADsAXABuAFwAIgBaAGkAbwBuAFwAIgAsACAAMgAwADAANAAsACAAMgAwADAANAAsACAANAAsACAAMAAsACAAMAAsACAANwAsACAAMwA2ADAAMAAsACAAMAAsACAAMwA2ADAAMAAsACAAXAAiAEQAXAAiACwAIABcACIAIABEAGEAeQBsAGkAZwBoAHQAXAAiADsAXABuAFwAIgBaAGkAbwBuAFwAIgAsACAAMgAwADAANAAsACAAMgAwADAANAAsACAAOQAsACAAMAAsACAAMAAsACAAMgAyACwAIAAzADYAMAAwACwAIAAwACwAIAAwACwAIABcACIAUwBcACIALAAgAFwAIgAgAFMAdABhAG4AZABhAHIAZABcACIAOwBcAG4AXAAiAFoAaQBvAG4AXAAiACwAIAAyADAAMAA1ACwAIAAyADAAMAA1ACwAIAAxADAALAAgADAALAAgADAALAAgADkALAAgADcAMgAwADAALAAgADAALAAgADAALAAgAFwAIgBTAFwAIgAsACAAXAAiACAAUwB0AGEAbgBkAGEAcgBkAFwAIgA7AFwAbgBcACIAWgBpAG8AbgBcACIALAAgADIAMAAwADUALAAgADIAMAAxADIALAAgADQALAAgADIALAAgADUALAAgADEALAAgADcAMgAwADAALAAgADAALAAgADMANgAwADAALAAgAFwAIgBEAFwAIgAsACAAXAAiACAARABhAHkAbABpAGcAaAB0AFwAIgA7AFwAbgBcACIAWgBpAG8AbgBcACIALAAgADIAMAAwADYALAAgADIAMAAwADYALAAgADEAMAAsACAAMAAsACAAMAAsACAAMQAsACAANwAyADAAMAAsACAAMAAsACAAMAAsACAAXAAiAFMAXAAiACwAIABcACIAIABTAHQAYQBuAGQAYQByAGQAXAAiADsAXABuAFwAIgBaAGkAbwBuAFwAIgAsACAAMgAwADAANwAsACAAMgAwADAANwAsACAAOQAsACAAMAAsACAAMAAsACAAMQA2ACwAIAA3ADIAMAAwACwAIAAwACwAIAAwACwAIABcACIAUwBcACIALAAgAFwAIgAgAFMAdABhAG4AZABhAHIAZABcACIAOwBcAG4AXAAiAFoAaQBvAG4AXAAiACwAIAAyADAAMAA4ACwAIAAyADAAMAA4ACwAIAAxADAALAAgADAALAAgADAALAAgADUALAAgADcAMgAwADAALAAgADAALAAgADAALAAgAFwAIgBTAFwAIgAsACAAXAAiACAAUwB0AGEAbgBkAGEAcgBkAFwAIgA7AFwAbgBcACIAWgBpAG8AbgBcACIALAAgADIAMAAwADkALAAgADIAMAAwADkALAAgADkALAAgADAALAAgADAALAAgADIANwAsACAANwAyADAAMAAsACAAMAAsACAAMAAsACAAXAAiAFMAXAAiACwAIABcACIAIABTAHQAYQBuAGQAYQByAGQAXAAiADsAXABuAFwAIgBaAGkAbwBuAFwAIgAsACAAMgAwADEAMAAsACAAMgAwADEAMAAsACAAOQAsACAAMAAsACAAMAAsACAAMQAyACwAIAA3ADIAMAAwACwAIAAwACwAIAAwACwAIABcACIAUwBcACIALAAgAFwAIgAgAFMAdABhAG4AZABhAHIAZABcACIAOwBcAG4AXAAiAFoAaQBvAG4AXAAiACwAIAAyADAAMQAxACwAIAAyADAAMQAxACwAIAAxADAALAAgADAALAAgADAALAAgADIALAAgADcAMgAwADAALAAgADAALAAgADAALAAgAFwAIgBTAFwAIgAsACAAXAAiACAAUwB0AGEAbgBkAGEAcgBkAFwAIgA7AFwAbgBcACIAWgBpAG8AbgBcACIALAAgADIAMAAxADIALAAgADIAMAAxADIALAAgADkALAAgADAALAAgADAALAAgADIAMwAsACAANwAyADAAMAAsACAAMAAsACAAMAAsACAAXAAiAFMAXAAiACwAIABcACIAIABTAHQAYQBuAGQAYQByAGQAXAAiADsAXABuAFwAIgBaAGkAbwBuAFwAIgAsACAAMgAwADEAMwAsACAAXAAiAFwAIgAsACAAMwAsACAAMQAsACAANQAsACAAMgAzACwAIAA3ADIAMAAwACwAIAAwACwAIAAzADYAMAAwACwAIABcACIARABcACIALAAgAFwAIgAgAEQAYQB5AGwAaQBnAGgAdABcACIAOwBcAG4AXAAiAFoAaQBvAG4AXAAiACwAIAAyADAAMQAzACwAIABcACIAXAAiACwAIAAxADAALAAgAC0AMQAsACAANwAsACAAMAAsACAANwAyADAAMAAsACAAMAAsACAAMAAsACAAXAAiAFMAXAAiACwAIABcACIAIABTAHQAYQBuAGQAYQByAGQAXAAiAFwAbgB9ADs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FAE4ARAAgAEMASABSAE8ATgBPAF8ARABBAFQAQQ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CIAfQBdACwAIgBwAHIAbwBqAGUAYwB0AE4AYQBtAGUAcwAiADoAWwAiAEEAUgBSAEEAWQBTAC4ASQBTAF8AQQBSAFIAQQBZACIALAAiAEEAUgBSAEEAWQBTAC4ASABBAFMAXwBWAEEATABVAEUAIgAsACIAQQBSAFIAQQBZAFMALgBBAFIARQBfAEUAUQBVAEEATAAiACwAIgBBAFIAUgBBAFkAUwAuAEkAUwBfAEUATQBQAFQAWQAiACwAIgBBAFIAUgBBAFkAUwAuAEgAQQBTAF8ARQBNAFAAVABZACIALAAiAEEAUgBSAEEAWQBTAC4ASQBTAF8ARQBNAFAAVABZAF8AUwAiACwAIgBBAFIAUgBBAFkAUwAuAEkAUwBfAEUATQBQAFQAWQBfAEgAIgAsACIAQQBSAFIAQQBZAFMALgBJAFMAXwBFAE0AUABUAFkAXwBWACIALAAiAEEAUgBSAEEAWQBTAC4AWABOAE8AUgBfAEUATQBQAFQAWQAiACwAIgBBAFIAUgBBAFkAUwAuAEkAUwBfAE4AVQBNAEUAUgBJAEMAIgAsACIAQQBSAFIAQQBZAFMALgBJAFMAXwBOAFUATQBFAFIASQBDAF8ATgBVAEwATAAiACwAIgBBAFIAUgBBAFkAUwAuAEkAUwBfAEkATgBUAEUARwBFAFIAIgAsACIAQQBSAFIAQQBZAFMALgBJAFMAXwBJAE4AVABFAEcARQBSAF8ATgBVAEwATAAiACwAIgBBAFIAUgBBAFkAUwAuAEkAUwBfAFoARQBSAE8AIgAsACIAQQBSAFIAQQBZAFMALgBJAFMAXwBOAE8ATgBaAEUAUgBPACIALAAiAEEAUgBSAEEAWQBTAC4ASQBTAF8AUABPAFMASQBUAEkAVgBFACIALAAiAEEAUgBSAEEAWQBTAC4ASQBTAF8ATgBFAEcAQQBUAEkAVgBFACIALAAiAEEAUgBSAEEAWQBTAC4ASQBTAF8ARABFAEMASQBNAEEATAAiACwAIgBBAFIAUgBBAFkAUwAuAEgAQQBTAF8ATgBPAE4AWgBFAFIATwAiACwAIgBBAFIAUgBBAFkAUwAuAEgAQQBTAF8AUABPAFMASQBUAEkAVgBFACIALAAiAEEAUgBSAEEAWQBTAC4ASABBAFMAXwBOAEUARwBBAFQASQBWAEUAIgAsACIAQQBSAFIAQQBZAFMALgBIAEEAUwBfAEQARQBDAEkATQBBAEwAIgAsACIAQQBSAFIAQQBZAFMALgBJAFMARQBSAFIATwBSACIALAAiAEEAUgBSAEEAWQBTAC4ASABBAFMAXwBFAFIAUgBPAFIAIgAsACIAQQBSAFIAQQBZAFMALgBJAFMATgBBACIALAAiAEEAUgBSAEEAWQBTAC4ASABBAFMAXwBOAEEAIgAsACIAQQBSAFIAQQBZAFMALgBJAFMATgBBAF8AUwAiACwAIgBBAFIAUgBBAFkAUwAuAEkAUwBOAEEAXwBIACIALAAiAEEAUgBSAEEAWQBTAC4ASQBTAE4AQQBfAFYAIgAsACIAQQBSAFIAQQBZAFMALgBJAFMARQBSAFIATwBSAF8AUwAiACwAIgBBAFIAUgBBAFkAUwAuAEkAUwBFAFIAUgBPAFIAXwBIACIALAAiAEEAUgBSAEEAWQBTAC4ASQBTAEUAUgBSAE8AUgBfAFYAIgAsACIAQQBSAFIAQQBZAFMALgBGAEkAUgBTAFQAXwBFAFIAUgBPAFIAXwBIACIALAAiAEEAUgBSAEEAWQBTAC4ARgBJAFIAUwBUAF8ARQBSAFIATwBSAF8AVgAiACwAIgBBAFIAUgBBAFkAUwAuAEsARQBZAEwATwBPAEsAVQBQACIALAAiAEEAUgBSAEEAWQBTAC4AWABGAEkATABUAEUAUgAiACwAIgBBAFIAUgBBAFkAUwAuAFIARQBWAEUAUgBTAEUAXwBSAE8AVwBTACIALAAiAEEAUgBSAEEAWQBTAC4AUgBFAFYARQBSAFMARQBfAEMATwBMAFUATQBOAFMAIgAsACIAQQBSAFIAQQBZAFMALgBSAEUAUABFAEEAVAAiACwAIgBBAFIAUgBBAFkAUwAuAEMATwBNAFAAQQBSAEUAIgAsACIAQQBSAFIAQQBZAFMALgBEAEkAUwBUAEkATgBDAFQAXwBSAE8AVwBTACIALAAiAEYATgAuAE4AVQBMAEwASQBGAFkAIgAsACIARgBOAC4AQwBPAEUAUgBDAEUAIgAsACIARgBOAC4ATABBAE4ARwBVAEEARwBFAF8ASQBEACIALAAiAEYATgAuAE4ATwBSAFQASABfAEEATQBFAFIASQBDAEEATgBfAFIARQBHAEkATwBOACIALAAiAEYATgAuAEkAUwBfAEUATQBQAFQAWQAiACwAIgBGAE4ALgBJAFMAXwBOAFUATQBFAFIASQBDAF8ATgBVAEwATAAiACwAIgBGAE4ALgBJAFMAXwBJAE4AVABFAEcARQBSACIALAAiAEYATgAuAEkAUwBfAEkATgBUAEUARwBFAFIAXwBOAFUATABMACIALAAiAEYATgAuAEkAUwBfAEQARQBDAEkATQBBAEwAIgAsACIARgBOAC4ARABFAEMASQBNAEEATABTACIALAAiAEYATgAuAE8AUgBEAEkATgBBAEwAXwBWAEEATABVAEUAIgAsACIARgBOAC4ARgBPAFIATQBBAFQAXwBPAFIARABJAE4AQQBMACIALAAiAEYATgAuAEUAUwBDAEEAUABFAF8AUwBFAEEAUgBDAEgAXwBUAEUAUgBNACIALAAiAEYATgAuAEYASQBOAEQAXwBMAEkAVABFAFIAQQBMACIALAAiAEYATgAuAFYAQQBMAEkARABBAFQARQBfAEMASABBAFIAUwBFAFQAIgAsACIARgBOAC4AUgBFAFAATABBAEMARQBfAEMASABBAFIAUwAiACwAIgBGAE4ALgBTAFUAQgBTAFQASQBUAFUAVABFAF8ASQAiACwAIgBGAE4ALgBGAEkATgBEAF8ATgBUAEgAXwBDAEgAQQBSACIALAAiAEYATgAuAFMAUABMAEkAVAAiACwAIgBGAE4ALgBTAFAATABJAFQAXwBBAFQAXwBBAE4AWQAiACwAIgBGAE4ALgBTAFAATABJAFQAXwBBAFIATwBVAE4ARAAiACwAIgBGAE4ALgBTAEkARgBUAF8ARgBPAFIAXwBDAEgAQQBSAFMAIgAsACIARgBOAC4AQwBPAE4ARABFAE4AUwBFAF8AVwBIAEkAVABFAFMAUABBAEMARQAiACwAIgBDAEgAUgBPAE4ATwAuAEkAUwBfAFYAQQBMAEkARABfAFQASQBNAEUAUwBQAEEATgAiACwAIgBDAEgAUgBPAE4ATwAuAFQASQBNAEUAUwBQAEEATgAiACwAIgBDAEgAUgBPAE4ATwAuAF8AVABJAE0ARQBTAFAAQQBOACIALAAiAEMASABSAE8ATgBPAC4AUgBPAFUATgBEAF8AVABJAE0ARQBTAFAAQQBOACIALAAiAEMASABSAE8ATgBPAC4AVABJAE0ARQBTAFAAQQBOAF8AVABPAF8ARABIAE0AUwAiACwAIgBDAEgAUgBPAE4ATwAuAFMARQBDAE8ATgBEAFMAXwBUAE8AXwBUAEkATQBFAFMAUABBAE4AIgAsACIAQwBIAFIATwBOAE8ALgBNAEkATgBVAFQARQBTAF8AVABPAF8AVABJAE0ARQBTAFAAQQBOACIALAAiAEMASABSAE8ATgBPAC4ASABPAFUAUgBTAF8AVABPAF8AVABJAE0ARQBTAFAAQQBOACIALAAiAEMASABSAE8ATgBPAC4AVABJAE0ARQBTAFAAQQBOAF8AQQBEAEQAXwBTAEUAQwBPAE4ARABTACIALAAiAEMASABSAE8ATgBPAC4AVABJAE0ARQBTAFAAQQBOAF8AQQBEAEQAXwBNAEkATgBVAFQARQBTACIALAAiAEMASABSAE8ATgBPAC4AVABJAE0ARQBTAFAAQQBOAF8AQQBEAEQAXwBIAE8AVQBSAFMAIgAsACIAQwBIAFIATwBOAE8ALgBSAEUAUwBPAEwAVgBFAF8AVABJAE0ARQBTAFAAQQBOAF8ARABIAE0AUwAiACwAIgBDAEgAUgBPAE4ATwAuAFAAQQBSAFMARQBfAFQASQBNAEUAUwBQAEEATgBfAEQASABNAFMAIgAsACIAQwBIAFIATwBOAE8ALgBQAEEAUgBTAEUAXwBUAEkATQBFAFMAUABBAE4AIgAsACIAQwBIAFIATwBOAE8ALgBGAE8AUgBNAEEAVABfAFQASQBNAEUAUwBQAEEATgAiACwAIgBDAEgAUgBPAE4ATwAuAF8ARgBPAFIATQBBAFQAXwBUAEkATQBFAFMAUABBAE4AXwBPAFAAVABJAE8ATgBTACIALAAiAEMASABSAE8ATgBPAC4AXwBGAE8AUgBNAEEAVABfAFQASQBNAEUAUwBQAEEATgAiACwAIgBDAEgAUgBPAE4ATwAuAF8AVABJAE0ARQBTAFAAQQBOAF8ARgBPAFIATQBBAFQAVABFAFIAIgAsACIAQwBIAFIATwBOAE8ALgBfAFQASQBNAEUAUwBQAEEATgBfAEUAWABQAFIARQBTAFMARQBEAF8ATwBSAEQARQBSACIALAAiAEMASABSAE8ATgBPAC4AXwBUAEkATQBFAFMAUABBAE4AXwBDAE8ATQBQAE8ATgBFAE4AVABTACIALAAiAEMASABSAE8ATgBPAC4AXwBUAEkATQBFAFMAUABBAE4AXwBDAE8ATQBQAE8ATgBFAE4AVABTAF8ATQBPAEQARQBSAE4AIgAsACIAQwBIAFIATwBOAE8ALgBfAFQASQBNAEUAUwBQAEEATgBfAEMATwBNAFAATwBOAEUATgBUAFMAXwBUAFIAQQBEAEkAVABJAE8ATgBBAEwAIgAsACIAQwBIAFIATwBOAE8ALgBfAEYATwBSAE0AQQBUAF8AUABSAE8AVgBJAEQARQBSAF8AVABJAE0ARQBTAFAAQQBOAF8ATQBPAEQARQBSAE4AIgAsACIAQwBIAFIATwBOAE8ALgBfAEYATwBSAE0AQQBUAF8AUABSAE8AVgBJAEQARQBSAF8AVABJAE0ARQBTAFAAQQBOAF8AVABSAEEARABJAFQASQBPAE4AQQBMACIALAAiAEMASABSAE8ATgBPAC4AXwBGAE8AUgBNAEEAVABfAFAAUgBPAFYASQBEAEUAUgBfAFQASQBNAEUAUwBQAEEATgBfAEUAVQBSAE8AUABFAEEATgAiACwAIgBDAEgAUgBPAE4ATwAuAFYAQQBMAEkARABBAFQARQBfAEQAVAAiACwAIgBDAEgAUgBPAE4ATwAuAEkAUwBfAFYAQQBMAEkARABfAEQAVAAiACwAIgBDAEgAUgBPAE4ATwAuAFIARQBTAE8ATABWAEUAXwBEAFQAIgAsACIAQwBIAFIATwBOAE8ALgBDAE8ATQBCAEkATgBFAF8ARABUACIALAAiAEMASABSAE8ATgBPAC4ARABUAF8AQwBPAE0AUABMAEkAQwBBAFQASQBPAE4AIgAsACIAQwBIAFIATwBOAE8ALgBSAE8AVQBOAEQAXwBUAE8AXwBEAFQAIgAsACIAQwBIAFIATwBOAE8ALgBJAFMAXwBWAEEATABJAEQAXwBUAEkATQBFAF8ATwBGAF8ARABBAFkAIgAsACIAQwBIAFIATwBOAE8ALgBfAEkAUwBfAFYAQQBMAEkARABfAFQASQBNAEUAXwBPAEYAXwBEAEEAWQAiACwAIgBDAEgAUgBPAE4ATwAuAFQASQBNAEUAXwBPAEYAXwBEAEEAWQAiACwAIgBDAEgAUgBPAE4ATwAuAF8AVABJAE0ARQBfAE8ARgBfAEQAQQBZACIALAAiAEMASABSAE8ATgBPAC4ARABBAFkAXwBBAE4ARABfAFQASQBNAEUAXwBUAE8AXwBEAEgATQBTACIALAAiAEMASABSAE8ATgBPAC4AUgBFAFMATwBMAFYARQBfAEQASABNAFMAIgAsACIAQwBIAFIATwBOAE8ALgBQAEEAUgBTAEUAXwBUAEkATQBFAF8ATwBGAF8ARABBAFkAXwBIAE0AUwAiACwAIgBDAEgAUgBPAE4ATwAuAF8AUABBAFIAUwBFAF8AVABJAE0ARQBfAE8ARgBfAEQAQQBZAF8ASABNAFMAIgAsACIAQwBIAFIATwBOAE8ALgBQAEEAUgBTAEUAXwBUAEkATQBFAF8ATwBGAF8ARABBAFkAIgAsACIAQwBIAFIATwBOAE8ALgBfAFAAQQBSAFMARQBfAFQASQBNAEUAXwBPAEYAXwBEAEEAWQAiACwAIgBDAEgAUgBPAE4ATwAuAEYATwBSAE0AQQBUAF8AVABJAE0ARQBfAE8ARgBfAEQAQQBZACIALAAiAEMASABSAE8ATgBPAC4AXwBGAE8AUgBNAEEAVABfAFQASQBNAEUAXwBPAEYAXwBEAEEAWQBfAE8AUABUAEkATwBOAFMAIgAsACIAQwBIAFIATwBOAE8ALgBfAEYATwBSAE0AQQBUAF8AVABJAE0ARQBfAE8ARgBfAEQAQQBZACIALAAiAEMASABSAE8ATgBPAC4AXwBUAEkATQBFAF8ATwBGAF8ARABBAFkAXwBGAE8AUgBNAEEAVABUAEUAUgAiACwAIgBDAEgAUgBPAE4ATwAuAF8AVABJAE0ARQBfAE8ARgBfAEQAQQBZAF8AQwBPAE0AUABPAE4ARQBOAFQAUwAiACwAIgBDAEgAUgBPAE4ATwAuAF8AVABJAE0ARQBfAE8ARgBfAEQAQQBZAF8AQwBPAE0AUABPAE4ARQBOAFQAUwBfADIANABIAFIAIgAsACIAQwBIAFIATwBOAE8ALgBfAFQASQBNAEUAXwBPAEYAXwBEAEEAWQBfAEMATwBNAFAATwBOAEUATgBUAFMAXwBDAEkAVgBJAEwAIgAsACIAQwBIAFIATwBOAE8ALgBfAFQASQBNAEUAXwBPAEYAXwBEAEEAWQBfAEMATwBNAFAATwBOAEUATgBUAFMAXwBJAFMATwAiACwAIgBDAEgAUgBPAE4ATwAuAF8ARgBPAFIATQBBAFQAXwBQAFIATwBWAEkARABFAFIAXwBUAEkATQBFAF8ATwBGAF8ARABBAFkAXwAyADQASABSACIALAAiAEMASABSAE8ATgBPAC4AXwBGAE8AUgBNAEEAVABfAFAAUgBPAFYASQBEAEUAUgBfAFQASQBNAEUAXwBPAEYAXwBEAEEAWQBfAEMASQBWAEkATAAiACwAIgBDAEgAUgBPAE4ATwAuAF8ARgBPAFIATQBBAFQAXwBQAFIATwBWAEkARABFAFIAXwBUAEkATQBFAF8ATwBGAF8ARABBAFkAXwBJAFMATwAiACwAIgBDAEgAUgBPAE4ATwAuAEkAUwBfAFYAQQBMAEkARABfAFQAWgBPACIALAAiAEMASABSAE8ATgBPAC4AUABBAFIAUwBFAF8ASQBTAE8AXwBUAFoATwAiACwAIgBDAEgAUgBPAE4ATwAuAEYATwBSAE0AQQBUAF8ASQBTAE8AXwBUAFoATwAiACwAIgBDAEgAUgBPAE4ATwAuAE0ASQBMAEkAVABBAFIAWQBfAFQAWgBPACIALAAiAEMASABSAE8ATgBPAC4AVABaAE8AXwBUAE8AXwBNAEkATABJAFQAQQBSAFkAIgAsACIAQwBIAFIATwBOAE8ALgBGAEkATgBEAF8AQwBPAFUATgBUAFIAWQAiACwAIgBDAEgAUgBPAE4ATwAuAFQASQBNAEUAWgBPAE4ARQBfAE4AQQBNAEUAIgAsACIAQwBIAFIATwBOAE8ALgBUAEkATQBFAFoATwBOAEUAXwBDAE8ATwBSAEQASQBOAEEAVABFAFMAIgAsACIAQwBIAFIATwBOAE8ALgBUAEkATQBFAFoATwBOAEUAXwBQAFIATwBYAEkATQBJAFQAWQAiACwAIgBDAEgAUgBPAE4ATwAuAF8ARwBJAFMAXwBBAE4ARwBVAEwAQQBSAF8AUwBFAFAAQQBSAEEAVABJAE8ATgAiACwAIgBDAEgAUgBPAE4ATwAuAEYASQBOAEQAXwBUAEkATQBFAFoATwBOAEUAXwBOAEEATQBFACIALAAiAEMASABSAE8ATgBPAC4AXwBUAFoATwBOAEUAXwBFAEYARgBFAEMAVABJAFYARQBfAEkARABYACIALAAiAEMASABSAE8ATgBPAC4AXwBUAFoATwBOAEUAXwBQAFIARQBWAEkATwBVAFMAXwBJAEQAWAAiACwAIgBDAEgAUgBPAE4ATwAuAF8AVABaAE8ATgBFAF8ATgBFAFgAVABfAEkARABYACIALAAiAEMASABSAE8ATgBPAC4AXwBUAFoAUgBVAEwARQBfAFQAUgBBAE4AUwBJAFQASQBPAE4AXwBNAEoARABBAFQARQAiACwAIgBDAEgAUgBPAE4ATwAuAF8AVABaAFIAVQBMAEUAXwBQAFIARQBWAEkATwBVAFMAXwBSAEUAQwBVAFIAUgBFAE4AQwBFAFMAIgAsACIAQwBIAFIATwBOAE8ALgBfAFQAWgBSAFUATABFAF8ATgBFAFgAVABfAFIARQBDAFUAUgBSAEUATgBDAEUAUwAiACwAIgBDAEgAUgBPAE4ATwAuAF8AVABaAFIAVQBMAEUAXwBBAEQASgBBAEMARQBOAFQAXwBSAEUAQwBVAFIAUgBFAE4AQwBFAFMAIgAsACIAQwBIAFIATwBOAE8ALgBfAFQAWgBSAFUATABFAF8ASQBOAFMAVABBAE4AQwBFAFMAIgAsACIAQwBIAFIATwBOAE8ALgBfAFQAWgBfAEkATgBTAFQAQQBOAEMARQBfAE8AQgBTAEUAUgBWAEUARAAiACwAIgBDAEgAUgBPAE4ATwAuAFQASQBNAEUAWgBPAE4ARQBfAE8AQgBTAEUAUgBWAEUARAAiACwAIgBDAEgAUgBPAE4ATwAuAF8AVABaAF8ATwBCAFMARQBSAFYARQBEACIALAAiAEMASABSAE8ATgBPAC4AVABJAE0ARQBaAE8ATgBFAF8ASABBAFMAXwBEAEwAUwAiACwAIgBDAEgAUgBPAE4ATwAuAFQASQBNAEUAWgBPAE4ARQBfAEYATwBMAEwATwBXAEkATgBHAF8ARABMAFMAIgAsACIAQwBIAFIATwBOAE8ALgBUAEkATQBFAFoATwBOAEUAXwBQAFIARQBWAEkATwBVAFMAXwBDAEgAQQBOAEcARQAiACwAIgBDAEgAUgBPAE4ATwAuAFQASQBNAEUAWgBPAE4ARQBfAE4ARQBYAFQAXwBDAEgAQQBOAEcARQAiACwAIgBDAEgAUgBPAE4ATwAuAF8AVABaAF8AUABSAEUAVgBJAE8AVQBTAF8ASQBOAFMAVABBAE4AQwBFACIALAAiAEMASABSAE8ATgBPAC4AXwBUAFoAXwBOAEUAWABUAF8ASQBOAFMAVABBAE4AQwBFACIALAAiAEMASABSAE8ATgBPAC4AXwBUAFoAXwBJAE4AUwBUAEEATgBDAEUAXwBDAEgAQQBOAEcARQAiACwAIgBDAEgAUgBPAE4ATwAuAFQASQBNAEUAWgBPAE4ARQBfAEMATwBNAFAAQQBSAEUAIgAsACIAQwBIAFIATwBOAE8ALgBfAFQASQBNAEUAWgBPAE4ARQBfAEMATwBNAFAAQQBSAEUAIgAsACIAQwBIAFIATwBOAE8ALgBUAEkATQBFAFoATwBOAEUAXwBTAEgASQBGAFQAIgAsACIAQwBIAFIATwBOAE8ALgBfAFQASQBNAEUAWgBPAE4ARQBfAFMASABJAEYAVABfAEsASQBOAEQAIgAsACIAQwBIAFIATwBOAE8ALgBfAFQASQBNAEUAWgBPAE4ARQBfAFMASABJAEYAVABfAFQAWgAiACwAIgBDAEgAUgBPAE4ATwAuAE0ASgBEAEEAVABFAF8ARABJAEYARgBFAFIARQBOAEMARQAiACwAIgBDAEgAUgBPAE4ATwAuAFkARQBBAFIAXwBCAEMARQBfAFQATwBfAEMARQAiACwAIgBDAEgAUgBPAE4ATwAuAEkAUwBfAEwARQBBAFAAXwBZAEUAQQBSACIALAAiAEMASABSAE8ATgBPAC4ARABBAFkAUwBfAEkATgBfAFkARQBBAFIAIgAsACIAQwBIAFIATwBOAE8ALgBQAEEAUgBTAEUAXwBJAFMATwBfAFkARQBBAFIAIgAsACIAQwBIAFIATwBOAE8ALgBGAE8AUgBNAEEAVABfAEkAUwBPAF8AWQBFAEEAUgAiACwAIgBDAEgAUgBPAE4ATwAuAFAAQQBSAFMARQBfAEwASQBUAEUAUgBBAFIAWQBfAFkARQBBAFIAIgAsACIAQwBIAFIATwBOAE8ALgBGAE8AUgBNAEEAVABfAEwASQBUAEUAUgBBAFIAWQBfAFkARQBBAFIAIgAsACIAQwBIAFIATwBOAE8ALgBQAEEAUgBTAEUAXwBNAE8ATgBUAEgAIgAsACIAQwBIAFIATwBOAE8ALgBNAE8ATgBUAEgAXwBOAEEATQBFACIALAAiAEMASABSAE8ATgBPAC4ARABBAFkAUwBfAEkATgBfAE0ATwBOAFQASAAiACwAIgBDAEgAUgBPAE4ATwAuAEMATwBOAFYARQBSAFQAXwBXAEUARQBLAEQAQQBZAF8ATgBVAE0AQgBFAFIAIgAsACIAQwBIAFIATwBOAE8ALgBQAEEAUgBTAEUAXwBXAEUARQBLAEQAQQBZACIALAAiAEMASABSAE8ATgBPAC4AVwBFAEUASwBEAEEAWQBfAE4AQQBNAEUAIgAsACIAQwBIAFIATwBOAE8ALgBWAEEATABJAEQAQQBUAEUAXwBDAEEATABFAE4ARABBAFIAXwBEAEEAVABFACIALAAiAEMASABSAE8ATgBPAC4ASQBTAF8AVgBBAEwASQBEAF8AQwBBAEwARQBOAEQAQQBSAF8ARABBAFQARQAiACwAIgBDAEgAUgBPAE4ATwAuAFIARQBTAE8ATABWAEUAXwBDAEEATABFAE4ARABBAFIAXwBEAEEAVABFACIALAAiAEMASABSAE8ATgBPAC4ARwBSAEUARwBPAFIASQBBAE4AXwBUAE8AXwBKAFUATABJAEEATgAiACwAIgBDAEgAUgBPAE4ATwAuAEoAVQBMAEkAQQBOAF8AVABPAF8ARwBSAEUARwBPAFIASQBBAE4AIgAsACIAQwBIAFIATwBOAE8ALgBTAEUAQwBVAEwAQQBSAF8ARABJAEYARgBFAFIARQBOAEMARQAiACwAIgBDAEgAUgBPAE4ATwAuAFAAQQBSAFMARQBfAEkAUwBPAF8AQwBBAEwARQBOAEQAQQBSAF8ARABBAFQARQAiACwAIgBDAEgAUgBPAE4ATwAuAEYATwBSAE0AQQBUAF8ASQBTAE8AXwBDAEEATABFAE4ARABBAFIAXwBEAEEAVABFACIALAAiAEMASABSAE8ATgBPAC4AUABBAFIAUwBFAF8AQwBBAEwARQBOAEQAQQBSAF8ARABBAFQARQAiACwAIgBDAEgAUgBPAE4ATwAuAF8AUABBAFIAUwBFAF8ARABBAFQARQBfAFAAQQBSAFQAUwAiACwAIgBDAEgAUgBPAE4ATwAuAEYATwBSAE0AQQBUAF8AQwBBAEwARQBOAEQAQQBSAF8ARABBAFQARQAiACwAIgBDAEgAUgBPAE4ATwAuAFAAQQBSAFMARQBfAEwASQBUAEUAUgBBAFIAWQBfAEQAQQBUAEUAIgAsACIAQwBIAFIATwBOAE8ALgBGAE8AUgBNAEEAVABfAEwASQBUAEUAUgBBAFIAWQBfAEQAQQBUAEUAIgAsACIAQwBIAFIATwBOAE8ALgBfAEoAVQBMAEkAQQBOAF8ARABBAFkAXwBOAFUATQBCAEUAUgAiACwAIgBDAEgAUgBPAE4ATwAuAEoARABOACIALAAiAEMASABSAE8ATgBPAC4ATQBKAEQATgAiACwAIgBDAEgAUgBPAE4ATwAuAEoARABOAF8AVABPAF8ATQBKAEQATgAiACwAIgBDAEgAUgBPAE4ATwAuAE0ASgBEAE4AXwBUAE8AXwBKAEQATgAiACwAIgBDAEgAUgBPAE4ATwAuAEoARABOAF8AVABPAF8AQwBBAEwARQBOAEQAQQBSAF8ARABBAFQARQAiACwAIgBDAEgAUgBPAE4ATwAuAE0ASgBEAE4AXwBUAE8AXwBDAEEATABFAE4ARABBAFIAXwBEAEEAVABFACIALAAiAEMASABSAE8ATgBPAC4ASgBEAE4AXwBUAE8AXwBXAEUARQBLAEQAQQBZACIALAAiAEMASABSAE8ATgBPAC4ATQBKAEQATgBfAFQATwBfAFcARQBFAEsARABBAFkAIgAsACIAQwBIAFIATwBOAE8ALgBKAFUATABJAEEATgBfAEQAQQBUAEUAIgAsACIAQwBIAFIATwBOAE8ALgBNAE8ARABJAEYASQBFAEQAXwBKAFUATABJAEEATgBfAEQAQQBUAEUAIgAsACIAQwBIAFIATwBOAE8ALgBKAEQAQQBUAEUAXwBUAE8AXwBNAEoARABBAFQARQAiACwAIgBDAEgAUgBPAE4ATwAuAE0ASgBEAEEAVABFAF8AVABPAF8ASgBEAEEAVABFACIALAAiAEMASABSAE8ATgBPAC4ASgBEAEEAVABFAF8AVABPAF8ASgBEAE4AIgAsACIAQwBIAFIATwBOAE8ALgBKAEQATgBfAFQATwBfAEoARABBAFQARQAiACwAIgBDAEgAUgBPAE4ATwAuAE0ASgBEAEEAVABFAF8AVABPAF8ATQBKAEQATgAiACwAIgBDAEgAUgBPAE4ATwAuAEoARABBAFQARQBfAFQATwBfAFkATQBEAFQAIgAsACIAQwBIAFIATwBOAE8ALgBNAEoARABBAFQARQBfAFQATwBfAFkATQBEAFQAIgAsACIAQwBIAFIATwBOAE8ALgBNAEoARABBAFQARQBfAFkARQBBAFIAIgAsACIAQwBIAFIATwBOAE8ALgBNAEoARABBAFQARQBfAE0ATwBOAFQASAAiACwAIgBDAEgAUgBPAE4ATwAuAE0ASgBEAEEAVABFAF8ARABBAFkAIgAsACIAQwBIAFIATwBOAE8ALgBNAEoARABBAFQARQBfAFQASQBNAEUAIgAsACIAQwBIAFIATwBOAE8ALgBSAE8AVQBOAEQAXwBKAEQAQQBUAEUAIgAsACIAQwBIAFIATwBOAE8ALgBSAE8AVQBOAEQAXwBNAEoARABBAFQARQAiACwAIgBDAEgAUgBPAE4ATwAuAEoARABBAFQARQBfAEEARABEAEkAVABJAE8ATgAiACwAIgBDAEgAUgBPAE4ATwAuAE0ASgBEAEEAVABFAF8AQQBEAEQASQBUAEkATwBOACIALAAiAEMASABSAE8ATgBPAC4ATQBKAEQAQQBUAEUAXwBTAEgASQBGAFQAXwBUAFoATwAiACwAIgBDAEgAUgBPAE4ATwAuAF8ATQBKAEQAQQBUAEUAXwBTAEgASQBGAFQAXwBUAFoATwAiACwAIgBDAEgAUgBPAE4ATwAuAFYAQQBMAEkARABBAFQARQBfAFkATQBEAFQAIgAsACIAQwBIAFIATwBOAE8ALgBJAFMAXwBWAEEATABJAEQAXwBZAE0ARABUACIALAAiAEMASABSAE8ATgBPAC4AUgBFAFMATwBMAFYARQBfAFkATQBEAFQAIgAsACIAQwBIAFIATwBOAE8ALgBSAE8AVQBOAEQAXwBZAE0ARABUACIALAAiAEMASABSAE8ATgBPAC4AUABBAFIAUwBFAF8ASQBTAE8AXwBEAEEAVABFAFQASQBNAEUAIgAsACIAQwBIAFIATwBOAE8ALgBGAE8AUgBNAEEAVABfAEkAUwBPAF8ARABBAFQARQBUAEkATQBFACIALAAiAEMASABSAE8ATgBPAC4AUABBAFIAUwBFAF8ARABBAFQARQBUAEkATQBFACIALAAiAEMASABSAE8ATgBPAC4ARgBPAFIATQBBAFQAXwBEAEEAVABFAFQASQBNAEUAIgAsACIAQwBIAFIATwBOAE8ALgBQAEEAUgBTAEUAXwBMAEkAVABFAFIAQQBSAFkAXwBEAEEAVABFAFQASQBNAEUAIgAsACIAQwBIAFIATwBOAE8ALgBfAFAAQQBSAFMARQBfAEwASQBUAEUAUgBBAFIAWQBfAEQAQQBUAEUAXwBUAEUAWABUAF8AUABBAFIAVABTACIALAAiAEMASABSAE8ATgBPAC4AXwBQAEEAUgBTAEUAXwBMAEkAVABFAFIAQQBSAFkAXwBEAEEAVABFAF8ATgBVAE0ARQBSAEkAQwBfAFAAQQBSAFQAUwAiACwAIgBDAEgAUgBPAE4ATwAuAEYATwBSAE0AQQBUAF8ATABJAFQARQBSAEEAUgBZAF8ARABBAFQARQBUAEkATQBFACIALAAiAEMASABSAE8ATgBPAC4AUABBAFIAUwBFAF8ATQBJAEwAXwBEAFQARwAiACwAIgBDAEgAUgBPAE4ATwAuAEYATwBSAE0AQQBUAF8ATQBJAEwAXwBEAFQARwAiACwAIgBDAEgAUgBPAE4ATwAuAFcARQBFAEsAUwBfAEkATgBfAFkARQBBAFIAIgAsACIAQwBIAFIATwBOAE8ALgBWAEEATABJAEQAQQBUAEUAXwBJAFMATwBfAFcARQBFAEsAXwBEAEEAVABFACIALAAiAEMASABSAE8ATgBPAC4ASQBTAF8AVgBBAEwASQBEAF8ASQBTAE8AXwBXAEUARQBLAF8ARABBAFQARQAiACwAIgBDAEgAUgBPAE4ATwAuAFIARQBTAE8ATABWAEUAXwBJAFMATwBfAFcARQBFAEsAXwBEAEEAVABFACIALAAiAEMASABSAE8ATgBPAC4ASQBTAE8AXwBXAEUARQBLAF8ARABBAFQARQBfAFQATwBfAE0ASgBEAE4AIgAsACIAQwBIAFIATwBOAE8ALgBNAEoARABOAF8AVABPAF8ASQBTAE8AXwBXAEUARQBLAF8ARABBAFQARQAiACwAIgBDAEgAUgBPAE4ATwAuAFAAQQBSAFMARQBfAEkAUwBPAF8AVwBFAEUASwBfAEQAQQBUAEUAIgAsACIAQwBIAFIATwBOAE8ALgBGAE8AUgBNAEEAVABfAEkAUwBPAF8AVwBFAEUASwBfAEQAQQBUAEUAIgAsACIAQwBIAFIATwBOAE8ALgBNAEoARABOAF8ARABBAFkAUwBfAFQATwBfAFcARQBFAEsARABBAFkAIgAsACIAQwBIAFIATwBOAE8ALgBfAE0ASgBEAE4AXwBEAEEAWQBTAF8AVABPAF8AVwBFAEUASwBEAEEAWQAiACwAIgBDAEgAUgBPAE4ATwAuAE0ASgBEAE4AXwBBAEQASgBBAEMARQBOAFQAXwBXAEUARQBLAEQAQQBZACIALAAiAEMASABSAE8ATgBPAC4AVwBFAEUASwBEAEEAWQBfAE8ARgBfAE0ATwBOAFQASABfAFQATwBfAE0ASgBEAEEAVABFACIALAAiAEMASABSAE8ATgBPAC4ARABBAFkAUwBfAEkATgBfAFEAVQBBAFIAVABFAFIAIgAsACIAQwBIAFIATwBOAE8ALgBRAFUAQQBSAFQARQBSAF8ARABBAFQARQBfAFQATwBfAE0ASgBEAE4AIgAsACIAQwBIAFIATwBOAE8ALgBNAEoARABOAF8AVABPAF8AUQBVAEEAUgBUAEUAUgBfAEQAQQBUAEUAIgAsACIAQwBIAFIATwBOAE8ALgBEAEUATABUAEEAXwBNAE8ATgBUAEgAUwAiACwAIgBDAEgAUgBPAE4ATwAuAEQARQBMAFQAQQBfAFkARQBBAFIAUwAiACwAIgBDAEgAUgBPAE4ATwAuAEQARQBMAFQAQQBfAFkATQBEACIALAAiAEMASABSAE8ATgBPAC4ARABFAEwAVABBAF8AWQBXAEQAIgAsACIAQwBIAFIATwBOAE8ALgBJAFMATwBfAEQAQQBUAEUAVABJAE0ARQBfAFQATwBfAE0ASgBEAEEAVABFACIALAAiAEMASABSAE8ATgBPAC4ATQBKAEQAQQBUAEUAXwBUAE8AXwBJAFMATwBfAEQAQQBUAEUAVABJAE0ARQAiACwAIgBDAEgAUgBPAE4ATwAuAEUAWABDAEUATABEAEEAVABFAF8AVABPAF8ATQBKAEQAQQBUAEUAIgAsACIAQwBIAFIATwBOAE8ALgBNAEoARABBAFQARQBfAFQATwBfAEUAWABDAEUATABEAEEAVABFACIALAAiAEMASABSAE8ATgBPAC4ASQBTAE8AXwBEAEEAVABFAFQASQBNAEUAXwBUAE8AXwBFAFgAQwBFAEwARABBAFQARQAiACwAIgBDAEgAUgBPAE4ATwAuAEUAWABDAEUATABEAEEAVABFAF8AVABPAF8ASQBTAE8AXwBEAEEAVABFAFQASQBNAEUAIgAsACIAQwBIAFIATwBOAE8ALgBVAFMARABBAFQARQBfAFQATwBfAEUAWABDAEUATABEAEEAVABFACIALAAiAEMASABSAE8ATgBPAC4ARQBYAEMARQBMAEQAQQBUAEUAXwBUAE8AXwBVAFMARABBAFQARQAiACwAIgBDAEgAUgBPAE4ATwBfAEQAQQBUAEEALgBJAFMATwBfADMAMQA2ADYAIgAsACIAQwBIAFIATwBOAE8AXwBEAEEAVABBAC4AQwBPAFUATgBUAFIAWQBfAFQATwBfAFQAWgBOAEEATQBFACIALAAiAEMASABSAE8ATgBPAF8ARABBAFQAQQAuAF8AVABJAE0ARQBaAE8ATgBFAF8ATgBBAE0ARQBTACIALAAiAEMASABSAE8ATgBPAF8ARABBAFQAQQAuAFQASQBNAEUAWgBPAE4ARQBfAE4AQQBNAEUAUwAiACwAIgBDAEgAUgBPAE4ATwBfAEQAQQBUAEEALgBUAEkATQBFAFoATwBOAEUAXwBOAEEATQBFAFMAXwBBAEMAVABJAFYARQAiACwAIgBDAEgAUgBPAE4ATwBfAEQAQQBUAEEALgBUAEkATQBFAFoATwBOAEUAXwBOAEEATQBFAFMAXwBIAEkAUwBUAE8AUgBJAEMAQQBMACIALAAiAEMASABSAE8ATgBPAF8ARABBAFQAQQAuAFQASQBNAEUAWgBPAE4ARQBfAEEATABJAEEAUwAiACwAIgBDAEgAUgBPAE4ATwBfAEQAQQBUAEEALgBUAEkATQBFAFoATwBOAEUAXwBBAEwASQBBAFMAXwBUAE8AXwBOAEEATQBFACIALAAiAEMASABSAE8ATgBPAF8ARABBAFQAQQAuAFQASQBNAEUAWgBPAE4ARQBfAEMATwBPAFIARABTAF8ARABBAFQAQQAiACwAIgBDAEgAUgBPAE4ATwBfAEQAQQBUAEEALgBGAEkATABUAEUAUgBfAFQASQBNAEUAWgBPAE4ARQBfAEkATgBGAE8AUwAiACwAIgBDAEgAUgBPAE4ATwBfAEQAQQBUAEEALgBUAEkATQBFAFoATwBOAEUAXwBJAE4ARgBPAFMAIgAsACIAQwBIAFIATwBOAE8AXwBEAEEAVABBAC4AXwBUAFoATwBOAEUAUwBfAFIARQBTAE8ATABWAEUAXwBWAEEATABVAEUAUwAiACwAIgBDAEgAUgBPAE4ATwBfAEQAQQBUAEEALgBfAFQASQBNAEUAWgBPAE4ARQBfAEQAQQBUAEEAXwBCAFkAXwBOAEEATQBFACIALAAiAEMASABSAE8ATgBPAF8ARABBAFQAQQAuAF8AVABJAE0ARQBaAE8ATgBFAF8ARABBAFQAQQBfAEEATABMACIALAAiAEMASABSAE8ATgBPAF8ARABBAFQAQQAuAF8AVABJAE0ARQBaAE8ATgBFAF8ARABBAFQAQQBfAEEARgBSAEkAQwBBACIALAAiAEMASABSAE8ATgBPAF8ARABBAFQAQQAuAF8AVABJAE0ARQBaAE8ATgBFAF8ARABBAFQAQQBfAEEATQBFAFIASQBDAEEAIgAsACIAQwBIAFIATwBOAE8AXwBEAEEAVABBAC4AXwBUAEkATQBFAFoATwBOAEUAXwBEAEEAVABBAF8AQQBOAFQAQQBSAEMAVABJAEMAQQAiACwAIgBDAEgAUgBPAE4ATwBfAEQAQQBUAEEALgBfAFQASQBNAEUAWgBPAE4ARQBfAEQAQQBUAEEAXwBBAFMASQBBACIALAAiAEMASABSAE8ATgBPAF8ARABBAFQAQQAuAF8AVABJAE0ARQBaAE8ATgBFAF8ARABBAFQAQQBfAEEAVABMAEEATgBUAEkAQwAiACwAIgBDAEgAUgBPAE4ATwBfAEQAQQBUAEEALgBfAFQASQBNAEUAWgBPAE4ARQBfAEQAQQBUAEEAXwBBAFUAUwBUAFIAQQBMAEkAQQAiACwAIgBDAEgAUgBPAE4ATwBfAEQAQQBUAEEALgBfAFQASQBNAEUAWgBPAE4ARQBfAEQAQQBUAEEAXwBFAFQAQwAiACwAIgBDAEgAUgBPAE4ATwBfAEQAQQBUAEEALgBfAFQASQBNAEUAWgBPAE4ARQBfAEQAQQBUAEEAXwBFAFUAUgBPAFAARQAiACwAIgBDAEgAUgBPAE4ATwBfAEQAQQBUAEEALgBfAFQASQBNAEUAWgBPAE4ARQBfAEQAQQBUAEEAXwBJAE4ARABJAEEATgAiACwAIgBDAEgAUgBPAE4ATwBfAEQAQQBUAEEALgBfAFQASQBNAEUAWgBPAE4ARQBfAEQAQQBUAEEAXwBQAEEAQwBJAEYASQBDACIALAAiAEMASABSAE8ATgBPAF8ARABBAFQAQQAuAF8AVABJAE0ARQBaAE8ATgBFAF8AQQBGAFIASQBDAEEAXwBMAE8AQwBBAFQASQBPAE4AIgAsACIAQwBIAFIATwBOAE8AXwBEAEEAVABBAC4AXwBUAEkATQBFAFoATwBOAEUAXwBBAE0ARQBSAEkAQwBBAF8ATABPAEMAQQBUAEkATwBOACIALAAiAEMASABSAE8ATgBPAF8ARABBAFQAQQAuAF8AVABJAE0ARQBaAE8ATgBFAF8AQQBNAEUAUgBJAEMAQQBfAEwATwBDAEEAVABJAE8ATgBfADAAMQAiACwAIgBDAEgAUgBPAE4ATwBfAEQAQQBUAEEALgBfAFQASQBNAEUAWgBPAE4ARQBfAEEATQBFAFIASQBDAEEAXwBMAE8AQwBBAFQASQBPAE4AXwAwADIAIgAsACIAQwBIAFIATwBOAE8AXwBEAEEAVABBAC4AXwBUAEkATQBFAFoATwBOAEUAXwBBAE4AVABBAFIAQwBUAEkAQwBBAF8ATABPAEMAQQBUAEkATwBOACIALAAiAEMASABSAE8ATgBPAF8ARABBAFQAQQAuAF8AVABJAE0ARQBaAE8ATgBFAF8AQQBTAEkAQQBfAEwATwBDAEEAVABJAE8ATgAiACwAIgBDAEgAUgBPAE4ATwBfAEQAQQBUAEEALgBfAFQASQBNAEUAWgBPAE4ARQBfAEEAVABMAEEATgBUAEkAQwBfAEwATwBDAEEAVABJAE8ATgAiACwAIgBDAEgAUgBPAE4ATwBfAEQAQQBUAEEALgBfAFQASQBNAEUAWgBPAE4ARQBfAEEAVQBTAFQAUgBBAEwASQBBAF8ATABPAEMAQQBUAEkATwBOACIALAAiAEMASABSAE8ATgBPAF8ARABBAFQAQQAuAF8AVABJAE0ARQBaAE8ATgBFAF8ARQBUAEMAXwBMAE8AQwBBAFQASQBPAE4AIgAsACIAQwBIAFIATwBOAE8AXwBEAEEAVABBAC4AXwBUAEkATQBFAFoATwBOAEUAXwBFAFUAUgBPAFAARQBfAEwATwBDAEEAVABJAE8ATgAiACwAIgBDAEgAUgBPAE4ATwBfAEQAQQBUAEEALgBfAFQASQBNAEUAWgBPAE4ARQBfAEkATgBEAEkAQQBOAF8ATABPAEMAQQBUAEkATwBOACIALAAiAEMASABSAE8ATgBPAF8ARABBAFQAQQAuAF8AVABJAE0ARQBaAE8ATgBFAF8AUABBAEMASQBGAEkAQwBfAEwATwBDAEEAVABJAE8ATgAiACwAIgBDAEgAUgBPAE4ATwBfAEQAQQBUAEEALgBGAEkATABUAEUAUgBfAFQASQBNAEUAWgBPAE4ARQBfAFIAVQBMAEUAUwAiACwAIgBDAEgAUgBPAE4ATwBfAEQAQQBUAEEALgBUAEkATQBFAFoATwBOAEUAXwBSAFUATABFAFMAIgAsACIAQwBIAFIATwBOAE8AXwBEAEEAVABBAC4AXwBUAFoAXwBSAFUATABFAFMAXwBEAEEAVABBACIALAAiAEMASABSAE8ATgBPAF8ARABBAFQAQQAuAF8AVABaAF8AUgBVAEwARQBTAF8ARABBAFQAQQBfAEIAWQBfAE4AQQBNAEUAIgAsACIAQwBIAFIATwBOAE8AXwBEAEEAVABBAC4AXwBUAFoAXwBSAFUATABFAFMAXwBBACIALAAiAEMASABSAE8ATgBPAF8ARABBAFQAQQAuAF8AVABaAF8AUgBVAEwARQBTAF8AQgAiACwAIgBDAEgAUgBPAE4ATwBfAEQAQQBUAEEALgBfAFQAWgBfAFIAVQBMAEUAUwBfAEMAIgAsACIAQwBIAFIATwBOAE8AXwBEAEEAVABBAC4AXwBUAFoAXwBSAFUATABFAFMAXwBEACIALAAiAEMASABSAE8ATgBPAF8ARABBAFQAQQAuAF8AVABaAF8AUgBVAEwARQBTAF8ARQAiACwAIgBDAEgAUgBPAE4ATwBfAEQAQQBUAEEALgBfAFQAWgBfAFIAVQBMAEUAUwBfAEYAIgAsACIAQwBIAFIATwBOAE8AXwBEAEEAVABBAC4AXwBUAFoAXwBSAFUATABFAFMAXwBHACIALAAiAEMASABSAE8ATgBPAF8ARABBAFQAQQAuAF8AVABaAF8AUgBVAEwARQBTAF8ASAAiACwAIgBDAEgAUgBPAE4ATwBfAEQAQQBUAEEALgBfAFQAWgBfAFIAVQBMAEUAUwBfAEkAIgAsACIAQwBIAFIATwBOAE8AXwBEAEEAVABBAC4AXwBUAFoAXwBSAFUATABFAFMAXwBKACIALAAiAEMASABSAE8ATgBPAF8ARABBAFQAQQAuAF8AVABaAF8AUgBVAEwARQBTAF8ASwAiACwAIgBDAEgAUgBPAE4ATwBfAEQAQQBUAEEALgBfAFQAWgBfAFIAVQBMAEUAUwBfAEwAIgAsACIAQwBIAFIATwBOAE8AXwBEAEEAVABBAC4AXwBUAFoAXwBSAFUATABFAFMAXwBNACIALAAiAEMASABSAE8ATgBPAF8ARABBAFQAQQAuAF8AVABaAF8AUgBVAEwARQBTAF8ATgAiACwAIgBDAEgAUgBPAE4ATwBfAEQAQQBUAEEALgBfAFQAWgBfAFIAVQBMAEUAUwBfAFAAIgAsACIAQwBIAFIATwBOAE8AXwBEAEEAVABBAC4AXwBUAFoAXwBSAFUATABFAFMAXwBSACIALAAiAEMASABSAE8ATgBPAF8ARABBAFQAQQAuAF8AVABaAF8AUgBVAEwARQBTAF8AUwAiACwAIgBDAEgAUgBPAE4ATwBfAEQAQQBUAEEALgBfAFQAWgBfAFIAVQBMAEUAUwBfAFQAIgAsACIAQwBIAFIATwBOAE8AXwBEAEEAVABBAC4AXwBUAFoAXwBSAFUATABFAFMAXwBVACIALAAiAEMASABSAE8ATgBPAF8ARABBAFQAQQAuAF8AVABaAF8AUgBVAEwARQBTAF8AVgAiACwAIgBDAEgAUgBPAE4ATwBfAEQAQQBUAEEALgBfAFQAWgBfAFIAVQBMAEUAUwBfAFcAIgAsACIAQwBIAFIATwBOAE8AXwBEAEEAVABBAC4AXwBUAFoAXwBSAFUATABFAFMAXwBZACIALAAiAEMASABSAE8ATgBPAF8ARABBAFQAQQAuAF8AVABaAF8AUgBVAEwARQBTAF8AWgAiACwAIgBDAEgAUgBPAE4ATwBfAEQAQQBUAEEALgBfAFQAWgBfAFIAVQBMAEUAUwBfAFIARQBTAE8ATABWAEUAXwBWAEEATABVAEUAUwAiACwAIgBDAEgAUgBPAE4ATwBfAEQAQQBUAEEALgBfAEkAUwBPAF8AMwAxADYANgAiACwAIgBDAEgAUgBPAE4ATwBfAEQAQQBUAEEALgBfAFQASQBNAEUAWgBPAE4ARQBfAE4AQQBNAEUAUwBfADEAIgAsACIAQwBIAFIATwBOAE8AXwBEAEEAVABBAC4AXwBUAEkATQBFAFoATwBOAEUAXwBOAEEATQBFAFMAXwAyACIALAAiAEMASABSAE8ATgBPAF8ARABBAFQAQQAuAF8AQwBPAFUATgBUAFIAWQBfAFQATwBfAFQAWgBOAEEATQBFAF8AMQAiACwAIgBDAEgAUgBPAE4ATwBfAEQAQQBUAEEALgBfAEMATwBVAE4AVABSAFkAXwBUAE8AXwBUAFoATgBBAE0ARQBfADIAIgAsACIAQwBIAFIATwBOAE8AXwBEAEEAVABBAC4AXwBUAEkATQBFAFoATwBOAEUAXwBBAEwASQBBAFMAXwAxACIALAAiAEMASABSAE8ATgBPAF8ARABBAFQAQQAuAF8AVABJAE0ARQBaAE8ATgBFAF8AQQBMAEkAQQBTAF8AMgAiACwAIgBDAEgAUgBPAE4ATwBfAEQAQQBUAEEALgBfAFQASQBNAEUAWgBPAE4ARQBfAEEATABJAEEAUwBfADMAIgAsACIAQwBIAFIATwBOAE8AXwBEAEEAVABBAC4AXwBUAEkATQBFAFoATwBOAEUAXwBBAEwASQBBAFMAXwBUAE8AXwBOAEEATQBFAF8AMQAiACwAIgBDAEgAUgBPAE4ATwBfAEQAQQBUAEEALgBfAFQASQBNAEUAWgBPAE4ARQBfAEEATABJAEEAUwBfAFQATwBfAE4AQQBNAEUAXwAyACIALAAiAEMASABSAE8ATgBPAF8ARABBAFQAQQAuAF8AVABJAE0ARQBaAE8ATgBFAF8AQQBMAEkAQQBTAF8AVABPAF8ATgBBAE0ARQBfADMAIgAsACIAQwBIAFIATwBOAE8AXwBEAEEAVABBAC4AXwBUAEkATQBFAFoATwBOAEUAXwBBAEwASQBBAFMAXwBUAE8AXwBOAEEATQBFAF8ANAAiACwAIgBDAEgAUgBPAE4ATwBfAEQAQQBUAEEALgBfAFQASQBNAEUAWgBPAE4ARQBfAEEATABJAEEAUwBfAFQATwBfAE4AQQBNAEUAXwA1ACIALAAiAEMASABSAE8ATgBPAF8ARABBAFQAQQAuAF8AVABJAE0ARQBaAE8ATgBFAF8AQwBPAE8AUgBEAFMAXwBEAEEAVABBAF8AMQAiACwAIgBDAEgAUgBPAE4ATwBfAEQAQQBUAEEALgBfAFQASQBNAEUAWgBPAE4ARQBfAEMATwBPAFIARABTAF8ARABBAFQAQQBfADIAIgAsACIAQwBIAFIATwBOAE8AXwBEAEEAVABBAC4AXwBUAEkATQBFAFoATwBOAEUAXwBBAEYAUgBJAEMAQQBfAEEAQgBJAEQASgBBAE4AIgAsACIAQwBIAFIATwBOAE8AXwBEAEEAVABBAC4AXwBUAEkATQBFAFoATwBOAEUAXwBBAEYAUgBJAEMAQQBfAEEATABHAEkARQBSAFMAIgAsACIAQwBIAFIATwBOAE8AXwBEAEEAVABBAC4AXwBUAEkATQBFAFoATwBOAEUAXwBBAEYAUgBJAEMAQQBfAEIASQBTAFMAQQBVACIALAAiAEMASABSAE8ATgBPAF8ARABBAFQAQQAuAF8AVABJAE0ARQBaAE8ATgBFAF8AQQBGAFIASQBDAEEAXwBDAEEASQBSAE8AIgAsACIAQwBIAFIATwBOAE8AXwBEAEEAVABBAC4AXwBUAEkATQBFAFoATwBOAEUAXwBBAEYAUgBJAEMAQQBfAEMAQQBTAEEAQgBMAEEATgBDAEEAIgAsACIAQwBIAFIATwBOAE8AXwBEAEEAVABBAC4AXwBUAEkATQBFAFoATwBOAEUAXwBBAEYAUgBJAEMAQQBfAEMARQBVAFQAQQAiACwAIgBDAEgAUgBPAE4ATwBfAEQAQQBUAEEALgBfAFQASQBNAEUAWgBPAE4ARQBfAEEARgBSAEkAQwBBAF8ARQBMAF8AQQBBAEkAVQBOACIALAAiAEMASABSAE8ATgBPAF8ARABBAFQAQQAuAF8AVABJAE0ARQBaAE8ATgBFAF8AQQBGAFIASQBDAEEAXwBKAE8ASABBAE4ATgBFAFMAQgBVAFIARwAiACwAIgBDAEgAUgBPAE4ATwBfAEQAQQBUAEEALgBfAFQASQBNAEUAWgBPAE4ARQBfAEEARgBSAEkAQwBBAF8ASgBVAEIAQQAiACwAIgBDAEgAUgBPAE4ATwBfAEQAQQBUAEEALgBfAFQASQBNAEUAWgBPAE4ARQBfAEEARgBSAEkAQwBBAF8ASwBIAEEAUgBUAE8AVQBNACIALAAiAEMASABSAE8ATgBPAF8ARABBAFQAQQAuAF8AVABJAE0ARQBaAE8ATgBFAF8AQQBGAFIASQBDAEEAXwBMAEEARwBPAFMAIgAsACIAQwBIAFIATwBOAE8AXwBEAEEAVABBAC4AXwBUAEkATQBFAFoATwBOAEUAXwBBAEYAUgBJAEMAQQBfAE0AQQBQAFUAVABPACIALAAiAEMASABSAE8ATgBPAF8ARABBAFQAQQAuAF8AVABJAE0ARQBaAE8ATgBFAF8AQQBGAFIASQBDAEEAXwBNAE8ATgBSAE8AVgBJAEEAIgAsACIAQwBIAFIATwBOAE8AXwBEAEEAVABBAC4AXwBUAEkATQBFAFoATwBOAEUAXwBBAEYAUgBJAEMAQQBfAE4AQQBJAFIATwBCAEkAIgAsACIAQwBIAFIATwBOAE8AXwBEAEEAVABBAC4AXwBUAEkATQBFAFoATwBOAEUAXwBBAEYAUgBJAEMAQQBfAE4ARABKAEEATQBFAE4AQQAiACwAIgBDAEgAUgBPAE4ATwBfAEQAQQBUAEEALgBfAFQASQBNAEUAWgBPAE4ARQBfAEEARgBSAEkAQwBBAF8AUwBBAE8AXwBUAE8ATQBFACIALAAiAEMASABSAE8ATgBPAF8ARABBAFQAQQAuAF8AVABJAE0ARQBaAE8ATgBFAF8AQQBGAFIASQBDAEEAXwBUAFIASQBQAE8ATABJACIALAAiAEMASABSAE8ATgBPAF8ARABBAFQAQQAuAF8AVABJAE0ARQBaAE8ATgBFAF8AQQBGAFIASQBDAEEAXwBUAFUATgBJAFMAIgAsACIAQwBIAFIATwBOAE8AXwBEAEEAVABBAC4AXwBUAEkATQBFAFoATwBOAEUAXwBBAEYAUgBJAEMAQQBfAFcASQBOAEQASABPAEUASwAiACwAIgBDAEgAUgBPAE4ATwBfAEQAQQBUAEEALgBfAFQASQBNAEUAWgBPAE4ARQBfAEEATQBFAFIASQBDAEEAXwBBAEQAQQBLACIALAAiAEMASABSAE8ATgBPAF8ARABBAFQAQQAuAF8AVABJAE0ARQBaAE8ATgBFAF8AQQBNAEUAUgBJAEMAQQBfAEEATgBDAEgATwBSAEEARwBFACIALAAiAEMASABSAE8ATgBPAF8ARABBAFQAQQAuAF8AVABJAE0ARQBaAE8ATgBFAF8AQQBNAEUAUgBJAEMAQQBfAEEAUgBBAEcAVQBBAEkATgBBACIALAAiAEMASABSAE8ATgBPAF8ARABBAFQAQQAuAF8AVABJAE0ARQBaAE8ATgBFAF8AQQBNAEUAUgBJAEMAQQBfAEEAUgBHAEUATgBUAEkATgBBAF8AQgBVAEUATgBPAFMAXwBBAEkAUgBFAFMAIgAsACIAQwBIAFIATwBOAE8AXwBEAEEAVABBAC4AXwBUAEkATQBFAFoATwBOAEUAXwBBAE0ARQBSAEkAQwBBAF8AQQBSAEcARQBOAFQASQBOAEEAXwBDAEEAVABBAE0AQQBSAEMAQQAiACwAIgBDAEgAUgBPAE4ATwBfAEQAQQBUAEEALgBfAFQASQBNAEUAWgBPAE4ARQBfAEEATQBFAFIASQBDAEEAXwBBAFIARwBFAE4AVABJAE4AQQBfAEMATwBSAEQATwBCAEEAIgAsACIAQwBIAFIATwBOAE8AXwBEAEEAVABBAC4AXwBUAEkATQBFAFoATwBOAEUAXwBBAE0ARQBSAEkAQwBBAF8AQQBSAEcARQBOAFQASQBOAEEAXwBKAFUASgBVAFkAIgAsACIAQwBIAFIATwBOAE8AXwBEAEEAVABBAC4AXwBUAEkATQBFAFoATwBOAEUAXwBBAE0ARQBSAEkAQwBBAF8AQQBSAEcARQBOAFQASQBOAEEAXwBMAEEAXwBSAEkATwBKAEEAIgAsACIAQwBIAFIATwBOAE8AXwBEAEEAVABBAC4AXwBUAEkATQBFAFoATwBOAEUAXwBBAE0ARQBSAEkAQwBBAF8AQQBSAEcARQBOAFQASQBOAEEAXwBNAEUATgBEAE8AWgBBACIALAAiAEMASABSAE8ATgBPAF8ARABBAFQAQQAuAF8AVABJAE0ARQBaAE8ATgBFAF8AQQBNAEUAUgBJAEMAQQBfAEEAUgBHAEUATgBUAEkATgBBAF8AUgBJAE8AXwBHAEEATABMAEUARwBPAFMAIgAsACIAQwBIAFIATwBOAE8AXwBEAEEAVABBAC4AXwBUAEkATQBFAFoATwBOAEUAXwBBAE0ARQBSAEkAQwBBAF8AQQBSAEcARQBOAFQASQBOAEEAXwBTAEEATABUAEEAIgAsACIAQwBIAFIATwBOAE8AXwBEAEEAVABBAC4AXwBUAEkATQBFAFoATwBOAEUAXwBBAE0ARQBSAEkAQwBBAF8AQQBSAEcARQBOAFQASQBOAEEAXwBTAEEATgBfAEoAVQBBAE4AIgAsACIAQwBIAFIATwBOAE8AXwBEAEEAVABBAC4AXwBUAEkATQBFAFoATwBOAEUAXwBBAE0ARQBSAEkAQwBBAF8AQQBSAEcARQBOAFQASQBOAEEAXwBTAEEATgBfAEwAVQBJAFMAIgAsACIAQwBIAFIATwBOAE8AXwBEAEEAVABBAC4AXwBUAEkATQBFAFoATwBOAEUAXwBBAE0ARQBSAEkAQwBBAF8AQQBSAEcARQBOAFQASQBOAEEAXwBUAFUAQwBVAE0AQQBOACIALAAiAEMASABSAE8ATgBPAF8ARABBAFQAQQAuAF8AVABJAE0ARQBaAE8ATgBFAF8AQQBNAEUAUgBJAEMAQQBfAEEAUgBHAEUATgBUAEkATgBBAF8AVQBTAEgAVQBBAEkAQQAiACwAIgBDAEgAUgBPAE4ATwBfAEQAQQBUAEEALgBfAFQASQBNAEUAWgBPAE4ARQBfAEEATQBFAFIASQBDAEEAXwBBAFMAVQBOAEMASQBPAE4AIgAsACIAQwBIAFIATwBOAE8AXwBEAEEAVABBAC4AXwBUAEkATQBFAFoATwBOAEUAXwBBAE0ARQBSAEkAQwBBAF8AQgBBAEgASQBBACIALAAiAEMASABSAE8ATgBPAF8ARABBAFQAQQAuAF8AVABJAE0ARQBaAE8ATgBFAF8AQQBNAEUAUgBJAEMAQQBfAEIAQQBIAEkAQQBfAEIAQQBOAEQARQBSAEEAUwAiACwAIgBDAEgAUgBPAE4ATwBfAEQAQQBUAEEALgBfAFQASQBNAEUAWgBPAE4ARQBfAEEATQBFAFIASQBDAEEAXwBCAEEAUgBCAEEARABPAFMAIgAsACIAQwBIAFIATwBOAE8AXwBEAEEAVABBAC4AXwBUAEkATQBFAFoATwBOAEUAXwBBAE0ARQBSAEkAQwBBAF8AQgBFAEwARQBNACIALAAiAEMASABSAE8ATgBPAF8ARABBAFQAQQAuAF8AVABJAE0ARQBaAE8ATgBFAF8AQQBNAEUAUgBJAEMAQQBfAEIARQBMAEkAWgBFACIALAAiAEMASABSAE8ATgBPAF8ARABBAFQAQQAuAF8AVABJAE0ARQBaAE8ATgBFAF8AQQBNAEUAUgBJAEMAQQBfAEIATwBBAF8AVgBJAFMAVABBACIALAAiAEMASABSAE8ATgBPAF8ARABBAFQAQQAuAF8AVABJAE0ARQBaAE8ATgBFAF8AQQBNAEUAUgBJAEMAQQBfAEIATwBHAE8AVABBACIALAAiAEMASABSAE8ATgBPAF8ARABBAFQAQQAuAF8AVABJAE0ARQBaAE8ATgBFAF8AQQBNAEUAUgBJAEMAQQBfAEIATwBJAFMARQAiACwAIgBDAEgAUgBPAE4ATwBfAEQAQQBUAEEALgBfAFQASQBNAEUAWgBPAE4ARQBfAEEATQBFAFIASQBDAEEAXwBDAEEATQBCAFIASQBEAEcARQBfAEIAQQBZACIALAAiAEMASABSAE8ATgBPAF8ARABBAFQAQQAuAF8AVABJAE0ARQBaAE8ATgBFAF8AQQBNAEUAUgBJAEMAQQBfAEMAQQBNAFAATwBfAEcAUgBBAE4ARABFACIALAAiAEMASABSAE8ATgBPAF8ARABBAFQAQQAuAF8AVABJAE0ARQBaAE8ATgBFAF8AQQBNAEUAUgBJAEMAQQBfAEMAQQBOAEMAVQBOACIALAAiAEMASABSAE8ATgBPAF8ARABBAFQAQQAuAF8AVABJAE0ARQBaAE8ATgBFAF8AQQBNAEUAUgBJAEMAQQBfAEMAQQBSAEEAQwBBAFMAIgAsACIAQwBIAFIATwBOAE8AXwBEAEEAVABBAC4AXwBUAEkATQBFAFoATwBOAEUAXwBBAE0ARQBSAEkAQwBBAF8AQwBBAFkARQBOAE4ARQAiACwAIgBDAEgAUgBPAE4ATwBfAEQAQQBUAEEALgBfAFQASQBNAEUAWgBPAE4ARQBfAEEATQBFAFIASQBDAEEAXwBDAEgASQBDAEEARwBPACIALAAiAEMASABSAE8ATgBPAF8ARABBAFQAQQAuAF8AVABJAE0ARQBaAE8ATgBFAF8AQQBNAEUAUgBJAEMAQQBfAEMASABJAEgAVQBBAEgAVQBBACIALAAiAEMASABSAE8ATgBPAF8ARABBAFQAQQAuAF8AVABJAE0ARQBaAE8ATgBFAF8AQQBNAEUAUgBJAEMAQQBfAEMASQBVAEQAQQBEAF8ASgBVAEEAUgBFAFoAIgAsACIAQwBIAFIATwBOAE8AXwBEAEEAVABBAC4AXwBUAEkATQBFAFoATwBOAEUAXwBBAE0ARQBSAEkAQwBBAF8AQwBPAFMAVABBAF8AUgBJAEMAQQAiACwAIgBDAEgAUgBPAE4ATwBfAEQAQQBUAEEALgBfAFQASQBNAEUAWgBPAE4ARQBfAEEATQBFAFIASQBDAEEAXwBDAFUASQBBAEIAQQAiACwAIgBDAEgAUgBPAE4ATwBfAEQAQQBUAEEALgBfAFQASQBNAEUAWgBPAE4ARQBfAEEATQBFAFIASQBDAEEAXwBEAEEATgBNAEEAUgBLAFMASABBAFYATgAiACwAIgBDAEgAUgBPAE4ATwBfAEQAQQBUAEEALgBfAFQASQBNAEUAWgBPAE4ARQBfAEEATQBFAFIASQBDAEEAXwBEAEEAVwBTAE8ATgAiACwAIgBDAEgAUgBPAE4ATwBfAEQAQQBUAEEALgBfAFQASQBNAEUAWgBPAE4ARQBfAEEATQBFAFIASQBDAEEAXwBEAEEAVwBTAE8ATgBfAEMAUgBFAEUASwAiACwAIgBDAEgAUgBPAE4ATwBfAEQAQQBUAEEALgBfAFQASQBNAEUAWgBPAE4ARQBfAEEATQBFAFIASQBDAEEAXwBEAEUATgBWAEUAUgAiACwAIgBDAEgAUgBPAE4ATwBfAEQAQQBUAEEALgBfAFQASQBNAEUAWgBPAE4ARQBfAEEATQBFAFIASQBDAEEAXwBEAEUAVABSAE8ASQBUACIALAAiAEMASABSAE8ATgBPAF8ARABBAFQAQQAuAF8AVABJAE0ARQBaAE8ATgBFAF8AQQBNAEUAUgBJAEMAQQBfAEUARABNAE8ATgBUAE8ATgAiACwAIgBDAEgAUgBPAE4ATwBfAEQAQQBUAEEALgBfAFQASQBNAEUAWgBPAE4ARQBfAEEATQBFAFIASQBDAEEAXwBFAEkAUgBVAE4ARQBQAEUAIgAsACIAQwBIAFIATwBOAE8AXwBEAEEAVABBAC4AXwBUAEkATQBFAFoATwBOAEUAXwBBAE0ARQBSAEkAQwBBAF8ARQBMAF8AUwBBAEwAVgBBAEQATwBSACIALAAiAEMASABSAE8ATgBPAF8ARABBAFQAQQAuAF8AVABJAE0ARQBaAE8ATgBFAF8AQQBNAEUAUgBJAEMAQQBfAEYATwBSAFQAXwBOAEUATABTAE8ATgAiACwAIgBDAEgAUgBPAE4ATwBfAEQAQQBUAEEALgBfAFQASQBNAEUAWgBPAE4ARQBfAEEATQBFAFIASQBDAEEAXwBGAE8AUgBUAEEATABFAFoAQQAiACwAIgBDAEgAUgBPAE4ATwBfAEQAQQBUAEEALgBfAFQASQBNAEUAWgBPAE4ARQBfAEEATQBFAFIASQBDAEEAXwBHAEwAQQBDAEUAXwBCAEEAWQAiACwAIgBDAEgAUgBPAE4ATwBfAEQAQQBUAEEALgBfAFQASQBNAEUAWgBPAE4ARQBfAEEATQBFAFIASQBDAEEAXwBHAE8ATwBTAEUAXwBCAEEAWQAiACwAIgBDAEgAUgBPAE4ATwBfAEQAQQBUAEEALgBfAFQASQBNAEUAWgBPAE4ARQBfAEEATQBFAFIASQBDAEEAXwBHAFIAQQBOAEQAXwBUAFUAUgBLACIALAAiAEMASABSAE8ATgBPAF8ARABBAFQAQQAuAF8AVABJAE0ARQBaAE8ATgBFAF8AQQBNAEUAUgBJAEMAQQBfAEcAVQBBAFQARQBNAEEATABBACIALAAiAEMASABSAE8ATgBPAF8ARABBAFQAQQAuAF8AVABJAE0ARQBaAE8ATgBFAF8AQQBNAEUAUgBJAEMAQQBfAEcAVQBBAFkAQQBRAFUASQBMACIALAAiAEMASABSAE8ATgBPAF8ARABBAFQAQQAuAF8AVABJAE0ARQBaAE8ATgBFAF8AQQBNAEUAUgBJAEMAQQBfAEcAVQBZAEEATgBBACIALAAiAEMASABSAE8ATgBPAF8ARABBAFQAQQAuAF8AVABJAE0ARQBaAE8ATgBFAF8AQQBNAEUAUgBJAEMAQQBfAEgAQQBMAEkARgBBAFgAIgAsACIAQwBIAFIATwBOAE8AXwBEAEEAVABBAC4AXwBUAEkATQBFAFoATwBOAEUAXwBBAE0ARQBSAEkAQwBBAF8ASABBAFYAQQBOAEEAIgAsACIAQwBIAFIATwBOAE8AXwBEAEEAVABBAC4AXwBUAEkATQBFAFoATwBOAEUAXwBBAE0ARQBSAEkAQwBBAF8ASABFAFIATQBPAFMASQBMAEwATwAiACwAIgBDAEgAUgBPAE4ATwBfAEQAQQBUAEEALgBfAFQASQBNAEUAWgBPAE4ARQBfAEEATQBFAFIASQBDAEEAXwBJAE4ARABJAEEATgBBAF8ASQBOAEQASQBBAE4AQQBQAE8ATABJAFMAIgAsACIAQwBIAFIATwBOAE8AXwBEAEEAVABBAC4AXwBUAEkATQBFAFoATwBOAEUAXwBBAE0ARQBSAEkAQwBBAF8ASQBOAEQASQBBAE4AQQBfAEsATgBPAFgAIgAsACIAQwBIAFIATwBOAE8AXwBEAEEAVABBAC4AXwBUAEkATQBFAFoATwBOAEUAXwBBAE0ARQBSAEkAQwBBAF8ASQBOAEQASQBBAE4AQQBfAE0AQQBSAEUATgBHAE8AIgAsACIAQwBIAFIATwBOAE8AXwBEAEEAVABBAC4AXwBUAEkATQBFAFoATwBOAEUAXwBBAE0ARQBSAEkAQwBBAF8ASQBOAEQASQBBAE4AQQBfAFAARQBUAEUAUgBTAEIAVQBSAEcAIgAsACIAQwBIAFIATwBOAE8AXwBEAEEAVABBAC4AXwBUAEkATQBFAFoATwBOAEUAXwBBAE0ARQBSAEkAQwBBAF8ASQBOAEQASQBBAE4AQQBfAFQARQBMAEwAXwBDAEkAVABZACIALAAiAEMASABSAE8ATgBPAF8ARABBAFQAQQAuAF8AVABJAE0ARQBaAE8ATgBFAF8AQQBNAEUAUgBJAEMAQQBfAEkATgBEAEkAQQBOAEEAXwBWAEUAVgBBAFkAIgAsACIAQwBIAFIATwBOAE8AXwBEAEEAVABBAC4AXwBUAEkATQBFAFoATwBOAEUAXwBBAE0ARQBSAEkAQwBBAF8ASQBOAEQASQBBAE4AQQBfAFYASQBOAEMARQBOAE4ARQBTACIALAAiAEMASABSAE8ATgBPAF8ARABBAFQAQQAuAF8AVABJAE0ARQBaAE8ATgBFAF8AQQBNAEUAUgBJAEMAQQBfAEkATgBEAEkAQQBOAEEAXwBXAEkATgBBAE0AQQBDACIALAAiAEMASABSAE8ATgBPAF8ARABBAFQAQQAuAF8AVABJAE0ARQBaAE8ATgBFAF8AQQBNAEUAUgBJAEMAQQBfAEkATgBVAFYASQBLACIALAAiAEMASABSAE8ATgBPAF8ARABBAFQAQQAuAF8AVABJAE0ARQBaAE8ATgBFAF8AQQBNAEUAUgBJAEMAQQBfAEkAUQBBAEwAVQBJAFQAIgAsACIAQwBIAFIATwBOAE8AXwBEAEEAVABBAC4AXwBUAEkATQBFAFoATwBOAEUAXwBBAE0ARQBSAEkAQwBBAF8ASgBBAE0AQQBJAEMAQQAiACwAIgBDAEgAUgBPAE4ATwBfAEQAQQBUAEEALgBfAFQASQBNAEUAWgBPAE4ARQBfAEEATQBFAFIASQBDAEEAXwBKAFUATgBFAEEAVQAiACwAIgBDAEgAUgBPAE4ATwBfAEQAQQBUAEEALgBfAFQASQBNAEUAWgBPAE4ARQBfAEEATQBFAFIASQBDAEEAXwBLAEUATgBUAFUAQwBLAFkAXwBMAE8AVQBJAFMAVgBJAEwATABFACIALAAiAEMASABSAE8ATgBPAF8ARABBAFQAQQAuAF8AVABJAE0ARQBaAE8ATgBFAF8AQQBNAEUAUgBJAEMAQQBfAEsARQBOAFQAVQBDAEsAWQBfAE0ATwBOAFQASQBDAEUATABMAE8AIgAsACIAQwBIAFIATwBOAE8AXwBEAEEAVABBAC4AXwBUAEkATQBFAFoATwBOAEUAXwBBAE0ARQBSAEkAQwBBAF8ATABBAF8AUABBAFoAIgAsACIAQwBIAFIATwBOAE8AXwBEAEEAVABBAC4AXwBUAEkATQBFAFoATwBOAEUAXwBBAE0ARQBSAEkAQwBBAF8ATABJAE0AQQAiACwAIgBDAEgAUgBPAE4ATwBfAEQAQQBUAEEALgBfAFQASQBNAEUAWgBPAE4ARQBfAEEATQBFAFIASQBDAEEAXwBMAE8AUwBfAEEATgBHAEUATABFAFMAIgAsACIAQwBIAFIATwBOAE8AXwBEAEEAVABBAC4AXwBUAEkATQBFAFoATwBOAEUAXwBBAE0ARQBSAEkAQwBBAF8ATQBBAEMARQBJAE8AIgAsACIAQwBIAFIATwBOAE8AXwBEAEEAVABBAC4AXwBUAEkATQBFAFoATwBOAEUAXwBBAE0ARQBSAEkAQwBBAF8ATQBBAE4AQQBHAFUAQQAiACwAIgBDAEgAUgBPAE4ATwBfAEQAQQBUAEEALgBfAFQASQBNAEUAWgBPAE4ARQBfAEEATQBFAFIASQBDAEEAXwBNAEEATgBBAFUAUwAiACwAIgBDAEgAUgBPAE4ATwBfAEQAQQBUAEEALgBfAFQASQBNAEUAWgBPAE4ARQBfAEEATQBFAFIASQBDAEEAXwBNAEEAUgBUAEkATgBJAFEAVQBFACIALAAiAEMASABSAE8ATgBPAF8ARABBAFQAQQAuAF8AVABJAE0ARQBaAE8ATgBFAF8AQQBNAEUAUgBJAEMAQQBfAE0AQQBUAEEATQBPAFIATwBTACIALAAiAEMASABSAE8ATgBPAF8ARABBAFQAQQAuAF8AVABJAE0ARQBaAE8ATgBFAF8AQQBNAEUAUgBJAEMAQQBfAE0AQQBaAEEAVABMAEEATgAiACwAIgBDAEgAUgBPAE4ATwBfAEQAQQBUAEEALgBfAFQASQBNAEUAWgBPAE4ARQBfAEEATQBFAFIASQBDAEEAXwBNAEUATgBPAE0ASQBOAEUARQAiACwAIgBDAEgAUgBPAE4ATwBfAEQAQQBUAEEALgBfAFQASQBNAEUAWgBPAE4ARQBfAEEATQBFAFIASQBDAEEAXwBNAEUAUgBJAEQAQQAiACwAIgBDAEgAUgBPAE4ATwBfAEQAQQBUAEEALgBfAFQASQBNAEUAWgBPAE4ARQBfAEEATQBFAFIASQBDAEEAXwBNAEUAVABMAEEASwBBAFQATABBACIALAAiAEMASABSAE8ATgBPAF8ARABBAFQAQQAuAF8AVABJAE0ARQBaAE8ATgBFAF8AQQBNAEUAUgBJAEMAQQBfAE0ARQBYAEkAQwBPAF8AQwBJAFQAWQAiACwAIgBDAEgAUgBPAE4ATwBfAEQAQQBUAEEALgBfAFQASQBNAEUAWgBPAE4ARQBfAEEATQBFAFIASQBDAEEAXwBNAEkAUQBVAEUATABPAE4AIgAsACIAQwBIAFIATwBOAE8AXwBEAEEAVABBAC4AXwBUAEkATQBFAFoATwBOAEUAXwBBAE0ARQBSAEkAQwBBAF8ATQBPAE4AQwBUAE8ATgAiACwAIgBDAEgAUgBPAE4ATwBfAEQAQQBUAEEALgBfAFQASQBNAEUAWgBPAE4ARQBfAEEATQBFAFIASQBDAEEAXwBNAE8ATgBUAEUAUgBSAEUAWQAiACwAIgBDAEgAUgBPAE4ATwBfAEQAQQBUAEEALgBfAFQASQBNAEUAWgBPAE4ARQBfAEEATQBFAFIASQBDAEEAXwBNAE8ATgBUAEUAVgBJAEQARQBPACIALAAiAEMASABSAE8ATgBPAF8ARABBAFQAQQAuAF8AVABJAE0ARQBaAE8ATgBFAF8AQQBNAEUAUgBJAEMAQQBfAE4ARQBXAF8AWQBPAFIASwAiACwAIgBDAEgAUgBPAE4ATwBfAEQAQQBUAEEALgBfAFQASQBNAEUAWgBPAE4ARQBfAEEATQBFAFIASQBDAEEAXwBOAE8ATQBFACIALAAiAEMASABSAE8ATgBPAF8ARABBAFQAQQAuAF8AVABJAE0ARQBaAE8ATgBFAF8AQQBNAEUAUgBJAEMAQQBfAE4ATwBSAE8ATgBIAEEAIgAsACIAQwBIAFIATwBOAE8AXwBEAEEAVABBAC4AXwBUAEkATQBFAFoATwBOAEUAXwBBAE0ARQBSAEkAQwBBAF8ATgBPAFIAVABIAF8ARABBAEsATwBUAEEAXwBCAEUAVQBMAEEASAAiACwAIgBDAEgAUgBPAE4ATwBfAEQAQQBUAEEALgBfAFQASQBNAEUAWgBPAE4ARQBfAEEATQBFAFIASQBDAEEAXwBOAE8AUgBUAEgAXwBEAEEASwBPAFQAQQBfAEMARQBOAFQARQBSACIALAAiAEMASABSAE8ATgBPAF8ARABBAFQAQQAuAF8AVABJAE0ARQBaAE8ATgBFAF8AQQBNAEUAUgBJAEMAQQBfAE4ATwBSAFQASABfAEQAQQBLAE8AVABBAF8ATgBFAFcAXwBTAEEATABFAE0AIgAsACIAQwBIAFIATwBOAE8AXwBEAEEAVABBAC4AXwBUAEkATQBFAFoATwBOAEUAXwBBAE0ARQBSAEkAQwBBAF8ATgBVAFUASwAiACwAIgBDAEgAUgBPAE4ATwBfAEQAQQBUAEEALgBfAFQASQBNAEUAWgBPAE4ARQBfAEEATQBFAFIASQBDAEEAXwBPAEoASQBOAEEARwBBACIALAAiAEMASABSAE8ATgBPAF8ARABBAFQAQQAuAF8AVABJAE0ARQBaAE8ATgBFAF8AQQBNAEUAUgBJAEMAQQBfAFAAQQBOAEEATQBBACIALAAiAEMASABSAE8ATgBPAF8ARABBAFQAQQAuAF8AVABJAE0ARQBaAE8ATgBFAF8AQQBNAEUAUgBJAEMAQQBfAFAAQQBSAEEATQBBAFIASQBCAE8AIgAsACIAQwBIAFIATwBOAE8AXwBEAEEAVABBAC4AXwBUAEkATQBFAFoATwBOAEUAXwBBAE0ARQBSAEkAQwBBAF8AUABIAE8ARQBOAEkAWAAiACwAIgBDAEgAUgBPAE4ATwBfAEQAQQBUAEEALgBfAFQASQBNAEUAWgBPAE4ARQBfAEEATQBFAFIASQBDAEEAXwBQAE8AUgBUAG4AZQBnAEEAVQBuAGUAZwBQAFIASQBOAEMARQAiACwAIgBDAEgAUgBPAE4ATwBfAEQAQQBUAEEALgBfAFQASQBNAEUAWgBPAE4ARQBfAEEATQBFAFIASQBDAEEAXwBQAE8AUgBUAE8AXwBWAEUATABIAE8AIgAsACIAQwBIAFIATwBOAE8AXwBEAEEAVABBAC4AXwBUAEkATQBFAFoATwBOAEUAXwBBAE0ARQBSAEkAQwBBAF8AUABVAEUAUgBUAE8AXwBSAEkAQwBPACIALAAiAEMASABSAE8ATgBPAF8ARABBAFQAQQAuAF8AVABJAE0ARQBaAE8ATgBFAF8AQQBNAEUAUgBJAEMAQQBfAFAAVQBOAFQAQQBfAEEAUgBFAE4AQQBTACIALAAiAEMASABSAE8ATgBPAF8ARABBAFQAQQAuAF8AVABJAE0ARQBaAE8ATgBFAF8AQQBNAEUAUgBJAEMAQQBfAFIAQQBOAEsASQBOAF8ASQBOAEwARQBUACIALAAiAEMASABSAE8ATgBPAF8ARABBAFQAQQAuAF8AVABJAE0ARQBaAE8ATgBFAF8AQQBNAEUAUgBJAEMAQQBfAFIARQBDAEkARgBFACIALAAiAEMASABSAE8ATgBPAF8ARABBAFQAQQAuAF8AVABJAE0ARQBaAE8ATgBFAF8AQQBNAEUAUgBJAEMAQQBfAFIARQBHAEkATgBBACIALAAiAEMASABSAE8ATgBPAF8ARABBAFQAQQAuAF8AVABJAE0ARQBaAE8ATgBFAF8AQQBNAEUAUgBJAEMAQQBfAFIARQBTAE8ATABVAFQARQAiACwAIgBDAEgAUgBPAE4ATwBfAEQAQQBUAEEALgBfAFQASQBNAEUAWgBPAE4ARQBfAEEATQBFAFIASQBDAEEAXwBSAEkATwBfAEIAUgBBAE4AQwBPACIALAAiAEMASABSAE8ATgBPAF8ARABBAFQAQQAuAF8AVABJAE0ARQBaAE8ATgBFAF8AQQBNAEUAUgBJAEMAQQBfAFMAQQBOAFQAQQBSAEUATQAiACwAIgBDAEgAUgBPAE4ATwBfAEQAQQBUAEEALgBfAFQASQBNAEUAWgBPAE4ARQBfAEEATQBFAFIASQBDAEEAXwBTAEEATgBUAEkAQQBHAE8AIgAsACIAQwBIAFIATwBOAE8AXwBEAEEAVABBAC4AXwBUAEkATQBFAFoATwBOAEUAXwBBAE0ARQBSAEkAQwBBAF8AUwBBAE4AVABPAF8ARABPAE0ASQBOAEcATwAiACwAIgBDAEgAUgBPAE4ATwBfAEQAQQBUAEEALgBfAFQASQBNAEUAWgBPAE4ARQBfAEEATQBFAFIASQBDAEEAXwBTAEEATwBfAFAAQQBVAEwATwAiACwAIgBDAEgAUgBPAE4ATwBfAEQAQQBUAEEALgBfAFQASQBNAEUAWgBPAE4ARQBfAEEATQBFAFIASQBDAEEAXwBTAEMATwBSAEUAUwBCAFkAUwBVAE4ARAAiACwAIgBDAEgAUgBPAE4ATwBfAEQAQQBUAEEALgBfAFQASQBNAEUAWgBPAE4ARQBfAEEATQBFAFIASQBDAEEAXwBTAEkAVABLAEEAIgAsACIAQwBIAFIATwBOAE8AXwBEAEEAVABBAC4AXwBUAEkATQBFAFoATwBOAEUAXwBBAE0ARQBSAEkAQwBBAF8AUwBUAF8ASgBPAEgATgBTACIALAAiAEMASABSAE8ATgBPAF8ARABBAFQAQQAuAF8AVABJAE0ARQBaAE8ATgBFAF8AQQBNAEUAUgBJAEMAQQBfAFMAVwBJAEYAVABfAEMAVQBSAFIARQBOAFQAIgAsACIAQwBIAFIATwBOAE8AXwBEAEEAVABBAC4AXwBUAEkATQBFAFoATwBOAEUAXwBBAE0ARQBSAEkAQwBBAF8AVABFAEcAVQBDAEkARwBBAEwAUABBACIALAAiAEMASABSAE8ATgBPAF8ARABBAFQAQQAuAF8AVABJAE0ARQBaAE8ATgBFAF8AQQBNAEUAUgBJAEMAQQBfAFQASABVAEwARQAiACwAIgBDAEgAUgBPAE4ATwBfAEQAQQBUAEEALgBfAFQASQBNAEUAWgBPAE4ARQBfAEEATQBFAFIASQBDAEEAXwBUAEkASgBVAEEATgBBACIALAAiAEMASABSAE8ATgBPAF8ARABBAFQAQQAuAF8AVABJAE0ARQBaAE8ATgBFAF8AQQBNAEUAUgBJAEMAQQBfAFQATwBSAE8ATgBUAE8AIgAsACIAQwBIAFIATwBOAE8AXwBEAEEAVABBAC4AXwBUAEkATQBFAFoATwBOAEUAXwBBAE0ARQBSAEkAQwBBAF8AVgBBAE4AQwBPAFUAVgBFAFIAIgAsACIAQwBIAFIATwBOAE8AXwBEAEEAVABBAC4AXwBUAEkATQBFAFoATwBOAEUAXwBBAE0ARQBSAEkAQwBBAF8AVwBIAEkAVABFAEgATwBSAFMARQAiACwAIgBDAEgAUgBPAE4ATwBfAEQAQQBUAEEALgBfAFQASQBNAEUAWgBPAE4ARQBfAEEATQBFAFIASQBDAEEAXwBXAEkATgBOAEkAUABFAEcAIgAsACIAQwBIAFIATwBOAE8AXwBEAEEAVABBAC4AXwBUAEkATQBFAFoATwBOAEUAXwBBAE0ARQBSAEkAQwBBAF8AWQBBAEsAVQBUAEEAVAAiACwAIgBDAEgAUgBPAE4ATwBfAEQAQQBUAEEALgBfAFQASQBNAEUAWgBPAE4ARQBfAEEATgBUAEEAUgBDAFQASQBDAEEAXwBDAEEAUwBFAFkAIgAsACIAQwBIAFIATwBOAE8AXwBEAEEAVABBAC4AXwBUAEkATQBFAFoATwBOAEUAXwBBAE4AVABBAFIAQwBUAEkAQwBBAF8ARABBAFYASQBTACIALAAiAEMASABSAE8ATgBPAF8ARABBAFQAQQAuAF8AVABJAE0ARQBaAE8ATgBFAF8AQQBOAFQAQQBSAEMAVABJAEMAQQBfAE0AQQBDAFEAVQBBAFIASQBFACIALAAiAEMASABSAE8ATgBPAF8ARABBAFQAQQAuAF8AVABJAE0ARQBaAE8ATgBFAF8AQQBOAFQAQQBSAEMAVABJAEMAQQBfAE0AQQBXAFMATwBOACIALAAiAEMASABSAE8ATgBPAF8ARABBAFQAQQAuAF8AVABJAE0ARQBaAE8ATgBFAF8AQQBOAFQAQQBSAEMAVABJAEMAQQBfAFAAQQBMAE0ARQBSACIALAAiAEMASABSAE8ATgBPAF8ARABBAFQAQQAuAF8AVABJAE0ARQBaAE8ATgBFAF8AQQBOAFQAQQBSAEMAVABJAEMAQQBfAFIATwBUAEgARQBSAEEAIgAsACIAQwBIAFIATwBOAE8AXwBEAEEAVABBAC4AXwBUAEkATQBFAFoATwBOAEUAXwBBAE4AVABBAFIAQwBUAEkAQwBBAF8AVABSAE8ATABMACIALAAiAEMASABSAE8ATgBPAF8ARABBAFQAQQAuAF8AVABJAE0ARQBaAE8ATgBFAF8AQQBOAFQAQQBSAEMAVABJAEMAQQBfAFYATwBTAFQATwBLACIALAAiAEMASABSAE8ATgBPAF8ARABBAFQAQQAuAF8AVABJAE0ARQBaAE8ATgBFAF8AQQBTAEkAQQBfAEEATABNAEEAVABZACIALAAiAEMASABSAE8ATgBPAF8ARABBAFQAQQAuAF8AVABJAE0ARQBaAE8ATgBFAF8AQQBTAEkAQQBfAEEATQBNAEEATgAiACwAIgBDAEgAUgBPAE4ATwBfAEQAQQBUAEEALgBfAFQASQBNAEUAWgBPAE4ARQBfAEEAUwBJAEEAXwBBAE4AQQBEAFkAUgAiACwAIgBDAEgAUgBPAE4ATwBfAEQAQQBUAEEALgBfAFQASQBNAEUAWgBPAE4ARQBfAEEAUwBJAEEAXwBBAFEAVABBAFUAIgAsACIAQwBIAFIATwBOAE8AXwBEAEEAVABBAC4AXwBUAEkATQBFAFoATwBOAEUAXwBBAFMASQBBAF8AQQBRAFQATwBCAEUAIgAsACIAQwBIAFIATwBOAE8AXwBEAEEAVABBAC4AXwBUAEkATQBFAFoATwBOAEUAXwBBAFMASQBBAF8AQQBTAEgARwBBAEIAQQBUACIALAAiAEMASABSAE8ATgBPAF8ARABBAFQAQQAuAF8AVABJAE0ARQBaAE8ATgBFAF8AQQBTAEkAQQBfAEEAVABZAFIAQQBVACIALAAiAEMASABSAE8ATgBPAF8ARABBAFQAQQAuAF8AVABJAE0ARQBaAE8ATgBFAF8AQQBTAEkAQQBfAEIAQQBHAEgARABBAEQAIgAsACIAQwBIAFIATwBOAE8AXwBEAEEAVABBAC4AXwBUAEkATQBFAFoATwBOAEUAXwBBAFMASQBBAF8AQgBBAEsAVQAiACwAIgBDAEgAUgBPAE4ATwBfAEQAQQBUAEEALgBfAFQASQBNAEUAWgBPAE4ARQBfAEEAUwBJAEEAXwBCAEEATgBHAEsATwBLACIALAAiAEMASABSAE8ATgBPAF8ARABBAFQAQQAuAF8AVABJAE0ARQBaAE8ATgBFAF8AQQBTAEkAQQBfAEIAQQBSAE4AQQBVAEwAIgAsACIAQwBIAFIATwBOAE8AXwBEAEEAVABBAC4AXwBUAEkATQBFAFoATwBOAEUAXwBBAFMASQBBAF8AQgBFAEkAUgBVAFQAIgAsACIAQwBIAFIATwBOAE8AXwBEAEEAVABBAC4AXwBUAEkATQBFAFoATwBOAEUAXwBBAFMASQBBAF8AQgBJAFMASABLAEUASwAiACwAIgBDAEgAUgBPAE4ATwBfAEQAQQBUAEEALgBfAFQASQBNAEUAWgBPAE4ARQBfAEEAUwBJAEEAXwBDAEgASQBUAEEAIgAsACIAQwBIAFIATwBOAE8AXwBEAEEAVABBAC4AXwBUAEkATQBFAFoATwBOAEUAXwBBAFMASQBBAF8AQwBIAE8ASQBCAEEATABTAEEATgAiACwAIgBDAEgAUgBPAE4ATwBfAEQAQQBUAEEALgBfAFQASQBNAEUAWgBPAE4ARQBfAEEAUwBJAEEAXwBDAE8ATABPAE0AQgBPACIALAAiAEMASABSAE8ATgBPAF8ARABBAFQAQQAuAF8AVABJAE0ARQBaAE8ATgBFAF8AQQBTAEkAQQBfAEQAQQBNAEEAUwBDAFUAUwAiACwAIgBDAEgAUgBPAE4ATwBfAEQAQQBUAEEALgBfAFQASQBNAEUAWgBPAE4ARQBfAEEAUwBJAEEAXwBEAEgAQQBLAEEAIgAsACIAQwBIAFIATwBOAE8AXwBEAEEAVABBAC4AXwBUAEkATQBFAFoATwBOAEUAXwBBAFMASQBBAF8ARABJAEwASQAiACwAIgBDAEgAUgBPAE4ATwBfAEQAQQBUAEEALgBfAFQASQBNAEUAWgBPAE4ARQBfAEEAUwBJAEEAXwBEAFUAQgBBAEkAIgAsACIAQwBIAFIATwBOAE8AXwBEAEEAVABBAC4AXwBUAEkATQBFAFoATwBOAEUAXwBBAFMASQBBAF8ARABVAFMASABBAE4AQgBFACIALAAiAEMASABSAE8ATgBPAF8ARABBAFQAQQAuAF8AVABJAE0ARQBaAE8ATgBFAF8AQQBTAEkAQQBfAEYAQQBNAEEARwBVAFMAVABBACIALAAiAEMASABSAE8ATgBPAF8ARABBAFQAQQAuAF8AVABJAE0ARQBaAE8ATgBFAF8AQQBTAEkAQQBfAEcAQQBaAEEAIgAsACIAQwBIAFIATwBOAE8AXwBEAEEAVABBAC4AXwBUAEkATQBFAFoATwBOAEUAXwBBAFMASQBBAF8ASABFAEIAUgBPAE4AIgAsACIAQwBIAFIATwBOAE8AXwBEAEEAVABBAC4AXwBUAEkATQBFAFoATwBOAEUAXwBBAFMASQBBAF8ASABPAF8AQwBIAEkAXwBNAEkATgBIACIALAAiAEMASABSAE8ATgBPAF8ARABBAFQAQQAuAF8AVABJAE0ARQBaAE8ATgBFAF8AQQBTAEkAQQBfAEgATwBOAEcAXwBLAE8ATgBHACIALAAiAEMASABSAE8ATgBPAF8ARABBAFQAQQAuAF8AVABJAE0ARQBaAE8ATgBFAF8AQQBTAEkAQQBfAEgATwBWAEQAIgAsACIAQwBIAFIATwBOAE8AXwBEAEEAVABBAC4AXwBUAEkATQBFAFoATwBOAEUAXwBBAFMASQBBAF8ASQBSAEsAVQBUAFMASwAiACwAIgBDAEgAUgBPAE4ATwBfAEQAQQBUAEEALgBfAFQASQBNAEUAWgBPAE4ARQBfAEEAUwBJAEEAXwBKAEEASwBBAFIAVABBACIALAAiAEMASABSAE8ATgBPAF8ARABBAFQAQQAuAF8AVABJAE0ARQBaAE8ATgBFAF8AQQBTAEkAQQBfAEoAQQBZAEEAUABVAFIAQQAiACwAIgBDAEgAUgBPAE4ATwBfAEQAQQBUAEEALgBfAFQASQBNAEUAWgBPAE4ARQBfAEEAUwBJAEEAXwBKAEUAUgBVAFMAQQBMAEUATQAiACwAIgBDAEgAUgBPAE4ATwBfAEQAQQBUAEEALgBfAFQASQBNAEUAWgBPAE4ARQBfAEEAUwBJAEEAXwBLAEEAQgBVAEwAIgAsACIAQwBIAFIATwBOAE8AXwBEAEEAVABBAC4AXwBUAEkATQBFAFoATwBOAEUAXwBBAFMASQBBAF8ASwBBAE0AQwBIAEEAVABLAEEAIgAsACIAQwBIAFIATwBOAE8AXwBEAEEAVABBAC4AXwBUAEkATQBFAFoATwBOAEUAXwBBAFMASQBBAF8ASwBBAFIAQQBDAEgASQAiACwAIgBDAEgAUgBPAE4ATwBfAEQAQQBUAEEALgBfAFQASQBNAEUAWgBPAE4ARQBfAEEAUwBJAEEAXwBLAEEAVABIAE0AQQBOAEQAVQAiACwAIgBDAEgAUgBPAE4ATwBfAEQAQQBUAEEALgBfAFQASQBNAEUAWgBPAE4ARQBfAEEAUwBJAEEAXwBLAEgAQQBOAEQAWQBHAEEAIgAsACIAQwBIAFIATwBOAE8AXwBEAEEAVABBAC4AXwBUAEkATQBFAFoATwBOAEUAXwBBAFMASQBBAF8ASwBPAEwASwBBAFQAQQAiACwAIgBDAEgAUgBPAE4ATwBfAEQAQQBUAEEALgBfAFQASQBNAEUAWgBPAE4ARQBfAEEAUwBJAEEAXwBLAFIAQQBTAE4ATwBZAEEAUgBTAEsAIgAsACIAQwBIAFIATwBOAE8AXwBEAEEAVABBAC4AXwBUAEkATQBFAFoATwBOAEUAXwBBAFMASQBBAF8ASwBVAEMASABJAE4ARwAiACwAIgBDAEgAUgBPAE4ATwBfAEQAQQBUAEEALgBfAFQASQBNAEUAWgBPAE4ARQBfAEEAUwBJAEEAXwBNAEEAQwBBAFUAIgAsACIAQwBIAFIATwBOAE8AXwBEAEEAVABBAC4AXwBUAEkATQBFAFoATwBOAEUAXwBBAFMASQBBAF8ATQBBAEcAQQBEAEEATgAiACwAIgBDAEgAUgBPAE4ATwBfAEQAQQBUAEEALgBfAFQASQBNAEUAWgBPAE4ARQBfAEEAUwBJAEEAXwBNAEEASwBBAFMAUwBBAFIAIgAsACIAQwBIAFIATwBOAE8AXwBEAEEAVABBAC4AXwBUAEkATQBFAFoATwBOAEUAXwBBAFMASQBBAF8ATQBBAE4ASQBMAEEAIgAsACIAQwBIAFIATwBOAE8AXwBEAEEAVABBAC4AXwBUAEkATQBFAFoATwBOAEUAXwBBAFMASQBBAF8ATgBJAEMATwBTAEkAQQAiACwAIgBDAEgAUgBPAE4ATwBfAEQAQQBUAEEALgBfAFQASQBNAEUAWgBPAE4ARQBfAEEAUwBJAEEAXwBOAE8AVgBPAEsAVQBaAE4ARQBUAFMASwAiACwAIgBDAEgAUgBPAE4ATwBfAEQAQQBUAEEALgBfAFQASQBNAEUAWgBPAE4ARQBfAEEAUwBJAEEAXwBOAE8AVgBPAFMASQBCAEkAUgBTAEsAIgAsACIAQwBIAFIATwBOAE8AXwBEAEEAVABBAC4AXwBUAEkATQBFAFoATwBOAEUAXwBBAFMASQBBAF8ATwBNAFMASwAiACwAIgBDAEgAUgBPAE4ATwBfAEQAQQBUAEEALgBfAFQASQBNAEUAWgBPAE4ARQBfAEEAUwBJAEEAXwBPAFIAQQBMACIALAAiAEMASABSAE8ATgBPAF8ARABBAFQAQQAuAF8AVABJAE0ARQBaAE8ATgBFAF8AQQBTAEkAQQBfAFAATwBOAFQASQBBAE4AQQBLACIALAAiAEMASABSAE8ATgBPAF8ARABBAFQAQQAuAF8AVABJAE0ARQBaAE8ATgBFAF8AQQBTAEkAQQBfAFAAWQBPAE4ARwBZAEEATgBHACIALAAiAEMASABSAE8ATgBPAF8ARABBAFQAQQAuAF8AVABJAE0ARQBaAE8ATgBFAF8AQQBTAEkAQQBfAFEAQQBUAEEAUgAiACwAIgBDAEgAUgBPAE4ATwBfAEQAQQBUAEEALgBfAFQASQBNAEUAWgBPAE4ARQBfAEEAUwBJAEEAXwBRAE8AUwBUAEEATgBBAFkAIgAsACIAQwBIAFIATwBOAE8AXwBEAEEAVABBAC4AXwBUAEkATQBFAFoATwBOAEUAXwBBAFMASQBBAF8AUQBZAFoAWQBMAE8AUgBEAEEAIgAsACIAQwBIAFIATwBOAE8AXwBEAEEAVABBAC4AXwBUAEkATQBFAFoATwBOAEUAXwBBAFMASQBBAF8AUgBJAFkAQQBEAEgAIgAsACIAQwBIAFIATwBOAE8AXwBEAEEAVABBAC4AXwBUAEkATQBFAFoATwBOAEUAXwBBAFMASQBBAF8AUwBBAEsASABBAEwASQBOACIALAAiAEMASABSAE8ATgBPAF8ARABBAFQAQQAuAF8AVABJAE0ARQBaAE8ATgBFAF8AQQBTAEkAQQBfAFMAQQBNAEEAUgBLAEEATgBEACIALAAiAEMASABSAE8ATgBPAF8ARABBAFQAQQAuAF8AVABJAE0ARQBaAE8ATgBFAF8AQQBTAEkAQQBfAFMARQBPAFUATAAiACwAIgBDAEgAUgBPAE4ATwBfAEQAQQBUAEEALgBfAFQASQBNAEUAWgBPAE4ARQBfAEEAUwBJAEEAXwBTAEgAQQBOAEcASABBAEkAIgAsACIAQwBIAFIATwBOAE8AXwBEAEEAVABBAC4AXwBUAEkATQBFAFoATwBOAEUAXwBBAFMASQBBAF8AUwBJAE4ARwBBAFAATwBSAEUAIgAsACIAQwBIAFIATwBOAE8AXwBEAEEAVABBAC4AXwBUAEkATQBFAFoATwBOAEUAXwBBAFMASQBBAF8AUwBSAEUARABOAEUASwBPAEwAWQBNAFMASwAiACwAIgBDAEgAUgBPAE4ATwBfAEQAQQBUAEEALgBfAFQASQBNAEUAWgBPAE4ARQBfAEEAUwBJAEEAXwBUAEEASQBQAEUASQAiACwAIgBDAEgAUgBPAE4ATwBfAEQAQQBUAEEALgBfAFQASQBNAEUAWgBPAE4ARQBfAEEAUwBJAEEAXwBUAEEAUwBIAEsARQBOAFQAIgAsACIAQwBIAFIATwBOAE8AXwBEAEEAVABBAC4AXwBUAEkATQBFAFoATwBOAEUAXwBBAFMASQBBAF8AVABCAEkATABJAFMASQAiACwAIgBDAEgAUgBPAE4ATwBfAEQAQQBUAEEALgBfAFQASQBNAEUAWgBPAE4ARQBfAEEAUwBJAEEAXwBUAEUASABSAEEATgAiACwAIgBDAEgAUgBPAE4ATwBfAEQAQQBUAEEALgBfAFQASQBNAEUAWgBPAE4ARQBfAEEAUwBJAEEAXwBUAEgASQBNAFAASABVACIALAAiAEMASABSAE8ATgBPAF8ARABBAFQAQQAuAF8AVABJAE0ARQBaAE8ATgBFAF8AQQBTAEkAQQBfAFQATwBLAFkATwAiACwAIgBDAEgAUgBPAE4ATwBfAEQAQQBUAEEALgBfAFQASQBNAEUAWgBPAE4ARQBfAEEAUwBJAEEAXwBUAE8ATQBTAEsAIgAsACIAQwBIAFIATwBOAE8AXwBEAEEAVABBAC4AXwBUAEkATQBFAFoATwBOAEUAXwBBAFMASQBBAF8AVQBMAEEAQQBOAEIAQQBBAFQAQQBSACIALAAiAEMASABSAE8ATgBPAF8ARABBAFQAQQAuAF8AVABJAE0ARQBaAE8ATgBFAF8AQQBTAEkAQQBfAFUAUgBVAE0AUQBJACIALAAiAEMASABSAE8ATgBPAF8ARABBAFQAQQAuAF8AVABJAE0ARQBaAE8ATgBFAF8AQQBTAEkAQQBfAFUAUwBUAG4AZQBnAE4ARQBSAEEAIgAsACIAQwBIAFIATwBOAE8AXwBEAEEAVABBAC4AXwBUAEkATQBFAFoATwBOAEUAXwBBAFMASQBBAF8AVgBMAEEARABJAFYATwBTAFQATwBLACIALAAiAEMASABSAE8ATgBPAF8ARABBAFQAQQAuAF8AVABJAE0ARQBaAE8ATgBFAF8AQQBTAEkAQQBfAFkAQQBLAFUAVABTAEsAIgAsACIAQwBIAFIATwBOAE8AXwBEAEEAVABBAC4AXwBUAEkATQBFAFoATwBOAEUAXwBBAFMASQBBAF8AWQBBAE4ARwBPAE4AIgAsACIAQwBIAFIATwBOAE8AXwBEAEEAVABBAC4AXwBUAEkATQBFAFoATwBOAEUAXwBBAFMASQBBAF8AWQBFAEsAQQBUAEUAUgBJAE4AQgBVAFIARwAiACwAIgBDAEgAUgBPAE4ATwBfAEQAQQBUAEEALgBfAFQASQBNAEUAWgBPAE4ARQBfAEEAUwBJAEEAXwBZAEUAUgBFAFYAQQBOACIALAAiAEMASABSAE8ATgBPAF8ARABBAFQAQQAuAF8AVABJAE0ARQBaAE8ATgBFAF8AQQBUAEwAQQBOAFQASQBDAF8AQQBaAE8AUgBFAFMAIgAsACIAQwBIAFIATwBOAE8AXwBEAEEAVABBAC4AXwBUAEkATQBFAFoATwBOAEUAXwBBAFQATABBAE4AVABJAEMAXwBCAEUAUgBNAFUARABBACIALAAiAEMASABSAE8ATgBPAF8ARABBAFQAQQAuAF8AVABJAE0ARQBaAE8ATgBFAF8AQQBUAEwAQQBOAFQASQBDAF8AQwBBAE4AQQBSAFkAIgAsACIAQwBIAFIATwBOAE8AXwBEAEEAVABBAC4AXwBUAEkATQBFAFoATwBOAEUAXwBBAFQATABBAE4AVABJAEMAXwBDAEEAUABFAF8AVgBFAFIARABFACIALAAiAEMASABSAE8ATgBPAF8ARABBAFQAQQAuAF8AVABJAE0ARQBaAE8ATgBFAF8AQQBUAEwAQQBOAFQASQBDAF8ARgBBAFIATwBFACIALAAiAEMASABSAE8ATgBPAF8ARABBAFQAQQAuAF8AVABJAE0ARQBaAE8ATgBFAF8AQQBUAEwAQQBOAFQASQBDAF8ATQBBAEQARQBJAFIAQQAiACwAIgBDAEgAUgBPAE4ATwBfAEQAQQBUAEEALgBfAFQASQBNAEUAWgBPAE4ARQBfAEEAVABMAEEATgBUAEkAQwBfAFMATwBVAFQASABfAEcARQBPAFIARwBJAEEAIgAsACIAQwBIAFIATwBOAE8AXwBEAEEAVABBAC4AXwBUAEkATQBFAFoATwBOAEUAXwBBAFQATABBAE4AVABJAEMAXwBTAFQAQQBOAEwARQBZACIALAAiAEMASABSAE8ATgBPAF8ARABBAFQAQQAuAF8AVABJAE0ARQBaAE8ATgBFAF8AQQBVAFMAVABSAEEATABJAEEAXwBBAEQARQBMAEEASQBEAEUAIgAsACIAQwBIAFIATwBOAE8AXwBEAEEAVABBAC4AXwBUAEkATQBFAFoATwBOAEUAXwBBAFUAUwBUAFIAQQBMAEkAQQBfAEIAUgBJAFMAQgBBAE4ARQAiACwAIgBDAEgAUgBPAE4ATwBfAEQAQQBUAEEALgBfAFQASQBNAEUAWgBPAE4ARQBfAEEAVQBTAFQAUgBBAEwASQBBAF8AQgBSAE8ASwBFAE4AXwBIAEkATABMACIALAAiAEMASABSAE8ATgBPAF8ARABBAFQAQQAuAF8AVABJAE0ARQBaAE8ATgBFAF8AQQBVAFMAVABSAEEATABJAEEAXwBEAEEAUgBXAEkATgAiACwAIgBDAEgAUgBPAE4ATwBfAEQAQQBUAEEALgBfAFQASQBNAEUAWgBPAE4ARQBfAEEAVQBTAFQAUgBBAEwASQBBAF8ARQBVAEMATABBACIALAAiAEMASABSAE8ATgBPAF8ARABBAFQAQQAuAF8AVABJAE0ARQBaAE8ATgBFAF8AQQBVAFMAVABSAEEATABJAEEAXwBIAE8AQgBBAFIAVAAiACwAIgBDAEgAUgBPAE4ATwBfAEQAQQBUAEEALgBfAFQASQBNAEUAWgBPAE4ARQBfAEEAVQBTAFQAUgBBAEwASQBBAF8ATABJAE4ARABFAE0AQQBOACIALAAiAEMASABSAE8ATgBPAF8ARABBAFQAQQAuAF8AVABJAE0ARQBaAE8ATgBFAF8AQQBVAFMAVABSAEEATABJAEEAXwBMAE8AUgBEAF8ASABPAFcARQAiACwAIgBDAEgAUgBPAE4ATwBfAEQAQQBUAEEALgBfAFQASQBNAEUAWgBPAE4ARQBfAEEAVQBTAFQAUgBBAEwASQBBAF8ATQBFAEwAQgBPAFUAUgBOAEUAIgAsACIAQwBIAFIATwBOAE8AXwBEAEEAVABBAC4AXwBUAEkATQBFAFoATwBOAEUAXwBBAFUAUwBUAFIAQQBMAEkAQQBfAFAARQBSAFQASAAiACwAIgBDAEgAUgBPAE4ATwBfAEQAQQBUAEEALgBfAFQASQBNAEUAWgBPAE4ARQBfAEEAVQBTAFQAUgBBAEwASQBBAF8AUwBZAEQATgBFAFkAIgAsACIAQwBIAFIATwBOAE8AXwBEAEEAVABBAC4AXwBUAEkATQBFAFoATwBOAEUAXwBFAFQAQwBfAEcATQBUACIALAAiAEMASABSAE8ATgBPAF8ARABBAFQAQQAuAF8AVABJAE0ARQBaAE8ATgBFAF8ARQBUAEMAXwBHAE0AVAAxACIALAAiAEMASABSAE8ATgBPAF8ARABBAFQAQQAuAF8AVABJAE0ARQBaAE8ATgBFAF8ARQBUAEMAXwBHAE0AVAAxADAAIgAsACIAQwBIAFIATwBOAE8AXwBEAEEAVABBAC4AXwBUAEkATQBFAFoATwBOAEUAXwBFAFQAQwBfAEcATQBUADEAMQAiACwAIgBDAEgAUgBPAE4ATwBfAEQAQQBUAEEALgBfAFQASQBNAEUAWgBPAE4ARQBfAEUAVABDAF8ARwBNAFQAMQAyACIALAAiAEMASABSAE8ATgBPAF8ARABBAFQAQQAuAF8AVABJAE0ARQBaAE8ATgBFAF8ARQBUAEMAXwBHAE0AVAAyACIALAAiAEMASABSAE8ATgBPAF8ARABBAFQAQQAuAF8AVABJAE0ARQBaAE8ATgBFAF8ARQBUAEMAXwBHAE0AVAAzACIALAAiAEMASABSAE8ATgBPAF8ARABBAFQAQQAuAF8AVABJAE0ARQBaAE8ATgBFAF8ARQBUAEMAXwBHAE0AVAA0ACIALAAiAEMASABSAE8ATgBPAF8ARABBAFQAQQAuAF8AVABJAE0ARQBaAE8ATgBFAF8ARQBUAEMAXwBHAE0AVAA1ACIALAAiAEMASABSAE8ATgBPAF8ARABBAFQAQQAuAF8AVABJAE0ARQBaAE8ATgBFAF8ARQBUAEMAXwBHAE0AVAA2ACIALAAiAEMASABSAE8ATgBPAF8ARABBAFQAQQAuAF8AVABJAE0ARQBaAE8ATgBFAF8ARQBUAEMAXwBHAE0AVAA3ACIALAAiAEMASABSAE8ATgBPAF8ARABBAFQAQQAuAF8AVABJAE0ARQBaAE8ATgBFAF8ARQBUAEMAXwBHAE0AVAA4ACIALAAiAEMASABSAE8ATgBPAF8ARABBAFQAQQAuAF8AVABJAE0ARQBaAE8ATgBFAF8ARQBUAEMAXwBHAE0AVAA5ACIALAAiAEMASABSAE8ATgBPAF8ARABBAFQAQQAuAF8AVABJAE0ARQBaAE8ATgBFAF8ARQBUAEMAXwBHAE0AVABuAGUAZwAxACIALAAiAEMASABSAE8ATgBPAF8ARABBAFQAQQAuAF8AVABJAE0ARQBaAE8ATgBFAF8ARQBUAEMAXwBHAE0AVABuAGUAZwAxADAAIgAsACIAQwBIAFIATwBOAE8AXwBEAEEAVABBAC4AXwBUAEkATQBFAFoATwBOAEUAXwBFAFQAQwBfAEcATQBUAG4AZQBnADEAMQAiACwAIgBDAEgAUgBPAE4ATwBfAEQAQQBUAEEALgBfAFQASQBNAEUAWgBPAE4ARQBfAEUAVABDAF8ARwBNAFQAbgBlAGcAMQAyACIALAAiAEMASABSAE8ATgBPAF8ARABBAFQAQQAuAF8AVABJAE0ARQBaAE8ATgBFAF8ARQBUAEMAXwBHAE0AVABuAGUAZwAxADMAIgAsACIAQwBIAFIATwBOAE8AXwBEAEEAVABBAC4AXwBUAEkATQBFAFoATwBOAEUAXwBFAFQAQwBfAEcATQBUAG4AZQBnADEANAAiACwAIgBDAEgAUgBPAE4ATwBfAEQAQQBUAEEALgBfAFQASQBNAEUAWgBPAE4ARQBfAEUAVABDAF8ARwBNAFQAbgBlAGcAMgAiACwAIgBDAEgAUgBPAE4ATwBfAEQAQQBUAEEALgBfAFQASQBNAEUAWgBPAE4ARQBfAEUAVABDAF8ARwBNAFQAbgBlAGcAMwAiACwAIgBDAEgAUgBPAE4ATwBfAEQAQQBUAEEALgBfAFQASQBNAEUAWgBPAE4ARQBfAEUAVABDAF8ARwBNAFQAbgBlAGcANAAiACwAIgBDAEgAUgBPAE4ATwBfAEQAQQBUAEEALgBfAFQASQBNAEUAWgBPAE4ARQBfAEUAVABDAF8ARwBNAFQAbgBlAGcANQAiACwAIgBDAEgAUgBPAE4ATwBfAEQAQQBUAEEALgBfAFQASQBNAEUAWgBPAE4ARQBfAEUAVABDAF8ARwBNAFQAbgBlAGcANgAiACwAIgBDAEgAUgBPAE4ATwBfAEQAQQBUAEEALgBfAFQASQBNAEUAWgBPAE4ARQBfAEUAVABDAF8ARwBNAFQAbgBlAGcANwAiACwAIgBDAEgAUgBPAE4ATwBfAEQAQQBUAEEALgBfAFQASQBNAEUAWgBPAE4ARQBfAEUAVABDAF8ARwBNAFQAbgBlAGcAOAAiACwAIgBDAEgAUgBPAE4ATwBfAEQAQQBUAEEALgBfAFQASQBNAEUAWgBPAE4ARQBfAEUAVABDAF8ARwBNAFQAbgBlAGcAOQAiACwAIgBDAEgAUgBPAE4ATwBfAEQAQQBUAEEALgBfAFQASQBNAEUAWgBPAE4ARQBfAEUAVABDAF8AVQBUAEMAIgAsACIAQwBIAFIATwBOAE8AXwBEAEEAVABBAC4AXwBUAEkATQBFAFoATwBOAEUAXwBFAFUAUgBPAFAARQBfAEEATgBEAE8AUgBSAEEAIgAsACIAQwBIAFIATwBOAE8AXwBEAEEAVABBAC4AXwBUAEkATQBFAFoATwBOAEUAXwBFAFUAUgBPAFAARQBfAEEAUwBUAFIAQQBLAEgAQQBOACIALAAiAEMASABSAE8ATgBPAF8ARABBAFQAQQAuAF8AVABJAE0ARQBaAE8ATgBFAF8ARQBVAFIATwBQAEUAXwBBAFQASABFAE4AUwAiACwAIgBDAEgAUgBPAE4ATwBfAEQAQQBUAEEALgBfAFQASQBNAEUAWgBPAE4ARQBfAEUAVQBSAE8AUABFAF8AQgBFAEwARwBSAEEARABFACIALAAiAEMASABSAE8ATgBPAF8ARABBAFQAQQAuAF8AVABJAE0ARQBaAE8ATgBFAF8ARQBVAFIATwBQAEUAXwBCAEUAUgBMAEkATgAiACwAIgBDAEgAUgBPAE4ATwBfAEQAQQBUAEEALgBfAFQASQBNAEUAWgBPAE4ARQBfAEUAVQBSAE8AUABFAF8AQgBSAFUAUwBTAEUATABTACIALAAiAEMASABSAE8ATgBPAF8ARABBAFQAQQAuAF8AVABJAE0ARQBaAE8ATgBFAF8ARQBVAFIATwBQAEUAXwBCAFUAQwBIAEEAUgBFAFMAVAAiACwAIgBDAEgAUgBPAE4ATwBfAEQAQQBUAEEALgBfAFQASQBNAEUAWgBPAE4ARQBfAEUAVQBSAE8AUABFAF8AQgBVAEQAQQBQAEUAUwBUACIALAAiAEMASABSAE8ATgBPAF8ARABBAFQAQQAuAF8AVABJAE0ARQBaAE8ATgBFAF8ARQBVAFIATwBQAEUAXwBDAEgASQBTAEkATgBBAFUAIgAsACIAQwBIAFIATwBOAE8AXwBEAEEAVABBAC4AXwBUAEkATQBFAFoATwBOAEUAXwBFAFUAUgBPAFAARQBfAEQAVQBCAEwASQBOACIALAAiAEMASABSAE8ATgBPAF8ARABBAFQAQQAuAF8AVABJAE0ARQBaAE8ATgBFAF8ARQBVAFIATwBQAEUAXwBHAEkAQgBSAEEATABUAEEAUgAiACwAIgBDAEgAUgBPAE4ATwBfAEQAQQBUAEEALgBfAFQASQBNAEUAWgBPAE4ARQBfAEUAVQBSAE8AUABFAF8ASABFAEwAUwBJAE4ASwBJACIALAAiAEMASABSAE8ATgBPAF8ARABBAFQAQQAuAF8AVABJAE0ARQBaAE8ATgBFAF8ARQBVAFIATwBQAEUAXwBJAFMAVABBAE4AQgBVAEwAIgAsACIAQwBIAFIATwBOAE8AXwBEAEEAVABBAC4AXwBUAEkATQBFAFoATwBOAEUAXwBFAFUAUgBPAFAARQBfAEsAQQBMAEkATgBJAE4ARwBSAEEARAAiACwAIgBDAEgAUgBPAE4ATwBfAEQAQQBUAEEALgBfAFQASQBNAEUAWgBPAE4ARQBfAEUAVQBSAE8AUABFAF8ASwBJAFIATwBWACIALAAiAEMASABSAE8ATgBPAF8ARABBAFQAQQAuAF8AVABJAE0ARQBaAE8ATgBFAF8ARQBVAFIATwBQAEUAXwBLAFkASQBWACIALAAiAEMASABSAE8ATgBPAF8ARABBAFQAQQAuAF8AVABJAE0ARQBaAE8ATgBFAF8ARQBVAFIATwBQAEUAXwBMAEkAUwBCAE8ATgAiACwAIgBDAEgAUgBPAE4ATwBfAEQAQQBUAEEALgBfAFQASQBNAEUAWgBPAE4ARQBfAEUAVQBSAE8AUABFAF8ATABPAE4ARABPAE4AIgAsACIAQwBIAFIATwBOAE8AXwBEAEEAVABBAC4AXwBUAEkATQBFAFoATwBOAEUAXwBFAFUAUgBPAFAARQBfAE0AQQBEAFIASQBEACIALAAiAEMASABSAE8ATgBPAF8ARABBAFQAQQAuAF8AVABJAE0ARQBaAE8ATgBFAF8ARQBVAFIATwBQAEUAXwBNAEEATABUAEEAIgAsACIAQwBIAFIATwBOAE8AXwBEAEEAVABBAC4AXwBUAEkATQBFAFoATwBOAEUAXwBFAFUAUgBPAFAARQBfAE0ASQBOAFMASwAiACwAIgBDAEgAUgBPAE4ATwBfAEQAQQBUAEEALgBfAFQASQBNAEUAWgBPAE4ARQBfAEUAVQBSAE8AUABFAF8ATQBPAFMAQwBPAFcAIgAsACIAQwBIAFIATwBOAE8AXwBEAEEAVABBAC4AXwBUAEkATQBFAFoATwBOAEUAXwBFAFUAUgBPAFAARQBfAFAAQQBSAEkAUwAiACwAIgBDAEgAUgBPAE4ATwBfAEQAQQBUAEEALgBfAFQASQBNAEUAWgBPAE4ARQBfAEUAVQBSAE8AUABFAF8AUABSAEEARwBVAEUAIgAsACIAQwBIAFIATwBOAE8AXwBEAEEAVABBAC4AXwBUAEkATQBFAFoATwBOAEUAXwBFAFUAUgBPAFAARQBfAFIASQBHAEEAIgAsACIAQwBIAFIATwBOAE8AXwBEAEEAVABBAC4AXwBUAEkATQBFAFoATwBOAEUAXwBFAFUAUgBPAFAARQBfAFIATwBNAEUAIgAsACIAQwBIAFIATwBOAE8AXwBEAEEAVABBAC4AXwBUAEkATQBFAFoATwBOAEUAXwBFAFUAUgBPAFAARQBfAFMAQQBNAEEAUgBBACIALAAiAEMASABSAE8ATgBPAF8ARABBAFQAQQAuAF8AVABJAE0ARQBaAE8ATgBFAF8ARQBVAFIATwBQAEUAXwBTAEEAUgBBAFQATwBWACIALAAiAEMASABSAE8ATgBPAF8ARABBAFQAQQAuAF8AVABJAE0ARQBaAE8ATgBFAF8ARQBVAFIATwBQAEUAXwBTAEkATQBGAEUAUgBPAFAATwBMACIALAAiAEMASABSAE8ATgBPAF8ARABBAFQAQQAuAF8AVABJAE0ARQBaAE8ATgBFAF8ARQBVAFIATwBQAEUAXwBTAE8ARgBJAEEAIgAsACIAQwBIAFIATwBOAE8AXwBEAEEAVABBAC4AXwBUAEkATQBFAFoATwBOAEUAXwBFAFUAUgBPAFAARQBfAFQAQQBMAEwASQBOAE4AIgAsACIAQwBIAFIATwBOAE8AXwBEAEEAVABBAC4AXwBUAEkATQBFAFoATwBOAEUAXwBFAFUAUgBPAFAARQBfAFQASQBSAEEATgBFACIALAAiAEMASABSAE8ATgBPAF8ARABBAFQAQQAuAF8AVABJAE0ARQBaAE8ATgBFAF8ARQBVAFIATwBQAEUAXwBVAEwAWQBBAE4ATwBWAFMASwAiACwAIgBDAEgAUgBPAE4ATwBfAEQAQQBUAEEALgBfAFQASQBNAEUAWgBPAE4ARQBfAEUAVQBSAE8AUABFAF8AVgBJAEUATgBOAEEAIgAsACIAQwBIAFIATwBOAE8AXwBEAEEAVABBAC4AXwBUAEkATQBFAFoATwBOAEUAXwBFAFUAUgBPAFAARQBfAFYASQBMAE4ASQBVAFMAIgAsACIAQwBIAFIATwBOAE8AXwBEAEEAVABBAC4AXwBUAEkATQBFAFoATwBOAEUAXwBFAFUAUgBPAFAARQBfAFYATwBMAEcATwBHAFIAQQBEACIALAAiAEMASABSAE8ATgBPAF8ARABBAFQAQQAuAF8AVABJAE0ARQBaAE8ATgBFAF8ARQBVAFIATwBQAEUAXwBXAEEAUgBTAEEAVwAiACwAIgBDAEgAUgBPAE4ATwBfAEQAQQBUAEEALgBfAFQASQBNAEUAWgBPAE4ARQBfAEUAVQBSAE8AUABFAF8AWgBVAFIASQBDAEgAIgAsACIAQwBIAFIATwBOAE8AXwBEAEEAVABBAC4AXwBUAEkATQBFAFoATwBOAEUAXwBJAE4ARABJAEEATgBfAEMASABBAEcATwBTACIALAAiAEMASABSAE8ATgBPAF8ARABBAFQAQQAuAF8AVABJAE0ARQBaAE8ATgBFAF8ASQBOAEQASQBBAE4AXwBNAEEATABEAEkAVgBFAFMAIgAsACIAQwBIAFIATwBOAE8AXwBEAEEAVABBAC4AXwBUAEkATQBFAFoATwBOAEUAXwBJAE4ARABJAEEATgBfAE0AQQBVAFIASQBUAEkAVQBTACIALAAiAEMASABSAE8ATgBPAF8ARABBAFQAQQAuAF8AVABJAE0ARQBaAE8ATgBFAF8AUABBAEMASQBGAEkAQwBfAEEAUABJAEEAIgAsACIAQwBIAFIATwBOAE8AXwBEAEEAVABBAC4AXwBUAEkATQBFAFoATwBOAEUAXwBQAEEAQwBJAEYASQBDAF8AQQBVAEMASwBMAEEATgBEACIALAAiAEMASABSAE8ATgBPAF8ARABBAFQAQQAuAF8AVABJAE0ARQBaAE8ATgBFAF8AUABBAEMASQBGAEkAQwBfAEIATwBVAEcAQQBJAE4AVgBJAEwATABFACIALAAiAEMASABSAE8ATgBPAF8ARABBAFQAQQAuAF8AVABJAE0ARQBaAE8ATgBFAF8AUABBAEMASQBGAEkAQwBfAEMASABBAFQASABBAE0AIgAsACIAQwBIAFIATwBOAE8AXwBEAEEAVABBAC4AXwBUAEkATQBFAFoATwBOAEUAXwBQAEEAQwBJAEYASQBDAF8ARQBBAFMAVABFAFIAIgAsACIAQwBIAFIATwBOAE8AXwBEAEEAVABBAC4AXwBUAEkATQBFAFoATwBOAEUAXwBQAEEAQwBJAEYASQBDAF8ARQBGAEEAVABFACIALAAiAEMASABSAE8ATgBPAF8ARABBAFQAQQAuAF8AVABJAE0ARQBaAE8ATgBFAF8AUABBAEMASQBGAEkAQwBfAEYAQQBLAEEATwBGAE8AIgAsACIAQwBIAFIATwBOAE8AXwBEAEEAVABBAC4AXwBUAEkATQBFAFoATwBOAEUAXwBQAEEAQwBJAEYASQBDAF8ARgBJAEoASQAiACwAIgBDAEgAUgBPAE4ATwBfAEQAQQBUAEEALgBfAFQASQBNAEUAWgBPAE4ARQBfAFAAQQBDAEkARgBJAEMAXwBHAEEATABBAFAAQQBHAE8AUwAiACwAIgBDAEgAUgBPAE4ATwBfAEQAQQBUAEEALgBfAFQASQBNAEUAWgBPAE4ARQBfAFAAQQBDAEkARgBJAEMAXwBHAEEATQBCAEkARQBSACIALAAiAEMASABSAE8ATgBPAF8ARABBAFQAQQAuAF8AVABJAE0ARQBaAE8ATgBFAF8AUABBAEMASQBGAEkAQwBfAEcAVQBBAEQAQQBMAEMAQQBOAEEATAAiACwAIgBDAEgAUgBPAE4ATwBfAEQAQQBUAEEALgBfAFQASQBNAEUAWgBPAE4ARQBfAFAAQQBDAEkARgBJAEMAXwBHAFUAQQBNACIALAAiAEMASABSAE8ATgBPAF8ARABBAFQAQQAuAF8AVABJAE0ARQBaAE8ATgBFAF8AUABBAEMASQBGAEkAQwBfAEgATwBOAE8ATABVAEwAVQAiACwAIgBDAEgAUgBPAE4ATwBfAEQAQQBUAEEALgBfAFQASQBNAEUAWgBPAE4ARQBfAFAAQQBDAEkARgBJAEMAXwBLAEEATgBUAE8ATgAiACwAIgBDAEgAUgBPAE4ATwBfAEQAQQBUAEEALgBfAFQASQBNAEUAWgBPAE4ARQBfAFAAQQBDAEkARgBJAEMAXwBLAEkAUgBJAFQASQBNAEEAVABJACIALAAiAEMASABSAE8ATgBPAF8ARABBAFQAQQAuAF8AVABJAE0ARQBaAE8ATgBFAF8AUABBAEMASQBGAEkAQwBfAEsATwBTAFIAQQBFACIALAAiAEMASABSAE8ATgBPAF8ARABBAFQAQQAuAF8AVABJAE0ARQBaAE8ATgBFAF8AUABBAEMASQBGAEkAQwBfAEsAVwBBAEoAQQBMAEUASQBOACIALAAiAEMASABSAE8ATgBPAF8ARABBAFQAQQAuAF8AVABJAE0ARQBaAE8ATgBFAF8AUABBAEMASQBGAEkAQwBfAE0AQQBSAFEAVQBFAFMAQQBTACIALAAiAEMASABSAE8ATgBPAF8ARABBAFQAQQAuAF8AVABJAE0ARQBaAE8ATgBFAF8AUABBAEMASQBGAEkAQwBfAE4AQQBVAFIAVQAiACwAIgBDAEgAUgBPAE4ATwBfAEQAQQBUAEEALgBfAFQASQBNAEUAWgBPAE4ARQBfAFAAQQBDAEkARgBJAEMAXwBOAEkAVQBFACIALAAiAEMASABSAE8ATgBPAF8ARABBAFQAQQAuAF8AVABJAE0ARQBaAE8ATgBFAF8AUABBAEMASQBGAEkAQwBfAE4ATwBSAEYATwBMAEsAIgAsACIAQwBIAFIATwBOAE8AXwBEAEEAVABBAC4AXwBUAEkATQBFAFoATwBOAEUAXwBQAEEAQwBJAEYASQBDAF8ATgBPAFUATQBFAEEAIgAsACIAQwBIAFIATwBOAE8AXwBEAEEAVABBAC4AXwBUAEkATQBFAFoATwBOAEUAXwBQAEEAQwBJAEYASQBDAF8AUABBAEcATwBfAFAAQQBHAE8AIgAsACIAQwBIAFIATwBOAE8AXwBEAEEAVABBAC4AXwBUAEkATQBFAFoATwBOAEUAXwBQAEEAQwBJAEYASQBDAF8AUABBAEwAQQBVACIALAAiAEMASABSAE8ATgBPAF8ARABBAFQAQQAuAF8AVABJAE0ARQBaAE8ATgBFAF8AUABBAEMASQBGAEkAQwBfAFAASQBUAEMAQQBJAFIATgAiACwAIgBDAEgAUgBPAE4ATwBfAEQAQQBUAEEALgBfAFQASQBNAEUAWgBPAE4ARQBfAFAAQQBDAEkARgBJAEMAXwBQAE8AUgBUAF8ATQBPAFIARQBTAEIAWQAiACwAIgBDAEgAUgBPAE4ATwBfAEQAQQBUAEEALgBfAFQASQBNAEUAWgBPAE4ARQBfAFAAQQBDAEkARgBJAEMAXwBSAEEAUgBPAFQATwBOAEcAQQAiACwAIgBDAEgAUgBPAE4ATwBfAEQAQQBUAEEALgBfAFQASQBNAEUAWgBPAE4ARQBfAFAAQQBDAEkARgBJAEMAXwBUAEEASABJAFQASQAiACwAIgBDAEgAUgBPAE4ATwBfAEQAQQBUAEEALgBfAFQASQBNAEUAWgBPAE4ARQBfAFAAQQBDAEkARgBJAEMAXwBUAEEAUgBBAFcAQQAiACwAIgBDAEgAUgBPAE4ATwBfAEQAQQBUAEEALgBfAFQASQBNAEUAWgBPAE4ARQBfAFAAQQBDAEkARgBJAEMAXwBUAE8ATgBHAEEAVABBAFAAVQAiACwAIgBDAEgAUgBPAE4ATwBfAEQAQQBUAEEALgBfAFQASQBNAEUAWgBPAE4ARQBfAFIAVQBMAEUAUwBfAEEATABCAEEATgBJAEEAIgAsACIAQwBIAFIATwBOAE8AXwBEAEEAVABBAC4AXwBUAEkATQBFAFoATwBOAEUAXwBSAFUATABFAFMAXwBBAEwARwBFAFIASQBBACIALAAiAEMASABSAE8ATgBPAF8ARABBAFQAQQAuAF8AVABJAE0ARQBaAE8ATgBFAF8AUgBVAEwARQBTAF8AQQBOACIALAAiAEMASABSAE8ATgBPAF8ARABBAFQAQQAuAF8AVABJAE0ARQBaAE8ATgBFAF8AUgBVAEwARQBTAF8AQQBRACIALAAiAEMASABSAE8ATgBPAF8ARABBAFQAQQAuAF8AVABJAE0ARQBaAE8ATgBFAF8AUgBVAEwARQBTAF8AQQBSAEcAIgAsACIAQwBIAFIATwBOAE8AXwBEAEEAVABBAC4AXwBUAEkATQBFAFoATwBOAEUAXwBSAFUATABFAFMAXwBBAFIATQBFAE4ASQBBACIALAAiAEMASABSAE8ATgBPAF8ARABBAFQAQQAuAF8AVABJAE0ARQBaAE8ATgBFAF8AUgBVAEwARQBTAF8AQQBTACIALAAiAEMASABSAE8ATgBPAF8ARABBAFQAQQAuAF8AVABJAE0ARQBaAE8ATgBFAF8AUgBVAEwARQBTAF8AQQBUACIALAAiAEMASABSAE8ATgBPAF8ARABBAFQAQQAuAF8AVABJAE0ARQBaAE8ATgBFAF8AUgBVAEwARQBTAF8AQQBVAFMAIgAsACIAQwBIAFIATwBOAE8AXwBEAEEAVABBAC4AXwBUAEkATQBFAFoATwBOAEUAXwBSAFUATABFAFMAXwBBAFUAUwBUAFIASQBBACIALAAiAEMASABSAE8ATgBPAF8ARABBAFQAQQAuAF8AVABJAE0ARQBaAE8ATgBFAF8AUgBVAEwARQBTAF8AQQBWACIALAAiAEMASABSAE8ATgBPAF8ARABBAFQAQQAuAF8AVABJAE0ARQBaAE8ATgBFAF8AUgBVAEwARQBTAF8AQQBXACIALAAiAEMASABSAE8ATgBPAF8ARABBAFQAQQAuAF8AVABJAE0ARQBaAE8ATgBFAF8AUgBVAEwARQBTAF8AQQBaAEUAUgAiACwAIgBDAEgAUgBPAE4ATwBfAEQAQQBUAEEALgBfAFQASQBNAEUAWgBPAE4ARQBfAFIAVQBMAEUAUwBfAEIAQQBSAEIAIgAsACIAQwBIAFIATwBOAE8AXwBEAEEAVABBAC4AXwBUAEkATQBFAFoATwBOAEUAXwBSAFUATABFAFMAXwBCAEUATABHAEkAVQBNACIALAAiAEMASABSAE8ATgBPAF8ARABBAFQAQQAuAF8AVABJAE0ARQBaAE8ATgBFAF8AUgBVAEwARQBTAF8AQgBFAEwASQBaAEUAIgAsACIAQwBIAFIATwBOAE8AXwBEAEEAVABBAC4AXwBUAEkATQBFAFoATwBOAEUAXwBSAFUATABFAFMAXwBCAEUAUgBNAFUARABBACIALAAiAEMASABSAE8ATgBPAF8ARABBAFQAQQAuAF8AVABJAE0ARQBaAE8ATgBFAF8AUgBVAEwARQBTAF8AQgBSAEEAWgBJAEwAIgAsACIAQwBIAFIATwBOAE8AXwBEAEEAVABBAC4AXwBUAEkATQBFAFoATwBOAEUAXwBSAFUATABFAFMAXwBCAFUATABHACIALAAiAEMASABSAE8ATgBPAF8ARABBAFQAQQAuAF8AVABJAE0ARQBaAE8ATgBFAF8AUgBVAEwARQBTAF8AQwBBACIALAAiAEMASABSAE8ATgBPAF8ARABBAFQAQQAuAF8AVABJAE0ARQBaAE8ATgBFAF8AUgBVAEwARQBTAF8AQwBBAE4AQQBEAEEAIgAsACIAQwBIAFIATwBOAE8AXwBEAEEAVABBAC4AXwBUAEkATQBFAFoATwBOAEUAXwBSAFUATABFAFMAXwBDAEUAVQBSACIALAAiAEMASABSAE8ATgBPAF8ARABBAFQAQQAuAF8AVABJAE0ARQBaAE8ATgBFAF8AUgBVAEwARQBTAF8AQwBIAEEAVABIAEEATQAiACwAIgBDAEgAUgBPAE4ATwBfAEQAQQBUAEEALgBfAFQASQBNAEUAWgBPAE4ARQBfAFIAVQBMAEUAUwBfAEMASABJAEMAQQBHAE8AIgAsACIAQwBIAFIATwBOAE8AXwBEAEEAVABBAC4AXwBUAEkATQBFAFoATwBOAEUAXwBSAFUATABFAFMAXwBDAEgASQBMAEUAIgAsACIAQwBIAFIATwBOAE8AXwBEAEEAVABBAC4AXwBUAEkATQBFAFoATwBOAEUAXwBSAFUATABFAFMAXwBDAE8AIgAsACIAQwBIAFIATwBOAE8AXwBEAEEAVABBAC4AXwBUAEkATQBFAFoATwBOAEUAXwBSAFUATABFAFMAXwBDAE8ATwBLACIALAAiAEMASABSAE8ATgBPAF8ARABBAFQAQQAuAF8AVABJAE0ARQBaAE8ATgBFAF8AUgBVAEwARQBTAF8AQwBSACIALAAiAEMASABSAE8ATgBPAF8ARABBAFQAQQAuAF8AVABJAE0ARQBaAE8ATgBFAF8AUgBVAEwARQBTAF8AQwBVAEIAQQAiACwAIgBDAEgAUgBPAE4ATwBfAEQAQQBUAEEALgBfAFQASQBNAEUAWgBPAE4ARQBfAFIAVQBMAEUAUwBfAEMAWQBQAFIAVQBTACIALAAiAEMASABSAE8ATgBPAF8ARABBAFQAQQAuAF8AVABJAE0ARQBaAE8ATgBFAF8AUgBVAEwARQBTAF8AQwBaAEUAQwBIACIALAAiAEMASABSAE8ATgBPAF8ARABBAFQAQQAuAF8AVABJAE0ARQBaAE8ATgBFAF8AUgBVAEwARQBTAF8ARABFAE4AVgBFAFIAIgAsACIAQwBIAFIATwBOAE8AXwBEAEEAVABBAC4AXwBUAEkATQBFAFoATwBOAEUAXwBSAFUATABFAFMAXwBEAEUAVABSAE8ASQBUACIALAAiAEMASABSAE8ATgBPAF8ARABBAFQAQQAuAF8AVABJAE0ARQBaAE8ATgBFAF8AUgBVAEwARQBTAF8ARABIAEEASwBBACIALAAiAEMASABSAE8ATgBPAF8ARABBAFQAQQAuAF8AVABJAE0ARQBaAE8ATgBFAF8AUgBVAEwARQBTAF8ARABSACIALAAiAEMASABSAE8ATgBPAF8ARABBAFQAQQAuAF8AVABJAE0ARQBaAE8ATgBFAF8AUgBVAEwARQBTAF8ARQBDAFUAQQBEAE8AUgAiACwAIgBDAEgAUgBPAE4ATwBfAEQAQQBUAEEALgBfAFQASQBNAEUAWgBPAE4ARQBfAFIAVQBMAEUAUwBfAEUARABNACIALAAiAEMASABSAE8ATgBPAF8ARABBAFQAQQAuAF8AVABJAE0ARQBaAE8ATgBFAF8AUgBVAEwARQBTAF8ARQBFAFUAUgAiACwAIgBDAEgAUgBPAE4ATwBfAEQAQQBUAEEALgBfAFQASQBNAEUAWgBPAE4ARQBfAFIAVQBMAEUAUwBfAEUARQBVAFIAQQBTAEkAQQAiACwAIgBDAEgAUgBPAE4ATwBfAEQAQQBUAEEALgBfAFQASQBNAEUAWgBPAE4ARQBfAFIAVQBMAEUAUwBfAEUARwBZAFAAVAAiACwAIgBDAEgAUgBPAE4ATwBfAEQAQQBUAEEALgBfAFQASQBNAEUAWgBPAE4ARQBfAFIAVQBMAEUAUwBfAEUARwBZAFAAVABBAFMASQBBACIALAAiAEMASABSAE8ATgBPAF8ARABBAFQAQQAuAF8AVABJAE0ARQBaAE8ATgBFAF8AUgBVAEwARQBTAF8ARQBJAFIARQAiACwAIgBDAEgAUgBPAE4ATwBfAEQAQQBUAEEALgBfAFQASQBNAEUAWgBPAE4ARQBfAFIAVQBMAEUAUwBfAEUAVQAiACwAIgBDAEgAUgBPAE4ATwBfAEQAQQBUAEEALgBfAFQASQBNAEUAWgBPAE4ARQBfAFIAVQBMAEUAUwBfAEUAVQBBAFMASQBBACIALAAiAEMASABSAE8ATgBPAF8ARABBAFQAQQAuAF8AVABJAE0ARQBaAE8ATgBFAF8AUgBVAEwARQBTAF8ARgBBAEwASwAiACwAIgBDAEgAUgBPAE4ATwBfAEQAQQBUAEEALgBfAFQASQBNAEUAWgBPAE4ARQBfAFIAVQBMAEUAUwBfAEYASQBKAEkAIgAsACIAQwBIAFIATwBOAE8AXwBEAEEAVABBAC4AXwBUAEkATQBFAFoATwBOAEUAXwBSAFUATABFAFMAXwBGAEkATgBMAEEATgBEACIALAAiAEMASABSAE8ATgBPAF8ARABBAFQAQQAuAF8AVABJAE0ARQBaAE8ATgBFAF8AUgBVAEwARQBTAF8ARgBSAEEATgBDAEUAIgAsACIAQwBIAFIATwBOAE8AXwBEAEEAVABBAC4AXwBUAEkATQBFAFoATwBOAEUAXwBSAFUATABFAFMAXwBHAEIARQBJAFIARQAiACwAIgBDAEgAUgBPAE4ATwBfAEQAQQBUAEEALgBfAFQASQBNAEUAWgBPAE4ARQBfAFIAVQBMAEUAUwBfAEcARQBSAE0AQQBOAFkAIgAsACIAQwBIAFIATwBOAE8AXwBEAEEAVABBAC4AXwBUAEkATQBFAFoATwBOAEUAXwBSAFUATABFAFMAXwBHAFIARQBFAEMARQAiACwAIgBDAEgAUgBPAE4ATwBfAEQAQQBUAEEALgBfAFQASQBNAEUAWgBPAE4ARQBfAFIAVQBMAEUAUwBfAEcAVQBBAE0AIgAsACIAQwBIAFIATwBOAE8AXwBEAEEAVABBAC4AXwBUAEkATQBFAFoATwBOAEUAXwBSAFUATABFAFMAXwBHAFUAQQBUACIALAAiAEMASABSAE8ATgBPAF8ARABBAFQAQQAuAF8AVABJAE0ARQBaAE8ATgBFAF8AUgBVAEwARQBTAF8ASABBAEkAVABJACIALAAiAEMASABSAE8ATgBPAF8ARABBAFQAQQAuAF8AVABJAE0ARQBaAE8ATgBFAF8AUgBVAEwARQBTAF8ASABBAEwASQBGAEEAWAAiACwAIgBDAEgAUgBPAE4ATwBfAEQAQQBUAEEALgBfAFQASQBNAEUAWgBPAE4ARQBfAFIAVQBMAEUAUwBfAEgASwAiACwAIgBDAEgAUgBPAE4ATwBfAEQAQQBUAEEALgBfAFQASQBNAEUAWgBPAE4ARQBfAFIAVQBMAEUAUwBfAEgATwBMAEkARABBAFkAIgAsACIAQwBIAFIATwBOAE8AXwBEAEEAVABBAC4AXwBUAEkATQBFAFoATwBOAEUAXwBSAFUATABFAFMAXwBIAE8ATgBEACIALAAiAEMASABSAE8ATgBPAF8ARABBAFQAQQAuAF8AVABJAE0ARQBaAE8ATgBFAF8AUgBVAEwARQBTAF8ASABVAE4ARwBBAFIAWQAiACwAIgBDAEgAUgBPAE4ATwBfAEQAQQBUAEEALgBfAFQASQBNAEUAWgBPAE4ARQBfAFIAVQBMAEUAUwBfAEkATgBEAEkAQQBOAEEAUABPAEwASQBTACIALAAiAEMASABSAE8ATgBPAF8ARABBAFQAQQAuAF8AVABJAE0ARQBaAE8ATgBFAF8AUgBVAEwARQBTAF8ASQBSAEEATgAiACwAIgBDAEgAUgBPAE4ATwBfAEQAQQBUAEEALgBfAFQASQBNAEUAWgBPAE4ARQBfAFIAVQBMAEUAUwBfAEkAUgBBAFEAIgAsACIAQwBIAFIATwBOAE8AXwBEAEEAVABBAC4AXwBUAEkATQBFAFoATwBOAEUAXwBSAFUATABFAFMAXwBJAFQAQQBMAFkAIgAsACIAQwBIAFIATwBOAE8AXwBEAEEAVABBAC4AXwBUAEkATQBFAFoATwBOAEUAXwBSAFUATABFAFMAXwBKAEEAUABBAE4AIgAsACIAQwBIAFIATwBOAE8AXwBEAEEAVABBAC4AXwBUAEkATQBFAFoATwBOAEUAXwBSAFUATABFAFMAXwBKAE8AUgBEAEEATgAiACwAIgBDAEgAUgBPAE4ATwBfAEQAQQBUAEEALgBfAFQASQBNAEUAWgBPAE4ARQBfAFIAVQBMAEUAUwBfAEsAWQBSAEcAWQBaACIALAAiAEMASABSAE8ATgBPAF8ARABBAFQAQQAuAF8AVABJAE0ARQBaAE8ATgBFAF8AUgBVAEwARQBTAF8ATABBAFQAVgBJAEEAIgAsACIAQwBIAFIATwBOAE8AXwBEAEEAVABBAC4AXwBUAEkATQBFAFoATwBOAEUAXwBSAFUATABFAFMAXwBMAEUAQgBBAE4ATwBOACIALAAiAEMASABSAE8ATgBPAF8ARABBAFQAQQAuAF8AVABJAE0ARQBaAE8ATgBFAF8AUgBVAEwARQBTAF8ATABIACIALAAiAEMASABSAE8ATgBPAF8ARABBAFQAQQAuAF8AVABJAE0ARQBaAE8ATgBFAF8AUgBVAEwARQBTAF8ATABJAEIAWQBBACIALAAiAEMASABSAE8ATgBPAF8ARABBAFQAQQAuAF8AVABJAE0ARQBaAE8ATgBFAF8AUgBVAEwARQBTAF8ATABPAFUASQBTAFYASQBMAEwARQAiACwAIgBDAEgAUgBPAE4ATwBfAEQAQQBUAEEALgBfAFQASQBNAEUAWgBPAE4ARQBfAFIAVQBMAEUAUwBfAE0AQQBDAEEAVQAiACwAIgBDAEgAUgBPAE4ATwBfAEQAQQBUAEEALgBfAFQASQBNAEUAWgBPAE4ARQBfAFIAVQBMAEUAUwBfAE0AQQBMAFQAQQAiACwAIgBDAEgAUgBPAE4ATwBfAEQAQQBUAEEALgBfAFQASQBNAEUAWgBPAE4ARQBfAFIAVQBMAEUAUwBfAE0AQQBSAEUATgBHAE8AIgAsACIAQwBIAFIATwBOAE8AXwBEAEEAVABBAC4AXwBUAEkATQBFAFoATwBOAEUAXwBSAFUATABFAFMAXwBNAEEAVQBSAEkAVABJAFUAUwAiACwAIgBDAEgAUgBPAE4ATwBfAEQAQQBUAEEALgBfAFQASQBNAEUAWgBPAE4ARQBfAFIAVQBMAEUAUwBfAE0ARQBOAE8ATQBJAE4ARQBFACIALAAiAEMASABSAE8ATgBPAF8ARABBAFQAQQAuAF8AVABJAE0ARQBaAE8ATgBFAF8AUgBVAEwARQBTAF8ATQBFAFgASQBDAE8AIgAsACIAQwBIAFIATwBOAE8AXwBEAEEAVABBAC4AXwBUAEkATQBFAFoATwBOAEUAXwBSAFUATABFAFMAXwBNAE8ATABEAE8AVgBBACIALAAiAEMASABSAE8ATgBPAF8ARABBAFQAQQAuAF8AVABJAE0ARQBaAE8ATgBFAF8AUgBVAEwARQBTAF8ATQBPAE4AQwBUAE8ATgAiACwAIgBDAEgAUgBPAE4ATwBfAEQAQQBUAEEALgBfAFQASQBNAEUAWgBPAE4ARQBfAFIAVQBMAEUAUwBfAE0ATwBOAEcATwBMACIALAAiAEMASABSAE8ATgBPAF8ARABBAFQAQQAuAF8AVABJAE0ARQBaAE8ATgBFAF8AUgBVAEwARQBTAF8ATQBPAFIATwBDAEMATwBfADAAMQAiACwAIgBDAEgAUgBPAE4ATwBfAEQAQQBUAEEALgBfAFQASQBNAEUAWgBPAE4ARQBfAFIAVQBMAEUAUwBfAE0ATwBSAE8AQwBDAE8AXwAwADIAIgAsACIAQwBIAFIATwBOAE8AXwBEAEEAVABBAC4AXwBUAEkATQBFAFoATwBOAEUAXwBSAFUATABFAFMAXwBOAEEATQBJAEIASQBBACIALAAiAEMASABSAE8ATgBPAF8ARABBAFQAQQAuAF8AVABJAE0ARQBaAE8ATgBFAF8AUgBVAEwARQBTAF8ATgBCAE8AUgBOAEUATwAiACwAIgBDAEgAUgBPAE4ATwBfAEQAQQBUAEEALgBfAFQASQBNAEUAWgBPAE4ARQBfAFIAVQBMAEUAUwBfAE4AQwAiACwAIgBDAEgAUgBPAE4ATwBfAEQAQQBUAEEALgBfAFQASQBNAEUAWgBPAE4ARQBfAFIAVQBMAEUAUwBfAE4ASQBDACIALAAiAEMASABSAE8ATgBPAF8ARABBAFQAQQAuAF8AVABJAE0ARQBaAE8ATgBFAF8AUgBVAEwARQBTAF8ATgBUAF8AWQBLACIALAAiAEMASABSAE8ATgBPAF8ARABBAFQAQQAuAF8AVABJAE0ARQBaAE8ATgBFAF8AUgBVAEwARQBTAF8ATgBZAEMAIgAsACIAQwBIAFIATwBOAE8AXwBEAEEAVABBAC4AXwBUAEkATQBFAFoATwBOAEUAXwBSAFUATABFAFMAXwBOAFoAIgAsACIAQwBIAFIATwBOAE8AXwBEAEEAVABBAC4AXwBUAEkATQBFAFoATwBOAEUAXwBSAFUATABFAFMAXwBQAEEASwBJAFMAVABBAE4AIgAsACIAQwBIAFIATwBOAE8AXwBEAEEAVABBAC4AXwBUAEkATQBFAFoATwBOAEUAXwBSAFUATABFAFMAXwBQAEEATABFAFMAVABJAE4ARQAiACwAIgBDAEgAUgBPAE4ATwBfAEQAQQBUAEEALgBfAFQASQBNAEUAWgBPAE4ARQBfAFIAVQBMAEUAUwBfAFAAQQBSAEEAIgAsACIAQwBIAFIATwBOAE8AXwBEAEEAVABBAC4AXwBUAEkATQBFAFoATwBOAEUAXwBSAFUATABFAFMAXwBQAEUAUgBSAFkAIgAsACIAQwBIAFIATwBOAE8AXwBEAEEAVABBAC4AXwBUAEkATQBFAFoATwBOAEUAXwBSAFUATABFAFMAXwBQAEUAUgBVACIALAAiAEMASABSAE8ATgBPAF8ARABBAFQAQQAuAF8AVABJAE0ARQBaAE8ATgBFAF8AUgBVAEwARQBTAF8AUABIAEkATAAiACwAIgBDAEgAUgBPAE4ATwBfAEQAQQBUAEEALgBfAFQASQBNAEUAWgBPAE4ARQBfAFIAVQBMAEUAUwBfAFAASQBLAEUAIgAsACIAQwBIAFIATwBOAE8AXwBEAEEAVABBAC4AXwBUAEkATQBFAFoATwBOAEUAXwBSAFUATABFAFMAXwBQAE8ATABBAE4ARAAiACwAIgBDAEgAUgBPAE4ATwBfAEQAQQBUAEEALgBfAFQASQBNAEUAWgBPAE4ARQBfAFIAVQBMAEUAUwBfAFAATwBSAFQAIgAsACIAQwBIAFIATwBOAE8AXwBEAEEAVABBAC4AXwBUAEkATQBFAFoATwBOAEUAXwBSAFUATABFAFMAXwBQAFIAQwAiACwAIgBDAEgAUgBPAE4ATwBfAEQAQQBUAEEALgBfAFQASQBNAEUAWgBPAE4ARQBfAFIAVQBMAEUAUwBfAFAAVQBMAEEAUwBLAEkAIgAsACIAQwBIAFIATwBOAE8AXwBEAEEAVABBAC4AXwBUAEkATQBFAFoATwBOAEUAXwBSAFUATABFAFMAXwBSAEUARwBJAE4AQQAiACwAIgBDAEgAUgBPAE4ATwBfAEQAQQBUAEEALgBfAFQASQBNAEUAWgBPAE4ARQBfAFIAVQBMAEUAUwBfAFIATwBLACIALAAiAEMASABSAE8ATgBPAF8ARABBAFQAQQAuAF8AVABJAE0ARQBaAE8ATgBFAF8AUgBVAEwARQBTAF8AUgBPAE0AQQBOAEkAQQAiACwAIgBDAEgAUgBPAE4ATwBfAEQAQQBUAEEALgBfAFQASQBNAEUAWgBPAE4ARQBfAFIAVQBMAEUAUwBfAFIAVQBTAFMASQBBACIALAAiAEMASABSAE8ATgBPAF8ARABBAFQAQQAuAF8AVABJAE0ARQBaAE8ATgBFAF8AUgBVAEwARQBTAF8AUgBVAFMAUwBJAEEAQQBTAEkAQQAiACwAIgBDAEgAUgBPAE4ATwBfAEQAQQBUAEEALgBfAFQASQBNAEUAWgBPAE4ARQBfAFIAVQBMAEUAUwBfAFMAQQAiACwAIgBDAEgAUgBPAE4ATwBfAEQAQQBUAEEALgBfAFQASQBNAEUAWgBPAE4ARQBfAFIAVQBMAEUAUwBfAFMAQQBMAFYAIgAsACIAQwBIAFIATwBOAE8AXwBEAEEAVABBAC4AXwBUAEkATQBFAFoATwBOAEUAXwBSAFUATABFAFMAXwBTAEEATgBMAFUASQBTACIALAAiAEMASABSAE8ATgBPAF8ARABBAFQAQQAuAF8AVABJAE0ARQBaAE8ATgBFAF8AUgBVAEwARQBTAF8AUwBIAEEATgBHACIALAAiAEMASABSAE8ATgBPAF8ARABBAFQAQQAuAF8AVABJAE0ARQBaAE8ATgBFAF8AUgBVAEwARQBTAF8AUwBPAFYASQBFAFQAWgBPAE4ARQAiACwAIgBDAEgAUgBPAE4ATwBfAEQAQQBUAEEALgBfAFQASQBNAEUAWgBPAE4ARQBfAFIAVQBMAEUAUwBfAFMAUABBAEkATgAiACwAIgBDAEgAUgBPAE4ATwBfAEQAQQBUAEEALgBfAFQASQBNAEUAWgBPAE4ARQBfAFIAVQBMAEUAUwBfAFMAUABBAEkATgBBAEYAUgBJAEMAQQAiACwAIgBDAEgAUgBPAE4ATwBfAEQAQQBUAEEALgBfAFQASQBNAEUAWgBPAE4ARQBfAFIAVQBMAEUAUwBfAFMAVABBAFIASwBFACIALAAiAEMASABSAE8ATgBPAF8ARABBAFQAQQAuAF8AVABJAE0ARQBaAE8ATgBFAF8AUgBVAEwARQBTAF8AUwBUAEoATwBIAE4AUwAiACwAIgBDAEgAUgBPAE4ATwBfAEQAQQBUAEEALgBfAFQASQBNAEUAWgBPAE4ARQBfAFIAVQBMAEUAUwBfAFMAVQBEAEEATgAiACwAIgBDAEgAUgBPAE4ATwBfAEQAQQBUAEEALgBfAFQASQBNAEUAWgBPAE4ARQBfAFIAVQBMAEUAUwBfAFMAVwBJAEYAVAAiACwAIgBDAEgAUgBPAE4ATwBfAEQAQQBUAEEALgBfAFQASQBNAEUAWgBPAE4ARQBfAFIAVQBMAEUAUwBfAFMAVwBJAFMAUwAiACwAIgBDAEgAUgBPAE4ATwBfAEQAQQBUAEEALgBfAFQASQBNAEUAWgBPAE4ARQBfAFIAVQBMAEUAUwBfAFMAWQBSAEkAQQAiACwAIgBDAEgAUgBPAE4ATwBfAEQAQQBUAEEALgBfAFQASQBNAEUAWgBPAE4ARQBfAFIAVQBMAEUAUwBfAFQAQQBJAFcAQQBOACIALAAiAEMASABSAE8ATgBPAF8ARABBAFQAQQAuAF8AVABJAE0ARQBaAE8ATgBFAF8AUgBVAEwARQBTAF8AVABIAFUATABFACIALAAiAEMASABSAE8ATgBPAF8ARABBAFQAQQAuAF8AVABJAE0ARQBaAE8ATgBFAF8AUgBVAEwARQBTAF8AVABPAE4ARwBBACIALAAiAEMASABSAE8ATgBPAF8ARABBAFQAQQAuAF8AVABJAE0ARQBaAE8ATgBFAF8AUgBVAEwARQBTAF8AVABPAFIATwBOAFQATwAiACwAIgBDAEgAUgBPAE4ATwBfAEQAQQBUAEEALgBfAFQASQBNAEUAWgBPAE4ARQBfAFIAVQBMAEUAUwBfAFQAUgBPAEwATAAiACwAIgBDAEgAUgBPAE4ATwBfAEQAQQBUAEEALgBfAFQASQBNAEUAWgBPAE4ARQBfAFIAVQBMAEUAUwBfAFQAVQBOAEkAUwBJAEEAIgAsACIAQwBIAFIATwBOAE8AXwBEAEEAVABBAC4AXwBUAEkATQBFAFoATwBOAEUAXwBSAFUATABFAFMAXwBUAFUAUgBLAEUAWQAiACwAIgBDAEgAUgBPAE4ATwBfAEQAQQBUAEEALgBfAFQASQBNAEUAWgBPAE4ARQBfAFIAVQBMAEUAUwBfAFUAUgBVAEcAVQBBAFkAIgAsACIAQwBIAFIATwBOAE8AXwBEAEEAVABBAC4AXwBUAEkATQBFAFoATwBOAEUAXwBSAFUATABFAFMAXwBVAFMAIgAsACIAQwBIAFIATwBOAE8AXwBEAEEAVABBAC4AXwBUAEkATQBFAFoATwBOAEUAXwBSAFUATABFAFMAXwBWAEEATgBDACIALAAiAEMASABSAE8ATgBPAF8ARABBAFQAQQAuAF8AVABJAE0ARQBaAE8ATgBFAF8AUgBVAEwARQBTAF8AVgBBAE4AVQBBAFQAVQAiACwAIgBDAEgAUgBPAE4ATwBfAEQAQQBUAEEALgBfAFQASQBNAEUAWgBPAE4ARQBfAFIAVQBMAEUAUwBfAFYASQBOAEMARQBOAE4ARQBTACIALAAiAEMASABSAE8ATgBPAF8ARABBAFQAQQAuAF8AVABJAE0ARQBaAE8ATgBFAF8AUgBVAEwARQBTAF8AVwBFAFUAUgAiACwAIgBDAEgAUgBPAE4ATwBfAEQAQQBUAEEALgBfAFQASQBNAEUAWgBPAE4ARQBfAFIAVQBMAEUAUwBfAFcASQBOAE4AIgAsACIAQwBIAFIATwBOAE8AXwBEAEEAVABBAC4AXwBUAEkATQBFAFoATwBOAEUAXwBSAFUATABFAFMAXwBXAFMAIgAsACIAQwBIAFIATwBOAE8AXwBEAEEAVABBAC4AXwBUAEkATQBFAFoATwBOAEUAXwBSAFUATABFAFMAXwBZAFUASwBPAE4AIgAsACIAQwBIAFIATwBOAE8AXwBEAEEAVABBAC4AXwBUAEkATQBFAFoATwBOAEUAXwBSAFUATABFAFMAXwBaAEkATwBO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FN</vt:lpstr>
      <vt:lpstr>ARRAYS</vt:lpstr>
      <vt:lpstr>CHRONO_TIMESPAN</vt:lpstr>
      <vt:lpstr>CHRONO_COMPLICATIONS</vt:lpstr>
      <vt:lpstr>CHRONO_TIMEZONE</vt:lpstr>
      <vt:lpstr>CHRONO_YEAR</vt:lpstr>
      <vt:lpstr>Sheet1</vt:lpstr>
      <vt:lpstr>CHRONO_MONTH</vt:lpstr>
      <vt:lpstr>CHRONO_WEEKDAY</vt:lpstr>
      <vt:lpstr>CHRONO_CALENDAR_DATE</vt:lpstr>
      <vt:lpstr>CHRONO_JULIAN_DATES</vt:lpstr>
      <vt:lpstr>CHRONO_DATE_AND_TIME</vt:lpstr>
      <vt:lpstr>CHRONO_WEEK_DATE</vt:lpstr>
      <vt:lpstr>CHRONO_QUARTER_DATE</vt:lpstr>
      <vt:lpstr>CHRONO_DELTAS</vt:lpstr>
      <vt:lpstr>CHRONO_CONVERSION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2024-08-18T12:27:28Z</dcterms:modified>
</cp:coreProperties>
</file>